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Quant\Research\FxCarry\"/>
    </mc:Choice>
  </mc:AlternateContent>
  <bookViews>
    <workbookView xWindow="0" yWindow="0" windowWidth="16200" windowHeight="25035" tabRatio="892"/>
  </bookViews>
  <sheets>
    <sheet name="Summary" sheetId="25" r:id="rId1"/>
    <sheet name="AUDJPY" sheetId="55" r:id="rId2"/>
    <sheet name="AUDNZD" sheetId="54" r:id="rId3"/>
    <sheet name="AUDUSD" sheetId="56" r:id="rId4"/>
    <sheet name="BRLJPY" sheetId="52" r:id="rId5"/>
    <sheet name="EURAUD" sheetId="57" r:id="rId6"/>
    <sheet name="EURCNH" sheetId="53" r:id="rId7"/>
    <sheet name="EURHUF" sheetId="42" r:id="rId8"/>
    <sheet name="EURIDR" sheetId="47" r:id="rId9"/>
    <sheet name="EURINR" sheetId="49" r:id="rId10"/>
    <sheet name="EURJPY" sheetId="58" r:id="rId11"/>
    <sheet name="EURMXN" sheetId="39" r:id="rId12"/>
    <sheet name="EURNZD" sheetId="59" r:id="rId13"/>
    <sheet name="EURRUB" sheetId="43" r:id="rId14"/>
    <sheet name="EURTRY" sheetId="4" r:id="rId15"/>
    <sheet name="EURUSD" sheetId="30" r:id="rId16"/>
    <sheet name="EURZAR" sheetId="46" r:id="rId17"/>
    <sheet name="GBPUSD" sheetId="31" r:id="rId18"/>
    <sheet name="MXNJPY" sheetId="50" r:id="rId19"/>
    <sheet name="NZDJPY" sheetId="62" r:id="rId20"/>
    <sheet name="NZDUSD" sheetId="60" r:id="rId21"/>
    <sheet name="USDBRL" sheetId="32" r:id="rId22"/>
    <sheet name="USDCLP" sheetId="37" r:id="rId23"/>
    <sheet name="USDCNH" sheetId="35" r:id="rId24"/>
    <sheet name="USDCOP" sheetId="45" r:id="rId25"/>
    <sheet name="USDCZK" sheetId="48" r:id="rId26"/>
    <sheet name="USDIDR" sheetId="44" r:id="rId27"/>
    <sheet name="USDILS" sheetId="51" r:id="rId28"/>
    <sheet name="USDINR" sheetId="33" r:id="rId29"/>
    <sheet name="USDJPY" sheetId="61" r:id="rId30"/>
    <sheet name="USDMXN" sheetId="36" r:id="rId31"/>
    <sheet name="USDRUB" sheetId="38" r:id="rId32"/>
    <sheet name="USDSGD" sheetId="41" r:id="rId33"/>
    <sheet name="USDTRY" sheetId="29" r:id="rId34"/>
    <sheet name="USDTWD" sheetId="40" r:id="rId35"/>
    <sheet name="USDZAR" sheetId="34" r:id="rId36"/>
    <sheet name="fincad_data" sheetId="3" r:id="rId37"/>
    <sheet name="fxpair_old" sheetId="5" state="hidden" r:id="rId38"/>
    <sheet name="fxpair_be_exp" sheetId="6" state="hidden" r:id="rId39"/>
  </sheets>
  <definedNames>
    <definedName name="_xlnm._FilterDatabase" localSheetId="14" hidden="1">EURTRY!$R$1:$R$2342</definedName>
    <definedName name="_xlnm._FilterDatabase" localSheetId="36" hidden="1">fincad_data!$B$2:$B$4426</definedName>
    <definedName name="_xlnm.Extract" localSheetId="14">EURTRY!$S$1</definedName>
    <definedName name="_xlnm.Extract" localSheetId="36">fincad_data!$Q$3</definedName>
    <definedName name="FX_PAIRS">fincad_data!$AA$1:$AA$35</definedName>
    <definedName name="nydc_frldevdb01_flc_fx_carry_view" localSheetId="36" hidden="1">fincad_data!$A$1:$Q$4426</definedName>
    <definedName name="_xlnm.Print_Area" localSheetId="1">AUDJPY!$C$1:$O$48</definedName>
    <definedName name="_xlnm.Print_Area" localSheetId="2">AUDNZD!$C$1:$O$48</definedName>
    <definedName name="_xlnm.Print_Area" localSheetId="3">AUDUSD!$C$1:$O$48</definedName>
    <definedName name="_xlnm.Print_Area" localSheetId="4">BRLJPY!$C$1:$O$48</definedName>
    <definedName name="_xlnm.Print_Area" localSheetId="5">EURAUD!$A$1:$O$48</definedName>
    <definedName name="_xlnm.Print_Area" localSheetId="6">EURCNH!$A$1:$O$48</definedName>
    <definedName name="_xlnm.Print_Area" localSheetId="7">EURHUF!$C$1:$O$48</definedName>
    <definedName name="_xlnm.Print_Area" localSheetId="8">EURIDR!$C$1:$O$48</definedName>
    <definedName name="_xlnm.Print_Area" localSheetId="9">EURINR!$C$1:$O$48</definedName>
    <definedName name="_xlnm.Print_Area" localSheetId="10">EURJPY!$C$1:$O$48</definedName>
    <definedName name="_xlnm.Print_Area" localSheetId="11">EURMXN!$C$1:$O$48</definedName>
    <definedName name="_xlnm.Print_Area" localSheetId="12">EURNZD!$C$1:$O$48</definedName>
    <definedName name="_xlnm.Print_Area" localSheetId="13">EURRUB!$C$1:$O$48</definedName>
    <definedName name="_xlnm.Print_Area" localSheetId="14">EURTRY!$C$1:$O$48</definedName>
    <definedName name="_xlnm.Print_Area" localSheetId="15">EURUSD!$C$1:$O$48</definedName>
    <definedName name="_xlnm.Print_Area" localSheetId="16">EURZAR!$A$1:$O$48</definedName>
    <definedName name="_xlnm.Print_Area" localSheetId="17">GBPUSD!$C$1:$O$48</definedName>
    <definedName name="_xlnm.Print_Area" localSheetId="18">MXNJPY!$A$1:$O$48</definedName>
    <definedName name="_xlnm.Print_Area" localSheetId="19">NZDJPY!$A$1:$O$48</definedName>
    <definedName name="_xlnm.Print_Area" localSheetId="20">NZDUSD!$A$1:$O$48</definedName>
    <definedName name="_xlnm.Print_Area" localSheetId="0">Summary!$B$1:$O$40</definedName>
    <definedName name="_xlnm.Print_Area" localSheetId="21">USDBRL!$C$1:$O$48</definedName>
    <definedName name="_xlnm.Print_Area" localSheetId="22">USDCLP!$C$1:$O$48</definedName>
    <definedName name="_xlnm.Print_Area" localSheetId="23">USDCNH!$C$1:$O$48</definedName>
    <definedName name="_xlnm.Print_Area" localSheetId="24">USDCOP!$C$1:$O$48</definedName>
    <definedName name="_xlnm.Print_Area" localSheetId="25">USDCZK!$C$1:$O$48</definedName>
    <definedName name="_xlnm.Print_Area" localSheetId="26">USDIDR!$C$1:$O$48</definedName>
    <definedName name="_xlnm.Print_Area" localSheetId="27">USDILS!$A$1:$O$48</definedName>
    <definedName name="_xlnm.Print_Area" localSheetId="28">USDINR!$C$1:$O$48</definedName>
    <definedName name="_xlnm.Print_Area" localSheetId="29">USDJPY!$C$1:$O$48</definedName>
    <definedName name="_xlnm.Print_Area" localSheetId="30">USDMXN!$C$1:$O$48</definedName>
    <definedName name="_xlnm.Print_Area" localSheetId="31">USDRUB!$C$1:$O$48</definedName>
    <definedName name="_xlnm.Print_Area" localSheetId="32">USDSGD!$C$1:$O$48</definedName>
    <definedName name="_xlnm.Print_Area" localSheetId="33">USDTRY!$C$1:$O$48</definedName>
    <definedName name="_xlnm.Print_Area" localSheetId="34">USDTWD!$C$1:$O$48</definedName>
    <definedName name="_xlnm.Print_Area" localSheetId="35">USDZAR!$C$1:$O$48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3" l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R2441" i="3"/>
  <c r="R2442" i="3"/>
  <c r="R2443" i="3"/>
  <c r="R2444" i="3"/>
  <c r="R2445" i="3"/>
  <c r="R2446" i="3"/>
  <c r="R2447" i="3"/>
  <c r="R2448" i="3"/>
  <c r="R2449" i="3"/>
  <c r="R2450" i="3"/>
  <c r="R2451" i="3"/>
  <c r="R2452" i="3"/>
  <c r="R2453" i="3"/>
  <c r="R2454" i="3"/>
  <c r="R2455" i="3"/>
  <c r="R2456" i="3"/>
  <c r="R2457" i="3"/>
  <c r="R2458" i="3"/>
  <c r="R2459" i="3"/>
  <c r="R2460" i="3"/>
  <c r="R2461" i="3"/>
  <c r="R2462" i="3"/>
  <c r="R2463" i="3"/>
  <c r="R2464" i="3"/>
  <c r="R2465" i="3"/>
  <c r="R2466" i="3"/>
  <c r="R2467" i="3"/>
  <c r="R2468" i="3"/>
  <c r="R2469" i="3"/>
  <c r="R2470" i="3"/>
  <c r="R2471" i="3"/>
  <c r="R2472" i="3"/>
  <c r="R2473" i="3"/>
  <c r="R2474" i="3"/>
  <c r="R2475" i="3"/>
  <c r="R2476" i="3"/>
  <c r="R2477" i="3"/>
  <c r="R2478" i="3"/>
  <c r="R2479" i="3"/>
  <c r="R2480" i="3"/>
  <c r="R2481" i="3"/>
  <c r="R2482" i="3"/>
  <c r="R2483" i="3"/>
  <c r="R2484" i="3"/>
  <c r="R2485" i="3"/>
  <c r="R2486" i="3"/>
  <c r="R2487" i="3"/>
  <c r="R2488" i="3"/>
  <c r="R2489" i="3"/>
  <c r="R2490" i="3"/>
  <c r="R2491" i="3"/>
  <c r="R2492" i="3"/>
  <c r="R2493" i="3"/>
  <c r="R2494" i="3"/>
  <c r="R2495" i="3"/>
  <c r="R2496" i="3"/>
  <c r="R2497" i="3"/>
  <c r="R2498" i="3"/>
  <c r="R2499" i="3"/>
  <c r="R2500" i="3"/>
  <c r="R2501" i="3"/>
  <c r="R2502" i="3"/>
  <c r="R2503" i="3"/>
  <c r="R2504" i="3"/>
  <c r="R2505" i="3"/>
  <c r="R2506" i="3"/>
  <c r="R2507" i="3"/>
  <c r="R2508" i="3"/>
  <c r="R2509" i="3"/>
  <c r="R2510" i="3"/>
  <c r="R2511" i="3"/>
  <c r="R2512" i="3"/>
  <c r="R2513" i="3"/>
  <c r="R2514" i="3"/>
  <c r="R2515" i="3"/>
  <c r="R2516" i="3"/>
  <c r="R2517" i="3"/>
  <c r="R2518" i="3"/>
  <c r="R2519" i="3"/>
  <c r="R2520" i="3"/>
  <c r="R2521" i="3"/>
  <c r="R2522" i="3"/>
  <c r="R2523" i="3"/>
  <c r="R2524" i="3"/>
  <c r="R2525" i="3"/>
  <c r="R2526" i="3"/>
  <c r="R2527" i="3"/>
  <c r="R2528" i="3"/>
  <c r="R2529" i="3"/>
  <c r="R2530" i="3"/>
  <c r="R2531" i="3"/>
  <c r="R2532" i="3"/>
  <c r="R2533" i="3"/>
  <c r="R2534" i="3"/>
  <c r="R2535" i="3"/>
  <c r="R2536" i="3"/>
  <c r="R2537" i="3"/>
  <c r="R2538" i="3"/>
  <c r="R2539" i="3"/>
  <c r="R2540" i="3"/>
  <c r="R2541" i="3"/>
  <c r="R2542" i="3"/>
  <c r="R2543" i="3"/>
  <c r="R2544" i="3"/>
  <c r="R2545" i="3"/>
  <c r="R2546" i="3"/>
  <c r="R2547" i="3"/>
  <c r="R2548" i="3"/>
  <c r="R2549" i="3"/>
  <c r="R2550" i="3"/>
  <c r="R2551" i="3"/>
  <c r="R2552" i="3"/>
  <c r="R2553" i="3"/>
  <c r="R2554" i="3"/>
  <c r="R2555" i="3"/>
  <c r="R2556" i="3"/>
  <c r="R2557" i="3"/>
  <c r="R2558" i="3"/>
  <c r="R2559" i="3"/>
  <c r="R2560" i="3"/>
  <c r="R2561" i="3"/>
  <c r="R2562" i="3"/>
  <c r="R2563" i="3"/>
  <c r="R2564" i="3"/>
  <c r="R2565" i="3"/>
  <c r="R2566" i="3"/>
  <c r="R2567" i="3"/>
  <c r="R2568" i="3"/>
  <c r="R2569" i="3"/>
  <c r="R2570" i="3"/>
  <c r="R2571" i="3"/>
  <c r="R2572" i="3"/>
  <c r="R2573" i="3"/>
  <c r="R2574" i="3"/>
  <c r="R2575" i="3"/>
  <c r="R2576" i="3"/>
  <c r="R2577" i="3"/>
  <c r="R2578" i="3"/>
  <c r="R2579" i="3"/>
  <c r="R2580" i="3"/>
  <c r="R2581" i="3"/>
  <c r="R2582" i="3"/>
  <c r="R2583" i="3"/>
  <c r="R2584" i="3"/>
  <c r="R2585" i="3"/>
  <c r="R2586" i="3"/>
  <c r="R2587" i="3"/>
  <c r="R2588" i="3"/>
  <c r="R2589" i="3"/>
  <c r="R2590" i="3"/>
  <c r="R2591" i="3"/>
  <c r="R2592" i="3"/>
  <c r="R2593" i="3"/>
  <c r="R2594" i="3"/>
  <c r="R2595" i="3"/>
  <c r="R2596" i="3"/>
  <c r="R2597" i="3"/>
  <c r="R2598" i="3"/>
  <c r="R2599" i="3"/>
  <c r="R2600" i="3"/>
  <c r="R2601" i="3"/>
  <c r="R2602" i="3"/>
  <c r="R2603" i="3"/>
  <c r="R2604" i="3"/>
  <c r="R2605" i="3"/>
  <c r="R2606" i="3"/>
  <c r="R2607" i="3"/>
  <c r="R2608" i="3"/>
  <c r="R2609" i="3"/>
  <c r="R2610" i="3"/>
  <c r="R2611" i="3"/>
  <c r="R2612" i="3"/>
  <c r="R2613" i="3"/>
  <c r="R2614" i="3"/>
  <c r="R2615" i="3"/>
  <c r="R2616" i="3"/>
  <c r="R2617" i="3"/>
  <c r="R2618" i="3"/>
  <c r="R2619" i="3"/>
  <c r="R2620" i="3"/>
  <c r="R2621" i="3"/>
  <c r="R2622" i="3"/>
  <c r="R2623" i="3"/>
  <c r="R2624" i="3"/>
  <c r="R2625" i="3"/>
  <c r="R2626" i="3"/>
  <c r="R2627" i="3"/>
  <c r="R2628" i="3"/>
  <c r="R2629" i="3"/>
  <c r="R2630" i="3"/>
  <c r="R2631" i="3"/>
  <c r="R2632" i="3"/>
  <c r="R2633" i="3"/>
  <c r="R2634" i="3"/>
  <c r="R2635" i="3"/>
  <c r="R2636" i="3"/>
  <c r="R2637" i="3"/>
  <c r="R2638" i="3"/>
  <c r="R2639" i="3"/>
  <c r="R2640" i="3"/>
  <c r="R2641" i="3"/>
  <c r="R2642" i="3"/>
  <c r="R2643" i="3"/>
  <c r="R2644" i="3"/>
  <c r="R2645" i="3"/>
  <c r="R2646" i="3"/>
  <c r="R2647" i="3"/>
  <c r="R2648" i="3"/>
  <c r="R2649" i="3"/>
  <c r="R2650" i="3"/>
  <c r="R2651" i="3"/>
  <c r="R2652" i="3"/>
  <c r="R2653" i="3"/>
  <c r="R2654" i="3"/>
  <c r="R2655" i="3"/>
  <c r="R2656" i="3"/>
  <c r="R2657" i="3"/>
  <c r="R2658" i="3"/>
  <c r="R2659" i="3"/>
  <c r="R2660" i="3"/>
  <c r="R2661" i="3"/>
  <c r="R2662" i="3"/>
  <c r="R2663" i="3"/>
  <c r="R2664" i="3"/>
  <c r="R2665" i="3"/>
  <c r="R2666" i="3"/>
  <c r="R2667" i="3"/>
  <c r="R2668" i="3"/>
  <c r="R2669" i="3"/>
  <c r="R2670" i="3"/>
  <c r="R2671" i="3"/>
  <c r="R2672" i="3"/>
  <c r="R2673" i="3"/>
  <c r="R2674" i="3"/>
  <c r="R2675" i="3"/>
  <c r="R2676" i="3"/>
  <c r="R2677" i="3"/>
  <c r="R2678" i="3"/>
  <c r="R2679" i="3"/>
  <c r="R2680" i="3"/>
  <c r="R2681" i="3"/>
  <c r="R2682" i="3"/>
  <c r="R2683" i="3"/>
  <c r="R2684" i="3"/>
  <c r="R2685" i="3"/>
  <c r="R2686" i="3"/>
  <c r="R2687" i="3"/>
  <c r="R2688" i="3"/>
  <c r="R2689" i="3"/>
  <c r="R2690" i="3"/>
  <c r="R2691" i="3"/>
  <c r="R2692" i="3"/>
  <c r="R2693" i="3"/>
  <c r="R2694" i="3"/>
  <c r="R2695" i="3"/>
  <c r="R2696" i="3"/>
  <c r="R2697" i="3"/>
  <c r="R2698" i="3"/>
  <c r="R2699" i="3"/>
  <c r="R2700" i="3"/>
  <c r="R2701" i="3"/>
  <c r="R2702" i="3"/>
  <c r="R2703" i="3"/>
  <c r="R2704" i="3"/>
  <c r="R2705" i="3"/>
  <c r="R2706" i="3"/>
  <c r="R2707" i="3"/>
  <c r="R2708" i="3"/>
  <c r="R2709" i="3"/>
  <c r="R2710" i="3"/>
  <c r="R2711" i="3"/>
  <c r="R2712" i="3"/>
  <c r="R2713" i="3"/>
  <c r="R2714" i="3"/>
  <c r="R2715" i="3"/>
  <c r="R2716" i="3"/>
  <c r="R2717" i="3"/>
  <c r="R2718" i="3"/>
  <c r="R2719" i="3"/>
  <c r="R2720" i="3"/>
  <c r="R2721" i="3"/>
  <c r="R2722" i="3"/>
  <c r="R2723" i="3"/>
  <c r="R2724" i="3"/>
  <c r="R2725" i="3"/>
  <c r="R2726" i="3"/>
  <c r="R2727" i="3"/>
  <c r="R2728" i="3"/>
  <c r="R2729" i="3"/>
  <c r="R2730" i="3"/>
  <c r="R2731" i="3"/>
  <c r="R2732" i="3"/>
  <c r="R2733" i="3"/>
  <c r="R2734" i="3"/>
  <c r="R2735" i="3"/>
  <c r="R2736" i="3"/>
  <c r="R2737" i="3"/>
  <c r="R2738" i="3"/>
  <c r="R2739" i="3"/>
  <c r="R2740" i="3"/>
  <c r="R2741" i="3"/>
  <c r="R2742" i="3"/>
  <c r="R2743" i="3"/>
  <c r="R2744" i="3"/>
  <c r="R2745" i="3"/>
  <c r="R2746" i="3"/>
  <c r="R2747" i="3"/>
  <c r="R2748" i="3"/>
  <c r="R2749" i="3"/>
  <c r="R2750" i="3"/>
  <c r="R2751" i="3"/>
  <c r="R2752" i="3"/>
  <c r="R2753" i="3"/>
  <c r="R2754" i="3"/>
  <c r="R2755" i="3"/>
  <c r="R2756" i="3"/>
  <c r="R2757" i="3"/>
  <c r="R2758" i="3"/>
  <c r="R2759" i="3"/>
  <c r="R2760" i="3"/>
  <c r="R2761" i="3"/>
  <c r="R2762" i="3"/>
  <c r="R2763" i="3"/>
  <c r="R2764" i="3"/>
  <c r="R2765" i="3"/>
  <c r="R2766" i="3"/>
  <c r="R2767" i="3"/>
  <c r="R2768" i="3"/>
  <c r="R2769" i="3"/>
  <c r="R2770" i="3"/>
  <c r="R2771" i="3"/>
  <c r="R2772" i="3"/>
  <c r="R2773" i="3"/>
  <c r="R2774" i="3"/>
  <c r="R2775" i="3"/>
  <c r="R2776" i="3"/>
  <c r="R2777" i="3"/>
  <c r="R2778" i="3"/>
  <c r="R2779" i="3"/>
  <c r="R2780" i="3"/>
  <c r="R2781" i="3"/>
  <c r="R2782" i="3"/>
  <c r="R2783" i="3"/>
  <c r="R2784" i="3"/>
  <c r="R2785" i="3"/>
  <c r="R2786" i="3"/>
  <c r="R2787" i="3"/>
  <c r="R2788" i="3"/>
  <c r="R2789" i="3"/>
  <c r="R2790" i="3"/>
  <c r="R2791" i="3"/>
  <c r="R2792" i="3"/>
  <c r="R2793" i="3"/>
  <c r="R2794" i="3"/>
  <c r="R2795" i="3"/>
  <c r="R2796" i="3"/>
  <c r="R2797" i="3"/>
  <c r="R2798" i="3"/>
  <c r="R2799" i="3"/>
  <c r="R2800" i="3"/>
  <c r="R2801" i="3"/>
  <c r="R2802" i="3"/>
  <c r="R2803" i="3"/>
  <c r="R2804" i="3"/>
  <c r="R2805" i="3"/>
  <c r="R2806" i="3"/>
  <c r="R2807" i="3"/>
  <c r="R2808" i="3"/>
  <c r="R2809" i="3"/>
  <c r="R2810" i="3"/>
  <c r="R2811" i="3"/>
  <c r="R2812" i="3"/>
  <c r="R2813" i="3"/>
  <c r="R2814" i="3"/>
  <c r="R2815" i="3"/>
  <c r="R2816" i="3"/>
  <c r="R2817" i="3"/>
  <c r="R2818" i="3"/>
  <c r="R2819" i="3"/>
  <c r="R2820" i="3"/>
  <c r="R2821" i="3"/>
  <c r="R2822" i="3"/>
  <c r="R2823" i="3"/>
  <c r="R2824" i="3"/>
  <c r="R2825" i="3"/>
  <c r="R2826" i="3"/>
  <c r="R2827" i="3"/>
  <c r="R2828" i="3"/>
  <c r="R2829" i="3"/>
  <c r="R2830" i="3"/>
  <c r="R2831" i="3"/>
  <c r="R2832" i="3"/>
  <c r="R2833" i="3"/>
  <c r="R2834" i="3"/>
  <c r="R2835" i="3"/>
  <c r="R2836" i="3"/>
  <c r="R2837" i="3"/>
  <c r="R2838" i="3"/>
  <c r="R2839" i="3"/>
  <c r="R2840" i="3"/>
  <c r="R2841" i="3"/>
  <c r="R2842" i="3"/>
  <c r="R2843" i="3"/>
  <c r="R2844" i="3"/>
  <c r="R2845" i="3"/>
  <c r="R2846" i="3"/>
  <c r="R2847" i="3"/>
  <c r="R2848" i="3"/>
  <c r="R2849" i="3"/>
  <c r="R2850" i="3"/>
  <c r="R2851" i="3"/>
  <c r="R2852" i="3"/>
  <c r="R2853" i="3"/>
  <c r="R2854" i="3"/>
  <c r="R2855" i="3"/>
  <c r="R2856" i="3"/>
  <c r="R2857" i="3"/>
  <c r="R2858" i="3"/>
  <c r="R2859" i="3"/>
  <c r="R2860" i="3"/>
  <c r="R2861" i="3"/>
  <c r="R2862" i="3"/>
  <c r="R2863" i="3"/>
  <c r="R2864" i="3"/>
  <c r="R2865" i="3"/>
  <c r="R2866" i="3"/>
  <c r="R2867" i="3"/>
  <c r="R2868" i="3"/>
  <c r="R2869" i="3"/>
  <c r="R2870" i="3"/>
  <c r="R2871" i="3"/>
  <c r="R2872" i="3"/>
  <c r="R2873" i="3"/>
  <c r="R2874" i="3"/>
  <c r="R2875" i="3"/>
  <c r="R2876" i="3"/>
  <c r="R2877" i="3"/>
  <c r="R2878" i="3"/>
  <c r="R2879" i="3"/>
  <c r="R2880" i="3"/>
  <c r="R2881" i="3"/>
  <c r="R2882" i="3"/>
  <c r="R2883" i="3"/>
  <c r="R2884" i="3"/>
  <c r="R2885" i="3"/>
  <c r="R2886" i="3"/>
  <c r="R2887" i="3"/>
  <c r="R2888" i="3"/>
  <c r="R2889" i="3"/>
  <c r="R2890" i="3"/>
  <c r="R2891" i="3"/>
  <c r="R2892" i="3"/>
  <c r="R2893" i="3"/>
  <c r="R2894" i="3"/>
  <c r="R2895" i="3"/>
  <c r="R2896" i="3"/>
  <c r="R2897" i="3"/>
  <c r="R2898" i="3"/>
  <c r="R2899" i="3"/>
  <c r="R2900" i="3"/>
  <c r="R2901" i="3"/>
  <c r="R2902" i="3"/>
  <c r="R2903" i="3"/>
  <c r="R2904" i="3"/>
  <c r="R2905" i="3"/>
  <c r="R2906" i="3"/>
  <c r="R2907" i="3"/>
  <c r="R2908" i="3"/>
  <c r="R2909" i="3"/>
  <c r="R2910" i="3"/>
  <c r="R2911" i="3"/>
  <c r="R2912" i="3"/>
  <c r="R2913" i="3"/>
  <c r="R2914" i="3"/>
  <c r="R2915" i="3"/>
  <c r="R2916" i="3"/>
  <c r="R2917" i="3"/>
  <c r="R2918" i="3"/>
  <c r="R2919" i="3"/>
  <c r="R2920" i="3"/>
  <c r="R2921" i="3"/>
  <c r="R2922" i="3"/>
  <c r="R2923" i="3"/>
  <c r="R2924" i="3"/>
  <c r="R2925" i="3"/>
  <c r="R2926" i="3"/>
  <c r="R2927" i="3"/>
  <c r="R2928" i="3"/>
  <c r="R2929" i="3"/>
  <c r="R2930" i="3"/>
  <c r="R2931" i="3"/>
  <c r="R2932" i="3"/>
  <c r="R2933" i="3"/>
  <c r="R2934" i="3"/>
  <c r="R2935" i="3"/>
  <c r="R2936" i="3"/>
  <c r="R2937" i="3"/>
  <c r="R2938" i="3"/>
  <c r="R2939" i="3"/>
  <c r="R2940" i="3"/>
  <c r="R2941" i="3"/>
  <c r="R2942" i="3"/>
  <c r="R2943" i="3"/>
  <c r="R2944" i="3"/>
  <c r="R2945" i="3"/>
  <c r="R2946" i="3"/>
  <c r="R2947" i="3"/>
  <c r="R2948" i="3"/>
  <c r="R2949" i="3"/>
  <c r="R2950" i="3"/>
  <c r="R2951" i="3"/>
  <c r="R2952" i="3"/>
  <c r="R2953" i="3"/>
  <c r="R2954" i="3"/>
  <c r="R2955" i="3"/>
  <c r="R2956" i="3"/>
  <c r="R2957" i="3"/>
  <c r="R2958" i="3"/>
  <c r="R2959" i="3"/>
  <c r="R2960" i="3"/>
  <c r="R2961" i="3"/>
  <c r="R2962" i="3"/>
  <c r="R2963" i="3"/>
  <c r="R2964" i="3"/>
  <c r="R2965" i="3"/>
  <c r="R2966" i="3"/>
  <c r="R2967" i="3"/>
  <c r="R2968" i="3"/>
  <c r="R2969" i="3"/>
  <c r="R2970" i="3"/>
  <c r="R2971" i="3"/>
  <c r="R2972" i="3"/>
  <c r="R2973" i="3"/>
  <c r="R2974" i="3"/>
  <c r="R2975" i="3"/>
  <c r="R2976" i="3"/>
  <c r="R2977" i="3"/>
  <c r="R2978" i="3"/>
  <c r="R2979" i="3"/>
  <c r="R2980" i="3"/>
  <c r="R2981" i="3"/>
  <c r="R2982" i="3"/>
  <c r="R2983" i="3"/>
  <c r="R2984" i="3"/>
  <c r="R2985" i="3"/>
  <c r="R2986" i="3"/>
  <c r="R2987" i="3"/>
  <c r="R2988" i="3"/>
  <c r="R2989" i="3"/>
  <c r="R2990" i="3"/>
  <c r="R2991" i="3"/>
  <c r="R2992" i="3"/>
  <c r="R2993" i="3"/>
  <c r="R2994" i="3"/>
  <c r="R2995" i="3"/>
  <c r="R2996" i="3"/>
  <c r="R2997" i="3"/>
  <c r="R2998" i="3"/>
  <c r="R2999" i="3"/>
  <c r="R3000" i="3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R3336" i="3"/>
  <c r="R3337" i="3"/>
  <c r="R3338" i="3"/>
  <c r="R3339" i="3"/>
  <c r="R3340" i="3"/>
  <c r="R3341" i="3"/>
  <c r="R3342" i="3"/>
  <c r="R3343" i="3"/>
  <c r="R3344" i="3"/>
  <c r="R3345" i="3"/>
  <c r="R3346" i="3"/>
  <c r="R3347" i="3"/>
  <c r="R3348" i="3"/>
  <c r="R3349" i="3"/>
  <c r="R3350" i="3"/>
  <c r="R3351" i="3"/>
  <c r="R3352" i="3"/>
  <c r="R3353" i="3"/>
  <c r="R3354" i="3"/>
  <c r="R3355" i="3"/>
  <c r="R3356" i="3"/>
  <c r="R3357" i="3"/>
  <c r="R3358" i="3"/>
  <c r="R3359" i="3"/>
  <c r="R3360" i="3"/>
  <c r="R3361" i="3"/>
  <c r="R3362" i="3"/>
  <c r="R3363" i="3"/>
  <c r="R3364" i="3"/>
  <c r="R3365" i="3"/>
  <c r="R3366" i="3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R3702" i="3"/>
  <c r="R3703" i="3"/>
  <c r="R3704" i="3"/>
  <c r="R3705" i="3"/>
  <c r="R3706" i="3"/>
  <c r="R3707" i="3"/>
  <c r="R3708" i="3"/>
  <c r="R3709" i="3"/>
  <c r="R3710" i="3"/>
  <c r="R3711" i="3"/>
  <c r="R3712" i="3"/>
  <c r="R3713" i="3"/>
  <c r="R3714" i="3"/>
  <c r="R3715" i="3"/>
  <c r="R3716" i="3"/>
  <c r="R3717" i="3"/>
  <c r="R3718" i="3"/>
  <c r="R3719" i="3"/>
  <c r="R3720" i="3"/>
  <c r="R3721" i="3"/>
  <c r="R3722" i="3"/>
  <c r="R3723" i="3"/>
  <c r="R3724" i="3"/>
  <c r="R3725" i="3"/>
  <c r="R3726" i="3"/>
  <c r="R3727" i="3"/>
  <c r="R3728" i="3"/>
  <c r="R3729" i="3"/>
  <c r="R3730" i="3"/>
  <c r="R3731" i="3"/>
  <c r="R3732" i="3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R4068" i="3"/>
  <c r="R4069" i="3"/>
  <c r="R4070" i="3"/>
  <c r="R4071" i="3"/>
  <c r="R4072" i="3"/>
  <c r="R4073" i="3"/>
  <c r="R4074" i="3"/>
  <c r="R4075" i="3"/>
  <c r="R4076" i="3"/>
  <c r="R4077" i="3"/>
  <c r="R4078" i="3"/>
  <c r="R4079" i="3"/>
  <c r="R4080" i="3"/>
  <c r="R4081" i="3"/>
  <c r="R4082" i="3"/>
  <c r="R4083" i="3"/>
  <c r="R4084" i="3"/>
  <c r="R4085" i="3"/>
  <c r="R4086" i="3"/>
  <c r="R4087" i="3"/>
  <c r="R4088" i="3"/>
  <c r="R4089" i="3"/>
  <c r="R4090" i="3"/>
  <c r="R4091" i="3"/>
  <c r="R4092" i="3"/>
  <c r="R4093" i="3"/>
  <c r="R4094" i="3"/>
  <c r="R4095" i="3"/>
  <c r="R4096" i="3"/>
  <c r="R4097" i="3"/>
  <c r="R4098" i="3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R4363" i="3"/>
  <c r="R4364" i="3"/>
  <c r="R4365" i="3"/>
  <c r="R4366" i="3"/>
  <c r="R4367" i="3"/>
  <c r="R4368" i="3"/>
  <c r="R4369" i="3"/>
  <c r="R4370" i="3"/>
  <c r="R4371" i="3"/>
  <c r="R4372" i="3"/>
  <c r="R4373" i="3"/>
  <c r="R4374" i="3"/>
  <c r="R4375" i="3"/>
  <c r="R4376" i="3"/>
  <c r="R4377" i="3"/>
  <c r="R4378" i="3"/>
  <c r="R4379" i="3"/>
  <c r="R4380" i="3"/>
  <c r="R4381" i="3"/>
  <c r="R4382" i="3"/>
  <c r="R4383" i="3"/>
  <c r="R4384" i="3"/>
  <c r="R4385" i="3"/>
  <c r="R4386" i="3"/>
  <c r="R4387" i="3"/>
  <c r="R4388" i="3"/>
  <c r="R4389" i="3"/>
  <c r="R4390" i="3"/>
  <c r="R4391" i="3"/>
  <c r="R4392" i="3"/>
  <c r="R4393" i="3"/>
  <c r="R4394" i="3"/>
  <c r="R4395" i="3"/>
  <c r="R4396" i="3"/>
  <c r="R4397" i="3"/>
  <c r="R4398" i="3"/>
  <c r="R4399" i="3"/>
  <c r="R4400" i="3"/>
  <c r="R4401" i="3"/>
  <c r="R4402" i="3"/>
  <c r="R4403" i="3"/>
  <c r="R4404" i="3"/>
  <c r="R4405" i="3"/>
  <c r="R4406" i="3"/>
  <c r="R4407" i="3"/>
  <c r="R4408" i="3"/>
  <c r="R4409" i="3"/>
  <c r="R4410" i="3"/>
  <c r="R4411" i="3"/>
  <c r="R4412" i="3"/>
  <c r="R4413" i="3"/>
  <c r="R4414" i="3"/>
  <c r="R4415" i="3"/>
  <c r="R4416" i="3"/>
  <c r="R4417" i="3"/>
  <c r="R4418" i="3"/>
  <c r="R4419" i="3"/>
  <c r="R4420" i="3"/>
  <c r="R4421" i="3"/>
  <c r="R4422" i="3"/>
  <c r="R4423" i="3"/>
  <c r="R4424" i="3"/>
  <c r="R4425" i="3"/>
  <c r="R4426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1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S2441" i="3"/>
  <c r="S2442" i="3"/>
  <c r="S2443" i="3"/>
  <c r="S2444" i="3"/>
  <c r="S2445" i="3"/>
  <c r="S2446" i="3"/>
  <c r="S2447" i="3"/>
  <c r="S2448" i="3"/>
  <c r="S2449" i="3"/>
  <c r="S2450" i="3"/>
  <c r="S2451" i="3"/>
  <c r="S2452" i="3"/>
  <c r="S2453" i="3"/>
  <c r="S2454" i="3"/>
  <c r="S2455" i="3"/>
  <c r="S2456" i="3"/>
  <c r="S2457" i="3"/>
  <c r="S2458" i="3"/>
  <c r="S2459" i="3"/>
  <c r="S2460" i="3"/>
  <c r="S2461" i="3"/>
  <c r="S2462" i="3"/>
  <c r="S2463" i="3"/>
  <c r="S2464" i="3"/>
  <c r="S2465" i="3"/>
  <c r="S2466" i="3"/>
  <c r="S2467" i="3"/>
  <c r="S2468" i="3"/>
  <c r="S2469" i="3"/>
  <c r="S2470" i="3"/>
  <c r="S2471" i="3"/>
  <c r="S2472" i="3"/>
  <c r="S2473" i="3"/>
  <c r="S2474" i="3"/>
  <c r="S2475" i="3"/>
  <c r="S2476" i="3"/>
  <c r="S2477" i="3"/>
  <c r="S2478" i="3"/>
  <c r="S2479" i="3"/>
  <c r="S2480" i="3"/>
  <c r="S2481" i="3"/>
  <c r="S2482" i="3"/>
  <c r="S2483" i="3"/>
  <c r="S2484" i="3"/>
  <c r="S2485" i="3"/>
  <c r="S2486" i="3"/>
  <c r="S2487" i="3"/>
  <c r="S2488" i="3"/>
  <c r="S2489" i="3"/>
  <c r="S2490" i="3"/>
  <c r="S2491" i="3"/>
  <c r="S2492" i="3"/>
  <c r="S2493" i="3"/>
  <c r="S2494" i="3"/>
  <c r="S2495" i="3"/>
  <c r="S2496" i="3"/>
  <c r="S2497" i="3"/>
  <c r="S2498" i="3"/>
  <c r="S2499" i="3"/>
  <c r="S2500" i="3"/>
  <c r="S2501" i="3"/>
  <c r="S2502" i="3"/>
  <c r="S2503" i="3"/>
  <c r="S2504" i="3"/>
  <c r="S2505" i="3"/>
  <c r="S2506" i="3"/>
  <c r="S2507" i="3"/>
  <c r="S2508" i="3"/>
  <c r="S2509" i="3"/>
  <c r="S2510" i="3"/>
  <c r="S2511" i="3"/>
  <c r="S2512" i="3"/>
  <c r="S2513" i="3"/>
  <c r="S2514" i="3"/>
  <c r="S2515" i="3"/>
  <c r="S2516" i="3"/>
  <c r="S2517" i="3"/>
  <c r="S2518" i="3"/>
  <c r="S2519" i="3"/>
  <c r="S2520" i="3"/>
  <c r="S2521" i="3"/>
  <c r="S2522" i="3"/>
  <c r="S2523" i="3"/>
  <c r="S2524" i="3"/>
  <c r="S2525" i="3"/>
  <c r="S2526" i="3"/>
  <c r="S2527" i="3"/>
  <c r="S2528" i="3"/>
  <c r="S2529" i="3"/>
  <c r="S2530" i="3"/>
  <c r="S2531" i="3"/>
  <c r="S2532" i="3"/>
  <c r="S2533" i="3"/>
  <c r="S2534" i="3"/>
  <c r="S2535" i="3"/>
  <c r="S2536" i="3"/>
  <c r="S2537" i="3"/>
  <c r="S2538" i="3"/>
  <c r="S2539" i="3"/>
  <c r="S2540" i="3"/>
  <c r="S2541" i="3"/>
  <c r="S2542" i="3"/>
  <c r="S2543" i="3"/>
  <c r="S2544" i="3"/>
  <c r="S2545" i="3"/>
  <c r="S2546" i="3"/>
  <c r="S2547" i="3"/>
  <c r="S2548" i="3"/>
  <c r="S2549" i="3"/>
  <c r="S2550" i="3"/>
  <c r="S2551" i="3"/>
  <c r="S2552" i="3"/>
  <c r="S2553" i="3"/>
  <c r="S2554" i="3"/>
  <c r="S2555" i="3"/>
  <c r="S2556" i="3"/>
  <c r="S2557" i="3"/>
  <c r="S2558" i="3"/>
  <c r="S2559" i="3"/>
  <c r="S2560" i="3"/>
  <c r="S2561" i="3"/>
  <c r="S2562" i="3"/>
  <c r="S2563" i="3"/>
  <c r="S2564" i="3"/>
  <c r="S2565" i="3"/>
  <c r="S2566" i="3"/>
  <c r="S2567" i="3"/>
  <c r="S2568" i="3"/>
  <c r="S2569" i="3"/>
  <c r="S2570" i="3"/>
  <c r="S2571" i="3"/>
  <c r="S2572" i="3"/>
  <c r="S2573" i="3"/>
  <c r="S2574" i="3"/>
  <c r="S2575" i="3"/>
  <c r="S2576" i="3"/>
  <c r="S2577" i="3"/>
  <c r="S2578" i="3"/>
  <c r="S2579" i="3"/>
  <c r="S2580" i="3"/>
  <c r="S2581" i="3"/>
  <c r="S2582" i="3"/>
  <c r="S2583" i="3"/>
  <c r="S2584" i="3"/>
  <c r="S2585" i="3"/>
  <c r="S2586" i="3"/>
  <c r="S2587" i="3"/>
  <c r="S2588" i="3"/>
  <c r="S2589" i="3"/>
  <c r="S2590" i="3"/>
  <c r="S2591" i="3"/>
  <c r="S2592" i="3"/>
  <c r="S2593" i="3"/>
  <c r="S2594" i="3"/>
  <c r="S2595" i="3"/>
  <c r="S2596" i="3"/>
  <c r="S2597" i="3"/>
  <c r="S2598" i="3"/>
  <c r="S2599" i="3"/>
  <c r="S2600" i="3"/>
  <c r="S2601" i="3"/>
  <c r="S2602" i="3"/>
  <c r="S2603" i="3"/>
  <c r="S2604" i="3"/>
  <c r="S2605" i="3"/>
  <c r="S2606" i="3"/>
  <c r="S2607" i="3"/>
  <c r="S2608" i="3"/>
  <c r="S2609" i="3"/>
  <c r="S2610" i="3"/>
  <c r="S2611" i="3"/>
  <c r="S2612" i="3"/>
  <c r="S2613" i="3"/>
  <c r="S2614" i="3"/>
  <c r="S2615" i="3"/>
  <c r="S2616" i="3"/>
  <c r="S2617" i="3"/>
  <c r="S2618" i="3"/>
  <c r="S2619" i="3"/>
  <c r="S2620" i="3"/>
  <c r="S2621" i="3"/>
  <c r="S2622" i="3"/>
  <c r="S2623" i="3"/>
  <c r="S2624" i="3"/>
  <c r="S2625" i="3"/>
  <c r="S2626" i="3"/>
  <c r="S2627" i="3"/>
  <c r="S2628" i="3"/>
  <c r="S2629" i="3"/>
  <c r="S2630" i="3"/>
  <c r="S2631" i="3"/>
  <c r="S2632" i="3"/>
  <c r="S2633" i="3"/>
  <c r="S2634" i="3"/>
  <c r="S2635" i="3"/>
  <c r="S2636" i="3"/>
  <c r="S2637" i="3"/>
  <c r="S2638" i="3"/>
  <c r="S2639" i="3"/>
  <c r="S2640" i="3"/>
  <c r="S2641" i="3"/>
  <c r="S2642" i="3"/>
  <c r="S2643" i="3"/>
  <c r="S2644" i="3"/>
  <c r="S2645" i="3"/>
  <c r="S2646" i="3"/>
  <c r="S2647" i="3"/>
  <c r="S2648" i="3"/>
  <c r="S2649" i="3"/>
  <c r="S2650" i="3"/>
  <c r="S2651" i="3"/>
  <c r="S2652" i="3"/>
  <c r="S2653" i="3"/>
  <c r="S2654" i="3"/>
  <c r="S2655" i="3"/>
  <c r="S2656" i="3"/>
  <c r="S2657" i="3"/>
  <c r="S2658" i="3"/>
  <c r="S2659" i="3"/>
  <c r="S2660" i="3"/>
  <c r="S2661" i="3"/>
  <c r="S2662" i="3"/>
  <c r="S2663" i="3"/>
  <c r="S2664" i="3"/>
  <c r="S2665" i="3"/>
  <c r="S2666" i="3"/>
  <c r="S2667" i="3"/>
  <c r="S2668" i="3"/>
  <c r="S2669" i="3"/>
  <c r="S2670" i="3"/>
  <c r="S2671" i="3"/>
  <c r="S2672" i="3"/>
  <c r="S2673" i="3"/>
  <c r="S2674" i="3"/>
  <c r="S2675" i="3"/>
  <c r="S2676" i="3"/>
  <c r="S2677" i="3"/>
  <c r="S2678" i="3"/>
  <c r="S2679" i="3"/>
  <c r="S2680" i="3"/>
  <c r="S2681" i="3"/>
  <c r="S2682" i="3"/>
  <c r="S2683" i="3"/>
  <c r="S2684" i="3"/>
  <c r="S2685" i="3"/>
  <c r="S2686" i="3"/>
  <c r="S2687" i="3"/>
  <c r="S2688" i="3"/>
  <c r="S2689" i="3"/>
  <c r="S2690" i="3"/>
  <c r="S2691" i="3"/>
  <c r="S2692" i="3"/>
  <c r="S2693" i="3"/>
  <c r="S2694" i="3"/>
  <c r="S2695" i="3"/>
  <c r="S2696" i="3"/>
  <c r="S2697" i="3"/>
  <c r="S2698" i="3"/>
  <c r="S2699" i="3"/>
  <c r="S2700" i="3"/>
  <c r="S2701" i="3"/>
  <c r="S2702" i="3"/>
  <c r="S2703" i="3"/>
  <c r="S2704" i="3"/>
  <c r="S2705" i="3"/>
  <c r="S2706" i="3"/>
  <c r="S2707" i="3"/>
  <c r="S2708" i="3"/>
  <c r="S2709" i="3"/>
  <c r="S2710" i="3"/>
  <c r="S2711" i="3"/>
  <c r="S2712" i="3"/>
  <c r="S2713" i="3"/>
  <c r="S2714" i="3"/>
  <c r="S2715" i="3"/>
  <c r="S2716" i="3"/>
  <c r="S2717" i="3"/>
  <c r="S2718" i="3"/>
  <c r="S2719" i="3"/>
  <c r="S2720" i="3"/>
  <c r="S2721" i="3"/>
  <c r="S2722" i="3"/>
  <c r="S2723" i="3"/>
  <c r="S2724" i="3"/>
  <c r="S2725" i="3"/>
  <c r="S2726" i="3"/>
  <c r="S2727" i="3"/>
  <c r="S2728" i="3"/>
  <c r="S2729" i="3"/>
  <c r="S2730" i="3"/>
  <c r="S2731" i="3"/>
  <c r="S2732" i="3"/>
  <c r="S2733" i="3"/>
  <c r="S2734" i="3"/>
  <c r="S2735" i="3"/>
  <c r="S2736" i="3"/>
  <c r="S2737" i="3"/>
  <c r="S2738" i="3"/>
  <c r="S2739" i="3"/>
  <c r="S2740" i="3"/>
  <c r="S2741" i="3"/>
  <c r="S2742" i="3"/>
  <c r="S2743" i="3"/>
  <c r="S2744" i="3"/>
  <c r="S2745" i="3"/>
  <c r="S2746" i="3"/>
  <c r="S2747" i="3"/>
  <c r="S2748" i="3"/>
  <c r="S2749" i="3"/>
  <c r="S2750" i="3"/>
  <c r="S2751" i="3"/>
  <c r="S2752" i="3"/>
  <c r="S2753" i="3"/>
  <c r="S2754" i="3"/>
  <c r="S2755" i="3"/>
  <c r="S2756" i="3"/>
  <c r="S2757" i="3"/>
  <c r="S2758" i="3"/>
  <c r="S2759" i="3"/>
  <c r="S2760" i="3"/>
  <c r="S2761" i="3"/>
  <c r="S2762" i="3"/>
  <c r="S2763" i="3"/>
  <c r="S2764" i="3"/>
  <c r="S2765" i="3"/>
  <c r="S2766" i="3"/>
  <c r="S2767" i="3"/>
  <c r="S2768" i="3"/>
  <c r="S2769" i="3"/>
  <c r="S2770" i="3"/>
  <c r="S2771" i="3"/>
  <c r="S2772" i="3"/>
  <c r="S2773" i="3"/>
  <c r="S2774" i="3"/>
  <c r="S2775" i="3"/>
  <c r="S2776" i="3"/>
  <c r="S2777" i="3"/>
  <c r="S2778" i="3"/>
  <c r="S2779" i="3"/>
  <c r="S2780" i="3"/>
  <c r="S2781" i="3"/>
  <c r="S2782" i="3"/>
  <c r="S2783" i="3"/>
  <c r="S2784" i="3"/>
  <c r="S2785" i="3"/>
  <c r="S2786" i="3"/>
  <c r="S2787" i="3"/>
  <c r="S2788" i="3"/>
  <c r="S2789" i="3"/>
  <c r="S2790" i="3"/>
  <c r="S2791" i="3"/>
  <c r="S2792" i="3"/>
  <c r="S2793" i="3"/>
  <c r="S2794" i="3"/>
  <c r="S2795" i="3"/>
  <c r="S2796" i="3"/>
  <c r="S2797" i="3"/>
  <c r="S2798" i="3"/>
  <c r="S2799" i="3"/>
  <c r="S2800" i="3"/>
  <c r="S2801" i="3"/>
  <c r="S2802" i="3"/>
  <c r="S2803" i="3"/>
  <c r="S2804" i="3"/>
  <c r="S2805" i="3"/>
  <c r="S2806" i="3"/>
  <c r="S2807" i="3"/>
  <c r="S2808" i="3"/>
  <c r="S2809" i="3"/>
  <c r="S2810" i="3"/>
  <c r="S2811" i="3"/>
  <c r="S2812" i="3"/>
  <c r="S2813" i="3"/>
  <c r="S2814" i="3"/>
  <c r="S2815" i="3"/>
  <c r="S2816" i="3"/>
  <c r="S2817" i="3"/>
  <c r="S2818" i="3"/>
  <c r="S2819" i="3"/>
  <c r="S2820" i="3"/>
  <c r="S2821" i="3"/>
  <c r="S2822" i="3"/>
  <c r="S2823" i="3"/>
  <c r="S2824" i="3"/>
  <c r="S2825" i="3"/>
  <c r="S2826" i="3"/>
  <c r="S2827" i="3"/>
  <c r="S2828" i="3"/>
  <c r="S2829" i="3"/>
  <c r="S2830" i="3"/>
  <c r="S2831" i="3"/>
  <c r="S2832" i="3"/>
  <c r="S2833" i="3"/>
  <c r="S2834" i="3"/>
  <c r="S2835" i="3"/>
  <c r="S2836" i="3"/>
  <c r="S2837" i="3"/>
  <c r="S2838" i="3"/>
  <c r="S2839" i="3"/>
  <c r="S2840" i="3"/>
  <c r="S2841" i="3"/>
  <c r="S2842" i="3"/>
  <c r="S2843" i="3"/>
  <c r="S2844" i="3"/>
  <c r="S2845" i="3"/>
  <c r="S2846" i="3"/>
  <c r="S2847" i="3"/>
  <c r="S2848" i="3"/>
  <c r="S2849" i="3"/>
  <c r="S2850" i="3"/>
  <c r="S2851" i="3"/>
  <c r="S2852" i="3"/>
  <c r="S2853" i="3"/>
  <c r="S2854" i="3"/>
  <c r="S2855" i="3"/>
  <c r="S2856" i="3"/>
  <c r="S2857" i="3"/>
  <c r="S2858" i="3"/>
  <c r="S2859" i="3"/>
  <c r="S2860" i="3"/>
  <c r="S2861" i="3"/>
  <c r="S2862" i="3"/>
  <c r="S2863" i="3"/>
  <c r="S2864" i="3"/>
  <c r="S2865" i="3"/>
  <c r="S2866" i="3"/>
  <c r="S2867" i="3"/>
  <c r="S2868" i="3"/>
  <c r="S2869" i="3"/>
  <c r="S2870" i="3"/>
  <c r="S2871" i="3"/>
  <c r="S2872" i="3"/>
  <c r="S2873" i="3"/>
  <c r="S2874" i="3"/>
  <c r="S2875" i="3"/>
  <c r="S2876" i="3"/>
  <c r="S2877" i="3"/>
  <c r="S2878" i="3"/>
  <c r="S2879" i="3"/>
  <c r="S2880" i="3"/>
  <c r="S2881" i="3"/>
  <c r="S2882" i="3"/>
  <c r="S2883" i="3"/>
  <c r="S2884" i="3"/>
  <c r="S2885" i="3"/>
  <c r="S2886" i="3"/>
  <c r="S2887" i="3"/>
  <c r="S2888" i="3"/>
  <c r="S2889" i="3"/>
  <c r="S2890" i="3"/>
  <c r="S2891" i="3"/>
  <c r="S2892" i="3"/>
  <c r="S2893" i="3"/>
  <c r="S2894" i="3"/>
  <c r="S2895" i="3"/>
  <c r="S2896" i="3"/>
  <c r="S2897" i="3"/>
  <c r="S2898" i="3"/>
  <c r="S2899" i="3"/>
  <c r="S2900" i="3"/>
  <c r="S2901" i="3"/>
  <c r="S2902" i="3"/>
  <c r="S2903" i="3"/>
  <c r="S2904" i="3"/>
  <c r="S2905" i="3"/>
  <c r="S2906" i="3"/>
  <c r="S2907" i="3"/>
  <c r="S2908" i="3"/>
  <c r="S2909" i="3"/>
  <c r="S2910" i="3"/>
  <c r="S2911" i="3"/>
  <c r="S2912" i="3"/>
  <c r="S2913" i="3"/>
  <c r="S2914" i="3"/>
  <c r="S2915" i="3"/>
  <c r="S2916" i="3"/>
  <c r="S2917" i="3"/>
  <c r="S2918" i="3"/>
  <c r="S2919" i="3"/>
  <c r="S2920" i="3"/>
  <c r="S2921" i="3"/>
  <c r="S2922" i="3"/>
  <c r="S2923" i="3"/>
  <c r="S2924" i="3"/>
  <c r="S2925" i="3"/>
  <c r="S2926" i="3"/>
  <c r="S2927" i="3"/>
  <c r="S2928" i="3"/>
  <c r="S2929" i="3"/>
  <c r="S2930" i="3"/>
  <c r="S2931" i="3"/>
  <c r="S2932" i="3"/>
  <c r="S2933" i="3"/>
  <c r="S2934" i="3"/>
  <c r="S2935" i="3"/>
  <c r="S2936" i="3"/>
  <c r="S2937" i="3"/>
  <c r="S2938" i="3"/>
  <c r="S2939" i="3"/>
  <c r="S2940" i="3"/>
  <c r="S2941" i="3"/>
  <c r="S2942" i="3"/>
  <c r="S2943" i="3"/>
  <c r="S2944" i="3"/>
  <c r="S2945" i="3"/>
  <c r="S2946" i="3"/>
  <c r="S2947" i="3"/>
  <c r="S2948" i="3"/>
  <c r="S2949" i="3"/>
  <c r="S2950" i="3"/>
  <c r="S2951" i="3"/>
  <c r="S2952" i="3"/>
  <c r="S2953" i="3"/>
  <c r="S2954" i="3"/>
  <c r="S2955" i="3"/>
  <c r="S2956" i="3"/>
  <c r="S2957" i="3"/>
  <c r="S2958" i="3"/>
  <c r="S2959" i="3"/>
  <c r="S2960" i="3"/>
  <c r="S2961" i="3"/>
  <c r="S2962" i="3"/>
  <c r="S2963" i="3"/>
  <c r="S2964" i="3"/>
  <c r="S2965" i="3"/>
  <c r="S2966" i="3"/>
  <c r="S2967" i="3"/>
  <c r="S2968" i="3"/>
  <c r="S2969" i="3"/>
  <c r="S2970" i="3"/>
  <c r="S2971" i="3"/>
  <c r="S2972" i="3"/>
  <c r="S2973" i="3"/>
  <c r="S2974" i="3"/>
  <c r="S2975" i="3"/>
  <c r="S2976" i="3"/>
  <c r="S2977" i="3"/>
  <c r="S2978" i="3"/>
  <c r="S2979" i="3"/>
  <c r="S2980" i="3"/>
  <c r="S2981" i="3"/>
  <c r="S2982" i="3"/>
  <c r="S2983" i="3"/>
  <c r="S2984" i="3"/>
  <c r="S2985" i="3"/>
  <c r="S2986" i="3"/>
  <c r="S2987" i="3"/>
  <c r="S2988" i="3"/>
  <c r="S2989" i="3"/>
  <c r="S2990" i="3"/>
  <c r="S2991" i="3"/>
  <c r="S2992" i="3"/>
  <c r="S2993" i="3"/>
  <c r="S2994" i="3"/>
  <c r="S2995" i="3"/>
  <c r="S2996" i="3"/>
  <c r="S2997" i="3"/>
  <c r="S2998" i="3"/>
  <c r="S2999" i="3"/>
  <c r="S3000" i="3"/>
  <c r="S3001" i="3"/>
  <c r="S3002" i="3"/>
  <c r="S3003" i="3"/>
  <c r="S3004" i="3"/>
  <c r="S3005" i="3"/>
  <c r="S3006" i="3"/>
  <c r="S3007" i="3"/>
  <c r="S3008" i="3"/>
  <c r="S3009" i="3"/>
  <c r="S3010" i="3"/>
  <c r="S3011" i="3"/>
  <c r="S3012" i="3"/>
  <c r="S3013" i="3"/>
  <c r="S3014" i="3"/>
  <c r="S3015" i="3"/>
  <c r="S3016" i="3"/>
  <c r="S3017" i="3"/>
  <c r="S3018" i="3"/>
  <c r="S3019" i="3"/>
  <c r="S3020" i="3"/>
  <c r="S3021" i="3"/>
  <c r="S3022" i="3"/>
  <c r="S3023" i="3"/>
  <c r="S3024" i="3"/>
  <c r="S3025" i="3"/>
  <c r="S3026" i="3"/>
  <c r="S3027" i="3"/>
  <c r="S3028" i="3"/>
  <c r="S3029" i="3"/>
  <c r="S3030" i="3"/>
  <c r="S3031" i="3"/>
  <c r="S3032" i="3"/>
  <c r="S3033" i="3"/>
  <c r="S3034" i="3"/>
  <c r="S3035" i="3"/>
  <c r="S3036" i="3"/>
  <c r="S3037" i="3"/>
  <c r="S3038" i="3"/>
  <c r="S3039" i="3"/>
  <c r="S3040" i="3"/>
  <c r="S3041" i="3"/>
  <c r="S3042" i="3"/>
  <c r="S3043" i="3"/>
  <c r="S3044" i="3"/>
  <c r="S3045" i="3"/>
  <c r="S3046" i="3"/>
  <c r="S3047" i="3"/>
  <c r="S3048" i="3"/>
  <c r="S3049" i="3"/>
  <c r="S3050" i="3"/>
  <c r="S3051" i="3"/>
  <c r="S3052" i="3"/>
  <c r="S3053" i="3"/>
  <c r="S3054" i="3"/>
  <c r="S3055" i="3"/>
  <c r="S3056" i="3"/>
  <c r="S3057" i="3"/>
  <c r="S3058" i="3"/>
  <c r="S3059" i="3"/>
  <c r="S3060" i="3"/>
  <c r="S3061" i="3"/>
  <c r="S3062" i="3"/>
  <c r="S3063" i="3"/>
  <c r="S3064" i="3"/>
  <c r="S3065" i="3"/>
  <c r="S3066" i="3"/>
  <c r="S3067" i="3"/>
  <c r="S3068" i="3"/>
  <c r="S3069" i="3"/>
  <c r="S3070" i="3"/>
  <c r="S3071" i="3"/>
  <c r="S3072" i="3"/>
  <c r="S3073" i="3"/>
  <c r="S3074" i="3"/>
  <c r="S3075" i="3"/>
  <c r="S3076" i="3"/>
  <c r="S3077" i="3"/>
  <c r="S3078" i="3"/>
  <c r="S3079" i="3"/>
  <c r="S3080" i="3"/>
  <c r="S3081" i="3"/>
  <c r="S3082" i="3"/>
  <c r="S3083" i="3"/>
  <c r="S3084" i="3"/>
  <c r="S3085" i="3"/>
  <c r="S3086" i="3"/>
  <c r="S3087" i="3"/>
  <c r="S3088" i="3"/>
  <c r="S3089" i="3"/>
  <c r="S3090" i="3"/>
  <c r="S3091" i="3"/>
  <c r="S3092" i="3"/>
  <c r="S3093" i="3"/>
  <c r="S3094" i="3"/>
  <c r="S3095" i="3"/>
  <c r="S3096" i="3"/>
  <c r="S3097" i="3"/>
  <c r="S3098" i="3"/>
  <c r="S3099" i="3"/>
  <c r="S3100" i="3"/>
  <c r="S3101" i="3"/>
  <c r="S3102" i="3"/>
  <c r="S3103" i="3"/>
  <c r="S3104" i="3"/>
  <c r="S3105" i="3"/>
  <c r="S3106" i="3"/>
  <c r="S3107" i="3"/>
  <c r="S3108" i="3"/>
  <c r="S3109" i="3"/>
  <c r="S3110" i="3"/>
  <c r="S3111" i="3"/>
  <c r="S3112" i="3"/>
  <c r="S3113" i="3"/>
  <c r="S3114" i="3"/>
  <c r="S3115" i="3"/>
  <c r="S3116" i="3"/>
  <c r="S3117" i="3"/>
  <c r="S3118" i="3"/>
  <c r="S3119" i="3"/>
  <c r="S3120" i="3"/>
  <c r="S3121" i="3"/>
  <c r="S3122" i="3"/>
  <c r="S3123" i="3"/>
  <c r="S3124" i="3"/>
  <c r="S3125" i="3"/>
  <c r="S3126" i="3"/>
  <c r="S3127" i="3"/>
  <c r="S3128" i="3"/>
  <c r="S3129" i="3"/>
  <c r="S3130" i="3"/>
  <c r="S3131" i="3"/>
  <c r="S3132" i="3"/>
  <c r="S3133" i="3"/>
  <c r="S3134" i="3"/>
  <c r="S3135" i="3"/>
  <c r="S3136" i="3"/>
  <c r="S3137" i="3"/>
  <c r="S3138" i="3"/>
  <c r="S3139" i="3"/>
  <c r="S3140" i="3"/>
  <c r="S3141" i="3"/>
  <c r="S3142" i="3"/>
  <c r="S3143" i="3"/>
  <c r="S3144" i="3"/>
  <c r="S3145" i="3"/>
  <c r="S3146" i="3"/>
  <c r="S3147" i="3"/>
  <c r="S3148" i="3"/>
  <c r="S3149" i="3"/>
  <c r="S3150" i="3"/>
  <c r="S3151" i="3"/>
  <c r="S3152" i="3"/>
  <c r="S3153" i="3"/>
  <c r="S3154" i="3"/>
  <c r="S3155" i="3"/>
  <c r="S3156" i="3"/>
  <c r="S3157" i="3"/>
  <c r="S3158" i="3"/>
  <c r="S3159" i="3"/>
  <c r="S3160" i="3"/>
  <c r="S3161" i="3"/>
  <c r="S3162" i="3"/>
  <c r="S3163" i="3"/>
  <c r="S3164" i="3"/>
  <c r="S3165" i="3"/>
  <c r="S3166" i="3"/>
  <c r="S3167" i="3"/>
  <c r="S3168" i="3"/>
  <c r="S3169" i="3"/>
  <c r="S3170" i="3"/>
  <c r="S3171" i="3"/>
  <c r="S3172" i="3"/>
  <c r="S3173" i="3"/>
  <c r="S3174" i="3"/>
  <c r="S3175" i="3"/>
  <c r="S3176" i="3"/>
  <c r="S3177" i="3"/>
  <c r="S3178" i="3"/>
  <c r="S3179" i="3"/>
  <c r="S3180" i="3"/>
  <c r="S3181" i="3"/>
  <c r="S3182" i="3"/>
  <c r="S3183" i="3"/>
  <c r="S3184" i="3"/>
  <c r="S3185" i="3"/>
  <c r="S3186" i="3"/>
  <c r="S3187" i="3"/>
  <c r="S3188" i="3"/>
  <c r="S3189" i="3"/>
  <c r="S3190" i="3"/>
  <c r="S3191" i="3"/>
  <c r="S3192" i="3"/>
  <c r="S3193" i="3"/>
  <c r="S3194" i="3"/>
  <c r="S3195" i="3"/>
  <c r="S3196" i="3"/>
  <c r="S3197" i="3"/>
  <c r="S3198" i="3"/>
  <c r="S3199" i="3"/>
  <c r="S3200" i="3"/>
  <c r="S3201" i="3"/>
  <c r="S3202" i="3"/>
  <c r="S3203" i="3"/>
  <c r="S3204" i="3"/>
  <c r="S3205" i="3"/>
  <c r="S3206" i="3"/>
  <c r="S3207" i="3"/>
  <c r="S3208" i="3"/>
  <c r="S3209" i="3"/>
  <c r="S3210" i="3"/>
  <c r="S3211" i="3"/>
  <c r="S3212" i="3"/>
  <c r="S3213" i="3"/>
  <c r="S3214" i="3"/>
  <c r="S3215" i="3"/>
  <c r="S3216" i="3"/>
  <c r="S3217" i="3"/>
  <c r="S3218" i="3"/>
  <c r="S3219" i="3"/>
  <c r="S3220" i="3"/>
  <c r="S3221" i="3"/>
  <c r="S3222" i="3"/>
  <c r="S3223" i="3"/>
  <c r="S3224" i="3"/>
  <c r="S3225" i="3"/>
  <c r="S3226" i="3"/>
  <c r="S3227" i="3"/>
  <c r="S3228" i="3"/>
  <c r="S3229" i="3"/>
  <c r="S3230" i="3"/>
  <c r="S3231" i="3"/>
  <c r="S3232" i="3"/>
  <c r="S3233" i="3"/>
  <c r="S3234" i="3"/>
  <c r="S3235" i="3"/>
  <c r="S3236" i="3"/>
  <c r="S3237" i="3"/>
  <c r="S3238" i="3"/>
  <c r="S3239" i="3"/>
  <c r="S3240" i="3"/>
  <c r="S3241" i="3"/>
  <c r="S3242" i="3"/>
  <c r="S3243" i="3"/>
  <c r="S3244" i="3"/>
  <c r="S3245" i="3"/>
  <c r="S3246" i="3"/>
  <c r="S3247" i="3"/>
  <c r="S3248" i="3"/>
  <c r="S3249" i="3"/>
  <c r="S3250" i="3"/>
  <c r="S3251" i="3"/>
  <c r="S3252" i="3"/>
  <c r="S3253" i="3"/>
  <c r="S3254" i="3"/>
  <c r="S3255" i="3"/>
  <c r="S3256" i="3"/>
  <c r="S3257" i="3"/>
  <c r="S3258" i="3"/>
  <c r="S3259" i="3"/>
  <c r="S3260" i="3"/>
  <c r="S3261" i="3"/>
  <c r="S3262" i="3"/>
  <c r="S3263" i="3"/>
  <c r="S3264" i="3"/>
  <c r="S3265" i="3"/>
  <c r="S3266" i="3"/>
  <c r="S3267" i="3"/>
  <c r="S3268" i="3"/>
  <c r="S3269" i="3"/>
  <c r="S3270" i="3"/>
  <c r="S3271" i="3"/>
  <c r="S3272" i="3"/>
  <c r="S3273" i="3"/>
  <c r="S3274" i="3"/>
  <c r="S3275" i="3"/>
  <c r="S3276" i="3"/>
  <c r="S3277" i="3"/>
  <c r="S3278" i="3"/>
  <c r="S3279" i="3"/>
  <c r="S3280" i="3"/>
  <c r="S3281" i="3"/>
  <c r="S3282" i="3"/>
  <c r="S3283" i="3"/>
  <c r="S3284" i="3"/>
  <c r="S3285" i="3"/>
  <c r="S3286" i="3"/>
  <c r="S3287" i="3"/>
  <c r="S3288" i="3"/>
  <c r="S3289" i="3"/>
  <c r="S3290" i="3"/>
  <c r="S3291" i="3"/>
  <c r="S3292" i="3"/>
  <c r="S3293" i="3"/>
  <c r="S3294" i="3"/>
  <c r="S3295" i="3"/>
  <c r="S3296" i="3"/>
  <c r="S3297" i="3"/>
  <c r="S3298" i="3"/>
  <c r="S3299" i="3"/>
  <c r="S3300" i="3"/>
  <c r="S3301" i="3"/>
  <c r="S3302" i="3"/>
  <c r="S3303" i="3"/>
  <c r="S3304" i="3"/>
  <c r="S3305" i="3"/>
  <c r="S3306" i="3"/>
  <c r="S3307" i="3"/>
  <c r="S3308" i="3"/>
  <c r="S3309" i="3"/>
  <c r="S3310" i="3"/>
  <c r="S3311" i="3"/>
  <c r="S3312" i="3"/>
  <c r="S3313" i="3"/>
  <c r="S3314" i="3"/>
  <c r="S3315" i="3"/>
  <c r="S3316" i="3"/>
  <c r="S3317" i="3"/>
  <c r="S3318" i="3"/>
  <c r="S3319" i="3"/>
  <c r="S3320" i="3"/>
  <c r="S3321" i="3"/>
  <c r="S3322" i="3"/>
  <c r="S3323" i="3"/>
  <c r="S3324" i="3"/>
  <c r="S3325" i="3"/>
  <c r="S3326" i="3"/>
  <c r="S3327" i="3"/>
  <c r="S3328" i="3"/>
  <c r="S3329" i="3"/>
  <c r="S3330" i="3"/>
  <c r="S3331" i="3"/>
  <c r="S3332" i="3"/>
  <c r="S3333" i="3"/>
  <c r="S3334" i="3"/>
  <c r="S3335" i="3"/>
  <c r="S3336" i="3"/>
  <c r="S3337" i="3"/>
  <c r="S3338" i="3"/>
  <c r="S3339" i="3"/>
  <c r="S3340" i="3"/>
  <c r="S3341" i="3"/>
  <c r="S3342" i="3"/>
  <c r="S3343" i="3"/>
  <c r="S3344" i="3"/>
  <c r="S3345" i="3"/>
  <c r="S3346" i="3"/>
  <c r="S3347" i="3"/>
  <c r="S3348" i="3"/>
  <c r="S3349" i="3"/>
  <c r="S3350" i="3"/>
  <c r="S3351" i="3"/>
  <c r="S3352" i="3"/>
  <c r="S3353" i="3"/>
  <c r="S3354" i="3"/>
  <c r="S3355" i="3"/>
  <c r="S3356" i="3"/>
  <c r="S3357" i="3"/>
  <c r="S3358" i="3"/>
  <c r="S3359" i="3"/>
  <c r="S3360" i="3"/>
  <c r="S3361" i="3"/>
  <c r="S3362" i="3"/>
  <c r="S3363" i="3"/>
  <c r="S3364" i="3"/>
  <c r="S3365" i="3"/>
  <c r="S3366" i="3"/>
  <c r="S3367" i="3"/>
  <c r="S3368" i="3"/>
  <c r="S3369" i="3"/>
  <c r="S3370" i="3"/>
  <c r="S3371" i="3"/>
  <c r="S3372" i="3"/>
  <c r="S3373" i="3"/>
  <c r="S3374" i="3"/>
  <c r="S3375" i="3"/>
  <c r="S3376" i="3"/>
  <c r="S3377" i="3"/>
  <c r="S3378" i="3"/>
  <c r="S3379" i="3"/>
  <c r="S3380" i="3"/>
  <c r="S3381" i="3"/>
  <c r="S3382" i="3"/>
  <c r="S3383" i="3"/>
  <c r="S3384" i="3"/>
  <c r="S3385" i="3"/>
  <c r="S3386" i="3"/>
  <c r="S3387" i="3"/>
  <c r="S3388" i="3"/>
  <c r="S3389" i="3"/>
  <c r="S3390" i="3"/>
  <c r="S3391" i="3"/>
  <c r="S3392" i="3"/>
  <c r="S3393" i="3"/>
  <c r="S3394" i="3"/>
  <c r="S3395" i="3"/>
  <c r="S3396" i="3"/>
  <c r="S3397" i="3"/>
  <c r="S3398" i="3"/>
  <c r="S3399" i="3"/>
  <c r="S3400" i="3"/>
  <c r="S3401" i="3"/>
  <c r="S3402" i="3"/>
  <c r="S3403" i="3"/>
  <c r="S3404" i="3"/>
  <c r="S3405" i="3"/>
  <c r="S3406" i="3"/>
  <c r="S3407" i="3"/>
  <c r="S3408" i="3"/>
  <c r="S3409" i="3"/>
  <c r="S3410" i="3"/>
  <c r="S3411" i="3"/>
  <c r="S3412" i="3"/>
  <c r="S3413" i="3"/>
  <c r="S3414" i="3"/>
  <c r="S3415" i="3"/>
  <c r="S3416" i="3"/>
  <c r="S3417" i="3"/>
  <c r="S3418" i="3"/>
  <c r="S3419" i="3"/>
  <c r="S3420" i="3"/>
  <c r="S3421" i="3"/>
  <c r="S3422" i="3"/>
  <c r="S3423" i="3"/>
  <c r="S3424" i="3"/>
  <c r="S3425" i="3"/>
  <c r="S3426" i="3"/>
  <c r="S3427" i="3"/>
  <c r="S3428" i="3"/>
  <c r="S3429" i="3"/>
  <c r="S3430" i="3"/>
  <c r="S3431" i="3"/>
  <c r="S3432" i="3"/>
  <c r="S3433" i="3"/>
  <c r="S3434" i="3"/>
  <c r="S3435" i="3"/>
  <c r="S3436" i="3"/>
  <c r="S3437" i="3"/>
  <c r="S3438" i="3"/>
  <c r="S3439" i="3"/>
  <c r="S3440" i="3"/>
  <c r="S3441" i="3"/>
  <c r="S3442" i="3"/>
  <c r="S3443" i="3"/>
  <c r="S3444" i="3"/>
  <c r="S3445" i="3"/>
  <c r="S3446" i="3"/>
  <c r="S3447" i="3"/>
  <c r="S3448" i="3"/>
  <c r="S3449" i="3"/>
  <c r="S3450" i="3"/>
  <c r="S3451" i="3"/>
  <c r="S3452" i="3"/>
  <c r="S3453" i="3"/>
  <c r="S3454" i="3"/>
  <c r="S3455" i="3"/>
  <c r="S3456" i="3"/>
  <c r="S3457" i="3"/>
  <c r="S3458" i="3"/>
  <c r="S3459" i="3"/>
  <c r="S3460" i="3"/>
  <c r="S3461" i="3"/>
  <c r="S3462" i="3"/>
  <c r="S3463" i="3"/>
  <c r="S3464" i="3"/>
  <c r="S3465" i="3"/>
  <c r="S3466" i="3"/>
  <c r="S3467" i="3"/>
  <c r="S3468" i="3"/>
  <c r="S3469" i="3"/>
  <c r="S3470" i="3"/>
  <c r="S3471" i="3"/>
  <c r="S3472" i="3"/>
  <c r="S3473" i="3"/>
  <c r="S3474" i="3"/>
  <c r="S3475" i="3"/>
  <c r="S3476" i="3"/>
  <c r="S3477" i="3"/>
  <c r="S3478" i="3"/>
  <c r="S3479" i="3"/>
  <c r="S3480" i="3"/>
  <c r="S3481" i="3"/>
  <c r="S3482" i="3"/>
  <c r="S3483" i="3"/>
  <c r="S3484" i="3"/>
  <c r="S3485" i="3"/>
  <c r="S3486" i="3"/>
  <c r="S3487" i="3"/>
  <c r="S3488" i="3"/>
  <c r="S3489" i="3"/>
  <c r="S3490" i="3"/>
  <c r="S3491" i="3"/>
  <c r="S3492" i="3"/>
  <c r="S3493" i="3"/>
  <c r="S3494" i="3"/>
  <c r="S3495" i="3"/>
  <c r="S3496" i="3"/>
  <c r="S3497" i="3"/>
  <c r="S3498" i="3"/>
  <c r="S3499" i="3"/>
  <c r="S3500" i="3"/>
  <c r="S3501" i="3"/>
  <c r="S3502" i="3"/>
  <c r="S3503" i="3"/>
  <c r="S3504" i="3"/>
  <c r="S3505" i="3"/>
  <c r="S3506" i="3"/>
  <c r="S3507" i="3"/>
  <c r="S3508" i="3"/>
  <c r="S3509" i="3"/>
  <c r="S3510" i="3"/>
  <c r="S3511" i="3"/>
  <c r="S3512" i="3"/>
  <c r="S3513" i="3"/>
  <c r="S3514" i="3"/>
  <c r="S3515" i="3"/>
  <c r="S3516" i="3"/>
  <c r="S3517" i="3"/>
  <c r="S3518" i="3"/>
  <c r="S3519" i="3"/>
  <c r="S3520" i="3"/>
  <c r="S3521" i="3"/>
  <c r="S3522" i="3"/>
  <c r="S3523" i="3"/>
  <c r="S3524" i="3"/>
  <c r="S3525" i="3"/>
  <c r="S3526" i="3"/>
  <c r="S3527" i="3"/>
  <c r="S3528" i="3"/>
  <c r="S3529" i="3"/>
  <c r="S3530" i="3"/>
  <c r="S3531" i="3"/>
  <c r="S3532" i="3"/>
  <c r="S3533" i="3"/>
  <c r="S3534" i="3"/>
  <c r="S3535" i="3"/>
  <c r="S3536" i="3"/>
  <c r="S3537" i="3"/>
  <c r="S3538" i="3"/>
  <c r="S3539" i="3"/>
  <c r="S3540" i="3"/>
  <c r="S3541" i="3"/>
  <c r="S3542" i="3"/>
  <c r="S3543" i="3"/>
  <c r="S3544" i="3"/>
  <c r="S3545" i="3"/>
  <c r="S3546" i="3"/>
  <c r="S3547" i="3"/>
  <c r="S3548" i="3"/>
  <c r="S3549" i="3"/>
  <c r="S3550" i="3"/>
  <c r="S3551" i="3"/>
  <c r="S3552" i="3"/>
  <c r="S3553" i="3"/>
  <c r="S3554" i="3"/>
  <c r="S3555" i="3"/>
  <c r="S3556" i="3"/>
  <c r="S3557" i="3"/>
  <c r="S3558" i="3"/>
  <c r="S3559" i="3"/>
  <c r="S3560" i="3"/>
  <c r="S3561" i="3"/>
  <c r="S3562" i="3"/>
  <c r="S3563" i="3"/>
  <c r="S3564" i="3"/>
  <c r="S3565" i="3"/>
  <c r="S3566" i="3"/>
  <c r="S3567" i="3"/>
  <c r="S3568" i="3"/>
  <c r="S3569" i="3"/>
  <c r="S3570" i="3"/>
  <c r="S3571" i="3"/>
  <c r="S3572" i="3"/>
  <c r="S3573" i="3"/>
  <c r="S3574" i="3"/>
  <c r="S3575" i="3"/>
  <c r="S3576" i="3"/>
  <c r="S3577" i="3"/>
  <c r="S3578" i="3"/>
  <c r="S3579" i="3"/>
  <c r="S3580" i="3"/>
  <c r="S3581" i="3"/>
  <c r="S3582" i="3"/>
  <c r="S3583" i="3"/>
  <c r="S3584" i="3"/>
  <c r="S3585" i="3"/>
  <c r="S3586" i="3"/>
  <c r="S3587" i="3"/>
  <c r="S3588" i="3"/>
  <c r="S3589" i="3"/>
  <c r="S3590" i="3"/>
  <c r="S3591" i="3"/>
  <c r="S3592" i="3"/>
  <c r="S3593" i="3"/>
  <c r="S3594" i="3"/>
  <c r="S3595" i="3"/>
  <c r="S3596" i="3"/>
  <c r="S3597" i="3"/>
  <c r="S3598" i="3"/>
  <c r="S3599" i="3"/>
  <c r="S3600" i="3"/>
  <c r="S3601" i="3"/>
  <c r="S3602" i="3"/>
  <c r="S3603" i="3"/>
  <c r="S3604" i="3"/>
  <c r="S3605" i="3"/>
  <c r="S3606" i="3"/>
  <c r="S3607" i="3"/>
  <c r="S3608" i="3"/>
  <c r="S3609" i="3"/>
  <c r="S3610" i="3"/>
  <c r="S3611" i="3"/>
  <c r="S3612" i="3"/>
  <c r="S3613" i="3"/>
  <c r="S3614" i="3"/>
  <c r="S3615" i="3"/>
  <c r="S3616" i="3"/>
  <c r="S3617" i="3"/>
  <c r="S3618" i="3"/>
  <c r="S3619" i="3"/>
  <c r="S3620" i="3"/>
  <c r="S3621" i="3"/>
  <c r="S3622" i="3"/>
  <c r="S3623" i="3"/>
  <c r="S3624" i="3"/>
  <c r="S3625" i="3"/>
  <c r="S3626" i="3"/>
  <c r="S3627" i="3"/>
  <c r="S3628" i="3"/>
  <c r="S3629" i="3"/>
  <c r="S3630" i="3"/>
  <c r="S3631" i="3"/>
  <c r="S3632" i="3"/>
  <c r="S3633" i="3"/>
  <c r="S3634" i="3"/>
  <c r="S3635" i="3"/>
  <c r="S3636" i="3"/>
  <c r="S3637" i="3"/>
  <c r="S3638" i="3"/>
  <c r="S3639" i="3"/>
  <c r="S3640" i="3"/>
  <c r="S3641" i="3"/>
  <c r="S3642" i="3"/>
  <c r="S3643" i="3"/>
  <c r="S3644" i="3"/>
  <c r="S3645" i="3"/>
  <c r="S3646" i="3"/>
  <c r="S3647" i="3"/>
  <c r="S3648" i="3"/>
  <c r="S3649" i="3"/>
  <c r="S3650" i="3"/>
  <c r="S3651" i="3"/>
  <c r="S3652" i="3"/>
  <c r="S3653" i="3"/>
  <c r="S3654" i="3"/>
  <c r="S3655" i="3"/>
  <c r="S3656" i="3"/>
  <c r="S3657" i="3"/>
  <c r="S3658" i="3"/>
  <c r="S3659" i="3"/>
  <c r="S3660" i="3"/>
  <c r="S3661" i="3"/>
  <c r="S3662" i="3"/>
  <c r="S3663" i="3"/>
  <c r="S3664" i="3"/>
  <c r="S3665" i="3"/>
  <c r="S3666" i="3"/>
  <c r="S3667" i="3"/>
  <c r="S3668" i="3"/>
  <c r="S3669" i="3"/>
  <c r="S3670" i="3"/>
  <c r="S3671" i="3"/>
  <c r="S3672" i="3"/>
  <c r="S3673" i="3"/>
  <c r="S3674" i="3"/>
  <c r="S3675" i="3"/>
  <c r="S3676" i="3"/>
  <c r="S3677" i="3"/>
  <c r="S3678" i="3"/>
  <c r="S3679" i="3"/>
  <c r="S3680" i="3"/>
  <c r="S3681" i="3"/>
  <c r="S3682" i="3"/>
  <c r="S3683" i="3"/>
  <c r="S3684" i="3"/>
  <c r="S3685" i="3"/>
  <c r="S3686" i="3"/>
  <c r="S3687" i="3"/>
  <c r="S3688" i="3"/>
  <c r="S3689" i="3"/>
  <c r="S3690" i="3"/>
  <c r="S3691" i="3"/>
  <c r="S3692" i="3"/>
  <c r="S3693" i="3"/>
  <c r="S3694" i="3"/>
  <c r="S3695" i="3"/>
  <c r="S3696" i="3"/>
  <c r="S3697" i="3"/>
  <c r="S3698" i="3"/>
  <c r="S3699" i="3"/>
  <c r="S3700" i="3"/>
  <c r="S3701" i="3"/>
  <c r="S3702" i="3"/>
  <c r="S3703" i="3"/>
  <c r="S3704" i="3"/>
  <c r="S3705" i="3"/>
  <c r="S3706" i="3"/>
  <c r="S3707" i="3"/>
  <c r="S3708" i="3"/>
  <c r="S3709" i="3"/>
  <c r="S3710" i="3"/>
  <c r="S3711" i="3"/>
  <c r="S3712" i="3"/>
  <c r="S3713" i="3"/>
  <c r="S3714" i="3"/>
  <c r="S3715" i="3"/>
  <c r="S3716" i="3"/>
  <c r="S3717" i="3"/>
  <c r="S3718" i="3"/>
  <c r="S3719" i="3"/>
  <c r="S3720" i="3"/>
  <c r="S3721" i="3"/>
  <c r="S3722" i="3"/>
  <c r="S3723" i="3"/>
  <c r="S3724" i="3"/>
  <c r="S3725" i="3"/>
  <c r="S3726" i="3"/>
  <c r="S3727" i="3"/>
  <c r="S3728" i="3"/>
  <c r="S3729" i="3"/>
  <c r="S3730" i="3"/>
  <c r="S3731" i="3"/>
  <c r="S3732" i="3"/>
  <c r="S3733" i="3"/>
  <c r="S3734" i="3"/>
  <c r="S3735" i="3"/>
  <c r="S3736" i="3"/>
  <c r="S3737" i="3"/>
  <c r="S3738" i="3"/>
  <c r="S3739" i="3"/>
  <c r="S3740" i="3"/>
  <c r="S3741" i="3"/>
  <c r="S3742" i="3"/>
  <c r="S3743" i="3"/>
  <c r="S3744" i="3"/>
  <c r="S3745" i="3"/>
  <c r="S3746" i="3"/>
  <c r="S3747" i="3"/>
  <c r="S3748" i="3"/>
  <c r="S3749" i="3"/>
  <c r="S3750" i="3"/>
  <c r="S3751" i="3"/>
  <c r="S3752" i="3"/>
  <c r="S3753" i="3"/>
  <c r="S3754" i="3"/>
  <c r="S3755" i="3"/>
  <c r="S3756" i="3"/>
  <c r="S3757" i="3"/>
  <c r="S3758" i="3"/>
  <c r="S3759" i="3"/>
  <c r="S3760" i="3"/>
  <c r="S3761" i="3"/>
  <c r="S3762" i="3"/>
  <c r="S3763" i="3"/>
  <c r="S3764" i="3"/>
  <c r="S3765" i="3"/>
  <c r="S3766" i="3"/>
  <c r="S3767" i="3"/>
  <c r="S3768" i="3"/>
  <c r="S3769" i="3"/>
  <c r="S3770" i="3"/>
  <c r="S3771" i="3"/>
  <c r="S3772" i="3"/>
  <c r="S3773" i="3"/>
  <c r="S3774" i="3"/>
  <c r="S3775" i="3"/>
  <c r="S3776" i="3"/>
  <c r="S3777" i="3"/>
  <c r="S3778" i="3"/>
  <c r="S3779" i="3"/>
  <c r="S3780" i="3"/>
  <c r="S3781" i="3"/>
  <c r="S3782" i="3"/>
  <c r="S3783" i="3"/>
  <c r="S3784" i="3"/>
  <c r="S3785" i="3"/>
  <c r="S3786" i="3"/>
  <c r="S3787" i="3"/>
  <c r="S3788" i="3"/>
  <c r="S3789" i="3"/>
  <c r="S3790" i="3"/>
  <c r="S3791" i="3"/>
  <c r="S3792" i="3"/>
  <c r="S3793" i="3"/>
  <c r="S3794" i="3"/>
  <c r="S3795" i="3"/>
  <c r="S3796" i="3"/>
  <c r="S3797" i="3"/>
  <c r="S3798" i="3"/>
  <c r="S3799" i="3"/>
  <c r="S3800" i="3"/>
  <c r="S3801" i="3"/>
  <c r="S3802" i="3"/>
  <c r="S3803" i="3"/>
  <c r="S3804" i="3"/>
  <c r="S3805" i="3"/>
  <c r="S3806" i="3"/>
  <c r="S3807" i="3"/>
  <c r="S3808" i="3"/>
  <c r="S3809" i="3"/>
  <c r="S3810" i="3"/>
  <c r="S3811" i="3"/>
  <c r="S3812" i="3"/>
  <c r="S3813" i="3"/>
  <c r="S3814" i="3"/>
  <c r="S3815" i="3"/>
  <c r="S3816" i="3"/>
  <c r="S3817" i="3"/>
  <c r="S3818" i="3"/>
  <c r="S3819" i="3"/>
  <c r="S3820" i="3"/>
  <c r="S3821" i="3"/>
  <c r="S3822" i="3"/>
  <c r="S3823" i="3"/>
  <c r="S3824" i="3"/>
  <c r="S3825" i="3"/>
  <c r="S3826" i="3"/>
  <c r="S3827" i="3"/>
  <c r="S3828" i="3"/>
  <c r="S3829" i="3"/>
  <c r="S3830" i="3"/>
  <c r="S3831" i="3"/>
  <c r="S3832" i="3"/>
  <c r="S3833" i="3"/>
  <c r="S3834" i="3"/>
  <c r="S3835" i="3"/>
  <c r="S3836" i="3"/>
  <c r="S3837" i="3"/>
  <c r="S3838" i="3"/>
  <c r="S3839" i="3"/>
  <c r="S3840" i="3"/>
  <c r="S3841" i="3"/>
  <c r="S3842" i="3"/>
  <c r="S3843" i="3"/>
  <c r="S3844" i="3"/>
  <c r="S3845" i="3"/>
  <c r="S3846" i="3"/>
  <c r="S3847" i="3"/>
  <c r="S3848" i="3"/>
  <c r="S3849" i="3"/>
  <c r="S3850" i="3"/>
  <c r="S3851" i="3"/>
  <c r="S3852" i="3"/>
  <c r="S3853" i="3"/>
  <c r="S3854" i="3"/>
  <c r="S3855" i="3"/>
  <c r="S3856" i="3"/>
  <c r="S3857" i="3"/>
  <c r="S3858" i="3"/>
  <c r="S3859" i="3"/>
  <c r="S3860" i="3"/>
  <c r="S3861" i="3"/>
  <c r="S3862" i="3"/>
  <c r="S3863" i="3"/>
  <c r="S3864" i="3"/>
  <c r="S3865" i="3"/>
  <c r="S3866" i="3"/>
  <c r="S3867" i="3"/>
  <c r="S3868" i="3"/>
  <c r="S3869" i="3"/>
  <c r="S3870" i="3"/>
  <c r="S3871" i="3"/>
  <c r="S3872" i="3"/>
  <c r="S3873" i="3"/>
  <c r="S3874" i="3"/>
  <c r="S3875" i="3"/>
  <c r="S3876" i="3"/>
  <c r="S3877" i="3"/>
  <c r="S3878" i="3"/>
  <c r="S3879" i="3"/>
  <c r="S3880" i="3"/>
  <c r="S3881" i="3"/>
  <c r="S3882" i="3"/>
  <c r="S3883" i="3"/>
  <c r="S3884" i="3"/>
  <c r="S3885" i="3"/>
  <c r="S3886" i="3"/>
  <c r="S3887" i="3"/>
  <c r="S3888" i="3"/>
  <c r="S3889" i="3"/>
  <c r="S3890" i="3"/>
  <c r="S3891" i="3"/>
  <c r="S3892" i="3"/>
  <c r="S3893" i="3"/>
  <c r="S3894" i="3"/>
  <c r="S3895" i="3"/>
  <c r="S3896" i="3"/>
  <c r="S3897" i="3"/>
  <c r="S3898" i="3"/>
  <c r="S3899" i="3"/>
  <c r="S3900" i="3"/>
  <c r="S3901" i="3"/>
  <c r="S3902" i="3"/>
  <c r="S3903" i="3"/>
  <c r="S3904" i="3"/>
  <c r="S3905" i="3"/>
  <c r="S3906" i="3"/>
  <c r="S3907" i="3"/>
  <c r="S3908" i="3"/>
  <c r="S3909" i="3"/>
  <c r="S3910" i="3"/>
  <c r="S3911" i="3"/>
  <c r="S3912" i="3"/>
  <c r="S3913" i="3"/>
  <c r="S3914" i="3"/>
  <c r="S3915" i="3"/>
  <c r="S3916" i="3"/>
  <c r="S3917" i="3"/>
  <c r="S3918" i="3"/>
  <c r="S3919" i="3"/>
  <c r="S3920" i="3"/>
  <c r="S3921" i="3"/>
  <c r="S3922" i="3"/>
  <c r="S3923" i="3"/>
  <c r="S3924" i="3"/>
  <c r="S3925" i="3"/>
  <c r="S3926" i="3"/>
  <c r="S3927" i="3"/>
  <c r="S3928" i="3"/>
  <c r="S3929" i="3"/>
  <c r="S3930" i="3"/>
  <c r="S3931" i="3"/>
  <c r="S3932" i="3"/>
  <c r="S3933" i="3"/>
  <c r="S3934" i="3"/>
  <c r="S3935" i="3"/>
  <c r="S3936" i="3"/>
  <c r="S3937" i="3"/>
  <c r="S3938" i="3"/>
  <c r="S3939" i="3"/>
  <c r="S3940" i="3"/>
  <c r="S3941" i="3"/>
  <c r="S3942" i="3"/>
  <c r="S3943" i="3"/>
  <c r="S3944" i="3"/>
  <c r="S3945" i="3"/>
  <c r="S3946" i="3"/>
  <c r="S3947" i="3"/>
  <c r="S3948" i="3"/>
  <c r="S3949" i="3"/>
  <c r="S3950" i="3"/>
  <c r="S3951" i="3"/>
  <c r="S3952" i="3"/>
  <c r="S3953" i="3"/>
  <c r="S3954" i="3"/>
  <c r="S3955" i="3"/>
  <c r="S3956" i="3"/>
  <c r="S3957" i="3"/>
  <c r="S3958" i="3"/>
  <c r="S3959" i="3"/>
  <c r="S3960" i="3"/>
  <c r="S3961" i="3"/>
  <c r="S3962" i="3"/>
  <c r="S3963" i="3"/>
  <c r="S3964" i="3"/>
  <c r="S3965" i="3"/>
  <c r="S3966" i="3"/>
  <c r="S3967" i="3"/>
  <c r="S3968" i="3"/>
  <c r="S3969" i="3"/>
  <c r="S3970" i="3"/>
  <c r="S3971" i="3"/>
  <c r="S3972" i="3"/>
  <c r="S3973" i="3"/>
  <c r="S3974" i="3"/>
  <c r="S3975" i="3"/>
  <c r="S3976" i="3"/>
  <c r="S3977" i="3"/>
  <c r="S3978" i="3"/>
  <c r="S3979" i="3"/>
  <c r="S3980" i="3"/>
  <c r="S3981" i="3"/>
  <c r="S3982" i="3"/>
  <c r="S3983" i="3"/>
  <c r="S3984" i="3"/>
  <c r="S3985" i="3"/>
  <c r="S3986" i="3"/>
  <c r="S3987" i="3"/>
  <c r="S3988" i="3"/>
  <c r="S3989" i="3"/>
  <c r="S3990" i="3"/>
  <c r="S3991" i="3"/>
  <c r="S3992" i="3"/>
  <c r="S3993" i="3"/>
  <c r="S3994" i="3"/>
  <c r="S3995" i="3"/>
  <c r="S3996" i="3"/>
  <c r="S3997" i="3"/>
  <c r="S3998" i="3"/>
  <c r="S3999" i="3"/>
  <c r="S4000" i="3"/>
  <c r="S4001" i="3"/>
  <c r="S4002" i="3"/>
  <c r="S4003" i="3"/>
  <c r="S4004" i="3"/>
  <c r="S4005" i="3"/>
  <c r="S4006" i="3"/>
  <c r="S4007" i="3"/>
  <c r="S4008" i="3"/>
  <c r="S4009" i="3"/>
  <c r="S4010" i="3"/>
  <c r="S4011" i="3"/>
  <c r="S4012" i="3"/>
  <c r="S4013" i="3"/>
  <c r="S4014" i="3"/>
  <c r="S4015" i="3"/>
  <c r="S4016" i="3"/>
  <c r="S4017" i="3"/>
  <c r="S4018" i="3"/>
  <c r="S4019" i="3"/>
  <c r="S4020" i="3"/>
  <c r="S4021" i="3"/>
  <c r="S4022" i="3"/>
  <c r="S4023" i="3"/>
  <c r="S4024" i="3"/>
  <c r="S4025" i="3"/>
  <c r="S4026" i="3"/>
  <c r="S4027" i="3"/>
  <c r="S4028" i="3"/>
  <c r="S4029" i="3"/>
  <c r="S4030" i="3"/>
  <c r="S4031" i="3"/>
  <c r="S4032" i="3"/>
  <c r="S4033" i="3"/>
  <c r="S4034" i="3"/>
  <c r="S4035" i="3"/>
  <c r="S4036" i="3"/>
  <c r="S4037" i="3"/>
  <c r="S4038" i="3"/>
  <c r="S4039" i="3"/>
  <c r="S4040" i="3"/>
  <c r="S4041" i="3"/>
  <c r="S4042" i="3"/>
  <c r="S4043" i="3"/>
  <c r="S4044" i="3"/>
  <c r="S4045" i="3"/>
  <c r="S4046" i="3"/>
  <c r="S4047" i="3"/>
  <c r="S4048" i="3"/>
  <c r="S4049" i="3"/>
  <c r="S4050" i="3"/>
  <c r="S4051" i="3"/>
  <c r="S4052" i="3"/>
  <c r="S4053" i="3"/>
  <c r="S4054" i="3"/>
  <c r="S4055" i="3"/>
  <c r="S4056" i="3"/>
  <c r="S4057" i="3"/>
  <c r="S4058" i="3"/>
  <c r="S4059" i="3"/>
  <c r="S4060" i="3"/>
  <c r="S4061" i="3"/>
  <c r="S4062" i="3"/>
  <c r="S4063" i="3"/>
  <c r="S4064" i="3"/>
  <c r="S4065" i="3"/>
  <c r="S4066" i="3"/>
  <c r="S4067" i="3"/>
  <c r="S4068" i="3"/>
  <c r="S4069" i="3"/>
  <c r="S4070" i="3"/>
  <c r="S4071" i="3"/>
  <c r="S4072" i="3"/>
  <c r="S4073" i="3"/>
  <c r="S4074" i="3"/>
  <c r="S4075" i="3"/>
  <c r="S4076" i="3"/>
  <c r="S4077" i="3"/>
  <c r="S4078" i="3"/>
  <c r="S4079" i="3"/>
  <c r="S4080" i="3"/>
  <c r="S4081" i="3"/>
  <c r="S4082" i="3"/>
  <c r="S4083" i="3"/>
  <c r="S4084" i="3"/>
  <c r="S4085" i="3"/>
  <c r="S4086" i="3"/>
  <c r="S4087" i="3"/>
  <c r="S4088" i="3"/>
  <c r="S4089" i="3"/>
  <c r="S4090" i="3"/>
  <c r="S4091" i="3"/>
  <c r="S4092" i="3"/>
  <c r="S4093" i="3"/>
  <c r="S4094" i="3"/>
  <c r="S4095" i="3"/>
  <c r="S4096" i="3"/>
  <c r="S4097" i="3"/>
  <c r="S4098" i="3"/>
  <c r="S4099" i="3"/>
  <c r="S4100" i="3"/>
  <c r="S4101" i="3"/>
  <c r="S4102" i="3"/>
  <c r="S4103" i="3"/>
  <c r="S4104" i="3"/>
  <c r="S4105" i="3"/>
  <c r="S4106" i="3"/>
  <c r="S4107" i="3"/>
  <c r="S4108" i="3"/>
  <c r="S4109" i="3"/>
  <c r="S4110" i="3"/>
  <c r="S4111" i="3"/>
  <c r="S4112" i="3"/>
  <c r="S4113" i="3"/>
  <c r="S4114" i="3"/>
  <c r="S4115" i="3"/>
  <c r="S4116" i="3"/>
  <c r="S4117" i="3"/>
  <c r="S4118" i="3"/>
  <c r="S4119" i="3"/>
  <c r="S4120" i="3"/>
  <c r="S4121" i="3"/>
  <c r="S4122" i="3"/>
  <c r="S4123" i="3"/>
  <c r="S4124" i="3"/>
  <c r="S4125" i="3"/>
  <c r="S4126" i="3"/>
  <c r="S4127" i="3"/>
  <c r="S4128" i="3"/>
  <c r="S4129" i="3"/>
  <c r="S4130" i="3"/>
  <c r="S4131" i="3"/>
  <c r="S4132" i="3"/>
  <c r="S4133" i="3"/>
  <c r="S4134" i="3"/>
  <c r="S4135" i="3"/>
  <c r="S4136" i="3"/>
  <c r="S4137" i="3"/>
  <c r="S4138" i="3"/>
  <c r="S4139" i="3"/>
  <c r="S4140" i="3"/>
  <c r="S4141" i="3"/>
  <c r="S4142" i="3"/>
  <c r="S4143" i="3"/>
  <c r="S4144" i="3"/>
  <c r="S4145" i="3"/>
  <c r="S4146" i="3"/>
  <c r="S4147" i="3"/>
  <c r="S4148" i="3"/>
  <c r="S4149" i="3"/>
  <c r="S4150" i="3"/>
  <c r="S4151" i="3"/>
  <c r="S4152" i="3"/>
  <c r="S4153" i="3"/>
  <c r="S4154" i="3"/>
  <c r="S4155" i="3"/>
  <c r="S4156" i="3"/>
  <c r="S4157" i="3"/>
  <c r="S4158" i="3"/>
  <c r="S4159" i="3"/>
  <c r="S4160" i="3"/>
  <c r="S4161" i="3"/>
  <c r="S4162" i="3"/>
  <c r="S4163" i="3"/>
  <c r="S4164" i="3"/>
  <c r="S4165" i="3"/>
  <c r="S4166" i="3"/>
  <c r="S4167" i="3"/>
  <c r="S4168" i="3"/>
  <c r="S4169" i="3"/>
  <c r="S4170" i="3"/>
  <c r="S4171" i="3"/>
  <c r="S4172" i="3"/>
  <c r="S4173" i="3"/>
  <c r="S4174" i="3"/>
  <c r="S4175" i="3"/>
  <c r="S4176" i="3"/>
  <c r="S4177" i="3"/>
  <c r="S4178" i="3"/>
  <c r="S4179" i="3"/>
  <c r="S4180" i="3"/>
  <c r="S4181" i="3"/>
  <c r="S4182" i="3"/>
  <c r="S4183" i="3"/>
  <c r="S4184" i="3"/>
  <c r="S4185" i="3"/>
  <c r="S4186" i="3"/>
  <c r="S4187" i="3"/>
  <c r="S4188" i="3"/>
  <c r="S4189" i="3"/>
  <c r="S4190" i="3"/>
  <c r="S4191" i="3"/>
  <c r="S4192" i="3"/>
  <c r="S4193" i="3"/>
  <c r="S4194" i="3"/>
  <c r="S4195" i="3"/>
  <c r="S4196" i="3"/>
  <c r="S4197" i="3"/>
  <c r="S4198" i="3"/>
  <c r="S4199" i="3"/>
  <c r="S4200" i="3"/>
  <c r="S4201" i="3"/>
  <c r="S4202" i="3"/>
  <c r="S4203" i="3"/>
  <c r="S4204" i="3"/>
  <c r="S4205" i="3"/>
  <c r="S4206" i="3"/>
  <c r="S4207" i="3"/>
  <c r="S4208" i="3"/>
  <c r="S4209" i="3"/>
  <c r="S4210" i="3"/>
  <c r="S4211" i="3"/>
  <c r="S4212" i="3"/>
  <c r="S4213" i="3"/>
  <c r="S4214" i="3"/>
  <c r="S4215" i="3"/>
  <c r="S4216" i="3"/>
  <c r="S4217" i="3"/>
  <c r="S4218" i="3"/>
  <c r="S4219" i="3"/>
  <c r="S4220" i="3"/>
  <c r="S4221" i="3"/>
  <c r="S4222" i="3"/>
  <c r="S4223" i="3"/>
  <c r="S4224" i="3"/>
  <c r="S4225" i="3"/>
  <c r="S4226" i="3"/>
  <c r="S4227" i="3"/>
  <c r="S4228" i="3"/>
  <c r="S4229" i="3"/>
  <c r="S4230" i="3"/>
  <c r="S4231" i="3"/>
  <c r="S4232" i="3"/>
  <c r="S4233" i="3"/>
  <c r="S4234" i="3"/>
  <c r="S4235" i="3"/>
  <c r="S4236" i="3"/>
  <c r="S4237" i="3"/>
  <c r="S4238" i="3"/>
  <c r="S4239" i="3"/>
  <c r="S4240" i="3"/>
  <c r="S4241" i="3"/>
  <c r="S4242" i="3"/>
  <c r="S4243" i="3"/>
  <c r="S4244" i="3"/>
  <c r="S4245" i="3"/>
  <c r="S4246" i="3"/>
  <c r="S4247" i="3"/>
  <c r="S4248" i="3"/>
  <c r="S4249" i="3"/>
  <c r="S4250" i="3"/>
  <c r="S4251" i="3"/>
  <c r="S4252" i="3"/>
  <c r="S4253" i="3"/>
  <c r="S4254" i="3"/>
  <c r="S4255" i="3"/>
  <c r="S4256" i="3"/>
  <c r="S4257" i="3"/>
  <c r="S4258" i="3"/>
  <c r="S4259" i="3"/>
  <c r="S4260" i="3"/>
  <c r="S4261" i="3"/>
  <c r="S4262" i="3"/>
  <c r="S4263" i="3"/>
  <c r="S4264" i="3"/>
  <c r="S4265" i="3"/>
  <c r="S4266" i="3"/>
  <c r="S4267" i="3"/>
  <c r="S4268" i="3"/>
  <c r="S4269" i="3"/>
  <c r="S4270" i="3"/>
  <c r="S4271" i="3"/>
  <c r="S4272" i="3"/>
  <c r="S4273" i="3"/>
  <c r="S4274" i="3"/>
  <c r="S4275" i="3"/>
  <c r="S4276" i="3"/>
  <c r="S4277" i="3"/>
  <c r="S4278" i="3"/>
  <c r="S4279" i="3"/>
  <c r="S4280" i="3"/>
  <c r="S4281" i="3"/>
  <c r="S4282" i="3"/>
  <c r="S4283" i="3"/>
  <c r="S4284" i="3"/>
  <c r="S4285" i="3"/>
  <c r="S4286" i="3"/>
  <c r="S4287" i="3"/>
  <c r="S4288" i="3"/>
  <c r="S4289" i="3"/>
  <c r="S4290" i="3"/>
  <c r="S4291" i="3"/>
  <c r="S4292" i="3"/>
  <c r="S4293" i="3"/>
  <c r="S4294" i="3"/>
  <c r="S4295" i="3"/>
  <c r="S4296" i="3"/>
  <c r="S4297" i="3"/>
  <c r="S4298" i="3"/>
  <c r="S4299" i="3"/>
  <c r="S4300" i="3"/>
  <c r="S4301" i="3"/>
  <c r="S4302" i="3"/>
  <c r="S4303" i="3"/>
  <c r="S4304" i="3"/>
  <c r="S4305" i="3"/>
  <c r="S4306" i="3"/>
  <c r="S4307" i="3"/>
  <c r="S4308" i="3"/>
  <c r="S4309" i="3"/>
  <c r="S4310" i="3"/>
  <c r="S4311" i="3"/>
  <c r="S4312" i="3"/>
  <c r="S4313" i="3"/>
  <c r="S4314" i="3"/>
  <c r="S4315" i="3"/>
  <c r="S4316" i="3"/>
  <c r="S4317" i="3"/>
  <c r="S4318" i="3"/>
  <c r="S4319" i="3"/>
  <c r="S4320" i="3"/>
  <c r="S4321" i="3"/>
  <c r="S4322" i="3"/>
  <c r="S4323" i="3"/>
  <c r="S4324" i="3"/>
  <c r="S4325" i="3"/>
  <c r="S4326" i="3"/>
  <c r="S4327" i="3"/>
  <c r="S4328" i="3"/>
  <c r="S4329" i="3"/>
  <c r="S4330" i="3"/>
  <c r="S4331" i="3"/>
  <c r="S4332" i="3"/>
  <c r="S4333" i="3"/>
  <c r="S4334" i="3"/>
  <c r="S4335" i="3"/>
  <c r="S4336" i="3"/>
  <c r="S4337" i="3"/>
  <c r="S4338" i="3"/>
  <c r="S4339" i="3"/>
  <c r="S4340" i="3"/>
  <c r="S4341" i="3"/>
  <c r="S4342" i="3"/>
  <c r="S4343" i="3"/>
  <c r="S4344" i="3"/>
  <c r="S4345" i="3"/>
  <c r="S4346" i="3"/>
  <c r="S4347" i="3"/>
  <c r="S4348" i="3"/>
  <c r="S4349" i="3"/>
  <c r="S4350" i="3"/>
  <c r="S4351" i="3"/>
  <c r="S4352" i="3"/>
  <c r="S4353" i="3"/>
  <c r="S4354" i="3"/>
  <c r="S4355" i="3"/>
  <c r="S4356" i="3"/>
  <c r="S4357" i="3"/>
  <c r="S4358" i="3"/>
  <c r="S4359" i="3"/>
  <c r="S4360" i="3"/>
  <c r="S4361" i="3"/>
  <c r="S4362" i="3"/>
  <c r="S4363" i="3"/>
  <c r="S4364" i="3"/>
  <c r="S4365" i="3"/>
  <c r="S4366" i="3"/>
  <c r="S4367" i="3"/>
  <c r="S4368" i="3"/>
  <c r="S4369" i="3"/>
  <c r="S4370" i="3"/>
  <c r="S4371" i="3"/>
  <c r="S4372" i="3"/>
  <c r="S4373" i="3"/>
  <c r="S4374" i="3"/>
  <c r="S4375" i="3"/>
  <c r="S4376" i="3"/>
  <c r="S4377" i="3"/>
  <c r="S4378" i="3"/>
  <c r="S4379" i="3"/>
  <c r="S4380" i="3"/>
  <c r="S4381" i="3"/>
  <c r="S4382" i="3"/>
  <c r="S4383" i="3"/>
  <c r="S4384" i="3"/>
  <c r="S4385" i="3"/>
  <c r="S4386" i="3"/>
  <c r="S4387" i="3"/>
  <c r="S4388" i="3"/>
  <c r="S4389" i="3"/>
  <c r="S4390" i="3"/>
  <c r="S4391" i="3"/>
  <c r="S4392" i="3"/>
  <c r="S4393" i="3"/>
  <c r="S4394" i="3"/>
  <c r="S4395" i="3"/>
  <c r="S4396" i="3"/>
  <c r="S4397" i="3"/>
  <c r="S4398" i="3"/>
  <c r="S4399" i="3"/>
  <c r="S4400" i="3"/>
  <c r="S4401" i="3"/>
  <c r="S4402" i="3"/>
  <c r="S4403" i="3"/>
  <c r="S4404" i="3"/>
  <c r="S4405" i="3"/>
  <c r="S4406" i="3"/>
  <c r="S4407" i="3"/>
  <c r="S4408" i="3"/>
  <c r="S4409" i="3"/>
  <c r="S4410" i="3"/>
  <c r="S4411" i="3"/>
  <c r="S4412" i="3"/>
  <c r="S4413" i="3"/>
  <c r="S4414" i="3"/>
  <c r="S4415" i="3"/>
  <c r="S4416" i="3"/>
  <c r="S4417" i="3"/>
  <c r="S4418" i="3"/>
  <c r="S4419" i="3"/>
  <c r="S4420" i="3"/>
  <c r="S4421" i="3"/>
  <c r="S4422" i="3"/>
  <c r="S4423" i="3"/>
  <c r="S4424" i="3"/>
  <c r="S4425" i="3"/>
  <c r="S4426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2642" i="3"/>
  <c r="T2643" i="3"/>
  <c r="T2644" i="3"/>
  <c r="T2645" i="3"/>
  <c r="T2646" i="3"/>
  <c r="T2647" i="3"/>
  <c r="T2648" i="3"/>
  <c r="T2649" i="3"/>
  <c r="T2650" i="3"/>
  <c r="T2651" i="3"/>
  <c r="T2652" i="3"/>
  <c r="T2653" i="3"/>
  <c r="T2654" i="3"/>
  <c r="T2655" i="3"/>
  <c r="T2656" i="3"/>
  <c r="T2657" i="3"/>
  <c r="T2658" i="3"/>
  <c r="T2659" i="3"/>
  <c r="T2660" i="3"/>
  <c r="T2661" i="3"/>
  <c r="T2662" i="3"/>
  <c r="T2663" i="3"/>
  <c r="T2664" i="3"/>
  <c r="T2665" i="3"/>
  <c r="T2666" i="3"/>
  <c r="T2667" i="3"/>
  <c r="T2668" i="3"/>
  <c r="T2669" i="3"/>
  <c r="T2670" i="3"/>
  <c r="T2671" i="3"/>
  <c r="T2672" i="3"/>
  <c r="T2673" i="3"/>
  <c r="T2674" i="3"/>
  <c r="T2675" i="3"/>
  <c r="T2676" i="3"/>
  <c r="T2677" i="3"/>
  <c r="T2678" i="3"/>
  <c r="T2679" i="3"/>
  <c r="T2680" i="3"/>
  <c r="T2681" i="3"/>
  <c r="T2682" i="3"/>
  <c r="T2683" i="3"/>
  <c r="T2684" i="3"/>
  <c r="T2685" i="3"/>
  <c r="T2686" i="3"/>
  <c r="T2687" i="3"/>
  <c r="T2688" i="3"/>
  <c r="T2689" i="3"/>
  <c r="T2690" i="3"/>
  <c r="T2691" i="3"/>
  <c r="T2692" i="3"/>
  <c r="T2693" i="3"/>
  <c r="T2694" i="3"/>
  <c r="T2695" i="3"/>
  <c r="T2696" i="3"/>
  <c r="T2697" i="3"/>
  <c r="T2698" i="3"/>
  <c r="T2699" i="3"/>
  <c r="T2700" i="3"/>
  <c r="T2701" i="3"/>
  <c r="T2702" i="3"/>
  <c r="T2703" i="3"/>
  <c r="T2704" i="3"/>
  <c r="T2705" i="3"/>
  <c r="T2706" i="3"/>
  <c r="T2707" i="3"/>
  <c r="T2708" i="3"/>
  <c r="T2709" i="3"/>
  <c r="T2710" i="3"/>
  <c r="T2711" i="3"/>
  <c r="T2712" i="3"/>
  <c r="T2713" i="3"/>
  <c r="T2714" i="3"/>
  <c r="T2715" i="3"/>
  <c r="T2716" i="3"/>
  <c r="T2717" i="3"/>
  <c r="T2718" i="3"/>
  <c r="T2719" i="3"/>
  <c r="T2720" i="3"/>
  <c r="T2721" i="3"/>
  <c r="T2722" i="3"/>
  <c r="T2723" i="3"/>
  <c r="T2724" i="3"/>
  <c r="T2725" i="3"/>
  <c r="T2726" i="3"/>
  <c r="T2727" i="3"/>
  <c r="T2728" i="3"/>
  <c r="T2729" i="3"/>
  <c r="T2730" i="3"/>
  <c r="T2731" i="3"/>
  <c r="T2732" i="3"/>
  <c r="T2733" i="3"/>
  <c r="T2734" i="3"/>
  <c r="T2735" i="3"/>
  <c r="T2736" i="3"/>
  <c r="T2737" i="3"/>
  <c r="T2738" i="3"/>
  <c r="T2739" i="3"/>
  <c r="T2740" i="3"/>
  <c r="T2741" i="3"/>
  <c r="T2742" i="3"/>
  <c r="T2743" i="3"/>
  <c r="T2744" i="3"/>
  <c r="T2745" i="3"/>
  <c r="T2746" i="3"/>
  <c r="T2747" i="3"/>
  <c r="T2748" i="3"/>
  <c r="T2749" i="3"/>
  <c r="T2750" i="3"/>
  <c r="T2751" i="3"/>
  <c r="T2752" i="3"/>
  <c r="T2753" i="3"/>
  <c r="T2754" i="3"/>
  <c r="T2755" i="3"/>
  <c r="T2756" i="3"/>
  <c r="T2757" i="3"/>
  <c r="T2758" i="3"/>
  <c r="T2759" i="3"/>
  <c r="T2760" i="3"/>
  <c r="T2761" i="3"/>
  <c r="T2762" i="3"/>
  <c r="T2763" i="3"/>
  <c r="T2764" i="3"/>
  <c r="T2765" i="3"/>
  <c r="T2766" i="3"/>
  <c r="T2767" i="3"/>
  <c r="T2768" i="3"/>
  <c r="T2769" i="3"/>
  <c r="T2770" i="3"/>
  <c r="T2771" i="3"/>
  <c r="T2772" i="3"/>
  <c r="T2773" i="3"/>
  <c r="T2774" i="3"/>
  <c r="T2775" i="3"/>
  <c r="T2776" i="3"/>
  <c r="T2777" i="3"/>
  <c r="T2778" i="3"/>
  <c r="T2779" i="3"/>
  <c r="T2780" i="3"/>
  <c r="T2781" i="3"/>
  <c r="T2782" i="3"/>
  <c r="T2783" i="3"/>
  <c r="T2784" i="3"/>
  <c r="T2785" i="3"/>
  <c r="T2786" i="3"/>
  <c r="T2787" i="3"/>
  <c r="T2788" i="3"/>
  <c r="T2789" i="3"/>
  <c r="T2790" i="3"/>
  <c r="T2791" i="3"/>
  <c r="T2792" i="3"/>
  <c r="T2793" i="3"/>
  <c r="T2794" i="3"/>
  <c r="T2795" i="3"/>
  <c r="T2796" i="3"/>
  <c r="T2797" i="3"/>
  <c r="T2798" i="3"/>
  <c r="T2799" i="3"/>
  <c r="T2800" i="3"/>
  <c r="T2801" i="3"/>
  <c r="T2802" i="3"/>
  <c r="T2803" i="3"/>
  <c r="T2804" i="3"/>
  <c r="T2805" i="3"/>
  <c r="T2806" i="3"/>
  <c r="T2807" i="3"/>
  <c r="T2808" i="3"/>
  <c r="T2809" i="3"/>
  <c r="T2810" i="3"/>
  <c r="T2811" i="3"/>
  <c r="T2812" i="3"/>
  <c r="T2813" i="3"/>
  <c r="T2814" i="3"/>
  <c r="T2815" i="3"/>
  <c r="T2816" i="3"/>
  <c r="T2817" i="3"/>
  <c r="T2818" i="3"/>
  <c r="T2819" i="3"/>
  <c r="T2820" i="3"/>
  <c r="T2821" i="3"/>
  <c r="T2822" i="3"/>
  <c r="T2823" i="3"/>
  <c r="T2824" i="3"/>
  <c r="T2825" i="3"/>
  <c r="T2826" i="3"/>
  <c r="T2827" i="3"/>
  <c r="T2828" i="3"/>
  <c r="T2829" i="3"/>
  <c r="T2830" i="3"/>
  <c r="T2831" i="3"/>
  <c r="T2832" i="3"/>
  <c r="T2833" i="3"/>
  <c r="T2834" i="3"/>
  <c r="T2835" i="3"/>
  <c r="T2836" i="3"/>
  <c r="T2837" i="3"/>
  <c r="T2838" i="3"/>
  <c r="T2839" i="3"/>
  <c r="T2840" i="3"/>
  <c r="T2841" i="3"/>
  <c r="T2842" i="3"/>
  <c r="T2843" i="3"/>
  <c r="T2844" i="3"/>
  <c r="T2845" i="3"/>
  <c r="T2846" i="3"/>
  <c r="T2847" i="3"/>
  <c r="T2848" i="3"/>
  <c r="T2849" i="3"/>
  <c r="T2850" i="3"/>
  <c r="T2851" i="3"/>
  <c r="T2852" i="3"/>
  <c r="T2853" i="3"/>
  <c r="T2854" i="3"/>
  <c r="T2855" i="3"/>
  <c r="T2856" i="3"/>
  <c r="T2857" i="3"/>
  <c r="T2858" i="3"/>
  <c r="T2859" i="3"/>
  <c r="T2860" i="3"/>
  <c r="T2861" i="3"/>
  <c r="T2862" i="3"/>
  <c r="T2863" i="3"/>
  <c r="T2864" i="3"/>
  <c r="T2865" i="3"/>
  <c r="T2866" i="3"/>
  <c r="T2867" i="3"/>
  <c r="T2868" i="3"/>
  <c r="T2869" i="3"/>
  <c r="T2870" i="3"/>
  <c r="T2871" i="3"/>
  <c r="T2872" i="3"/>
  <c r="T2873" i="3"/>
  <c r="T2874" i="3"/>
  <c r="T2875" i="3"/>
  <c r="T2876" i="3"/>
  <c r="T2877" i="3"/>
  <c r="T2878" i="3"/>
  <c r="T2879" i="3"/>
  <c r="T2880" i="3"/>
  <c r="T2881" i="3"/>
  <c r="T2882" i="3"/>
  <c r="T2883" i="3"/>
  <c r="T2884" i="3"/>
  <c r="T2885" i="3"/>
  <c r="T2886" i="3"/>
  <c r="T2887" i="3"/>
  <c r="T2888" i="3"/>
  <c r="T2889" i="3"/>
  <c r="T2890" i="3"/>
  <c r="T2891" i="3"/>
  <c r="T2892" i="3"/>
  <c r="T2893" i="3"/>
  <c r="T2894" i="3"/>
  <c r="T2895" i="3"/>
  <c r="T2896" i="3"/>
  <c r="T2897" i="3"/>
  <c r="T2898" i="3"/>
  <c r="T2899" i="3"/>
  <c r="T2900" i="3"/>
  <c r="T2901" i="3"/>
  <c r="T2902" i="3"/>
  <c r="T2903" i="3"/>
  <c r="T2904" i="3"/>
  <c r="T2905" i="3"/>
  <c r="T2906" i="3"/>
  <c r="T2907" i="3"/>
  <c r="T2908" i="3"/>
  <c r="T2909" i="3"/>
  <c r="T2910" i="3"/>
  <c r="T2911" i="3"/>
  <c r="T2912" i="3"/>
  <c r="T2913" i="3"/>
  <c r="T2914" i="3"/>
  <c r="T2915" i="3"/>
  <c r="T2916" i="3"/>
  <c r="T2917" i="3"/>
  <c r="T2918" i="3"/>
  <c r="T2919" i="3"/>
  <c r="T2920" i="3"/>
  <c r="T2921" i="3"/>
  <c r="T2922" i="3"/>
  <c r="T2923" i="3"/>
  <c r="T2924" i="3"/>
  <c r="T2925" i="3"/>
  <c r="T2926" i="3"/>
  <c r="T2927" i="3"/>
  <c r="T2928" i="3"/>
  <c r="T2929" i="3"/>
  <c r="T2930" i="3"/>
  <c r="T2931" i="3"/>
  <c r="T2932" i="3"/>
  <c r="T2933" i="3"/>
  <c r="T2934" i="3"/>
  <c r="T2935" i="3"/>
  <c r="T2936" i="3"/>
  <c r="T2937" i="3"/>
  <c r="T2938" i="3"/>
  <c r="T2939" i="3"/>
  <c r="T2940" i="3"/>
  <c r="T2941" i="3"/>
  <c r="T2942" i="3"/>
  <c r="T2943" i="3"/>
  <c r="T2944" i="3"/>
  <c r="T2945" i="3"/>
  <c r="T2946" i="3"/>
  <c r="T2947" i="3"/>
  <c r="T2948" i="3"/>
  <c r="T2949" i="3"/>
  <c r="T2950" i="3"/>
  <c r="T2951" i="3"/>
  <c r="T2952" i="3"/>
  <c r="T2953" i="3"/>
  <c r="T2954" i="3"/>
  <c r="T2955" i="3"/>
  <c r="T2956" i="3"/>
  <c r="T2957" i="3"/>
  <c r="T2958" i="3"/>
  <c r="T2959" i="3"/>
  <c r="T2960" i="3"/>
  <c r="T2961" i="3"/>
  <c r="T2962" i="3"/>
  <c r="T2963" i="3"/>
  <c r="T2964" i="3"/>
  <c r="T2965" i="3"/>
  <c r="T2966" i="3"/>
  <c r="T2967" i="3"/>
  <c r="T2968" i="3"/>
  <c r="T2969" i="3"/>
  <c r="T2970" i="3"/>
  <c r="T2971" i="3"/>
  <c r="T2972" i="3"/>
  <c r="T2973" i="3"/>
  <c r="T2974" i="3"/>
  <c r="T2975" i="3"/>
  <c r="T2976" i="3"/>
  <c r="T2977" i="3"/>
  <c r="T2978" i="3"/>
  <c r="T2979" i="3"/>
  <c r="T2980" i="3"/>
  <c r="T2981" i="3"/>
  <c r="T2982" i="3"/>
  <c r="T2983" i="3"/>
  <c r="T2984" i="3"/>
  <c r="T2985" i="3"/>
  <c r="T2986" i="3"/>
  <c r="T2987" i="3"/>
  <c r="T2988" i="3"/>
  <c r="T2989" i="3"/>
  <c r="T2990" i="3"/>
  <c r="T2991" i="3"/>
  <c r="T2992" i="3"/>
  <c r="T2993" i="3"/>
  <c r="T2994" i="3"/>
  <c r="T2995" i="3"/>
  <c r="T2996" i="3"/>
  <c r="T2997" i="3"/>
  <c r="T2998" i="3"/>
  <c r="T2999" i="3"/>
  <c r="T3000" i="3"/>
  <c r="T3001" i="3"/>
  <c r="T3002" i="3"/>
  <c r="T3003" i="3"/>
  <c r="T3004" i="3"/>
  <c r="T3005" i="3"/>
  <c r="T3006" i="3"/>
  <c r="T3007" i="3"/>
  <c r="T3008" i="3"/>
  <c r="T3009" i="3"/>
  <c r="T3010" i="3"/>
  <c r="T3011" i="3"/>
  <c r="T3012" i="3"/>
  <c r="T3013" i="3"/>
  <c r="T3014" i="3"/>
  <c r="T3015" i="3"/>
  <c r="T3016" i="3"/>
  <c r="T3017" i="3"/>
  <c r="T3018" i="3"/>
  <c r="T3019" i="3"/>
  <c r="T3020" i="3"/>
  <c r="T3021" i="3"/>
  <c r="T3022" i="3"/>
  <c r="T3023" i="3"/>
  <c r="T3024" i="3"/>
  <c r="T3025" i="3"/>
  <c r="T3026" i="3"/>
  <c r="T3027" i="3"/>
  <c r="T3028" i="3"/>
  <c r="T3029" i="3"/>
  <c r="T3030" i="3"/>
  <c r="T3031" i="3"/>
  <c r="T3032" i="3"/>
  <c r="T3033" i="3"/>
  <c r="T3034" i="3"/>
  <c r="T3035" i="3"/>
  <c r="T3036" i="3"/>
  <c r="T3037" i="3"/>
  <c r="T3038" i="3"/>
  <c r="T3039" i="3"/>
  <c r="T3040" i="3"/>
  <c r="T3041" i="3"/>
  <c r="T3042" i="3"/>
  <c r="T3043" i="3"/>
  <c r="T3044" i="3"/>
  <c r="T3045" i="3"/>
  <c r="T3046" i="3"/>
  <c r="T3047" i="3"/>
  <c r="T3048" i="3"/>
  <c r="T3049" i="3"/>
  <c r="T3050" i="3"/>
  <c r="T3051" i="3"/>
  <c r="T3052" i="3"/>
  <c r="T3053" i="3"/>
  <c r="T3054" i="3"/>
  <c r="T3055" i="3"/>
  <c r="T3056" i="3"/>
  <c r="T3057" i="3"/>
  <c r="T3058" i="3"/>
  <c r="T3059" i="3"/>
  <c r="T3060" i="3"/>
  <c r="T3061" i="3"/>
  <c r="T3062" i="3"/>
  <c r="T3063" i="3"/>
  <c r="T3064" i="3"/>
  <c r="T3065" i="3"/>
  <c r="T3066" i="3"/>
  <c r="T3067" i="3"/>
  <c r="T3068" i="3"/>
  <c r="T3069" i="3"/>
  <c r="T3070" i="3"/>
  <c r="T3071" i="3"/>
  <c r="T3072" i="3"/>
  <c r="T3073" i="3"/>
  <c r="T3074" i="3"/>
  <c r="T3075" i="3"/>
  <c r="T3076" i="3"/>
  <c r="T3077" i="3"/>
  <c r="T3078" i="3"/>
  <c r="T3079" i="3"/>
  <c r="T3080" i="3"/>
  <c r="T3081" i="3"/>
  <c r="T3082" i="3"/>
  <c r="T3083" i="3"/>
  <c r="T3084" i="3"/>
  <c r="T3085" i="3"/>
  <c r="T3086" i="3"/>
  <c r="T3087" i="3"/>
  <c r="T3088" i="3"/>
  <c r="T3089" i="3"/>
  <c r="T3090" i="3"/>
  <c r="T3091" i="3"/>
  <c r="T3092" i="3"/>
  <c r="T3093" i="3"/>
  <c r="T3094" i="3"/>
  <c r="T3095" i="3"/>
  <c r="T3096" i="3"/>
  <c r="T3097" i="3"/>
  <c r="T3098" i="3"/>
  <c r="T3099" i="3"/>
  <c r="T3100" i="3"/>
  <c r="T3101" i="3"/>
  <c r="T3102" i="3"/>
  <c r="T3103" i="3"/>
  <c r="T3104" i="3"/>
  <c r="T3105" i="3"/>
  <c r="T3106" i="3"/>
  <c r="T3107" i="3"/>
  <c r="T3108" i="3"/>
  <c r="T3109" i="3"/>
  <c r="T3110" i="3"/>
  <c r="T3111" i="3"/>
  <c r="T3112" i="3"/>
  <c r="T3113" i="3"/>
  <c r="T3114" i="3"/>
  <c r="T3115" i="3"/>
  <c r="T3116" i="3"/>
  <c r="T3117" i="3"/>
  <c r="T3118" i="3"/>
  <c r="T3119" i="3"/>
  <c r="T3120" i="3"/>
  <c r="T3121" i="3"/>
  <c r="T3122" i="3"/>
  <c r="T3123" i="3"/>
  <c r="T3124" i="3"/>
  <c r="T3125" i="3"/>
  <c r="T3126" i="3"/>
  <c r="T3127" i="3"/>
  <c r="T3128" i="3"/>
  <c r="T3129" i="3"/>
  <c r="T3130" i="3"/>
  <c r="T3131" i="3"/>
  <c r="T3132" i="3"/>
  <c r="T3133" i="3"/>
  <c r="T3134" i="3"/>
  <c r="T3135" i="3"/>
  <c r="T3136" i="3"/>
  <c r="T3137" i="3"/>
  <c r="T3138" i="3"/>
  <c r="T3139" i="3"/>
  <c r="T3140" i="3"/>
  <c r="T3141" i="3"/>
  <c r="T3142" i="3"/>
  <c r="T3143" i="3"/>
  <c r="T3144" i="3"/>
  <c r="T3145" i="3"/>
  <c r="T3146" i="3"/>
  <c r="T3147" i="3"/>
  <c r="T3148" i="3"/>
  <c r="T3149" i="3"/>
  <c r="T3150" i="3"/>
  <c r="T3151" i="3"/>
  <c r="T3152" i="3"/>
  <c r="T3153" i="3"/>
  <c r="T3154" i="3"/>
  <c r="T3155" i="3"/>
  <c r="T3156" i="3"/>
  <c r="T3157" i="3"/>
  <c r="T3158" i="3"/>
  <c r="T3159" i="3"/>
  <c r="T3160" i="3"/>
  <c r="T3161" i="3"/>
  <c r="T3162" i="3"/>
  <c r="T3163" i="3"/>
  <c r="T3164" i="3"/>
  <c r="T3165" i="3"/>
  <c r="T3166" i="3"/>
  <c r="T3167" i="3"/>
  <c r="T3168" i="3"/>
  <c r="T3169" i="3"/>
  <c r="T3170" i="3"/>
  <c r="T3171" i="3"/>
  <c r="T3172" i="3"/>
  <c r="T3173" i="3"/>
  <c r="T3174" i="3"/>
  <c r="T3175" i="3"/>
  <c r="T3176" i="3"/>
  <c r="T3177" i="3"/>
  <c r="T3178" i="3"/>
  <c r="T3179" i="3"/>
  <c r="T3180" i="3"/>
  <c r="T3181" i="3"/>
  <c r="T3182" i="3"/>
  <c r="T3183" i="3"/>
  <c r="T3184" i="3"/>
  <c r="T3185" i="3"/>
  <c r="T3186" i="3"/>
  <c r="T3187" i="3"/>
  <c r="T3188" i="3"/>
  <c r="T3189" i="3"/>
  <c r="T3190" i="3"/>
  <c r="T3191" i="3"/>
  <c r="T3192" i="3"/>
  <c r="T3193" i="3"/>
  <c r="T3194" i="3"/>
  <c r="T3195" i="3"/>
  <c r="T3196" i="3"/>
  <c r="T3197" i="3"/>
  <c r="T3198" i="3"/>
  <c r="T3199" i="3"/>
  <c r="T3200" i="3"/>
  <c r="T3201" i="3"/>
  <c r="T3202" i="3"/>
  <c r="T3203" i="3"/>
  <c r="T3204" i="3"/>
  <c r="T3205" i="3"/>
  <c r="T3206" i="3"/>
  <c r="T3207" i="3"/>
  <c r="T3208" i="3"/>
  <c r="T3209" i="3"/>
  <c r="T3210" i="3"/>
  <c r="T3211" i="3"/>
  <c r="T3212" i="3"/>
  <c r="T3213" i="3"/>
  <c r="T3214" i="3"/>
  <c r="T3215" i="3"/>
  <c r="T3216" i="3"/>
  <c r="T3217" i="3"/>
  <c r="T3218" i="3"/>
  <c r="T3219" i="3"/>
  <c r="T3220" i="3"/>
  <c r="T3221" i="3"/>
  <c r="T3222" i="3"/>
  <c r="T3223" i="3"/>
  <c r="T3224" i="3"/>
  <c r="T3225" i="3"/>
  <c r="T3226" i="3"/>
  <c r="T3227" i="3"/>
  <c r="T3228" i="3"/>
  <c r="T3229" i="3"/>
  <c r="T3230" i="3"/>
  <c r="T3231" i="3"/>
  <c r="T3232" i="3"/>
  <c r="T3233" i="3"/>
  <c r="T3234" i="3"/>
  <c r="T3235" i="3"/>
  <c r="T3236" i="3"/>
  <c r="T3237" i="3"/>
  <c r="T3238" i="3"/>
  <c r="T3239" i="3"/>
  <c r="T3240" i="3"/>
  <c r="T3241" i="3"/>
  <c r="T3242" i="3"/>
  <c r="T3243" i="3"/>
  <c r="T3244" i="3"/>
  <c r="T3245" i="3"/>
  <c r="T3246" i="3"/>
  <c r="T3247" i="3"/>
  <c r="T3248" i="3"/>
  <c r="T3249" i="3"/>
  <c r="T3250" i="3"/>
  <c r="T3251" i="3"/>
  <c r="T3252" i="3"/>
  <c r="T3253" i="3"/>
  <c r="T3254" i="3"/>
  <c r="T3255" i="3"/>
  <c r="T3256" i="3"/>
  <c r="T3257" i="3"/>
  <c r="T3258" i="3"/>
  <c r="T3259" i="3"/>
  <c r="T3260" i="3"/>
  <c r="T3261" i="3"/>
  <c r="T3262" i="3"/>
  <c r="T3263" i="3"/>
  <c r="T3264" i="3"/>
  <c r="T3265" i="3"/>
  <c r="T3266" i="3"/>
  <c r="T3267" i="3"/>
  <c r="T3268" i="3"/>
  <c r="T3269" i="3"/>
  <c r="T3270" i="3"/>
  <c r="T3271" i="3"/>
  <c r="T3272" i="3"/>
  <c r="T3273" i="3"/>
  <c r="T3274" i="3"/>
  <c r="T3275" i="3"/>
  <c r="T3276" i="3"/>
  <c r="T3277" i="3"/>
  <c r="T3278" i="3"/>
  <c r="T3279" i="3"/>
  <c r="T3280" i="3"/>
  <c r="T3281" i="3"/>
  <c r="T3282" i="3"/>
  <c r="T3283" i="3"/>
  <c r="T3284" i="3"/>
  <c r="T3285" i="3"/>
  <c r="T3286" i="3"/>
  <c r="T3287" i="3"/>
  <c r="T3288" i="3"/>
  <c r="T3289" i="3"/>
  <c r="T3290" i="3"/>
  <c r="T3291" i="3"/>
  <c r="T3292" i="3"/>
  <c r="T3293" i="3"/>
  <c r="T3294" i="3"/>
  <c r="T3295" i="3"/>
  <c r="T3296" i="3"/>
  <c r="T3297" i="3"/>
  <c r="T3298" i="3"/>
  <c r="T3299" i="3"/>
  <c r="T3300" i="3"/>
  <c r="T3301" i="3"/>
  <c r="T3302" i="3"/>
  <c r="T3303" i="3"/>
  <c r="T3304" i="3"/>
  <c r="T3305" i="3"/>
  <c r="T3306" i="3"/>
  <c r="T3307" i="3"/>
  <c r="T3308" i="3"/>
  <c r="T3309" i="3"/>
  <c r="T3310" i="3"/>
  <c r="T3311" i="3"/>
  <c r="T3312" i="3"/>
  <c r="T3313" i="3"/>
  <c r="T3314" i="3"/>
  <c r="T3315" i="3"/>
  <c r="T3316" i="3"/>
  <c r="T3317" i="3"/>
  <c r="T3318" i="3"/>
  <c r="T3319" i="3"/>
  <c r="T3320" i="3"/>
  <c r="T3321" i="3"/>
  <c r="T3322" i="3"/>
  <c r="T3323" i="3"/>
  <c r="T3324" i="3"/>
  <c r="T3325" i="3"/>
  <c r="T3326" i="3"/>
  <c r="T3327" i="3"/>
  <c r="T3328" i="3"/>
  <c r="T3329" i="3"/>
  <c r="T3330" i="3"/>
  <c r="T3331" i="3"/>
  <c r="T3332" i="3"/>
  <c r="T3333" i="3"/>
  <c r="T3334" i="3"/>
  <c r="T3335" i="3"/>
  <c r="T3336" i="3"/>
  <c r="T3337" i="3"/>
  <c r="T3338" i="3"/>
  <c r="T3339" i="3"/>
  <c r="T3340" i="3"/>
  <c r="T3341" i="3"/>
  <c r="T3342" i="3"/>
  <c r="T3343" i="3"/>
  <c r="T3344" i="3"/>
  <c r="T3345" i="3"/>
  <c r="T3346" i="3"/>
  <c r="T3347" i="3"/>
  <c r="T3348" i="3"/>
  <c r="T3349" i="3"/>
  <c r="T3350" i="3"/>
  <c r="T3351" i="3"/>
  <c r="T3352" i="3"/>
  <c r="T3353" i="3"/>
  <c r="T3354" i="3"/>
  <c r="T3355" i="3"/>
  <c r="T3356" i="3"/>
  <c r="T3357" i="3"/>
  <c r="T3358" i="3"/>
  <c r="T3359" i="3"/>
  <c r="T3360" i="3"/>
  <c r="T3361" i="3"/>
  <c r="T3362" i="3"/>
  <c r="T3363" i="3"/>
  <c r="T3364" i="3"/>
  <c r="T3365" i="3"/>
  <c r="T3366" i="3"/>
  <c r="T3367" i="3"/>
  <c r="T3368" i="3"/>
  <c r="T3369" i="3"/>
  <c r="T3370" i="3"/>
  <c r="T3371" i="3"/>
  <c r="T3372" i="3"/>
  <c r="T3373" i="3"/>
  <c r="T3374" i="3"/>
  <c r="T3375" i="3"/>
  <c r="T3376" i="3"/>
  <c r="T3377" i="3"/>
  <c r="T3378" i="3"/>
  <c r="T3379" i="3"/>
  <c r="T3380" i="3"/>
  <c r="T3381" i="3"/>
  <c r="T3382" i="3"/>
  <c r="T3383" i="3"/>
  <c r="T3384" i="3"/>
  <c r="T3385" i="3"/>
  <c r="T3386" i="3"/>
  <c r="T3387" i="3"/>
  <c r="T3388" i="3"/>
  <c r="T3389" i="3"/>
  <c r="T3390" i="3"/>
  <c r="T3391" i="3"/>
  <c r="T3392" i="3"/>
  <c r="T3393" i="3"/>
  <c r="T3394" i="3"/>
  <c r="T3395" i="3"/>
  <c r="T3396" i="3"/>
  <c r="T3397" i="3"/>
  <c r="T3398" i="3"/>
  <c r="T3399" i="3"/>
  <c r="T3400" i="3"/>
  <c r="T3401" i="3"/>
  <c r="T3402" i="3"/>
  <c r="T3403" i="3"/>
  <c r="T3404" i="3"/>
  <c r="T3405" i="3"/>
  <c r="T3406" i="3"/>
  <c r="T3407" i="3"/>
  <c r="T3408" i="3"/>
  <c r="T3409" i="3"/>
  <c r="T3410" i="3"/>
  <c r="T3411" i="3"/>
  <c r="T3412" i="3"/>
  <c r="T3413" i="3"/>
  <c r="T3414" i="3"/>
  <c r="T3415" i="3"/>
  <c r="T3416" i="3"/>
  <c r="T3417" i="3"/>
  <c r="T3418" i="3"/>
  <c r="T3419" i="3"/>
  <c r="T3420" i="3"/>
  <c r="T3421" i="3"/>
  <c r="T3422" i="3"/>
  <c r="T3423" i="3"/>
  <c r="T3424" i="3"/>
  <c r="T3425" i="3"/>
  <c r="T3426" i="3"/>
  <c r="T3427" i="3"/>
  <c r="T3428" i="3"/>
  <c r="T3429" i="3"/>
  <c r="T3430" i="3"/>
  <c r="T3431" i="3"/>
  <c r="T3432" i="3"/>
  <c r="T3433" i="3"/>
  <c r="T3434" i="3"/>
  <c r="T3435" i="3"/>
  <c r="T3436" i="3"/>
  <c r="T3437" i="3"/>
  <c r="T3438" i="3"/>
  <c r="T3439" i="3"/>
  <c r="T3440" i="3"/>
  <c r="T3441" i="3"/>
  <c r="T3442" i="3"/>
  <c r="T3443" i="3"/>
  <c r="T3444" i="3"/>
  <c r="T3445" i="3"/>
  <c r="T3446" i="3"/>
  <c r="T3447" i="3"/>
  <c r="T3448" i="3"/>
  <c r="T3449" i="3"/>
  <c r="T3450" i="3"/>
  <c r="T3451" i="3"/>
  <c r="T3452" i="3"/>
  <c r="T3453" i="3"/>
  <c r="T3454" i="3"/>
  <c r="T3455" i="3"/>
  <c r="T3456" i="3"/>
  <c r="T3457" i="3"/>
  <c r="T3458" i="3"/>
  <c r="T3459" i="3"/>
  <c r="T3460" i="3"/>
  <c r="T3461" i="3"/>
  <c r="T3462" i="3"/>
  <c r="T3463" i="3"/>
  <c r="T3464" i="3"/>
  <c r="T3465" i="3"/>
  <c r="T3466" i="3"/>
  <c r="T3467" i="3"/>
  <c r="T3468" i="3"/>
  <c r="T3469" i="3"/>
  <c r="T3470" i="3"/>
  <c r="T3471" i="3"/>
  <c r="T3472" i="3"/>
  <c r="T3473" i="3"/>
  <c r="T3474" i="3"/>
  <c r="T3475" i="3"/>
  <c r="T3476" i="3"/>
  <c r="T3477" i="3"/>
  <c r="T3478" i="3"/>
  <c r="T3479" i="3"/>
  <c r="T3480" i="3"/>
  <c r="T3481" i="3"/>
  <c r="T3482" i="3"/>
  <c r="T3483" i="3"/>
  <c r="T3484" i="3"/>
  <c r="T3485" i="3"/>
  <c r="T3486" i="3"/>
  <c r="T3487" i="3"/>
  <c r="T3488" i="3"/>
  <c r="T3489" i="3"/>
  <c r="T3490" i="3"/>
  <c r="T3491" i="3"/>
  <c r="T3492" i="3"/>
  <c r="T3493" i="3"/>
  <c r="T3494" i="3"/>
  <c r="T3495" i="3"/>
  <c r="T3496" i="3"/>
  <c r="T3497" i="3"/>
  <c r="T3498" i="3"/>
  <c r="T3499" i="3"/>
  <c r="T3500" i="3"/>
  <c r="T3501" i="3"/>
  <c r="T3502" i="3"/>
  <c r="T3503" i="3"/>
  <c r="T3504" i="3"/>
  <c r="T3505" i="3"/>
  <c r="T3506" i="3"/>
  <c r="T3507" i="3"/>
  <c r="T3508" i="3"/>
  <c r="T3509" i="3"/>
  <c r="T3510" i="3"/>
  <c r="T3511" i="3"/>
  <c r="T3512" i="3"/>
  <c r="T3513" i="3"/>
  <c r="T3514" i="3"/>
  <c r="T3515" i="3"/>
  <c r="T3516" i="3"/>
  <c r="T3517" i="3"/>
  <c r="T3518" i="3"/>
  <c r="T3519" i="3"/>
  <c r="T3520" i="3"/>
  <c r="T3521" i="3"/>
  <c r="T3522" i="3"/>
  <c r="T3523" i="3"/>
  <c r="T3524" i="3"/>
  <c r="T3525" i="3"/>
  <c r="T3526" i="3"/>
  <c r="T3527" i="3"/>
  <c r="T3528" i="3"/>
  <c r="T3529" i="3"/>
  <c r="T3530" i="3"/>
  <c r="T3531" i="3"/>
  <c r="T3532" i="3"/>
  <c r="T3533" i="3"/>
  <c r="T3534" i="3"/>
  <c r="T3535" i="3"/>
  <c r="T3536" i="3"/>
  <c r="T3537" i="3"/>
  <c r="T3538" i="3"/>
  <c r="T3539" i="3"/>
  <c r="T3540" i="3"/>
  <c r="T3541" i="3"/>
  <c r="T3542" i="3"/>
  <c r="T3543" i="3"/>
  <c r="T3544" i="3"/>
  <c r="T3545" i="3"/>
  <c r="T3546" i="3"/>
  <c r="T3547" i="3"/>
  <c r="T3548" i="3"/>
  <c r="T3549" i="3"/>
  <c r="T3550" i="3"/>
  <c r="T3551" i="3"/>
  <c r="T3552" i="3"/>
  <c r="T3553" i="3"/>
  <c r="T3554" i="3"/>
  <c r="T3555" i="3"/>
  <c r="T3556" i="3"/>
  <c r="T3557" i="3"/>
  <c r="T3558" i="3"/>
  <c r="T3559" i="3"/>
  <c r="T3560" i="3"/>
  <c r="T3561" i="3"/>
  <c r="T3562" i="3"/>
  <c r="T3563" i="3"/>
  <c r="T3564" i="3"/>
  <c r="T3565" i="3"/>
  <c r="T3566" i="3"/>
  <c r="T3567" i="3"/>
  <c r="T3568" i="3"/>
  <c r="T3569" i="3"/>
  <c r="T3570" i="3"/>
  <c r="T3571" i="3"/>
  <c r="T3572" i="3"/>
  <c r="T3573" i="3"/>
  <c r="T3574" i="3"/>
  <c r="T3575" i="3"/>
  <c r="T3576" i="3"/>
  <c r="T3577" i="3"/>
  <c r="T3578" i="3"/>
  <c r="T3579" i="3"/>
  <c r="T3580" i="3"/>
  <c r="T3581" i="3"/>
  <c r="T3582" i="3"/>
  <c r="T3583" i="3"/>
  <c r="T3584" i="3"/>
  <c r="T3585" i="3"/>
  <c r="T3586" i="3"/>
  <c r="T3587" i="3"/>
  <c r="T3588" i="3"/>
  <c r="T3589" i="3"/>
  <c r="T3590" i="3"/>
  <c r="T3591" i="3"/>
  <c r="T3592" i="3"/>
  <c r="T3593" i="3"/>
  <c r="T3594" i="3"/>
  <c r="T3595" i="3"/>
  <c r="T3596" i="3"/>
  <c r="T3597" i="3"/>
  <c r="T3598" i="3"/>
  <c r="T3599" i="3"/>
  <c r="T3600" i="3"/>
  <c r="T3601" i="3"/>
  <c r="T3602" i="3"/>
  <c r="T3603" i="3"/>
  <c r="T3604" i="3"/>
  <c r="T3605" i="3"/>
  <c r="T3606" i="3"/>
  <c r="T3607" i="3"/>
  <c r="T3608" i="3"/>
  <c r="T3609" i="3"/>
  <c r="T3610" i="3"/>
  <c r="T3611" i="3"/>
  <c r="T3612" i="3"/>
  <c r="T3613" i="3"/>
  <c r="T3614" i="3"/>
  <c r="T3615" i="3"/>
  <c r="T3616" i="3"/>
  <c r="T3617" i="3"/>
  <c r="T3618" i="3"/>
  <c r="T3619" i="3"/>
  <c r="T3620" i="3"/>
  <c r="T3621" i="3"/>
  <c r="T3622" i="3"/>
  <c r="T3623" i="3"/>
  <c r="T3624" i="3"/>
  <c r="T3625" i="3"/>
  <c r="T3626" i="3"/>
  <c r="T3627" i="3"/>
  <c r="T3628" i="3"/>
  <c r="T3629" i="3"/>
  <c r="T3630" i="3"/>
  <c r="T3631" i="3"/>
  <c r="T3632" i="3"/>
  <c r="T3633" i="3"/>
  <c r="T3634" i="3"/>
  <c r="T3635" i="3"/>
  <c r="T3636" i="3"/>
  <c r="T3637" i="3"/>
  <c r="T3638" i="3"/>
  <c r="T3639" i="3"/>
  <c r="T3640" i="3"/>
  <c r="T3641" i="3"/>
  <c r="T3642" i="3"/>
  <c r="T3643" i="3"/>
  <c r="T3644" i="3"/>
  <c r="T3645" i="3"/>
  <c r="T3646" i="3"/>
  <c r="T3647" i="3"/>
  <c r="T3648" i="3"/>
  <c r="T3649" i="3"/>
  <c r="T3650" i="3"/>
  <c r="T3651" i="3"/>
  <c r="T3652" i="3"/>
  <c r="T3653" i="3"/>
  <c r="T3654" i="3"/>
  <c r="T3655" i="3"/>
  <c r="T3656" i="3"/>
  <c r="T3657" i="3"/>
  <c r="T3658" i="3"/>
  <c r="T3659" i="3"/>
  <c r="T3660" i="3"/>
  <c r="T3661" i="3"/>
  <c r="T3662" i="3"/>
  <c r="T3663" i="3"/>
  <c r="T3664" i="3"/>
  <c r="T3665" i="3"/>
  <c r="T3666" i="3"/>
  <c r="T3667" i="3"/>
  <c r="T3668" i="3"/>
  <c r="T3669" i="3"/>
  <c r="T3670" i="3"/>
  <c r="T3671" i="3"/>
  <c r="T3672" i="3"/>
  <c r="T3673" i="3"/>
  <c r="T3674" i="3"/>
  <c r="T3675" i="3"/>
  <c r="T3676" i="3"/>
  <c r="T3677" i="3"/>
  <c r="T3678" i="3"/>
  <c r="T3679" i="3"/>
  <c r="T3680" i="3"/>
  <c r="T3681" i="3"/>
  <c r="T3682" i="3"/>
  <c r="T3683" i="3"/>
  <c r="T3684" i="3"/>
  <c r="T3685" i="3"/>
  <c r="T3686" i="3"/>
  <c r="T3687" i="3"/>
  <c r="T3688" i="3"/>
  <c r="T3689" i="3"/>
  <c r="T3690" i="3"/>
  <c r="T3691" i="3"/>
  <c r="T3692" i="3"/>
  <c r="T3693" i="3"/>
  <c r="T3694" i="3"/>
  <c r="T3695" i="3"/>
  <c r="T3696" i="3"/>
  <c r="T3697" i="3"/>
  <c r="T3698" i="3"/>
  <c r="T3699" i="3"/>
  <c r="T3700" i="3"/>
  <c r="T3701" i="3"/>
  <c r="T3702" i="3"/>
  <c r="T3703" i="3"/>
  <c r="T3704" i="3"/>
  <c r="T3705" i="3"/>
  <c r="T3706" i="3"/>
  <c r="T3707" i="3"/>
  <c r="T3708" i="3"/>
  <c r="T3709" i="3"/>
  <c r="T3710" i="3"/>
  <c r="T3711" i="3"/>
  <c r="T3712" i="3"/>
  <c r="T3713" i="3"/>
  <c r="T3714" i="3"/>
  <c r="T3715" i="3"/>
  <c r="T3716" i="3"/>
  <c r="T3717" i="3"/>
  <c r="T3718" i="3"/>
  <c r="T3719" i="3"/>
  <c r="T3720" i="3"/>
  <c r="T3721" i="3"/>
  <c r="T3722" i="3"/>
  <c r="T3723" i="3"/>
  <c r="T3724" i="3"/>
  <c r="T3725" i="3"/>
  <c r="T3726" i="3"/>
  <c r="T3727" i="3"/>
  <c r="T3728" i="3"/>
  <c r="T3729" i="3"/>
  <c r="T3730" i="3"/>
  <c r="T3731" i="3"/>
  <c r="T3732" i="3"/>
  <c r="T3733" i="3"/>
  <c r="T3734" i="3"/>
  <c r="T3735" i="3"/>
  <c r="T3736" i="3"/>
  <c r="T3737" i="3"/>
  <c r="T3738" i="3"/>
  <c r="T3739" i="3"/>
  <c r="T3740" i="3"/>
  <c r="T3741" i="3"/>
  <c r="T3742" i="3"/>
  <c r="T3743" i="3"/>
  <c r="T3744" i="3"/>
  <c r="T3745" i="3"/>
  <c r="T3746" i="3"/>
  <c r="T3747" i="3"/>
  <c r="T3748" i="3"/>
  <c r="T3749" i="3"/>
  <c r="T3750" i="3"/>
  <c r="T3751" i="3"/>
  <c r="T3752" i="3"/>
  <c r="T3753" i="3"/>
  <c r="T3754" i="3"/>
  <c r="T3755" i="3"/>
  <c r="T3756" i="3"/>
  <c r="T3757" i="3"/>
  <c r="T3758" i="3"/>
  <c r="T3759" i="3"/>
  <c r="T3760" i="3"/>
  <c r="T3761" i="3"/>
  <c r="T3762" i="3"/>
  <c r="T3763" i="3"/>
  <c r="T3764" i="3"/>
  <c r="T3765" i="3"/>
  <c r="T3766" i="3"/>
  <c r="T3767" i="3"/>
  <c r="T3768" i="3"/>
  <c r="T3769" i="3"/>
  <c r="T3770" i="3"/>
  <c r="T3771" i="3"/>
  <c r="T3772" i="3"/>
  <c r="T3773" i="3"/>
  <c r="T3774" i="3"/>
  <c r="T3775" i="3"/>
  <c r="T3776" i="3"/>
  <c r="T3777" i="3"/>
  <c r="T3778" i="3"/>
  <c r="T3779" i="3"/>
  <c r="T3780" i="3"/>
  <c r="T3781" i="3"/>
  <c r="T3782" i="3"/>
  <c r="T3783" i="3"/>
  <c r="T3784" i="3"/>
  <c r="T3785" i="3"/>
  <c r="T3786" i="3"/>
  <c r="T3787" i="3"/>
  <c r="T3788" i="3"/>
  <c r="T3789" i="3"/>
  <c r="T3790" i="3"/>
  <c r="T3791" i="3"/>
  <c r="T3792" i="3"/>
  <c r="T3793" i="3"/>
  <c r="T3794" i="3"/>
  <c r="T3795" i="3"/>
  <c r="T3796" i="3"/>
  <c r="T3797" i="3"/>
  <c r="T3798" i="3"/>
  <c r="T3799" i="3"/>
  <c r="T3800" i="3"/>
  <c r="T3801" i="3"/>
  <c r="T3802" i="3"/>
  <c r="T3803" i="3"/>
  <c r="T3804" i="3"/>
  <c r="T3805" i="3"/>
  <c r="T3806" i="3"/>
  <c r="T3807" i="3"/>
  <c r="T3808" i="3"/>
  <c r="T3809" i="3"/>
  <c r="T3810" i="3"/>
  <c r="T3811" i="3"/>
  <c r="T3812" i="3"/>
  <c r="T3813" i="3"/>
  <c r="T3814" i="3"/>
  <c r="T3815" i="3"/>
  <c r="T3816" i="3"/>
  <c r="T3817" i="3"/>
  <c r="T3818" i="3"/>
  <c r="T3819" i="3"/>
  <c r="T3820" i="3"/>
  <c r="T3821" i="3"/>
  <c r="T3822" i="3"/>
  <c r="T3823" i="3"/>
  <c r="T3824" i="3"/>
  <c r="T3825" i="3"/>
  <c r="T3826" i="3"/>
  <c r="T3827" i="3"/>
  <c r="T3828" i="3"/>
  <c r="T3829" i="3"/>
  <c r="T3830" i="3"/>
  <c r="T3831" i="3"/>
  <c r="T3832" i="3"/>
  <c r="T3833" i="3"/>
  <c r="T3834" i="3"/>
  <c r="T3835" i="3"/>
  <c r="T3836" i="3"/>
  <c r="T3837" i="3"/>
  <c r="T3838" i="3"/>
  <c r="T3839" i="3"/>
  <c r="T3840" i="3"/>
  <c r="T3841" i="3"/>
  <c r="T3842" i="3"/>
  <c r="T3843" i="3"/>
  <c r="T3844" i="3"/>
  <c r="T3845" i="3"/>
  <c r="T3846" i="3"/>
  <c r="T3847" i="3"/>
  <c r="T3848" i="3"/>
  <c r="T3849" i="3"/>
  <c r="T3850" i="3"/>
  <c r="T3851" i="3"/>
  <c r="T3852" i="3"/>
  <c r="T3853" i="3"/>
  <c r="T3854" i="3"/>
  <c r="T3855" i="3"/>
  <c r="T3856" i="3"/>
  <c r="T3857" i="3"/>
  <c r="T3858" i="3"/>
  <c r="T3859" i="3"/>
  <c r="T3860" i="3"/>
  <c r="T3861" i="3"/>
  <c r="T3862" i="3"/>
  <c r="T3863" i="3"/>
  <c r="T3864" i="3"/>
  <c r="T3865" i="3"/>
  <c r="T3866" i="3"/>
  <c r="T3867" i="3"/>
  <c r="T3868" i="3"/>
  <c r="T3869" i="3"/>
  <c r="T3870" i="3"/>
  <c r="T3871" i="3"/>
  <c r="T3872" i="3"/>
  <c r="T3873" i="3"/>
  <c r="T3874" i="3"/>
  <c r="T3875" i="3"/>
  <c r="T3876" i="3"/>
  <c r="T3877" i="3"/>
  <c r="T3878" i="3"/>
  <c r="T3879" i="3"/>
  <c r="T3880" i="3"/>
  <c r="T3881" i="3"/>
  <c r="T3882" i="3"/>
  <c r="T3883" i="3"/>
  <c r="T3884" i="3"/>
  <c r="T3885" i="3"/>
  <c r="T3886" i="3"/>
  <c r="T3887" i="3"/>
  <c r="T3888" i="3"/>
  <c r="T3889" i="3"/>
  <c r="T3890" i="3"/>
  <c r="T3891" i="3"/>
  <c r="T3892" i="3"/>
  <c r="T3893" i="3"/>
  <c r="T3894" i="3"/>
  <c r="T3895" i="3"/>
  <c r="T3896" i="3"/>
  <c r="T3897" i="3"/>
  <c r="T3898" i="3"/>
  <c r="T3899" i="3"/>
  <c r="T3900" i="3"/>
  <c r="T3901" i="3"/>
  <c r="T3902" i="3"/>
  <c r="T3903" i="3"/>
  <c r="T3904" i="3"/>
  <c r="T3905" i="3"/>
  <c r="T3906" i="3"/>
  <c r="T3907" i="3"/>
  <c r="T3908" i="3"/>
  <c r="T3909" i="3"/>
  <c r="T3910" i="3"/>
  <c r="T3911" i="3"/>
  <c r="T3912" i="3"/>
  <c r="T3913" i="3"/>
  <c r="T3914" i="3"/>
  <c r="T3915" i="3"/>
  <c r="T3916" i="3"/>
  <c r="T3917" i="3"/>
  <c r="T3918" i="3"/>
  <c r="T3919" i="3"/>
  <c r="T3920" i="3"/>
  <c r="T3921" i="3"/>
  <c r="T3922" i="3"/>
  <c r="T3923" i="3"/>
  <c r="T3924" i="3"/>
  <c r="T3925" i="3"/>
  <c r="T3926" i="3"/>
  <c r="T3927" i="3"/>
  <c r="T3928" i="3"/>
  <c r="T3929" i="3"/>
  <c r="T3930" i="3"/>
  <c r="T3931" i="3"/>
  <c r="T3932" i="3"/>
  <c r="T3933" i="3"/>
  <c r="T3934" i="3"/>
  <c r="T3935" i="3"/>
  <c r="T3936" i="3"/>
  <c r="T3937" i="3"/>
  <c r="T3938" i="3"/>
  <c r="T3939" i="3"/>
  <c r="T3940" i="3"/>
  <c r="T3941" i="3"/>
  <c r="T3942" i="3"/>
  <c r="T3943" i="3"/>
  <c r="T3944" i="3"/>
  <c r="T3945" i="3"/>
  <c r="T3946" i="3"/>
  <c r="T3947" i="3"/>
  <c r="T3948" i="3"/>
  <c r="T3949" i="3"/>
  <c r="T3950" i="3"/>
  <c r="T3951" i="3"/>
  <c r="T3952" i="3"/>
  <c r="T3953" i="3"/>
  <c r="T3954" i="3"/>
  <c r="T3955" i="3"/>
  <c r="T3956" i="3"/>
  <c r="T3957" i="3"/>
  <c r="T3958" i="3"/>
  <c r="T3959" i="3"/>
  <c r="T3960" i="3"/>
  <c r="T3961" i="3"/>
  <c r="T3962" i="3"/>
  <c r="T3963" i="3"/>
  <c r="T3964" i="3"/>
  <c r="T3965" i="3"/>
  <c r="T3966" i="3"/>
  <c r="T3967" i="3"/>
  <c r="T3968" i="3"/>
  <c r="T3969" i="3"/>
  <c r="T3970" i="3"/>
  <c r="T3971" i="3"/>
  <c r="T3972" i="3"/>
  <c r="T3973" i="3"/>
  <c r="T3974" i="3"/>
  <c r="T3975" i="3"/>
  <c r="T3976" i="3"/>
  <c r="T3977" i="3"/>
  <c r="T3978" i="3"/>
  <c r="T3979" i="3"/>
  <c r="T3980" i="3"/>
  <c r="T3981" i="3"/>
  <c r="T3982" i="3"/>
  <c r="T3983" i="3"/>
  <c r="T3984" i="3"/>
  <c r="T3985" i="3"/>
  <c r="T3986" i="3"/>
  <c r="T3987" i="3"/>
  <c r="T3988" i="3"/>
  <c r="T3989" i="3"/>
  <c r="T3990" i="3"/>
  <c r="T3991" i="3"/>
  <c r="T3992" i="3"/>
  <c r="T3993" i="3"/>
  <c r="T3994" i="3"/>
  <c r="T3995" i="3"/>
  <c r="T3996" i="3"/>
  <c r="T3997" i="3"/>
  <c r="T3998" i="3"/>
  <c r="T3999" i="3"/>
  <c r="T4000" i="3"/>
  <c r="T4001" i="3"/>
  <c r="T4002" i="3"/>
  <c r="T4003" i="3"/>
  <c r="T4004" i="3"/>
  <c r="T4005" i="3"/>
  <c r="T4006" i="3"/>
  <c r="T4007" i="3"/>
  <c r="T4008" i="3"/>
  <c r="T4009" i="3"/>
  <c r="T4010" i="3"/>
  <c r="T4011" i="3"/>
  <c r="T4012" i="3"/>
  <c r="T4013" i="3"/>
  <c r="T4014" i="3"/>
  <c r="T4015" i="3"/>
  <c r="T4016" i="3"/>
  <c r="T4017" i="3"/>
  <c r="T4018" i="3"/>
  <c r="T4019" i="3"/>
  <c r="T4020" i="3"/>
  <c r="T4021" i="3"/>
  <c r="T4022" i="3"/>
  <c r="T4023" i="3"/>
  <c r="T4024" i="3"/>
  <c r="T4025" i="3"/>
  <c r="T4026" i="3"/>
  <c r="T4027" i="3"/>
  <c r="T4028" i="3"/>
  <c r="T4029" i="3"/>
  <c r="T4030" i="3"/>
  <c r="T4031" i="3"/>
  <c r="T4032" i="3"/>
  <c r="T4033" i="3"/>
  <c r="T4034" i="3"/>
  <c r="T4035" i="3"/>
  <c r="T4036" i="3"/>
  <c r="T4037" i="3"/>
  <c r="T4038" i="3"/>
  <c r="T4039" i="3"/>
  <c r="T4040" i="3"/>
  <c r="T4041" i="3"/>
  <c r="T4042" i="3"/>
  <c r="T4043" i="3"/>
  <c r="T4044" i="3"/>
  <c r="T4045" i="3"/>
  <c r="T4046" i="3"/>
  <c r="T4047" i="3"/>
  <c r="T4048" i="3"/>
  <c r="T4049" i="3"/>
  <c r="T4050" i="3"/>
  <c r="T4051" i="3"/>
  <c r="T4052" i="3"/>
  <c r="T4053" i="3"/>
  <c r="T4054" i="3"/>
  <c r="T4055" i="3"/>
  <c r="T4056" i="3"/>
  <c r="T4057" i="3"/>
  <c r="T4058" i="3"/>
  <c r="T4059" i="3"/>
  <c r="T4060" i="3"/>
  <c r="T4061" i="3"/>
  <c r="T4062" i="3"/>
  <c r="T4063" i="3"/>
  <c r="T4064" i="3"/>
  <c r="T4065" i="3"/>
  <c r="T4066" i="3"/>
  <c r="T4067" i="3"/>
  <c r="T4068" i="3"/>
  <c r="T4069" i="3"/>
  <c r="T4070" i="3"/>
  <c r="T4071" i="3"/>
  <c r="T4072" i="3"/>
  <c r="T4073" i="3"/>
  <c r="T4074" i="3"/>
  <c r="T4075" i="3"/>
  <c r="T4076" i="3"/>
  <c r="T4077" i="3"/>
  <c r="T4078" i="3"/>
  <c r="T4079" i="3"/>
  <c r="T4080" i="3"/>
  <c r="T4081" i="3"/>
  <c r="T4082" i="3"/>
  <c r="T4083" i="3"/>
  <c r="T4084" i="3"/>
  <c r="T4085" i="3"/>
  <c r="T4086" i="3"/>
  <c r="T4087" i="3"/>
  <c r="T4088" i="3"/>
  <c r="T4089" i="3"/>
  <c r="T4090" i="3"/>
  <c r="T4091" i="3"/>
  <c r="T4092" i="3"/>
  <c r="T4093" i="3"/>
  <c r="T4094" i="3"/>
  <c r="T4095" i="3"/>
  <c r="T4096" i="3"/>
  <c r="T4097" i="3"/>
  <c r="T4098" i="3"/>
  <c r="T4099" i="3"/>
  <c r="T4100" i="3"/>
  <c r="T4101" i="3"/>
  <c r="T4102" i="3"/>
  <c r="T4103" i="3"/>
  <c r="T4104" i="3"/>
  <c r="T4105" i="3"/>
  <c r="T4106" i="3"/>
  <c r="T4107" i="3"/>
  <c r="T4108" i="3"/>
  <c r="T4109" i="3"/>
  <c r="T4110" i="3"/>
  <c r="T4111" i="3"/>
  <c r="T4112" i="3"/>
  <c r="T4113" i="3"/>
  <c r="T4114" i="3"/>
  <c r="T4115" i="3"/>
  <c r="T4116" i="3"/>
  <c r="T4117" i="3"/>
  <c r="T4118" i="3"/>
  <c r="T4119" i="3"/>
  <c r="T4120" i="3"/>
  <c r="T4121" i="3"/>
  <c r="T4122" i="3"/>
  <c r="T4123" i="3"/>
  <c r="T4124" i="3"/>
  <c r="T4125" i="3"/>
  <c r="T4126" i="3"/>
  <c r="T4127" i="3"/>
  <c r="T4128" i="3"/>
  <c r="T4129" i="3"/>
  <c r="T4130" i="3"/>
  <c r="T4131" i="3"/>
  <c r="T4132" i="3"/>
  <c r="T4133" i="3"/>
  <c r="T4134" i="3"/>
  <c r="T4135" i="3"/>
  <c r="T4136" i="3"/>
  <c r="T4137" i="3"/>
  <c r="T4138" i="3"/>
  <c r="T4139" i="3"/>
  <c r="T4140" i="3"/>
  <c r="T4141" i="3"/>
  <c r="T4142" i="3"/>
  <c r="T4143" i="3"/>
  <c r="T4144" i="3"/>
  <c r="T4145" i="3"/>
  <c r="T4146" i="3"/>
  <c r="T4147" i="3"/>
  <c r="T4148" i="3"/>
  <c r="T4149" i="3"/>
  <c r="T4150" i="3"/>
  <c r="T4151" i="3"/>
  <c r="T4152" i="3"/>
  <c r="T4153" i="3"/>
  <c r="T4154" i="3"/>
  <c r="T4155" i="3"/>
  <c r="T4156" i="3"/>
  <c r="T4157" i="3"/>
  <c r="T4158" i="3"/>
  <c r="T4159" i="3"/>
  <c r="T4160" i="3"/>
  <c r="T4161" i="3"/>
  <c r="T4162" i="3"/>
  <c r="T4163" i="3"/>
  <c r="T4164" i="3"/>
  <c r="T4165" i="3"/>
  <c r="T4166" i="3"/>
  <c r="T4167" i="3"/>
  <c r="T4168" i="3"/>
  <c r="T4169" i="3"/>
  <c r="T4170" i="3"/>
  <c r="T4171" i="3"/>
  <c r="T4172" i="3"/>
  <c r="T4173" i="3"/>
  <c r="T4174" i="3"/>
  <c r="T4175" i="3"/>
  <c r="T4176" i="3"/>
  <c r="T4177" i="3"/>
  <c r="T4178" i="3"/>
  <c r="T4179" i="3"/>
  <c r="T4180" i="3"/>
  <c r="T4181" i="3"/>
  <c r="T4182" i="3"/>
  <c r="T4183" i="3"/>
  <c r="T4184" i="3"/>
  <c r="T4185" i="3"/>
  <c r="T4186" i="3"/>
  <c r="T4187" i="3"/>
  <c r="T4188" i="3"/>
  <c r="T4189" i="3"/>
  <c r="T4190" i="3"/>
  <c r="T4191" i="3"/>
  <c r="T4192" i="3"/>
  <c r="T4193" i="3"/>
  <c r="T4194" i="3"/>
  <c r="T4195" i="3"/>
  <c r="T4196" i="3"/>
  <c r="T4197" i="3"/>
  <c r="T4198" i="3"/>
  <c r="T4199" i="3"/>
  <c r="T4200" i="3"/>
  <c r="T4201" i="3"/>
  <c r="T4202" i="3"/>
  <c r="T4203" i="3"/>
  <c r="T4204" i="3"/>
  <c r="T4205" i="3"/>
  <c r="T4206" i="3"/>
  <c r="T4207" i="3"/>
  <c r="T4208" i="3"/>
  <c r="T4209" i="3"/>
  <c r="T4210" i="3"/>
  <c r="T4211" i="3"/>
  <c r="T4212" i="3"/>
  <c r="T4213" i="3"/>
  <c r="T4214" i="3"/>
  <c r="T4215" i="3"/>
  <c r="T4216" i="3"/>
  <c r="T4217" i="3"/>
  <c r="T4218" i="3"/>
  <c r="T4219" i="3"/>
  <c r="T4220" i="3"/>
  <c r="T4221" i="3"/>
  <c r="T4222" i="3"/>
  <c r="T4223" i="3"/>
  <c r="T4224" i="3"/>
  <c r="T4225" i="3"/>
  <c r="T4226" i="3"/>
  <c r="T4227" i="3"/>
  <c r="T4228" i="3"/>
  <c r="T4229" i="3"/>
  <c r="T4230" i="3"/>
  <c r="T4231" i="3"/>
  <c r="T4232" i="3"/>
  <c r="T4233" i="3"/>
  <c r="T4234" i="3"/>
  <c r="T4235" i="3"/>
  <c r="T4236" i="3"/>
  <c r="T4237" i="3"/>
  <c r="T4238" i="3"/>
  <c r="T4239" i="3"/>
  <c r="T4240" i="3"/>
  <c r="T4241" i="3"/>
  <c r="T4242" i="3"/>
  <c r="T4243" i="3"/>
  <c r="T4244" i="3"/>
  <c r="T4245" i="3"/>
  <c r="T4246" i="3"/>
  <c r="T4247" i="3"/>
  <c r="T4248" i="3"/>
  <c r="T4249" i="3"/>
  <c r="T4250" i="3"/>
  <c r="T4251" i="3"/>
  <c r="T4252" i="3"/>
  <c r="T4253" i="3"/>
  <c r="T4254" i="3"/>
  <c r="T4255" i="3"/>
  <c r="T4256" i="3"/>
  <c r="T4257" i="3"/>
  <c r="T4258" i="3"/>
  <c r="T4259" i="3"/>
  <c r="T4260" i="3"/>
  <c r="T4261" i="3"/>
  <c r="T4262" i="3"/>
  <c r="T4263" i="3"/>
  <c r="T4264" i="3"/>
  <c r="T4265" i="3"/>
  <c r="T4266" i="3"/>
  <c r="T4267" i="3"/>
  <c r="T4268" i="3"/>
  <c r="T4269" i="3"/>
  <c r="T4270" i="3"/>
  <c r="T4271" i="3"/>
  <c r="T4272" i="3"/>
  <c r="T4273" i="3"/>
  <c r="T4274" i="3"/>
  <c r="T4275" i="3"/>
  <c r="T4276" i="3"/>
  <c r="T4277" i="3"/>
  <c r="T4278" i="3"/>
  <c r="T4279" i="3"/>
  <c r="T4280" i="3"/>
  <c r="T4281" i="3"/>
  <c r="T4282" i="3"/>
  <c r="T4283" i="3"/>
  <c r="T4284" i="3"/>
  <c r="T4285" i="3"/>
  <c r="T4286" i="3"/>
  <c r="T4287" i="3"/>
  <c r="T4288" i="3"/>
  <c r="T4289" i="3"/>
  <c r="T4290" i="3"/>
  <c r="T4291" i="3"/>
  <c r="T4292" i="3"/>
  <c r="T4293" i="3"/>
  <c r="T4294" i="3"/>
  <c r="T4295" i="3"/>
  <c r="T4296" i="3"/>
  <c r="T4297" i="3"/>
  <c r="T4298" i="3"/>
  <c r="T4299" i="3"/>
  <c r="T4300" i="3"/>
  <c r="T4301" i="3"/>
  <c r="T4302" i="3"/>
  <c r="T4303" i="3"/>
  <c r="T4304" i="3"/>
  <c r="T4305" i="3"/>
  <c r="T4306" i="3"/>
  <c r="T4307" i="3"/>
  <c r="T4308" i="3"/>
  <c r="T4309" i="3"/>
  <c r="T4310" i="3"/>
  <c r="T4311" i="3"/>
  <c r="T4312" i="3"/>
  <c r="T4313" i="3"/>
  <c r="T4314" i="3"/>
  <c r="T4315" i="3"/>
  <c r="T4316" i="3"/>
  <c r="T4317" i="3"/>
  <c r="T4318" i="3"/>
  <c r="T4319" i="3"/>
  <c r="T4320" i="3"/>
  <c r="T4321" i="3"/>
  <c r="T4322" i="3"/>
  <c r="T4323" i="3"/>
  <c r="T4324" i="3"/>
  <c r="T4325" i="3"/>
  <c r="T4326" i="3"/>
  <c r="T4327" i="3"/>
  <c r="T4328" i="3"/>
  <c r="T4329" i="3"/>
  <c r="T4330" i="3"/>
  <c r="T4331" i="3"/>
  <c r="T4332" i="3"/>
  <c r="T4333" i="3"/>
  <c r="T4334" i="3"/>
  <c r="T4335" i="3"/>
  <c r="T4336" i="3"/>
  <c r="T4337" i="3"/>
  <c r="T4338" i="3"/>
  <c r="T4339" i="3"/>
  <c r="T4340" i="3"/>
  <c r="T4341" i="3"/>
  <c r="T4342" i="3"/>
  <c r="T4343" i="3"/>
  <c r="T4344" i="3"/>
  <c r="T4345" i="3"/>
  <c r="T4346" i="3"/>
  <c r="T4347" i="3"/>
  <c r="T4348" i="3"/>
  <c r="T4349" i="3"/>
  <c r="T4350" i="3"/>
  <c r="T4351" i="3"/>
  <c r="T4352" i="3"/>
  <c r="T4353" i="3"/>
  <c r="T4354" i="3"/>
  <c r="T4355" i="3"/>
  <c r="T4356" i="3"/>
  <c r="T4357" i="3"/>
  <c r="T4358" i="3"/>
  <c r="T4359" i="3"/>
  <c r="T4360" i="3"/>
  <c r="T4361" i="3"/>
  <c r="T4362" i="3"/>
  <c r="T4363" i="3"/>
  <c r="T4364" i="3"/>
  <c r="T4365" i="3"/>
  <c r="T4366" i="3"/>
  <c r="T4367" i="3"/>
  <c r="T4368" i="3"/>
  <c r="T4369" i="3"/>
  <c r="T4370" i="3"/>
  <c r="T4371" i="3"/>
  <c r="T4372" i="3"/>
  <c r="T4373" i="3"/>
  <c r="T4374" i="3"/>
  <c r="T4375" i="3"/>
  <c r="T4376" i="3"/>
  <c r="T4377" i="3"/>
  <c r="T4378" i="3"/>
  <c r="T4379" i="3"/>
  <c r="T4380" i="3"/>
  <c r="T4381" i="3"/>
  <c r="T4382" i="3"/>
  <c r="T4383" i="3"/>
  <c r="T4384" i="3"/>
  <c r="T4385" i="3"/>
  <c r="T4386" i="3"/>
  <c r="T4387" i="3"/>
  <c r="T4388" i="3"/>
  <c r="T4389" i="3"/>
  <c r="T4390" i="3"/>
  <c r="T4391" i="3"/>
  <c r="T4392" i="3"/>
  <c r="T4393" i="3"/>
  <c r="T4394" i="3"/>
  <c r="T4395" i="3"/>
  <c r="T4396" i="3"/>
  <c r="T4397" i="3"/>
  <c r="T4398" i="3"/>
  <c r="T4399" i="3"/>
  <c r="T4400" i="3"/>
  <c r="T4401" i="3"/>
  <c r="T4402" i="3"/>
  <c r="T4403" i="3"/>
  <c r="T4404" i="3"/>
  <c r="T4405" i="3"/>
  <c r="T4406" i="3"/>
  <c r="T4407" i="3"/>
  <c r="T4408" i="3"/>
  <c r="T4409" i="3"/>
  <c r="T4410" i="3"/>
  <c r="T4411" i="3"/>
  <c r="T4412" i="3"/>
  <c r="T4413" i="3"/>
  <c r="T4414" i="3"/>
  <c r="T4415" i="3"/>
  <c r="T4416" i="3"/>
  <c r="T4417" i="3"/>
  <c r="T4418" i="3"/>
  <c r="T4419" i="3"/>
  <c r="T4420" i="3"/>
  <c r="T4421" i="3"/>
  <c r="T4422" i="3"/>
  <c r="T4423" i="3"/>
  <c r="T4424" i="3"/>
  <c r="T4425" i="3"/>
  <c r="T4426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2367" i="3"/>
  <c r="U2368" i="3"/>
  <c r="U2369" i="3"/>
  <c r="U2370" i="3"/>
  <c r="U2371" i="3"/>
  <c r="U2372" i="3"/>
  <c r="U2373" i="3"/>
  <c r="U2374" i="3"/>
  <c r="U2375" i="3"/>
  <c r="U2376" i="3"/>
  <c r="U2377" i="3"/>
  <c r="U2378" i="3"/>
  <c r="U2379" i="3"/>
  <c r="U2380" i="3"/>
  <c r="U2381" i="3"/>
  <c r="U2382" i="3"/>
  <c r="U2383" i="3"/>
  <c r="U2384" i="3"/>
  <c r="U2385" i="3"/>
  <c r="U2386" i="3"/>
  <c r="U2387" i="3"/>
  <c r="U2388" i="3"/>
  <c r="U2389" i="3"/>
  <c r="U2390" i="3"/>
  <c r="U2391" i="3"/>
  <c r="U2392" i="3"/>
  <c r="U2393" i="3"/>
  <c r="U2394" i="3"/>
  <c r="U2395" i="3"/>
  <c r="U2396" i="3"/>
  <c r="U2397" i="3"/>
  <c r="U2398" i="3"/>
  <c r="U2399" i="3"/>
  <c r="U2400" i="3"/>
  <c r="U2401" i="3"/>
  <c r="U2402" i="3"/>
  <c r="U2403" i="3"/>
  <c r="U2404" i="3"/>
  <c r="U2405" i="3"/>
  <c r="U2406" i="3"/>
  <c r="U2407" i="3"/>
  <c r="U2408" i="3"/>
  <c r="U2409" i="3"/>
  <c r="U2410" i="3"/>
  <c r="U2411" i="3"/>
  <c r="U2412" i="3"/>
  <c r="U2413" i="3"/>
  <c r="U2414" i="3"/>
  <c r="U2415" i="3"/>
  <c r="U2416" i="3"/>
  <c r="U2417" i="3"/>
  <c r="U2418" i="3"/>
  <c r="U2419" i="3"/>
  <c r="U2420" i="3"/>
  <c r="U2421" i="3"/>
  <c r="U2422" i="3"/>
  <c r="U2423" i="3"/>
  <c r="U2424" i="3"/>
  <c r="U2425" i="3"/>
  <c r="U2426" i="3"/>
  <c r="U2427" i="3"/>
  <c r="U2428" i="3"/>
  <c r="U2429" i="3"/>
  <c r="U2430" i="3"/>
  <c r="U2431" i="3"/>
  <c r="U2432" i="3"/>
  <c r="U2433" i="3"/>
  <c r="U2434" i="3"/>
  <c r="U2435" i="3"/>
  <c r="U2436" i="3"/>
  <c r="U2437" i="3"/>
  <c r="U2438" i="3"/>
  <c r="U2439" i="3"/>
  <c r="U2440" i="3"/>
  <c r="U2441" i="3"/>
  <c r="U2442" i="3"/>
  <c r="U2443" i="3"/>
  <c r="U2444" i="3"/>
  <c r="U2445" i="3"/>
  <c r="U2446" i="3"/>
  <c r="U2447" i="3"/>
  <c r="U2448" i="3"/>
  <c r="U2449" i="3"/>
  <c r="U2450" i="3"/>
  <c r="U2451" i="3"/>
  <c r="U2452" i="3"/>
  <c r="U2453" i="3"/>
  <c r="U2454" i="3"/>
  <c r="U2455" i="3"/>
  <c r="U2456" i="3"/>
  <c r="U2457" i="3"/>
  <c r="U2458" i="3"/>
  <c r="U2459" i="3"/>
  <c r="U2460" i="3"/>
  <c r="U2461" i="3"/>
  <c r="U2462" i="3"/>
  <c r="U2463" i="3"/>
  <c r="U2464" i="3"/>
  <c r="U2465" i="3"/>
  <c r="U2466" i="3"/>
  <c r="U2467" i="3"/>
  <c r="U2468" i="3"/>
  <c r="U2469" i="3"/>
  <c r="U2470" i="3"/>
  <c r="U2471" i="3"/>
  <c r="U2472" i="3"/>
  <c r="U2473" i="3"/>
  <c r="U2474" i="3"/>
  <c r="U2475" i="3"/>
  <c r="U2476" i="3"/>
  <c r="U2477" i="3"/>
  <c r="U2478" i="3"/>
  <c r="U2479" i="3"/>
  <c r="U2480" i="3"/>
  <c r="U2481" i="3"/>
  <c r="U2482" i="3"/>
  <c r="U2483" i="3"/>
  <c r="U2484" i="3"/>
  <c r="U2485" i="3"/>
  <c r="U2486" i="3"/>
  <c r="U2487" i="3"/>
  <c r="U2488" i="3"/>
  <c r="U2489" i="3"/>
  <c r="U2490" i="3"/>
  <c r="U2491" i="3"/>
  <c r="U2492" i="3"/>
  <c r="U2493" i="3"/>
  <c r="U2494" i="3"/>
  <c r="U2495" i="3"/>
  <c r="U2496" i="3"/>
  <c r="U2497" i="3"/>
  <c r="U2498" i="3"/>
  <c r="U2499" i="3"/>
  <c r="U2500" i="3"/>
  <c r="U2501" i="3"/>
  <c r="U2502" i="3"/>
  <c r="U2503" i="3"/>
  <c r="U2504" i="3"/>
  <c r="U2505" i="3"/>
  <c r="U2506" i="3"/>
  <c r="U2507" i="3"/>
  <c r="U2508" i="3"/>
  <c r="U2509" i="3"/>
  <c r="U2510" i="3"/>
  <c r="U2511" i="3"/>
  <c r="U2512" i="3"/>
  <c r="U2513" i="3"/>
  <c r="U2514" i="3"/>
  <c r="U2515" i="3"/>
  <c r="U2516" i="3"/>
  <c r="U2517" i="3"/>
  <c r="U2518" i="3"/>
  <c r="U2519" i="3"/>
  <c r="U2520" i="3"/>
  <c r="U2521" i="3"/>
  <c r="U2522" i="3"/>
  <c r="U2523" i="3"/>
  <c r="U2524" i="3"/>
  <c r="U2525" i="3"/>
  <c r="U2526" i="3"/>
  <c r="U2527" i="3"/>
  <c r="U2528" i="3"/>
  <c r="U2529" i="3"/>
  <c r="U2530" i="3"/>
  <c r="U2531" i="3"/>
  <c r="U2532" i="3"/>
  <c r="U2533" i="3"/>
  <c r="U2534" i="3"/>
  <c r="U2535" i="3"/>
  <c r="U2536" i="3"/>
  <c r="U2537" i="3"/>
  <c r="U2538" i="3"/>
  <c r="U2539" i="3"/>
  <c r="U2540" i="3"/>
  <c r="U2541" i="3"/>
  <c r="U2542" i="3"/>
  <c r="U2543" i="3"/>
  <c r="U2544" i="3"/>
  <c r="U2545" i="3"/>
  <c r="U2546" i="3"/>
  <c r="U2547" i="3"/>
  <c r="U2548" i="3"/>
  <c r="U2549" i="3"/>
  <c r="U2550" i="3"/>
  <c r="U2551" i="3"/>
  <c r="U2552" i="3"/>
  <c r="U2553" i="3"/>
  <c r="U2554" i="3"/>
  <c r="U2555" i="3"/>
  <c r="U2556" i="3"/>
  <c r="U2557" i="3"/>
  <c r="U2558" i="3"/>
  <c r="U2559" i="3"/>
  <c r="U2560" i="3"/>
  <c r="U2561" i="3"/>
  <c r="U2562" i="3"/>
  <c r="U2563" i="3"/>
  <c r="U2564" i="3"/>
  <c r="U2565" i="3"/>
  <c r="U2566" i="3"/>
  <c r="U2567" i="3"/>
  <c r="U2568" i="3"/>
  <c r="U2569" i="3"/>
  <c r="U2570" i="3"/>
  <c r="U2571" i="3"/>
  <c r="U2572" i="3"/>
  <c r="U2573" i="3"/>
  <c r="U2574" i="3"/>
  <c r="U2575" i="3"/>
  <c r="U2576" i="3"/>
  <c r="U2577" i="3"/>
  <c r="U2578" i="3"/>
  <c r="U2579" i="3"/>
  <c r="U2580" i="3"/>
  <c r="U2581" i="3"/>
  <c r="U2582" i="3"/>
  <c r="U2583" i="3"/>
  <c r="U2584" i="3"/>
  <c r="U2585" i="3"/>
  <c r="U2586" i="3"/>
  <c r="U2587" i="3"/>
  <c r="U2588" i="3"/>
  <c r="U2589" i="3"/>
  <c r="U2590" i="3"/>
  <c r="U2591" i="3"/>
  <c r="U2592" i="3"/>
  <c r="U2593" i="3"/>
  <c r="U2594" i="3"/>
  <c r="U2595" i="3"/>
  <c r="U2596" i="3"/>
  <c r="U2597" i="3"/>
  <c r="U2598" i="3"/>
  <c r="U2599" i="3"/>
  <c r="U2600" i="3"/>
  <c r="U2601" i="3"/>
  <c r="U2602" i="3"/>
  <c r="U2603" i="3"/>
  <c r="U2604" i="3"/>
  <c r="U2605" i="3"/>
  <c r="U2606" i="3"/>
  <c r="U2607" i="3"/>
  <c r="U2608" i="3"/>
  <c r="U2609" i="3"/>
  <c r="U2610" i="3"/>
  <c r="U2611" i="3"/>
  <c r="U2612" i="3"/>
  <c r="U2613" i="3"/>
  <c r="U2614" i="3"/>
  <c r="U2615" i="3"/>
  <c r="U2616" i="3"/>
  <c r="U2617" i="3"/>
  <c r="U2618" i="3"/>
  <c r="U2619" i="3"/>
  <c r="U2620" i="3"/>
  <c r="U2621" i="3"/>
  <c r="U2622" i="3"/>
  <c r="U2623" i="3"/>
  <c r="U2624" i="3"/>
  <c r="U2625" i="3"/>
  <c r="U2626" i="3"/>
  <c r="U2627" i="3"/>
  <c r="U2628" i="3"/>
  <c r="U2629" i="3"/>
  <c r="U2630" i="3"/>
  <c r="U2631" i="3"/>
  <c r="U2632" i="3"/>
  <c r="U2633" i="3"/>
  <c r="U2634" i="3"/>
  <c r="U2635" i="3"/>
  <c r="U2636" i="3"/>
  <c r="U2637" i="3"/>
  <c r="U2638" i="3"/>
  <c r="U2639" i="3"/>
  <c r="U2640" i="3"/>
  <c r="U2641" i="3"/>
  <c r="U2642" i="3"/>
  <c r="U2643" i="3"/>
  <c r="U2644" i="3"/>
  <c r="U2645" i="3"/>
  <c r="U2646" i="3"/>
  <c r="U2647" i="3"/>
  <c r="U2648" i="3"/>
  <c r="U2649" i="3"/>
  <c r="U2650" i="3"/>
  <c r="U2651" i="3"/>
  <c r="U2652" i="3"/>
  <c r="U2653" i="3"/>
  <c r="U2654" i="3"/>
  <c r="U2655" i="3"/>
  <c r="U2656" i="3"/>
  <c r="U2657" i="3"/>
  <c r="U2658" i="3"/>
  <c r="U2659" i="3"/>
  <c r="U2660" i="3"/>
  <c r="U2661" i="3"/>
  <c r="U2662" i="3"/>
  <c r="U2663" i="3"/>
  <c r="U2664" i="3"/>
  <c r="U2665" i="3"/>
  <c r="U2666" i="3"/>
  <c r="U2667" i="3"/>
  <c r="U2668" i="3"/>
  <c r="U2669" i="3"/>
  <c r="U2670" i="3"/>
  <c r="U2671" i="3"/>
  <c r="U2672" i="3"/>
  <c r="U2673" i="3"/>
  <c r="U2674" i="3"/>
  <c r="U2675" i="3"/>
  <c r="U2676" i="3"/>
  <c r="U2677" i="3"/>
  <c r="U2678" i="3"/>
  <c r="U2679" i="3"/>
  <c r="U2680" i="3"/>
  <c r="U2681" i="3"/>
  <c r="U2682" i="3"/>
  <c r="U2683" i="3"/>
  <c r="U2684" i="3"/>
  <c r="U2685" i="3"/>
  <c r="U2686" i="3"/>
  <c r="U2687" i="3"/>
  <c r="U2688" i="3"/>
  <c r="U2689" i="3"/>
  <c r="U2690" i="3"/>
  <c r="U2691" i="3"/>
  <c r="U2692" i="3"/>
  <c r="U2693" i="3"/>
  <c r="U2694" i="3"/>
  <c r="U2695" i="3"/>
  <c r="U2696" i="3"/>
  <c r="U2697" i="3"/>
  <c r="U2698" i="3"/>
  <c r="U2699" i="3"/>
  <c r="U2700" i="3"/>
  <c r="U2701" i="3"/>
  <c r="U2702" i="3"/>
  <c r="U2703" i="3"/>
  <c r="U2704" i="3"/>
  <c r="U2705" i="3"/>
  <c r="U2706" i="3"/>
  <c r="U2707" i="3"/>
  <c r="U2708" i="3"/>
  <c r="U2709" i="3"/>
  <c r="U2710" i="3"/>
  <c r="U2711" i="3"/>
  <c r="U2712" i="3"/>
  <c r="U2713" i="3"/>
  <c r="U2714" i="3"/>
  <c r="U2715" i="3"/>
  <c r="U2716" i="3"/>
  <c r="U2717" i="3"/>
  <c r="U2718" i="3"/>
  <c r="U2719" i="3"/>
  <c r="U2720" i="3"/>
  <c r="U2721" i="3"/>
  <c r="U2722" i="3"/>
  <c r="U2723" i="3"/>
  <c r="U2724" i="3"/>
  <c r="U2725" i="3"/>
  <c r="U2726" i="3"/>
  <c r="U2727" i="3"/>
  <c r="U2728" i="3"/>
  <c r="U2729" i="3"/>
  <c r="U2730" i="3"/>
  <c r="U2731" i="3"/>
  <c r="U2732" i="3"/>
  <c r="U2733" i="3"/>
  <c r="U2734" i="3"/>
  <c r="U2735" i="3"/>
  <c r="U2736" i="3"/>
  <c r="U2737" i="3"/>
  <c r="U2738" i="3"/>
  <c r="U2739" i="3"/>
  <c r="U2740" i="3"/>
  <c r="U2741" i="3"/>
  <c r="U2742" i="3"/>
  <c r="U2743" i="3"/>
  <c r="U2744" i="3"/>
  <c r="U2745" i="3"/>
  <c r="U2746" i="3"/>
  <c r="U2747" i="3"/>
  <c r="U2748" i="3"/>
  <c r="U2749" i="3"/>
  <c r="U2750" i="3"/>
  <c r="U2751" i="3"/>
  <c r="U2752" i="3"/>
  <c r="U2753" i="3"/>
  <c r="U2754" i="3"/>
  <c r="U2755" i="3"/>
  <c r="U2756" i="3"/>
  <c r="U2757" i="3"/>
  <c r="U2758" i="3"/>
  <c r="U2759" i="3"/>
  <c r="U2760" i="3"/>
  <c r="U2761" i="3"/>
  <c r="U2762" i="3"/>
  <c r="U2763" i="3"/>
  <c r="U2764" i="3"/>
  <c r="U2765" i="3"/>
  <c r="U2766" i="3"/>
  <c r="U2767" i="3"/>
  <c r="U2768" i="3"/>
  <c r="U2769" i="3"/>
  <c r="U2770" i="3"/>
  <c r="U2771" i="3"/>
  <c r="U2772" i="3"/>
  <c r="U2773" i="3"/>
  <c r="U2774" i="3"/>
  <c r="U2775" i="3"/>
  <c r="U2776" i="3"/>
  <c r="U2777" i="3"/>
  <c r="U2778" i="3"/>
  <c r="U2779" i="3"/>
  <c r="U2780" i="3"/>
  <c r="U2781" i="3"/>
  <c r="U2782" i="3"/>
  <c r="U2783" i="3"/>
  <c r="U2784" i="3"/>
  <c r="U2785" i="3"/>
  <c r="U2786" i="3"/>
  <c r="U2787" i="3"/>
  <c r="U2788" i="3"/>
  <c r="U2789" i="3"/>
  <c r="U2790" i="3"/>
  <c r="U2791" i="3"/>
  <c r="U2792" i="3"/>
  <c r="U2793" i="3"/>
  <c r="U2794" i="3"/>
  <c r="U2795" i="3"/>
  <c r="U2796" i="3"/>
  <c r="U2797" i="3"/>
  <c r="U2798" i="3"/>
  <c r="U2799" i="3"/>
  <c r="U2800" i="3"/>
  <c r="U2801" i="3"/>
  <c r="U2802" i="3"/>
  <c r="U2803" i="3"/>
  <c r="U2804" i="3"/>
  <c r="U2805" i="3"/>
  <c r="U2806" i="3"/>
  <c r="U2807" i="3"/>
  <c r="U2808" i="3"/>
  <c r="U2809" i="3"/>
  <c r="U2810" i="3"/>
  <c r="U2811" i="3"/>
  <c r="U2812" i="3"/>
  <c r="U2813" i="3"/>
  <c r="U2814" i="3"/>
  <c r="U2815" i="3"/>
  <c r="U2816" i="3"/>
  <c r="U2817" i="3"/>
  <c r="U2818" i="3"/>
  <c r="U2819" i="3"/>
  <c r="U2820" i="3"/>
  <c r="U2821" i="3"/>
  <c r="U2822" i="3"/>
  <c r="U2823" i="3"/>
  <c r="U2824" i="3"/>
  <c r="U2825" i="3"/>
  <c r="U2826" i="3"/>
  <c r="U2827" i="3"/>
  <c r="U2828" i="3"/>
  <c r="U2829" i="3"/>
  <c r="U2830" i="3"/>
  <c r="U2831" i="3"/>
  <c r="U2832" i="3"/>
  <c r="U2833" i="3"/>
  <c r="U2834" i="3"/>
  <c r="U2835" i="3"/>
  <c r="U2836" i="3"/>
  <c r="U2837" i="3"/>
  <c r="U2838" i="3"/>
  <c r="U2839" i="3"/>
  <c r="U2840" i="3"/>
  <c r="U2841" i="3"/>
  <c r="U2842" i="3"/>
  <c r="U2843" i="3"/>
  <c r="U2844" i="3"/>
  <c r="U2845" i="3"/>
  <c r="U2846" i="3"/>
  <c r="U2847" i="3"/>
  <c r="U2848" i="3"/>
  <c r="U2849" i="3"/>
  <c r="U2850" i="3"/>
  <c r="U2851" i="3"/>
  <c r="U2852" i="3"/>
  <c r="U2853" i="3"/>
  <c r="U2854" i="3"/>
  <c r="U2855" i="3"/>
  <c r="U2856" i="3"/>
  <c r="U2857" i="3"/>
  <c r="U2858" i="3"/>
  <c r="U2859" i="3"/>
  <c r="U2860" i="3"/>
  <c r="U2861" i="3"/>
  <c r="U2862" i="3"/>
  <c r="U2863" i="3"/>
  <c r="U2864" i="3"/>
  <c r="U2865" i="3"/>
  <c r="U2866" i="3"/>
  <c r="U2867" i="3"/>
  <c r="U2868" i="3"/>
  <c r="U2869" i="3"/>
  <c r="U2870" i="3"/>
  <c r="U2871" i="3"/>
  <c r="U2872" i="3"/>
  <c r="U2873" i="3"/>
  <c r="U2874" i="3"/>
  <c r="U2875" i="3"/>
  <c r="U2876" i="3"/>
  <c r="U2877" i="3"/>
  <c r="U2878" i="3"/>
  <c r="U2879" i="3"/>
  <c r="U2880" i="3"/>
  <c r="U2881" i="3"/>
  <c r="U2882" i="3"/>
  <c r="U2883" i="3"/>
  <c r="U2884" i="3"/>
  <c r="U2885" i="3"/>
  <c r="U2886" i="3"/>
  <c r="U2887" i="3"/>
  <c r="U2888" i="3"/>
  <c r="U2889" i="3"/>
  <c r="U2890" i="3"/>
  <c r="U2891" i="3"/>
  <c r="U2892" i="3"/>
  <c r="U2893" i="3"/>
  <c r="U2894" i="3"/>
  <c r="U2895" i="3"/>
  <c r="U2896" i="3"/>
  <c r="U2897" i="3"/>
  <c r="U2898" i="3"/>
  <c r="U2899" i="3"/>
  <c r="U2900" i="3"/>
  <c r="U2901" i="3"/>
  <c r="U2902" i="3"/>
  <c r="U2903" i="3"/>
  <c r="U2904" i="3"/>
  <c r="U2905" i="3"/>
  <c r="U2906" i="3"/>
  <c r="U2907" i="3"/>
  <c r="U2908" i="3"/>
  <c r="U2909" i="3"/>
  <c r="U2910" i="3"/>
  <c r="U2911" i="3"/>
  <c r="U2912" i="3"/>
  <c r="U2913" i="3"/>
  <c r="U2914" i="3"/>
  <c r="U2915" i="3"/>
  <c r="U2916" i="3"/>
  <c r="U2917" i="3"/>
  <c r="U2918" i="3"/>
  <c r="U2919" i="3"/>
  <c r="U2920" i="3"/>
  <c r="U2921" i="3"/>
  <c r="U2922" i="3"/>
  <c r="U2923" i="3"/>
  <c r="U2924" i="3"/>
  <c r="U2925" i="3"/>
  <c r="U2926" i="3"/>
  <c r="U2927" i="3"/>
  <c r="U2928" i="3"/>
  <c r="U2929" i="3"/>
  <c r="U2930" i="3"/>
  <c r="U2931" i="3"/>
  <c r="U2932" i="3"/>
  <c r="U2933" i="3"/>
  <c r="U2934" i="3"/>
  <c r="U2935" i="3"/>
  <c r="U2936" i="3"/>
  <c r="U2937" i="3"/>
  <c r="U2938" i="3"/>
  <c r="U2939" i="3"/>
  <c r="U2940" i="3"/>
  <c r="U2941" i="3"/>
  <c r="U2942" i="3"/>
  <c r="U2943" i="3"/>
  <c r="U2944" i="3"/>
  <c r="U2945" i="3"/>
  <c r="U2946" i="3"/>
  <c r="U2947" i="3"/>
  <c r="U2948" i="3"/>
  <c r="U2949" i="3"/>
  <c r="U2950" i="3"/>
  <c r="U2951" i="3"/>
  <c r="U2952" i="3"/>
  <c r="U2953" i="3"/>
  <c r="U2954" i="3"/>
  <c r="U2955" i="3"/>
  <c r="U2956" i="3"/>
  <c r="U2957" i="3"/>
  <c r="U2958" i="3"/>
  <c r="U2959" i="3"/>
  <c r="U2960" i="3"/>
  <c r="U2961" i="3"/>
  <c r="U2962" i="3"/>
  <c r="U2963" i="3"/>
  <c r="U2964" i="3"/>
  <c r="U2965" i="3"/>
  <c r="U2966" i="3"/>
  <c r="U2967" i="3"/>
  <c r="U2968" i="3"/>
  <c r="U2969" i="3"/>
  <c r="U2970" i="3"/>
  <c r="U2971" i="3"/>
  <c r="U2972" i="3"/>
  <c r="U2973" i="3"/>
  <c r="U2974" i="3"/>
  <c r="U2975" i="3"/>
  <c r="U2976" i="3"/>
  <c r="U2977" i="3"/>
  <c r="U2978" i="3"/>
  <c r="U2979" i="3"/>
  <c r="U2980" i="3"/>
  <c r="U2981" i="3"/>
  <c r="U2982" i="3"/>
  <c r="U2983" i="3"/>
  <c r="U2984" i="3"/>
  <c r="U2985" i="3"/>
  <c r="U2986" i="3"/>
  <c r="U2987" i="3"/>
  <c r="U2988" i="3"/>
  <c r="U2989" i="3"/>
  <c r="U2990" i="3"/>
  <c r="U2991" i="3"/>
  <c r="U2992" i="3"/>
  <c r="U2993" i="3"/>
  <c r="U2994" i="3"/>
  <c r="U2995" i="3"/>
  <c r="U2996" i="3"/>
  <c r="U2997" i="3"/>
  <c r="U2998" i="3"/>
  <c r="U2999" i="3"/>
  <c r="U3000" i="3"/>
  <c r="U3001" i="3"/>
  <c r="U3002" i="3"/>
  <c r="U3003" i="3"/>
  <c r="U3004" i="3"/>
  <c r="U3005" i="3"/>
  <c r="U3006" i="3"/>
  <c r="U3007" i="3"/>
  <c r="U3008" i="3"/>
  <c r="U3009" i="3"/>
  <c r="U3010" i="3"/>
  <c r="U3011" i="3"/>
  <c r="U3012" i="3"/>
  <c r="U3013" i="3"/>
  <c r="U3014" i="3"/>
  <c r="U3015" i="3"/>
  <c r="U3016" i="3"/>
  <c r="U3017" i="3"/>
  <c r="U3018" i="3"/>
  <c r="U3019" i="3"/>
  <c r="U3020" i="3"/>
  <c r="U3021" i="3"/>
  <c r="U3022" i="3"/>
  <c r="U3023" i="3"/>
  <c r="U3024" i="3"/>
  <c r="U3025" i="3"/>
  <c r="U3026" i="3"/>
  <c r="U3027" i="3"/>
  <c r="U3028" i="3"/>
  <c r="U3029" i="3"/>
  <c r="U3030" i="3"/>
  <c r="U3031" i="3"/>
  <c r="U3032" i="3"/>
  <c r="U3033" i="3"/>
  <c r="U3034" i="3"/>
  <c r="U3035" i="3"/>
  <c r="U3036" i="3"/>
  <c r="U3037" i="3"/>
  <c r="U3038" i="3"/>
  <c r="U3039" i="3"/>
  <c r="U3040" i="3"/>
  <c r="U3041" i="3"/>
  <c r="U3042" i="3"/>
  <c r="U3043" i="3"/>
  <c r="U3044" i="3"/>
  <c r="U3045" i="3"/>
  <c r="U3046" i="3"/>
  <c r="U3047" i="3"/>
  <c r="U3048" i="3"/>
  <c r="U3049" i="3"/>
  <c r="U3050" i="3"/>
  <c r="U3051" i="3"/>
  <c r="U3052" i="3"/>
  <c r="U3053" i="3"/>
  <c r="U3054" i="3"/>
  <c r="U3055" i="3"/>
  <c r="U3056" i="3"/>
  <c r="U3057" i="3"/>
  <c r="U3058" i="3"/>
  <c r="U3059" i="3"/>
  <c r="U3060" i="3"/>
  <c r="U3061" i="3"/>
  <c r="U3062" i="3"/>
  <c r="U3063" i="3"/>
  <c r="U3064" i="3"/>
  <c r="U3065" i="3"/>
  <c r="U3066" i="3"/>
  <c r="U3067" i="3"/>
  <c r="U3068" i="3"/>
  <c r="U3069" i="3"/>
  <c r="U3070" i="3"/>
  <c r="U3071" i="3"/>
  <c r="U3072" i="3"/>
  <c r="U3073" i="3"/>
  <c r="U3074" i="3"/>
  <c r="U3075" i="3"/>
  <c r="U3076" i="3"/>
  <c r="U3077" i="3"/>
  <c r="U3078" i="3"/>
  <c r="U3079" i="3"/>
  <c r="U3080" i="3"/>
  <c r="U3081" i="3"/>
  <c r="U3082" i="3"/>
  <c r="U3083" i="3"/>
  <c r="U3084" i="3"/>
  <c r="U3085" i="3"/>
  <c r="U3086" i="3"/>
  <c r="U3087" i="3"/>
  <c r="U3088" i="3"/>
  <c r="U3089" i="3"/>
  <c r="U3090" i="3"/>
  <c r="U3091" i="3"/>
  <c r="U3092" i="3"/>
  <c r="U3093" i="3"/>
  <c r="U3094" i="3"/>
  <c r="U3095" i="3"/>
  <c r="U3096" i="3"/>
  <c r="U3097" i="3"/>
  <c r="U3098" i="3"/>
  <c r="U3099" i="3"/>
  <c r="U3100" i="3"/>
  <c r="U3101" i="3"/>
  <c r="U3102" i="3"/>
  <c r="U3103" i="3"/>
  <c r="U3104" i="3"/>
  <c r="U3105" i="3"/>
  <c r="U3106" i="3"/>
  <c r="U3107" i="3"/>
  <c r="U3108" i="3"/>
  <c r="U3109" i="3"/>
  <c r="U3110" i="3"/>
  <c r="U3111" i="3"/>
  <c r="U3112" i="3"/>
  <c r="U3113" i="3"/>
  <c r="U3114" i="3"/>
  <c r="U3115" i="3"/>
  <c r="U3116" i="3"/>
  <c r="U3117" i="3"/>
  <c r="U3118" i="3"/>
  <c r="U3119" i="3"/>
  <c r="U3120" i="3"/>
  <c r="U3121" i="3"/>
  <c r="U3122" i="3"/>
  <c r="U3123" i="3"/>
  <c r="U3124" i="3"/>
  <c r="U3125" i="3"/>
  <c r="U3126" i="3"/>
  <c r="U3127" i="3"/>
  <c r="U3128" i="3"/>
  <c r="U3129" i="3"/>
  <c r="U3130" i="3"/>
  <c r="U3131" i="3"/>
  <c r="U3132" i="3"/>
  <c r="U3133" i="3"/>
  <c r="U3134" i="3"/>
  <c r="U3135" i="3"/>
  <c r="U3136" i="3"/>
  <c r="U3137" i="3"/>
  <c r="U3138" i="3"/>
  <c r="U3139" i="3"/>
  <c r="U3140" i="3"/>
  <c r="U3141" i="3"/>
  <c r="U3142" i="3"/>
  <c r="U3143" i="3"/>
  <c r="U3144" i="3"/>
  <c r="U3145" i="3"/>
  <c r="U3146" i="3"/>
  <c r="U3147" i="3"/>
  <c r="U3148" i="3"/>
  <c r="U3149" i="3"/>
  <c r="U3150" i="3"/>
  <c r="U3151" i="3"/>
  <c r="U3152" i="3"/>
  <c r="U3153" i="3"/>
  <c r="U3154" i="3"/>
  <c r="U3155" i="3"/>
  <c r="U3156" i="3"/>
  <c r="U3157" i="3"/>
  <c r="U3158" i="3"/>
  <c r="U3159" i="3"/>
  <c r="U3160" i="3"/>
  <c r="U3161" i="3"/>
  <c r="U3162" i="3"/>
  <c r="U3163" i="3"/>
  <c r="U3164" i="3"/>
  <c r="U3165" i="3"/>
  <c r="U3166" i="3"/>
  <c r="U3167" i="3"/>
  <c r="U3168" i="3"/>
  <c r="U3169" i="3"/>
  <c r="U3170" i="3"/>
  <c r="U3171" i="3"/>
  <c r="U3172" i="3"/>
  <c r="U3173" i="3"/>
  <c r="U3174" i="3"/>
  <c r="U3175" i="3"/>
  <c r="U3176" i="3"/>
  <c r="U3177" i="3"/>
  <c r="U3178" i="3"/>
  <c r="U3179" i="3"/>
  <c r="U3180" i="3"/>
  <c r="U3181" i="3"/>
  <c r="U3182" i="3"/>
  <c r="U3183" i="3"/>
  <c r="U3184" i="3"/>
  <c r="U3185" i="3"/>
  <c r="U3186" i="3"/>
  <c r="U3187" i="3"/>
  <c r="U3188" i="3"/>
  <c r="U3189" i="3"/>
  <c r="U3190" i="3"/>
  <c r="U3191" i="3"/>
  <c r="U3192" i="3"/>
  <c r="U3193" i="3"/>
  <c r="U3194" i="3"/>
  <c r="U3195" i="3"/>
  <c r="U3196" i="3"/>
  <c r="U3197" i="3"/>
  <c r="U3198" i="3"/>
  <c r="U3199" i="3"/>
  <c r="U3200" i="3"/>
  <c r="U3201" i="3"/>
  <c r="U3202" i="3"/>
  <c r="U3203" i="3"/>
  <c r="U3204" i="3"/>
  <c r="U3205" i="3"/>
  <c r="U3206" i="3"/>
  <c r="U3207" i="3"/>
  <c r="U3208" i="3"/>
  <c r="U3209" i="3"/>
  <c r="U3210" i="3"/>
  <c r="U3211" i="3"/>
  <c r="U3212" i="3"/>
  <c r="U3213" i="3"/>
  <c r="U3214" i="3"/>
  <c r="U3215" i="3"/>
  <c r="U3216" i="3"/>
  <c r="U3217" i="3"/>
  <c r="U3218" i="3"/>
  <c r="U3219" i="3"/>
  <c r="U3220" i="3"/>
  <c r="U3221" i="3"/>
  <c r="U3222" i="3"/>
  <c r="U3223" i="3"/>
  <c r="U3224" i="3"/>
  <c r="U3225" i="3"/>
  <c r="U3226" i="3"/>
  <c r="U3227" i="3"/>
  <c r="U3228" i="3"/>
  <c r="U3229" i="3"/>
  <c r="U3230" i="3"/>
  <c r="U3231" i="3"/>
  <c r="U3232" i="3"/>
  <c r="U3233" i="3"/>
  <c r="U3234" i="3"/>
  <c r="U3235" i="3"/>
  <c r="U3236" i="3"/>
  <c r="U3237" i="3"/>
  <c r="U3238" i="3"/>
  <c r="U3239" i="3"/>
  <c r="U3240" i="3"/>
  <c r="U3241" i="3"/>
  <c r="U3242" i="3"/>
  <c r="U3243" i="3"/>
  <c r="U3244" i="3"/>
  <c r="U3245" i="3"/>
  <c r="U3246" i="3"/>
  <c r="U3247" i="3"/>
  <c r="U3248" i="3"/>
  <c r="U3249" i="3"/>
  <c r="U3250" i="3"/>
  <c r="U3251" i="3"/>
  <c r="U3252" i="3"/>
  <c r="U3253" i="3"/>
  <c r="U3254" i="3"/>
  <c r="U3255" i="3"/>
  <c r="U3256" i="3"/>
  <c r="U3257" i="3"/>
  <c r="U3258" i="3"/>
  <c r="U3259" i="3"/>
  <c r="U3260" i="3"/>
  <c r="U3261" i="3"/>
  <c r="U3262" i="3"/>
  <c r="U3263" i="3"/>
  <c r="U3264" i="3"/>
  <c r="U3265" i="3"/>
  <c r="U3266" i="3"/>
  <c r="U3267" i="3"/>
  <c r="U3268" i="3"/>
  <c r="U3269" i="3"/>
  <c r="U3270" i="3"/>
  <c r="U3271" i="3"/>
  <c r="U3272" i="3"/>
  <c r="U3273" i="3"/>
  <c r="U3274" i="3"/>
  <c r="U3275" i="3"/>
  <c r="U3276" i="3"/>
  <c r="U3277" i="3"/>
  <c r="U3278" i="3"/>
  <c r="U3279" i="3"/>
  <c r="U3280" i="3"/>
  <c r="U3281" i="3"/>
  <c r="U3282" i="3"/>
  <c r="U3283" i="3"/>
  <c r="U3284" i="3"/>
  <c r="U3285" i="3"/>
  <c r="U3286" i="3"/>
  <c r="U3287" i="3"/>
  <c r="U3288" i="3"/>
  <c r="U3289" i="3"/>
  <c r="U3290" i="3"/>
  <c r="U3291" i="3"/>
  <c r="U3292" i="3"/>
  <c r="U3293" i="3"/>
  <c r="U3294" i="3"/>
  <c r="U3295" i="3"/>
  <c r="U3296" i="3"/>
  <c r="U3297" i="3"/>
  <c r="U3298" i="3"/>
  <c r="U3299" i="3"/>
  <c r="U3300" i="3"/>
  <c r="U3301" i="3"/>
  <c r="U3302" i="3"/>
  <c r="U3303" i="3"/>
  <c r="U3304" i="3"/>
  <c r="U3305" i="3"/>
  <c r="U3306" i="3"/>
  <c r="U3307" i="3"/>
  <c r="U3308" i="3"/>
  <c r="U3309" i="3"/>
  <c r="U3310" i="3"/>
  <c r="U3311" i="3"/>
  <c r="U3312" i="3"/>
  <c r="U3313" i="3"/>
  <c r="U3314" i="3"/>
  <c r="U3315" i="3"/>
  <c r="U3316" i="3"/>
  <c r="U3317" i="3"/>
  <c r="U3318" i="3"/>
  <c r="U3319" i="3"/>
  <c r="U3320" i="3"/>
  <c r="U3321" i="3"/>
  <c r="U3322" i="3"/>
  <c r="U3323" i="3"/>
  <c r="U3324" i="3"/>
  <c r="U3325" i="3"/>
  <c r="U3326" i="3"/>
  <c r="U3327" i="3"/>
  <c r="U3328" i="3"/>
  <c r="U3329" i="3"/>
  <c r="U3330" i="3"/>
  <c r="U3331" i="3"/>
  <c r="U3332" i="3"/>
  <c r="U3333" i="3"/>
  <c r="U3334" i="3"/>
  <c r="U3335" i="3"/>
  <c r="U3336" i="3"/>
  <c r="U3337" i="3"/>
  <c r="U3338" i="3"/>
  <c r="U3339" i="3"/>
  <c r="U3340" i="3"/>
  <c r="U3341" i="3"/>
  <c r="U3342" i="3"/>
  <c r="U3343" i="3"/>
  <c r="U3344" i="3"/>
  <c r="U3345" i="3"/>
  <c r="U3346" i="3"/>
  <c r="U3347" i="3"/>
  <c r="U3348" i="3"/>
  <c r="U3349" i="3"/>
  <c r="U3350" i="3"/>
  <c r="U3351" i="3"/>
  <c r="U3352" i="3"/>
  <c r="U3353" i="3"/>
  <c r="U3354" i="3"/>
  <c r="U3355" i="3"/>
  <c r="U3356" i="3"/>
  <c r="U3357" i="3"/>
  <c r="U3358" i="3"/>
  <c r="U3359" i="3"/>
  <c r="U3360" i="3"/>
  <c r="U3361" i="3"/>
  <c r="U3362" i="3"/>
  <c r="U3363" i="3"/>
  <c r="U3364" i="3"/>
  <c r="U3365" i="3"/>
  <c r="U3366" i="3"/>
  <c r="U3367" i="3"/>
  <c r="U3368" i="3"/>
  <c r="U3369" i="3"/>
  <c r="U3370" i="3"/>
  <c r="U3371" i="3"/>
  <c r="U3372" i="3"/>
  <c r="U3373" i="3"/>
  <c r="U3374" i="3"/>
  <c r="U3375" i="3"/>
  <c r="U3376" i="3"/>
  <c r="U3377" i="3"/>
  <c r="U3378" i="3"/>
  <c r="U3379" i="3"/>
  <c r="U3380" i="3"/>
  <c r="U3381" i="3"/>
  <c r="U3382" i="3"/>
  <c r="U3383" i="3"/>
  <c r="U3384" i="3"/>
  <c r="U3385" i="3"/>
  <c r="U3386" i="3"/>
  <c r="U3387" i="3"/>
  <c r="U3388" i="3"/>
  <c r="U3389" i="3"/>
  <c r="U3390" i="3"/>
  <c r="U3391" i="3"/>
  <c r="U3392" i="3"/>
  <c r="U3393" i="3"/>
  <c r="U3394" i="3"/>
  <c r="U3395" i="3"/>
  <c r="U3396" i="3"/>
  <c r="U3397" i="3"/>
  <c r="U3398" i="3"/>
  <c r="U3399" i="3"/>
  <c r="U3400" i="3"/>
  <c r="U3401" i="3"/>
  <c r="U3402" i="3"/>
  <c r="U3403" i="3"/>
  <c r="U3404" i="3"/>
  <c r="U3405" i="3"/>
  <c r="U3406" i="3"/>
  <c r="U3407" i="3"/>
  <c r="U3408" i="3"/>
  <c r="U3409" i="3"/>
  <c r="U3410" i="3"/>
  <c r="U3411" i="3"/>
  <c r="U3412" i="3"/>
  <c r="U3413" i="3"/>
  <c r="U3414" i="3"/>
  <c r="U3415" i="3"/>
  <c r="U3416" i="3"/>
  <c r="U3417" i="3"/>
  <c r="U3418" i="3"/>
  <c r="U3419" i="3"/>
  <c r="U3420" i="3"/>
  <c r="U3421" i="3"/>
  <c r="U3422" i="3"/>
  <c r="U3423" i="3"/>
  <c r="U3424" i="3"/>
  <c r="U3425" i="3"/>
  <c r="U3426" i="3"/>
  <c r="U3427" i="3"/>
  <c r="U3428" i="3"/>
  <c r="U3429" i="3"/>
  <c r="U3430" i="3"/>
  <c r="U3431" i="3"/>
  <c r="U3432" i="3"/>
  <c r="U3433" i="3"/>
  <c r="U3434" i="3"/>
  <c r="U3435" i="3"/>
  <c r="U3436" i="3"/>
  <c r="U3437" i="3"/>
  <c r="U3438" i="3"/>
  <c r="U3439" i="3"/>
  <c r="U3440" i="3"/>
  <c r="U3441" i="3"/>
  <c r="U3442" i="3"/>
  <c r="U3443" i="3"/>
  <c r="U3444" i="3"/>
  <c r="U3445" i="3"/>
  <c r="U3446" i="3"/>
  <c r="U3447" i="3"/>
  <c r="U3448" i="3"/>
  <c r="U3449" i="3"/>
  <c r="U3450" i="3"/>
  <c r="U3451" i="3"/>
  <c r="U3452" i="3"/>
  <c r="U3453" i="3"/>
  <c r="U3454" i="3"/>
  <c r="U3455" i="3"/>
  <c r="U3456" i="3"/>
  <c r="U3457" i="3"/>
  <c r="U3458" i="3"/>
  <c r="U3459" i="3"/>
  <c r="U3460" i="3"/>
  <c r="U3461" i="3"/>
  <c r="U3462" i="3"/>
  <c r="U3463" i="3"/>
  <c r="U3464" i="3"/>
  <c r="U3465" i="3"/>
  <c r="U3466" i="3"/>
  <c r="U3467" i="3"/>
  <c r="U3468" i="3"/>
  <c r="U3469" i="3"/>
  <c r="U3470" i="3"/>
  <c r="U3471" i="3"/>
  <c r="U3472" i="3"/>
  <c r="U3473" i="3"/>
  <c r="U3474" i="3"/>
  <c r="U3475" i="3"/>
  <c r="U3476" i="3"/>
  <c r="U3477" i="3"/>
  <c r="U3478" i="3"/>
  <c r="U3479" i="3"/>
  <c r="U3480" i="3"/>
  <c r="U3481" i="3"/>
  <c r="U3482" i="3"/>
  <c r="U3483" i="3"/>
  <c r="U3484" i="3"/>
  <c r="U3485" i="3"/>
  <c r="U3486" i="3"/>
  <c r="U3487" i="3"/>
  <c r="U3488" i="3"/>
  <c r="U3489" i="3"/>
  <c r="U3490" i="3"/>
  <c r="U3491" i="3"/>
  <c r="U3492" i="3"/>
  <c r="U3493" i="3"/>
  <c r="U3494" i="3"/>
  <c r="U3495" i="3"/>
  <c r="U3496" i="3"/>
  <c r="U3497" i="3"/>
  <c r="U3498" i="3"/>
  <c r="U3499" i="3"/>
  <c r="U3500" i="3"/>
  <c r="U3501" i="3"/>
  <c r="U3502" i="3"/>
  <c r="U3503" i="3"/>
  <c r="U3504" i="3"/>
  <c r="U3505" i="3"/>
  <c r="U3506" i="3"/>
  <c r="U3507" i="3"/>
  <c r="U3508" i="3"/>
  <c r="U3509" i="3"/>
  <c r="U3510" i="3"/>
  <c r="U3511" i="3"/>
  <c r="U3512" i="3"/>
  <c r="U3513" i="3"/>
  <c r="U3514" i="3"/>
  <c r="U3515" i="3"/>
  <c r="U3516" i="3"/>
  <c r="U3517" i="3"/>
  <c r="U3518" i="3"/>
  <c r="U3519" i="3"/>
  <c r="U3520" i="3"/>
  <c r="U3521" i="3"/>
  <c r="U3522" i="3"/>
  <c r="U3523" i="3"/>
  <c r="U3524" i="3"/>
  <c r="U3525" i="3"/>
  <c r="U3526" i="3"/>
  <c r="U3527" i="3"/>
  <c r="U3528" i="3"/>
  <c r="U3529" i="3"/>
  <c r="U3530" i="3"/>
  <c r="U3531" i="3"/>
  <c r="U3532" i="3"/>
  <c r="U3533" i="3"/>
  <c r="U3534" i="3"/>
  <c r="U3535" i="3"/>
  <c r="U3536" i="3"/>
  <c r="U3537" i="3"/>
  <c r="U3538" i="3"/>
  <c r="U3539" i="3"/>
  <c r="U3540" i="3"/>
  <c r="U3541" i="3"/>
  <c r="U3542" i="3"/>
  <c r="U3543" i="3"/>
  <c r="U3544" i="3"/>
  <c r="U3545" i="3"/>
  <c r="U3546" i="3"/>
  <c r="U3547" i="3"/>
  <c r="U3548" i="3"/>
  <c r="U3549" i="3"/>
  <c r="U3550" i="3"/>
  <c r="U3551" i="3"/>
  <c r="U3552" i="3"/>
  <c r="U3553" i="3"/>
  <c r="U3554" i="3"/>
  <c r="U3555" i="3"/>
  <c r="U3556" i="3"/>
  <c r="U3557" i="3"/>
  <c r="U3558" i="3"/>
  <c r="U3559" i="3"/>
  <c r="U3560" i="3"/>
  <c r="U3561" i="3"/>
  <c r="U3562" i="3"/>
  <c r="U3563" i="3"/>
  <c r="U3564" i="3"/>
  <c r="U3565" i="3"/>
  <c r="U3566" i="3"/>
  <c r="U3567" i="3"/>
  <c r="U3568" i="3"/>
  <c r="U3569" i="3"/>
  <c r="U3570" i="3"/>
  <c r="U3571" i="3"/>
  <c r="U3572" i="3"/>
  <c r="U3573" i="3"/>
  <c r="U3574" i="3"/>
  <c r="U3575" i="3"/>
  <c r="U3576" i="3"/>
  <c r="U3577" i="3"/>
  <c r="U3578" i="3"/>
  <c r="U3579" i="3"/>
  <c r="U3580" i="3"/>
  <c r="U3581" i="3"/>
  <c r="U3582" i="3"/>
  <c r="U3583" i="3"/>
  <c r="U3584" i="3"/>
  <c r="U3585" i="3"/>
  <c r="U3586" i="3"/>
  <c r="U3587" i="3"/>
  <c r="U3588" i="3"/>
  <c r="U3589" i="3"/>
  <c r="U3590" i="3"/>
  <c r="U3591" i="3"/>
  <c r="U3592" i="3"/>
  <c r="U3593" i="3"/>
  <c r="U3594" i="3"/>
  <c r="U3595" i="3"/>
  <c r="U3596" i="3"/>
  <c r="U3597" i="3"/>
  <c r="U3598" i="3"/>
  <c r="U3599" i="3"/>
  <c r="U3600" i="3"/>
  <c r="U3601" i="3"/>
  <c r="U3602" i="3"/>
  <c r="U3603" i="3"/>
  <c r="U3604" i="3"/>
  <c r="U3605" i="3"/>
  <c r="U3606" i="3"/>
  <c r="U3607" i="3"/>
  <c r="U3608" i="3"/>
  <c r="U3609" i="3"/>
  <c r="U3610" i="3"/>
  <c r="U3611" i="3"/>
  <c r="U3612" i="3"/>
  <c r="U3613" i="3"/>
  <c r="U3614" i="3"/>
  <c r="U3615" i="3"/>
  <c r="U3616" i="3"/>
  <c r="U3617" i="3"/>
  <c r="U3618" i="3"/>
  <c r="U3619" i="3"/>
  <c r="U3620" i="3"/>
  <c r="U3621" i="3"/>
  <c r="U3622" i="3"/>
  <c r="U3623" i="3"/>
  <c r="U3624" i="3"/>
  <c r="U3625" i="3"/>
  <c r="U3626" i="3"/>
  <c r="U3627" i="3"/>
  <c r="U3628" i="3"/>
  <c r="U3629" i="3"/>
  <c r="U3630" i="3"/>
  <c r="U3631" i="3"/>
  <c r="U3632" i="3"/>
  <c r="U3633" i="3"/>
  <c r="U3634" i="3"/>
  <c r="U3635" i="3"/>
  <c r="U3636" i="3"/>
  <c r="U3637" i="3"/>
  <c r="U3638" i="3"/>
  <c r="U3639" i="3"/>
  <c r="U3640" i="3"/>
  <c r="U3641" i="3"/>
  <c r="U3642" i="3"/>
  <c r="U3643" i="3"/>
  <c r="U3644" i="3"/>
  <c r="U3645" i="3"/>
  <c r="U3646" i="3"/>
  <c r="U3647" i="3"/>
  <c r="U3648" i="3"/>
  <c r="U3649" i="3"/>
  <c r="U3650" i="3"/>
  <c r="U3651" i="3"/>
  <c r="U3652" i="3"/>
  <c r="U3653" i="3"/>
  <c r="U3654" i="3"/>
  <c r="U3655" i="3"/>
  <c r="U3656" i="3"/>
  <c r="U3657" i="3"/>
  <c r="U3658" i="3"/>
  <c r="U3659" i="3"/>
  <c r="U3660" i="3"/>
  <c r="U3661" i="3"/>
  <c r="U3662" i="3"/>
  <c r="U3663" i="3"/>
  <c r="U3664" i="3"/>
  <c r="U3665" i="3"/>
  <c r="U3666" i="3"/>
  <c r="U3667" i="3"/>
  <c r="U3668" i="3"/>
  <c r="U3669" i="3"/>
  <c r="U3670" i="3"/>
  <c r="U3671" i="3"/>
  <c r="U3672" i="3"/>
  <c r="U3673" i="3"/>
  <c r="U3674" i="3"/>
  <c r="U3675" i="3"/>
  <c r="U3676" i="3"/>
  <c r="U3677" i="3"/>
  <c r="U3678" i="3"/>
  <c r="U3679" i="3"/>
  <c r="U3680" i="3"/>
  <c r="U3681" i="3"/>
  <c r="U3682" i="3"/>
  <c r="U3683" i="3"/>
  <c r="U3684" i="3"/>
  <c r="U3685" i="3"/>
  <c r="U3686" i="3"/>
  <c r="U3687" i="3"/>
  <c r="U3688" i="3"/>
  <c r="U3689" i="3"/>
  <c r="U3690" i="3"/>
  <c r="U3691" i="3"/>
  <c r="U3692" i="3"/>
  <c r="U3693" i="3"/>
  <c r="U3694" i="3"/>
  <c r="U3695" i="3"/>
  <c r="U3696" i="3"/>
  <c r="U3697" i="3"/>
  <c r="U3698" i="3"/>
  <c r="U3699" i="3"/>
  <c r="U3700" i="3"/>
  <c r="U3701" i="3"/>
  <c r="U3702" i="3"/>
  <c r="U3703" i="3"/>
  <c r="U3704" i="3"/>
  <c r="U3705" i="3"/>
  <c r="U3706" i="3"/>
  <c r="U3707" i="3"/>
  <c r="U3708" i="3"/>
  <c r="U3709" i="3"/>
  <c r="U3710" i="3"/>
  <c r="U3711" i="3"/>
  <c r="U3712" i="3"/>
  <c r="U3713" i="3"/>
  <c r="U3714" i="3"/>
  <c r="U3715" i="3"/>
  <c r="U3716" i="3"/>
  <c r="U3717" i="3"/>
  <c r="U3718" i="3"/>
  <c r="U3719" i="3"/>
  <c r="U3720" i="3"/>
  <c r="U3721" i="3"/>
  <c r="U3722" i="3"/>
  <c r="U3723" i="3"/>
  <c r="U3724" i="3"/>
  <c r="U3725" i="3"/>
  <c r="U3726" i="3"/>
  <c r="U3727" i="3"/>
  <c r="U3728" i="3"/>
  <c r="U3729" i="3"/>
  <c r="U3730" i="3"/>
  <c r="U3731" i="3"/>
  <c r="U3732" i="3"/>
  <c r="U3733" i="3"/>
  <c r="U3734" i="3"/>
  <c r="U3735" i="3"/>
  <c r="U3736" i="3"/>
  <c r="U3737" i="3"/>
  <c r="U3738" i="3"/>
  <c r="U3739" i="3"/>
  <c r="U3740" i="3"/>
  <c r="U3741" i="3"/>
  <c r="U3742" i="3"/>
  <c r="U3743" i="3"/>
  <c r="U3744" i="3"/>
  <c r="U3745" i="3"/>
  <c r="U3746" i="3"/>
  <c r="U3747" i="3"/>
  <c r="U3748" i="3"/>
  <c r="U3749" i="3"/>
  <c r="U3750" i="3"/>
  <c r="U3751" i="3"/>
  <c r="U3752" i="3"/>
  <c r="U3753" i="3"/>
  <c r="U3754" i="3"/>
  <c r="U3755" i="3"/>
  <c r="U3756" i="3"/>
  <c r="U3757" i="3"/>
  <c r="U3758" i="3"/>
  <c r="U3759" i="3"/>
  <c r="U3760" i="3"/>
  <c r="U3761" i="3"/>
  <c r="U3762" i="3"/>
  <c r="U3763" i="3"/>
  <c r="U3764" i="3"/>
  <c r="U3765" i="3"/>
  <c r="U3766" i="3"/>
  <c r="U3767" i="3"/>
  <c r="U3768" i="3"/>
  <c r="U3769" i="3"/>
  <c r="U3770" i="3"/>
  <c r="U3771" i="3"/>
  <c r="U3772" i="3"/>
  <c r="U3773" i="3"/>
  <c r="U3774" i="3"/>
  <c r="U3775" i="3"/>
  <c r="U3776" i="3"/>
  <c r="U3777" i="3"/>
  <c r="U3778" i="3"/>
  <c r="U3779" i="3"/>
  <c r="U3780" i="3"/>
  <c r="U3781" i="3"/>
  <c r="U3782" i="3"/>
  <c r="U3783" i="3"/>
  <c r="U3784" i="3"/>
  <c r="U3785" i="3"/>
  <c r="U3786" i="3"/>
  <c r="U3787" i="3"/>
  <c r="U3788" i="3"/>
  <c r="U3789" i="3"/>
  <c r="U3790" i="3"/>
  <c r="U3791" i="3"/>
  <c r="U3792" i="3"/>
  <c r="U3793" i="3"/>
  <c r="U3794" i="3"/>
  <c r="U3795" i="3"/>
  <c r="U3796" i="3"/>
  <c r="U3797" i="3"/>
  <c r="U3798" i="3"/>
  <c r="U3799" i="3"/>
  <c r="U3800" i="3"/>
  <c r="U3801" i="3"/>
  <c r="U3802" i="3"/>
  <c r="U3803" i="3"/>
  <c r="U3804" i="3"/>
  <c r="U3805" i="3"/>
  <c r="U3806" i="3"/>
  <c r="U3807" i="3"/>
  <c r="U3808" i="3"/>
  <c r="U3809" i="3"/>
  <c r="U3810" i="3"/>
  <c r="U3811" i="3"/>
  <c r="U3812" i="3"/>
  <c r="U3813" i="3"/>
  <c r="U3814" i="3"/>
  <c r="U3815" i="3"/>
  <c r="U3816" i="3"/>
  <c r="U3817" i="3"/>
  <c r="U3818" i="3"/>
  <c r="U3819" i="3"/>
  <c r="U3820" i="3"/>
  <c r="U3821" i="3"/>
  <c r="U3822" i="3"/>
  <c r="U3823" i="3"/>
  <c r="U3824" i="3"/>
  <c r="U3825" i="3"/>
  <c r="U3826" i="3"/>
  <c r="U3827" i="3"/>
  <c r="U3828" i="3"/>
  <c r="U3829" i="3"/>
  <c r="U3830" i="3"/>
  <c r="U3831" i="3"/>
  <c r="U3832" i="3"/>
  <c r="U3833" i="3"/>
  <c r="U3834" i="3"/>
  <c r="U3835" i="3"/>
  <c r="U3836" i="3"/>
  <c r="U3837" i="3"/>
  <c r="U3838" i="3"/>
  <c r="U3839" i="3"/>
  <c r="U3840" i="3"/>
  <c r="U3841" i="3"/>
  <c r="U3842" i="3"/>
  <c r="U3843" i="3"/>
  <c r="U3844" i="3"/>
  <c r="U3845" i="3"/>
  <c r="U3846" i="3"/>
  <c r="U3847" i="3"/>
  <c r="U3848" i="3"/>
  <c r="U3849" i="3"/>
  <c r="U3850" i="3"/>
  <c r="U3851" i="3"/>
  <c r="U3852" i="3"/>
  <c r="U3853" i="3"/>
  <c r="U3854" i="3"/>
  <c r="U3855" i="3"/>
  <c r="U3856" i="3"/>
  <c r="U3857" i="3"/>
  <c r="U3858" i="3"/>
  <c r="U3859" i="3"/>
  <c r="U3860" i="3"/>
  <c r="U3861" i="3"/>
  <c r="U3862" i="3"/>
  <c r="U3863" i="3"/>
  <c r="U3864" i="3"/>
  <c r="U3865" i="3"/>
  <c r="U3866" i="3"/>
  <c r="U3867" i="3"/>
  <c r="U3868" i="3"/>
  <c r="U3869" i="3"/>
  <c r="U3870" i="3"/>
  <c r="U3871" i="3"/>
  <c r="U3872" i="3"/>
  <c r="U3873" i="3"/>
  <c r="U3874" i="3"/>
  <c r="U3875" i="3"/>
  <c r="U3876" i="3"/>
  <c r="U3877" i="3"/>
  <c r="U3878" i="3"/>
  <c r="U3879" i="3"/>
  <c r="U3880" i="3"/>
  <c r="U3881" i="3"/>
  <c r="U3882" i="3"/>
  <c r="U3883" i="3"/>
  <c r="U3884" i="3"/>
  <c r="U3885" i="3"/>
  <c r="U3886" i="3"/>
  <c r="U3887" i="3"/>
  <c r="U3888" i="3"/>
  <c r="U3889" i="3"/>
  <c r="U3890" i="3"/>
  <c r="U3891" i="3"/>
  <c r="U3892" i="3"/>
  <c r="U3893" i="3"/>
  <c r="U3894" i="3"/>
  <c r="U3895" i="3"/>
  <c r="U3896" i="3"/>
  <c r="U3897" i="3"/>
  <c r="U3898" i="3"/>
  <c r="U3899" i="3"/>
  <c r="U3900" i="3"/>
  <c r="U3901" i="3"/>
  <c r="U3902" i="3"/>
  <c r="U3903" i="3"/>
  <c r="U3904" i="3"/>
  <c r="U3905" i="3"/>
  <c r="U3906" i="3"/>
  <c r="U3907" i="3"/>
  <c r="U3908" i="3"/>
  <c r="U3909" i="3"/>
  <c r="U3910" i="3"/>
  <c r="U3911" i="3"/>
  <c r="U3912" i="3"/>
  <c r="U3913" i="3"/>
  <c r="U3914" i="3"/>
  <c r="U3915" i="3"/>
  <c r="U3916" i="3"/>
  <c r="U3917" i="3"/>
  <c r="U3918" i="3"/>
  <c r="U3919" i="3"/>
  <c r="U3920" i="3"/>
  <c r="U3921" i="3"/>
  <c r="U3922" i="3"/>
  <c r="U3923" i="3"/>
  <c r="U3924" i="3"/>
  <c r="U3925" i="3"/>
  <c r="U3926" i="3"/>
  <c r="U3927" i="3"/>
  <c r="U3928" i="3"/>
  <c r="U3929" i="3"/>
  <c r="U3930" i="3"/>
  <c r="U3931" i="3"/>
  <c r="U3932" i="3"/>
  <c r="U3933" i="3"/>
  <c r="U3934" i="3"/>
  <c r="U3935" i="3"/>
  <c r="U3936" i="3"/>
  <c r="U3937" i="3"/>
  <c r="U3938" i="3"/>
  <c r="U3939" i="3"/>
  <c r="U3940" i="3"/>
  <c r="U3941" i="3"/>
  <c r="U3942" i="3"/>
  <c r="U3943" i="3"/>
  <c r="U3944" i="3"/>
  <c r="U3945" i="3"/>
  <c r="U3946" i="3"/>
  <c r="U3947" i="3"/>
  <c r="U3948" i="3"/>
  <c r="U3949" i="3"/>
  <c r="U3950" i="3"/>
  <c r="U3951" i="3"/>
  <c r="U3952" i="3"/>
  <c r="U3953" i="3"/>
  <c r="U3954" i="3"/>
  <c r="U3955" i="3"/>
  <c r="U3956" i="3"/>
  <c r="U3957" i="3"/>
  <c r="U3958" i="3"/>
  <c r="U3959" i="3"/>
  <c r="U3960" i="3"/>
  <c r="U3961" i="3"/>
  <c r="U3962" i="3"/>
  <c r="U3963" i="3"/>
  <c r="U3964" i="3"/>
  <c r="U3965" i="3"/>
  <c r="U3966" i="3"/>
  <c r="U3967" i="3"/>
  <c r="U3968" i="3"/>
  <c r="U3969" i="3"/>
  <c r="U3970" i="3"/>
  <c r="U3971" i="3"/>
  <c r="U3972" i="3"/>
  <c r="U3973" i="3"/>
  <c r="U3974" i="3"/>
  <c r="U3975" i="3"/>
  <c r="U3976" i="3"/>
  <c r="U3977" i="3"/>
  <c r="U3978" i="3"/>
  <c r="U3979" i="3"/>
  <c r="U3980" i="3"/>
  <c r="U3981" i="3"/>
  <c r="U3982" i="3"/>
  <c r="U3983" i="3"/>
  <c r="U3984" i="3"/>
  <c r="U3985" i="3"/>
  <c r="U3986" i="3"/>
  <c r="U3987" i="3"/>
  <c r="U3988" i="3"/>
  <c r="U3989" i="3"/>
  <c r="U3990" i="3"/>
  <c r="U3991" i="3"/>
  <c r="U3992" i="3"/>
  <c r="U3993" i="3"/>
  <c r="U3994" i="3"/>
  <c r="U3995" i="3"/>
  <c r="U3996" i="3"/>
  <c r="U3997" i="3"/>
  <c r="U3998" i="3"/>
  <c r="U3999" i="3"/>
  <c r="U4000" i="3"/>
  <c r="U4001" i="3"/>
  <c r="U4002" i="3"/>
  <c r="U4003" i="3"/>
  <c r="U4004" i="3"/>
  <c r="U4005" i="3"/>
  <c r="U4006" i="3"/>
  <c r="U4007" i="3"/>
  <c r="U4008" i="3"/>
  <c r="U4009" i="3"/>
  <c r="U4010" i="3"/>
  <c r="U4011" i="3"/>
  <c r="U4012" i="3"/>
  <c r="U4013" i="3"/>
  <c r="U4014" i="3"/>
  <c r="U4015" i="3"/>
  <c r="U4016" i="3"/>
  <c r="U4017" i="3"/>
  <c r="U4018" i="3"/>
  <c r="U4019" i="3"/>
  <c r="U4020" i="3"/>
  <c r="U4021" i="3"/>
  <c r="U4022" i="3"/>
  <c r="U4023" i="3"/>
  <c r="U4024" i="3"/>
  <c r="U4025" i="3"/>
  <c r="U4026" i="3"/>
  <c r="U4027" i="3"/>
  <c r="U4028" i="3"/>
  <c r="U4029" i="3"/>
  <c r="U4030" i="3"/>
  <c r="U4031" i="3"/>
  <c r="U4032" i="3"/>
  <c r="U4033" i="3"/>
  <c r="U4034" i="3"/>
  <c r="U4035" i="3"/>
  <c r="U4036" i="3"/>
  <c r="U4037" i="3"/>
  <c r="U4038" i="3"/>
  <c r="U4039" i="3"/>
  <c r="U4040" i="3"/>
  <c r="U4041" i="3"/>
  <c r="U4042" i="3"/>
  <c r="U4043" i="3"/>
  <c r="U4044" i="3"/>
  <c r="U4045" i="3"/>
  <c r="U4046" i="3"/>
  <c r="U4047" i="3"/>
  <c r="U4048" i="3"/>
  <c r="U4049" i="3"/>
  <c r="U4050" i="3"/>
  <c r="U4051" i="3"/>
  <c r="U4052" i="3"/>
  <c r="U4053" i="3"/>
  <c r="U4054" i="3"/>
  <c r="U4055" i="3"/>
  <c r="U4056" i="3"/>
  <c r="U4057" i="3"/>
  <c r="U4058" i="3"/>
  <c r="U4059" i="3"/>
  <c r="U4060" i="3"/>
  <c r="U4061" i="3"/>
  <c r="U4062" i="3"/>
  <c r="U4063" i="3"/>
  <c r="U4064" i="3"/>
  <c r="U4065" i="3"/>
  <c r="U4066" i="3"/>
  <c r="U4067" i="3"/>
  <c r="U4068" i="3"/>
  <c r="U4069" i="3"/>
  <c r="U4070" i="3"/>
  <c r="U4071" i="3"/>
  <c r="U4072" i="3"/>
  <c r="U4073" i="3"/>
  <c r="U4074" i="3"/>
  <c r="U4075" i="3"/>
  <c r="U4076" i="3"/>
  <c r="U4077" i="3"/>
  <c r="U4078" i="3"/>
  <c r="U4079" i="3"/>
  <c r="U4080" i="3"/>
  <c r="U4081" i="3"/>
  <c r="U4082" i="3"/>
  <c r="U4083" i="3"/>
  <c r="U4084" i="3"/>
  <c r="U4085" i="3"/>
  <c r="U4086" i="3"/>
  <c r="U4087" i="3"/>
  <c r="U4088" i="3"/>
  <c r="U4089" i="3"/>
  <c r="U4090" i="3"/>
  <c r="U4091" i="3"/>
  <c r="U4092" i="3"/>
  <c r="U4093" i="3"/>
  <c r="U4094" i="3"/>
  <c r="U4095" i="3"/>
  <c r="U4096" i="3"/>
  <c r="U4097" i="3"/>
  <c r="U4098" i="3"/>
  <c r="U4099" i="3"/>
  <c r="U4100" i="3"/>
  <c r="U4101" i="3"/>
  <c r="U4102" i="3"/>
  <c r="U4103" i="3"/>
  <c r="U4104" i="3"/>
  <c r="U4105" i="3"/>
  <c r="U4106" i="3"/>
  <c r="U4107" i="3"/>
  <c r="U4108" i="3"/>
  <c r="U4109" i="3"/>
  <c r="U4110" i="3"/>
  <c r="U4111" i="3"/>
  <c r="U4112" i="3"/>
  <c r="U4113" i="3"/>
  <c r="U4114" i="3"/>
  <c r="U4115" i="3"/>
  <c r="U4116" i="3"/>
  <c r="U4117" i="3"/>
  <c r="U4118" i="3"/>
  <c r="U4119" i="3"/>
  <c r="U4120" i="3"/>
  <c r="U4121" i="3"/>
  <c r="U4122" i="3"/>
  <c r="U4123" i="3"/>
  <c r="U4124" i="3"/>
  <c r="U4125" i="3"/>
  <c r="U4126" i="3"/>
  <c r="U4127" i="3"/>
  <c r="U4128" i="3"/>
  <c r="U4129" i="3"/>
  <c r="U4130" i="3"/>
  <c r="U4131" i="3"/>
  <c r="U4132" i="3"/>
  <c r="U4133" i="3"/>
  <c r="U4134" i="3"/>
  <c r="U4135" i="3"/>
  <c r="U4136" i="3"/>
  <c r="U4137" i="3"/>
  <c r="U4138" i="3"/>
  <c r="U4139" i="3"/>
  <c r="U4140" i="3"/>
  <c r="U4141" i="3"/>
  <c r="U4142" i="3"/>
  <c r="U4143" i="3"/>
  <c r="U4144" i="3"/>
  <c r="U4145" i="3"/>
  <c r="U4146" i="3"/>
  <c r="U4147" i="3"/>
  <c r="U4148" i="3"/>
  <c r="U4149" i="3"/>
  <c r="U4150" i="3"/>
  <c r="U4151" i="3"/>
  <c r="U4152" i="3"/>
  <c r="U4153" i="3"/>
  <c r="U4154" i="3"/>
  <c r="U4155" i="3"/>
  <c r="U4156" i="3"/>
  <c r="U4157" i="3"/>
  <c r="U4158" i="3"/>
  <c r="U4159" i="3"/>
  <c r="U4160" i="3"/>
  <c r="U4161" i="3"/>
  <c r="U4162" i="3"/>
  <c r="U4163" i="3"/>
  <c r="U4164" i="3"/>
  <c r="U4165" i="3"/>
  <c r="U4166" i="3"/>
  <c r="U4167" i="3"/>
  <c r="U4168" i="3"/>
  <c r="U4169" i="3"/>
  <c r="U4170" i="3"/>
  <c r="U4171" i="3"/>
  <c r="U4172" i="3"/>
  <c r="U4173" i="3"/>
  <c r="U4174" i="3"/>
  <c r="U4175" i="3"/>
  <c r="U4176" i="3"/>
  <c r="U4177" i="3"/>
  <c r="U4178" i="3"/>
  <c r="U4179" i="3"/>
  <c r="U4180" i="3"/>
  <c r="U4181" i="3"/>
  <c r="U4182" i="3"/>
  <c r="U4183" i="3"/>
  <c r="U4184" i="3"/>
  <c r="U4185" i="3"/>
  <c r="U4186" i="3"/>
  <c r="U4187" i="3"/>
  <c r="U4188" i="3"/>
  <c r="U4189" i="3"/>
  <c r="U4190" i="3"/>
  <c r="U4191" i="3"/>
  <c r="U4192" i="3"/>
  <c r="U4193" i="3"/>
  <c r="U4194" i="3"/>
  <c r="U4195" i="3"/>
  <c r="U4196" i="3"/>
  <c r="U4197" i="3"/>
  <c r="U4198" i="3"/>
  <c r="U4199" i="3"/>
  <c r="U4200" i="3"/>
  <c r="U4201" i="3"/>
  <c r="U4202" i="3"/>
  <c r="U4203" i="3"/>
  <c r="U4204" i="3"/>
  <c r="U4205" i="3"/>
  <c r="U4206" i="3"/>
  <c r="U4207" i="3"/>
  <c r="U4208" i="3"/>
  <c r="U4209" i="3"/>
  <c r="U4210" i="3"/>
  <c r="U4211" i="3"/>
  <c r="U4212" i="3"/>
  <c r="U4213" i="3"/>
  <c r="U4214" i="3"/>
  <c r="U4215" i="3"/>
  <c r="U4216" i="3"/>
  <c r="U4217" i="3"/>
  <c r="U4218" i="3"/>
  <c r="U4219" i="3"/>
  <c r="U4220" i="3"/>
  <c r="U4221" i="3"/>
  <c r="U4222" i="3"/>
  <c r="U4223" i="3"/>
  <c r="U4224" i="3"/>
  <c r="U4225" i="3"/>
  <c r="U4226" i="3"/>
  <c r="U4227" i="3"/>
  <c r="U4228" i="3"/>
  <c r="U4229" i="3"/>
  <c r="U4230" i="3"/>
  <c r="U4231" i="3"/>
  <c r="U4232" i="3"/>
  <c r="U4233" i="3"/>
  <c r="U4234" i="3"/>
  <c r="U4235" i="3"/>
  <c r="U4236" i="3"/>
  <c r="U4237" i="3"/>
  <c r="U4238" i="3"/>
  <c r="U4239" i="3"/>
  <c r="U4240" i="3"/>
  <c r="U4241" i="3"/>
  <c r="U4242" i="3"/>
  <c r="U4243" i="3"/>
  <c r="U4244" i="3"/>
  <c r="U4245" i="3"/>
  <c r="U4246" i="3"/>
  <c r="U4247" i="3"/>
  <c r="U4248" i="3"/>
  <c r="U4249" i="3"/>
  <c r="U4250" i="3"/>
  <c r="U4251" i="3"/>
  <c r="U4252" i="3"/>
  <c r="U4253" i="3"/>
  <c r="U4254" i="3"/>
  <c r="U4255" i="3"/>
  <c r="U4256" i="3"/>
  <c r="U4257" i="3"/>
  <c r="U4258" i="3"/>
  <c r="U4259" i="3"/>
  <c r="U4260" i="3"/>
  <c r="U4261" i="3"/>
  <c r="U4262" i="3"/>
  <c r="U4263" i="3"/>
  <c r="U4264" i="3"/>
  <c r="U4265" i="3"/>
  <c r="U4266" i="3"/>
  <c r="U4267" i="3"/>
  <c r="U4268" i="3"/>
  <c r="U4269" i="3"/>
  <c r="U4270" i="3"/>
  <c r="U4271" i="3"/>
  <c r="U4272" i="3"/>
  <c r="U4273" i="3"/>
  <c r="U4274" i="3"/>
  <c r="U4275" i="3"/>
  <c r="U4276" i="3"/>
  <c r="U4277" i="3"/>
  <c r="U4278" i="3"/>
  <c r="U4279" i="3"/>
  <c r="U4280" i="3"/>
  <c r="U4281" i="3"/>
  <c r="U4282" i="3"/>
  <c r="U4283" i="3"/>
  <c r="U4284" i="3"/>
  <c r="U4285" i="3"/>
  <c r="U4286" i="3"/>
  <c r="U4287" i="3"/>
  <c r="U4288" i="3"/>
  <c r="U4289" i="3"/>
  <c r="U4290" i="3"/>
  <c r="U4291" i="3"/>
  <c r="U4292" i="3"/>
  <c r="U4293" i="3"/>
  <c r="U4294" i="3"/>
  <c r="U4295" i="3"/>
  <c r="U4296" i="3"/>
  <c r="U4297" i="3"/>
  <c r="U4298" i="3"/>
  <c r="U4299" i="3"/>
  <c r="U4300" i="3"/>
  <c r="U4301" i="3"/>
  <c r="U4302" i="3"/>
  <c r="U4303" i="3"/>
  <c r="U4304" i="3"/>
  <c r="U4305" i="3"/>
  <c r="U4306" i="3"/>
  <c r="U4307" i="3"/>
  <c r="U4308" i="3"/>
  <c r="U4309" i="3"/>
  <c r="U4310" i="3"/>
  <c r="U4311" i="3"/>
  <c r="U4312" i="3"/>
  <c r="U4313" i="3"/>
  <c r="U4314" i="3"/>
  <c r="U4315" i="3"/>
  <c r="U4316" i="3"/>
  <c r="U4317" i="3"/>
  <c r="U4318" i="3"/>
  <c r="U4319" i="3"/>
  <c r="U4320" i="3"/>
  <c r="U4321" i="3"/>
  <c r="U4322" i="3"/>
  <c r="U4323" i="3"/>
  <c r="U4324" i="3"/>
  <c r="U4325" i="3"/>
  <c r="U4326" i="3"/>
  <c r="U4327" i="3"/>
  <c r="U4328" i="3"/>
  <c r="U4329" i="3"/>
  <c r="U4330" i="3"/>
  <c r="U4331" i="3"/>
  <c r="U4332" i="3"/>
  <c r="U4333" i="3"/>
  <c r="U4334" i="3"/>
  <c r="U4335" i="3"/>
  <c r="U4336" i="3"/>
  <c r="U4337" i="3"/>
  <c r="U4338" i="3"/>
  <c r="U4339" i="3"/>
  <c r="U4340" i="3"/>
  <c r="U4341" i="3"/>
  <c r="U4342" i="3"/>
  <c r="U4343" i="3"/>
  <c r="U4344" i="3"/>
  <c r="U4345" i="3"/>
  <c r="U4346" i="3"/>
  <c r="U4347" i="3"/>
  <c r="U4348" i="3"/>
  <c r="U4349" i="3"/>
  <c r="U4350" i="3"/>
  <c r="U4351" i="3"/>
  <c r="U4352" i="3"/>
  <c r="U4353" i="3"/>
  <c r="U4354" i="3"/>
  <c r="U4355" i="3"/>
  <c r="U4356" i="3"/>
  <c r="U4357" i="3"/>
  <c r="U4358" i="3"/>
  <c r="U4359" i="3"/>
  <c r="U4360" i="3"/>
  <c r="U4361" i="3"/>
  <c r="U4362" i="3"/>
  <c r="U4363" i="3"/>
  <c r="U4364" i="3"/>
  <c r="U4365" i="3"/>
  <c r="U4366" i="3"/>
  <c r="U4367" i="3"/>
  <c r="U4368" i="3"/>
  <c r="U4369" i="3"/>
  <c r="U4370" i="3"/>
  <c r="U4371" i="3"/>
  <c r="U4372" i="3"/>
  <c r="U4373" i="3"/>
  <c r="U4374" i="3"/>
  <c r="U4375" i="3"/>
  <c r="U4376" i="3"/>
  <c r="U4377" i="3"/>
  <c r="U4378" i="3"/>
  <c r="U4379" i="3"/>
  <c r="U4380" i="3"/>
  <c r="U4381" i="3"/>
  <c r="U4382" i="3"/>
  <c r="U4383" i="3"/>
  <c r="U4384" i="3"/>
  <c r="U4385" i="3"/>
  <c r="U4386" i="3"/>
  <c r="U4387" i="3"/>
  <c r="U4388" i="3"/>
  <c r="U4389" i="3"/>
  <c r="U4390" i="3"/>
  <c r="U4391" i="3"/>
  <c r="U4392" i="3"/>
  <c r="U4393" i="3"/>
  <c r="U4394" i="3"/>
  <c r="U4395" i="3"/>
  <c r="U4396" i="3"/>
  <c r="U4397" i="3"/>
  <c r="U4398" i="3"/>
  <c r="U4399" i="3"/>
  <c r="U4400" i="3"/>
  <c r="U4401" i="3"/>
  <c r="U4402" i="3"/>
  <c r="U4403" i="3"/>
  <c r="U4404" i="3"/>
  <c r="U4405" i="3"/>
  <c r="U4406" i="3"/>
  <c r="U4407" i="3"/>
  <c r="U4408" i="3"/>
  <c r="U4409" i="3"/>
  <c r="U4410" i="3"/>
  <c r="U4411" i="3"/>
  <c r="U4412" i="3"/>
  <c r="U4413" i="3"/>
  <c r="U4414" i="3"/>
  <c r="U4415" i="3"/>
  <c r="U4416" i="3"/>
  <c r="U4417" i="3"/>
  <c r="U4418" i="3"/>
  <c r="U4419" i="3"/>
  <c r="U4420" i="3"/>
  <c r="U4421" i="3"/>
  <c r="U4422" i="3"/>
  <c r="U4423" i="3"/>
  <c r="U4424" i="3"/>
  <c r="U4425" i="3"/>
  <c r="U4426" i="3"/>
  <c r="Y579" i="62"/>
  <c r="Y578" i="62"/>
  <c r="Y577" i="62"/>
  <c r="Y576" i="62"/>
  <c r="Y575" i="62"/>
  <c r="Y574" i="62"/>
  <c r="Y573" i="62"/>
  <c r="Y572" i="62"/>
  <c r="Y571" i="62"/>
  <c r="Y570" i="62"/>
  <c r="Y569" i="62"/>
  <c r="Y568" i="62"/>
  <c r="Y567" i="62"/>
  <c r="Y566" i="62"/>
  <c r="Y565" i="62"/>
  <c r="Y564" i="62"/>
  <c r="Y563" i="62"/>
  <c r="Y562" i="62"/>
  <c r="Y561" i="62"/>
  <c r="Y560" i="62"/>
  <c r="Y559" i="62"/>
  <c r="Y558" i="62"/>
  <c r="Y557" i="62"/>
  <c r="Y556" i="62"/>
  <c r="Y555" i="62"/>
  <c r="Y554" i="62"/>
  <c r="Y553" i="62"/>
  <c r="Y552" i="62"/>
  <c r="Y551" i="62"/>
  <c r="Y550" i="62"/>
  <c r="Y549" i="62"/>
  <c r="Y548" i="62"/>
  <c r="Y547" i="62"/>
  <c r="Y546" i="62"/>
  <c r="Y545" i="62"/>
  <c r="Y544" i="62"/>
  <c r="Y543" i="62"/>
  <c r="Y542" i="62"/>
  <c r="Y541" i="62"/>
  <c r="Y540" i="62"/>
  <c r="Y539" i="62"/>
  <c r="Y538" i="62"/>
  <c r="Y537" i="62"/>
  <c r="Y536" i="62"/>
  <c r="Y535" i="62"/>
  <c r="Y534" i="62"/>
  <c r="Y533" i="62"/>
  <c r="Y532" i="62"/>
  <c r="Y531" i="62"/>
  <c r="Y530" i="62"/>
  <c r="Y529" i="62"/>
  <c r="Y528" i="62"/>
  <c r="Y527" i="62"/>
  <c r="Y526" i="62"/>
  <c r="Y525" i="62"/>
  <c r="Y524" i="62"/>
  <c r="Y523" i="62"/>
  <c r="Y522" i="62"/>
  <c r="Y521" i="62"/>
  <c r="Y520" i="62"/>
  <c r="Y519" i="62"/>
  <c r="Y518" i="62"/>
  <c r="Y517" i="62"/>
  <c r="Y516" i="62"/>
  <c r="Y515" i="62"/>
  <c r="Y514" i="62"/>
  <c r="Y513" i="62"/>
  <c r="Y512" i="62"/>
  <c r="Y511" i="62"/>
  <c r="Y510" i="62"/>
  <c r="Y509" i="62"/>
  <c r="Y508" i="62"/>
  <c r="Y507" i="62"/>
  <c r="Y506" i="62"/>
  <c r="Y505" i="62"/>
  <c r="Y504" i="62"/>
  <c r="Y503" i="62"/>
  <c r="Y502" i="62"/>
  <c r="Y501" i="62"/>
  <c r="Y500" i="62"/>
  <c r="Y499" i="62"/>
  <c r="Y498" i="62"/>
  <c r="Y497" i="62"/>
  <c r="Y496" i="62"/>
  <c r="Y495" i="62"/>
  <c r="Y494" i="62"/>
  <c r="Y493" i="62"/>
  <c r="Y492" i="62"/>
  <c r="Y491" i="62"/>
  <c r="Y490" i="62"/>
  <c r="Y489" i="62"/>
  <c r="Y488" i="62"/>
  <c r="Y487" i="62"/>
  <c r="Y486" i="62"/>
  <c r="Y485" i="62"/>
  <c r="Y484" i="62"/>
  <c r="Y483" i="62"/>
  <c r="Y482" i="62"/>
  <c r="Y481" i="62"/>
  <c r="Y480" i="62"/>
  <c r="Y479" i="62"/>
  <c r="Y478" i="62"/>
  <c r="Y477" i="62"/>
  <c r="Y476" i="62"/>
  <c r="Y475" i="62"/>
  <c r="Y474" i="62"/>
  <c r="Y473" i="62"/>
  <c r="Y472" i="62"/>
  <c r="Y471" i="62"/>
  <c r="Y470" i="62"/>
  <c r="Y469" i="62"/>
  <c r="Y468" i="62"/>
  <c r="Y467" i="62"/>
  <c r="Y466" i="62"/>
  <c r="Y465" i="62"/>
  <c r="Y464" i="62"/>
  <c r="Y463" i="62"/>
  <c r="Y462" i="62"/>
  <c r="Y461" i="62"/>
  <c r="Y460" i="62"/>
  <c r="Y459" i="62"/>
  <c r="Y458" i="62"/>
  <c r="Y457" i="62"/>
  <c r="Y456" i="62"/>
  <c r="Y455" i="62"/>
  <c r="Y454" i="62"/>
  <c r="Y453" i="62"/>
  <c r="Y452" i="62"/>
  <c r="Y451" i="62"/>
  <c r="Y450" i="62"/>
  <c r="Y449" i="62"/>
  <c r="Y448" i="62"/>
  <c r="Y447" i="62"/>
  <c r="Y446" i="62"/>
  <c r="Y445" i="62"/>
  <c r="Y444" i="62"/>
  <c r="Y443" i="62"/>
  <c r="Y442" i="62"/>
  <c r="Y441" i="62"/>
  <c r="Y440" i="62"/>
  <c r="Y439" i="62"/>
  <c r="Y438" i="62"/>
  <c r="Y437" i="62"/>
  <c r="Y436" i="62"/>
  <c r="Y435" i="62"/>
  <c r="Y434" i="62"/>
  <c r="Y433" i="62"/>
  <c r="Y432" i="62"/>
  <c r="Y431" i="62"/>
  <c r="Y430" i="62"/>
  <c r="Y429" i="62"/>
  <c r="Y428" i="62"/>
  <c r="Y427" i="62"/>
  <c r="Y426" i="62"/>
  <c r="Y425" i="62"/>
  <c r="Y424" i="62"/>
  <c r="Y423" i="62"/>
  <c r="Y422" i="62"/>
  <c r="Y421" i="62"/>
  <c r="Y420" i="62"/>
  <c r="Y419" i="62"/>
  <c r="Y418" i="62"/>
  <c r="Y417" i="62"/>
  <c r="Y416" i="62"/>
  <c r="Y415" i="62"/>
  <c r="Y414" i="62"/>
  <c r="Y413" i="62"/>
  <c r="Y412" i="62"/>
  <c r="Y411" i="62"/>
  <c r="Y410" i="62"/>
  <c r="Y409" i="62"/>
  <c r="Y408" i="62"/>
  <c r="Y407" i="62"/>
  <c r="Y406" i="62"/>
  <c r="Y405" i="62"/>
  <c r="Y404" i="62"/>
  <c r="Y403" i="62"/>
  <c r="Y402" i="62"/>
  <c r="Y401" i="62"/>
  <c r="Y400" i="62"/>
  <c r="Y399" i="62"/>
  <c r="Y398" i="62"/>
  <c r="Y397" i="62"/>
  <c r="Y396" i="62"/>
  <c r="Y395" i="62"/>
  <c r="Y394" i="62"/>
  <c r="Y393" i="62"/>
  <c r="Y392" i="62"/>
  <c r="Y391" i="62"/>
  <c r="Y390" i="62"/>
  <c r="Y389" i="62"/>
  <c r="Y388" i="62"/>
  <c r="Y387" i="62"/>
  <c r="Y386" i="62"/>
  <c r="Y385" i="62"/>
  <c r="Y384" i="62"/>
  <c r="Y383" i="62"/>
  <c r="Y382" i="62"/>
  <c r="Y381" i="62"/>
  <c r="Y380" i="62"/>
  <c r="Y379" i="62"/>
  <c r="Y378" i="62"/>
  <c r="Y377" i="62"/>
  <c r="Y376" i="62"/>
  <c r="Y375" i="62"/>
  <c r="Y374" i="62"/>
  <c r="Y373" i="62"/>
  <c r="Y372" i="62"/>
  <c r="Y371" i="62"/>
  <c r="Y370" i="62"/>
  <c r="Y369" i="62"/>
  <c r="Y368" i="62"/>
  <c r="Y367" i="62"/>
  <c r="Y366" i="62"/>
  <c r="Y365" i="62"/>
  <c r="Y364" i="62"/>
  <c r="Y363" i="62"/>
  <c r="Y362" i="62"/>
  <c r="Y361" i="62"/>
  <c r="Y360" i="62"/>
  <c r="Y359" i="62"/>
  <c r="Y358" i="62"/>
  <c r="Y357" i="62"/>
  <c r="Y356" i="62"/>
  <c r="Y355" i="62"/>
  <c r="Y354" i="62"/>
  <c r="Y353" i="62"/>
  <c r="Y352" i="62"/>
  <c r="Y351" i="62"/>
  <c r="Y350" i="62"/>
  <c r="Y349" i="62"/>
  <c r="Y348" i="62"/>
  <c r="Y347" i="62"/>
  <c r="Y346" i="62"/>
  <c r="Y345" i="62"/>
  <c r="Y344" i="62"/>
  <c r="Y343" i="62"/>
  <c r="Y342" i="62"/>
  <c r="Y341" i="62"/>
  <c r="Y340" i="62"/>
  <c r="Y339" i="62"/>
  <c r="Y338" i="62"/>
  <c r="Y337" i="62"/>
  <c r="Y336" i="62"/>
  <c r="Y335" i="62"/>
  <c r="Y334" i="62"/>
  <c r="Y333" i="62"/>
  <c r="Y332" i="62"/>
  <c r="Y331" i="62"/>
  <c r="Y330" i="62"/>
  <c r="Y329" i="62"/>
  <c r="Y328" i="62"/>
  <c r="Y327" i="62"/>
  <c r="Y326" i="62"/>
  <c r="Y325" i="62"/>
  <c r="Y324" i="62"/>
  <c r="Y323" i="62"/>
  <c r="Y322" i="62"/>
  <c r="Y321" i="62"/>
  <c r="Y320" i="62"/>
  <c r="Y319" i="62"/>
  <c r="Y318" i="62"/>
  <c r="Y317" i="62"/>
  <c r="Y316" i="62"/>
  <c r="Y315" i="62"/>
  <c r="Y314" i="62"/>
  <c r="Y313" i="62"/>
  <c r="Y312" i="62"/>
  <c r="Y311" i="62"/>
  <c r="Y310" i="62"/>
  <c r="Y309" i="62"/>
  <c r="Y308" i="62"/>
  <c r="Y307" i="62"/>
  <c r="Y306" i="62"/>
  <c r="Y305" i="62"/>
  <c r="Y304" i="62"/>
  <c r="Y303" i="62"/>
  <c r="Y302" i="62"/>
  <c r="Y301" i="62"/>
  <c r="Y300" i="62"/>
  <c r="Y299" i="62"/>
  <c r="Y298" i="62"/>
  <c r="Y297" i="62"/>
  <c r="Y296" i="62"/>
  <c r="Y295" i="62"/>
  <c r="Y294" i="62"/>
  <c r="Y293" i="62"/>
  <c r="Y292" i="62"/>
  <c r="Y291" i="62"/>
  <c r="Y290" i="62"/>
  <c r="Y289" i="62"/>
  <c r="Y288" i="62"/>
  <c r="Y287" i="62"/>
  <c r="Y286" i="62"/>
  <c r="Y285" i="62"/>
  <c r="Y284" i="62"/>
  <c r="Y283" i="62"/>
  <c r="Y282" i="62"/>
  <c r="Y281" i="62"/>
  <c r="Y280" i="62"/>
  <c r="Y279" i="62"/>
  <c r="Y278" i="62"/>
  <c r="Y277" i="62"/>
  <c r="Y276" i="62"/>
  <c r="Y275" i="62"/>
  <c r="Y274" i="62"/>
  <c r="Y273" i="62"/>
  <c r="Y272" i="62"/>
  <c r="Y271" i="62"/>
  <c r="Y270" i="62"/>
  <c r="Y269" i="62"/>
  <c r="Y268" i="62"/>
  <c r="Y267" i="62"/>
  <c r="Y266" i="62"/>
  <c r="Y265" i="62"/>
  <c r="Y264" i="62"/>
  <c r="Y263" i="62"/>
  <c r="Y262" i="62"/>
  <c r="Y261" i="62"/>
  <c r="Y260" i="62"/>
  <c r="Y259" i="62"/>
  <c r="Y258" i="62"/>
  <c r="Y257" i="62"/>
  <c r="Y256" i="62"/>
  <c r="Y255" i="62"/>
  <c r="Y254" i="62"/>
  <c r="Y253" i="62"/>
  <c r="Y252" i="62"/>
  <c r="Y251" i="62"/>
  <c r="Y250" i="62"/>
  <c r="Y249" i="62"/>
  <c r="Y248" i="62"/>
  <c r="Y247" i="62"/>
  <c r="Y246" i="62"/>
  <c r="Y245" i="62"/>
  <c r="Y244" i="62"/>
  <c r="Y243" i="62"/>
  <c r="Y242" i="62"/>
  <c r="Y241" i="62"/>
  <c r="Y240" i="62"/>
  <c r="Y239" i="62"/>
  <c r="Y238" i="62"/>
  <c r="Y237" i="62"/>
  <c r="Y236" i="62"/>
  <c r="Y235" i="62"/>
  <c r="Y234" i="62"/>
  <c r="Y233" i="62"/>
  <c r="Y232" i="62"/>
  <c r="Y231" i="62"/>
  <c r="Y230" i="62"/>
  <c r="Y229" i="62"/>
  <c r="Y228" i="62"/>
  <c r="Y227" i="62"/>
  <c r="Y226" i="62"/>
  <c r="Y225" i="62"/>
  <c r="Y224" i="62"/>
  <c r="Y223" i="62"/>
  <c r="Y222" i="62"/>
  <c r="Y221" i="62"/>
  <c r="Y220" i="62"/>
  <c r="Y219" i="62"/>
  <c r="Y218" i="62"/>
  <c r="Y217" i="62"/>
  <c r="Y216" i="62"/>
  <c r="Y215" i="62"/>
  <c r="Y214" i="62"/>
  <c r="Y213" i="62"/>
  <c r="Y212" i="62"/>
  <c r="Y211" i="62"/>
  <c r="Y210" i="62"/>
  <c r="Y209" i="62"/>
  <c r="Y208" i="62"/>
  <c r="Y207" i="62"/>
  <c r="Y206" i="62"/>
  <c r="Y205" i="62"/>
  <c r="Y204" i="62"/>
  <c r="Y203" i="62"/>
  <c r="Y202" i="62"/>
  <c r="Y201" i="62"/>
  <c r="Y200" i="62"/>
  <c r="Y199" i="62"/>
  <c r="Y198" i="62"/>
  <c r="Y197" i="62"/>
  <c r="Y196" i="62"/>
  <c r="Y195" i="62"/>
  <c r="Y194" i="62"/>
  <c r="Y193" i="62"/>
  <c r="Y192" i="62"/>
  <c r="Y191" i="62"/>
  <c r="Y190" i="62"/>
  <c r="Y189" i="62"/>
  <c r="Y188" i="62"/>
  <c r="Y187" i="62"/>
  <c r="Y186" i="62"/>
  <c r="Y185" i="62"/>
  <c r="Y184" i="62"/>
  <c r="Y183" i="62"/>
  <c r="Y182" i="62"/>
  <c r="Y181" i="62"/>
  <c r="Y180" i="62"/>
  <c r="Y179" i="62"/>
  <c r="Y178" i="62"/>
  <c r="Y177" i="62"/>
  <c r="Y176" i="62"/>
  <c r="Y175" i="62"/>
  <c r="Y174" i="62"/>
  <c r="Y173" i="62"/>
  <c r="Y172" i="62"/>
  <c r="Y171" i="62"/>
  <c r="Y170" i="62"/>
  <c r="Y169" i="62"/>
  <c r="Y168" i="62"/>
  <c r="Y167" i="62"/>
  <c r="Y166" i="62"/>
  <c r="Y165" i="62"/>
  <c r="Y164" i="62"/>
  <c r="Y163" i="62"/>
  <c r="Y162" i="62"/>
  <c r="Y161" i="62"/>
  <c r="Y160" i="62"/>
  <c r="Y159" i="62"/>
  <c r="Y158" i="62"/>
  <c r="Y157" i="62"/>
  <c r="Y156" i="62"/>
  <c r="Y155" i="62"/>
  <c r="Y154" i="62"/>
  <c r="Y153" i="62"/>
  <c r="Y152" i="62"/>
  <c r="Y151" i="62"/>
  <c r="Y150" i="62"/>
  <c r="Y149" i="62"/>
  <c r="Y148" i="62"/>
  <c r="Y147" i="62"/>
  <c r="Y146" i="62"/>
  <c r="Y145" i="62"/>
  <c r="Y144" i="62"/>
  <c r="Y143" i="62"/>
  <c r="Y142" i="62"/>
  <c r="Y141" i="62"/>
  <c r="Y140" i="62"/>
  <c r="Y139" i="62"/>
  <c r="Y138" i="62"/>
  <c r="Y137" i="62"/>
  <c r="Y136" i="62"/>
  <c r="Y135" i="62"/>
  <c r="Y134" i="62"/>
  <c r="Y133" i="62"/>
  <c r="Y132" i="62"/>
  <c r="Y131" i="62"/>
  <c r="Y130" i="62"/>
  <c r="Y129" i="62"/>
  <c r="Y128" i="62"/>
  <c r="Y127" i="62"/>
  <c r="Y126" i="62"/>
  <c r="Y125" i="62"/>
  <c r="Y124" i="62"/>
  <c r="Y123" i="62"/>
  <c r="Y122" i="62"/>
  <c r="Y121" i="62"/>
  <c r="Y120" i="62"/>
  <c r="Y119" i="62"/>
  <c r="Y118" i="62"/>
  <c r="Y117" i="62"/>
  <c r="Y116" i="62"/>
  <c r="Y115" i="62"/>
  <c r="Y114" i="62"/>
  <c r="Y113" i="62"/>
  <c r="Y112" i="62"/>
  <c r="Y111" i="62"/>
  <c r="Y110" i="62"/>
  <c r="Y109" i="62"/>
  <c r="Y108" i="62"/>
  <c r="Y107" i="62"/>
  <c r="Y106" i="62"/>
  <c r="Y105" i="62"/>
  <c r="Y104" i="62"/>
  <c r="Y103" i="62"/>
  <c r="Y102" i="62"/>
  <c r="Y101" i="62"/>
  <c r="Y100" i="62"/>
  <c r="Y99" i="62"/>
  <c r="Y98" i="62"/>
  <c r="Y97" i="62"/>
  <c r="Y96" i="62"/>
  <c r="Y95" i="62"/>
  <c r="Y94" i="62"/>
  <c r="Y93" i="62"/>
  <c r="Y92" i="62"/>
  <c r="Y91" i="62"/>
  <c r="Y90" i="62"/>
  <c r="Y89" i="62"/>
  <c r="Y88" i="62"/>
  <c r="Y87" i="62"/>
  <c r="Y86" i="62"/>
  <c r="Y85" i="62"/>
  <c r="Y84" i="62"/>
  <c r="Y83" i="62"/>
  <c r="Y82" i="62"/>
  <c r="Y81" i="62"/>
  <c r="Y80" i="62"/>
  <c r="Y79" i="62"/>
  <c r="Y78" i="62"/>
  <c r="Y77" i="62"/>
  <c r="Y76" i="62"/>
  <c r="Y75" i="62"/>
  <c r="Y74" i="62"/>
  <c r="Y73" i="62"/>
  <c r="Y72" i="62"/>
  <c r="Y71" i="62"/>
  <c r="Y70" i="62"/>
  <c r="Y69" i="62"/>
  <c r="Y68" i="62"/>
  <c r="Y67" i="62"/>
  <c r="Y66" i="62"/>
  <c r="Y65" i="62"/>
  <c r="Y64" i="62"/>
  <c r="Y63" i="62"/>
  <c r="Y62" i="62"/>
  <c r="Y61" i="62"/>
  <c r="Y60" i="62"/>
  <c r="Y59" i="62"/>
  <c r="Y58" i="62"/>
  <c r="Y57" i="62"/>
  <c r="Y56" i="62"/>
  <c r="Y55" i="62"/>
  <c r="Y54" i="62"/>
  <c r="Y53" i="62"/>
  <c r="Y52" i="62"/>
  <c r="Y51" i="62"/>
  <c r="Y50" i="62"/>
  <c r="Y49" i="62"/>
  <c r="B49" i="62"/>
  <c r="Y48" i="62"/>
  <c r="B48" i="62"/>
  <c r="Y47" i="62"/>
  <c r="B47" i="62"/>
  <c r="Y46" i="62"/>
  <c r="Y45" i="62"/>
  <c r="Y44" i="62"/>
  <c r="Y43" i="62"/>
  <c r="Y42" i="62"/>
  <c r="B42" i="62"/>
  <c r="B50" i="62" s="1"/>
  <c r="Y41" i="62"/>
  <c r="B41" i="62"/>
  <c r="Y40" i="62"/>
  <c r="B40" i="62"/>
  <c r="Y39" i="62"/>
  <c r="B39" i="62"/>
  <c r="Y38" i="62"/>
  <c r="Y37" i="62"/>
  <c r="Y36" i="62"/>
  <c r="Y35" i="62"/>
  <c r="Y34" i="62"/>
  <c r="Y33" i="62"/>
  <c r="Y32" i="62"/>
  <c r="Y31" i="62"/>
  <c r="Y30" i="62"/>
  <c r="Y29" i="62"/>
  <c r="Y28" i="62"/>
  <c r="Y27" i="62"/>
  <c r="Y26" i="62"/>
  <c r="Y25" i="62"/>
  <c r="Y24" i="62"/>
  <c r="Y23" i="62"/>
  <c r="Y22" i="62"/>
  <c r="Y21" i="62"/>
  <c r="Y20" i="62"/>
  <c r="Y19" i="62"/>
  <c r="Y18" i="62"/>
  <c r="Y17" i="62"/>
  <c r="Y16" i="62"/>
  <c r="Y15" i="62"/>
  <c r="Y14" i="62"/>
  <c r="Y13" i="62"/>
  <c r="Y12" i="62"/>
  <c r="Y11" i="62"/>
  <c r="Y10" i="62"/>
  <c r="Y9" i="62"/>
  <c r="Y8" i="62"/>
  <c r="Y7" i="62"/>
  <c r="AE6" i="62"/>
  <c r="AD6" i="62"/>
  <c r="AB6" i="62"/>
  <c r="Y6" i="62"/>
  <c r="AE5" i="62"/>
  <c r="AD5" i="62"/>
  <c r="AB5" i="62"/>
  <c r="Y5" i="62"/>
  <c r="AE4" i="62"/>
  <c r="AD4" i="62"/>
  <c r="AB4" i="62"/>
  <c r="AE3" i="62"/>
  <c r="AD3" i="62"/>
  <c r="AB3" i="62"/>
  <c r="AE2" i="62"/>
  <c r="AD2" i="62"/>
  <c r="AB2" i="62"/>
  <c r="W1" i="62"/>
  <c r="D1" i="62"/>
  <c r="Y579" i="61"/>
  <c r="Y578" i="61"/>
  <c r="Y577" i="61"/>
  <c r="Y576" i="61"/>
  <c r="Y575" i="61"/>
  <c r="Y574" i="61"/>
  <c r="Y573" i="61"/>
  <c r="Y572" i="61"/>
  <c r="Y571" i="61"/>
  <c r="Y570" i="61"/>
  <c r="Y569" i="61"/>
  <c r="Y568" i="61"/>
  <c r="Y567" i="61"/>
  <c r="Y566" i="61"/>
  <c r="Y565" i="61"/>
  <c r="Y564" i="61"/>
  <c r="Y563" i="61"/>
  <c r="Y562" i="61"/>
  <c r="Y561" i="61"/>
  <c r="Y560" i="61"/>
  <c r="Y559" i="61"/>
  <c r="Y558" i="61"/>
  <c r="Y557" i="61"/>
  <c r="Y556" i="61"/>
  <c r="Y555" i="61"/>
  <c r="Y554" i="61"/>
  <c r="Y553" i="61"/>
  <c r="Y552" i="61"/>
  <c r="Y551" i="61"/>
  <c r="Y550" i="61"/>
  <c r="Y549" i="61"/>
  <c r="Y548" i="61"/>
  <c r="Y547" i="61"/>
  <c r="Y546" i="61"/>
  <c r="Y545" i="61"/>
  <c r="Y544" i="61"/>
  <c r="Y543" i="61"/>
  <c r="Y542" i="61"/>
  <c r="Y541" i="61"/>
  <c r="Y540" i="61"/>
  <c r="Y539" i="61"/>
  <c r="Y538" i="61"/>
  <c r="Y537" i="61"/>
  <c r="Y536" i="61"/>
  <c r="Y535" i="61"/>
  <c r="Y534" i="61"/>
  <c r="Y533" i="61"/>
  <c r="Y532" i="61"/>
  <c r="Y531" i="61"/>
  <c r="Y530" i="61"/>
  <c r="Y529" i="61"/>
  <c r="Y528" i="61"/>
  <c r="Y527" i="61"/>
  <c r="Y526" i="61"/>
  <c r="Y525" i="61"/>
  <c r="Y524" i="61"/>
  <c r="Y523" i="61"/>
  <c r="Y522" i="61"/>
  <c r="Y521" i="61"/>
  <c r="Y520" i="61"/>
  <c r="Y519" i="61"/>
  <c r="Y518" i="61"/>
  <c r="Y517" i="61"/>
  <c r="Y516" i="61"/>
  <c r="Y515" i="61"/>
  <c r="Y514" i="61"/>
  <c r="Y513" i="61"/>
  <c r="Y512" i="61"/>
  <c r="Y511" i="61"/>
  <c r="Y510" i="61"/>
  <c r="Y509" i="61"/>
  <c r="Y508" i="61"/>
  <c r="Y507" i="61"/>
  <c r="Y506" i="61"/>
  <c r="Y505" i="61"/>
  <c r="Y504" i="61"/>
  <c r="Y503" i="61"/>
  <c r="Y502" i="61"/>
  <c r="Y501" i="61"/>
  <c r="Y500" i="61"/>
  <c r="Y499" i="61"/>
  <c r="Y498" i="61"/>
  <c r="Y497" i="61"/>
  <c r="Y496" i="61"/>
  <c r="Y495" i="61"/>
  <c r="Y494" i="61"/>
  <c r="Y493" i="61"/>
  <c r="Y492" i="61"/>
  <c r="Y491" i="61"/>
  <c r="Y490" i="61"/>
  <c r="Y489" i="61"/>
  <c r="Y488" i="61"/>
  <c r="Y487" i="61"/>
  <c r="Y486" i="61"/>
  <c r="Y485" i="61"/>
  <c r="Y484" i="61"/>
  <c r="Y483" i="61"/>
  <c r="Y482" i="61"/>
  <c r="Y481" i="61"/>
  <c r="Y480" i="61"/>
  <c r="Y479" i="61"/>
  <c r="Y478" i="61"/>
  <c r="Y477" i="61"/>
  <c r="Y476" i="61"/>
  <c r="Y475" i="61"/>
  <c r="Y474" i="61"/>
  <c r="Y473" i="61"/>
  <c r="Y472" i="61"/>
  <c r="Y471" i="61"/>
  <c r="Y470" i="61"/>
  <c r="Y469" i="61"/>
  <c r="Y468" i="61"/>
  <c r="Y467" i="61"/>
  <c r="Y466" i="61"/>
  <c r="Y465" i="61"/>
  <c r="Y464" i="61"/>
  <c r="Y463" i="61"/>
  <c r="Y462" i="61"/>
  <c r="Y461" i="61"/>
  <c r="Y460" i="61"/>
  <c r="Y459" i="61"/>
  <c r="Y458" i="61"/>
  <c r="Y457" i="61"/>
  <c r="Y456" i="61"/>
  <c r="Y455" i="61"/>
  <c r="Y454" i="61"/>
  <c r="Y453" i="61"/>
  <c r="Y452" i="61"/>
  <c r="Y451" i="61"/>
  <c r="Y450" i="61"/>
  <c r="Y449" i="61"/>
  <c r="Y448" i="61"/>
  <c r="Y447" i="61"/>
  <c r="Y446" i="61"/>
  <c r="Y445" i="61"/>
  <c r="Y444" i="61"/>
  <c r="Y443" i="61"/>
  <c r="Y442" i="61"/>
  <c r="Y441" i="61"/>
  <c r="Y440" i="61"/>
  <c r="Y439" i="61"/>
  <c r="Y438" i="61"/>
  <c r="Y437" i="61"/>
  <c r="Y436" i="61"/>
  <c r="Y435" i="61"/>
  <c r="Y434" i="61"/>
  <c r="Y433" i="61"/>
  <c r="Y432" i="61"/>
  <c r="Y431" i="61"/>
  <c r="Y430" i="61"/>
  <c r="Y429" i="61"/>
  <c r="Y428" i="61"/>
  <c r="Y427" i="61"/>
  <c r="Y426" i="61"/>
  <c r="Y425" i="61"/>
  <c r="Y424" i="61"/>
  <c r="Y423" i="61"/>
  <c r="Y422" i="61"/>
  <c r="Y421" i="61"/>
  <c r="Y420" i="61"/>
  <c r="Y419" i="61"/>
  <c r="Y418" i="61"/>
  <c r="Y417" i="61"/>
  <c r="Y416" i="61"/>
  <c r="Y415" i="61"/>
  <c r="Y414" i="61"/>
  <c r="Y413" i="61"/>
  <c r="Y412" i="61"/>
  <c r="Y411" i="61"/>
  <c r="Y410" i="61"/>
  <c r="Y409" i="61"/>
  <c r="Y408" i="61"/>
  <c r="Y407" i="61"/>
  <c r="Y406" i="61"/>
  <c r="Y405" i="61"/>
  <c r="Y404" i="61"/>
  <c r="Y403" i="61"/>
  <c r="Y402" i="61"/>
  <c r="Y401" i="61"/>
  <c r="Y400" i="61"/>
  <c r="Y399" i="61"/>
  <c r="Y398" i="61"/>
  <c r="Y397" i="61"/>
  <c r="Y396" i="61"/>
  <c r="Y395" i="61"/>
  <c r="Y394" i="61"/>
  <c r="Y393" i="61"/>
  <c r="Y392" i="61"/>
  <c r="Y391" i="61"/>
  <c r="Y390" i="61"/>
  <c r="Y389" i="61"/>
  <c r="Y388" i="61"/>
  <c r="Y387" i="61"/>
  <c r="Y386" i="61"/>
  <c r="Y385" i="61"/>
  <c r="Y384" i="61"/>
  <c r="Y383" i="61"/>
  <c r="Y382" i="61"/>
  <c r="Y381" i="61"/>
  <c r="Y380" i="61"/>
  <c r="Y379" i="61"/>
  <c r="Y378" i="61"/>
  <c r="Y377" i="61"/>
  <c r="Y376" i="61"/>
  <c r="Y375" i="61"/>
  <c r="Y374" i="61"/>
  <c r="Y373" i="61"/>
  <c r="Y372" i="61"/>
  <c r="Y371" i="61"/>
  <c r="Y370" i="61"/>
  <c r="Y369" i="61"/>
  <c r="Y368" i="61"/>
  <c r="Y367" i="61"/>
  <c r="Y366" i="61"/>
  <c r="Y365" i="61"/>
  <c r="Y364" i="61"/>
  <c r="Y363" i="61"/>
  <c r="Y362" i="61"/>
  <c r="Y361" i="61"/>
  <c r="Y360" i="61"/>
  <c r="Y359" i="61"/>
  <c r="Y358" i="61"/>
  <c r="Y357" i="61"/>
  <c r="Y356" i="61"/>
  <c r="Y355" i="61"/>
  <c r="Y354" i="61"/>
  <c r="Y353" i="61"/>
  <c r="Y352" i="61"/>
  <c r="Y351" i="61"/>
  <c r="Y350" i="61"/>
  <c r="Y349" i="61"/>
  <c r="Y348" i="61"/>
  <c r="Y347" i="61"/>
  <c r="Y346" i="61"/>
  <c r="Y345" i="61"/>
  <c r="Y344" i="61"/>
  <c r="Y343" i="61"/>
  <c r="Y342" i="61"/>
  <c r="Y341" i="61"/>
  <c r="Y340" i="61"/>
  <c r="Y339" i="61"/>
  <c r="Y338" i="61"/>
  <c r="Y337" i="61"/>
  <c r="Y336" i="61"/>
  <c r="Y335" i="61"/>
  <c r="Y334" i="61"/>
  <c r="Y333" i="61"/>
  <c r="Y332" i="61"/>
  <c r="Y331" i="61"/>
  <c r="Y330" i="61"/>
  <c r="Y329" i="61"/>
  <c r="Y328" i="61"/>
  <c r="Y327" i="61"/>
  <c r="Y326" i="61"/>
  <c r="Y325" i="61"/>
  <c r="Y324" i="61"/>
  <c r="Y323" i="61"/>
  <c r="Y322" i="61"/>
  <c r="Y321" i="61"/>
  <c r="Y320" i="61"/>
  <c r="Y319" i="61"/>
  <c r="Y318" i="61"/>
  <c r="Y317" i="61"/>
  <c r="Y316" i="61"/>
  <c r="Y315" i="61"/>
  <c r="Y314" i="61"/>
  <c r="Y313" i="61"/>
  <c r="Y312" i="61"/>
  <c r="Y311" i="61"/>
  <c r="Y310" i="61"/>
  <c r="Y309" i="61"/>
  <c r="Y308" i="61"/>
  <c r="Y307" i="61"/>
  <c r="Y306" i="61"/>
  <c r="Y305" i="61"/>
  <c r="Y304" i="61"/>
  <c r="Y303" i="61"/>
  <c r="Y302" i="61"/>
  <c r="Y301" i="61"/>
  <c r="Y300" i="61"/>
  <c r="Y299" i="61"/>
  <c r="Y298" i="61"/>
  <c r="Y297" i="61"/>
  <c r="Y296" i="61"/>
  <c r="Y295" i="61"/>
  <c r="Y294" i="61"/>
  <c r="Y293" i="61"/>
  <c r="Y292" i="61"/>
  <c r="Y291" i="61"/>
  <c r="Y290" i="61"/>
  <c r="Y289" i="61"/>
  <c r="Y288" i="61"/>
  <c r="Y287" i="61"/>
  <c r="Y286" i="61"/>
  <c r="Y285" i="61"/>
  <c r="Y284" i="61"/>
  <c r="Y283" i="61"/>
  <c r="Y282" i="61"/>
  <c r="Y281" i="61"/>
  <c r="Y280" i="61"/>
  <c r="Y279" i="61"/>
  <c r="Y278" i="61"/>
  <c r="Y277" i="61"/>
  <c r="Y276" i="61"/>
  <c r="Y275" i="61"/>
  <c r="Y274" i="61"/>
  <c r="Y273" i="61"/>
  <c r="Y272" i="61"/>
  <c r="Y271" i="61"/>
  <c r="Y270" i="61"/>
  <c r="Y269" i="61"/>
  <c r="Y268" i="61"/>
  <c r="Y267" i="61"/>
  <c r="Y266" i="61"/>
  <c r="Y265" i="61"/>
  <c r="Y264" i="61"/>
  <c r="Y263" i="61"/>
  <c r="Y262" i="61"/>
  <c r="Y261" i="61"/>
  <c r="Y260" i="61"/>
  <c r="Y259" i="61"/>
  <c r="Y258" i="61"/>
  <c r="Y257" i="61"/>
  <c r="Y256" i="61"/>
  <c r="Y255" i="61"/>
  <c r="Y254" i="61"/>
  <c r="Y253" i="61"/>
  <c r="Y252" i="61"/>
  <c r="Y251" i="61"/>
  <c r="Y250" i="61"/>
  <c r="Y249" i="61"/>
  <c r="Y248" i="61"/>
  <c r="Y247" i="61"/>
  <c r="Y246" i="61"/>
  <c r="Y245" i="61"/>
  <c r="Y244" i="61"/>
  <c r="Y243" i="61"/>
  <c r="Y242" i="61"/>
  <c r="Y241" i="61"/>
  <c r="Y240" i="61"/>
  <c r="Y239" i="61"/>
  <c r="Y238" i="61"/>
  <c r="Y237" i="61"/>
  <c r="Y236" i="61"/>
  <c r="Y235" i="61"/>
  <c r="Y234" i="61"/>
  <c r="Y233" i="61"/>
  <c r="Y232" i="61"/>
  <c r="Y231" i="61"/>
  <c r="Y230" i="61"/>
  <c r="Y229" i="61"/>
  <c r="Y228" i="61"/>
  <c r="Y227" i="61"/>
  <c r="Y226" i="61"/>
  <c r="Y225" i="61"/>
  <c r="Y224" i="61"/>
  <c r="Y223" i="61"/>
  <c r="Y222" i="61"/>
  <c r="Y221" i="61"/>
  <c r="Y220" i="61"/>
  <c r="Y219" i="61"/>
  <c r="Y218" i="61"/>
  <c r="Y217" i="61"/>
  <c r="Y216" i="61"/>
  <c r="Y215" i="61"/>
  <c r="Y214" i="61"/>
  <c r="Y213" i="61"/>
  <c r="Y212" i="61"/>
  <c r="Y211" i="61"/>
  <c r="Y210" i="61"/>
  <c r="Y209" i="61"/>
  <c r="Y208" i="61"/>
  <c r="Y207" i="61"/>
  <c r="Y206" i="61"/>
  <c r="Y205" i="61"/>
  <c r="Y204" i="61"/>
  <c r="Y203" i="61"/>
  <c r="Y202" i="61"/>
  <c r="Y201" i="61"/>
  <c r="Y200" i="61"/>
  <c r="Y199" i="61"/>
  <c r="Y198" i="61"/>
  <c r="Y197" i="61"/>
  <c r="Y196" i="61"/>
  <c r="Y195" i="61"/>
  <c r="Y194" i="61"/>
  <c r="Y193" i="61"/>
  <c r="Y192" i="61"/>
  <c r="Y191" i="61"/>
  <c r="Y190" i="61"/>
  <c r="Y189" i="61"/>
  <c r="Y188" i="61"/>
  <c r="Y187" i="61"/>
  <c r="Y186" i="61"/>
  <c r="Y185" i="61"/>
  <c r="Y184" i="61"/>
  <c r="Y183" i="61"/>
  <c r="Y182" i="61"/>
  <c r="Y181" i="61"/>
  <c r="Y180" i="61"/>
  <c r="Y179" i="61"/>
  <c r="Y178" i="61"/>
  <c r="Y177" i="61"/>
  <c r="Y176" i="61"/>
  <c r="Y175" i="61"/>
  <c r="Y174" i="61"/>
  <c r="Y173" i="61"/>
  <c r="Y172" i="61"/>
  <c r="Y171" i="61"/>
  <c r="Y170" i="61"/>
  <c r="Y169" i="61"/>
  <c r="Y168" i="61"/>
  <c r="Y167" i="61"/>
  <c r="Y166" i="61"/>
  <c r="Y165" i="61"/>
  <c r="Y164" i="61"/>
  <c r="Y163" i="61"/>
  <c r="Y162" i="61"/>
  <c r="Y161" i="61"/>
  <c r="Y160" i="61"/>
  <c r="Y159" i="61"/>
  <c r="Y158" i="61"/>
  <c r="Y157" i="61"/>
  <c r="Y156" i="61"/>
  <c r="Y155" i="61"/>
  <c r="Y154" i="61"/>
  <c r="Y153" i="61"/>
  <c r="Y152" i="61"/>
  <c r="Y151" i="61"/>
  <c r="Y150" i="61"/>
  <c r="Y149" i="61"/>
  <c r="Y148" i="61"/>
  <c r="Y147" i="61"/>
  <c r="Y146" i="61"/>
  <c r="Y145" i="61"/>
  <c r="Y144" i="61"/>
  <c r="Y143" i="61"/>
  <c r="Y142" i="61"/>
  <c r="Y141" i="61"/>
  <c r="Y140" i="61"/>
  <c r="Y139" i="61"/>
  <c r="Y138" i="61"/>
  <c r="Y137" i="61"/>
  <c r="Y136" i="61"/>
  <c r="Y135" i="61"/>
  <c r="Y134" i="61"/>
  <c r="Y133" i="61"/>
  <c r="Y132" i="61"/>
  <c r="Y131" i="61"/>
  <c r="Y130" i="61"/>
  <c r="Y129" i="61"/>
  <c r="Y128" i="61"/>
  <c r="Y127" i="61"/>
  <c r="Y126" i="61"/>
  <c r="Y125" i="61"/>
  <c r="Y124" i="61"/>
  <c r="Y123" i="61"/>
  <c r="Y122" i="61"/>
  <c r="Y121" i="61"/>
  <c r="Y120" i="61"/>
  <c r="Y119" i="61"/>
  <c r="Y118" i="61"/>
  <c r="Y117" i="61"/>
  <c r="Y116" i="61"/>
  <c r="Y115" i="61"/>
  <c r="Y114" i="61"/>
  <c r="Y113" i="61"/>
  <c r="Y112" i="61"/>
  <c r="Y111" i="61"/>
  <c r="Y110" i="61"/>
  <c r="Y109" i="61"/>
  <c r="Y108" i="61"/>
  <c r="Y107" i="61"/>
  <c r="Y106" i="61"/>
  <c r="Y105" i="61"/>
  <c r="Y104" i="61"/>
  <c r="Y103" i="61"/>
  <c r="Y102" i="61"/>
  <c r="Y101" i="61"/>
  <c r="Y100" i="61"/>
  <c r="Y99" i="61"/>
  <c r="Y98" i="61"/>
  <c r="Y97" i="61"/>
  <c r="Y96" i="61"/>
  <c r="Y95" i="61"/>
  <c r="Y94" i="61"/>
  <c r="Y93" i="61"/>
  <c r="Y92" i="61"/>
  <c r="Y91" i="61"/>
  <c r="Y90" i="61"/>
  <c r="Y89" i="61"/>
  <c r="Y88" i="61"/>
  <c r="Y87" i="61"/>
  <c r="Y86" i="61"/>
  <c r="Y85" i="61"/>
  <c r="Y84" i="61"/>
  <c r="Y83" i="61"/>
  <c r="Y82" i="61"/>
  <c r="Y81" i="61"/>
  <c r="Y80" i="61"/>
  <c r="Y79" i="61"/>
  <c r="Y78" i="61"/>
  <c r="Y77" i="61"/>
  <c r="Y76" i="61"/>
  <c r="Y75" i="61"/>
  <c r="Y74" i="61"/>
  <c r="Y73" i="61"/>
  <c r="Y72" i="61"/>
  <c r="Y71" i="61"/>
  <c r="Y70" i="61"/>
  <c r="Y69" i="61"/>
  <c r="Y68" i="61"/>
  <c r="Y67" i="61"/>
  <c r="Y66" i="61"/>
  <c r="Y65" i="61"/>
  <c r="Y64" i="61"/>
  <c r="Y63" i="61"/>
  <c r="Y62" i="61"/>
  <c r="Y61" i="61"/>
  <c r="Y60" i="61"/>
  <c r="Y59" i="61"/>
  <c r="Y58" i="61"/>
  <c r="Y57" i="61"/>
  <c r="Y56" i="61"/>
  <c r="Y55" i="61"/>
  <c r="Y54" i="61"/>
  <c r="Y53" i="61"/>
  <c r="Y52" i="61"/>
  <c r="Y51" i="61"/>
  <c r="Y50" i="61"/>
  <c r="Y49" i="61"/>
  <c r="Y48" i="61"/>
  <c r="B48" i="61"/>
  <c r="Y47" i="61"/>
  <c r="B47" i="61"/>
  <c r="Y46" i="61"/>
  <c r="Y45" i="61"/>
  <c r="Y44" i="61"/>
  <c r="Y43" i="61"/>
  <c r="Y42" i="61"/>
  <c r="B42" i="61"/>
  <c r="B50" i="61" s="1"/>
  <c r="Y41" i="61"/>
  <c r="B41" i="61"/>
  <c r="B49" i="61" s="1"/>
  <c r="Y40" i="61"/>
  <c r="B40" i="61"/>
  <c r="Y39" i="61"/>
  <c r="B39" i="61"/>
  <c r="Y38" i="61"/>
  <c r="Y37" i="61"/>
  <c r="Y36" i="61"/>
  <c r="Y35" i="61"/>
  <c r="Y34" i="61"/>
  <c r="Y33" i="61"/>
  <c r="Y32" i="61"/>
  <c r="Y31" i="61"/>
  <c r="Y30" i="61"/>
  <c r="Y29" i="61"/>
  <c r="Y28" i="61"/>
  <c r="Y27" i="61"/>
  <c r="Y26" i="61"/>
  <c r="Y25" i="61"/>
  <c r="Y24" i="61"/>
  <c r="Y23" i="61"/>
  <c r="Y22" i="61"/>
  <c r="Y21" i="61"/>
  <c r="Y20" i="61"/>
  <c r="Y19" i="61"/>
  <c r="Y18" i="61"/>
  <c r="Y17" i="61"/>
  <c r="Y16" i="61"/>
  <c r="Y15" i="61"/>
  <c r="Y14" i="61"/>
  <c r="Y13" i="61"/>
  <c r="Y12" i="61"/>
  <c r="Y11" i="61"/>
  <c r="Y10" i="61"/>
  <c r="Y9" i="61"/>
  <c r="Y8" i="61"/>
  <c r="Y7" i="61"/>
  <c r="AE6" i="61"/>
  <c r="AD6" i="61"/>
  <c r="AB6" i="61"/>
  <c r="Y6" i="61"/>
  <c r="AE5" i="61"/>
  <c r="AD5" i="61"/>
  <c r="AB5" i="61"/>
  <c r="Y5" i="61"/>
  <c r="AE4" i="61"/>
  <c r="AD4" i="61"/>
  <c r="AB4" i="61"/>
  <c r="AE3" i="61"/>
  <c r="AD3" i="61"/>
  <c r="AB3" i="61"/>
  <c r="AE2" i="61"/>
  <c r="AD2" i="61"/>
  <c r="AB2" i="61"/>
  <c r="W1" i="61"/>
  <c r="D1" i="61"/>
  <c r="Y579" i="60"/>
  <c r="Y578" i="60"/>
  <c r="Y577" i="60"/>
  <c r="Y576" i="60"/>
  <c r="Y575" i="60"/>
  <c r="Y574" i="60"/>
  <c r="Y573" i="60"/>
  <c r="Y572" i="60"/>
  <c r="Y571" i="60"/>
  <c r="Y570" i="60"/>
  <c r="Y569" i="60"/>
  <c r="Y568" i="60"/>
  <c r="Y567" i="60"/>
  <c r="Y566" i="60"/>
  <c r="Y565" i="60"/>
  <c r="Y564" i="60"/>
  <c r="Y563" i="60"/>
  <c r="Y562" i="60"/>
  <c r="Y561" i="60"/>
  <c r="Y560" i="60"/>
  <c r="Y559" i="60"/>
  <c r="Y558" i="60"/>
  <c r="Y557" i="60"/>
  <c r="Y556" i="60"/>
  <c r="Y555" i="60"/>
  <c r="Y554" i="60"/>
  <c r="Y553" i="60"/>
  <c r="Y552" i="60"/>
  <c r="Y551" i="60"/>
  <c r="Y550" i="60"/>
  <c r="Y549" i="60"/>
  <c r="Y548" i="60"/>
  <c r="Y547" i="60"/>
  <c r="Y546" i="60"/>
  <c r="Y545" i="60"/>
  <c r="Y544" i="60"/>
  <c r="Y543" i="60"/>
  <c r="Y542" i="60"/>
  <c r="Y541" i="60"/>
  <c r="Y540" i="60"/>
  <c r="Y539" i="60"/>
  <c r="Y538" i="60"/>
  <c r="Y537" i="60"/>
  <c r="Y536" i="60"/>
  <c r="Y535" i="60"/>
  <c r="Y534" i="60"/>
  <c r="Y533" i="60"/>
  <c r="Y532" i="60"/>
  <c r="Y531" i="60"/>
  <c r="Y530" i="60"/>
  <c r="Y529" i="60"/>
  <c r="Y528" i="60"/>
  <c r="Y527" i="60"/>
  <c r="Y526" i="60"/>
  <c r="Y525" i="60"/>
  <c r="Y524" i="60"/>
  <c r="Y523" i="60"/>
  <c r="Y522" i="60"/>
  <c r="Y521" i="60"/>
  <c r="Y520" i="60"/>
  <c r="Y519" i="60"/>
  <c r="Y518" i="60"/>
  <c r="Y517" i="60"/>
  <c r="Y516" i="60"/>
  <c r="Y515" i="60"/>
  <c r="Y514" i="60"/>
  <c r="Y513" i="60"/>
  <c r="Y512" i="60"/>
  <c r="Y511" i="60"/>
  <c r="Y510" i="60"/>
  <c r="Y509" i="60"/>
  <c r="Y508" i="60"/>
  <c r="Y507" i="60"/>
  <c r="Y506" i="60"/>
  <c r="Y505" i="60"/>
  <c r="Y504" i="60"/>
  <c r="Y503" i="60"/>
  <c r="Y502" i="60"/>
  <c r="Y501" i="60"/>
  <c r="Y500" i="60"/>
  <c r="Y499" i="60"/>
  <c r="Y498" i="60"/>
  <c r="Y497" i="60"/>
  <c r="Y496" i="60"/>
  <c r="Y495" i="60"/>
  <c r="Y494" i="60"/>
  <c r="Y493" i="60"/>
  <c r="Y492" i="60"/>
  <c r="Y491" i="60"/>
  <c r="Y490" i="60"/>
  <c r="Y489" i="60"/>
  <c r="Y488" i="60"/>
  <c r="Y487" i="60"/>
  <c r="Y486" i="60"/>
  <c r="Y485" i="60"/>
  <c r="Y484" i="60"/>
  <c r="Y483" i="60"/>
  <c r="Y482" i="60"/>
  <c r="Y481" i="60"/>
  <c r="Y480" i="60"/>
  <c r="Y479" i="60"/>
  <c r="Y478" i="60"/>
  <c r="Y477" i="60"/>
  <c r="Y476" i="60"/>
  <c r="Y475" i="60"/>
  <c r="Y474" i="60"/>
  <c r="Y473" i="60"/>
  <c r="Y472" i="60"/>
  <c r="Y471" i="60"/>
  <c r="Y470" i="60"/>
  <c r="Y469" i="60"/>
  <c r="Y468" i="60"/>
  <c r="Y467" i="60"/>
  <c r="Y466" i="60"/>
  <c r="Y465" i="60"/>
  <c r="Y464" i="60"/>
  <c r="Y463" i="60"/>
  <c r="Y462" i="60"/>
  <c r="Y461" i="60"/>
  <c r="Y460" i="60"/>
  <c r="Y459" i="60"/>
  <c r="Y458" i="60"/>
  <c r="Y457" i="60"/>
  <c r="Y456" i="60"/>
  <c r="Y455" i="60"/>
  <c r="Y454" i="60"/>
  <c r="Y453" i="60"/>
  <c r="Y452" i="60"/>
  <c r="Y451" i="60"/>
  <c r="Y450" i="60"/>
  <c r="Y449" i="60"/>
  <c r="Y448" i="60"/>
  <c r="Y447" i="60"/>
  <c r="Y446" i="60"/>
  <c r="Y445" i="60"/>
  <c r="Y444" i="60"/>
  <c r="Y443" i="60"/>
  <c r="Y442" i="60"/>
  <c r="Y441" i="60"/>
  <c r="Y440" i="60"/>
  <c r="Y439" i="60"/>
  <c r="Y438" i="60"/>
  <c r="Y437" i="60"/>
  <c r="Y436" i="60"/>
  <c r="Y435" i="60"/>
  <c r="Y434" i="60"/>
  <c r="Y433" i="60"/>
  <c r="Y432" i="60"/>
  <c r="Y431" i="60"/>
  <c r="Y430" i="60"/>
  <c r="Y429" i="60"/>
  <c r="Y428" i="60"/>
  <c r="Y427" i="60"/>
  <c r="Y426" i="60"/>
  <c r="Y425" i="60"/>
  <c r="Y424" i="60"/>
  <c r="Y423" i="60"/>
  <c r="Y422" i="60"/>
  <c r="Y421" i="60"/>
  <c r="Y420" i="60"/>
  <c r="Y419" i="60"/>
  <c r="Y418" i="60"/>
  <c r="Y417" i="60"/>
  <c r="Y416" i="60"/>
  <c r="Y415" i="60"/>
  <c r="Y414" i="60"/>
  <c r="Y413" i="60"/>
  <c r="Y412" i="60"/>
  <c r="Y411" i="60"/>
  <c r="Y410" i="60"/>
  <c r="Y409" i="60"/>
  <c r="Y408" i="60"/>
  <c r="Y407" i="60"/>
  <c r="Y406" i="60"/>
  <c r="Y405" i="60"/>
  <c r="Y404" i="60"/>
  <c r="Y403" i="60"/>
  <c r="Y402" i="60"/>
  <c r="Y401" i="60"/>
  <c r="Y400" i="60"/>
  <c r="Y399" i="60"/>
  <c r="Y398" i="60"/>
  <c r="Y397" i="60"/>
  <c r="Y396" i="60"/>
  <c r="Y395" i="60"/>
  <c r="Y394" i="60"/>
  <c r="Y393" i="60"/>
  <c r="Y392" i="60"/>
  <c r="Y391" i="60"/>
  <c r="Y390" i="60"/>
  <c r="Y389" i="60"/>
  <c r="Y388" i="60"/>
  <c r="Y387" i="60"/>
  <c r="Y386" i="60"/>
  <c r="Y385" i="60"/>
  <c r="Y384" i="60"/>
  <c r="Y383" i="60"/>
  <c r="Y382" i="60"/>
  <c r="Y381" i="60"/>
  <c r="Y380" i="60"/>
  <c r="Y379" i="60"/>
  <c r="Y378" i="60"/>
  <c r="Y377" i="60"/>
  <c r="Y376" i="60"/>
  <c r="Y375" i="60"/>
  <c r="Y374" i="60"/>
  <c r="Y373" i="60"/>
  <c r="Y372" i="60"/>
  <c r="Y371" i="60"/>
  <c r="Y370" i="60"/>
  <c r="Y369" i="60"/>
  <c r="Y368" i="60"/>
  <c r="Y367" i="60"/>
  <c r="Y366" i="60"/>
  <c r="Y365" i="60"/>
  <c r="Y364" i="60"/>
  <c r="Y363" i="60"/>
  <c r="Y362" i="60"/>
  <c r="Y361" i="60"/>
  <c r="Y360" i="60"/>
  <c r="Y359" i="60"/>
  <c r="Y358" i="60"/>
  <c r="Y357" i="60"/>
  <c r="Y356" i="60"/>
  <c r="Y355" i="60"/>
  <c r="Y354" i="60"/>
  <c r="Y353" i="60"/>
  <c r="Y352" i="60"/>
  <c r="Y351" i="60"/>
  <c r="Y350" i="60"/>
  <c r="Y349" i="60"/>
  <c r="Y348" i="60"/>
  <c r="Y347" i="60"/>
  <c r="Y346" i="60"/>
  <c r="Y345" i="60"/>
  <c r="Y344" i="60"/>
  <c r="Y343" i="60"/>
  <c r="Y342" i="60"/>
  <c r="Y341" i="60"/>
  <c r="Y340" i="60"/>
  <c r="Y339" i="60"/>
  <c r="Y338" i="60"/>
  <c r="Y337" i="60"/>
  <c r="Y336" i="60"/>
  <c r="Y335" i="60"/>
  <c r="Y334" i="60"/>
  <c r="Y333" i="60"/>
  <c r="Y332" i="60"/>
  <c r="Y331" i="60"/>
  <c r="Y330" i="60"/>
  <c r="Y329" i="60"/>
  <c r="Y328" i="60"/>
  <c r="Y327" i="60"/>
  <c r="Y326" i="60"/>
  <c r="Y325" i="60"/>
  <c r="Y324" i="60"/>
  <c r="Y323" i="60"/>
  <c r="Y322" i="60"/>
  <c r="Y321" i="60"/>
  <c r="Y320" i="60"/>
  <c r="Y319" i="60"/>
  <c r="Y318" i="60"/>
  <c r="Y317" i="60"/>
  <c r="Y316" i="60"/>
  <c r="Y315" i="60"/>
  <c r="Y314" i="60"/>
  <c r="Y313" i="60"/>
  <c r="Y312" i="60"/>
  <c r="Y311" i="60"/>
  <c r="Y310" i="60"/>
  <c r="Y309" i="60"/>
  <c r="Y308" i="60"/>
  <c r="Y307" i="60"/>
  <c r="Y306" i="60"/>
  <c r="Y305" i="60"/>
  <c r="Y304" i="60"/>
  <c r="Y303" i="60"/>
  <c r="Y302" i="60"/>
  <c r="Y301" i="60"/>
  <c r="Y300" i="60"/>
  <c r="Y299" i="60"/>
  <c r="Y298" i="60"/>
  <c r="Y297" i="60"/>
  <c r="Y296" i="60"/>
  <c r="Y295" i="60"/>
  <c r="Y294" i="60"/>
  <c r="Y293" i="60"/>
  <c r="Y292" i="60"/>
  <c r="Y291" i="60"/>
  <c r="Y290" i="60"/>
  <c r="Y289" i="60"/>
  <c r="Y288" i="60"/>
  <c r="Y287" i="60"/>
  <c r="Y286" i="60"/>
  <c r="Y285" i="60"/>
  <c r="Y284" i="60"/>
  <c r="Y283" i="60"/>
  <c r="Y282" i="60"/>
  <c r="Y281" i="60"/>
  <c r="Y280" i="60"/>
  <c r="Y279" i="60"/>
  <c r="Y278" i="60"/>
  <c r="Y277" i="60"/>
  <c r="Y276" i="60"/>
  <c r="Y275" i="60"/>
  <c r="Y274" i="60"/>
  <c r="Y273" i="60"/>
  <c r="Y272" i="60"/>
  <c r="Y271" i="60"/>
  <c r="Y270" i="60"/>
  <c r="Y269" i="60"/>
  <c r="Y268" i="60"/>
  <c r="Y267" i="60"/>
  <c r="Y266" i="60"/>
  <c r="Y265" i="60"/>
  <c r="Y264" i="60"/>
  <c r="Y263" i="60"/>
  <c r="Y262" i="60"/>
  <c r="Y261" i="60"/>
  <c r="Y260" i="60"/>
  <c r="Y259" i="60"/>
  <c r="Y258" i="60"/>
  <c r="Y257" i="60"/>
  <c r="Y256" i="60"/>
  <c r="Y255" i="60"/>
  <c r="Y254" i="60"/>
  <c r="Y253" i="60"/>
  <c r="Y252" i="60"/>
  <c r="Y251" i="60"/>
  <c r="Y250" i="60"/>
  <c r="Y249" i="60"/>
  <c r="Y248" i="60"/>
  <c r="Y247" i="60"/>
  <c r="Y246" i="60"/>
  <c r="Y245" i="60"/>
  <c r="Y244" i="60"/>
  <c r="Y243" i="60"/>
  <c r="Y242" i="60"/>
  <c r="Y241" i="60"/>
  <c r="Y240" i="60"/>
  <c r="Y239" i="60"/>
  <c r="Y238" i="60"/>
  <c r="Y237" i="60"/>
  <c r="Y236" i="60"/>
  <c r="Y235" i="60"/>
  <c r="Y234" i="60"/>
  <c r="Y233" i="60"/>
  <c r="Y232" i="60"/>
  <c r="Y231" i="60"/>
  <c r="Y230" i="60"/>
  <c r="Y229" i="60"/>
  <c r="Y228" i="60"/>
  <c r="Y227" i="60"/>
  <c r="Y226" i="60"/>
  <c r="Y225" i="60"/>
  <c r="Y224" i="60"/>
  <c r="Y223" i="60"/>
  <c r="Y222" i="60"/>
  <c r="Y221" i="60"/>
  <c r="Y220" i="60"/>
  <c r="Y219" i="60"/>
  <c r="Y218" i="60"/>
  <c r="Y217" i="60"/>
  <c r="Y216" i="60"/>
  <c r="Y215" i="60"/>
  <c r="Y214" i="60"/>
  <c r="Y213" i="60"/>
  <c r="Y212" i="60"/>
  <c r="Y211" i="60"/>
  <c r="Y210" i="60"/>
  <c r="Y209" i="60"/>
  <c r="Y208" i="60"/>
  <c r="Y207" i="60"/>
  <c r="Y206" i="60"/>
  <c r="Y205" i="60"/>
  <c r="Y204" i="60"/>
  <c r="Y203" i="60"/>
  <c r="Y202" i="60"/>
  <c r="Y201" i="60"/>
  <c r="Y200" i="60"/>
  <c r="Y199" i="60"/>
  <c r="Y198" i="60"/>
  <c r="Y197" i="60"/>
  <c r="Y196" i="60"/>
  <c r="Y195" i="60"/>
  <c r="Y194" i="60"/>
  <c r="Y193" i="60"/>
  <c r="Y192" i="60"/>
  <c r="Y191" i="60"/>
  <c r="Y190" i="60"/>
  <c r="Y189" i="60"/>
  <c r="Y188" i="60"/>
  <c r="Y187" i="60"/>
  <c r="Y186" i="60"/>
  <c r="Y185" i="60"/>
  <c r="Y184" i="60"/>
  <c r="Y183" i="60"/>
  <c r="Y182" i="60"/>
  <c r="Y181" i="60"/>
  <c r="Y180" i="60"/>
  <c r="Y179" i="60"/>
  <c r="Y178" i="60"/>
  <c r="Y177" i="60"/>
  <c r="Y176" i="60"/>
  <c r="Y175" i="60"/>
  <c r="Y174" i="60"/>
  <c r="Y173" i="60"/>
  <c r="Y172" i="60"/>
  <c r="Y171" i="60"/>
  <c r="Y170" i="60"/>
  <c r="Y169" i="60"/>
  <c r="Y168" i="60"/>
  <c r="Y167" i="60"/>
  <c r="Y166" i="60"/>
  <c r="Y165" i="60"/>
  <c r="Y164" i="60"/>
  <c r="Y163" i="60"/>
  <c r="Y162" i="60"/>
  <c r="Y161" i="60"/>
  <c r="Y160" i="60"/>
  <c r="Y159" i="60"/>
  <c r="Y158" i="60"/>
  <c r="Y157" i="60"/>
  <c r="Y156" i="60"/>
  <c r="Y155" i="60"/>
  <c r="Y154" i="60"/>
  <c r="Y153" i="60"/>
  <c r="Y152" i="60"/>
  <c r="Y151" i="60"/>
  <c r="Y150" i="60"/>
  <c r="Y149" i="60"/>
  <c r="Y148" i="60"/>
  <c r="Y147" i="60"/>
  <c r="Y146" i="60"/>
  <c r="Y145" i="60"/>
  <c r="Y144" i="60"/>
  <c r="Y143" i="60"/>
  <c r="Y142" i="60"/>
  <c r="Y141" i="60"/>
  <c r="Y140" i="60"/>
  <c r="Y139" i="60"/>
  <c r="Y138" i="60"/>
  <c r="Y137" i="60"/>
  <c r="Y136" i="60"/>
  <c r="Y135" i="60"/>
  <c r="Y134" i="60"/>
  <c r="Y133" i="60"/>
  <c r="Y132" i="60"/>
  <c r="Y131" i="60"/>
  <c r="Y130" i="60"/>
  <c r="Y129" i="60"/>
  <c r="Y128" i="60"/>
  <c r="Y127" i="60"/>
  <c r="Y126" i="60"/>
  <c r="Y125" i="60"/>
  <c r="Y124" i="60"/>
  <c r="Y123" i="60"/>
  <c r="Y122" i="60"/>
  <c r="Y121" i="60"/>
  <c r="Y120" i="60"/>
  <c r="Y119" i="60"/>
  <c r="Y118" i="60"/>
  <c r="Y117" i="60"/>
  <c r="Y116" i="60"/>
  <c r="Y115" i="60"/>
  <c r="Y114" i="60"/>
  <c r="Y113" i="60"/>
  <c r="Y112" i="60"/>
  <c r="Y111" i="60"/>
  <c r="Y110" i="60"/>
  <c r="Y109" i="60"/>
  <c r="Y108" i="60"/>
  <c r="Y107" i="60"/>
  <c r="Y106" i="60"/>
  <c r="Y105" i="60"/>
  <c r="Y104" i="60"/>
  <c r="Y103" i="60"/>
  <c r="Y102" i="60"/>
  <c r="Y101" i="60"/>
  <c r="Y100" i="60"/>
  <c r="Y99" i="60"/>
  <c r="Y98" i="60"/>
  <c r="Y97" i="60"/>
  <c r="Y96" i="60"/>
  <c r="Y95" i="60"/>
  <c r="Y94" i="60"/>
  <c r="Y93" i="60"/>
  <c r="Y92" i="60"/>
  <c r="Y91" i="60"/>
  <c r="Y90" i="60"/>
  <c r="Y89" i="60"/>
  <c r="Y88" i="60"/>
  <c r="Y87" i="60"/>
  <c r="Y86" i="60"/>
  <c r="Y85" i="60"/>
  <c r="Y84" i="60"/>
  <c r="Y83" i="60"/>
  <c r="Y82" i="60"/>
  <c r="Y81" i="60"/>
  <c r="Y80" i="60"/>
  <c r="Y79" i="60"/>
  <c r="Y78" i="60"/>
  <c r="Y77" i="60"/>
  <c r="Y76" i="60"/>
  <c r="Y75" i="60"/>
  <c r="Y74" i="60"/>
  <c r="Y73" i="60"/>
  <c r="Y72" i="60"/>
  <c r="Y71" i="60"/>
  <c r="Y70" i="60"/>
  <c r="Y69" i="60"/>
  <c r="Y68" i="60"/>
  <c r="Y67" i="60"/>
  <c r="Y66" i="60"/>
  <c r="Y65" i="60"/>
  <c r="Y64" i="60"/>
  <c r="Y63" i="60"/>
  <c r="Y62" i="60"/>
  <c r="Y61" i="60"/>
  <c r="Y60" i="60"/>
  <c r="Y59" i="60"/>
  <c r="Y58" i="60"/>
  <c r="Y57" i="60"/>
  <c r="Y56" i="60"/>
  <c r="Y55" i="60"/>
  <c r="Y54" i="60"/>
  <c r="Y53" i="60"/>
  <c r="Y52" i="60"/>
  <c r="Y51" i="60"/>
  <c r="Y50" i="60"/>
  <c r="Y49" i="60"/>
  <c r="Y48" i="60"/>
  <c r="B48" i="60"/>
  <c r="Y47" i="60"/>
  <c r="B47" i="60"/>
  <c r="Y46" i="60"/>
  <c r="Y45" i="60"/>
  <c r="Y44" i="60"/>
  <c r="Y43" i="60"/>
  <c r="Y42" i="60"/>
  <c r="B42" i="60"/>
  <c r="B50" i="60" s="1"/>
  <c r="Y41" i="60"/>
  <c r="B41" i="60"/>
  <c r="B49" i="60" s="1"/>
  <c r="Y40" i="60"/>
  <c r="B40" i="60"/>
  <c r="Y39" i="60"/>
  <c r="B39" i="60"/>
  <c r="Y38" i="60"/>
  <c r="Y37" i="60"/>
  <c r="Y36" i="60"/>
  <c r="Y35" i="60"/>
  <c r="Y34" i="60"/>
  <c r="Y33" i="60"/>
  <c r="Y32" i="60"/>
  <c r="Y31" i="60"/>
  <c r="Y30" i="60"/>
  <c r="Y29" i="60"/>
  <c r="Y28" i="60"/>
  <c r="Y27" i="60"/>
  <c r="Y26" i="60"/>
  <c r="Y25" i="60"/>
  <c r="Y24" i="60"/>
  <c r="Y23" i="60"/>
  <c r="Y22" i="60"/>
  <c r="Y21" i="60"/>
  <c r="Y20" i="60"/>
  <c r="Y19" i="60"/>
  <c r="Y18" i="60"/>
  <c r="Y17" i="60"/>
  <c r="Y16" i="60"/>
  <c r="Y15" i="60"/>
  <c r="Y14" i="60"/>
  <c r="Y13" i="60"/>
  <c r="Y12" i="60"/>
  <c r="Y11" i="60"/>
  <c r="Y10" i="60"/>
  <c r="Y9" i="60"/>
  <c r="Y8" i="60"/>
  <c r="Y7" i="60"/>
  <c r="AE6" i="60"/>
  <c r="AD6" i="60"/>
  <c r="AB6" i="60"/>
  <c r="Y6" i="60"/>
  <c r="AE5" i="60"/>
  <c r="AD5" i="60"/>
  <c r="AB5" i="60"/>
  <c r="Y5" i="60"/>
  <c r="AE4" i="60"/>
  <c r="AD4" i="60"/>
  <c r="AB4" i="60"/>
  <c r="AE3" i="60"/>
  <c r="AD3" i="60"/>
  <c r="AB3" i="60"/>
  <c r="AE2" i="60"/>
  <c r="AD2" i="60"/>
  <c r="AB2" i="60"/>
  <c r="W1" i="60"/>
  <c r="D1" i="60"/>
  <c r="Y579" i="59"/>
  <c r="Y578" i="59"/>
  <c r="Y577" i="59"/>
  <c r="Y576" i="59"/>
  <c r="Y575" i="59"/>
  <c r="Y574" i="59"/>
  <c r="Y573" i="59"/>
  <c r="Y572" i="59"/>
  <c r="Y571" i="59"/>
  <c r="Y570" i="59"/>
  <c r="Y569" i="59"/>
  <c r="Y568" i="59"/>
  <c r="Y567" i="59"/>
  <c r="Y566" i="59"/>
  <c r="Y565" i="59"/>
  <c r="Y564" i="59"/>
  <c r="Y563" i="59"/>
  <c r="Y562" i="59"/>
  <c r="Y561" i="59"/>
  <c r="Y560" i="59"/>
  <c r="Y559" i="59"/>
  <c r="Y558" i="59"/>
  <c r="Y557" i="59"/>
  <c r="Y556" i="59"/>
  <c r="Y555" i="59"/>
  <c r="Y554" i="59"/>
  <c r="Y553" i="59"/>
  <c r="Y552" i="59"/>
  <c r="Y551" i="59"/>
  <c r="Y550" i="59"/>
  <c r="Y549" i="59"/>
  <c r="Y548" i="59"/>
  <c r="Y547" i="59"/>
  <c r="Y546" i="59"/>
  <c r="Y545" i="59"/>
  <c r="Y544" i="59"/>
  <c r="Y543" i="59"/>
  <c r="Y542" i="59"/>
  <c r="Y541" i="59"/>
  <c r="Y540" i="59"/>
  <c r="Y539" i="59"/>
  <c r="Y538" i="59"/>
  <c r="Y537" i="59"/>
  <c r="Y536" i="59"/>
  <c r="Y535" i="59"/>
  <c r="Y534" i="59"/>
  <c r="Y533" i="59"/>
  <c r="Y532" i="59"/>
  <c r="Y531" i="59"/>
  <c r="Y530" i="59"/>
  <c r="Y529" i="59"/>
  <c r="Y528" i="59"/>
  <c r="Y527" i="59"/>
  <c r="Y526" i="59"/>
  <c r="Y525" i="59"/>
  <c r="Y524" i="59"/>
  <c r="Y523" i="59"/>
  <c r="Y522" i="59"/>
  <c r="Y521" i="59"/>
  <c r="Y520" i="59"/>
  <c r="Y519" i="59"/>
  <c r="Y518" i="59"/>
  <c r="Y517" i="59"/>
  <c r="Y516" i="59"/>
  <c r="Y515" i="59"/>
  <c r="Y514" i="59"/>
  <c r="Y513" i="59"/>
  <c r="Y512" i="59"/>
  <c r="Y511" i="59"/>
  <c r="Y510" i="59"/>
  <c r="Y509" i="59"/>
  <c r="Y508" i="59"/>
  <c r="Y507" i="59"/>
  <c r="Y506" i="59"/>
  <c r="Y505" i="59"/>
  <c r="Y504" i="59"/>
  <c r="Y503" i="59"/>
  <c r="Y502" i="59"/>
  <c r="Y501" i="59"/>
  <c r="Y500" i="59"/>
  <c r="Y499" i="59"/>
  <c r="Y498" i="59"/>
  <c r="Y497" i="59"/>
  <c r="Y496" i="59"/>
  <c r="Y495" i="59"/>
  <c r="Y494" i="59"/>
  <c r="Y493" i="59"/>
  <c r="Y492" i="59"/>
  <c r="Y491" i="59"/>
  <c r="Y490" i="59"/>
  <c r="Y489" i="59"/>
  <c r="Y488" i="59"/>
  <c r="Y487" i="59"/>
  <c r="Y486" i="59"/>
  <c r="Y485" i="59"/>
  <c r="Y484" i="59"/>
  <c r="Y483" i="59"/>
  <c r="Y482" i="59"/>
  <c r="Y481" i="59"/>
  <c r="Y480" i="59"/>
  <c r="Y479" i="59"/>
  <c r="Y478" i="59"/>
  <c r="Y477" i="59"/>
  <c r="Y476" i="59"/>
  <c r="Y475" i="59"/>
  <c r="Y474" i="59"/>
  <c r="Y473" i="59"/>
  <c r="Y472" i="59"/>
  <c r="Y471" i="59"/>
  <c r="Y470" i="59"/>
  <c r="Y469" i="59"/>
  <c r="Y468" i="59"/>
  <c r="Y467" i="59"/>
  <c r="Y466" i="59"/>
  <c r="Y465" i="59"/>
  <c r="Y464" i="59"/>
  <c r="Y463" i="59"/>
  <c r="Y462" i="59"/>
  <c r="Y461" i="59"/>
  <c r="Y460" i="59"/>
  <c r="Y459" i="59"/>
  <c r="Y458" i="59"/>
  <c r="Y457" i="59"/>
  <c r="Y456" i="59"/>
  <c r="Y455" i="59"/>
  <c r="Y454" i="59"/>
  <c r="Y453" i="59"/>
  <c r="Y452" i="59"/>
  <c r="Y451" i="59"/>
  <c r="Y450" i="59"/>
  <c r="Y449" i="59"/>
  <c r="Y448" i="59"/>
  <c r="Y447" i="59"/>
  <c r="Y446" i="59"/>
  <c r="Y445" i="59"/>
  <c r="Y444" i="59"/>
  <c r="Y443" i="59"/>
  <c r="Y442" i="59"/>
  <c r="Y441" i="59"/>
  <c r="Y440" i="59"/>
  <c r="Y439" i="59"/>
  <c r="Y438" i="59"/>
  <c r="Y437" i="59"/>
  <c r="Y436" i="59"/>
  <c r="Y435" i="59"/>
  <c r="Y434" i="59"/>
  <c r="Y433" i="59"/>
  <c r="Y432" i="59"/>
  <c r="Y431" i="59"/>
  <c r="Y430" i="59"/>
  <c r="Y429" i="59"/>
  <c r="Y428" i="59"/>
  <c r="Y427" i="59"/>
  <c r="Y426" i="59"/>
  <c r="Y425" i="59"/>
  <c r="Y424" i="59"/>
  <c r="Y423" i="59"/>
  <c r="Y422" i="59"/>
  <c r="Y421" i="59"/>
  <c r="Y420" i="59"/>
  <c r="Y419" i="59"/>
  <c r="Y418" i="59"/>
  <c r="Y417" i="59"/>
  <c r="Y416" i="59"/>
  <c r="Y415" i="59"/>
  <c r="Y414" i="59"/>
  <c r="Y413" i="59"/>
  <c r="Y412" i="59"/>
  <c r="Y411" i="59"/>
  <c r="Y410" i="59"/>
  <c r="Y409" i="59"/>
  <c r="Y408" i="59"/>
  <c r="Y407" i="59"/>
  <c r="Y406" i="59"/>
  <c r="Y405" i="59"/>
  <c r="Y404" i="59"/>
  <c r="Y403" i="59"/>
  <c r="Y402" i="59"/>
  <c r="Y401" i="59"/>
  <c r="Y400" i="59"/>
  <c r="Y399" i="59"/>
  <c r="Y398" i="59"/>
  <c r="Y397" i="59"/>
  <c r="Y396" i="59"/>
  <c r="Y395" i="59"/>
  <c r="Y394" i="59"/>
  <c r="Y393" i="59"/>
  <c r="Y392" i="59"/>
  <c r="Y391" i="59"/>
  <c r="Y390" i="59"/>
  <c r="Y389" i="59"/>
  <c r="Y388" i="59"/>
  <c r="Y387" i="59"/>
  <c r="Y386" i="59"/>
  <c r="Y385" i="59"/>
  <c r="Y384" i="59"/>
  <c r="Y383" i="59"/>
  <c r="Y382" i="59"/>
  <c r="Y381" i="59"/>
  <c r="Y380" i="59"/>
  <c r="Y379" i="59"/>
  <c r="Y378" i="59"/>
  <c r="Y377" i="59"/>
  <c r="Y376" i="59"/>
  <c r="Y375" i="59"/>
  <c r="Y374" i="59"/>
  <c r="Y373" i="59"/>
  <c r="Y372" i="59"/>
  <c r="Y371" i="59"/>
  <c r="Y370" i="59"/>
  <c r="Y369" i="59"/>
  <c r="Y368" i="59"/>
  <c r="Y367" i="59"/>
  <c r="Y366" i="59"/>
  <c r="Y365" i="59"/>
  <c r="Y364" i="59"/>
  <c r="Y363" i="59"/>
  <c r="Y362" i="59"/>
  <c r="Y361" i="59"/>
  <c r="Y360" i="59"/>
  <c r="Y359" i="59"/>
  <c r="Y358" i="59"/>
  <c r="Y357" i="59"/>
  <c r="Y356" i="59"/>
  <c r="Y355" i="59"/>
  <c r="Y354" i="59"/>
  <c r="Y353" i="59"/>
  <c r="Y352" i="59"/>
  <c r="Y351" i="59"/>
  <c r="Y350" i="59"/>
  <c r="Y349" i="59"/>
  <c r="Y348" i="59"/>
  <c r="Y347" i="59"/>
  <c r="Y346" i="59"/>
  <c r="Y345" i="59"/>
  <c r="Y344" i="59"/>
  <c r="Y343" i="59"/>
  <c r="Y342" i="59"/>
  <c r="Y341" i="59"/>
  <c r="Y340" i="59"/>
  <c r="Y339" i="59"/>
  <c r="Y338" i="59"/>
  <c r="Y337" i="59"/>
  <c r="Y336" i="59"/>
  <c r="Y335" i="59"/>
  <c r="Y334" i="59"/>
  <c r="Y333" i="59"/>
  <c r="Y332" i="59"/>
  <c r="Y331" i="59"/>
  <c r="Y330" i="59"/>
  <c r="Y329" i="59"/>
  <c r="Y328" i="59"/>
  <c r="Y327" i="59"/>
  <c r="Y326" i="59"/>
  <c r="Y325" i="59"/>
  <c r="Y324" i="59"/>
  <c r="Y323" i="59"/>
  <c r="Y322" i="59"/>
  <c r="Y321" i="59"/>
  <c r="Y320" i="59"/>
  <c r="Y319" i="59"/>
  <c r="Y318" i="59"/>
  <c r="Y317" i="59"/>
  <c r="Y316" i="59"/>
  <c r="Y315" i="59"/>
  <c r="Y314" i="59"/>
  <c r="Y313" i="59"/>
  <c r="Y312" i="59"/>
  <c r="Y311" i="59"/>
  <c r="Y310" i="59"/>
  <c r="Y309" i="59"/>
  <c r="Y308" i="59"/>
  <c r="Y307" i="59"/>
  <c r="Y306" i="59"/>
  <c r="Y305" i="59"/>
  <c r="Y304" i="59"/>
  <c r="Y303" i="59"/>
  <c r="Y302" i="59"/>
  <c r="Y301" i="59"/>
  <c r="Y300" i="59"/>
  <c r="Y299" i="59"/>
  <c r="Y298" i="59"/>
  <c r="Y297" i="59"/>
  <c r="Y296" i="59"/>
  <c r="Y295" i="59"/>
  <c r="Y294" i="59"/>
  <c r="Y293" i="59"/>
  <c r="Y292" i="59"/>
  <c r="Y291" i="59"/>
  <c r="Y290" i="59"/>
  <c r="Y289" i="59"/>
  <c r="Y288" i="59"/>
  <c r="Y287" i="59"/>
  <c r="Y286" i="59"/>
  <c r="Y285" i="59"/>
  <c r="Y284" i="59"/>
  <c r="Y283" i="59"/>
  <c r="Y282" i="59"/>
  <c r="Y281" i="59"/>
  <c r="Y280" i="59"/>
  <c r="Y279" i="59"/>
  <c r="Y278" i="59"/>
  <c r="Y277" i="59"/>
  <c r="Y276" i="59"/>
  <c r="Y275" i="59"/>
  <c r="Y274" i="59"/>
  <c r="Y273" i="59"/>
  <c r="Y272" i="59"/>
  <c r="Y271" i="59"/>
  <c r="Y270" i="59"/>
  <c r="Y269" i="59"/>
  <c r="Y268" i="59"/>
  <c r="Y267" i="59"/>
  <c r="Y266" i="59"/>
  <c r="Y265" i="59"/>
  <c r="Y264" i="59"/>
  <c r="Y263" i="59"/>
  <c r="Y262" i="59"/>
  <c r="Y261" i="59"/>
  <c r="Y260" i="59"/>
  <c r="Y259" i="59"/>
  <c r="Y258" i="59"/>
  <c r="Y257" i="59"/>
  <c r="Y256" i="59"/>
  <c r="Y255" i="59"/>
  <c r="Y254" i="59"/>
  <c r="Y253" i="59"/>
  <c r="Y252" i="59"/>
  <c r="Y251" i="59"/>
  <c r="Y250" i="59"/>
  <c r="Y249" i="59"/>
  <c r="Y248" i="59"/>
  <c r="Y247" i="59"/>
  <c r="Y246" i="59"/>
  <c r="Y245" i="59"/>
  <c r="Y244" i="59"/>
  <c r="Y243" i="59"/>
  <c r="Y242" i="59"/>
  <c r="Y241" i="59"/>
  <c r="Y240" i="59"/>
  <c r="Y239" i="59"/>
  <c r="Y238" i="59"/>
  <c r="Y237" i="59"/>
  <c r="Y236" i="59"/>
  <c r="Y235" i="59"/>
  <c r="Y234" i="59"/>
  <c r="Y233" i="59"/>
  <c r="Y232" i="59"/>
  <c r="Y231" i="59"/>
  <c r="Y230" i="59"/>
  <c r="Y229" i="59"/>
  <c r="Y228" i="59"/>
  <c r="Y227" i="59"/>
  <c r="Y226" i="59"/>
  <c r="Y225" i="59"/>
  <c r="Y224" i="59"/>
  <c r="Y223" i="59"/>
  <c r="Y222" i="59"/>
  <c r="Y221" i="59"/>
  <c r="Y220" i="59"/>
  <c r="Y219" i="59"/>
  <c r="Y218" i="59"/>
  <c r="Y217" i="59"/>
  <c r="Y216" i="59"/>
  <c r="Y215" i="59"/>
  <c r="Y214" i="59"/>
  <c r="Y213" i="59"/>
  <c r="Y212" i="59"/>
  <c r="Y211" i="59"/>
  <c r="Y210" i="59"/>
  <c r="Y209" i="59"/>
  <c r="Y208" i="59"/>
  <c r="Y207" i="59"/>
  <c r="Y206" i="59"/>
  <c r="Y205" i="59"/>
  <c r="Y204" i="59"/>
  <c r="Y203" i="59"/>
  <c r="Y202" i="59"/>
  <c r="Y201" i="59"/>
  <c r="Y200" i="59"/>
  <c r="Y199" i="59"/>
  <c r="Y198" i="59"/>
  <c r="Y197" i="59"/>
  <c r="Y196" i="59"/>
  <c r="Y195" i="59"/>
  <c r="Y194" i="59"/>
  <c r="Y193" i="59"/>
  <c r="Y192" i="59"/>
  <c r="Y191" i="59"/>
  <c r="Y190" i="59"/>
  <c r="Y189" i="59"/>
  <c r="Y188" i="59"/>
  <c r="Y187" i="59"/>
  <c r="Y186" i="59"/>
  <c r="Y185" i="59"/>
  <c r="Y184" i="59"/>
  <c r="Y183" i="59"/>
  <c r="Y182" i="59"/>
  <c r="Y181" i="59"/>
  <c r="Y180" i="59"/>
  <c r="Y179" i="59"/>
  <c r="Y178" i="59"/>
  <c r="Y177" i="59"/>
  <c r="Y176" i="59"/>
  <c r="Y175" i="59"/>
  <c r="Y174" i="59"/>
  <c r="Y173" i="59"/>
  <c r="Y172" i="59"/>
  <c r="Y171" i="59"/>
  <c r="Y170" i="59"/>
  <c r="Y169" i="59"/>
  <c r="Y168" i="59"/>
  <c r="Y167" i="59"/>
  <c r="Y166" i="59"/>
  <c r="Y165" i="59"/>
  <c r="Y164" i="59"/>
  <c r="Y163" i="59"/>
  <c r="Y162" i="59"/>
  <c r="Y161" i="59"/>
  <c r="Y160" i="59"/>
  <c r="Y159" i="59"/>
  <c r="Y158" i="59"/>
  <c r="Y157" i="59"/>
  <c r="Y156" i="59"/>
  <c r="Y155" i="59"/>
  <c r="Y154" i="59"/>
  <c r="Y153" i="59"/>
  <c r="Y152" i="59"/>
  <c r="Y151" i="59"/>
  <c r="Y150" i="59"/>
  <c r="Y149" i="59"/>
  <c r="Y148" i="59"/>
  <c r="Y147" i="59"/>
  <c r="Y146" i="59"/>
  <c r="Y145" i="59"/>
  <c r="Y144" i="59"/>
  <c r="Y143" i="59"/>
  <c r="Y142" i="59"/>
  <c r="Y141" i="59"/>
  <c r="Y140" i="59"/>
  <c r="Y139" i="59"/>
  <c r="Y138" i="59"/>
  <c r="Y137" i="59"/>
  <c r="Y136" i="59"/>
  <c r="Y135" i="59"/>
  <c r="Y134" i="59"/>
  <c r="Y133" i="59"/>
  <c r="Y132" i="59"/>
  <c r="Y131" i="59"/>
  <c r="Y130" i="59"/>
  <c r="Y129" i="59"/>
  <c r="Y128" i="59"/>
  <c r="Y127" i="59"/>
  <c r="Y126" i="59"/>
  <c r="Y125" i="59"/>
  <c r="Y124" i="59"/>
  <c r="Y123" i="59"/>
  <c r="Y122" i="59"/>
  <c r="Y121" i="59"/>
  <c r="Y120" i="59"/>
  <c r="Y119" i="59"/>
  <c r="Y118" i="59"/>
  <c r="Y117" i="59"/>
  <c r="Y116" i="59"/>
  <c r="Y115" i="59"/>
  <c r="Y114" i="59"/>
  <c r="Y113" i="59"/>
  <c r="Y112" i="59"/>
  <c r="Y111" i="59"/>
  <c r="Y110" i="59"/>
  <c r="Y109" i="59"/>
  <c r="Y108" i="59"/>
  <c r="Y107" i="59"/>
  <c r="Y106" i="59"/>
  <c r="Y105" i="59"/>
  <c r="Y104" i="59"/>
  <c r="Y103" i="59"/>
  <c r="Y102" i="59"/>
  <c r="Y101" i="59"/>
  <c r="Y100" i="59"/>
  <c r="Y99" i="59"/>
  <c r="Y98" i="59"/>
  <c r="Y97" i="59"/>
  <c r="Y96" i="59"/>
  <c r="Y95" i="59"/>
  <c r="Y94" i="59"/>
  <c r="Y93" i="59"/>
  <c r="Y92" i="59"/>
  <c r="Y91" i="59"/>
  <c r="Y90" i="59"/>
  <c r="Y89" i="59"/>
  <c r="Y88" i="59"/>
  <c r="Y87" i="59"/>
  <c r="Y86" i="59"/>
  <c r="Y85" i="59"/>
  <c r="Y84" i="59"/>
  <c r="Y83" i="59"/>
  <c r="Y82" i="59"/>
  <c r="Y81" i="59"/>
  <c r="Y80" i="59"/>
  <c r="Y79" i="59"/>
  <c r="Y78" i="59"/>
  <c r="Y77" i="59"/>
  <c r="Y76" i="59"/>
  <c r="Y75" i="59"/>
  <c r="Y74" i="59"/>
  <c r="Y73" i="59"/>
  <c r="Y72" i="59"/>
  <c r="Y71" i="59"/>
  <c r="Y70" i="59"/>
  <c r="Y69" i="59"/>
  <c r="Y68" i="59"/>
  <c r="Y67" i="59"/>
  <c r="Y66" i="59"/>
  <c r="Y65" i="59"/>
  <c r="Y64" i="59"/>
  <c r="Y63" i="59"/>
  <c r="Y62" i="59"/>
  <c r="Y61" i="59"/>
  <c r="Y60" i="59"/>
  <c r="Y59" i="59"/>
  <c r="Y58" i="59"/>
  <c r="Y57" i="59"/>
  <c r="Y56" i="59"/>
  <c r="Y55" i="59"/>
  <c r="Y54" i="59"/>
  <c r="Y53" i="59"/>
  <c r="Y52" i="59"/>
  <c r="Y51" i="59"/>
  <c r="Y50" i="59"/>
  <c r="Y49" i="59"/>
  <c r="Y48" i="59"/>
  <c r="B48" i="59"/>
  <c r="Y47" i="59"/>
  <c r="B47" i="59"/>
  <c r="Y46" i="59"/>
  <c r="Y45" i="59"/>
  <c r="Y44" i="59"/>
  <c r="Y43" i="59"/>
  <c r="Y42" i="59"/>
  <c r="B42" i="59"/>
  <c r="B50" i="59" s="1"/>
  <c r="Y41" i="59"/>
  <c r="B41" i="59"/>
  <c r="B49" i="59" s="1"/>
  <c r="Y40" i="59"/>
  <c r="B40" i="59"/>
  <c r="Y39" i="59"/>
  <c r="B39" i="59"/>
  <c r="Y38" i="59"/>
  <c r="Y37" i="59"/>
  <c r="Y36" i="59"/>
  <c r="Y35" i="59"/>
  <c r="Y34" i="59"/>
  <c r="Y33" i="59"/>
  <c r="Y32" i="59"/>
  <c r="Y31" i="59"/>
  <c r="Y30" i="59"/>
  <c r="Y29" i="59"/>
  <c r="Y28" i="59"/>
  <c r="Y27" i="59"/>
  <c r="Y26" i="59"/>
  <c r="Y25" i="59"/>
  <c r="Y24" i="59"/>
  <c r="Y23" i="59"/>
  <c r="Y22" i="59"/>
  <c r="Y21" i="59"/>
  <c r="Y20" i="59"/>
  <c r="Y19" i="59"/>
  <c r="Y18" i="59"/>
  <c r="Y17" i="59"/>
  <c r="Y16" i="59"/>
  <c r="Y15" i="59"/>
  <c r="Y14" i="59"/>
  <c r="Y13" i="59"/>
  <c r="Y12" i="59"/>
  <c r="Y11" i="59"/>
  <c r="Y10" i="59"/>
  <c r="Y9" i="59"/>
  <c r="Y8" i="59"/>
  <c r="Y7" i="59"/>
  <c r="AE6" i="59"/>
  <c r="AD6" i="59"/>
  <c r="AB6" i="59"/>
  <c r="Y6" i="59"/>
  <c r="AE5" i="59"/>
  <c r="AD5" i="59"/>
  <c r="AB5" i="59"/>
  <c r="Y5" i="59"/>
  <c r="AE4" i="59"/>
  <c r="AD4" i="59"/>
  <c r="AB4" i="59"/>
  <c r="AE3" i="59"/>
  <c r="AD3" i="59"/>
  <c r="AB3" i="59"/>
  <c r="AE2" i="59"/>
  <c r="AD2" i="59"/>
  <c r="AB2" i="59"/>
  <c r="W1" i="59"/>
  <c r="D1" i="59"/>
  <c r="Y579" i="58"/>
  <c r="Y578" i="58"/>
  <c r="Y577" i="58"/>
  <c r="Y576" i="58"/>
  <c r="Y575" i="58"/>
  <c r="Y574" i="58"/>
  <c r="Y573" i="58"/>
  <c r="Y572" i="58"/>
  <c r="Y571" i="58"/>
  <c r="Y570" i="58"/>
  <c r="Y569" i="58"/>
  <c r="Y568" i="58"/>
  <c r="Y567" i="58"/>
  <c r="Y566" i="58"/>
  <c r="Y565" i="58"/>
  <c r="Y564" i="58"/>
  <c r="Y563" i="58"/>
  <c r="Y562" i="58"/>
  <c r="Y561" i="58"/>
  <c r="Y560" i="58"/>
  <c r="Y559" i="58"/>
  <c r="Y558" i="58"/>
  <c r="Y557" i="58"/>
  <c r="Y556" i="58"/>
  <c r="Y555" i="58"/>
  <c r="Y554" i="58"/>
  <c r="Y553" i="58"/>
  <c r="Y552" i="58"/>
  <c r="Y551" i="58"/>
  <c r="Y550" i="58"/>
  <c r="Y549" i="58"/>
  <c r="Y548" i="58"/>
  <c r="Y547" i="58"/>
  <c r="Y546" i="58"/>
  <c r="Y545" i="58"/>
  <c r="Y544" i="58"/>
  <c r="Y543" i="58"/>
  <c r="Y542" i="58"/>
  <c r="Y541" i="58"/>
  <c r="Y540" i="58"/>
  <c r="Y539" i="58"/>
  <c r="Y538" i="58"/>
  <c r="Y537" i="58"/>
  <c r="Y536" i="58"/>
  <c r="Y535" i="58"/>
  <c r="Y534" i="58"/>
  <c r="Y533" i="58"/>
  <c r="Y532" i="58"/>
  <c r="Y531" i="58"/>
  <c r="Y530" i="58"/>
  <c r="Y529" i="58"/>
  <c r="Y528" i="58"/>
  <c r="Y527" i="58"/>
  <c r="Y526" i="58"/>
  <c r="Y525" i="58"/>
  <c r="Y524" i="58"/>
  <c r="Y523" i="58"/>
  <c r="Y522" i="58"/>
  <c r="Y521" i="58"/>
  <c r="Y520" i="58"/>
  <c r="Y519" i="58"/>
  <c r="Y518" i="58"/>
  <c r="Y517" i="58"/>
  <c r="Y516" i="58"/>
  <c r="Y515" i="58"/>
  <c r="Y514" i="58"/>
  <c r="Y513" i="58"/>
  <c r="Y512" i="58"/>
  <c r="Y511" i="58"/>
  <c r="Y510" i="58"/>
  <c r="Y509" i="58"/>
  <c r="Y508" i="58"/>
  <c r="Y507" i="58"/>
  <c r="Y506" i="58"/>
  <c r="Y505" i="58"/>
  <c r="Y504" i="58"/>
  <c r="Y503" i="58"/>
  <c r="Y502" i="58"/>
  <c r="Y501" i="58"/>
  <c r="Y500" i="58"/>
  <c r="Y499" i="58"/>
  <c r="Y498" i="58"/>
  <c r="Y497" i="58"/>
  <c r="Y496" i="58"/>
  <c r="Y495" i="58"/>
  <c r="Y494" i="58"/>
  <c r="Y493" i="58"/>
  <c r="Y492" i="58"/>
  <c r="Y491" i="58"/>
  <c r="Y490" i="58"/>
  <c r="Y489" i="58"/>
  <c r="Y488" i="58"/>
  <c r="Y487" i="58"/>
  <c r="Y486" i="58"/>
  <c r="Y485" i="58"/>
  <c r="Y484" i="58"/>
  <c r="Y483" i="58"/>
  <c r="Y482" i="58"/>
  <c r="Y481" i="58"/>
  <c r="Y480" i="58"/>
  <c r="Y479" i="58"/>
  <c r="Y478" i="58"/>
  <c r="Y477" i="58"/>
  <c r="Y476" i="58"/>
  <c r="Y475" i="58"/>
  <c r="Y474" i="58"/>
  <c r="Y473" i="58"/>
  <c r="Y472" i="58"/>
  <c r="Y471" i="58"/>
  <c r="Y470" i="58"/>
  <c r="Y469" i="58"/>
  <c r="Y468" i="58"/>
  <c r="Y467" i="58"/>
  <c r="Y466" i="58"/>
  <c r="Y465" i="58"/>
  <c r="Y464" i="58"/>
  <c r="Y463" i="58"/>
  <c r="Y462" i="58"/>
  <c r="Y461" i="58"/>
  <c r="Y460" i="58"/>
  <c r="Y459" i="58"/>
  <c r="Y458" i="58"/>
  <c r="Y457" i="58"/>
  <c r="Y456" i="58"/>
  <c r="Y455" i="58"/>
  <c r="Y454" i="58"/>
  <c r="Y453" i="58"/>
  <c r="Y452" i="58"/>
  <c r="Y451" i="58"/>
  <c r="Y450" i="58"/>
  <c r="Y449" i="58"/>
  <c r="Y448" i="58"/>
  <c r="Y447" i="58"/>
  <c r="Y446" i="58"/>
  <c r="Y445" i="58"/>
  <c r="Y444" i="58"/>
  <c r="Y443" i="58"/>
  <c r="Y442" i="58"/>
  <c r="Y441" i="58"/>
  <c r="Y440" i="58"/>
  <c r="Y439" i="58"/>
  <c r="Y438" i="58"/>
  <c r="Y437" i="58"/>
  <c r="Y436" i="58"/>
  <c r="Y435" i="58"/>
  <c r="Y434" i="58"/>
  <c r="Y433" i="58"/>
  <c r="Y432" i="58"/>
  <c r="Y431" i="58"/>
  <c r="Y430" i="58"/>
  <c r="Y429" i="58"/>
  <c r="Y428" i="58"/>
  <c r="Y427" i="58"/>
  <c r="Y426" i="58"/>
  <c r="Y425" i="58"/>
  <c r="Y424" i="58"/>
  <c r="Y423" i="58"/>
  <c r="Y422" i="58"/>
  <c r="Y421" i="58"/>
  <c r="Y420" i="58"/>
  <c r="Y419" i="58"/>
  <c r="Y418" i="58"/>
  <c r="Y417" i="58"/>
  <c r="Y416" i="58"/>
  <c r="Y415" i="58"/>
  <c r="Y414" i="58"/>
  <c r="Y413" i="58"/>
  <c r="Y412" i="58"/>
  <c r="Y411" i="58"/>
  <c r="Y410" i="58"/>
  <c r="Y409" i="58"/>
  <c r="Y408" i="58"/>
  <c r="Y407" i="58"/>
  <c r="Y406" i="58"/>
  <c r="Y405" i="58"/>
  <c r="Y404" i="58"/>
  <c r="Y403" i="58"/>
  <c r="Y402" i="58"/>
  <c r="Y401" i="58"/>
  <c r="Y400" i="58"/>
  <c r="Y399" i="58"/>
  <c r="Y398" i="58"/>
  <c r="Y397" i="58"/>
  <c r="Y396" i="58"/>
  <c r="Y395" i="58"/>
  <c r="Y394" i="58"/>
  <c r="Y393" i="58"/>
  <c r="Y392" i="58"/>
  <c r="Y391" i="58"/>
  <c r="Y390" i="58"/>
  <c r="Y389" i="58"/>
  <c r="Y388" i="58"/>
  <c r="Y387" i="58"/>
  <c r="Y386" i="58"/>
  <c r="Y385" i="58"/>
  <c r="Y384" i="58"/>
  <c r="Y383" i="58"/>
  <c r="Y382" i="58"/>
  <c r="Y381" i="58"/>
  <c r="Y380" i="58"/>
  <c r="Y379" i="58"/>
  <c r="Y378" i="58"/>
  <c r="Y377" i="58"/>
  <c r="Y376" i="58"/>
  <c r="Y375" i="58"/>
  <c r="Y374" i="58"/>
  <c r="Y373" i="58"/>
  <c r="Y372" i="58"/>
  <c r="Y371" i="58"/>
  <c r="Y370" i="58"/>
  <c r="Y369" i="58"/>
  <c r="Y368" i="58"/>
  <c r="Y367" i="58"/>
  <c r="Y366" i="58"/>
  <c r="Y365" i="58"/>
  <c r="Y364" i="58"/>
  <c r="Y363" i="58"/>
  <c r="Y362" i="58"/>
  <c r="Y361" i="58"/>
  <c r="Y360" i="58"/>
  <c r="Y359" i="58"/>
  <c r="Y358" i="58"/>
  <c r="Y357" i="58"/>
  <c r="Y356" i="58"/>
  <c r="Y355" i="58"/>
  <c r="Y354" i="58"/>
  <c r="Y353" i="58"/>
  <c r="Y352" i="58"/>
  <c r="Y351" i="58"/>
  <c r="Y350" i="58"/>
  <c r="Y349" i="58"/>
  <c r="Y348" i="58"/>
  <c r="Y347" i="58"/>
  <c r="Y346" i="58"/>
  <c r="Y345" i="58"/>
  <c r="Y344" i="58"/>
  <c r="Y343" i="58"/>
  <c r="Y342" i="58"/>
  <c r="Y341" i="58"/>
  <c r="Y340" i="58"/>
  <c r="Y339" i="58"/>
  <c r="Y338" i="58"/>
  <c r="Y337" i="58"/>
  <c r="Y336" i="58"/>
  <c r="Y335" i="58"/>
  <c r="Y334" i="58"/>
  <c r="Y333" i="58"/>
  <c r="Y332" i="58"/>
  <c r="Y331" i="58"/>
  <c r="Y330" i="58"/>
  <c r="Y329" i="58"/>
  <c r="Y328" i="58"/>
  <c r="Y327" i="58"/>
  <c r="Y326" i="58"/>
  <c r="Y325" i="58"/>
  <c r="Y324" i="58"/>
  <c r="Y323" i="58"/>
  <c r="Y322" i="58"/>
  <c r="Y321" i="58"/>
  <c r="Y320" i="58"/>
  <c r="Y319" i="58"/>
  <c r="Y318" i="58"/>
  <c r="Y317" i="58"/>
  <c r="Y316" i="58"/>
  <c r="Y315" i="58"/>
  <c r="Y314" i="58"/>
  <c r="Y313" i="58"/>
  <c r="Y312" i="58"/>
  <c r="Y311" i="58"/>
  <c r="Y310" i="58"/>
  <c r="Y309" i="58"/>
  <c r="Y308" i="58"/>
  <c r="Y307" i="58"/>
  <c r="Y306" i="58"/>
  <c r="Y305" i="58"/>
  <c r="Y304" i="58"/>
  <c r="Y303" i="58"/>
  <c r="Y302" i="58"/>
  <c r="Y301" i="58"/>
  <c r="Y300" i="58"/>
  <c r="Y299" i="58"/>
  <c r="Y298" i="58"/>
  <c r="Y297" i="58"/>
  <c r="Y296" i="58"/>
  <c r="Y295" i="58"/>
  <c r="Y294" i="58"/>
  <c r="Y293" i="58"/>
  <c r="Y292" i="58"/>
  <c r="Y291" i="58"/>
  <c r="Y290" i="58"/>
  <c r="Y289" i="58"/>
  <c r="Y288" i="58"/>
  <c r="Y287" i="58"/>
  <c r="Y286" i="58"/>
  <c r="Y285" i="58"/>
  <c r="Y284" i="58"/>
  <c r="Y283" i="58"/>
  <c r="Y282" i="58"/>
  <c r="Y281" i="58"/>
  <c r="Y280" i="58"/>
  <c r="Y279" i="58"/>
  <c r="Y278" i="58"/>
  <c r="Y277" i="58"/>
  <c r="Y276" i="58"/>
  <c r="Y275" i="58"/>
  <c r="Y274" i="58"/>
  <c r="Y273" i="58"/>
  <c r="Y272" i="58"/>
  <c r="Y271" i="58"/>
  <c r="Y270" i="58"/>
  <c r="Y269" i="58"/>
  <c r="Y268" i="58"/>
  <c r="Y267" i="58"/>
  <c r="Y266" i="58"/>
  <c r="Y265" i="58"/>
  <c r="Y264" i="58"/>
  <c r="Y263" i="58"/>
  <c r="Y262" i="58"/>
  <c r="Y261" i="58"/>
  <c r="Y260" i="58"/>
  <c r="Y259" i="58"/>
  <c r="Y258" i="58"/>
  <c r="Y257" i="58"/>
  <c r="Y256" i="58"/>
  <c r="Y255" i="58"/>
  <c r="Y254" i="58"/>
  <c r="Y253" i="58"/>
  <c r="Y252" i="58"/>
  <c r="Y251" i="58"/>
  <c r="Y250" i="58"/>
  <c r="Y249" i="58"/>
  <c r="Y248" i="58"/>
  <c r="Y247" i="58"/>
  <c r="Y246" i="58"/>
  <c r="Y245" i="58"/>
  <c r="Y244" i="58"/>
  <c r="Y243" i="58"/>
  <c r="Y242" i="58"/>
  <c r="Y241" i="58"/>
  <c r="Y240" i="58"/>
  <c r="Y239" i="58"/>
  <c r="Y238" i="58"/>
  <c r="Y237" i="58"/>
  <c r="Y236" i="58"/>
  <c r="Y235" i="58"/>
  <c r="Y234" i="58"/>
  <c r="Y233" i="58"/>
  <c r="Y232" i="58"/>
  <c r="Y231" i="58"/>
  <c r="Y230" i="58"/>
  <c r="Y229" i="58"/>
  <c r="Y228" i="58"/>
  <c r="Y227" i="58"/>
  <c r="Y226" i="58"/>
  <c r="Y225" i="58"/>
  <c r="Y224" i="58"/>
  <c r="Y223" i="58"/>
  <c r="Y222" i="58"/>
  <c r="Y221" i="58"/>
  <c r="Y220" i="58"/>
  <c r="Y219" i="58"/>
  <c r="Y218" i="58"/>
  <c r="Y217" i="58"/>
  <c r="Y216" i="58"/>
  <c r="Y215" i="58"/>
  <c r="Y214" i="58"/>
  <c r="Y213" i="58"/>
  <c r="Y212" i="58"/>
  <c r="Y211" i="58"/>
  <c r="Y210" i="58"/>
  <c r="Y209" i="58"/>
  <c r="Y208" i="58"/>
  <c r="Y207" i="58"/>
  <c r="Y206" i="58"/>
  <c r="Y205" i="58"/>
  <c r="Y204" i="58"/>
  <c r="Y203" i="58"/>
  <c r="Y202" i="58"/>
  <c r="Y201" i="58"/>
  <c r="Y200" i="58"/>
  <c r="Y199" i="58"/>
  <c r="Y198" i="58"/>
  <c r="Y197" i="58"/>
  <c r="Y196" i="58"/>
  <c r="Y195" i="58"/>
  <c r="Y194" i="58"/>
  <c r="Y193" i="58"/>
  <c r="Y192" i="58"/>
  <c r="Y191" i="58"/>
  <c r="Y190" i="58"/>
  <c r="Y189" i="58"/>
  <c r="Y188" i="58"/>
  <c r="Y187" i="58"/>
  <c r="Y186" i="58"/>
  <c r="Y185" i="58"/>
  <c r="Y184" i="58"/>
  <c r="Y183" i="58"/>
  <c r="Y182" i="58"/>
  <c r="Y181" i="58"/>
  <c r="Y180" i="58"/>
  <c r="Y179" i="58"/>
  <c r="Y178" i="58"/>
  <c r="Y177" i="58"/>
  <c r="Y176" i="58"/>
  <c r="Y175" i="58"/>
  <c r="Y174" i="58"/>
  <c r="Y173" i="58"/>
  <c r="Y172" i="58"/>
  <c r="Y171" i="58"/>
  <c r="Y170" i="58"/>
  <c r="Y169" i="58"/>
  <c r="Y168" i="58"/>
  <c r="Y167" i="58"/>
  <c r="Y166" i="58"/>
  <c r="Y165" i="58"/>
  <c r="Y164" i="58"/>
  <c r="Y163" i="58"/>
  <c r="Y162" i="58"/>
  <c r="Y161" i="58"/>
  <c r="Y160" i="58"/>
  <c r="Y159" i="58"/>
  <c r="Y158" i="58"/>
  <c r="Y157" i="58"/>
  <c r="Y156" i="58"/>
  <c r="Y155" i="58"/>
  <c r="Y154" i="58"/>
  <c r="Y153" i="58"/>
  <c r="Y152" i="58"/>
  <c r="Y151" i="58"/>
  <c r="Y150" i="58"/>
  <c r="Y149" i="58"/>
  <c r="Y148" i="58"/>
  <c r="Y147" i="58"/>
  <c r="Y146" i="58"/>
  <c r="Y145" i="58"/>
  <c r="Y144" i="58"/>
  <c r="Y143" i="58"/>
  <c r="Y142" i="58"/>
  <c r="Y141" i="58"/>
  <c r="Y140" i="58"/>
  <c r="Y139" i="58"/>
  <c r="Y138" i="58"/>
  <c r="Y137" i="58"/>
  <c r="Y136" i="58"/>
  <c r="Y135" i="58"/>
  <c r="Y134" i="58"/>
  <c r="Y133" i="58"/>
  <c r="Y132" i="58"/>
  <c r="Y131" i="58"/>
  <c r="Y130" i="58"/>
  <c r="Y129" i="58"/>
  <c r="Y128" i="58"/>
  <c r="Y127" i="58"/>
  <c r="Y126" i="58"/>
  <c r="Y125" i="58"/>
  <c r="Y124" i="58"/>
  <c r="Y123" i="58"/>
  <c r="Y122" i="58"/>
  <c r="Y121" i="58"/>
  <c r="Y120" i="58"/>
  <c r="Y119" i="58"/>
  <c r="Y118" i="58"/>
  <c r="Y117" i="58"/>
  <c r="Y116" i="58"/>
  <c r="Y115" i="58"/>
  <c r="Y114" i="58"/>
  <c r="Y113" i="58"/>
  <c r="Y112" i="58"/>
  <c r="Y111" i="58"/>
  <c r="Y110" i="58"/>
  <c r="Y109" i="58"/>
  <c r="Y108" i="58"/>
  <c r="Y107" i="58"/>
  <c r="Y106" i="58"/>
  <c r="Y105" i="58"/>
  <c r="Y104" i="58"/>
  <c r="Y103" i="58"/>
  <c r="Y102" i="58"/>
  <c r="Y101" i="58"/>
  <c r="Y100" i="58"/>
  <c r="Y99" i="58"/>
  <c r="Y98" i="58"/>
  <c r="Y97" i="58"/>
  <c r="Y96" i="58"/>
  <c r="Y95" i="58"/>
  <c r="Y94" i="58"/>
  <c r="Y93" i="58"/>
  <c r="Y92" i="58"/>
  <c r="Y91" i="58"/>
  <c r="Y90" i="58"/>
  <c r="Y89" i="58"/>
  <c r="Y88" i="58"/>
  <c r="Y87" i="58"/>
  <c r="Y86" i="58"/>
  <c r="Y85" i="58"/>
  <c r="Y84" i="58"/>
  <c r="Y83" i="58"/>
  <c r="Y82" i="58"/>
  <c r="Y81" i="58"/>
  <c r="Y80" i="58"/>
  <c r="Y79" i="58"/>
  <c r="Y78" i="58"/>
  <c r="Y77" i="58"/>
  <c r="Y76" i="58"/>
  <c r="Y75" i="58"/>
  <c r="Y74" i="58"/>
  <c r="Y73" i="58"/>
  <c r="Y72" i="58"/>
  <c r="Y71" i="58"/>
  <c r="Y70" i="58"/>
  <c r="Y69" i="58"/>
  <c r="Y68" i="58"/>
  <c r="Y67" i="58"/>
  <c r="Y66" i="58"/>
  <c r="Y65" i="58"/>
  <c r="Y64" i="58"/>
  <c r="Y63" i="58"/>
  <c r="Y62" i="58"/>
  <c r="Y61" i="58"/>
  <c r="Y60" i="58"/>
  <c r="Y59" i="58"/>
  <c r="Y58" i="58"/>
  <c r="Y57" i="58"/>
  <c r="Y56" i="58"/>
  <c r="Y55" i="58"/>
  <c r="Y54" i="58"/>
  <c r="Y53" i="58"/>
  <c r="Y52" i="58"/>
  <c r="Y51" i="58"/>
  <c r="Y50" i="58"/>
  <c r="B50" i="58"/>
  <c r="Y49" i="58"/>
  <c r="Y48" i="58"/>
  <c r="Y47" i="58"/>
  <c r="Y46" i="58"/>
  <c r="Y45" i="58"/>
  <c r="Y44" i="58"/>
  <c r="Y43" i="58"/>
  <c r="Y42" i="58"/>
  <c r="B42" i="58"/>
  <c r="Y41" i="58"/>
  <c r="B41" i="58"/>
  <c r="B49" i="58" s="1"/>
  <c r="Y40" i="58"/>
  <c r="B40" i="58"/>
  <c r="B48" i="58" s="1"/>
  <c r="Y39" i="58"/>
  <c r="B39" i="58"/>
  <c r="B47" i="58" s="1"/>
  <c r="Y38" i="58"/>
  <c r="Y37" i="58"/>
  <c r="Y36" i="58"/>
  <c r="Y35" i="58"/>
  <c r="Y34" i="58"/>
  <c r="Y33" i="58"/>
  <c r="Y32" i="58"/>
  <c r="Y31" i="58"/>
  <c r="Y30" i="58"/>
  <c r="Y29" i="58"/>
  <c r="Y28" i="58"/>
  <c r="Y27" i="58"/>
  <c r="Y26" i="58"/>
  <c r="Y25" i="58"/>
  <c r="Y24" i="58"/>
  <c r="Y23" i="58"/>
  <c r="Y22" i="58"/>
  <c r="Y21" i="58"/>
  <c r="Y20" i="58"/>
  <c r="Y19" i="58"/>
  <c r="Y18" i="58"/>
  <c r="Y17" i="58"/>
  <c r="Y16" i="58"/>
  <c r="Y15" i="58"/>
  <c r="Y14" i="58"/>
  <c r="Y13" i="58"/>
  <c r="Y12" i="58"/>
  <c r="Y11" i="58"/>
  <c r="Y10" i="58"/>
  <c r="Y9" i="58"/>
  <c r="Y8" i="58"/>
  <c r="Y7" i="58"/>
  <c r="AE6" i="58"/>
  <c r="AD6" i="58"/>
  <c r="AB6" i="58"/>
  <c r="Y6" i="58"/>
  <c r="AE5" i="58"/>
  <c r="AD5" i="58"/>
  <c r="AB5" i="58"/>
  <c r="Y5" i="58"/>
  <c r="AE4" i="58"/>
  <c r="AD4" i="58"/>
  <c r="AB4" i="58"/>
  <c r="AE3" i="58"/>
  <c r="AD3" i="58"/>
  <c r="AB3" i="58"/>
  <c r="AE2" i="58"/>
  <c r="AD2" i="58"/>
  <c r="AB2" i="58"/>
  <c r="W1" i="58"/>
  <c r="D1" i="58"/>
  <c r="W2" i="58" s="1"/>
  <c r="W3" i="58" s="1"/>
  <c r="Y579" i="57"/>
  <c r="Y578" i="57"/>
  <c r="Y577" i="57"/>
  <c r="Y576" i="57"/>
  <c r="Y575" i="57"/>
  <c r="Y574" i="57"/>
  <c r="Y573" i="57"/>
  <c r="Y572" i="57"/>
  <c r="Y571" i="57"/>
  <c r="Y570" i="57"/>
  <c r="Y569" i="57"/>
  <c r="Y568" i="57"/>
  <c r="Y567" i="57"/>
  <c r="Y566" i="57"/>
  <c r="Y565" i="57"/>
  <c r="Y564" i="57"/>
  <c r="Y563" i="57"/>
  <c r="Y562" i="57"/>
  <c r="Y561" i="57"/>
  <c r="Y560" i="57"/>
  <c r="Y559" i="57"/>
  <c r="Y558" i="57"/>
  <c r="Y557" i="57"/>
  <c r="Y556" i="57"/>
  <c r="Y555" i="57"/>
  <c r="Y554" i="57"/>
  <c r="Y553" i="57"/>
  <c r="Y552" i="57"/>
  <c r="Y551" i="57"/>
  <c r="Y550" i="57"/>
  <c r="Y549" i="57"/>
  <c r="Y548" i="57"/>
  <c r="Y547" i="57"/>
  <c r="Y546" i="57"/>
  <c r="Y545" i="57"/>
  <c r="Y544" i="57"/>
  <c r="Y543" i="57"/>
  <c r="Y542" i="57"/>
  <c r="Y541" i="57"/>
  <c r="Y540" i="57"/>
  <c r="Y539" i="57"/>
  <c r="Y538" i="57"/>
  <c r="Y537" i="57"/>
  <c r="Y536" i="57"/>
  <c r="Y535" i="57"/>
  <c r="Y534" i="57"/>
  <c r="Y533" i="57"/>
  <c r="Y532" i="57"/>
  <c r="Y531" i="57"/>
  <c r="Y530" i="57"/>
  <c r="Y529" i="57"/>
  <c r="Y528" i="57"/>
  <c r="Y527" i="57"/>
  <c r="Y526" i="57"/>
  <c r="Y525" i="57"/>
  <c r="Y524" i="57"/>
  <c r="Y523" i="57"/>
  <c r="Y522" i="57"/>
  <c r="Y521" i="57"/>
  <c r="Y520" i="57"/>
  <c r="Y519" i="57"/>
  <c r="Y518" i="57"/>
  <c r="Y517" i="57"/>
  <c r="Y516" i="57"/>
  <c r="Y515" i="57"/>
  <c r="Y514" i="57"/>
  <c r="Y513" i="57"/>
  <c r="Y512" i="57"/>
  <c r="Y511" i="57"/>
  <c r="Y510" i="57"/>
  <c r="Y509" i="57"/>
  <c r="Y508" i="57"/>
  <c r="Y507" i="57"/>
  <c r="Y506" i="57"/>
  <c r="Y505" i="57"/>
  <c r="Y504" i="57"/>
  <c r="Y503" i="57"/>
  <c r="Y502" i="57"/>
  <c r="Y501" i="57"/>
  <c r="Y500" i="57"/>
  <c r="Y499" i="57"/>
  <c r="Y498" i="57"/>
  <c r="Y497" i="57"/>
  <c r="Y496" i="57"/>
  <c r="Y495" i="57"/>
  <c r="Y494" i="57"/>
  <c r="Y493" i="57"/>
  <c r="Y492" i="57"/>
  <c r="Y491" i="57"/>
  <c r="Y490" i="57"/>
  <c r="Y489" i="57"/>
  <c r="Y488" i="57"/>
  <c r="Y487" i="57"/>
  <c r="Y486" i="57"/>
  <c r="Y485" i="57"/>
  <c r="Y484" i="57"/>
  <c r="Y483" i="57"/>
  <c r="Y482" i="57"/>
  <c r="Y481" i="57"/>
  <c r="Y480" i="57"/>
  <c r="Y479" i="57"/>
  <c r="Y478" i="57"/>
  <c r="Y477" i="57"/>
  <c r="Y476" i="57"/>
  <c r="Y475" i="57"/>
  <c r="Y474" i="57"/>
  <c r="Y473" i="57"/>
  <c r="Y472" i="57"/>
  <c r="Y471" i="57"/>
  <c r="Y470" i="57"/>
  <c r="Y469" i="57"/>
  <c r="Y468" i="57"/>
  <c r="Y467" i="57"/>
  <c r="Y466" i="57"/>
  <c r="Y465" i="57"/>
  <c r="Y464" i="57"/>
  <c r="Y463" i="57"/>
  <c r="Y462" i="57"/>
  <c r="Y461" i="57"/>
  <c r="Y460" i="57"/>
  <c r="Y459" i="57"/>
  <c r="Y458" i="57"/>
  <c r="Y457" i="57"/>
  <c r="Y456" i="57"/>
  <c r="Y455" i="57"/>
  <c r="Y454" i="57"/>
  <c r="Y453" i="57"/>
  <c r="Y452" i="57"/>
  <c r="Y451" i="57"/>
  <c r="Y450" i="57"/>
  <c r="Y449" i="57"/>
  <c r="Y448" i="57"/>
  <c r="Y447" i="57"/>
  <c r="Y446" i="57"/>
  <c r="Y445" i="57"/>
  <c r="Y444" i="57"/>
  <c r="Y443" i="57"/>
  <c r="Y442" i="57"/>
  <c r="Y441" i="57"/>
  <c r="Y440" i="57"/>
  <c r="Y439" i="57"/>
  <c r="Y438" i="57"/>
  <c r="Y437" i="57"/>
  <c r="Y436" i="57"/>
  <c r="Y435" i="57"/>
  <c r="Y434" i="57"/>
  <c r="Y433" i="57"/>
  <c r="Y432" i="57"/>
  <c r="Y431" i="57"/>
  <c r="Y430" i="57"/>
  <c r="Y429" i="57"/>
  <c r="Y428" i="57"/>
  <c r="Y427" i="57"/>
  <c r="Y426" i="57"/>
  <c r="Y425" i="57"/>
  <c r="Y424" i="57"/>
  <c r="Y423" i="57"/>
  <c r="Y422" i="57"/>
  <c r="Y421" i="57"/>
  <c r="Y420" i="57"/>
  <c r="Y419" i="57"/>
  <c r="Y418" i="57"/>
  <c r="Y417" i="57"/>
  <c r="Y416" i="57"/>
  <c r="Y415" i="57"/>
  <c r="Y414" i="57"/>
  <c r="Y413" i="57"/>
  <c r="Y412" i="57"/>
  <c r="Y411" i="57"/>
  <c r="Y410" i="57"/>
  <c r="Y409" i="57"/>
  <c r="Y408" i="57"/>
  <c r="Y407" i="57"/>
  <c r="Y406" i="57"/>
  <c r="Y405" i="57"/>
  <c r="Y404" i="57"/>
  <c r="Y403" i="57"/>
  <c r="Y402" i="57"/>
  <c r="Y401" i="57"/>
  <c r="Y400" i="57"/>
  <c r="Y399" i="57"/>
  <c r="Y398" i="57"/>
  <c r="Y397" i="57"/>
  <c r="Y396" i="57"/>
  <c r="Y395" i="57"/>
  <c r="Y394" i="57"/>
  <c r="Y393" i="57"/>
  <c r="Y392" i="57"/>
  <c r="Y391" i="57"/>
  <c r="Y390" i="57"/>
  <c r="Y389" i="57"/>
  <c r="Y388" i="57"/>
  <c r="Y387" i="57"/>
  <c r="Y386" i="57"/>
  <c r="Y385" i="57"/>
  <c r="Y384" i="57"/>
  <c r="Y383" i="57"/>
  <c r="Y382" i="57"/>
  <c r="Y381" i="57"/>
  <c r="Y380" i="57"/>
  <c r="Y379" i="57"/>
  <c r="Y378" i="57"/>
  <c r="Y377" i="57"/>
  <c r="Y376" i="57"/>
  <c r="Y375" i="57"/>
  <c r="Y374" i="57"/>
  <c r="Y373" i="57"/>
  <c r="Y372" i="57"/>
  <c r="Y371" i="57"/>
  <c r="Y370" i="57"/>
  <c r="Y369" i="57"/>
  <c r="Y368" i="57"/>
  <c r="Y367" i="57"/>
  <c r="Y366" i="57"/>
  <c r="Y365" i="57"/>
  <c r="Y364" i="57"/>
  <c r="Y363" i="57"/>
  <c r="Y362" i="57"/>
  <c r="Y361" i="57"/>
  <c r="Y360" i="57"/>
  <c r="Y359" i="57"/>
  <c r="Y358" i="57"/>
  <c r="Y357" i="57"/>
  <c r="Y356" i="57"/>
  <c r="Y355" i="57"/>
  <c r="Y354" i="57"/>
  <c r="Y353" i="57"/>
  <c r="Y352" i="57"/>
  <c r="Y351" i="57"/>
  <c r="Y350" i="57"/>
  <c r="Y349" i="57"/>
  <c r="Y348" i="57"/>
  <c r="Y347" i="57"/>
  <c r="Y346" i="57"/>
  <c r="Y345" i="57"/>
  <c r="Y344" i="57"/>
  <c r="Y343" i="57"/>
  <c r="Y342" i="57"/>
  <c r="Y341" i="57"/>
  <c r="Y340" i="57"/>
  <c r="Y339" i="57"/>
  <c r="Y338" i="57"/>
  <c r="Y337" i="57"/>
  <c r="Y336" i="57"/>
  <c r="Y335" i="57"/>
  <c r="Y334" i="57"/>
  <c r="Y333" i="57"/>
  <c r="Y332" i="57"/>
  <c r="Y331" i="57"/>
  <c r="Y330" i="57"/>
  <c r="Y329" i="57"/>
  <c r="Y328" i="57"/>
  <c r="Y327" i="57"/>
  <c r="Y326" i="57"/>
  <c r="Y325" i="57"/>
  <c r="Y324" i="57"/>
  <c r="Y323" i="57"/>
  <c r="Y322" i="57"/>
  <c r="Y321" i="57"/>
  <c r="Y320" i="57"/>
  <c r="Y319" i="57"/>
  <c r="Y318" i="57"/>
  <c r="Y317" i="57"/>
  <c r="Y316" i="57"/>
  <c r="Y315" i="57"/>
  <c r="Y314" i="57"/>
  <c r="Y313" i="57"/>
  <c r="Y312" i="57"/>
  <c r="Y311" i="57"/>
  <c r="Y310" i="57"/>
  <c r="Y309" i="57"/>
  <c r="Y308" i="57"/>
  <c r="Y307" i="57"/>
  <c r="Y306" i="57"/>
  <c r="Y305" i="57"/>
  <c r="Y304" i="57"/>
  <c r="Y303" i="57"/>
  <c r="Y302" i="57"/>
  <c r="Y301" i="57"/>
  <c r="Y300" i="57"/>
  <c r="Y299" i="57"/>
  <c r="Y298" i="57"/>
  <c r="Y297" i="57"/>
  <c r="Y296" i="57"/>
  <c r="Y295" i="57"/>
  <c r="Y294" i="57"/>
  <c r="Y293" i="57"/>
  <c r="Y292" i="57"/>
  <c r="Y291" i="57"/>
  <c r="Y290" i="57"/>
  <c r="Y289" i="57"/>
  <c r="Y288" i="57"/>
  <c r="Y287" i="57"/>
  <c r="Y286" i="57"/>
  <c r="Y285" i="57"/>
  <c r="Y284" i="57"/>
  <c r="Y283" i="57"/>
  <c r="Y282" i="57"/>
  <c r="Y281" i="57"/>
  <c r="Y280" i="57"/>
  <c r="Y279" i="57"/>
  <c r="Y278" i="57"/>
  <c r="Y277" i="57"/>
  <c r="Y276" i="57"/>
  <c r="Y275" i="57"/>
  <c r="Y274" i="57"/>
  <c r="Y273" i="57"/>
  <c r="Y272" i="57"/>
  <c r="Y271" i="57"/>
  <c r="Y270" i="57"/>
  <c r="Y269" i="57"/>
  <c r="Y268" i="57"/>
  <c r="Y267" i="57"/>
  <c r="Y266" i="57"/>
  <c r="Y265" i="57"/>
  <c r="Y264" i="57"/>
  <c r="Y263" i="57"/>
  <c r="Y262" i="57"/>
  <c r="Y261" i="57"/>
  <c r="Y260" i="57"/>
  <c r="Y259" i="57"/>
  <c r="Y258" i="57"/>
  <c r="Y257" i="57"/>
  <c r="Y256" i="57"/>
  <c r="Y255" i="57"/>
  <c r="Y254" i="57"/>
  <c r="Y253" i="57"/>
  <c r="Y252" i="57"/>
  <c r="Y251" i="57"/>
  <c r="Y250" i="57"/>
  <c r="Y249" i="57"/>
  <c r="Y248" i="57"/>
  <c r="Y247" i="57"/>
  <c r="Y246" i="57"/>
  <c r="Y245" i="57"/>
  <c r="Y244" i="57"/>
  <c r="Y243" i="57"/>
  <c r="Y242" i="57"/>
  <c r="Y241" i="57"/>
  <c r="Y240" i="57"/>
  <c r="Y239" i="57"/>
  <c r="Y238" i="57"/>
  <c r="Y237" i="57"/>
  <c r="Y236" i="57"/>
  <c r="Y235" i="57"/>
  <c r="Y234" i="57"/>
  <c r="Y233" i="57"/>
  <c r="Y232" i="57"/>
  <c r="Y231" i="57"/>
  <c r="Y230" i="57"/>
  <c r="Y229" i="57"/>
  <c r="Y228" i="57"/>
  <c r="Y227" i="57"/>
  <c r="Y226" i="57"/>
  <c r="Y225" i="57"/>
  <c r="Y224" i="57"/>
  <c r="Y223" i="57"/>
  <c r="Y222" i="57"/>
  <c r="Y221" i="57"/>
  <c r="Y220" i="57"/>
  <c r="Y219" i="57"/>
  <c r="Y218" i="57"/>
  <c r="Y217" i="57"/>
  <c r="Y216" i="57"/>
  <c r="Y215" i="57"/>
  <c r="Y214" i="57"/>
  <c r="Y213" i="57"/>
  <c r="Y212" i="57"/>
  <c r="Y211" i="57"/>
  <c r="Y210" i="57"/>
  <c r="Y209" i="57"/>
  <c r="Y208" i="57"/>
  <c r="Y207" i="57"/>
  <c r="Y206" i="57"/>
  <c r="Y205" i="57"/>
  <c r="Y204" i="57"/>
  <c r="Y203" i="57"/>
  <c r="Y202" i="57"/>
  <c r="Y201" i="57"/>
  <c r="Y200" i="57"/>
  <c r="Y199" i="57"/>
  <c r="Y198" i="57"/>
  <c r="Y197" i="57"/>
  <c r="Y196" i="57"/>
  <c r="Y195" i="57"/>
  <c r="Y194" i="57"/>
  <c r="Y193" i="57"/>
  <c r="Y192" i="57"/>
  <c r="Y191" i="57"/>
  <c r="Y190" i="57"/>
  <c r="Y189" i="57"/>
  <c r="Y188" i="57"/>
  <c r="Y187" i="57"/>
  <c r="Y186" i="57"/>
  <c r="Y185" i="57"/>
  <c r="Y184" i="57"/>
  <c r="Y183" i="57"/>
  <c r="Y182" i="57"/>
  <c r="Y181" i="57"/>
  <c r="Y180" i="57"/>
  <c r="Y179" i="57"/>
  <c r="Y178" i="57"/>
  <c r="Y177" i="57"/>
  <c r="Y176" i="57"/>
  <c r="Y175" i="57"/>
  <c r="Y174" i="57"/>
  <c r="Y173" i="57"/>
  <c r="Y172" i="57"/>
  <c r="Y171" i="57"/>
  <c r="Y170" i="57"/>
  <c r="Y169" i="57"/>
  <c r="Y168" i="57"/>
  <c r="Y167" i="57"/>
  <c r="Y166" i="57"/>
  <c r="Y165" i="57"/>
  <c r="Y164" i="57"/>
  <c r="Y163" i="57"/>
  <c r="Y162" i="57"/>
  <c r="Y161" i="57"/>
  <c r="Y160" i="57"/>
  <c r="Y159" i="57"/>
  <c r="Y158" i="57"/>
  <c r="Y157" i="57"/>
  <c r="Y156" i="57"/>
  <c r="Y155" i="57"/>
  <c r="Y154" i="57"/>
  <c r="Y153" i="57"/>
  <c r="Y152" i="57"/>
  <c r="Y151" i="57"/>
  <c r="Y150" i="57"/>
  <c r="Y149" i="57"/>
  <c r="Y148" i="57"/>
  <c r="Y147" i="57"/>
  <c r="Y146" i="57"/>
  <c r="Y145" i="57"/>
  <c r="Y144" i="57"/>
  <c r="Y143" i="57"/>
  <c r="Y142" i="57"/>
  <c r="Y141" i="57"/>
  <c r="Y140" i="57"/>
  <c r="Y139" i="57"/>
  <c r="Y138" i="57"/>
  <c r="Y137" i="57"/>
  <c r="Y136" i="57"/>
  <c r="Y135" i="57"/>
  <c r="Y134" i="57"/>
  <c r="Y133" i="57"/>
  <c r="Y132" i="57"/>
  <c r="Y131" i="57"/>
  <c r="Y130" i="57"/>
  <c r="Y129" i="57"/>
  <c r="Y128" i="57"/>
  <c r="Y127" i="57"/>
  <c r="Y126" i="57"/>
  <c r="Y125" i="57"/>
  <c r="Y124" i="57"/>
  <c r="Y123" i="57"/>
  <c r="Y122" i="57"/>
  <c r="Y121" i="57"/>
  <c r="Y120" i="57"/>
  <c r="Y119" i="57"/>
  <c r="Y118" i="57"/>
  <c r="Y117" i="57"/>
  <c r="Y116" i="57"/>
  <c r="Y115" i="57"/>
  <c r="Y114" i="57"/>
  <c r="Y113" i="57"/>
  <c r="Y112" i="57"/>
  <c r="Y111" i="57"/>
  <c r="Y110" i="57"/>
  <c r="Y109" i="57"/>
  <c r="Y108" i="57"/>
  <c r="Y107" i="57"/>
  <c r="Y106" i="57"/>
  <c r="Y105" i="57"/>
  <c r="Y104" i="57"/>
  <c r="Y103" i="57"/>
  <c r="Y102" i="57"/>
  <c r="Y101" i="57"/>
  <c r="Y100" i="57"/>
  <c r="Y99" i="57"/>
  <c r="Y98" i="57"/>
  <c r="Y97" i="57"/>
  <c r="Y96" i="57"/>
  <c r="Y95" i="57"/>
  <c r="Y94" i="57"/>
  <c r="Y93" i="57"/>
  <c r="Y92" i="57"/>
  <c r="Y91" i="57"/>
  <c r="Y90" i="57"/>
  <c r="Y89" i="57"/>
  <c r="Y88" i="57"/>
  <c r="Y87" i="57"/>
  <c r="Y86" i="57"/>
  <c r="Y85" i="57"/>
  <c r="Y84" i="57"/>
  <c r="Y83" i="57"/>
  <c r="Y82" i="57"/>
  <c r="Y81" i="57"/>
  <c r="Y80" i="57"/>
  <c r="Y79" i="57"/>
  <c r="Y78" i="57"/>
  <c r="Y77" i="57"/>
  <c r="Y76" i="57"/>
  <c r="Y75" i="57"/>
  <c r="Y74" i="57"/>
  <c r="Y73" i="57"/>
  <c r="Y72" i="57"/>
  <c r="Y71" i="57"/>
  <c r="Y70" i="57"/>
  <c r="Y69" i="57"/>
  <c r="Y68" i="57"/>
  <c r="Y67" i="57"/>
  <c r="Y66" i="57"/>
  <c r="Y65" i="57"/>
  <c r="Y64" i="57"/>
  <c r="Y63" i="57"/>
  <c r="Y62" i="57"/>
  <c r="Y61" i="57"/>
  <c r="Y60" i="57"/>
  <c r="Y59" i="57"/>
  <c r="Y58" i="57"/>
  <c r="Y57" i="57"/>
  <c r="Y56" i="57"/>
  <c r="Y55" i="57"/>
  <c r="Y54" i="57"/>
  <c r="Y53" i="57"/>
  <c r="Y52" i="57"/>
  <c r="Y51" i="57"/>
  <c r="Y50" i="57"/>
  <c r="Y49" i="57"/>
  <c r="Y48" i="57"/>
  <c r="B48" i="57"/>
  <c r="Y47" i="57"/>
  <c r="B47" i="57"/>
  <c r="Y46" i="57"/>
  <c r="Y45" i="57"/>
  <c r="Y44" i="57"/>
  <c r="Y43" i="57"/>
  <c r="Y42" i="57"/>
  <c r="B42" i="57"/>
  <c r="B50" i="57" s="1"/>
  <c r="Y41" i="57"/>
  <c r="B41" i="57"/>
  <c r="B49" i="57" s="1"/>
  <c r="Y40" i="57"/>
  <c r="B40" i="57"/>
  <c r="Y39" i="57"/>
  <c r="B39" i="57"/>
  <c r="Y38" i="57"/>
  <c r="Y37" i="57"/>
  <c r="Y36" i="57"/>
  <c r="Y35" i="57"/>
  <c r="Y34" i="57"/>
  <c r="Y33" i="57"/>
  <c r="Y32" i="57"/>
  <c r="Y31" i="57"/>
  <c r="Y30" i="57"/>
  <c r="Y29" i="57"/>
  <c r="Y28" i="57"/>
  <c r="Y27" i="57"/>
  <c r="Y26" i="57"/>
  <c r="Y25" i="57"/>
  <c r="Y24" i="57"/>
  <c r="Y23" i="57"/>
  <c r="Y22" i="57"/>
  <c r="Y21" i="57"/>
  <c r="Y20" i="57"/>
  <c r="Y19" i="57"/>
  <c r="Y18" i="57"/>
  <c r="Y17" i="57"/>
  <c r="Y16" i="57"/>
  <c r="Y15" i="57"/>
  <c r="Y14" i="57"/>
  <c r="Y13" i="57"/>
  <c r="Y12" i="57"/>
  <c r="Y11" i="57"/>
  <c r="Y10" i="57"/>
  <c r="Y9" i="57"/>
  <c r="Y8" i="57"/>
  <c r="Y7" i="57"/>
  <c r="AE6" i="57"/>
  <c r="AD6" i="57"/>
  <c r="AB6" i="57"/>
  <c r="Y6" i="57"/>
  <c r="AE5" i="57"/>
  <c r="AD5" i="57"/>
  <c r="AB5" i="57"/>
  <c r="Y5" i="57"/>
  <c r="AE4" i="57"/>
  <c r="AD4" i="57"/>
  <c r="AB4" i="57"/>
  <c r="AE3" i="57"/>
  <c r="AD3" i="57"/>
  <c r="AB3" i="57"/>
  <c r="AE2" i="57"/>
  <c r="AD2" i="57"/>
  <c r="AB2" i="57"/>
  <c r="W1" i="57"/>
  <c r="D1" i="57"/>
  <c r="Y579" i="56"/>
  <c r="Y578" i="56"/>
  <c r="Y577" i="56"/>
  <c r="Y576" i="56"/>
  <c r="Y575" i="56"/>
  <c r="Y574" i="56"/>
  <c r="Y573" i="56"/>
  <c r="Y572" i="56"/>
  <c r="Y571" i="56"/>
  <c r="Y570" i="56"/>
  <c r="Y569" i="56"/>
  <c r="Y568" i="56"/>
  <c r="Y567" i="56"/>
  <c r="Y566" i="56"/>
  <c r="Y565" i="56"/>
  <c r="Y564" i="56"/>
  <c r="Y563" i="56"/>
  <c r="Y562" i="56"/>
  <c r="Y561" i="56"/>
  <c r="Y560" i="56"/>
  <c r="Y559" i="56"/>
  <c r="Y558" i="56"/>
  <c r="Y557" i="56"/>
  <c r="Y556" i="56"/>
  <c r="Y555" i="56"/>
  <c r="Y554" i="56"/>
  <c r="Y553" i="56"/>
  <c r="Y552" i="56"/>
  <c r="Y551" i="56"/>
  <c r="Y550" i="56"/>
  <c r="Y549" i="56"/>
  <c r="Y548" i="56"/>
  <c r="Y547" i="56"/>
  <c r="Y546" i="56"/>
  <c r="Y545" i="56"/>
  <c r="Y544" i="56"/>
  <c r="Y543" i="56"/>
  <c r="Y542" i="56"/>
  <c r="Y541" i="56"/>
  <c r="Y540" i="56"/>
  <c r="Y539" i="56"/>
  <c r="Y538" i="56"/>
  <c r="Y537" i="56"/>
  <c r="Y536" i="56"/>
  <c r="Y535" i="56"/>
  <c r="Y534" i="56"/>
  <c r="Y533" i="56"/>
  <c r="Y532" i="56"/>
  <c r="Y531" i="56"/>
  <c r="Y530" i="56"/>
  <c r="Y529" i="56"/>
  <c r="Y528" i="56"/>
  <c r="Y527" i="56"/>
  <c r="Y526" i="56"/>
  <c r="Y525" i="56"/>
  <c r="Y524" i="56"/>
  <c r="Y523" i="56"/>
  <c r="Y522" i="56"/>
  <c r="Y521" i="56"/>
  <c r="Y520" i="56"/>
  <c r="Y519" i="56"/>
  <c r="Y518" i="56"/>
  <c r="Y517" i="56"/>
  <c r="Y516" i="56"/>
  <c r="Y515" i="56"/>
  <c r="Y514" i="56"/>
  <c r="Y513" i="56"/>
  <c r="Y512" i="56"/>
  <c r="Y511" i="56"/>
  <c r="Y510" i="56"/>
  <c r="Y509" i="56"/>
  <c r="Y508" i="56"/>
  <c r="Y507" i="56"/>
  <c r="Y506" i="56"/>
  <c r="Y505" i="56"/>
  <c r="Y504" i="56"/>
  <c r="Y503" i="56"/>
  <c r="Y502" i="56"/>
  <c r="Y501" i="56"/>
  <c r="Y500" i="56"/>
  <c r="Y499" i="56"/>
  <c r="Y498" i="56"/>
  <c r="Y497" i="56"/>
  <c r="Y496" i="56"/>
  <c r="Y495" i="56"/>
  <c r="Y494" i="56"/>
  <c r="Y493" i="56"/>
  <c r="Y492" i="56"/>
  <c r="Y491" i="56"/>
  <c r="Y490" i="56"/>
  <c r="Y489" i="56"/>
  <c r="Y488" i="56"/>
  <c r="Y487" i="56"/>
  <c r="Y486" i="56"/>
  <c r="Y485" i="56"/>
  <c r="Y484" i="56"/>
  <c r="Y483" i="56"/>
  <c r="Y482" i="56"/>
  <c r="Y481" i="56"/>
  <c r="Y480" i="56"/>
  <c r="Y479" i="56"/>
  <c r="Y478" i="56"/>
  <c r="Y477" i="56"/>
  <c r="Y476" i="56"/>
  <c r="Y475" i="56"/>
  <c r="Y474" i="56"/>
  <c r="Y473" i="56"/>
  <c r="Y472" i="56"/>
  <c r="Y471" i="56"/>
  <c r="Y470" i="56"/>
  <c r="Y469" i="56"/>
  <c r="Y468" i="56"/>
  <c r="Y467" i="56"/>
  <c r="Y466" i="56"/>
  <c r="Y465" i="56"/>
  <c r="Y464" i="56"/>
  <c r="Y463" i="56"/>
  <c r="Y462" i="56"/>
  <c r="Y461" i="56"/>
  <c r="Y460" i="56"/>
  <c r="Y459" i="56"/>
  <c r="Y458" i="56"/>
  <c r="Y457" i="56"/>
  <c r="Y456" i="56"/>
  <c r="Y455" i="56"/>
  <c r="Y454" i="56"/>
  <c r="Y453" i="56"/>
  <c r="Y452" i="56"/>
  <c r="Y451" i="56"/>
  <c r="Y450" i="56"/>
  <c r="Y449" i="56"/>
  <c r="Y448" i="56"/>
  <c r="Y447" i="56"/>
  <c r="Y446" i="56"/>
  <c r="Y445" i="56"/>
  <c r="Y444" i="56"/>
  <c r="Y443" i="56"/>
  <c r="Y442" i="56"/>
  <c r="Y441" i="56"/>
  <c r="Y440" i="56"/>
  <c r="Y439" i="56"/>
  <c r="Y438" i="56"/>
  <c r="Y437" i="56"/>
  <c r="Y436" i="56"/>
  <c r="Y435" i="56"/>
  <c r="Y434" i="56"/>
  <c r="Y433" i="56"/>
  <c r="Y432" i="56"/>
  <c r="Y431" i="56"/>
  <c r="Y430" i="56"/>
  <c r="Y429" i="56"/>
  <c r="Y428" i="56"/>
  <c r="Y427" i="56"/>
  <c r="Y426" i="56"/>
  <c r="Y425" i="56"/>
  <c r="Y424" i="56"/>
  <c r="Y423" i="56"/>
  <c r="Y422" i="56"/>
  <c r="Y421" i="56"/>
  <c r="Y420" i="56"/>
  <c r="Y419" i="56"/>
  <c r="Y418" i="56"/>
  <c r="Y417" i="56"/>
  <c r="Y416" i="56"/>
  <c r="Y415" i="56"/>
  <c r="Y414" i="56"/>
  <c r="Y413" i="56"/>
  <c r="Y412" i="56"/>
  <c r="Y411" i="56"/>
  <c r="Y410" i="56"/>
  <c r="Y409" i="56"/>
  <c r="Y408" i="56"/>
  <c r="Y407" i="56"/>
  <c r="Y406" i="56"/>
  <c r="Y405" i="56"/>
  <c r="Y404" i="56"/>
  <c r="Y403" i="56"/>
  <c r="Y402" i="56"/>
  <c r="Y401" i="56"/>
  <c r="Y400" i="56"/>
  <c r="Y399" i="56"/>
  <c r="Y398" i="56"/>
  <c r="Y397" i="56"/>
  <c r="Y396" i="56"/>
  <c r="Y395" i="56"/>
  <c r="Y394" i="56"/>
  <c r="Y393" i="56"/>
  <c r="Y392" i="56"/>
  <c r="Y391" i="56"/>
  <c r="Y390" i="56"/>
  <c r="Y389" i="56"/>
  <c r="Y388" i="56"/>
  <c r="Y387" i="56"/>
  <c r="Y386" i="56"/>
  <c r="Y385" i="56"/>
  <c r="Y384" i="56"/>
  <c r="Y383" i="56"/>
  <c r="Y382" i="56"/>
  <c r="Y381" i="56"/>
  <c r="Y380" i="56"/>
  <c r="Y379" i="56"/>
  <c r="Y378" i="56"/>
  <c r="Y377" i="56"/>
  <c r="Y376" i="56"/>
  <c r="Y375" i="56"/>
  <c r="Y374" i="56"/>
  <c r="Y373" i="56"/>
  <c r="Y372" i="56"/>
  <c r="Y371" i="56"/>
  <c r="Y370" i="56"/>
  <c r="Y369" i="56"/>
  <c r="Y368" i="56"/>
  <c r="Y367" i="56"/>
  <c r="Y366" i="56"/>
  <c r="Y365" i="56"/>
  <c r="Y364" i="56"/>
  <c r="Y363" i="56"/>
  <c r="Y362" i="56"/>
  <c r="Y361" i="56"/>
  <c r="Y360" i="56"/>
  <c r="Y359" i="56"/>
  <c r="Y358" i="56"/>
  <c r="Y357" i="56"/>
  <c r="Y356" i="56"/>
  <c r="Y355" i="56"/>
  <c r="Y354" i="56"/>
  <c r="Y353" i="56"/>
  <c r="Y352" i="56"/>
  <c r="Y351" i="56"/>
  <c r="Y350" i="56"/>
  <c r="Y349" i="56"/>
  <c r="Y348" i="56"/>
  <c r="Y347" i="56"/>
  <c r="Y346" i="56"/>
  <c r="Y345" i="56"/>
  <c r="Y344" i="56"/>
  <c r="Y343" i="56"/>
  <c r="Y342" i="56"/>
  <c r="Y341" i="56"/>
  <c r="Y340" i="56"/>
  <c r="Y339" i="56"/>
  <c r="Y338" i="56"/>
  <c r="Y337" i="56"/>
  <c r="Y336" i="56"/>
  <c r="Y335" i="56"/>
  <c r="Y334" i="56"/>
  <c r="Y333" i="56"/>
  <c r="Y332" i="56"/>
  <c r="Y331" i="56"/>
  <c r="Y330" i="56"/>
  <c r="Y329" i="56"/>
  <c r="Y328" i="56"/>
  <c r="Y327" i="56"/>
  <c r="Y326" i="56"/>
  <c r="Y325" i="56"/>
  <c r="Y324" i="56"/>
  <c r="Y323" i="56"/>
  <c r="Y322" i="56"/>
  <c r="Y321" i="56"/>
  <c r="Y320" i="56"/>
  <c r="Y319" i="56"/>
  <c r="Y318" i="56"/>
  <c r="Y317" i="56"/>
  <c r="Y316" i="56"/>
  <c r="Y315" i="56"/>
  <c r="Y314" i="56"/>
  <c r="Y313" i="56"/>
  <c r="Y312" i="56"/>
  <c r="Y311" i="56"/>
  <c r="Y310" i="56"/>
  <c r="Y309" i="56"/>
  <c r="Y308" i="56"/>
  <c r="Y307" i="56"/>
  <c r="Y306" i="56"/>
  <c r="Y305" i="56"/>
  <c r="Y304" i="56"/>
  <c r="Y303" i="56"/>
  <c r="Y302" i="56"/>
  <c r="Y301" i="56"/>
  <c r="Y300" i="56"/>
  <c r="Y299" i="56"/>
  <c r="Y298" i="56"/>
  <c r="Y297" i="56"/>
  <c r="Y296" i="56"/>
  <c r="Y295" i="56"/>
  <c r="Y294" i="56"/>
  <c r="Y293" i="56"/>
  <c r="Y292" i="56"/>
  <c r="Y291" i="56"/>
  <c r="Y290" i="56"/>
  <c r="Y289" i="56"/>
  <c r="Y288" i="56"/>
  <c r="Y287" i="56"/>
  <c r="Y286" i="56"/>
  <c r="Y285" i="56"/>
  <c r="Y284" i="56"/>
  <c r="Y283" i="56"/>
  <c r="Y282" i="56"/>
  <c r="Y281" i="56"/>
  <c r="Y280" i="56"/>
  <c r="Y279" i="56"/>
  <c r="Y278" i="56"/>
  <c r="Y277" i="56"/>
  <c r="Y276" i="56"/>
  <c r="Y275" i="56"/>
  <c r="Y274" i="56"/>
  <c r="Y273" i="56"/>
  <c r="Y272" i="56"/>
  <c r="Y271" i="56"/>
  <c r="Y270" i="56"/>
  <c r="Y269" i="56"/>
  <c r="Y268" i="56"/>
  <c r="Y267" i="56"/>
  <c r="Y266" i="56"/>
  <c r="Y265" i="56"/>
  <c r="Y264" i="56"/>
  <c r="Y263" i="56"/>
  <c r="Y262" i="56"/>
  <c r="Y261" i="56"/>
  <c r="Y260" i="56"/>
  <c r="Y259" i="56"/>
  <c r="Y258" i="56"/>
  <c r="Y257" i="56"/>
  <c r="Y256" i="56"/>
  <c r="Y255" i="56"/>
  <c r="Y254" i="56"/>
  <c r="Y253" i="56"/>
  <c r="Y252" i="56"/>
  <c r="Y251" i="56"/>
  <c r="Y250" i="56"/>
  <c r="Y249" i="56"/>
  <c r="Y248" i="56"/>
  <c r="Y247" i="56"/>
  <c r="Y246" i="56"/>
  <c r="Y245" i="56"/>
  <c r="Y244" i="56"/>
  <c r="Y243" i="56"/>
  <c r="Y242" i="56"/>
  <c r="Y241" i="56"/>
  <c r="Y240" i="56"/>
  <c r="Y239" i="56"/>
  <c r="Y238" i="56"/>
  <c r="Y237" i="56"/>
  <c r="Y236" i="56"/>
  <c r="Y235" i="56"/>
  <c r="Y234" i="56"/>
  <c r="Y233" i="56"/>
  <c r="Y232" i="56"/>
  <c r="Y231" i="56"/>
  <c r="Y230" i="56"/>
  <c r="Y229" i="56"/>
  <c r="Y228" i="56"/>
  <c r="Y227" i="56"/>
  <c r="Y226" i="56"/>
  <c r="Y225" i="56"/>
  <c r="Y224" i="56"/>
  <c r="Y223" i="56"/>
  <c r="Y222" i="56"/>
  <c r="Y221" i="56"/>
  <c r="Y220" i="56"/>
  <c r="Y219" i="56"/>
  <c r="Y218" i="56"/>
  <c r="Y217" i="56"/>
  <c r="Y216" i="56"/>
  <c r="Y215" i="56"/>
  <c r="Y214" i="56"/>
  <c r="Y213" i="56"/>
  <c r="Y212" i="56"/>
  <c r="Y211" i="56"/>
  <c r="Y210" i="56"/>
  <c r="Y209" i="56"/>
  <c r="Y208" i="56"/>
  <c r="Y207" i="56"/>
  <c r="Y206" i="56"/>
  <c r="Y205" i="56"/>
  <c r="Y204" i="56"/>
  <c r="Y203" i="56"/>
  <c r="Y202" i="56"/>
  <c r="Y201" i="56"/>
  <c r="Y200" i="56"/>
  <c r="Y199" i="56"/>
  <c r="Y198" i="56"/>
  <c r="Y197" i="56"/>
  <c r="Y196" i="56"/>
  <c r="Y195" i="56"/>
  <c r="Y194" i="56"/>
  <c r="Y193" i="56"/>
  <c r="Y192" i="56"/>
  <c r="Y191" i="56"/>
  <c r="Y190" i="56"/>
  <c r="Y189" i="56"/>
  <c r="Y188" i="56"/>
  <c r="Y187" i="56"/>
  <c r="Y186" i="56"/>
  <c r="Y185" i="56"/>
  <c r="Y184" i="56"/>
  <c r="Y183" i="56"/>
  <c r="Y182" i="56"/>
  <c r="Y181" i="56"/>
  <c r="Y180" i="56"/>
  <c r="Y179" i="56"/>
  <c r="Y178" i="56"/>
  <c r="Y177" i="56"/>
  <c r="Y176" i="56"/>
  <c r="Y175" i="56"/>
  <c r="Y174" i="56"/>
  <c r="Y173" i="56"/>
  <c r="Y172" i="56"/>
  <c r="Y171" i="56"/>
  <c r="Y170" i="56"/>
  <c r="Y169" i="56"/>
  <c r="Y168" i="56"/>
  <c r="Y167" i="56"/>
  <c r="Y166" i="56"/>
  <c r="Y165" i="56"/>
  <c r="Y164" i="56"/>
  <c r="Y163" i="56"/>
  <c r="Y162" i="56"/>
  <c r="Y161" i="56"/>
  <c r="Y160" i="56"/>
  <c r="Y159" i="56"/>
  <c r="Y158" i="56"/>
  <c r="Y157" i="56"/>
  <c r="Y156" i="56"/>
  <c r="Y155" i="56"/>
  <c r="Y154" i="56"/>
  <c r="Y153" i="56"/>
  <c r="Y152" i="56"/>
  <c r="Y151" i="56"/>
  <c r="Y150" i="56"/>
  <c r="Y149" i="56"/>
  <c r="Y148" i="56"/>
  <c r="Y147" i="56"/>
  <c r="Y146" i="56"/>
  <c r="Y145" i="56"/>
  <c r="Y144" i="56"/>
  <c r="Y143" i="56"/>
  <c r="Y142" i="56"/>
  <c r="Y141" i="56"/>
  <c r="Y140" i="56"/>
  <c r="Y139" i="56"/>
  <c r="Y138" i="56"/>
  <c r="Y137" i="56"/>
  <c r="Y136" i="56"/>
  <c r="Y135" i="56"/>
  <c r="Y134" i="56"/>
  <c r="Y133" i="56"/>
  <c r="Y132" i="56"/>
  <c r="Y131" i="56"/>
  <c r="Y130" i="56"/>
  <c r="Y129" i="56"/>
  <c r="Y128" i="56"/>
  <c r="Y127" i="56"/>
  <c r="Y126" i="56"/>
  <c r="Y125" i="56"/>
  <c r="Y124" i="56"/>
  <c r="Y123" i="56"/>
  <c r="Y122" i="56"/>
  <c r="Y121" i="56"/>
  <c r="Y120" i="56"/>
  <c r="Y119" i="56"/>
  <c r="Y118" i="56"/>
  <c r="Y117" i="56"/>
  <c r="Y116" i="56"/>
  <c r="Y115" i="56"/>
  <c r="Y114" i="56"/>
  <c r="Y113" i="56"/>
  <c r="Y112" i="56"/>
  <c r="Y111" i="56"/>
  <c r="Y110" i="56"/>
  <c r="Y109" i="56"/>
  <c r="Y108" i="56"/>
  <c r="Y107" i="56"/>
  <c r="Y106" i="56"/>
  <c r="Y105" i="56"/>
  <c r="Y104" i="56"/>
  <c r="Y103" i="56"/>
  <c r="Y102" i="56"/>
  <c r="Y101" i="56"/>
  <c r="Y100" i="56"/>
  <c r="Y99" i="56"/>
  <c r="Y98" i="56"/>
  <c r="Y97" i="56"/>
  <c r="Y96" i="56"/>
  <c r="Y95" i="56"/>
  <c r="Y94" i="56"/>
  <c r="Y93" i="56"/>
  <c r="Y92" i="56"/>
  <c r="Y91" i="56"/>
  <c r="Y90" i="56"/>
  <c r="Y89" i="56"/>
  <c r="Y88" i="56"/>
  <c r="Y87" i="56"/>
  <c r="Y86" i="56"/>
  <c r="Y85" i="56"/>
  <c r="Y84" i="56"/>
  <c r="Y83" i="56"/>
  <c r="Y82" i="56"/>
  <c r="Y81" i="56"/>
  <c r="Y80" i="56"/>
  <c r="Y79" i="56"/>
  <c r="Y78" i="56"/>
  <c r="Y77" i="56"/>
  <c r="Y76" i="56"/>
  <c r="Y75" i="56"/>
  <c r="Y74" i="56"/>
  <c r="Y73" i="56"/>
  <c r="Y72" i="56"/>
  <c r="Y71" i="56"/>
  <c r="Y70" i="56"/>
  <c r="Y69" i="56"/>
  <c r="Y68" i="56"/>
  <c r="Y67" i="56"/>
  <c r="Y66" i="56"/>
  <c r="Y65" i="56"/>
  <c r="Y64" i="56"/>
  <c r="Y63" i="56"/>
  <c r="Y62" i="56"/>
  <c r="Y61" i="56"/>
  <c r="Y60" i="56"/>
  <c r="Y59" i="56"/>
  <c r="Y58" i="56"/>
  <c r="Y57" i="56"/>
  <c r="Y56" i="56"/>
  <c r="Y55" i="56"/>
  <c r="Y54" i="56"/>
  <c r="Y53" i="56"/>
  <c r="Y52" i="56"/>
  <c r="Y51" i="56"/>
  <c r="Y50" i="56"/>
  <c r="Y49" i="56"/>
  <c r="Y48" i="56"/>
  <c r="B48" i="56"/>
  <c r="Y47" i="56"/>
  <c r="B47" i="56"/>
  <c r="Y46" i="56"/>
  <c r="Y45" i="56"/>
  <c r="Y44" i="56"/>
  <c r="Y43" i="56"/>
  <c r="Y42" i="56"/>
  <c r="B42" i="56"/>
  <c r="B50" i="56" s="1"/>
  <c r="Y41" i="56"/>
  <c r="B41" i="56"/>
  <c r="B49" i="56" s="1"/>
  <c r="Y40" i="56"/>
  <c r="B40" i="56"/>
  <c r="Y39" i="56"/>
  <c r="B39" i="56"/>
  <c r="Y38" i="56"/>
  <c r="Y37" i="56"/>
  <c r="Y36" i="56"/>
  <c r="Y35" i="56"/>
  <c r="Y34" i="56"/>
  <c r="Y33" i="56"/>
  <c r="Y32" i="56"/>
  <c r="Y31" i="56"/>
  <c r="Y30" i="56"/>
  <c r="Y29" i="56"/>
  <c r="Y28" i="56"/>
  <c r="Y27" i="56"/>
  <c r="Y26" i="56"/>
  <c r="Y25" i="56"/>
  <c r="Y24" i="56"/>
  <c r="Y23" i="56"/>
  <c r="Y22" i="56"/>
  <c r="Y21" i="56"/>
  <c r="Y20" i="56"/>
  <c r="Y19" i="56"/>
  <c r="Y18" i="56"/>
  <c r="Y17" i="56"/>
  <c r="Y16" i="56"/>
  <c r="Y15" i="56"/>
  <c r="Y14" i="56"/>
  <c r="Y13" i="56"/>
  <c r="Y12" i="56"/>
  <c r="Y11" i="56"/>
  <c r="Y10" i="56"/>
  <c r="Y9" i="56"/>
  <c r="Y8" i="56"/>
  <c r="Y7" i="56"/>
  <c r="AE6" i="56"/>
  <c r="AD6" i="56"/>
  <c r="AB6" i="56"/>
  <c r="Y6" i="56"/>
  <c r="AE5" i="56"/>
  <c r="AD5" i="56"/>
  <c r="AB5" i="56"/>
  <c r="Y5" i="56"/>
  <c r="AE4" i="56"/>
  <c r="AD4" i="56"/>
  <c r="AB4" i="56"/>
  <c r="AE3" i="56"/>
  <c r="AD3" i="56"/>
  <c r="AB3" i="56"/>
  <c r="AE2" i="56"/>
  <c r="AD2" i="56"/>
  <c r="AB2" i="56"/>
  <c r="W1" i="56"/>
  <c r="D1" i="56"/>
  <c r="Y579" i="55"/>
  <c r="Y578" i="55"/>
  <c r="Y577" i="55"/>
  <c r="Y576" i="55"/>
  <c r="Y575" i="55"/>
  <c r="Y574" i="55"/>
  <c r="Y573" i="55"/>
  <c r="Y572" i="55"/>
  <c r="Y571" i="55"/>
  <c r="Y570" i="55"/>
  <c r="Y569" i="55"/>
  <c r="Y568" i="55"/>
  <c r="Y567" i="55"/>
  <c r="Y566" i="55"/>
  <c r="Y565" i="55"/>
  <c r="Y564" i="55"/>
  <c r="Y563" i="55"/>
  <c r="Y562" i="55"/>
  <c r="Y561" i="55"/>
  <c r="Y560" i="55"/>
  <c r="Y559" i="55"/>
  <c r="Y558" i="55"/>
  <c r="Y557" i="55"/>
  <c r="Y556" i="55"/>
  <c r="Y555" i="55"/>
  <c r="Y554" i="55"/>
  <c r="Y553" i="55"/>
  <c r="Y552" i="55"/>
  <c r="Y551" i="55"/>
  <c r="Y550" i="55"/>
  <c r="Y549" i="55"/>
  <c r="Y548" i="55"/>
  <c r="Y547" i="55"/>
  <c r="Y546" i="55"/>
  <c r="Y545" i="55"/>
  <c r="Y544" i="55"/>
  <c r="Y543" i="55"/>
  <c r="Y542" i="55"/>
  <c r="Y541" i="55"/>
  <c r="Y540" i="55"/>
  <c r="Y539" i="55"/>
  <c r="Y538" i="55"/>
  <c r="Y537" i="55"/>
  <c r="Y536" i="55"/>
  <c r="Y535" i="55"/>
  <c r="Y534" i="55"/>
  <c r="Y533" i="55"/>
  <c r="Y532" i="55"/>
  <c r="Y531" i="55"/>
  <c r="Y530" i="55"/>
  <c r="Y529" i="55"/>
  <c r="Y528" i="55"/>
  <c r="Y527" i="55"/>
  <c r="Y526" i="55"/>
  <c r="Y525" i="55"/>
  <c r="Y524" i="55"/>
  <c r="Y523" i="55"/>
  <c r="Y522" i="55"/>
  <c r="Y521" i="55"/>
  <c r="Y520" i="55"/>
  <c r="Y519" i="55"/>
  <c r="Y518" i="55"/>
  <c r="Y517" i="55"/>
  <c r="Y516" i="55"/>
  <c r="Y515" i="55"/>
  <c r="Y514" i="55"/>
  <c r="Y513" i="55"/>
  <c r="Y512" i="55"/>
  <c r="Y511" i="55"/>
  <c r="Y510" i="55"/>
  <c r="Y509" i="55"/>
  <c r="Y508" i="55"/>
  <c r="Y507" i="55"/>
  <c r="Y506" i="55"/>
  <c r="Y505" i="55"/>
  <c r="Y504" i="55"/>
  <c r="Y503" i="55"/>
  <c r="Y502" i="55"/>
  <c r="Y501" i="55"/>
  <c r="Y500" i="55"/>
  <c r="Y499" i="55"/>
  <c r="Y498" i="55"/>
  <c r="Y497" i="55"/>
  <c r="Y496" i="55"/>
  <c r="Y495" i="55"/>
  <c r="Y494" i="55"/>
  <c r="Y493" i="55"/>
  <c r="Y492" i="55"/>
  <c r="Y491" i="55"/>
  <c r="Y490" i="55"/>
  <c r="Y489" i="55"/>
  <c r="Y488" i="55"/>
  <c r="Y487" i="55"/>
  <c r="Y486" i="55"/>
  <c r="Y485" i="55"/>
  <c r="Y484" i="55"/>
  <c r="Y483" i="55"/>
  <c r="Y482" i="55"/>
  <c r="Y481" i="55"/>
  <c r="Y480" i="55"/>
  <c r="Y479" i="55"/>
  <c r="Y478" i="55"/>
  <c r="Y477" i="55"/>
  <c r="Y476" i="55"/>
  <c r="Y475" i="55"/>
  <c r="Y474" i="55"/>
  <c r="Y473" i="55"/>
  <c r="Y472" i="55"/>
  <c r="Y471" i="55"/>
  <c r="Y470" i="55"/>
  <c r="Y469" i="55"/>
  <c r="Y468" i="55"/>
  <c r="Y467" i="55"/>
  <c r="Y466" i="55"/>
  <c r="Y465" i="55"/>
  <c r="Y464" i="55"/>
  <c r="Y463" i="55"/>
  <c r="Y462" i="55"/>
  <c r="Y461" i="55"/>
  <c r="Y460" i="55"/>
  <c r="Y459" i="55"/>
  <c r="Y458" i="55"/>
  <c r="Y457" i="55"/>
  <c r="Y456" i="55"/>
  <c r="Y455" i="55"/>
  <c r="Y454" i="55"/>
  <c r="Y453" i="55"/>
  <c r="Y452" i="55"/>
  <c r="Y451" i="55"/>
  <c r="Y450" i="55"/>
  <c r="Y449" i="55"/>
  <c r="Y448" i="55"/>
  <c r="Y447" i="55"/>
  <c r="Y446" i="55"/>
  <c r="Y445" i="55"/>
  <c r="Y444" i="55"/>
  <c r="Y443" i="55"/>
  <c r="Y442" i="55"/>
  <c r="Y441" i="55"/>
  <c r="Y440" i="55"/>
  <c r="Y439" i="55"/>
  <c r="Y438" i="55"/>
  <c r="Y437" i="55"/>
  <c r="Y436" i="55"/>
  <c r="Y435" i="55"/>
  <c r="Y434" i="55"/>
  <c r="Y433" i="55"/>
  <c r="Y432" i="55"/>
  <c r="Y431" i="55"/>
  <c r="Y430" i="55"/>
  <c r="Y429" i="55"/>
  <c r="Y428" i="55"/>
  <c r="Y427" i="55"/>
  <c r="Y426" i="55"/>
  <c r="Y425" i="55"/>
  <c r="Y424" i="55"/>
  <c r="Y423" i="55"/>
  <c r="Y422" i="55"/>
  <c r="Y421" i="55"/>
  <c r="Y420" i="55"/>
  <c r="Y419" i="55"/>
  <c r="Y418" i="55"/>
  <c r="Y417" i="55"/>
  <c r="Y416" i="55"/>
  <c r="Y415" i="55"/>
  <c r="Y414" i="55"/>
  <c r="Y413" i="55"/>
  <c r="Y412" i="55"/>
  <c r="Y411" i="55"/>
  <c r="Y410" i="55"/>
  <c r="Y409" i="55"/>
  <c r="Y408" i="55"/>
  <c r="Y407" i="55"/>
  <c r="Y406" i="55"/>
  <c r="Y405" i="55"/>
  <c r="Y404" i="55"/>
  <c r="Y403" i="55"/>
  <c r="Y402" i="55"/>
  <c r="Y401" i="55"/>
  <c r="Y400" i="55"/>
  <c r="Y399" i="55"/>
  <c r="Y398" i="55"/>
  <c r="Y397" i="55"/>
  <c r="Y396" i="55"/>
  <c r="Y395" i="55"/>
  <c r="Y394" i="55"/>
  <c r="Y393" i="55"/>
  <c r="Y392" i="55"/>
  <c r="Y391" i="55"/>
  <c r="Y390" i="55"/>
  <c r="Y389" i="55"/>
  <c r="Y388" i="55"/>
  <c r="Y387" i="55"/>
  <c r="Y386" i="55"/>
  <c r="Y385" i="55"/>
  <c r="Y384" i="55"/>
  <c r="Y383" i="55"/>
  <c r="Y382" i="55"/>
  <c r="Y381" i="55"/>
  <c r="Y380" i="55"/>
  <c r="Y379" i="55"/>
  <c r="Y378" i="55"/>
  <c r="Y377" i="55"/>
  <c r="Y376" i="55"/>
  <c r="Y375" i="55"/>
  <c r="Y374" i="55"/>
  <c r="Y373" i="55"/>
  <c r="Y372" i="55"/>
  <c r="Y371" i="55"/>
  <c r="Y370" i="55"/>
  <c r="Y369" i="55"/>
  <c r="Y368" i="55"/>
  <c r="Y367" i="55"/>
  <c r="Y366" i="55"/>
  <c r="Y365" i="55"/>
  <c r="Y364" i="55"/>
  <c r="Y363" i="55"/>
  <c r="Y362" i="55"/>
  <c r="Y361" i="55"/>
  <c r="Y360" i="55"/>
  <c r="Y359" i="55"/>
  <c r="Y358" i="55"/>
  <c r="Y357" i="55"/>
  <c r="Y356" i="55"/>
  <c r="Y355" i="55"/>
  <c r="Y354" i="55"/>
  <c r="Y353" i="55"/>
  <c r="Y352" i="55"/>
  <c r="Y351" i="55"/>
  <c r="Y350" i="55"/>
  <c r="Y349" i="55"/>
  <c r="Y348" i="55"/>
  <c r="Y347" i="55"/>
  <c r="Y346" i="55"/>
  <c r="Y345" i="55"/>
  <c r="Y344" i="55"/>
  <c r="Y343" i="55"/>
  <c r="Y342" i="55"/>
  <c r="Y341" i="55"/>
  <c r="Y340" i="55"/>
  <c r="Y339" i="55"/>
  <c r="Y338" i="55"/>
  <c r="Y337" i="55"/>
  <c r="Y336" i="55"/>
  <c r="Y335" i="55"/>
  <c r="Y334" i="55"/>
  <c r="Y333" i="55"/>
  <c r="Y332" i="55"/>
  <c r="Y331" i="55"/>
  <c r="Y330" i="55"/>
  <c r="Y329" i="55"/>
  <c r="Y328" i="55"/>
  <c r="Y327" i="55"/>
  <c r="Y326" i="55"/>
  <c r="Y325" i="55"/>
  <c r="Y324" i="55"/>
  <c r="Y323" i="55"/>
  <c r="Y322" i="55"/>
  <c r="Y321" i="55"/>
  <c r="Y320" i="55"/>
  <c r="Y319" i="55"/>
  <c r="Y318" i="55"/>
  <c r="Y317" i="55"/>
  <c r="Y316" i="55"/>
  <c r="Y315" i="55"/>
  <c r="Y314" i="55"/>
  <c r="Y313" i="55"/>
  <c r="Y312" i="55"/>
  <c r="Y311" i="55"/>
  <c r="Y310" i="55"/>
  <c r="Y309" i="55"/>
  <c r="Y308" i="55"/>
  <c r="Y307" i="55"/>
  <c r="Y306" i="55"/>
  <c r="Y305" i="55"/>
  <c r="Y304" i="55"/>
  <c r="Y303" i="55"/>
  <c r="Y302" i="55"/>
  <c r="Y301" i="55"/>
  <c r="Y300" i="55"/>
  <c r="Y299" i="55"/>
  <c r="Y298" i="55"/>
  <c r="Y297" i="55"/>
  <c r="Y296" i="55"/>
  <c r="Y295" i="55"/>
  <c r="Y294" i="55"/>
  <c r="Y293" i="55"/>
  <c r="Y292" i="55"/>
  <c r="Y291" i="55"/>
  <c r="Y290" i="55"/>
  <c r="Y289" i="55"/>
  <c r="Y288" i="55"/>
  <c r="Y287" i="55"/>
  <c r="Y286" i="55"/>
  <c r="Y285" i="55"/>
  <c r="Y284" i="55"/>
  <c r="Y283" i="55"/>
  <c r="Y282" i="55"/>
  <c r="Y281" i="55"/>
  <c r="Y280" i="55"/>
  <c r="Y279" i="55"/>
  <c r="Y278" i="55"/>
  <c r="Y277" i="55"/>
  <c r="Y276" i="55"/>
  <c r="Y275" i="55"/>
  <c r="Y274" i="55"/>
  <c r="Y273" i="55"/>
  <c r="Y272" i="55"/>
  <c r="Y271" i="55"/>
  <c r="Y270" i="55"/>
  <c r="Y269" i="55"/>
  <c r="Y268" i="55"/>
  <c r="Y267" i="55"/>
  <c r="Y266" i="55"/>
  <c r="Y265" i="55"/>
  <c r="Y264" i="55"/>
  <c r="Y263" i="55"/>
  <c r="Y262" i="55"/>
  <c r="Y261" i="55"/>
  <c r="Y260" i="55"/>
  <c r="Y259" i="55"/>
  <c r="Y258" i="55"/>
  <c r="Y257" i="55"/>
  <c r="Y256" i="55"/>
  <c r="Y255" i="55"/>
  <c r="Y254" i="55"/>
  <c r="Y253" i="55"/>
  <c r="Y252" i="55"/>
  <c r="Y251" i="55"/>
  <c r="Y250" i="55"/>
  <c r="Y249" i="55"/>
  <c r="Y248" i="55"/>
  <c r="Y247" i="55"/>
  <c r="Y246" i="55"/>
  <c r="Y245" i="55"/>
  <c r="Y244" i="55"/>
  <c r="Y243" i="55"/>
  <c r="Y242" i="55"/>
  <c r="Y241" i="55"/>
  <c r="Y240" i="55"/>
  <c r="Y239" i="55"/>
  <c r="Y238" i="55"/>
  <c r="Y237" i="55"/>
  <c r="Y236" i="55"/>
  <c r="Y235" i="55"/>
  <c r="Y234" i="55"/>
  <c r="Y233" i="55"/>
  <c r="Y232" i="55"/>
  <c r="Y231" i="55"/>
  <c r="Y230" i="55"/>
  <c r="Y229" i="55"/>
  <c r="Y228" i="55"/>
  <c r="Y227" i="55"/>
  <c r="Y226" i="55"/>
  <c r="Y225" i="55"/>
  <c r="Y224" i="55"/>
  <c r="Y223" i="55"/>
  <c r="Y222" i="55"/>
  <c r="Y221" i="55"/>
  <c r="Y220" i="55"/>
  <c r="Y219" i="55"/>
  <c r="Y218" i="55"/>
  <c r="Y217" i="55"/>
  <c r="Y216" i="55"/>
  <c r="Y215" i="55"/>
  <c r="Y214" i="55"/>
  <c r="Y213" i="55"/>
  <c r="Y212" i="55"/>
  <c r="Y211" i="55"/>
  <c r="Y210" i="55"/>
  <c r="Y209" i="55"/>
  <c r="Y208" i="55"/>
  <c r="Y207" i="55"/>
  <c r="Y206" i="55"/>
  <c r="Y205" i="55"/>
  <c r="Y204" i="55"/>
  <c r="Y203" i="55"/>
  <c r="Y202" i="55"/>
  <c r="Y201" i="55"/>
  <c r="Y200" i="55"/>
  <c r="Y199" i="55"/>
  <c r="Y198" i="55"/>
  <c r="Y197" i="55"/>
  <c r="Y196" i="55"/>
  <c r="Y195" i="55"/>
  <c r="Y194" i="55"/>
  <c r="Y193" i="55"/>
  <c r="Y192" i="55"/>
  <c r="Y191" i="55"/>
  <c r="Y190" i="55"/>
  <c r="Y189" i="55"/>
  <c r="Y188" i="55"/>
  <c r="Y187" i="55"/>
  <c r="Y186" i="55"/>
  <c r="Y185" i="55"/>
  <c r="Y184" i="55"/>
  <c r="Y183" i="55"/>
  <c r="Y182" i="55"/>
  <c r="Y181" i="55"/>
  <c r="Y180" i="55"/>
  <c r="Y179" i="55"/>
  <c r="Y178" i="55"/>
  <c r="Y177" i="55"/>
  <c r="Y176" i="55"/>
  <c r="Y175" i="55"/>
  <c r="Y174" i="55"/>
  <c r="Y173" i="55"/>
  <c r="Y172" i="55"/>
  <c r="Y171" i="55"/>
  <c r="Y170" i="55"/>
  <c r="Y169" i="55"/>
  <c r="Y168" i="55"/>
  <c r="Y167" i="55"/>
  <c r="Y166" i="55"/>
  <c r="Y165" i="55"/>
  <c r="Y164" i="55"/>
  <c r="Y163" i="55"/>
  <c r="Y162" i="55"/>
  <c r="Y161" i="55"/>
  <c r="Y160" i="55"/>
  <c r="Y159" i="55"/>
  <c r="Y158" i="55"/>
  <c r="Y157" i="55"/>
  <c r="Y156" i="55"/>
  <c r="Y155" i="55"/>
  <c r="Y154" i="55"/>
  <c r="Y153" i="55"/>
  <c r="Y152" i="55"/>
  <c r="Y151" i="55"/>
  <c r="Y150" i="55"/>
  <c r="Y149" i="55"/>
  <c r="Y148" i="55"/>
  <c r="Y147" i="55"/>
  <c r="Y146" i="55"/>
  <c r="Y145" i="55"/>
  <c r="Y144" i="55"/>
  <c r="Y143" i="55"/>
  <c r="Y142" i="55"/>
  <c r="Y141" i="55"/>
  <c r="Y140" i="55"/>
  <c r="Y139" i="55"/>
  <c r="Y138" i="55"/>
  <c r="Y137" i="55"/>
  <c r="Y136" i="55"/>
  <c r="Y135" i="55"/>
  <c r="Y134" i="55"/>
  <c r="Y133" i="55"/>
  <c r="Y132" i="55"/>
  <c r="Y131" i="55"/>
  <c r="Y130" i="55"/>
  <c r="Y129" i="55"/>
  <c r="Y128" i="55"/>
  <c r="Y127" i="55"/>
  <c r="Y126" i="55"/>
  <c r="Y125" i="55"/>
  <c r="Y124" i="55"/>
  <c r="Y123" i="55"/>
  <c r="Y122" i="55"/>
  <c r="Y121" i="55"/>
  <c r="Y120" i="55"/>
  <c r="Y119" i="55"/>
  <c r="Y118" i="55"/>
  <c r="Y117" i="55"/>
  <c r="Y116" i="55"/>
  <c r="Y115" i="55"/>
  <c r="Y114" i="55"/>
  <c r="Y113" i="55"/>
  <c r="Y112" i="55"/>
  <c r="Y111" i="55"/>
  <c r="Y110" i="55"/>
  <c r="Y109" i="55"/>
  <c r="Y108" i="55"/>
  <c r="Y107" i="55"/>
  <c r="Y106" i="55"/>
  <c r="Y105" i="55"/>
  <c r="Y104" i="55"/>
  <c r="Y103" i="55"/>
  <c r="Y102" i="55"/>
  <c r="Y101" i="55"/>
  <c r="Y100" i="55"/>
  <c r="Y99" i="55"/>
  <c r="Y98" i="55"/>
  <c r="Y97" i="55"/>
  <c r="Y96" i="55"/>
  <c r="Y95" i="55"/>
  <c r="Y94" i="55"/>
  <c r="Y93" i="55"/>
  <c r="Y92" i="55"/>
  <c r="Y91" i="55"/>
  <c r="Y90" i="55"/>
  <c r="Y89" i="55"/>
  <c r="Y88" i="55"/>
  <c r="Y87" i="55"/>
  <c r="Y86" i="55"/>
  <c r="Y85" i="55"/>
  <c r="Y84" i="55"/>
  <c r="Y83" i="55"/>
  <c r="Y82" i="55"/>
  <c r="Y81" i="55"/>
  <c r="Y80" i="55"/>
  <c r="Y79" i="55"/>
  <c r="Y78" i="55"/>
  <c r="Y77" i="55"/>
  <c r="Y76" i="55"/>
  <c r="Y75" i="55"/>
  <c r="Y74" i="55"/>
  <c r="Y73" i="55"/>
  <c r="Y72" i="55"/>
  <c r="Y71" i="55"/>
  <c r="Y70" i="55"/>
  <c r="Y69" i="55"/>
  <c r="Y68" i="55"/>
  <c r="Y67" i="55"/>
  <c r="Y66" i="55"/>
  <c r="Y65" i="55"/>
  <c r="Y64" i="55"/>
  <c r="Y63" i="55"/>
  <c r="Y62" i="55"/>
  <c r="Y61" i="55"/>
  <c r="Y60" i="55"/>
  <c r="Y59" i="55"/>
  <c r="Y58" i="55"/>
  <c r="Y57" i="55"/>
  <c r="Y56" i="55"/>
  <c r="Y55" i="55"/>
  <c r="Y54" i="55"/>
  <c r="Y53" i="55"/>
  <c r="Y52" i="55"/>
  <c r="Y51" i="55"/>
  <c r="Y50" i="55"/>
  <c r="Y49" i="55"/>
  <c r="Y48" i="55"/>
  <c r="B48" i="55"/>
  <c r="Y47" i="55"/>
  <c r="B47" i="55"/>
  <c r="Y46" i="55"/>
  <c r="Y45" i="55"/>
  <c r="Y44" i="55"/>
  <c r="Y43" i="55"/>
  <c r="Y42" i="55"/>
  <c r="B42" i="55"/>
  <c r="B50" i="55" s="1"/>
  <c r="Y41" i="55"/>
  <c r="B41" i="55"/>
  <c r="B49" i="55" s="1"/>
  <c r="Y40" i="55"/>
  <c r="B40" i="55"/>
  <c r="Y39" i="55"/>
  <c r="B39" i="55"/>
  <c r="Y38" i="55"/>
  <c r="Y37" i="55"/>
  <c r="Y36" i="55"/>
  <c r="Y35" i="55"/>
  <c r="Y34" i="55"/>
  <c r="Y33" i="55"/>
  <c r="Y32" i="55"/>
  <c r="Y31" i="55"/>
  <c r="Y30" i="55"/>
  <c r="Y29" i="55"/>
  <c r="Y28" i="55"/>
  <c r="Y27" i="55"/>
  <c r="Y26" i="55"/>
  <c r="Y25" i="55"/>
  <c r="Y24" i="55"/>
  <c r="Y23" i="55"/>
  <c r="Y22" i="55"/>
  <c r="Y21" i="55"/>
  <c r="Y20" i="55"/>
  <c r="Y19" i="55"/>
  <c r="Y18" i="55"/>
  <c r="Y17" i="55"/>
  <c r="Y16" i="55"/>
  <c r="Y15" i="55"/>
  <c r="Y14" i="55"/>
  <c r="Y13" i="55"/>
  <c r="Y12" i="55"/>
  <c r="Y11" i="55"/>
  <c r="Y10" i="55"/>
  <c r="Y9" i="55"/>
  <c r="Y8" i="55"/>
  <c r="Y7" i="55"/>
  <c r="AE6" i="55"/>
  <c r="AD6" i="55"/>
  <c r="AB6" i="55"/>
  <c r="Y6" i="55"/>
  <c r="AE5" i="55"/>
  <c r="AD5" i="55"/>
  <c r="AB5" i="55"/>
  <c r="Y5" i="55"/>
  <c r="AE4" i="55"/>
  <c r="AD4" i="55"/>
  <c r="AB4" i="55"/>
  <c r="AE3" i="55"/>
  <c r="AD3" i="55"/>
  <c r="AB3" i="55"/>
  <c r="AE2" i="55"/>
  <c r="AD2" i="55"/>
  <c r="AB2" i="55"/>
  <c r="W1" i="55"/>
  <c r="D1" i="55"/>
  <c r="W5" i="46"/>
  <c r="W5" i="41"/>
  <c r="W5" i="56"/>
  <c r="W5" i="55"/>
  <c r="W5" i="44"/>
  <c r="W5" i="47"/>
  <c r="W5" i="50"/>
  <c r="W5" i="34"/>
  <c r="W5" i="45"/>
  <c r="W5" i="52"/>
  <c r="W5" i="54"/>
  <c r="W5" i="62"/>
  <c r="W5" i="35"/>
  <c r="W5" i="37"/>
  <c r="W5" i="33"/>
  <c r="W5" i="60"/>
  <c r="W5" i="51"/>
  <c r="W5" i="53"/>
  <c r="W5" i="58"/>
  <c r="W5" i="30"/>
  <c r="W5" i="57"/>
  <c r="W5" i="4"/>
  <c r="W5" i="49"/>
  <c r="W5" i="61"/>
  <c r="W5" i="36"/>
  <c r="W5" i="32"/>
  <c r="W5" i="40"/>
  <c r="W5" i="31"/>
  <c r="W5" i="59"/>
  <c r="W5" i="38"/>
  <c r="W5" i="42"/>
  <c r="W5" i="43"/>
  <c r="W5" i="39"/>
  <c r="W5" i="29"/>
  <c r="W5" i="48"/>
  <c r="G21" i="61"/>
  <c r="E20" i="58"/>
  <c r="I6" i="57"/>
  <c r="L10" i="55"/>
  <c r="G6" i="60"/>
  <c r="E9" i="57"/>
  <c r="E22" i="62"/>
  <c r="G21" i="58"/>
  <c r="H7" i="55"/>
  <c r="F18" i="61"/>
  <c r="I9" i="58"/>
  <c r="H21" i="57"/>
  <c r="F9" i="55"/>
  <c r="I6" i="59"/>
  <c r="J7" i="55"/>
  <c r="E23" i="60"/>
  <c r="H23" i="58"/>
  <c r="G7" i="57"/>
  <c r="F8" i="55"/>
  <c r="H6" i="60"/>
  <c r="F9" i="57"/>
  <c r="E17" i="60"/>
  <c r="E16" i="58"/>
  <c r="F21" i="57"/>
  <c r="G6" i="55"/>
  <c r="J7" i="61"/>
  <c r="F18" i="59"/>
  <c r="D10" i="57"/>
  <c r="I7" i="55"/>
  <c r="F22" i="57"/>
  <c r="G19" i="60"/>
  <c r="E17" i="56"/>
  <c r="F18" i="57"/>
  <c r="H21" i="59"/>
  <c r="E15" i="59"/>
  <c r="I23" i="61"/>
  <c r="F22" i="60"/>
  <c r="F18" i="58"/>
  <c r="D9" i="57"/>
  <c r="G19" i="55"/>
  <c r="F18" i="60"/>
  <c r="F6" i="57"/>
  <c r="E9" i="61"/>
  <c r="H22" i="58"/>
  <c r="J10" i="55"/>
  <c r="J10" i="60"/>
  <c r="D9" i="58"/>
  <c r="H7" i="57"/>
  <c r="F22" i="55"/>
  <c r="L6" i="58"/>
  <c r="G7" i="62"/>
  <c r="L9" i="60"/>
  <c r="D7" i="58"/>
  <c r="E8" i="57"/>
  <c r="F19" i="62"/>
  <c r="G22" i="59"/>
  <c r="G19" i="57"/>
  <c r="F6" i="62"/>
  <c r="H7" i="60"/>
  <c r="H20" i="58"/>
  <c r="I23" i="57"/>
  <c r="I6" i="60"/>
  <c r="L7" i="58"/>
  <c r="G21" i="57"/>
  <c r="G8" i="55"/>
  <c r="G20" i="57"/>
  <c r="G6" i="59"/>
  <c r="G8" i="56"/>
  <c r="G20" i="62"/>
  <c r="G18" i="60"/>
  <c r="D6" i="58"/>
  <c r="F19" i="57"/>
  <c r="H20" i="55"/>
  <c r="H6" i="59"/>
  <c r="G22" i="56"/>
  <c r="I7" i="61"/>
  <c r="H6" i="58"/>
  <c r="E18" i="62"/>
  <c r="G8" i="60"/>
  <c r="F10" i="58"/>
  <c r="E14" i="57"/>
  <c r="L9" i="55"/>
  <c r="J8" i="58"/>
  <c r="H22" i="61"/>
  <c r="D9" i="60"/>
  <c r="D10" i="58"/>
  <c r="I7" i="56"/>
  <c r="G18" i="61"/>
  <c r="H22" i="59"/>
  <c r="E18" i="57"/>
  <c r="E15" i="61"/>
  <c r="J7" i="60"/>
  <c r="F9" i="58"/>
  <c r="G21" i="56"/>
  <c r="D10" i="60"/>
  <c r="G10" i="58"/>
  <c r="I10" i="57"/>
  <c r="E22" i="55"/>
  <c r="H6" i="56"/>
  <c r="E22" i="59"/>
  <c r="E17" i="55"/>
  <c r="K9" i="62"/>
  <c r="K10" i="60"/>
  <c r="E17" i="58"/>
  <c r="L10" i="56"/>
  <c r="K10" i="59"/>
  <c r="F8" i="56"/>
  <c r="F19" i="61"/>
  <c r="H20" i="57"/>
  <c r="E8" i="62"/>
  <c r="H20" i="60"/>
  <c r="E15" i="58"/>
  <c r="J7" i="56"/>
  <c r="I23" i="62"/>
  <c r="G18" i="58"/>
  <c r="E22" i="61"/>
  <c r="J7" i="59"/>
  <c r="K10" i="58"/>
  <c r="G19" i="56"/>
  <c r="K10" i="61"/>
  <c r="D9" i="59"/>
  <c r="H7" i="56"/>
  <c r="G20" i="61"/>
  <c r="E17" i="59"/>
  <c r="E9" i="58"/>
  <c r="D9" i="56"/>
  <c r="F21" i="62"/>
  <c r="H22" i="60"/>
  <c r="F8" i="58"/>
  <c r="E22" i="57"/>
  <c r="E14" i="61"/>
  <c r="E23" i="55"/>
  <c r="E7" i="58"/>
  <c r="H20" i="61"/>
  <c r="F8" i="60"/>
  <c r="G22" i="58"/>
  <c r="F9" i="56"/>
  <c r="I10" i="62"/>
  <c r="G6" i="58"/>
  <c r="G18" i="55"/>
  <c r="I7" i="60"/>
  <c r="J10" i="57"/>
  <c r="L9" i="61"/>
  <c r="E22" i="60"/>
  <c r="H21" i="58"/>
  <c r="I6" i="56"/>
  <c r="L10" i="61"/>
  <c r="G22" i="57"/>
  <c r="H8" i="61"/>
  <c r="F22" i="59"/>
  <c r="L9" i="58"/>
  <c r="D10" i="56"/>
  <c r="F21" i="61"/>
  <c r="K6" i="58"/>
  <c r="E9" i="56"/>
  <c r="I6" i="61"/>
  <c r="G19" i="59"/>
  <c r="H7" i="58"/>
  <c r="H8" i="56"/>
  <c r="F9" i="61"/>
  <c r="E9" i="60"/>
  <c r="H8" i="58"/>
  <c r="L9" i="56"/>
  <c r="H8" i="60"/>
  <c r="E14" i="62"/>
  <c r="I6" i="58"/>
  <c r="F6" i="61"/>
  <c r="E9" i="59"/>
  <c r="F22" i="58"/>
  <c r="J10" i="56"/>
  <c r="H7" i="61"/>
  <c r="L10" i="58"/>
  <c r="F18" i="55"/>
  <c r="F9" i="60"/>
  <c r="H22" i="56"/>
  <c r="E23" i="61"/>
  <c r="I7" i="59"/>
  <c r="G19" i="58"/>
  <c r="E23" i="56"/>
  <c r="D9" i="61"/>
  <c r="G6" i="57"/>
  <c r="J10" i="61"/>
  <c r="G21" i="59"/>
  <c r="G18" i="57"/>
  <c r="G6" i="56"/>
  <c r="H21" i="61"/>
  <c r="E23" i="58"/>
  <c r="E15" i="55"/>
  <c r="F8" i="61"/>
  <c r="L9" i="59"/>
  <c r="K10" i="57"/>
  <c r="E22" i="56"/>
  <c r="E18" i="61"/>
  <c r="F9" i="59"/>
  <c r="G8" i="58"/>
  <c r="G18" i="56"/>
  <c r="F8" i="59"/>
  <c r="G7" i="61"/>
  <c r="E17" i="57"/>
  <c r="H6" i="61"/>
  <c r="E23" i="59"/>
  <c r="L10" i="57"/>
  <c r="H20" i="56"/>
  <c r="G19" i="61"/>
  <c r="J10" i="58"/>
  <c r="D9" i="55"/>
  <c r="G18" i="59"/>
  <c r="F22" i="56"/>
  <c r="F22" i="61"/>
  <c r="D10" i="59"/>
  <c r="H8" i="57"/>
  <c r="F18" i="56"/>
  <c r="G21" i="60"/>
  <c r="K10" i="56"/>
  <c r="E17" i="61"/>
  <c r="G8" i="59"/>
  <c r="H22" i="57"/>
  <c r="K10" i="55"/>
  <c r="H21" i="60"/>
  <c r="J7" i="58"/>
  <c r="H6" i="55"/>
  <c r="D10" i="61"/>
  <c r="H20" i="59"/>
  <c r="E15" i="57"/>
  <c r="E9" i="55"/>
  <c r="G22" i="61"/>
  <c r="J10" i="59"/>
  <c r="E22" i="58"/>
  <c r="H21" i="56"/>
  <c r="K8" i="58"/>
  <c r="G8" i="61"/>
  <c r="J7" i="57"/>
  <c r="I10" i="61"/>
  <c r="H8" i="59"/>
  <c r="H8" i="55"/>
  <c r="E8" i="61"/>
  <c r="F8" i="57"/>
  <c r="L10" i="59"/>
  <c r="D10" i="55"/>
  <c r="K9" i="61"/>
  <c r="L9" i="57"/>
  <c r="H21" i="55"/>
  <c r="E15" i="56"/>
  <c r="G23" i="58"/>
  <c r="E23" i="57"/>
  <c r="G8" i="57"/>
  <c r="G21" i="55"/>
  <c r="H22" i="55"/>
  <c r="K9" i="57"/>
  <c r="E15" i="60"/>
  <c r="I7" i="58"/>
  <c r="H9" i="58"/>
  <c r="G22" i="60"/>
  <c r="H6" i="57"/>
  <c r="I7" i="57"/>
  <c r="G22" i="55"/>
  <c r="I6" i="55"/>
  <c r="G6" i="61"/>
  <c r="L10" i="60"/>
  <c r="H7" i="59"/>
  <c r="N21" i="55" l="1"/>
  <c r="N21" i="56"/>
  <c r="N21" i="60"/>
  <c r="N21" i="61"/>
  <c r="N21" i="58"/>
  <c r="N20" i="61"/>
  <c r="N20" i="57"/>
  <c r="N21" i="59"/>
  <c r="N21" i="57"/>
  <c r="M21" i="57"/>
  <c r="M21" i="61"/>
  <c r="M18" i="59"/>
  <c r="M19" i="61"/>
  <c r="M18" i="56"/>
  <c r="M18" i="57"/>
  <c r="M18" i="55"/>
  <c r="M18" i="58"/>
  <c r="M18" i="61"/>
  <c r="M18" i="60"/>
  <c r="M19" i="57"/>
  <c r="L18" i="57"/>
  <c r="L18" i="61"/>
  <c r="K23" i="57"/>
  <c r="K23" i="61"/>
  <c r="K20" i="58"/>
  <c r="K18" i="61"/>
  <c r="K18" i="57"/>
  <c r="K15" i="60"/>
  <c r="K15" i="56"/>
  <c r="K15" i="57"/>
  <c r="K15" i="55"/>
  <c r="K15" i="58"/>
  <c r="K15" i="61"/>
  <c r="K15" i="59"/>
  <c r="K14" i="62"/>
  <c r="K14" i="61"/>
  <c r="K14" i="57"/>
  <c r="AC3" i="60"/>
  <c r="D37" i="60" s="1"/>
  <c r="AC6" i="58"/>
  <c r="D40" i="58" s="1"/>
  <c r="AC2" i="57"/>
  <c r="D36" i="57" s="1"/>
  <c r="AC3" i="59"/>
  <c r="D37" i="59" s="1"/>
  <c r="AC5" i="59"/>
  <c r="D39" i="59" s="1"/>
  <c r="AC6" i="59"/>
  <c r="D40" i="59" s="1"/>
  <c r="AC2" i="59"/>
  <c r="D36" i="59" s="1"/>
  <c r="AC3" i="62"/>
  <c r="D37" i="62" s="1"/>
  <c r="AF6" i="62"/>
  <c r="I40" i="62" s="1"/>
  <c r="AC2" i="62"/>
  <c r="D36" i="62" s="1"/>
  <c r="AC3" i="58"/>
  <c r="D37" i="58" s="1"/>
  <c r="AC5" i="58"/>
  <c r="D39" i="58" s="1"/>
  <c r="AC2" i="58"/>
  <c r="D36" i="58" s="1"/>
  <c r="AC6" i="55"/>
  <c r="D40" i="55" s="1"/>
  <c r="AC2" i="60"/>
  <c r="D36" i="60" s="1"/>
  <c r="AC5" i="60"/>
  <c r="D39" i="60" s="1"/>
  <c r="AC6" i="60"/>
  <c r="D40" i="60" s="1"/>
  <c r="AC6" i="56"/>
  <c r="D40" i="56" s="1"/>
  <c r="AC5" i="56"/>
  <c r="D39" i="56" s="1"/>
  <c r="AC2" i="56"/>
  <c r="D36" i="56" s="1"/>
  <c r="AF4" i="62"/>
  <c r="I38" i="62" s="1"/>
  <c r="AC3" i="61"/>
  <c r="D37" i="61" s="1"/>
  <c r="AC2" i="61"/>
  <c r="D36" i="61" s="1"/>
  <c r="AF2" i="62"/>
  <c r="I36" i="62" s="1"/>
  <c r="AF5" i="62"/>
  <c r="I39" i="62" s="1"/>
  <c r="AF3" i="62"/>
  <c r="I37" i="62" s="1"/>
  <c r="D30" i="62"/>
  <c r="D45" i="62"/>
  <c r="AC6" i="62"/>
  <c r="D40" i="62" s="1"/>
  <c r="AC5" i="62"/>
  <c r="D39" i="62" s="1"/>
  <c r="AC4" i="62"/>
  <c r="D38" i="62" s="1"/>
  <c r="W2" i="62"/>
  <c r="W3" i="62" s="1"/>
  <c r="AF4" i="60"/>
  <c r="I38" i="60" s="1"/>
  <c r="AF4" i="61"/>
  <c r="I38" i="61" s="1"/>
  <c r="AF6" i="61"/>
  <c r="I40" i="61" s="1"/>
  <c r="AF6" i="55"/>
  <c r="I40" i="55" s="1"/>
  <c r="AF4" i="57"/>
  <c r="I38" i="57" s="1"/>
  <c r="AF6" i="57"/>
  <c r="I40" i="57" s="1"/>
  <c r="AF3" i="60"/>
  <c r="I37" i="60" s="1"/>
  <c r="AF3" i="59"/>
  <c r="I37" i="59" s="1"/>
  <c r="AF3" i="58"/>
  <c r="I37" i="58" s="1"/>
  <c r="AF2" i="61"/>
  <c r="I36" i="61" s="1"/>
  <c r="AF3" i="61"/>
  <c r="I37" i="61" s="1"/>
  <c r="AF2" i="59"/>
  <c r="I36" i="59" s="1"/>
  <c r="AF5" i="61"/>
  <c r="I39" i="61" s="1"/>
  <c r="D46" i="61"/>
  <c r="D30" i="61"/>
  <c r="D44" i="61"/>
  <c r="D45" i="61"/>
  <c r="D31" i="61"/>
  <c r="AC6" i="61"/>
  <c r="D40" i="61" s="1"/>
  <c r="AC5" i="61"/>
  <c r="D39" i="61" s="1"/>
  <c r="AC4" i="61"/>
  <c r="D38" i="61" s="1"/>
  <c r="W2" i="61"/>
  <c r="W3" i="61" s="1"/>
  <c r="AF2" i="60"/>
  <c r="I36" i="60" s="1"/>
  <c r="AF6" i="60"/>
  <c r="I40" i="60" s="1"/>
  <c r="AF5" i="60"/>
  <c r="I39" i="60" s="1"/>
  <c r="AF5" i="59"/>
  <c r="I39" i="59" s="1"/>
  <c r="D31" i="60"/>
  <c r="D46" i="60"/>
  <c r="D44" i="60"/>
  <c r="AF2" i="56"/>
  <c r="I36" i="56" s="1"/>
  <c r="AF5" i="58"/>
  <c r="I39" i="58" s="1"/>
  <c r="W2" i="60"/>
  <c r="W3" i="60" s="1"/>
  <c r="AF4" i="59"/>
  <c r="I38" i="59" s="1"/>
  <c r="AF6" i="59"/>
  <c r="I40" i="59" s="1"/>
  <c r="AC4" i="60"/>
  <c r="D38" i="60" s="1"/>
  <c r="AF4" i="55"/>
  <c r="I38" i="55" s="1"/>
  <c r="D46" i="59"/>
  <c r="D44" i="59"/>
  <c r="D31" i="59"/>
  <c r="AC4" i="59"/>
  <c r="D38" i="59" s="1"/>
  <c r="W2" i="59"/>
  <c r="W3" i="59" s="1"/>
  <c r="AF2" i="57"/>
  <c r="I36" i="57" s="1"/>
  <c r="AF6" i="58"/>
  <c r="I40" i="58" s="1"/>
  <c r="AF2" i="58"/>
  <c r="I36" i="58" s="1"/>
  <c r="AF4" i="58"/>
  <c r="I38" i="58" s="1"/>
  <c r="D46" i="58"/>
  <c r="D31" i="58"/>
  <c r="D25" i="58"/>
  <c r="D29" i="58"/>
  <c r="D48" i="58"/>
  <c r="D44" i="58"/>
  <c r="AC4" i="58"/>
  <c r="D38" i="58" s="1"/>
  <c r="AF4" i="56"/>
  <c r="I38" i="56" s="1"/>
  <c r="AF3" i="57"/>
  <c r="I37" i="57" s="1"/>
  <c r="AF5" i="57"/>
  <c r="I39" i="57" s="1"/>
  <c r="D30" i="57"/>
  <c r="D45" i="57"/>
  <c r="D44" i="57"/>
  <c r="D31" i="57"/>
  <c r="D46" i="57"/>
  <c r="AC6" i="57"/>
  <c r="D40" i="57" s="1"/>
  <c r="AC3" i="57"/>
  <c r="D37" i="57" s="1"/>
  <c r="AC4" i="57"/>
  <c r="D38" i="57" s="1"/>
  <c r="AC5" i="57"/>
  <c r="D39" i="57" s="1"/>
  <c r="W2" i="57"/>
  <c r="W3" i="57" s="1"/>
  <c r="AF3" i="56"/>
  <c r="I37" i="56" s="1"/>
  <c r="AF6" i="56"/>
  <c r="I40" i="56" s="1"/>
  <c r="AF5" i="56"/>
  <c r="I39" i="56" s="1"/>
  <c r="D44" i="56"/>
  <c r="D46" i="56"/>
  <c r="D31" i="56"/>
  <c r="W2" i="56"/>
  <c r="W3" i="56" s="1"/>
  <c r="AC3" i="56"/>
  <c r="D37" i="56" s="1"/>
  <c r="AC4" i="56"/>
  <c r="D38" i="56" s="1"/>
  <c r="AF3" i="55"/>
  <c r="I37" i="55" s="1"/>
  <c r="AF2" i="55"/>
  <c r="I36" i="55" s="1"/>
  <c r="AF5" i="55"/>
  <c r="I39" i="55" s="1"/>
  <c r="D44" i="55"/>
  <c r="D46" i="55"/>
  <c r="D31" i="55"/>
  <c r="AC5" i="55"/>
  <c r="D39" i="55" s="1"/>
  <c r="AC3" i="55"/>
  <c r="D37" i="55" s="1"/>
  <c r="AC2" i="55"/>
  <c r="D36" i="55" s="1"/>
  <c r="AC4" i="55"/>
  <c r="D38" i="55" s="1"/>
  <c r="W2" i="55"/>
  <c r="W3" i="55" s="1"/>
  <c r="Y579" i="54"/>
  <c r="Y578" i="54"/>
  <c r="Y577" i="54"/>
  <c r="Y576" i="54"/>
  <c r="Y575" i="54"/>
  <c r="Y574" i="54"/>
  <c r="Y573" i="54"/>
  <c r="Y572" i="54"/>
  <c r="Y571" i="54"/>
  <c r="Y570" i="54"/>
  <c r="Y569" i="54"/>
  <c r="Y568" i="54"/>
  <c r="Y567" i="54"/>
  <c r="Y566" i="54"/>
  <c r="Y565" i="54"/>
  <c r="Y564" i="54"/>
  <c r="Y563" i="54"/>
  <c r="Y562" i="54"/>
  <c r="Y561" i="54"/>
  <c r="Y560" i="54"/>
  <c r="Y559" i="54"/>
  <c r="Y558" i="54"/>
  <c r="Y557" i="54"/>
  <c r="Y556" i="54"/>
  <c r="Y555" i="54"/>
  <c r="Y554" i="54"/>
  <c r="Y553" i="54"/>
  <c r="Y552" i="54"/>
  <c r="Y551" i="54"/>
  <c r="Y550" i="54"/>
  <c r="Y549" i="54"/>
  <c r="Y548" i="54"/>
  <c r="Y547" i="54"/>
  <c r="Y546" i="54"/>
  <c r="Y545" i="54"/>
  <c r="Y544" i="54"/>
  <c r="Y543" i="54"/>
  <c r="Y542" i="54"/>
  <c r="Y541" i="54"/>
  <c r="Y540" i="54"/>
  <c r="Y539" i="54"/>
  <c r="Y538" i="54"/>
  <c r="Y537" i="54"/>
  <c r="Y536" i="54"/>
  <c r="Y535" i="54"/>
  <c r="Y534" i="54"/>
  <c r="Y533" i="54"/>
  <c r="Y532" i="54"/>
  <c r="Y531" i="54"/>
  <c r="Y530" i="54"/>
  <c r="Y529" i="54"/>
  <c r="Y528" i="54"/>
  <c r="Y527" i="54"/>
  <c r="Y526" i="54"/>
  <c r="Y525" i="54"/>
  <c r="Y524" i="54"/>
  <c r="Y523" i="54"/>
  <c r="Y522" i="54"/>
  <c r="Y521" i="54"/>
  <c r="Y520" i="54"/>
  <c r="Y519" i="54"/>
  <c r="Y518" i="54"/>
  <c r="Y517" i="54"/>
  <c r="Y516" i="54"/>
  <c r="Y515" i="54"/>
  <c r="Y514" i="54"/>
  <c r="Y513" i="54"/>
  <c r="Y512" i="54"/>
  <c r="Y511" i="54"/>
  <c r="Y510" i="54"/>
  <c r="Y509" i="54"/>
  <c r="Y508" i="54"/>
  <c r="Y507" i="54"/>
  <c r="Y506" i="54"/>
  <c r="Y505" i="54"/>
  <c r="Y504" i="54"/>
  <c r="Y503" i="54"/>
  <c r="Y502" i="54"/>
  <c r="Y501" i="54"/>
  <c r="Y500" i="54"/>
  <c r="Y499" i="54"/>
  <c r="Y498" i="54"/>
  <c r="Y497" i="54"/>
  <c r="Y496" i="54"/>
  <c r="Y495" i="54"/>
  <c r="Y494" i="54"/>
  <c r="Y493" i="54"/>
  <c r="Y492" i="54"/>
  <c r="Y491" i="54"/>
  <c r="Y490" i="54"/>
  <c r="Y489" i="54"/>
  <c r="Y488" i="54"/>
  <c r="Y487" i="54"/>
  <c r="Y486" i="54"/>
  <c r="Y485" i="54"/>
  <c r="Y484" i="54"/>
  <c r="Y483" i="54"/>
  <c r="Y482" i="54"/>
  <c r="Y481" i="54"/>
  <c r="Y480" i="54"/>
  <c r="Y479" i="54"/>
  <c r="Y478" i="54"/>
  <c r="Y477" i="54"/>
  <c r="Y476" i="54"/>
  <c r="Y475" i="54"/>
  <c r="Y474" i="54"/>
  <c r="Y473" i="54"/>
  <c r="Y472" i="54"/>
  <c r="Y471" i="54"/>
  <c r="Y470" i="54"/>
  <c r="Y469" i="54"/>
  <c r="Y468" i="54"/>
  <c r="Y467" i="54"/>
  <c r="Y466" i="54"/>
  <c r="Y465" i="54"/>
  <c r="Y464" i="54"/>
  <c r="Y463" i="54"/>
  <c r="Y462" i="54"/>
  <c r="Y461" i="54"/>
  <c r="Y460" i="54"/>
  <c r="Y459" i="54"/>
  <c r="Y458" i="54"/>
  <c r="Y457" i="54"/>
  <c r="Y456" i="54"/>
  <c r="Y455" i="54"/>
  <c r="Y454" i="54"/>
  <c r="Y453" i="54"/>
  <c r="Y452" i="54"/>
  <c r="Y451" i="54"/>
  <c r="Y450" i="54"/>
  <c r="Y449" i="54"/>
  <c r="Y448" i="54"/>
  <c r="Y447" i="54"/>
  <c r="Y446" i="54"/>
  <c r="Y445" i="54"/>
  <c r="Y444" i="54"/>
  <c r="Y443" i="54"/>
  <c r="Y442" i="54"/>
  <c r="Y441" i="54"/>
  <c r="Y440" i="54"/>
  <c r="Y439" i="54"/>
  <c r="Y438" i="54"/>
  <c r="Y437" i="54"/>
  <c r="Y436" i="54"/>
  <c r="Y435" i="54"/>
  <c r="Y434" i="54"/>
  <c r="Y433" i="54"/>
  <c r="Y432" i="54"/>
  <c r="Y431" i="54"/>
  <c r="Y430" i="54"/>
  <c r="Y429" i="54"/>
  <c r="Y428" i="54"/>
  <c r="Y427" i="54"/>
  <c r="Y426" i="54"/>
  <c r="Y425" i="54"/>
  <c r="Y424" i="54"/>
  <c r="Y423" i="54"/>
  <c r="Y422" i="54"/>
  <c r="Y421" i="54"/>
  <c r="Y420" i="54"/>
  <c r="Y419" i="54"/>
  <c r="Y418" i="54"/>
  <c r="Y417" i="54"/>
  <c r="Y416" i="54"/>
  <c r="Y415" i="54"/>
  <c r="Y414" i="54"/>
  <c r="Y413" i="54"/>
  <c r="Y412" i="54"/>
  <c r="Y411" i="54"/>
  <c r="Y410" i="54"/>
  <c r="Y409" i="54"/>
  <c r="Y408" i="54"/>
  <c r="Y407" i="54"/>
  <c r="Y406" i="54"/>
  <c r="Y405" i="54"/>
  <c r="Y404" i="54"/>
  <c r="Y403" i="54"/>
  <c r="Y402" i="54"/>
  <c r="Y401" i="54"/>
  <c r="Y400" i="54"/>
  <c r="Y399" i="54"/>
  <c r="Y398" i="54"/>
  <c r="Y397" i="54"/>
  <c r="Y396" i="54"/>
  <c r="Y395" i="54"/>
  <c r="Y394" i="54"/>
  <c r="Y393" i="54"/>
  <c r="Y392" i="54"/>
  <c r="Y391" i="54"/>
  <c r="Y390" i="54"/>
  <c r="Y389" i="54"/>
  <c r="Y388" i="54"/>
  <c r="Y387" i="54"/>
  <c r="Y386" i="54"/>
  <c r="Y385" i="54"/>
  <c r="Y384" i="54"/>
  <c r="Y383" i="54"/>
  <c r="Y382" i="54"/>
  <c r="Y381" i="54"/>
  <c r="Y380" i="54"/>
  <c r="Y379" i="54"/>
  <c r="Y378" i="54"/>
  <c r="Y377" i="54"/>
  <c r="Y376" i="54"/>
  <c r="Y375" i="54"/>
  <c r="Y374" i="54"/>
  <c r="Y373" i="54"/>
  <c r="Y372" i="54"/>
  <c r="Y371" i="54"/>
  <c r="Y370" i="54"/>
  <c r="Y369" i="54"/>
  <c r="Y368" i="54"/>
  <c r="Y367" i="54"/>
  <c r="Y366" i="54"/>
  <c r="Y365" i="54"/>
  <c r="Y364" i="54"/>
  <c r="Y363" i="54"/>
  <c r="Y362" i="54"/>
  <c r="Y361" i="54"/>
  <c r="Y360" i="54"/>
  <c r="Y359" i="54"/>
  <c r="Y358" i="54"/>
  <c r="Y357" i="54"/>
  <c r="Y356" i="54"/>
  <c r="Y355" i="54"/>
  <c r="Y354" i="54"/>
  <c r="Y353" i="54"/>
  <c r="Y352" i="54"/>
  <c r="Y351" i="54"/>
  <c r="Y350" i="54"/>
  <c r="Y349" i="54"/>
  <c r="Y348" i="54"/>
  <c r="Y347" i="54"/>
  <c r="Y346" i="54"/>
  <c r="Y345" i="54"/>
  <c r="Y344" i="54"/>
  <c r="Y343" i="54"/>
  <c r="Y342" i="54"/>
  <c r="Y341" i="54"/>
  <c r="Y340" i="54"/>
  <c r="Y339" i="54"/>
  <c r="Y338" i="54"/>
  <c r="Y337" i="54"/>
  <c r="Y336" i="54"/>
  <c r="Y335" i="54"/>
  <c r="Y334" i="54"/>
  <c r="Y333" i="54"/>
  <c r="Y332" i="54"/>
  <c r="Y331" i="54"/>
  <c r="Y330" i="54"/>
  <c r="Y329" i="54"/>
  <c r="Y328" i="54"/>
  <c r="Y327" i="54"/>
  <c r="Y326" i="54"/>
  <c r="Y325" i="54"/>
  <c r="Y324" i="54"/>
  <c r="Y323" i="54"/>
  <c r="Y322" i="54"/>
  <c r="Y321" i="54"/>
  <c r="Y320" i="54"/>
  <c r="Y319" i="54"/>
  <c r="Y318" i="54"/>
  <c r="Y317" i="54"/>
  <c r="Y316" i="54"/>
  <c r="Y315" i="54"/>
  <c r="Y314" i="54"/>
  <c r="Y313" i="54"/>
  <c r="Y312" i="54"/>
  <c r="Y311" i="54"/>
  <c r="Y310" i="54"/>
  <c r="Y309" i="54"/>
  <c r="Y308" i="54"/>
  <c r="Y307" i="54"/>
  <c r="Y306" i="54"/>
  <c r="Y305" i="54"/>
  <c r="Y304" i="54"/>
  <c r="Y303" i="54"/>
  <c r="Y302" i="54"/>
  <c r="Y301" i="54"/>
  <c r="Y300" i="54"/>
  <c r="Y299" i="54"/>
  <c r="Y298" i="54"/>
  <c r="Y297" i="54"/>
  <c r="Y296" i="54"/>
  <c r="Y295" i="54"/>
  <c r="Y294" i="54"/>
  <c r="Y293" i="54"/>
  <c r="Y292" i="54"/>
  <c r="Y291" i="54"/>
  <c r="Y290" i="54"/>
  <c r="Y289" i="54"/>
  <c r="Y288" i="54"/>
  <c r="Y287" i="54"/>
  <c r="Y286" i="54"/>
  <c r="Y285" i="54"/>
  <c r="Y284" i="54"/>
  <c r="Y283" i="54"/>
  <c r="Y282" i="54"/>
  <c r="Y281" i="54"/>
  <c r="Y280" i="54"/>
  <c r="Y279" i="54"/>
  <c r="Y278" i="54"/>
  <c r="Y277" i="54"/>
  <c r="Y276" i="54"/>
  <c r="Y275" i="54"/>
  <c r="Y274" i="54"/>
  <c r="Y273" i="54"/>
  <c r="Y272" i="54"/>
  <c r="Y271" i="54"/>
  <c r="Y270" i="54"/>
  <c r="Y269" i="54"/>
  <c r="Y268" i="54"/>
  <c r="Y267" i="54"/>
  <c r="Y266" i="54"/>
  <c r="Y265" i="54"/>
  <c r="Y264" i="54"/>
  <c r="Y263" i="54"/>
  <c r="Y262" i="54"/>
  <c r="Y261" i="54"/>
  <c r="Y260" i="54"/>
  <c r="Y259" i="54"/>
  <c r="Y258" i="54"/>
  <c r="Y257" i="54"/>
  <c r="Y256" i="54"/>
  <c r="Y255" i="54"/>
  <c r="Y254" i="54"/>
  <c r="Y253" i="54"/>
  <c r="Y252" i="54"/>
  <c r="Y251" i="54"/>
  <c r="Y250" i="54"/>
  <c r="Y249" i="54"/>
  <c r="Y248" i="54"/>
  <c r="Y247" i="54"/>
  <c r="Y246" i="54"/>
  <c r="Y245" i="54"/>
  <c r="Y244" i="54"/>
  <c r="Y243" i="54"/>
  <c r="Y242" i="54"/>
  <c r="Y241" i="54"/>
  <c r="Y240" i="54"/>
  <c r="Y239" i="54"/>
  <c r="Y238" i="54"/>
  <c r="Y237" i="54"/>
  <c r="Y236" i="54"/>
  <c r="Y235" i="54"/>
  <c r="Y234" i="54"/>
  <c r="Y233" i="54"/>
  <c r="Y232" i="54"/>
  <c r="Y231" i="54"/>
  <c r="Y230" i="54"/>
  <c r="Y229" i="54"/>
  <c r="Y228" i="54"/>
  <c r="Y227" i="54"/>
  <c r="Y226" i="54"/>
  <c r="Y225" i="54"/>
  <c r="Y224" i="54"/>
  <c r="Y223" i="54"/>
  <c r="Y222" i="54"/>
  <c r="Y221" i="54"/>
  <c r="Y220" i="54"/>
  <c r="Y219" i="54"/>
  <c r="Y218" i="54"/>
  <c r="Y217" i="54"/>
  <c r="Y216" i="54"/>
  <c r="Y215" i="54"/>
  <c r="Y214" i="54"/>
  <c r="Y213" i="54"/>
  <c r="Y212" i="54"/>
  <c r="Y211" i="54"/>
  <c r="Y210" i="54"/>
  <c r="Y209" i="54"/>
  <c r="Y208" i="54"/>
  <c r="Y207" i="54"/>
  <c r="Y206" i="54"/>
  <c r="Y205" i="54"/>
  <c r="Y204" i="54"/>
  <c r="Y203" i="54"/>
  <c r="Y202" i="54"/>
  <c r="Y201" i="54"/>
  <c r="Y200" i="54"/>
  <c r="Y199" i="54"/>
  <c r="Y198" i="54"/>
  <c r="Y197" i="54"/>
  <c r="Y196" i="54"/>
  <c r="Y195" i="54"/>
  <c r="Y194" i="54"/>
  <c r="Y193" i="54"/>
  <c r="Y192" i="54"/>
  <c r="Y191" i="54"/>
  <c r="Y190" i="54"/>
  <c r="Y189" i="54"/>
  <c r="Y188" i="54"/>
  <c r="Y187" i="54"/>
  <c r="Y186" i="54"/>
  <c r="Y185" i="54"/>
  <c r="Y184" i="54"/>
  <c r="Y183" i="54"/>
  <c r="Y182" i="54"/>
  <c r="Y181" i="54"/>
  <c r="Y180" i="54"/>
  <c r="Y179" i="54"/>
  <c r="Y178" i="54"/>
  <c r="Y177" i="54"/>
  <c r="Y176" i="54"/>
  <c r="Y175" i="54"/>
  <c r="Y174" i="54"/>
  <c r="Y173" i="54"/>
  <c r="Y172" i="54"/>
  <c r="Y171" i="54"/>
  <c r="Y170" i="54"/>
  <c r="Y169" i="54"/>
  <c r="Y168" i="54"/>
  <c r="Y167" i="54"/>
  <c r="Y166" i="54"/>
  <c r="Y165" i="54"/>
  <c r="Y164" i="54"/>
  <c r="Y163" i="54"/>
  <c r="Y162" i="54"/>
  <c r="Y161" i="54"/>
  <c r="Y160" i="54"/>
  <c r="Y159" i="54"/>
  <c r="Y158" i="54"/>
  <c r="Y157" i="54"/>
  <c r="Y156" i="54"/>
  <c r="Y155" i="54"/>
  <c r="Y154" i="54"/>
  <c r="Y153" i="54"/>
  <c r="Y152" i="54"/>
  <c r="Y151" i="54"/>
  <c r="Y150" i="54"/>
  <c r="Y149" i="54"/>
  <c r="Y148" i="54"/>
  <c r="Y147" i="54"/>
  <c r="Y146" i="54"/>
  <c r="Y145" i="54"/>
  <c r="Y144" i="54"/>
  <c r="Y143" i="54"/>
  <c r="Y142" i="54"/>
  <c r="Y141" i="54"/>
  <c r="Y140" i="54"/>
  <c r="Y139" i="54"/>
  <c r="Y138" i="54"/>
  <c r="Y137" i="54"/>
  <c r="Y136" i="54"/>
  <c r="Y135" i="54"/>
  <c r="Y134" i="54"/>
  <c r="Y133" i="54"/>
  <c r="Y132" i="54"/>
  <c r="Y131" i="54"/>
  <c r="Y130" i="54"/>
  <c r="Y129" i="54"/>
  <c r="Y128" i="54"/>
  <c r="Y127" i="54"/>
  <c r="Y126" i="54"/>
  <c r="Y125" i="54"/>
  <c r="Y124" i="54"/>
  <c r="Y123" i="54"/>
  <c r="Y122" i="54"/>
  <c r="Y121" i="54"/>
  <c r="Y120" i="54"/>
  <c r="Y119" i="54"/>
  <c r="Y118" i="54"/>
  <c r="Y117" i="54"/>
  <c r="Y116" i="54"/>
  <c r="Y115" i="54"/>
  <c r="Y114" i="54"/>
  <c r="Y113" i="54"/>
  <c r="Y112" i="54"/>
  <c r="Y111" i="54"/>
  <c r="Y110" i="54"/>
  <c r="Y109" i="54"/>
  <c r="Y108" i="54"/>
  <c r="Y107" i="54"/>
  <c r="Y106" i="54"/>
  <c r="Y105" i="54"/>
  <c r="Y104" i="54"/>
  <c r="Y103" i="54"/>
  <c r="Y102" i="54"/>
  <c r="Y101" i="54"/>
  <c r="Y100" i="54"/>
  <c r="Y99" i="54"/>
  <c r="Y98" i="54"/>
  <c r="Y97" i="54"/>
  <c r="Y96" i="54"/>
  <c r="Y95" i="54"/>
  <c r="Y94" i="54"/>
  <c r="Y93" i="54"/>
  <c r="Y92" i="54"/>
  <c r="Y91" i="54"/>
  <c r="Y90" i="54"/>
  <c r="Y89" i="54"/>
  <c r="Y88" i="54"/>
  <c r="Y87" i="54"/>
  <c r="Y86" i="54"/>
  <c r="Y85" i="54"/>
  <c r="Y84" i="54"/>
  <c r="Y83" i="54"/>
  <c r="Y82" i="54"/>
  <c r="Y81" i="54"/>
  <c r="Y80" i="54"/>
  <c r="Y79" i="54"/>
  <c r="Y78" i="54"/>
  <c r="Y77" i="54"/>
  <c r="Y76" i="54"/>
  <c r="Y75" i="54"/>
  <c r="Y74" i="54"/>
  <c r="Y73" i="54"/>
  <c r="Y72" i="54"/>
  <c r="Y71" i="54"/>
  <c r="Y70" i="54"/>
  <c r="Y69" i="54"/>
  <c r="Y68" i="54"/>
  <c r="Y67" i="54"/>
  <c r="Y66" i="54"/>
  <c r="Y65" i="54"/>
  <c r="Y64" i="54"/>
  <c r="Y63" i="54"/>
  <c r="Y62" i="54"/>
  <c r="Y61" i="54"/>
  <c r="Y60" i="54"/>
  <c r="Y59" i="54"/>
  <c r="Y58" i="54"/>
  <c r="Y57" i="54"/>
  <c r="Y56" i="54"/>
  <c r="Y55" i="54"/>
  <c r="Y54" i="54"/>
  <c r="Y53" i="54"/>
  <c r="Y52" i="54"/>
  <c r="Y51" i="54"/>
  <c r="Y50" i="54"/>
  <c r="Y49" i="54"/>
  <c r="Y48" i="54"/>
  <c r="B48" i="54"/>
  <c r="Y47" i="54"/>
  <c r="B47" i="54"/>
  <c r="Y46" i="54"/>
  <c r="Y45" i="54"/>
  <c r="Y44" i="54"/>
  <c r="Y43" i="54"/>
  <c r="Y42" i="54"/>
  <c r="B42" i="54"/>
  <c r="B50" i="54" s="1"/>
  <c r="Y41" i="54"/>
  <c r="B41" i="54"/>
  <c r="B49" i="54" s="1"/>
  <c r="Y40" i="54"/>
  <c r="B40" i="54"/>
  <c r="Y39" i="54"/>
  <c r="B39" i="54"/>
  <c r="Y38" i="54"/>
  <c r="Y37" i="54"/>
  <c r="Y36" i="54"/>
  <c r="Y35" i="54"/>
  <c r="Y34" i="54"/>
  <c r="Y33" i="54"/>
  <c r="Y32" i="54"/>
  <c r="Y31" i="54"/>
  <c r="Y30" i="54"/>
  <c r="Y29" i="54"/>
  <c r="Y28" i="54"/>
  <c r="Y27" i="54"/>
  <c r="Y26" i="54"/>
  <c r="Y25" i="54"/>
  <c r="Y24" i="54"/>
  <c r="Y23" i="54"/>
  <c r="Y22" i="54"/>
  <c r="Y21" i="54"/>
  <c r="Y20" i="54"/>
  <c r="Y19" i="54"/>
  <c r="Y18" i="54"/>
  <c r="Y17" i="54"/>
  <c r="Y16" i="54"/>
  <c r="Y15" i="54"/>
  <c r="Y14" i="54"/>
  <c r="Y13" i="54"/>
  <c r="Y12" i="54"/>
  <c r="Y11" i="54"/>
  <c r="Y10" i="54"/>
  <c r="Y9" i="54"/>
  <c r="Y8" i="54"/>
  <c r="Y7" i="54"/>
  <c r="AE6" i="54"/>
  <c r="AD6" i="54"/>
  <c r="AB6" i="54"/>
  <c r="Y6" i="54"/>
  <c r="AE5" i="54"/>
  <c r="AD5" i="54"/>
  <c r="AB5" i="54"/>
  <c r="Y5" i="54"/>
  <c r="AE4" i="54"/>
  <c r="AD4" i="54"/>
  <c r="AB4" i="54"/>
  <c r="AE3" i="54"/>
  <c r="AD3" i="54"/>
  <c r="AB3" i="54"/>
  <c r="AE2" i="54"/>
  <c r="AD2" i="54"/>
  <c r="AB2" i="54"/>
  <c r="W1" i="54"/>
  <c r="D1" i="54"/>
  <c r="E6" i="62"/>
  <c r="H23" i="61"/>
  <c r="E8" i="59"/>
  <c r="E16" i="57"/>
  <c r="J8" i="56"/>
  <c r="H20" i="54"/>
  <c r="G7" i="56"/>
  <c r="J10" i="54"/>
  <c r="L8" i="57"/>
  <c r="F6" i="60"/>
  <c r="E6" i="55"/>
  <c r="D6" i="61"/>
  <c r="H10" i="56"/>
  <c r="F20" i="62"/>
  <c r="F7" i="61"/>
  <c r="K6" i="59"/>
  <c r="K9" i="56"/>
  <c r="G23" i="61"/>
  <c r="E10" i="58"/>
  <c r="F7" i="62"/>
  <c r="L8" i="56"/>
  <c r="F16" i="59"/>
  <c r="G21" i="62"/>
  <c r="K6" i="57"/>
  <c r="H20" i="62"/>
  <c r="D7" i="61"/>
  <c r="K9" i="59"/>
  <c r="L7" i="57"/>
  <c r="L6" i="56"/>
  <c r="G19" i="54"/>
  <c r="E17" i="62"/>
  <c r="J9" i="59"/>
  <c r="G7" i="55"/>
  <c r="F16" i="61"/>
  <c r="J9" i="55"/>
  <c r="J7" i="62"/>
  <c r="D8" i="61"/>
  <c r="H23" i="60"/>
  <c r="E18" i="58"/>
  <c r="F17" i="56"/>
  <c r="E7" i="55"/>
  <c r="G10" i="62"/>
  <c r="G20" i="56"/>
  <c r="L7" i="62"/>
  <c r="F21" i="58"/>
  <c r="F17" i="60"/>
  <c r="K7" i="55"/>
  <c r="K7" i="60"/>
  <c r="I22" i="57"/>
  <c r="J6" i="55"/>
  <c r="E21" i="57"/>
  <c r="F23" i="56"/>
  <c r="F8" i="62"/>
  <c r="K7" i="59"/>
  <c r="D8" i="57"/>
  <c r="E23" i="54"/>
  <c r="J6" i="61"/>
  <c r="F17" i="55"/>
  <c r="L7" i="60"/>
  <c r="I9" i="62"/>
  <c r="I9" i="61"/>
  <c r="I22" i="58"/>
  <c r="F6" i="56"/>
  <c r="E10" i="61"/>
  <c r="K7" i="61"/>
  <c r="D6" i="57"/>
  <c r="E20" i="55"/>
  <c r="I9" i="57"/>
  <c r="F16" i="55"/>
  <c r="D8" i="58"/>
  <c r="L9" i="54"/>
  <c r="E10" i="60"/>
  <c r="D6" i="60"/>
  <c r="J9" i="60"/>
  <c r="D8" i="56"/>
  <c r="I10" i="55"/>
  <c r="E16" i="59"/>
  <c r="L8" i="55"/>
  <c r="E20" i="57"/>
  <c r="H30" i="25"/>
  <c r="F9" i="62"/>
  <c r="G23" i="59"/>
  <c r="E16" i="56"/>
  <c r="E6" i="60"/>
  <c r="E20" i="60"/>
  <c r="F6" i="59"/>
  <c r="G21" i="54"/>
  <c r="M30" i="25"/>
  <c r="F21" i="60"/>
  <c r="E14" i="58"/>
  <c r="D6" i="55"/>
  <c r="D8" i="55"/>
  <c r="G23" i="55"/>
  <c r="I23" i="58"/>
  <c r="J8" i="61"/>
  <c r="F17" i="58"/>
  <c r="I8" i="59"/>
  <c r="I23" i="59"/>
  <c r="I8" i="55"/>
  <c r="G18" i="54"/>
  <c r="D7" i="60"/>
  <c r="E6" i="57"/>
  <c r="G8" i="62"/>
  <c r="F20" i="57"/>
  <c r="I22" i="62"/>
  <c r="G20" i="55"/>
  <c r="K8" i="60"/>
  <c r="J6" i="56"/>
  <c r="G7" i="59"/>
  <c r="F20" i="60"/>
  <c r="G9" i="58"/>
  <c r="E7" i="61"/>
  <c r="E21" i="56"/>
  <c r="J9" i="57"/>
  <c r="K10" i="54"/>
  <c r="L10" i="62"/>
  <c r="I8" i="61"/>
  <c r="I9" i="59"/>
  <c r="H10" i="60"/>
  <c r="F18" i="62"/>
  <c r="D6" i="56"/>
  <c r="L8" i="60"/>
  <c r="G7" i="58"/>
  <c r="F19" i="60"/>
  <c r="E10" i="55"/>
  <c r="H21" i="54"/>
  <c r="I8" i="60"/>
  <c r="G18" i="62"/>
  <c r="E18" i="60"/>
  <c r="F17" i="59"/>
  <c r="J8" i="57"/>
  <c r="H9" i="56"/>
  <c r="G6" i="54"/>
  <c r="H23" i="56"/>
  <c r="G23" i="60"/>
  <c r="G23" i="56"/>
  <c r="F21" i="59"/>
  <c r="I7" i="54"/>
  <c r="F7" i="60"/>
  <c r="J8" i="55"/>
  <c r="D10" i="62"/>
  <c r="G10" i="59"/>
  <c r="D7" i="56"/>
  <c r="E20" i="61"/>
  <c r="H10" i="61"/>
  <c r="H9" i="61"/>
  <c r="E21" i="61"/>
  <c r="E20" i="56"/>
  <c r="E8" i="58"/>
  <c r="F19" i="55"/>
  <c r="I10" i="60"/>
  <c r="E8" i="55"/>
  <c r="F6" i="55"/>
  <c r="K9" i="60"/>
  <c r="H7" i="54"/>
  <c r="D8" i="59"/>
  <c r="F19" i="58"/>
  <c r="D10" i="54"/>
  <c r="F23" i="58"/>
  <c r="F6" i="58"/>
  <c r="D7" i="55"/>
  <c r="G22" i="54"/>
  <c r="L6" i="61"/>
  <c r="F7" i="58"/>
  <c r="L6" i="55"/>
  <c r="F16" i="56"/>
  <c r="F22" i="54"/>
  <c r="E14" i="59"/>
  <c r="G6" i="62"/>
  <c r="H23" i="57"/>
  <c r="K8" i="62"/>
  <c r="E8" i="60"/>
  <c r="H10" i="59"/>
  <c r="J6" i="57"/>
  <c r="H9" i="55"/>
  <c r="F18" i="54"/>
  <c r="K6" i="55"/>
  <c r="L6" i="57"/>
  <c r="E18" i="56"/>
  <c r="J8" i="59"/>
  <c r="L30" i="25"/>
  <c r="E14" i="60"/>
  <c r="F20" i="55"/>
  <c r="L9" i="62"/>
  <c r="E7" i="60"/>
  <c r="F19" i="59"/>
  <c r="I23" i="55"/>
  <c r="G9" i="60"/>
  <c r="K7" i="56"/>
  <c r="E19" i="60"/>
  <c r="H6" i="54"/>
  <c r="E19" i="57"/>
  <c r="G9" i="61"/>
  <c r="F19" i="56"/>
  <c r="G9" i="62"/>
  <c r="I9" i="60"/>
  <c r="L8" i="59"/>
  <c r="K7" i="57"/>
  <c r="G10" i="55"/>
  <c r="L10" i="54"/>
  <c r="F23" i="61"/>
  <c r="G10" i="57"/>
  <c r="H8" i="54"/>
  <c r="D8" i="60"/>
  <c r="E19" i="62"/>
  <c r="H23" i="62"/>
  <c r="G10" i="61"/>
  <c r="E19" i="59"/>
  <c r="J9" i="58"/>
  <c r="I8" i="56"/>
  <c r="I9" i="55"/>
  <c r="F23" i="60"/>
  <c r="J7" i="54"/>
  <c r="L7" i="61"/>
  <c r="K8" i="56"/>
  <c r="F20" i="59"/>
  <c r="F9" i="54"/>
  <c r="J10" i="62"/>
  <c r="E21" i="60"/>
  <c r="G20" i="59"/>
  <c r="E16" i="55"/>
  <c r="K7" i="58"/>
  <c r="J9" i="56"/>
  <c r="F7" i="55"/>
  <c r="G19" i="62"/>
  <c r="E20" i="59"/>
  <c r="I7" i="62"/>
  <c r="I22" i="59"/>
  <c r="K9" i="55"/>
  <c r="I22" i="56"/>
  <c r="H7" i="62"/>
  <c r="G20" i="60"/>
  <c r="H6" i="62"/>
  <c r="K6" i="60"/>
  <c r="F16" i="57"/>
  <c r="F16" i="60"/>
  <c r="E7" i="59"/>
  <c r="K9" i="58"/>
  <c r="E6" i="61"/>
  <c r="F17" i="57"/>
  <c r="E15" i="54"/>
  <c r="J30" i="25"/>
  <c r="E7" i="56"/>
  <c r="E15" i="62"/>
  <c r="F20" i="56"/>
  <c r="I10" i="58"/>
  <c r="E14" i="55"/>
  <c r="G9" i="57"/>
  <c r="I8" i="62"/>
  <c r="I30" i="25"/>
  <c r="F10" i="60"/>
  <c r="H22" i="54"/>
  <c r="E18" i="55"/>
  <c r="I22" i="61"/>
  <c r="K8" i="59"/>
  <c r="I6" i="62"/>
  <c r="L7" i="59"/>
  <c r="F23" i="55"/>
  <c r="I22" i="60"/>
  <c r="J6" i="58"/>
  <c r="F17" i="62"/>
  <c r="D7" i="57"/>
  <c r="E9" i="54"/>
  <c r="E20" i="62"/>
  <c r="E10" i="56"/>
  <c r="F16" i="62"/>
  <c r="H9" i="60"/>
  <c r="F10" i="55"/>
  <c r="H23" i="55"/>
  <c r="I9" i="56"/>
  <c r="H21" i="62"/>
  <c r="L6" i="60"/>
  <c r="D6" i="62"/>
  <c r="I8" i="58"/>
  <c r="D7" i="59"/>
  <c r="J8" i="60"/>
  <c r="D7" i="62"/>
  <c r="G23" i="62"/>
  <c r="E10" i="62"/>
  <c r="F10" i="57"/>
  <c r="H23" i="59"/>
  <c r="K8" i="55"/>
  <c r="K8" i="61"/>
  <c r="L7" i="55"/>
  <c r="K6" i="62"/>
  <c r="H8" i="62"/>
  <c r="E7" i="62"/>
  <c r="I23" i="60"/>
  <c r="L8" i="61"/>
  <c r="E19" i="55"/>
  <c r="G22" i="62"/>
  <c r="G10" i="60"/>
  <c r="E23" i="62"/>
  <c r="E17" i="54"/>
  <c r="G9" i="55"/>
  <c r="J6" i="59"/>
  <c r="E10" i="57"/>
  <c r="E14" i="56"/>
  <c r="F17" i="61"/>
  <c r="H9" i="59"/>
  <c r="H9" i="62"/>
  <c r="J6" i="60"/>
  <c r="K10" i="62"/>
  <c r="I8" i="57"/>
  <c r="D6" i="59"/>
  <c r="F16" i="58"/>
  <c r="E6" i="56"/>
  <c r="F7" i="59"/>
  <c r="E8" i="56"/>
  <c r="E21" i="55"/>
  <c r="E19" i="61"/>
  <c r="E21" i="58"/>
  <c r="F22" i="62"/>
  <c r="L6" i="59"/>
  <c r="F23" i="62"/>
  <c r="G10" i="56"/>
  <c r="E18" i="59"/>
  <c r="H10" i="57"/>
  <c r="I23" i="56"/>
  <c r="L8" i="58"/>
  <c r="G8" i="54"/>
  <c r="H10" i="62"/>
  <c r="F10" i="59"/>
  <c r="D9" i="54"/>
  <c r="F20" i="58"/>
  <c r="H10" i="58"/>
  <c r="G9" i="59"/>
  <c r="G7" i="60"/>
  <c r="K8" i="57"/>
  <c r="L6" i="62"/>
  <c r="E19" i="58"/>
  <c r="F8" i="54"/>
  <c r="F10" i="61"/>
  <c r="E21" i="59"/>
  <c r="E22" i="54"/>
  <c r="H9" i="57"/>
  <c r="G20" i="58"/>
  <c r="E10" i="59"/>
  <c r="N30" i="25"/>
  <c r="G9" i="56"/>
  <c r="E21" i="62"/>
  <c r="E9" i="62"/>
  <c r="E19" i="56"/>
  <c r="F20" i="61"/>
  <c r="E7" i="57"/>
  <c r="F23" i="57"/>
  <c r="F7" i="57"/>
  <c r="D8" i="62"/>
  <c r="L7" i="56"/>
  <c r="K6" i="56"/>
  <c r="J8" i="62"/>
  <c r="I22" i="55"/>
  <c r="I10" i="59"/>
  <c r="D9" i="62"/>
  <c r="I10" i="56"/>
  <c r="F23" i="59"/>
  <c r="F7" i="56"/>
  <c r="G23" i="57"/>
  <c r="F10" i="56"/>
  <c r="J6" i="62"/>
  <c r="F21" i="56"/>
  <c r="H10" i="55"/>
  <c r="F10" i="62"/>
  <c r="F21" i="55"/>
  <c r="E6" i="58"/>
  <c r="E16" i="61"/>
  <c r="I6" i="54"/>
  <c r="K6" i="61"/>
  <c r="L8" i="62"/>
  <c r="H22" i="62"/>
  <c r="E6" i="59"/>
  <c r="J9" i="61"/>
  <c r="E16" i="62"/>
  <c r="E16" i="60"/>
  <c r="K7" i="62"/>
  <c r="J9" i="62"/>
  <c r="O22" i="55" l="1"/>
  <c r="O23" i="56"/>
  <c r="O23" i="60"/>
  <c r="O22" i="60"/>
  <c r="O22" i="61"/>
  <c r="O22" i="56"/>
  <c r="O22" i="59"/>
  <c r="O23" i="62"/>
  <c r="O23" i="55"/>
  <c r="O23" i="57"/>
  <c r="O22" i="62"/>
  <c r="O23" i="59"/>
  <c r="O23" i="58"/>
  <c r="O22" i="58"/>
  <c r="O22" i="57"/>
  <c r="O23" i="61"/>
  <c r="N22" i="62"/>
  <c r="N22" i="55"/>
  <c r="N23" i="59"/>
  <c r="N23" i="55"/>
  <c r="N22" i="60"/>
  <c r="N22" i="61"/>
  <c r="N22" i="56"/>
  <c r="N22" i="59"/>
  <c r="N23" i="62"/>
  <c r="N23" i="57"/>
  <c r="N23" i="56"/>
  <c r="N23" i="58"/>
  <c r="N22" i="58"/>
  <c r="N22" i="57"/>
  <c r="N23" i="60"/>
  <c r="N23" i="61"/>
  <c r="M23" i="57"/>
  <c r="M22" i="55"/>
  <c r="M22" i="62"/>
  <c r="M23" i="62"/>
  <c r="M22" i="60"/>
  <c r="M22" i="61"/>
  <c r="M22" i="56"/>
  <c r="M22" i="59"/>
  <c r="M23" i="58"/>
  <c r="M23" i="56"/>
  <c r="M23" i="60"/>
  <c r="M23" i="55"/>
  <c r="M23" i="59"/>
  <c r="M22" i="58"/>
  <c r="M22" i="57"/>
  <c r="M23" i="61"/>
  <c r="N20" i="58"/>
  <c r="N21" i="62"/>
  <c r="N20" i="60"/>
  <c r="N20" i="59"/>
  <c r="N21" i="54"/>
  <c r="N20" i="55"/>
  <c r="N20" i="56"/>
  <c r="N20" i="62"/>
  <c r="M21" i="55"/>
  <c r="M21" i="56"/>
  <c r="M20" i="61"/>
  <c r="M20" i="58"/>
  <c r="M20" i="60"/>
  <c r="M20" i="59"/>
  <c r="M21" i="59"/>
  <c r="M20" i="55"/>
  <c r="M20" i="57"/>
  <c r="M21" i="60"/>
  <c r="M21" i="58"/>
  <c r="M20" i="56"/>
  <c r="M21" i="62"/>
  <c r="M20" i="62"/>
  <c r="M19" i="62"/>
  <c r="M19" i="56"/>
  <c r="M19" i="59"/>
  <c r="M19" i="58"/>
  <c r="M19" i="55"/>
  <c r="M18" i="62"/>
  <c r="M19" i="60"/>
  <c r="M18" i="54"/>
  <c r="L23" i="59"/>
  <c r="L23" i="57"/>
  <c r="L23" i="62"/>
  <c r="L23" i="55"/>
  <c r="L23" i="60"/>
  <c r="L23" i="61"/>
  <c r="L23" i="58"/>
  <c r="L23" i="56"/>
  <c r="L22" i="55"/>
  <c r="L22" i="62"/>
  <c r="L22" i="60"/>
  <c r="L22" i="61"/>
  <c r="L22" i="56"/>
  <c r="L22" i="59"/>
  <c r="L22" i="58"/>
  <c r="L22" i="57"/>
  <c r="L21" i="55"/>
  <c r="L21" i="56"/>
  <c r="L21" i="62"/>
  <c r="L21" i="61"/>
  <c r="L21" i="59"/>
  <c r="L21" i="60"/>
  <c r="L21" i="57"/>
  <c r="L21" i="58"/>
  <c r="L20" i="61"/>
  <c r="L20" i="58"/>
  <c r="L20" i="56"/>
  <c r="L20" i="59"/>
  <c r="L20" i="55"/>
  <c r="L20" i="60"/>
  <c r="L20" i="57"/>
  <c r="L20" i="62"/>
  <c r="L19" i="61"/>
  <c r="L19" i="62"/>
  <c r="L19" i="56"/>
  <c r="L19" i="57"/>
  <c r="L19" i="59"/>
  <c r="L19" i="58"/>
  <c r="L19" i="55"/>
  <c r="L19" i="60"/>
  <c r="L18" i="59"/>
  <c r="L18" i="55"/>
  <c r="L18" i="56"/>
  <c r="L18" i="60"/>
  <c r="L18" i="62"/>
  <c r="L18" i="58"/>
  <c r="K23" i="56"/>
  <c r="K23" i="62"/>
  <c r="K23" i="60"/>
  <c r="K23" i="55"/>
  <c r="K23" i="59"/>
  <c r="K23" i="58"/>
  <c r="K22" i="55"/>
  <c r="K22" i="60"/>
  <c r="K22" i="61"/>
  <c r="K22" i="56"/>
  <c r="K22" i="59"/>
  <c r="K22" i="62"/>
  <c r="K22" i="58"/>
  <c r="K22" i="57"/>
  <c r="K21" i="62"/>
  <c r="K21" i="59"/>
  <c r="K21" i="58"/>
  <c r="K21" i="55"/>
  <c r="K21" i="60"/>
  <c r="K21" i="61"/>
  <c r="K21" i="56"/>
  <c r="K21" i="57"/>
  <c r="K20" i="62"/>
  <c r="K20" i="59"/>
  <c r="K20" i="56"/>
  <c r="K20" i="61"/>
  <c r="K20" i="60"/>
  <c r="K20" i="57"/>
  <c r="K20" i="55"/>
  <c r="K19" i="56"/>
  <c r="K19" i="58"/>
  <c r="K19" i="61"/>
  <c r="K19" i="55"/>
  <c r="K19" i="59"/>
  <c r="K19" i="62"/>
  <c r="K19" i="57"/>
  <c r="K19" i="60"/>
  <c r="K18" i="59"/>
  <c r="K18" i="55"/>
  <c r="K18" i="56"/>
  <c r="K18" i="60"/>
  <c r="K18" i="62"/>
  <c r="K18" i="58"/>
  <c r="L17" i="61"/>
  <c r="L17" i="62"/>
  <c r="L17" i="57"/>
  <c r="L17" i="59"/>
  <c r="L17" i="58"/>
  <c r="L17" i="55"/>
  <c r="L17" i="60"/>
  <c r="L17" i="56"/>
  <c r="L16" i="58"/>
  <c r="L16" i="62"/>
  <c r="L16" i="60"/>
  <c r="L16" i="57"/>
  <c r="L16" i="56"/>
  <c r="L16" i="55"/>
  <c r="L16" i="61"/>
  <c r="L16" i="59"/>
  <c r="K17" i="61"/>
  <c r="K17" i="57"/>
  <c r="K17" i="59"/>
  <c r="K17" i="58"/>
  <c r="K17" i="55"/>
  <c r="K17" i="60"/>
  <c r="K17" i="56"/>
  <c r="K17" i="62"/>
  <c r="K16" i="60"/>
  <c r="K16" i="62"/>
  <c r="K16" i="61"/>
  <c r="K16" i="58"/>
  <c r="K16" i="55"/>
  <c r="K16" i="56"/>
  <c r="K16" i="59"/>
  <c r="K16" i="57"/>
  <c r="K15" i="62"/>
  <c r="K15" i="54"/>
  <c r="K14" i="56"/>
  <c r="K14" i="55"/>
  <c r="K14" i="60"/>
  <c r="K14" i="59"/>
  <c r="K14" i="58"/>
  <c r="I48" i="58"/>
  <c r="I44" i="57"/>
  <c r="AC3" i="54"/>
  <c r="D37" i="54" s="1"/>
  <c r="AC5" i="54"/>
  <c r="D39" i="54" s="1"/>
  <c r="AC2" i="54"/>
  <c r="D36" i="54" s="1"/>
  <c r="AC6" i="54"/>
  <c r="D40" i="54" s="1"/>
  <c r="I44" i="61"/>
  <c r="I44" i="59"/>
  <c r="I45" i="62"/>
  <c r="I44" i="58"/>
  <c r="I44" i="56"/>
  <c r="I44" i="60"/>
  <c r="I45" i="61"/>
  <c r="D48" i="62"/>
  <c r="I48" i="62" s="1"/>
  <c r="D32" i="62"/>
  <c r="D29" i="62"/>
  <c r="D47" i="62"/>
  <c r="I47" i="62" s="1"/>
  <c r="D28" i="62"/>
  <c r="D25" i="62"/>
  <c r="H38" i="62" s="1"/>
  <c r="D31" i="62"/>
  <c r="D44" i="62"/>
  <c r="I44" i="62" s="1"/>
  <c r="D46" i="62"/>
  <c r="I46" i="62" s="1"/>
  <c r="I46" i="61"/>
  <c r="D25" i="61"/>
  <c r="H39" i="61" s="1"/>
  <c r="D28" i="61"/>
  <c r="D47" i="61"/>
  <c r="I47" i="61" s="1"/>
  <c r="D48" i="61"/>
  <c r="I48" i="61" s="1"/>
  <c r="D29" i="61"/>
  <c r="D32" i="61"/>
  <c r="I46" i="60"/>
  <c r="D25" i="60"/>
  <c r="H39" i="60" s="1"/>
  <c r="D45" i="60"/>
  <c r="I45" i="60" s="1"/>
  <c r="D28" i="60"/>
  <c r="D32" i="60"/>
  <c r="D48" i="60"/>
  <c r="I48" i="60" s="1"/>
  <c r="D47" i="60"/>
  <c r="I47" i="60" s="1"/>
  <c r="D29" i="60"/>
  <c r="D30" i="60"/>
  <c r="D25" i="59"/>
  <c r="D32" i="59"/>
  <c r="D48" i="59"/>
  <c r="I48" i="59" s="1"/>
  <c r="D30" i="59"/>
  <c r="D28" i="59"/>
  <c r="D29" i="59"/>
  <c r="D47" i="59"/>
  <c r="I47" i="59" s="1"/>
  <c r="D45" i="59"/>
  <c r="I45" i="59" s="1"/>
  <c r="I46" i="59"/>
  <c r="D45" i="58"/>
  <c r="I45" i="58" s="1"/>
  <c r="D32" i="58"/>
  <c r="D47" i="58"/>
  <c r="I47" i="58" s="1"/>
  <c r="D30" i="58"/>
  <c r="J38" i="58" s="1"/>
  <c r="K38" i="58" s="1"/>
  <c r="D28" i="58"/>
  <c r="J36" i="58" s="1"/>
  <c r="K36" i="58" s="1"/>
  <c r="H39" i="58"/>
  <c r="I46" i="58"/>
  <c r="H37" i="58"/>
  <c r="E44" i="58"/>
  <c r="F39" i="58"/>
  <c r="G39" i="58" s="1"/>
  <c r="F38" i="58"/>
  <c r="E38" i="58"/>
  <c r="F44" i="58"/>
  <c r="E40" i="58"/>
  <c r="F48" i="58"/>
  <c r="F46" i="58"/>
  <c r="E39" i="58"/>
  <c r="E48" i="58"/>
  <c r="E46" i="58"/>
  <c r="F37" i="58"/>
  <c r="G37" i="58" s="1"/>
  <c r="J39" i="58"/>
  <c r="K39" i="58" s="1"/>
  <c r="E37" i="58"/>
  <c r="F36" i="58"/>
  <c r="E36" i="58"/>
  <c r="F40" i="58"/>
  <c r="J37" i="58"/>
  <c r="K37" i="58" s="1"/>
  <c r="I46" i="55"/>
  <c r="I45" i="57"/>
  <c r="D28" i="57"/>
  <c r="D32" i="57"/>
  <c r="D29" i="57"/>
  <c r="D47" i="57"/>
  <c r="I47" i="57" s="1"/>
  <c r="D25" i="57"/>
  <c r="H38" i="57" s="1"/>
  <c r="D48" i="57"/>
  <c r="I48" i="57" s="1"/>
  <c r="I46" i="57"/>
  <c r="D32" i="56"/>
  <c r="D48" i="56"/>
  <c r="I48" i="56" s="1"/>
  <c r="D45" i="56"/>
  <c r="I45" i="56" s="1"/>
  <c r="D29" i="56"/>
  <c r="D25" i="56"/>
  <c r="H39" i="56" s="1"/>
  <c r="D30" i="56"/>
  <c r="D28" i="56"/>
  <c r="D47" i="56"/>
  <c r="I47" i="56" s="1"/>
  <c r="I46" i="56"/>
  <c r="D47" i="55"/>
  <c r="I47" i="55" s="1"/>
  <c r="D28" i="55"/>
  <c r="D30" i="55"/>
  <c r="D29" i="55"/>
  <c r="D25" i="55"/>
  <c r="H39" i="55" s="1"/>
  <c r="D45" i="55"/>
  <c r="I45" i="55" s="1"/>
  <c r="D32" i="55"/>
  <c r="D48" i="55"/>
  <c r="I48" i="55" s="1"/>
  <c r="I44" i="55"/>
  <c r="AF3" i="54"/>
  <c r="I37" i="54" s="1"/>
  <c r="AF4" i="54"/>
  <c r="I38" i="54" s="1"/>
  <c r="AF2" i="54"/>
  <c r="I36" i="54" s="1"/>
  <c r="AF6" i="54"/>
  <c r="I40" i="54" s="1"/>
  <c r="AF5" i="54"/>
  <c r="I39" i="54" s="1"/>
  <c r="D44" i="54"/>
  <c r="D31" i="54"/>
  <c r="D46" i="54"/>
  <c r="AC4" i="54"/>
  <c r="D38" i="54" s="1"/>
  <c r="W2" i="54"/>
  <c r="W3" i="54" s="1"/>
  <c r="Y529" i="53"/>
  <c r="Y530" i="53"/>
  <c r="Y531" i="53"/>
  <c r="Y532" i="53"/>
  <c r="Y533" i="53"/>
  <c r="Y534" i="53"/>
  <c r="Y535" i="53"/>
  <c r="Y536" i="53"/>
  <c r="Y537" i="53"/>
  <c r="Y538" i="53"/>
  <c r="Y539" i="53"/>
  <c r="Y540" i="53"/>
  <c r="Y541" i="53"/>
  <c r="Y542" i="53"/>
  <c r="Y543" i="53"/>
  <c r="Y544" i="53"/>
  <c r="Y545" i="53"/>
  <c r="Y546" i="53"/>
  <c r="Y547" i="53"/>
  <c r="Y548" i="53"/>
  <c r="Y549" i="53"/>
  <c r="Y550" i="53"/>
  <c r="Y551" i="53"/>
  <c r="Y552" i="53"/>
  <c r="Y553" i="53"/>
  <c r="Y554" i="53"/>
  <c r="Y555" i="53"/>
  <c r="Y556" i="53"/>
  <c r="Y557" i="53"/>
  <c r="Y558" i="53"/>
  <c r="Y559" i="53"/>
  <c r="Y560" i="53"/>
  <c r="Y561" i="53"/>
  <c r="Y562" i="53"/>
  <c r="Y563" i="53"/>
  <c r="Y564" i="53"/>
  <c r="Y565" i="53"/>
  <c r="Y566" i="53"/>
  <c r="Y567" i="53"/>
  <c r="Y568" i="53"/>
  <c r="Y569" i="53"/>
  <c r="Y570" i="53"/>
  <c r="Y571" i="53"/>
  <c r="Y572" i="53"/>
  <c r="Y573" i="53"/>
  <c r="Y574" i="53"/>
  <c r="Y575" i="53"/>
  <c r="Y576" i="53"/>
  <c r="Y577" i="53"/>
  <c r="Y578" i="53"/>
  <c r="Y579" i="53"/>
  <c r="Y529" i="42"/>
  <c r="Y530" i="42"/>
  <c r="Y531" i="42"/>
  <c r="Y532" i="42"/>
  <c r="Y533" i="42"/>
  <c r="Y534" i="42"/>
  <c r="Y535" i="42"/>
  <c r="Y536" i="42"/>
  <c r="Y537" i="42"/>
  <c r="Y538" i="42"/>
  <c r="Y539" i="42"/>
  <c r="Y540" i="42"/>
  <c r="Y541" i="42"/>
  <c r="Y542" i="42"/>
  <c r="Y543" i="42"/>
  <c r="Y544" i="42"/>
  <c r="Y545" i="42"/>
  <c r="Y546" i="42"/>
  <c r="Y547" i="42"/>
  <c r="Y548" i="42"/>
  <c r="Y549" i="42"/>
  <c r="Y550" i="42"/>
  <c r="Y551" i="42"/>
  <c r="Y552" i="42"/>
  <c r="Y553" i="42"/>
  <c r="Y554" i="42"/>
  <c r="Y555" i="42"/>
  <c r="Y556" i="42"/>
  <c r="Y557" i="42"/>
  <c r="Y558" i="42"/>
  <c r="Y559" i="42"/>
  <c r="Y560" i="42"/>
  <c r="Y561" i="42"/>
  <c r="Y562" i="42"/>
  <c r="Y563" i="42"/>
  <c r="Y564" i="42"/>
  <c r="Y565" i="42"/>
  <c r="Y566" i="42"/>
  <c r="Y567" i="42"/>
  <c r="Y568" i="42"/>
  <c r="Y569" i="42"/>
  <c r="Y570" i="42"/>
  <c r="Y571" i="42"/>
  <c r="Y572" i="42"/>
  <c r="Y573" i="42"/>
  <c r="Y574" i="42"/>
  <c r="Y575" i="42"/>
  <c r="Y576" i="42"/>
  <c r="Y577" i="42"/>
  <c r="Y578" i="42"/>
  <c r="Y579" i="42"/>
  <c r="Y529" i="47"/>
  <c r="Y530" i="47"/>
  <c r="Y531" i="47"/>
  <c r="Y532" i="47"/>
  <c r="Y533" i="47"/>
  <c r="Y534" i="47"/>
  <c r="Y535" i="47"/>
  <c r="Y536" i="47"/>
  <c r="Y537" i="47"/>
  <c r="Y538" i="47"/>
  <c r="Y539" i="47"/>
  <c r="Y540" i="47"/>
  <c r="Y541" i="47"/>
  <c r="Y542" i="47"/>
  <c r="Y543" i="47"/>
  <c r="Y544" i="47"/>
  <c r="Y545" i="47"/>
  <c r="Y546" i="47"/>
  <c r="Y547" i="47"/>
  <c r="Y548" i="47"/>
  <c r="Y549" i="47"/>
  <c r="Y550" i="47"/>
  <c r="Y551" i="47"/>
  <c r="Y552" i="47"/>
  <c r="Y553" i="47"/>
  <c r="Y554" i="47"/>
  <c r="Y555" i="47"/>
  <c r="Y556" i="47"/>
  <c r="Y557" i="47"/>
  <c r="Y558" i="47"/>
  <c r="Y559" i="47"/>
  <c r="Y560" i="47"/>
  <c r="Y561" i="47"/>
  <c r="Y562" i="47"/>
  <c r="Y563" i="47"/>
  <c r="Y564" i="47"/>
  <c r="Y565" i="47"/>
  <c r="Y566" i="47"/>
  <c r="Y567" i="47"/>
  <c r="Y568" i="47"/>
  <c r="Y569" i="47"/>
  <c r="Y570" i="47"/>
  <c r="Y571" i="47"/>
  <c r="Y572" i="47"/>
  <c r="Y573" i="47"/>
  <c r="Y574" i="47"/>
  <c r="Y575" i="47"/>
  <c r="Y576" i="47"/>
  <c r="Y577" i="47"/>
  <c r="Y578" i="47"/>
  <c r="Y579" i="47"/>
  <c r="Y529" i="49"/>
  <c r="Y530" i="49"/>
  <c r="Y531" i="49"/>
  <c r="Y532" i="49"/>
  <c r="Y533" i="49"/>
  <c r="Y534" i="49"/>
  <c r="Y535" i="49"/>
  <c r="Y536" i="49"/>
  <c r="Y537" i="49"/>
  <c r="Y538" i="49"/>
  <c r="Y539" i="49"/>
  <c r="Y540" i="49"/>
  <c r="Y541" i="49"/>
  <c r="Y542" i="49"/>
  <c r="Y543" i="49"/>
  <c r="Y544" i="49"/>
  <c r="Y545" i="49"/>
  <c r="Y546" i="49"/>
  <c r="Y547" i="49"/>
  <c r="Y548" i="49"/>
  <c r="Y549" i="49"/>
  <c r="Y550" i="49"/>
  <c r="Y551" i="49"/>
  <c r="Y552" i="49"/>
  <c r="Y553" i="49"/>
  <c r="Y554" i="49"/>
  <c r="Y555" i="49"/>
  <c r="Y556" i="49"/>
  <c r="Y557" i="49"/>
  <c r="Y558" i="49"/>
  <c r="Y559" i="49"/>
  <c r="Y560" i="49"/>
  <c r="Y561" i="49"/>
  <c r="Y562" i="49"/>
  <c r="Y563" i="49"/>
  <c r="Y564" i="49"/>
  <c r="Y565" i="49"/>
  <c r="Y566" i="49"/>
  <c r="Y567" i="49"/>
  <c r="Y568" i="49"/>
  <c r="Y569" i="49"/>
  <c r="Y570" i="49"/>
  <c r="Y571" i="49"/>
  <c r="Y572" i="49"/>
  <c r="Y573" i="49"/>
  <c r="Y574" i="49"/>
  <c r="Y575" i="49"/>
  <c r="Y576" i="49"/>
  <c r="Y577" i="49"/>
  <c r="Y578" i="49"/>
  <c r="Y579" i="49"/>
  <c r="Y529" i="39"/>
  <c r="Y530" i="39"/>
  <c r="Y531" i="39"/>
  <c r="Y532" i="39"/>
  <c r="Y533" i="39"/>
  <c r="Y534" i="39"/>
  <c r="Y535" i="39"/>
  <c r="Y536" i="39"/>
  <c r="Y537" i="39"/>
  <c r="Y538" i="39"/>
  <c r="Y539" i="39"/>
  <c r="Y540" i="39"/>
  <c r="Y541" i="39"/>
  <c r="Y542" i="39"/>
  <c r="Y543" i="39"/>
  <c r="Y544" i="39"/>
  <c r="Y545" i="39"/>
  <c r="Y546" i="39"/>
  <c r="Y547" i="39"/>
  <c r="Y548" i="39"/>
  <c r="Y549" i="39"/>
  <c r="Y550" i="39"/>
  <c r="Y551" i="39"/>
  <c r="Y552" i="39"/>
  <c r="Y553" i="39"/>
  <c r="Y554" i="39"/>
  <c r="Y555" i="39"/>
  <c r="Y556" i="39"/>
  <c r="Y557" i="39"/>
  <c r="Y558" i="39"/>
  <c r="Y559" i="39"/>
  <c r="Y560" i="39"/>
  <c r="Y561" i="39"/>
  <c r="Y562" i="39"/>
  <c r="Y563" i="39"/>
  <c r="Y564" i="39"/>
  <c r="Y565" i="39"/>
  <c r="Y566" i="39"/>
  <c r="Y567" i="39"/>
  <c r="Y568" i="39"/>
  <c r="Y569" i="39"/>
  <c r="Y570" i="39"/>
  <c r="Y571" i="39"/>
  <c r="Y572" i="39"/>
  <c r="Y573" i="39"/>
  <c r="Y574" i="39"/>
  <c r="Y575" i="39"/>
  <c r="Y576" i="39"/>
  <c r="Y577" i="39"/>
  <c r="Y578" i="39"/>
  <c r="Y579" i="39"/>
  <c r="Y529" i="43"/>
  <c r="Y530" i="43"/>
  <c r="Y531" i="43"/>
  <c r="Y532" i="43"/>
  <c r="Y533" i="43"/>
  <c r="Y534" i="43"/>
  <c r="Y535" i="43"/>
  <c r="Y536" i="43"/>
  <c r="Y537" i="43"/>
  <c r="Y538" i="43"/>
  <c r="Y539" i="43"/>
  <c r="Y540" i="43"/>
  <c r="Y541" i="43"/>
  <c r="Y542" i="43"/>
  <c r="Y543" i="43"/>
  <c r="Y544" i="43"/>
  <c r="Y545" i="43"/>
  <c r="Y546" i="43"/>
  <c r="Y547" i="43"/>
  <c r="Y548" i="43"/>
  <c r="Y549" i="43"/>
  <c r="Y550" i="43"/>
  <c r="Y551" i="43"/>
  <c r="Y552" i="43"/>
  <c r="Y553" i="43"/>
  <c r="Y554" i="43"/>
  <c r="Y555" i="43"/>
  <c r="Y556" i="43"/>
  <c r="Y557" i="43"/>
  <c r="Y558" i="43"/>
  <c r="Y559" i="43"/>
  <c r="Y560" i="43"/>
  <c r="Y561" i="43"/>
  <c r="Y562" i="43"/>
  <c r="Y563" i="43"/>
  <c r="Y564" i="43"/>
  <c r="Y565" i="43"/>
  <c r="Y566" i="43"/>
  <c r="Y567" i="43"/>
  <c r="Y568" i="43"/>
  <c r="Y569" i="43"/>
  <c r="Y570" i="43"/>
  <c r="Y571" i="43"/>
  <c r="Y572" i="43"/>
  <c r="Y573" i="43"/>
  <c r="Y574" i="43"/>
  <c r="Y575" i="43"/>
  <c r="Y576" i="43"/>
  <c r="Y577" i="43"/>
  <c r="Y578" i="43"/>
  <c r="Y579" i="43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29" i="30"/>
  <c r="Y530" i="30"/>
  <c r="Y531" i="30"/>
  <c r="Y532" i="30"/>
  <c r="Y533" i="30"/>
  <c r="Y534" i="30"/>
  <c r="Y535" i="30"/>
  <c r="Y536" i="30"/>
  <c r="Y537" i="30"/>
  <c r="Y538" i="30"/>
  <c r="Y539" i="30"/>
  <c r="Y540" i="30"/>
  <c r="Y541" i="30"/>
  <c r="Y542" i="30"/>
  <c r="Y543" i="30"/>
  <c r="Y544" i="30"/>
  <c r="Y545" i="30"/>
  <c r="Y546" i="30"/>
  <c r="Y547" i="30"/>
  <c r="Y548" i="30"/>
  <c r="Y549" i="30"/>
  <c r="Y550" i="30"/>
  <c r="Y551" i="30"/>
  <c r="Y552" i="30"/>
  <c r="Y553" i="30"/>
  <c r="Y554" i="30"/>
  <c r="Y555" i="30"/>
  <c r="Y556" i="30"/>
  <c r="Y557" i="30"/>
  <c r="Y558" i="30"/>
  <c r="Y559" i="30"/>
  <c r="Y560" i="30"/>
  <c r="Y561" i="30"/>
  <c r="Y562" i="30"/>
  <c r="Y563" i="30"/>
  <c r="Y564" i="30"/>
  <c r="Y565" i="30"/>
  <c r="Y566" i="30"/>
  <c r="Y567" i="30"/>
  <c r="Y568" i="30"/>
  <c r="Y569" i="30"/>
  <c r="Y570" i="30"/>
  <c r="Y571" i="30"/>
  <c r="Y572" i="30"/>
  <c r="Y573" i="30"/>
  <c r="Y574" i="30"/>
  <c r="Y575" i="30"/>
  <c r="Y576" i="30"/>
  <c r="Y577" i="30"/>
  <c r="Y578" i="30"/>
  <c r="Y579" i="30"/>
  <c r="Y529" i="46"/>
  <c r="Y530" i="46"/>
  <c r="Y531" i="46"/>
  <c r="Y532" i="46"/>
  <c r="Y533" i="46"/>
  <c r="Y534" i="46"/>
  <c r="Y535" i="46"/>
  <c r="Y536" i="46"/>
  <c r="Y537" i="46"/>
  <c r="Y538" i="46"/>
  <c r="Y539" i="46"/>
  <c r="Y540" i="46"/>
  <c r="Y541" i="46"/>
  <c r="Y542" i="46"/>
  <c r="Y543" i="46"/>
  <c r="Y544" i="46"/>
  <c r="Y545" i="46"/>
  <c r="Y546" i="46"/>
  <c r="Y547" i="46"/>
  <c r="Y548" i="46"/>
  <c r="Y549" i="46"/>
  <c r="Y550" i="46"/>
  <c r="Y551" i="46"/>
  <c r="Y552" i="46"/>
  <c r="Y553" i="46"/>
  <c r="Y554" i="46"/>
  <c r="Y555" i="46"/>
  <c r="Y556" i="46"/>
  <c r="Y557" i="46"/>
  <c r="Y558" i="46"/>
  <c r="Y559" i="46"/>
  <c r="Y560" i="46"/>
  <c r="Y561" i="46"/>
  <c r="Y562" i="46"/>
  <c r="Y563" i="46"/>
  <c r="Y564" i="46"/>
  <c r="Y565" i="46"/>
  <c r="Y566" i="46"/>
  <c r="Y567" i="46"/>
  <c r="Y568" i="46"/>
  <c r="Y569" i="46"/>
  <c r="Y570" i="46"/>
  <c r="Y571" i="46"/>
  <c r="Y572" i="46"/>
  <c r="Y573" i="46"/>
  <c r="Y574" i="46"/>
  <c r="Y575" i="46"/>
  <c r="Y576" i="46"/>
  <c r="Y577" i="46"/>
  <c r="Y578" i="46"/>
  <c r="Y579" i="46"/>
  <c r="Y529" i="31"/>
  <c r="Y530" i="31"/>
  <c r="Y531" i="31"/>
  <c r="Y532" i="31"/>
  <c r="Y533" i="31"/>
  <c r="Y534" i="31"/>
  <c r="Y535" i="31"/>
  <c r="Y536" i="31"/>
  <c r="Y537" i="31"/>
  <c r="Y538" i="31"/>
  <c r="Y539" i="31"/>
  <c r="Y540" i="31"/>
  <c r="Y541" i="31"/>
  <c r="Y542" i="31"/>
  <c r="Y543" i="31"/>
  <c r="Y544" i="31"/>
  <c r="Y545" i="31"/>
  <c r="Y546" i="31"/>
  <c r="Y547" i="31"/>
  <c r="Y548" i="31"/>
  <c r="Y549" i="31"/>
  <c r="Y550" i="31"/>
  <c r="Y551" i="31"/>
  <c r="Y552" i="31"/>
  <c r="Y553" i="31"/>
  <c r="Y554" i="31"/>
  <c r="Y555" i="31"/>
  <c r="Y556" i="31"/>
  <c r="Y557" i="31"/>
  <c r="Y558" i="31"/>
  <c r="Y559" i="31"/>
  <c r="Y560" i="31"/>
  <c r="Y561" i="31"/>
  <c r="Y562" i="31"/>
  <c r="Y563" i="31"/>
  <c r="Y564" i="31"/>
  <c r="Y565" i="31"/>
  <c r="Y566" i="31"/>
  <c r="Y567" i="31"/>
  <c r="Y568" i="31"/>
  <c r="Y569" i="31"/>
  <c r="Y570" i="31"/>
  <c r="Y571" i="31"/>
  <c r="Y572" i="31"/>
  <c r="Y573" i="31"/>
  <c r="Y574" i="31"/>
  <c r="Y575" i="31"/>
  <c r="Y576" i="31"/>
  <c r="Y577" i="31"/>
  <c r="Y578" i="31"/>
  <c r="Y579" i="31"/>
  <c r="Y529" i="50"/>
  <c r="Y530" i="50"/>
  <c r="Y531" i="50"/>
  <c r="Y532" i="50"/>
  <c r="Y533" i="50"/>
  <c r="Y534" i="50"/>
  <c r="Y535" i="50"/>
  <c r="Y536" i="50"/>
  <c r="Y537" i="50"/>
  <c r="Y538" i="50"/>
  <c r="Y539" i="50"/>
  <c r="Y540" i="50"/>
  <c r="Y541" i="50"/>
  <c r="Y542" i="50"/>
  <c r="Y543" i="50"/>
  <c r="Y544" i="50"/>
  <c r="Y545" i="50"/>
  <c r="Y546" i="50"/>
  <c r="Y547" i="50"/>
  <c r="Y548" i="50"/>
  <c r="Y549" i="50"/>
  <c r="Y550" i="50"/>
  <c r="Y551" i="50"/>
  <c r="Y552" i="50"/>
  <c r="Y553" i="50"/>
  <c r="Y554" i="50"/>
  <c r="Y555" i="50"/>
  <c r="Y556" i="50"/>
  <c r="Y557" i="50"/>
  <c r="Y558" i="50"/>
  <c r="Y559" i="50"/>
  <c r="Y560" i="50"/>
  <c r="Y561" i="50"/>
  <c r="Y562" i="50"/>
  <c r="Y563" i="50"/>
  <c r="Y564" i="50"/>
  <c r="Y565" i="50"/>
  <c r="Y566" i="50"/>
  <c r="Y567" i="50"/>
  <c r="Y568" i="50"/>
  <c r="Y569" i="50"/>
  <c r="Y570" i="50"/>
  <c r="Y571" i="50"/>
  <c r="Y572" i="50"/>
  <c r="Y573" i="50"/>
  <c r="Y574" i="50"/>
  <c r="Y575" i="50"/>
  <c r="Y576" i="50"/>
  <c r="Y577" i="50"/>
  <c r="Y578" i="50"/>
  <c r="Y579" i="50"/>
  <c r="Y529" i="32"/>
  <c r="Y530" i="32"/>
  <c r="Y531" i="32"/>
  <c r="Y532" i="32"/>
  <c r="Y533" i="32"/>
  <c r="Y534" i="32"/>
  <c r="Y535" i="32"/>
  <c r="Y536" i="32"/>
  <c r="Y537" i="32"/>
  <c r="Y538" i="32"/>
  <c r="Y539" i="32"/>
  <c r="Y540" i="32"/>
  <c r="Y541" i="32"/>
  <c r="Y542" i="32"/>
  <c r="Y543" i="32"/>
  <c r="Y544" i="32"/>
  <c r="Y545" i="32"/>
  <c r="Y546" i="32"/>
  <c r="Y547" i="32"/>
  <c r="Y548" i="32"/>
  <c r="Y549" i="32"/>
  <c r="Y550" i="32"/>
  <c r="Y551" i="32"/>
  <c r="Y552" i="32"/>
  <c r="Y553" i="32"/>
  <c r="Y554" i="32"/>
  <c r="Y555" i="32"/>
  <c r="Y556" i="32"/>
  <c r="Y557" i="32"/>
  <c r="Y558" i="32"/>
  <c r="Y559" i="32"/>
  <c r="Y560" i="32"/>
  <c r="Y561" i="32"/>
  <c r="Y562" i="32"/>
  <c r="Y563" i="32"/>
  <c r="Y564" i="32"/>
  <c r="Y565" i="32"/>
  <c r="Y566" i="32"/>
  <c r="Y567" i="32"/>
  <c r="Y568" i="32"/>
  <c r="Y569" i="32"/>
  <c r="Y570" i="32"/>
  <c r="Y571" i="32"/>
  <c r="Y572" i="32"/>
  <c r="Y573" i="32"/>
  <c r="Y574" i="32"/>
  <c r="Y575" i="32"/>
  <c r="Y576" i="32"/>
  <c r="Y577" i="32"/>
  <c r="Y578" i="32"/>
  <c r="Y579" i="32"/>
  <c r="Y529" i="37"/>
  <c r="Y530" i="37"/>
  <c r="Y531" i="37"/>
  <c r="Y532" i="37"/>
  <c r="Y533" i="37"/>
  <c r="Y534" i="37"/>
  <c r="Y535" i="37"/>
  <c r="Y536" i="37"/>
  <c r="Y537" i="37"/>
  <c r="Y538" i="37"/>
  <c r="Y539" i="37"/>
  <c r="Y540" i="37"/>
  <c r="Y541" i="37"/>
  <c r="Y542" i="37"/>
  <c r="Y543" i="37"/>
  <c r="Y544" i="37"/>
  <c r="Y545" i="37"/>
  <c r="Y546" i="37"/>
  <c r="Y547" i="37"/>
  <c r="Y548" i="37"/>
  <c r="Y549" i="37"/>
  <c r="Y550" i="37"/>
  <c r="Y551" i="37"/>
  <c r="Y552" i="37"/>
  <c r="Y553" i="37"/>
  <c r="Y554" i="37"/>
  <c r="Y555" i="37"/>
  <c r="Y556" i="37"/>
  <c r="Y557" i="37"/>
  <c r="Y558" i="37"/>
  <c r="Y559" i="37"/>
  <c r="Y560" i="37"/>
  <c r="Y561" i="37"/>
  <c r="Y562" i="37"/>
  <c r="Y563" i="37"/>
  <c r="Y564" i="37"/>
  <c r="Y565" i="37"/>
  <c r="Y566" i="37"/>
  <c r="Y567" i="37"/>
  <c r="Y568" i="37"/>
  <c r="Y569" i="37"/>
  <c r="Y570" i="37"/>
  <c r="Y571" i="37"/>
  <c r="Y572" i="37"/>
  <c r="Y573" i="37"/>
  <c r="Y574" i="37"/>
  <c r="Y575" i="37"/>
  <c r="Y576" i="37"/>
  <c r="Y577" i="37"/>
  <c r="Y578" i="37"/>
  <c r="Y579" i="37"/>
  <c r="Y529" i="35"/>
  <c r="Y530" i="35"/>
  <c r="Y531" i="35"/>
  <c r="Y532" i="35"/>
  <c r="Y533" i="35"/>
  <c r="Y534" i="35"/>
  <c r="Y535" i="35"/>
  <c r="Y536" i="35"/>
  <c r="Y537" i="35"/>
  <c r="Y538" i="35"/>
  <c r="Y539" i="35"/>
  <c r="Y540" i="35"/>
  <c r="Y541" i="35"/>
  <c r="Y542" i="35"/>
  <c r="Y543" i="35"/>
  <c r="Y544" i="35"/>
  <c r="Y545" i="35"/>
  <c r="Y546" i="35"/>
  <c r="Y547" i="35"/>
  <c r="Y548" i="35"/>
  <c r="Y549" i="35"/>
  <c r="Y550" i="35"/>
  <c r="Y551" i="35"/>
  <c r="Y552" i="35"/>
  <c r="Y553" i="35"/>
  <c r="Y554" i="35"/>
  <c r="Y555" i="35"/>
  <c r="Y556" i="35"/>
  <c r="Y557" i="35"/>
  <c r="Y558" i="35"/>
  <c r="Y559" i="35"/>
  <c r="Y560" i="35"/>
  <c r="Y561" i="35"/>
  <c r="Y562" i="35"/>
  <c r="Y563" i="35"/>
  <c r="Y564" i="35"/>
  <c r="Y565" i="35"/>
  <c r="Y566" i="35"/>
  <c r="Y567" i="35"/>
  <c r="Y568" i="35"/>
  <c r="Y569" i="35"/>
  <c r="Y570" i="35"/>
  <c r="Y571" i="35"/>
  <c r="Y572" i="35"/>
  <c r="Y573" i="35"/>
  <c r="Y574" i="35"/>
  <c r="Y575" i="35"/>
  <c r="Y576" i="35"/>
  <c r="Y577" i="35"/>
  <c r="Y578" i="35"/>
  <c r="Y579" i="35"/>
  <c r="Y529" i="45"/>
  <c r="Y530" i="45"/>
  <c r="Y531" i="45"/>
  <c r="Y532" i="45"/>
  <c r="Y533" i="45"/>
  <c r="Y534" i="45"/>
  <c r="Y535" i="45"/>
  <c r="Y536" i="45"/>
  <c r="Y537" i="45"/>
  <c r="Y538" i="45"/>
  <c r="Y539" i="45"/>
  <c r="Y540" i="45"/>
  <c r="Y541" i="45"/>
  <c r="Y542" i="45"/>
  <c r="Y543" i="45"/>
  <c r="Y544" i="45"/>
  <c r="Y545" i="45"/>
  <c r="Y546" i="45"/>
  <c r="Y547" i="45"/>
  <c r="Y548" i="45"/>
  <c r="Y549" i="45"/>
  <c r="Y550" i="45"/>
  <c r="Y551" i="45"/>
  <c r="Y552" i="45"/>
  <c r="Y553" i="45"/>
  <c r="Y554" i="45"/>
  <c r="Y555" i="45"/>
  <c r="Y556" i="45"/>
  <c r="Y557" i="45"/>
  <c r="Y558" i="45"/>
  <c r="Y559" i="45"/>
  <c r="Y560" i="45"/>
  <c r="Y561" i="45"/>
  <c r="Y562" i="45"/>
  <c r="Y563" i="45"/>
  <c r="Y564" i="45"/>
  <c r="Y565" i="45"/>
  <c r="Y566" i="45"/>
  <c r="Y567" i="45"/>
  <c r="Y568" i="45"/>
  <c r="Y569" i="45"/>
  <c r="Y570" i="45"/>
  <c r="Y571" i="45"/>
  <c r="Y572" i="45"/>
  <c r="Y573" i="45"/>
  <c r="Y574" i="45"/>
  <c r="Y575" i="45"/>
  <c r="Y576" i="45"/>
  <c r="Y577" i="45"/>
  <c r="Y578" i="45"/>
  <c r="Y579" i="45"/>
  <c r="Y529" i="48"/>
  <c r="Y530" i="48"/>
  <c r="Y531" i="48"/>
  <c r="Y532" i="48"/>
  <c r="Y533" i="48"/>
  <c r="Y534" i="48"/>
  <c r="Y535" i="48"/>
  <c r="Y536" i="48"/>
  <c r="Y537" i="48"/>
  <c r="Y538" i="48"/>
  <c r="Y539" i="48"/>
  <c r="Y540" i="48"/>
  <c r="Y541" i="48"/>
  <c r="Y542" i="48"/>
  <c r="Y543" i="48"/>
  <c r="Y544" i="48"/>
  <c r="Y545" i="48"/>
  <c r="Y546" i="48"/>
  <c r="Y547" i="48"/>
  <c r="Y548" i="48"/>
  <c r="Y549" i="48"/>
  <c r="Y550" i="48"/>
  <c r="Y551" i="48"/>
  <c r="Y552" i="48"/>
  <c r="Y553" i="48"/>
  <c r="Y554" i="48"/>
  <c r="Y555" i="48"/>
  <c r="Y556" i="48"/>
  <c r="Y557" i="48"/>
  <c r="Y558" i="48"/>
  <c r="Y559" i="48"/>
  <c r="Y560" i="48"/>
  <c r="Y561" i="48"/>
  <c r="Y562" i="48"/>
  <c r="Y563" i="48"/>
  <c r="Y564" i="48"/>
  <c r="Y565" i="48"/>
  <c r="Y566" i="48"/>
  <c r="Y567" i="48"/>
  <c r="Y568" i="48"/>
  <c r="Y569" i="48"/>
  <c r="Y570" i="48"/>
  <c r="Y571" i="48"/>
  <c r="Y572" i="48"/>
  <c r="Y573" i="48"/>
  <c r="Y574" i="48"/>
  <c r="Y575" i="48"/>
  <c r="Y576" i="48"/>
  <c r="Y577" i="48"/>
  <c r="Y578" i="48"/>
  <c r="Y579" i="48"/>
  <c r="Y529" i="44"/>
  <c r="Y530" i="44"/>
  <c r="Y531" i="44"/>
  <c r="Y532" i="44"/>
  <c r="Y533" i="44"/>
  <c r="Y534" i="44"/>
  <c r="Y535" i="44"/>
  <c r="Y536" i="44"/>
  <c r="Y537" i="44"/>
  <c r="Y538" i="44"/>
  <c r="Y539" i="44"/>
  <c r="Y540" i="44"/>
  <c r="Y541" i="44"/>
  <c r="Y542" i="44"/>
  <c r="Y543" i="44"/>
  <c r="Y544" i="44"/>
  <c r="Y545" i="44"/>
  <c r="Y546" i="44"/>
  <c r="Y547" i="44"/>
  <c r="Y548" i="44"/>
  <c r="Y549" i="44"/>
  <c r="Y550" i="44"/>
  <c r="Y551" i="44"/>
  <c r="Y552" i="44"/>
  <c r="Y553" i="44"/>
  <c r="Y554" i="44"/>
  <c r="Y555" i="44"/>
  <c r="Y556" i="44"/>
  <c r="Y557" i="44"/>
  <c r="Y558" i="44"/>
  <c r="Y559" i="44"/>
  <c r="Y560" i="44"/>
  <c r="Y561" i="44"/>
  <c r="Y562" i="44"/>
  <c r="Y563" i="44"/>
  <c r="Y564" i="44"/>
  <c r="Y565" i="44"/>
  <c r="Y566" i="44"/>
  <c r="Y567" i="44"/>
  <c r="Y568" i="44"/>
  <c r="Y569" i="44"/>
  <c r="Y570" i="44"/>
  <c r="Y571" i="44"/>
  <c r="Y572" i="44"/>
  <c r="Y573" i="44"/>
  <c r="Y574" i="44"/>
  <c r="Y575" i="44"/>
  <c r="Y576" i="44"/>
  <c r="Y577" i="44"/>
  <c r="Y578" i="44"/>
  <c r="Y579" i="44"/>
  <c r="Y529" i="51"/>
  <c r="Y530" i="51"/>
  <c r="Y531" i="51"/>
  <c r="Y532" i="51"/>
  <c r="Y533" i="51"/>
  <c r="Y534" i="51"/>
  <c r="Y535" i="51"/>
  <c r="Y536" i="51"/>
  <c r="Y537" i="51"/>
  <c r="Y538" i="51"/>
  <c r="Y539" i="51"/>
  <c r="Y540" i="51"/>
  <c r="Y541" i="51"/>
  <c r="Y542" i="51"/>
  <c r="Y543" i="51"/>
  <c r="Y544" i="51"/>
  <c r="Y545" i="51"/>
  <c r="Y546" i="51"/>
  <c r="Y547" i="51"/>
  <c r="Y548" i="51"/>
  <c r="Y549" i="51"/>
  <c r="Y550" i="51"/>
  <c r="Y551" i="51"/>
  <c r="Y552" i="51"/>
  <c r="Y553" i="51"/>
  <c r="Y554" i="51"/>
  <c r="Y555" i="51"/>
  <c r="Y556" i="51"/>
  <c r="Y557" i="51"/>
  <c r="Y558" i="51"/>
  <c r="Y559" i="51"/>
  <c r="Y560" i="51"/>
  <c r="Y561" i="51"/>
  <c r="Y562" i="51"/>
  <c r="Y563" i="51"/>
  <c r="Y564" i="51"/>
  <c r="Y565" i="51"/>
  <c r="Y566" i="51"/>
  <c r="Y567" i="51"/>
  <c r="Y568" i="51"/>
  <c r="Y569" i="51"/>
  <c r="Y570" i="51"/>
  <c r="Y571" i="51"/>
  <c r="Y572" i="51"/>
  <c r="Y573" i="51"/>
  <c r="Y574" i="51"/>
  <c r="Y575" i="51"/>
  <c r="Y576" i="51"/>
  <c r="Y577" i="51"/>
  <c r="Y578" i="51"/>
  <c r="Y579" i="51"/>
  <c r="Y529" i="33"/>
  <c r="Y530" i="33"/>
  <c r="Y531" i="33"/>
  <c r="Y532" i="33"/>
  <c r="Y533" i="33"/>
  <c r="Y534" i="33"/>
  <c r="Y535" i="33"/>
  <c r="Y536" i="33"/>
  <c r="Y537" i="33"/>
  <c r="Y538" i="33"/>
  <c r="Y539" i="33"/>
  <c r="Y540" i="33"/>
  <c r="Y541" i="33"/>
  <c r="Y542" i="33"/>
  <c r="Y543" i="33"/>
  <c r="Y544" i="33"/>
  <c r="Y545" i="33"/>
  <c r="Y546" i="33"/>
  <c r="Y547" i="33"/>
  <c r="Y548" i="33"/>
  <c r="Y549" i="33"/>
  <c r="Y550" i="33"/>
  <c r="Y551" i="33"/>
  <c r="Y552" i="33"/>
  <c r="Y553" i="33"/>
  <c r="Y554" i="33"/>
  <c r="Y555" i="33"/>
  <c r="Y556" i="33"/>
  <c r="Y557" i="33"/>
  <c r="Y558" i="33"/>
  <c r="Y559" i="33"/>
  <c r="Y560" i="33"/>
  <c r="Y561" i="33"/>
  <c r="Y562" i="33"/>
  <c r="Y563" i="33"/>
  <c r="Y564" i="33"/>
  <c r="Y565" i="33"/>
  <c r="Y566" i="33"/>
  <c r="Y567" i="33"/>
  <c r="Y568" i="33"/>
  <c r="Y569" i="33"/>
  <c r="Y570" i="33"/>
  <c r="Y571" i="33"/>
  <c r="Y572" i="33"/>
  <c r="Y573" i="33"/>
  <c r="Y574" i="33"/>
  <c r="Y575" i="33"/>
  <c r="Y576" i="33"/>
  <c r="Y577" i="33"/>
  <c r="Y578" i="33"/>
  <c r="Y579" i="33"/>
  <c r="Y529" i="36"/>
  <c r="Y530" i="36"/>
  <c r="Y531" i="36"/>
  <c r="Y532" i="36"/>
  <c r="Y533" i="36"/>
  <c r="Y534" i="36"/>
  <c r="Y535" i="36"/>
  <c r="Y536" i="36"/>
  <c r="Y537" i="36"/>
  <c r="Y538" i="36"/>
  <c r="Y539" i="36"/>
  <c r="Y540" i="36"/>
  <c r="Y541" i="36"/>
  <c r="Y542" i="36"/>
  <c r="Y543" i="36"/>
  <c r="Y544" i="36"/>
  <c r="Y545" i="36"/>
  <c r="Y546" i="36"/>
  <c r="Y547" i="36"/>
  <c r="Y548" i="36"/>
  <c r="Y549" i="36"/>
  <c r="Y550" i="36"/>
  <c r="Y551" i="36"/>
  <c r="Y552" i="36"/>
  <c r="Y553" i="36"/>
  <c r="Y554" i="36"/>
  <c r="Y555" i="36"/>
  <c r="Y556" i="36"/>
  <c r="Y557" i="36"/>
  <c r="Y558" i="36"/>
  <c r="Y559" i="36"/>
  <c r="Y560" i="36"/>
  <c r="Y561" i="36"/>
  <c r="Y562" i="36"/>
  <c r="Y563" i="36"/>
  <c r="Y564" i="36"/>
  <c r="Y565" i="36"/>
  <c r="Y566" i="36"/>
  <c r="Y567" i="36"/>
  <c r="Y568" i="36"/>
  <c r="Y569" i="36"/>
  <c r="Y570" i="36"/>
  <c r="Y571" i="36"/>
  <c r="Y572" i="36"/>
  <c r="Y573" i="36"/>
  <c r="Y574" i="36"/>
  <c r="Y575" i="36"/>
  <c r="Y576" i="36"/>
  <c r="Y577" i="36"/>
  <c r="Y578" i="36"/>
  <c r="Y579" i="36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29" i="41"/>
  <c r="Y530" i="41"/>
  <c r="Y531" i="41"/>
  <c r="Y532" i="41"/>
  <c r="Y533" i="41"/>
  <c r="Y534" i="41"/>
  <c r="Y535" i="41"/>
  <c r="Y536" i="41"/>
  <c r="Y537" i="41"/>
  <c r="Y538" i="41"/>
  <c r="Y539" i="41"/>
  <c r="Y540" i="41"/>
  <c r="Y541" i="41"/>
  <c r="Y542" i="41"/>
  <c r="Y543" i="41"/>
  <c r="Y544" i="41"/>
  <c r="Y545" i="41"/>
  <c r="Y546" i="41"/>
  <c r="Y547" i="41"/>
  <c r="Y548" i="41"/>
  <c r="Y549" i="41"/>
  <c r="Y550" i="41"/>
  <c r="Y551" i="41"/>
  <c r="Y552" i="41"/>
  <c r="Y553" i="41"/>
  <c r="Y554" i="41"/>
  <c r="Y555" i="41"/>
  <c r="Y556" i="41"/>
  <c r="Y557" i="41"/>
  <c r="Y558" i="41"/>
  <c r="Y559" i="41"/>
  <c r="Y560" i="41"/>
  <c r="Y561" i="41"/>
  <c r="Y562" i="41"/>
  <c r="Y563" i="41"/>
  <c r="Y564" i="41"/>
  <c r="Y565" i="41"/>
  <c r="Y566" i="41"/>
  <c r="Y567" i="41"/>
  <c r="Y568" i="41"/>
  <c r="Y569" i="41"/>
  <c r="Y570" i="41"/>
  <c r="Y571" i="41"/>
  <c r="Y572" i="41"/>
  <c r="Y573" i="41"/>
  <c r="Y574" i="41"/>
  <c r="Y575" i="41"/>
  <c r="Y576" i="41"/>
  <c r="Y577" i="41"/>
  <c r="Y578" i="41"/>
  <c r="Y579" i="41"/>
  <c r="Y529" i="29"/>
  <c r="Y530" i="29"/>
  <c r="Y531" i="29"/>
  <c r="Y532" i="29"/>
  <c r="Y533" i="29"/>
  <c r="Y534" i="29"/>
  <c r="Y535" i="29"/>
  <c r="Y536" i="29"/>
  <c r="Y537" i="29"/>
  <c r="Y538" i="29"/>
  <c r="Y539" i="29"/>
  <c r="Y540" i="29"/>
  <c r="Y541" i="29"/>
  <c r="Y542" i="29"/>
  <c r="Y543" i="29"/>
  <c r="Y544" i="29"/>
  <c r="Y545" i="29"/>
  <c r="Y546" i="29"/>
  <c r="Y547" i="29"/>
  <c r="Y548" i="29"/>
  <c r="Y549" i="29"/>
  <c r="Y550" i="29"/>
  <c r="Y551" i="29"/>
  <c r="Y552" i="29"/>
  <c r="Y553" i="29"/>
  <c r="Y554" i="29"/>
  <c r="Y555" i="29"/>
  <c r="Y556" i="29"/>
  <c r="Y557" i="29"/>
  <c r="Y558" i="29"/>
  <c r="Y559" i="29"/>
  <c r="Y560" i="29"/>
  <c r="Y561" i="29"/>
  <c r="Y562" i="29"/>
  <c r="Y563" i="29"/>
  <c r="Y564" i="29"/>
  <c r="Y565" i="29"/>
  <c r="Y566" i="29"/>
  <c r="Y567" i="29"/>
  <c r="Y568" i="29"/>
  <c r="Y569" i="29"/>
  <c r="Y570" i="29"/>
  <c r="Y571" i="29"/>
  <c r="Y572" i="29"/>
  <c r="Y573" i="29"/>
  <c r="Y574" i="29"/>
  <c r="Y575" i="29"/>
  <c r="Y576" i="29"/>
  <c r="Y577" i="29"/>
  <c r="Y578" i="29"/>
  <c r="Y579" i="29"/>
  <c r="Y529" i="40"/>
  <c r="Y530" i="40"/>
  <c r="Y531" i="40"/>
  <c r="Y532" i="40"/>
  <c r="Y533" i="40"/>
  <c r="Y534" i="40"/>
  <c r="Y535" i="40"/>
  <c r="Y536" i="40"/>
  <c r="Y537" i="40"/>
  <c r="Y538" i="40"/>
  <c r="Y539" i="40"/>
  <c r="Y540" i="40"/>
  <c r="Y541" i="40"/>
  <c r="Y542" i="40"/>
  <c r="Y543" i="40"/>
  <c r="Y544" i="40"/>
  <c r="Y545" i="40"/>
  <c r="Y546" i="40"/>
  <c r="Y547" i="40"/>
  <c r="Y548" i="40"/>
  <c r="Y549" i="40"/>
  <c r="Y550" i="40"/>
  <c r="Y551" i="40"/>
  <c r="Y552" i="40"/>
  <c r="Y553" i="40"/>
  <c r="Y554" i="40"/>
  <c r="Y555" i="40"/>
  <c r="Y556" i="40"/>
  <c r="Y557" i="40"/>
  <c r="Y558" i="40"/>
  <c r="Y559" i="40"/>
  <c r="Y560" i="40"/>
  <c r="Y561" i="40"/>
  <c r="Y562" i="40"/>
  <c r="Y563" i="40"/>
  <c r="Y564" i="40"/>
  <c r="Y565" i="40"/>
  <c r="Y566" i="40"/>
  <c r="Y567" i="40"/>
  <c r="Y568" i="40"/>
  <c r="Y569" i="40"/>
  <c r="Y570" i="40"/>
  <c r="Y571" i="40"/>
  <c r="Y572" i="40"/>
  <c r="Y573" i="40"/>
  <c r="Y574" i="40"/>
  <c r="Y575" i="40"/>
  <c r="Y576" i="40"/>
  <c r="Y577" i="40"/>
  <c r="Y578" i="40"/>
  <c r="Y579" i="40"/>
  <c r="Y529" i="34"/>
  <c r="Y530" i="34"/>
  <c r="Y531" i="34"/>
  <c r="Y532" i="34"/>
  <c r="Y533" i="34"/>
  <c r="Y534" i="34"/>
  <c r="Y535" i="34"/>
  <c r="Y536" i="34"/>
  <c r="Y537" i="34"/>
  <c r="Y538" i="34"/>
  <c r="Y539" i="34"/>
  <c r="Y540" i="34"/>
  <c r="Y541" i="34"/>
  <c r="Y542" i="34"/>
  <c r="Y543" i="34"/>
  <c r="Y544" i="34"/>
  <c r="Y545" i="34"/>
  <c r="Y546" i="34"/>
  <c r="Y547" i="34"/>
  <c r="Y548" i="34"/>
  <c r="Y549" i="34"/>
  <c r="Y550" i="34"/>
  <c r="Y551" i="34"/>
  <c r="Y552" i="34"/>
  <c r="Y553" i="34"/>
  <c r="Y554" i="34"/>
  <c r="Y555" i="34"/>
  <c r="Y556" i="34"/>
  <c r="Y557" i="34"/>
  <c r="Y558" i="34"/>
  <c r="Y559" i="34"/>
  <c r="Y560" i="34"/>
  <c r="Y561" i="34"/>
  <c r="Y562" i="34"/>
  <c r="Y563" i="34"/>
  <c r="Y564" i="34"/>
  <c r="Y565" i="34"/>
  <c r="Y566" i="34"/>
  <c r="Y567" i="34"/>
  <c r="Y568" i="34"/>
  <c r="Y569" i="34"/>
  <c r="Y570" i="34"/>
  <c r="Y571" i="34"/>
  <c r="Y572" i="34"/>
  <c r="Y573" i="34"/>
  <c r="Y574" i="34"/>
  <c r="Y575" i="34"/>
  <c r="Y576" i="34"/>
  <c r="Y577" i="34"/>
  <c r="Y578" i="34"/>
  <c r="Y579" i="34"/>
  <c r="Y529" i="52"/>
  <c r="Y530" i="52"/>
  <c r="Y531" i="52"/>
  <c r="Y532" i="52"/>
  <c r="Y533" i="52"/>
  <c r="Y534" i="52"/>
  <c r="Y535" i="52"/>
  <c r="Y536" i="52"/>
  <c r="Y537" i="52"/>
  <c r="Y538" i="52"/>
  <c r="Y539" i="52"/>
  <c r="Y540" i="52"/>
  <c r="Y541" i="52"/>
  <c r="Y542" i="52"/>
  <c r="Y543" i="52"/>
  <c r="Y544" i="52"/>
  <c r="Y545" i="52"/>
  <c r="Y546" i="52"/>
  <c r="Y547" i="52"/>
  <c r="Y548" i="52"/>
  <c r="Y549" i="52"/>
  <c r="Y550" i="52"/>
  <c r="Y551" i="52"/>
  <c r="Y552" i="52"/>
  <c r="Y553" i="52"/>
  <c r="Y554" i="52"/>
  <c r="Y555" i="52"/>
  <c r="Y556" i="52"/>
  <c r="Y557" i="52"/>
  <c r="Y558" i="52"/>
  <c r="Y559" i="52"/>
  <c r="Y560" i="52"/>
  <c r="Y561" i="52"/>
  <c r="Y562" i="52"/>
  <c r="Y563" i="52"/>
  <c r="Y564" i="52"/>
  <c r="Y565" i="52"/>
  <c r="Y566" i="52"/>
  <c r="Y567" i="52"/>
  <c r="Y568" i="52"/>
  <c r="Y569" i="52"/>
  <c r="Y570" i="52"/>
  <c r="Y571" i="52"/>
  <c r="Y572" i="52"/>
  <c r="Y573" i="52"/>
  <c r="Y574" i="52"/>
  <c r="Y575" i="52"/>
  <c r="Y576" i="52"/>
  <c r="Y577" i="52"/>
  <c r="Y578" i="52"/>
  <c r="Y579" i="52"/>
  <c r="Y6" i="53"/>
  <c r="Y7" i="53"/>
  <c r="Y8" i="53"/>
  <c r="Y9" i="53"/>
  <c r="Y10" i="53"/>
  <c r="Y11" i="53"/>
  <c r="Y12" i="53"/>
  <c r="Y13" i="53"/>
  <c r="Y14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Y32" i="53"/>
  <c r="Y33" i="53"/>
  <c r="Y34" i="53"/>
  <c r="Y35" i="53"/>
  <c r="Y36" i="53"/>
  <c r="Y37" i="53"/>
  <c r="Y38" i="53"/>
  <c r="Y39" i="53"/>
  <c r="Y40" i="53"/>
  <c r="Y41" i="53"/>
  <c r="Y42" i="53"/>
  <c r="Y43" i="53"/>
  <c r="Y44" i="53"/>
  <c r="Y45" i="53"/>
  <c r="Y46" i="53"/>
  <c r="Y47" i="53"/>
  <c r="Y48" i="53"/>
  <c r="Y49" i="53"/>
  <c r="Y50" i="53"/>
  <c r="Y51" i="53"/>
  <c r="Y52" i="53"/>
  <c r="Y53" i="53"/>
  <c r="Y54" i="53"/>
  <c r="Y55" i="53"/>
  <c r="Y56" i="53"/>
  <c r="Y57" i="53"/>
  <c r="Y58" i="53"/>
  <c r="Y59" i="53"/>
  <c r="Y60" i="53"/>
  <c r="Y61" i="53"/>
  <c r="Y62" i="53"/>
  <c r="Y63" i="53"/>
  <c r="Y64" i="53"/>
  <c r="Y65" i="53"/>
  <c r="Y66" i="53"/>
  <c r="Y67" i="53"/>
  <c r="Y68" i="53"/>
  <c r="Y69" i="53"/>
  <c r="Y70" i="53"/>
  <c r="Y71" i="53"/>
  <c r="Y72" i="53"/>
  <c r="Y73" i="53"/>
  <c r="Y74" i="53"/>
  <c r="Y75" i="53"/>
  <c r="Y76" i="53"/>
  <c r="Y77" i="53"/>
  <c r="Y78" i="53"/>
  <c r="Y79" i="53"/>
  <c r="Y80" i="53"/>
  <c r="Y81" i="53"/>
  <c r="Y82" i="53"/>
  <c r="Y83" i="53"/>
  <c r="Y84" i="53"/>
  <c r="Y85" i="53"/>
  <c r="Y86" i="53"/>
  <c r="Y87" i="53"/>
  <c r="Y88" i="53"/>
  <c r="Y89" i="53"/>
  <c r="Y90" i="53"/>
  <c r="Y91" i="53"/>
  <c r="Y92" i="53"/>
  <c r="Y93" i="53"/>
  <c r="Y94" i="53"/>
  <c r="Y95" i="53"/>
  <c r="Y96" i="53"/>
  <c r="Y97" i="53"/>
  <c r="Y98" i="53"/>
  <c r="Y99" i="53"/>
  <c r="Y100" i="53"/>
  <c r="Y101" i="53"/>
  <c r="Y102" i="53"/>
  <c r="Y103" i="53"/>
  <c r="Y104" i="53"/>
  <c r="Y105" i="53"/>
  <c r="Y106" i="53"/>
  <c r="Y107" i="53"/>
  <c r="Y108" i="53"/>
  <c r="Y109" i="53"/>
  <c r="Y110" i="53"/>
  <c r="Y111" i="53"/>
  <c r="Y112" i="53"/>
  <c r="Y113" i="53"/>
  <c r="Y114" i="53"/>
  <c r="Y115" i="53"/>
  <c r="Y116" i="53"/>
  <c r="Y117" i="53"/>
  <c r="Y118" i="53"/>
  <c r="Y119" i="53"/>
  <c r="Y120" i="53"/>
  <c r="Y121" i="53"/>
  <c r="Y122" i="53"/>
  <c r="Y123" i="53"/>
  <c r="Y124" i="53"/>
  <c r="Y125" i="53"/>
  <c r="Y126" i="53"/>
  <c r="Y127" i="53"/>
  <c r="Y128" i="53"/>
  <c r="Y129" i="53"/>
  <c r="Y130" i="53"/>
  <c r="Y131" i="53"/>
  <c r="Y132" i="53"/>
  <c r="Y133" i="53"/>
  <c r="Y134" i="53"/>
  <c r="Y135" i="53"/>
  <c r="Y136" i="53"/>
  <c r="Y137" i="53"/>
  <c r="Y138" i="53"/>
  <c r="Y139" i="53"/>
  <c r="Y140" i="53"/>
  <c r="Y141" i="53"/>
  <c r="Y142" i="53"/>
  <c r="Y143" i="53"/>
  <c r="Y144" i="53"/>
  <c r="Y145" i="53"/>
  <c r="Y146" i="53"/>
  <c r="Y147" i="53"/>
  <c r="Y148" i="53"/>
  <c r="Y149" i="53"/>
  <c r="Y150" i="53"/>
  <c r="Y151" i="53"/>
  <c r="Y152" i="53"/>
  <c r="Y153" i="53"/>
  <c r="Y154" i="53"/>
  <c r="Y155" i="53"/>
  <c r="Y156" i="53"/>
  <c r="Y157" i="53"/>
  <c r="Y158" i="53"/>
  <c r="Y159" i="53"/>
  <c r="Y160" i="53"/>
  <c r="Y161" i="53"/>
  <c r="Y162" i="53"/>
  <c r="Y163" i="53"/>
  <c r="Y164" i="53"/>
  <c r="Y165" i="53"/>
  <c r="Y166" i="53"/>
  <c r="Y167" i="53"/>
  <c r="Y168" i="53"/>
  <c r="Y169" i="53"/>
  <c r="Y170" i="53"/>
  <c r="Y171" i="53"/>
  <c r="Y172" i="53"/>
  <c r="Y173" i="53"/>
  <c r="Y174" i="53"/>
  <c r="Y175" i="53"/>
  <c r="Y176" i="53"/>
  <c r="Y177" i="53"/>
  <c r="Y178" i="53"/>
  <c r="Y179" i="53"/>
  <c r="Y180" i="53"/>
  <c r="Y181" i="53"/>
  <c r="Y182" i="53"/>
  <c r="Y183" i="53"/>
  <c r="Y184" i="53"/>
  <c r="Y185" i="53"/>
  <c r="Y186" i="53"/>
  <c r="Y187" i="53"/>
  <c r="Y188" i="53"/>
  <c r="Y189" i="53"/>
  <c r="Y190" i="53"/>
  <c r="Y191" i="53"/>
  <c r="Y192" i="53"/>
  <c r="Y193" i="53"/>
  <c r="Y194" i="53"/>
  <c r="Y195" i="53"/>
  <c r="Y196" i="53"/>
  <c r="Y197" i="53"/>
  <c r="Y198" i="53"/>
  <c r="Y199" i="53"/>
  <c r="Y200" i="53"/>
  <c r="Y201" i="53"/>
  <c r="Y202" i="53"/>
  <c r="Y203" i="53"/>
  <c r="Y204" i="53"/>
  <c r="Y205" i="53"/>
  <c r="Y206" i="53"/>
  <c r="Y207" i="53"/>
  <c r="Y208" i="53"/>
  <c r="Y209" i="53"/>
  <c r="Y210" i="53"/>
  <c r="Y211" i="53"/>
  <c r="Y212" i="53"/>
  <c r="Y213" i="53"/>
  <c r="Y214" i="53"/>
  <c r="Y215" i="53"/>
  <c r="Y216" i="53"/>
  <c r="Y217" i="53"/>
  <c r="Y218" i="53"/>
  <c r="Y219" i="53"/>
  <c r="Y220" i="53"/>
  <c r="Y221" i="53"/>
  <c r="Y222" i="53"/>
  <c r="Y223" i="53"/>
  <c r="Y224" i="53"/>
  <c r="Y225" i="53"/>
  <c r="Y226" i="53"/>
  <c r="Y227" i="53"/>
  <c r="Y228" i="53"/>
  <c r="Y229" i="53"/>
  <c r="Y230" i="53"/>
  <c r="Y231" i="53"/>
  <c r="Y232" i="53"/>
  <c r="Y233" i="53"/>
  <c r="Y234" i="53"/>
  <c r="Y235" i="53"/>
  <c r="Y236" i="53"/>
  <c r="Y237" i="53"/>
  <c r="Y238" i="53"/>
  <c r="Y239" i="53"/>
  <c r="Y240" i="53"/>
  <c r="Y241" i="53"/>
  <c r="Y242" i="53"/>
  <c r="Y243" i="53"/>
  <c r="Y244" i="53"/>
  <c r="Y245" i="53"/>
  <c r="Y246" i="53"/>
  <c r="Y247" i="53"/>
  <c r="Y248" i="53"/>
  <c r="Y249" i="53"/>
  <c r="Y250" i="53"/>
  <c r="Y251" i="53"/>
  <c r="Y252" i="53"/>
  <c r="Y253" i="53"/>
  <c r="Y254" i="53"/>
  <c r="Y255" i="53"/>
  <c r="Y256" i="53"/>
  <c r="Y257" i="53"/>
  <c r="Y258" i="53"/>
  <c r="Y259" i="53"/>
  <c r="Y260" i="53"/>
  <c r="Y261" i="53"/>
  <c r="Y262" i="53"/>
  <c r="Y263" i="53"/>
  <c r="Y264" i="53"/>
  <c r="Y265" i="53"/>
  <c r="Y266" i="53"/>
  <c r="Y267" i="53"/>
  <c r="Y268" i="53"/>
  <c r="Y269" i="53"/>
  <c r="Y270" i="53"/>
  <c r="Y271" i="53"/>
  <c r="Y272" i="53"/>
  <c r="Y273" i="53"/>
  <c r="Y274" i="53"/>
  <c r="Y275" i="53"/>
  <c r="Y276" i="53"/>
  <c r="Y277" i="53"/>
  <c r="Y278" i="53"/>
  <c r="Y279" i="53"/>
  <c r="Y280" i="53"/>
  <c r="Y281" i="53"/>
  <c r="Y282" i="53"/>
  <c r="Y283" i="53"/>
  <c r="Y284" i="53"/>
  <c r="Y285" i="53"/>
  <c r="Y286" i="53"/>
  <c r="Y287" i="53"/>
  <c r="Y288" i="53"/>
  <c r="Y289" i="53"/>
  <c r="Y290" i="53"/>
  <c r="Y291" i="53"/>
  <c r="Y292" i="53"/>
  <c r="Y293" i="53"/>
  <c r="Y294" i="53"/>
  <c r="Y295" i="53"/>
  <c r="Y296" i="53"/>
  <c r="Y297" i="53"/>
  <c r="Y298" i="53"/>
  <c r="Y299" i="53"/>
  <c r="Y300" i="53"/>
  <c r="Y301" i="53"/>
  <c r="Y302" i="53"/>
  <c r="Y303" i="53"/>
  <c r="Y304" i="53"/>
  <c r="Y305" i="53"/>
  <c r="Y306" i="53"/>
  <c r="Y307" i="53"/>
  <c r="Y308" i="53"/>
  <c r="Y309" i="53"/>
  <c r="Y310" i="53"/>
  <c r="Y311" i="53"/>
  <c r="Y312" i="53"/>
  <c r="Y313" i="53"/>
  <c r="Y314" i="53"/>
  <c r="Y315" i="53"/>
  <c r="Y316" i="53"/>
  <c r="Y317" i="53"/>
  <c r="Y318" i="53"/>
  <c r="Y319" i="53"/>
  <c r="Y320" i="53"/>
  <c r="Y321" i="53"/>
  <c r="Y322" i="53"/>
  <c r="Y323" i="53"/>
  <c r="Y324" i="53"/>
  <c r="Y325" i="53"/>
  <c r="Y326" i="53"/>
  <c r="Y327" i="53"/>
  <c r="Y328" i="53"/>
  <c r="Y329" i="53"/>
  <c r="Y330" i="53"/>
  <c r="Y331" i="53"/>
  <c r="Y332" i="53"/>
  <c r="Y333" i="53"/>
  <c r="Y334" i="53"/>
  <c r="Y335" i="53"/>
  <c r="Y336" i="53"/>
  <c r="Y337" i="53"/>
  <c r="Y338" i="53"/>
  <c r="Y339" i="53"/>
  <c r="Y340" i="53"/>
  <c r="Y341" i="53"/>
  <c r="Y342" i="53"/>
  <c r="Y343" i="53"/>
  <c r="Y344" i="53"/>
  <c r="Y345" i="53"/>
  <c r="Y346" i="53"/>
  <c r="Y347" i="53"/>
  <c r="Y348" i="53"/>
  <c r="Y349" i="53"/>
  <c r="Y350" i="53"/>
  <c r="Y351" i="53"/>
  <c r="Y352" i="53"/>
  <c r="Y353" i="53"/>
  <c r="Y354" i="53"/>
  <c r="Y355" i="53"/>
  <c r="Y356" i="53"/>
  <c r="Y357" i="53"/>
  <c r="Y358" i="53"/>
  <c r="Y359" i="53"/>
  <c r="Y360" i="53"/>
  <c r="Y361" i="53"/>
  <c r="Y362" i="53"/>
  <c r="Y363" i="53"/>
  <c r="Y364" i="53"/>
  <c r="Y365" i="53"/>
  <c r="Y366" i="53"/>
  <c r="Y367" i="53"/>
  <c r="Y368" i="53"/>
  <c r="Y369" i="53"/>
  <c r="Y370" i="53"/>
  <c r="Y371" i="53"/>
  <c r="Y372" i="53"/>
  <c r="Y373" i="53"/>
  <c r="Y374" i="53"/>
  <c r="Y375" i="53"/>
  <c r="Y376" i="53"/>
  <c r="Y377" i="53"/>
  <c r="Y378" i="53"/>
  <c r="Y379" i="53"/>
  <c r="Y380" i="53"/>
  <c r="Y381" i="53"/>
  <c r="Y382" i="53"/>
  <c r="Y383" i="53"/>
  <c r="Y384" i="53"/>
  <c r="Y385" i="53"/>
  <c r="Y386" i="53"/>
  <c r="Y387" i="53"/>
  <c r="Y388" i="53"/>
  <c r="Y389" i="53"/>
  <c r="Y390" i="53"/>
  <c r="Y391" i="53"/>
  <c r="Y392" i="53"/>
  <c r="Y393" i="53"/>
  <c r="Y394" i="53"/>
  <c r="Y395" i="53"/>
  <c r="Y396" i="53"/>
  <c r="Y397" i="53"/>
  <c r="Y398" i="53"/>
  <c r="Y399" i="53"/>
  <c r="Y400" i="53"/>
  <c r="Y401" i="53"/>
  <c r="Y402" i="53"/>
  <c r="Y403" i="53"/>
  <c r="Y404" i="53"/>
  <c r="Y405" i="53"/>
  <c r="Y406" i="53"/>
  <c r="Y407" i="53"/>
  <c r="Y408" i="53"/>
  <c r="Y409" i="53"/>
  <c r="Y410" i="53"/>
  <c r="Y411" i="53"/>
  <c r="Y412" i="53"/>
  <c r="Y413" i="53"/>
  <c r="Y414" i="53"/>
  <c r="Y415" i="53"/>
  <c r="Y416" i="53"/>
  <c r="Y417" i="53"/>
  <c r="Y418" i="53"/>
  <c r="Y419" i="53"/>
  <c r="Y420" i="53"/>
  <c r="Y421" i="53"/>
  <c r="Y422" i="53"/>
  <c r="Y423" i="53"/>
  <c r="Y424" i="53"/>
  <c r="Y425" i="53"/>
  <c r="Y426" i="53"/>
  <c r="Y427" i="53"/>
  <c r="Y428" i="53"/>
  <c r="Y429" i="53"/>
  <c r="Y430" i="53"/>
  <c r="Y431" i="53"/>
  <c r="Y432" i="53"/>
  <c r="Y433" i="53"/>
  <c r="Y434" i="53"/>
  <c r="Y435" i="53"/>
  <c r="Y436" i="53"/>
  <c r="Y437" i="53"/>
  <c r="Y438" i="53"/>
  <c r="Y439" i="53"/>
  <c r="Y440" i="53"/>
  <c r="Y441" i="53"/>
  <c r="Y442" i="53"/>
  <c r="Y443" i="53"/>
  <c r="Y444" i="53"/>
  <c r="Y445" i="53"/>
  <c r="Y446" i="53"/>
  <c r="Y447" i="53"/>
  <c r="Y448" i="53"/>
  <c r="Y449" i="53"/>
  <c r="Y450" i="53"/>
  <c r="Y451" i="53"/>
  <c r="Y452" i="53"/>
  <c r="Y453" i="53"/>
  <c r="Y454" i="53"/>
  <c r="Y455" i="53"/>
  <c r="Y456" i="53"/>
  <c r="Y457" i="53"/>
  <c r="Y458" i="53"/>
  <c r="Y459" i="53"/>
  <c r="Y460" i="53"/>
  <c r="Y461" i="53"/>
  <c r="Y462" i="53"/>
  <c r="Y463" i="53"/>
  <c r="Y464" i="53"/>
  <c r="Y465" i="53"/>
  <c r="Y466" i="53"/>
  <c r="Y467" i="53"/>
  <c r="Y468" i="53"/>
  <c r="Y469" i="53"/>
  <c r="Y470" i="53"/>
  <c r="Y471" i="53"/>
  <c r="Y472" i="53"/>
  <c r="Y473" i="53"/>
  <c r="Y474" i="53"/>
  <c r="Y475" i="53"/>
  <c r="Y476" i="53"/>
  <c r="Y477" i="53"/>
  <c r="Y478" i="53"/>
  <c r="Y479" i="53"/>
  <c r="Y480" i="53"/>
  <c r="Y481" i="53"/>
  <c r="Y482" i="53"/>
  <c r="Y483" i="53"/>
  <c r="Y484" i="53"/>
  <c r="Y485" i="53"/>
  <c r="Y486" i="53"/>
  <c r="Y487" i="53"/>
  <c r="Y488" i="53"/>
  <c r="Y489" i="53"/>
  <c r="Y490" i="53"/>
  <c r="Y491" i="53"/>
  <c r="Y492" i="53"/>
  <c r="Y493" i="53"/>
  <c r="Y494" i="53"/>
  <c r="Y495" i="53"/>
  <c r="Y496" i="53"/>
  <c r="Y497" i="53"/>
  <c r="Y498" i="53"/>
  <c r="Y499" i="53"/>
  <c r="Y500" i="53"/>
  <c r="Y501" i="53"/>
  <c r="Y502" i="53"/>
  <c r="Y503" i="53"/>
  <c r="Y504" i="53"/>
  <c r="Y505" i="53"/>
  <c r="Y506" i="53"/>
  <c r="Y507" i="53"/>
  <c r="Y508" i="53"/>
  <c r="Y509" i="53"/>
  <c r="Y510" i="53"/>
  <c r="Y511" i="53"/>
  <c r="Y512" i="53"/>
  <c r="Y513" i="53"/>
  <c r="Y514" i="53"/>
  <c r="Y515" i="53"/>
  <c r="Y516" i="53"/>
  <c r="Y517" i="53"/>
  <c r="Y518" i="53"/>
  <c r="Y519" i="53"/>
  <c r="Y520" i="53"/>
  <c r="Y521" i="53"/>
  <c r="Y522" i="53"/>
  <c r="Y523" i="53"/>
  <c r="Y524" i="53"/>
  <c r="Y525" i="53"/>
  <c r="Y526" i="53"/>
  <c r="Y527" i="53"/>
  <c r="Y528" i="53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20" i="42"/>
  <c r="Y21" i="42"/>
  <c r="Y22" i="42"/>
  <c r="Y23" i="42"/>
  <c r="Y24" i="42"/>
  <c r="Y25" i="42"/>
  <c r="Y26" i="42"/>
  <c r="Y27" i="42"/>
  <c r="Y28" i="42"/>
  <c r="Y29" i="42"/>
  <c r="Y30" i="42"/>
  <c r="Y31" i="42"/>
  <c r="Y32" i="42"/>
  <c r="Y33" i="42"/>
  <c r="Y34" i="42"/>
  <c r="Y35" i="42"/>
  <c r="Y36" i="42"/>
  <c r="Y37" i="42"/>
  <c r="Y38" i="42"/>
  <c r="Y39" i="42"/>
  <c r="Y40" i="42"/>
  <c r="Y41" i="42"/>
  <c r="Y42" i="42"/>
  <c r="Y43" i="42"/>
  <c r="Y44" i="42"/>
  <c r="Y45" i="42"/>
  <c r="Y46" i="42"/>
  <c r="Y47" i="42"/>
  <c r="Y48" i="42"/>
  <c r="Y49" i="42"/>
  <c r="Y50" i="42"/>
  <c r="Y51" i="42"/>
  <c r="Y52" i="42"/>
  <c r="Y53" i="42"/>
  <c r="Y54" i="42"/>
  <c r="Y55" i="42"/>
  <c r="Y56" i="42"/>
  <c r="Y57" i="42"/>
  <c r="Y58" i="42"/>
  <c r="Y59" i="42"/>
  <c r="Y60" i="42"/>
  <c r="Y61" i="42"/>
  <c r="Y62" i="42"/>
  <c r="Y63" i="42"/>
  <c r="Y64" i="42"/>
  <c r="Y65" i="42"/>
  <c r="Y66" i="42"/>
  <c r="Y67" i="42"/>
  <c r="Y68" i="42"/>
  <c r="Y69" i="42"/>
  <c r="Y70" i="42"/>
  <c r="Y71" i="42"/>
  <c r="Y72" i="42"/>
  <c r="Y73" i="42"/>
  <c r="Y74" i="42"/>
  <c r="Y75" i="42"/>
  <c r="Y76" i="42"/>
  <c r="Y77" i="42"/>
  <c r="Y78" i="42"/>
  <c r="Y79" i="42"/>
  <c r="Y80" i="42"/>
  <c r="Y81" i="42"/>
  <c r="Y82" i="42"/>
  <c r="Y83" i="42"/>
  <c r="Y84" i="42"/>
  <c r="Y85" i="42"/>
  <c r="Y86" i="42"/>
  <c r="Y87" i="42"/>
  <c r="Y88" i="42"/>
  <c r="Y89" i="42"/>
  <c r="Y90" i="42"/>
  <c r="Y91" i="42"/>
  <c r="Y92" i="42"/>
  <c r="Y93" i="42"/>
  <c r="Y94" i="42"/>
  <c r="Y95" i="42"/>
  <c r="Y96" i="42"/>
  <c r="Y97" i="42"/>
  <c r="Y98" i="42"/>
  <c r="Y99" i="42"/>
  <c r="Y100" i="42"/>
  <c r="Y101" i="42"/>
  <c r="Y102" i="42"/>
  <c r="Y103" i="42"/>
  <c r="Y104" i="42"/>
  <c r="Y105" i="42"/>
  <c r="Y106" i="42"/>
  <c r="Y107" i="42"/>
  <c r="Y108" i="42"/>
  <c r="Y109" i="42"/>
  <c r="Y110" i="42"/>
  <c r="Y111" i="42"/>
  <c r="Y112" i="42"/>
  <c r="Y113" i="42"/>
  <c r="Y114" i="42"/>
  <c r="Y115" i="42"/>
  <c r="Y116" i="42"/>
  <c r="Y117" i="42"/>
  <c r="Y118" i="42"/>
  <c r="Y119" i="42"/>
  <c r="Y120" i="42"/>
  <c r="Y121" i="42"/>
  <c r="Y122" i="42"/>
  <c r="Y123" i="42"/>
  <c r="Y124" i="42"/>
  <c r="Y125" i="42"/>
  <c r="Y126" i="42"/>
  <c r="Y127" i="42"/>
  <c r="Y128" i="42"/>
  <c r="Y129" i="42"/>
  <c r="Y130" i="42"/>
  <c r="Y131" i="42"/>
  <c r="Y132" i="42"/>
  <c r="Y133" i="42"/>
  <c r="Y134" i="42"/>
  <c r="Y135" i="42"/>
  <c r="Y136" i="42"/>
  <c r="Y137" i="42"/>
  <c r="Y138" i="42"/>
  <c r="Y139" i="42"/>
  <c r="Y140" i="42"/>
  <c r="Y141" i="42"/>
  <c r="Y142" i="42"/>
  <c r="Y143" i="42"/>
  <c r="Y144" i="42"/>
  <c r="Y145" i="42"/>
  <c r="Y146" i="42"/>
  <c r="Y147" i="42"/>
  <c r="Y148" i="42"/>
  <c r="Y149" i="42"/>
  <c r="Y150" i="42"/>
  <c r="Y151" i="42"/>
  <c r="Y152" i="42"/>
  <c r="Y153" i="42"/>
  <c r="Y154" i="42"/>
  <c r="Y155" i="42"/>
  <c r="Y156" i="42"/>
  <c r="Y157" i="42"/>
  <c r="Y158" i="42"/>
  <c r="Y159" i="42"/>
  <c r="Y160" i="42"/>
  <c r="Y161" i="42"/>
  <c r="Y162" i="42"/>
  <c r="Y163" i="42"/>
  <c r="Y164" i="42"/>
  <c r="Y165" i="42"/>
  <c r="Y166" i="42"/>
  <c r="Y167" i="42"/>
  <c r="Y168" i="42"/>
  <c r="Y169" i="42"/>
  <c r="Y170" i="42"/>
  <c r="Y171" i="42"/>
  <c r="Y172" i="42"/>
  <c r="Y173" i="42"/>
  <c r="Y174" i="42"/>
  <c r="Y175" i="42"/>
  <c r="Y176" i="42"/>
  <c r="Y177" i="42"/>
  <c r="Y178" i="42"/>
  <c r="Y179" i="42"/>
  <c r="Y180" i="42"/>
  <c r="Y181" i="42"/>
  <c r="Y182" i="42"/>
  <c r="Y183" i="42"/>
  <c r="Y184" i="42"/>
  <c r="Y185" i="42"/>
  <c r="Y186" i="42"/>
  <c r="Y187" i="42"/>
  <c r="Y188" i="42"/>
  <c r="Y189" i="42"/>
  <c r="Y190" i="42"/>
  <c r="Y191" i="42"/>
  <c r="Y192" i="42"/>
  <c r="Y193" i="42"/>
  <c r="Y194" i="42"/>
  <c r="Y195" i="42"/>
  <c r="Y196" i="42"/>
  <c r="Y197" i="42"/>
  <c r="Y198" i="42"/>
  <c r="Y199" i="42"/>
  <c r="Y200" i="42"/>
  <c r="Y201" i="42"/>
  <c r="Y202" i="42"/>
  <c r="Y203" i="42"/>
  <c r="Y204" i="42"/>
  <c r="Y205" i="42"/>
  <c r="Y206" i="42"/>
  <c r="Y207" i="42"/>
  <c r="Y208" i="42"/>
  <c r="Y209" i="42"/>
  <c r="Y210" i="42"/>
  <c r="Y211" i="42"/>
  <c r="Y212" i="42"/>
  <c r="Y213" i="42"/>
  <c r="Y214" i="42"/>
  <c r="Y215" i="42"/>
  <c r="Y216" i="42"/>
  <c r="Y217" i="42"/>
  <c r="Y218" i="42"/>
  <c r="Y219" i="42"/>
  <c r="Y220" i="42"/>
  <c r="Y221" i="42"/>
  <c r="Y222" i="42"/>
  <c r="Y223" i="42"/>
  <c r="Y224" i="42"/>
  <c r="Y225" i="42"/>
  <c r="Y226" i="42"/>
  <c r="Y227" i="42"/>
  <c r="Y228" i="42"/>
  <c r="Y229" i="42"/>
  <c r="Y230" i="42"/>
  <c r="Y231" i="42"/>
  <c r="Y232" i="42"/>
  <c r="Y233" i="42"/>
  <c r="Y234" i="42"/>
  <c r="Y235" i="42"/>
  <c r="Y236" i="42"/>
  <c r="Y237" i="42"/>
  <c r="Y238" i="42"/>
  <c r="Y239" i="42"/>
  <c r="Y240" i="42"/>
  <c r="Y241" i="42"/>
  <c r="Y242" i="42"/>
  <c r="Y243" i="42"/>
  <c r="Y244" i="42"/>
  <c r="Y245" i="42"/>
  <c r="Y246" i="42"/>
  <c r="Y247" i="42"/>
  <c r="Y248" i="42"/>
  <c r="Y249" i="42"/>
  <c r="Y250" i="42"/>
  <c r="Y251" i="42"/>
  <c r="Y252" i="42"/>
  <c r="Y253" i="42"/>
  <c r="Y254" i="42"/>
  <c r="Y255" i="42"/>
  <c r="Y256" i="42"/>
  <c r="Y257" i="42"/>
  <c r="Y258" i="42"/>
  <c r="Y259" i="42"/>
  <c r="Y260" i="42"/>
  <c r="Y261" i="42"/>
  <c r="Y262" i="42"/>
  <c r="Y263" i="42"/>
  <c r="Y264" i="42"/>
  <c r="Y265" i="42"/>
  <c r="Y266" i="42"/>
  <c r="Y267" i="42"/>
  <c r="Y268" i="42"/>
  <c r="Y269" i="42"/>
  <c r="Y270" i="42"/>
  <c r="Y271" i="42"/>
  <c r="Y272" i="42"/>
  <c r="Y273" i="42"/>
  <c r="Y274" i="42"/>
  <c r="Y275" i="42"/>
  <c r="Y276" i="42"/>
  <c r="Y277" i="42"/>
  <c r="Y278" i="42"/>
  <c r="Y279" i="42"/>
  <c r="Y280" i="42"/>
  <c r="Y281" i="42"/>
  <c r="Y282" i="42"/>
  <c r="Y283" i="42"/>
  <c r="Y284" i="42"/>
  <c r="Y285" i="42"/>
  <c r="Y286" i="42"/>
  <c r="Y287" i="42"/>
  <c r="Y288" i="42"/>
  <c r="Y289" i="42"/>
  <c r="Y290" i="42"/>
  <c r="Y291" i="42"/>
  <c r="Y292" i="42"/>
  <c r="Y293" i="42"/>
  <c r="Y294" i="42"/>
  <c r="Y295" i="42"/>
  <c r="Y296" i="42"/>
  <c r="Y297" i="42"/>
  <c r="Y298" i="42"/>
  <c r="Y299" i="42"/>
  <c r="Y300" i="42"/>
  <c r="Y301" i="42"/>
  <c r="Y302" i="42"/>
  <c r="Y303" i="42"/>
  <c r="Y304" i="42"/>
  <c r="Y305" i="42"/>
  <c r="Y306" i="42"/>
  <c r="Y307" i="42"/>
  <c r="Y308" i="42"/>
  <c r="Y309" i="42"/>
  <c r="Y310" i="42"/>
  <c r="Y311" i="42"/>
  <c r="Y312" i="42"/>
  <c r="Y313" i="42"/>
  <c r="Y314" i="42"/>
  <c r="Y315" i="42"/>
  <c r="Y316" i="42"/>
  <c r="Y317" i="42"/>
  <c r="Y318" i="42"/>
  <c r="Y319" i="42"/>
  <c r="Y320" i="42"/>
  <c r="Y321" i="42"/>
  <c r="Y322" i="42"/>
  <c r="Y323" i="42"/>
  <c r="Y324" i="42"/>
  <c r="Y325" i="42"/>
  <c r="Y326" i="42"/>
  <c r="Y327" i="42"/>
  <c r="Y328" i="42"/>
  <c r="Y329" i="42"/>
  <c r="Y330" i="42"/>
  <c r="Y331" i="42"/>
  <c r="Y332" i="42"/>
  <c r="Y333" i="42"/>
  <c r="Y334" i="42"/>
  <c r="Y335" i="42"/>
  <c r="Y336" i="42"/>
  <c r="Y337" i="42"/>
  <c r="Y338" i="42"/>
  <c r="Y339" i="42"/>
  <c r="Y340" i="42"/>
  <c r="Y341" i="42"/>
  <c r="Y342" i="42"/>
  <c r="Y343" i="42"/>
  <c r="Y344" i="42"/>
  <c r="Y345" i="42"/>
  <c r="Y346" i="42"/>
  <c r="Y347" i="42"/>
  <c r="Y348" i="42"/>
  <c r="Y349" i="42"/>
  <c r="Y350" i="42"/>
  <c r="Y351" i="42"/>
  <c r="Y352" i="42"/>
  <c r="Y353" i="42"/>
  <c r="Y354" i="42"/>
  <c r="Y355" i="42"/>
  <c r="Y356" i="42"/>
  <c r="Y357" i="42"/>
  <c r="Y358" i="42"/>
  <c r="Y359" i="42"/>
  <c r="Y360" i="42"/>
  <c r="Y361" i="42"/>
  <c r="Y362" i="42"/>
  <c r="Y363" i="42"/>
  <c r="Y364" i="42"/>
  <c r="Y365" i="42"/>
  <c r="Y366" i="42"/>
  <c r="Y367" i="42"/>
  <c r="Y368" i="42"/>
  <c r="Y369" i="42"/>
  <c r="Y370" i="42"/>
  <c r="Y371" i="42"/>
  <c r="Y372" i="42"/>
  <c r="Y373" i="42"/>
  <c r="Y374" i="42"/>
  <c r="Y375" i="42"/>
  <c r="Y376" i="42"/>
  <c r="Y377" i="42"/>
  <c r="Y378" i="42"/>
  <c r="Y379" i="42"/>
  <c r="Y380" i="42"/>
  <c r="Y381" i="42"/>
  <c r="Y382" i="42"/>
  <c r="Y383" i="42"/>
  <c r="Y384" i="42"/>
  <c r="Y385" i="42"/>
  <c r="Y386" i="42"/>
  <c r="Y387" i="42"/>
  <c r="Y388" i="42"/>
  <c r="Y389" i="42"/>
  <c r="Y390" i="42"/>
  <c r="Y391" i="42"/>
  <c r="Y392" i="42"/>
  <c r="Y393" i="42"/>
  <c r="Y394" i="42"/>
  <c r="Y395" i="42"/>
  <c r="Y396" i="42"/>
  <c r="Y397" i="42"/>
  <c r="Y398" i="42"/>
  <c r="Y399" i="42"/>
  <c r="Y400" i="42"/>
  <c r="Y401" i="42"/>
  <c r="Y402" i="42"/>
  <c r="Y403" i="42"/>
  <c r="Y404" i="42"/>
  <c r="Y405" i="42"/>
  <c r="Y406" i="42"/>
  <c r="Y407" i="42"/>
  <c r="Y408" i="42"/>
  <c r="Y409" i="42"/>
  <c r="Y410" i="42"/>
  <c r="Y411" i="42"/>
  <c r="Y412" i="42"/>
  <c r="Y413" i="42"/>
  <c r="Y414" i="42"/>
  <c r="Y415" i="42"/>
  <c r="Y416" i="42"/>
  <c r="Y417" i="42"/>
  <c r="Y418" i="42"/>
  <c r="Y419" i="42"/>
  <c r="Y420" i="42"/>
  <c r="Y421" i="42"/>
  <c r="Y422" i="42"/>
  <c r="Y423" i="42"/>
  <c r="Y424" i="42"/>
  <c r="Y425" i="42"/>
  <c r="Y426" i="42"/>
  <c r="Y427" i="42"/>
  <c r="Y428" i="42"/>
  <c r="Y429" i="42"/>
  <c r="Y430" i="42"/>
  <c r="Y431" i="42"/>
  <c r="Y432" i="42"/>
  <c r="Y433" i="42"/>
  <c r="Y434" i="42"/>
  <c r="Y435" i="42"/>
  <c r="Y436" i="42"/>
  <c r="Y437" i="42"/>
  <c r="Y438" i="42"/>
  <c r="Y439" i="42"/>
  <c r="Y440" i="42"/>
  <c r="Y441" i="42"/>
  <c r="Y442" i="42"/>
  <c r="Y443" i="42"/>
  <c r="Y444" i="42"/>
  <c r="Y445" i="42"/>
  <c r="Y446" i="42"/>
  <c r="Y447" i="42"/>
  <c r="Y448" i="42"/>
  <c r="Y449" i="42"/>
  <c r="Y450" i="42"/>
  <c r="Y451" i="42"/>
  <c r="Y452" i="42"/>
  <c r="Y453" i="42"/>
  <c r="Y454" i="42"/>
  <c r="Y455" i="42"/>
  <c r="Y456" i="42"/>
  <c r="Y457" i="42"/>
  <c r="Y458" i="42"/>
  <c r="Y459" i="42"/>
  <c r="Y460" i="42"/>
  <c r="Y461" i="42"/>
  <c r="Y462" i="42"/>
  <c r="Y463" i="42"/>
  <c r="Y464" i="42"/>
  <c r="Y465" i="42"/>
  <c r="Y466" i="42"/>
  <c r="Y467" i="42"/>
  <c r="Y468" i="42"/>
  <c r="Y469" i="42"/>
  <c r="Y470" i="42"/>
  <c r="Y471" i="42"/>
  <c r="Y472" i="42"/>
  <c r="Y473" i="42"/>
  <c r="Y474" i="42"/>
  <c r="Y475" i="42"/>
  <c r="Y476" i="42"/>
  <c r="Y477" i="42"/>
  <c r="Y478" i="42"/>
  <c r="Y479" i="42"/>
  <c r="Y480" i="42"/>
  <c r="Y481" i="42"/>
  <c r="Y482" i="42"/>
  <c r="Y483" i="42"/>
  <c r="Y484" i="42"/>
  <c r="Y485" i="42"/>
  <c r="Y486" i="42"/>
  <c r="Y487" i="42"/>
  <c r="Y488" i="42"/>
  <c r="Y489" i="42"/>
  <c r="Y490" i="42"/>
  <c r="Y491" i="42"/>
  <c r="Y492" i="42"/>
  <c r="Y493" i="42"/>
  <c r="Y494" i="42"/>
  <c r="Y495" i="42"/>
  <c r="Y496" i="42"/>
  <c r="Y497" i="42"/>
  <c r="Y498" i="42"/>
  <c r="Y499" i="42"/>
  <c r="Y500" i="42"/>
  <c r="Y501" i="42"/>
  <c r="Y502" i="42"/>
  <c r="Y503" i="42"/>
  <c r="Y504" i="42"/>
  <c r="Y505" i="42"/>
  <c r="Y506" i="42"/>
  <c r="Y507" i="42"/>
  <c r="Y508" i="42"/>
  <c r="Y509" i="42"/>
  <c r="Y510" i="42"/>
  <c r="Y511" i="42"/>
  <c r="Y512" i="42"/>
  <c r="Y513" i="42"/>
  <c r="Y514" i="42"/>
  <c r="Y515" i="42"/>
  <c r="Y516" i="42"/>
  <c r="Y517" i="42"/>
  <c r="Y518" i="42"/>
  <c r="Y519" i="42"/>
  <c r="Y520" i="42"/>
  <c r="Y521" i="42"/>
  <c r="Y522" i="42"/>
  <c r="Y523" i="42"/>
  <c r="Y524" i="42"/>
  <c r="Y525" i="42"/>
  <c r="Y526" i="42"/>
  <c r="Y527" i="42"/>
  <c r="Y528" i="42"/>
  <c r="Y6" i="47"/>
  <c r="Y7" i="47"/>
  <c r="Y8" i="47"/>
  <c r="Y9" i="47"/>
  <c r="Y10" i="47"/>
  <c r="Y11" i="47"/>
  <c r="Y12" i="47"/>
  <c r="Y13" i="47"/>
  <c r="Y14" i="47"/>
  <c r="Y15" i="47"/>
  <c r="Y16" i="47"/>
  <c r="Y17" i="47"/>
  <c r="Y18" i="47"/>
  <c r="Y19" i="47"/>
  <c r="Y20" i="47"/>
  <c r="Y21" i="47"/>
  <c r="Y22" i="47"/>
  <c r="Y23" i="47"/>
  <c r="Y24" i="47"/>
  <c r="Y25" i="47"/>
  <c r="Y26" i="47"/>
  <c r="Y27" i="47"/>
  <c r="Y28" i="47"/>
  <c r="Y29" i="47"/>
  <c r="Y30" i="47"/>
  <c r="Y31" i="47"/>
  <c r="Y32" i="47"/>
  <c r="Y33" i="47"/>
  <c r="Y34" i="47"/>
  <c r="Y35" i="47"/>
  <c r="Y36" i="47"/>
  <c r="Y37" i="47"/>
  <c r="Y38" i="47"/>
  <c r="Y39" i="47"/>
  <c r="Y40" i="47"/>
  <c r="Y41" i="47"/>
  <c r="Y42" i="47"/>
  <c r="Y43" i="47"/>
  <c r="Y44" i="47"/>
  <c r="Y45" i="47"/>
  <c r="Y46" i="47"/>
  <c r="Y47" i="47"/>
  <c r="Y48" i="47"/>
  <c r="Y49" i="47"/>
  <c r="Y50" i="47"/>
  <c r="Y51" i="47"/>
  <c r="Y52" i="47"/>
  <c r="Y53" i="47"/>
  <c r="Y54" i="47"/>
  <c r="Y55" i="47"/>
  <c r="Y56" i="47"/>
  <c r="Y57" i="47"/>
  <c r="Y58" i="47"/>
  <c r="Y59" i="47"/>
  <c r="Y60" i="47"/>
  <c r="Y61" i="47"/>
  <c r="Y62" i="47"/>
  <c r="Y63" i="47"/>
  <c r="Y64" i="47"/>
  <c r="Y65" i="47"/>
  <c r="Y66" i="47"/>
  <c r="Y67" i="47"/>
  <c r="Y68" i="47"/>
  <c r="Y69" i="47"/>
  <c r="Y70" i="47"/>
  <c r="Y71" i="47"/>
  <c r="Y72" i="47"/>
  <c r="Y73" i="47"/>
  <c r="Y74" i="47"/>
  <c r="Y75" i="47"/>
  <c r="Y76" i="47"/>
  <c r="Y77" i="47"/>
  <c r="Y78" i="47"/>
  <c r="Y79" i="47"/>
  <c r="Y80" i="47"/>
  <c r="Y81" i="47"/>
  <c r="Y82" i="47"/>
  <c r="Y83" i="47"/>
  <c r="Y84" i="47"/>
  <c r="Y85" i="47"/>
  <c r="Y86" i="47"/>
  <c r="Y87" i="47"/>
  <c r="Y88" i="47"/>
  <c r="Y89" i="47"/>
  <c r="Y90" i="47"/>
  <c r="Y91" i="47"/>
  <c r="Y92" i="47"/>
  <c r="Y93" i="47"/>
  <c r="Y94" i="47"/>
  <c r="Y95" i="47"/>
  <c r="Y96" i="47"/>
  <c r="Y97" i="47"/>
  <c r="Y98" i="47"/>
  <c r="Y99" i="47"/>
  <c r="Y100" i="47"/>
  <c r="Y101" i="47"/>
  <c r="Y102" i="47"/>
  <c r="Y103" i="47"/>
  <c r="Y104" i="47"/>
  <c r="Y105" i="47"/>
  <c r="Y106" i="47"/>
  <c r="Y107" i="47"/>
  <c r="Y108" i="47"/>
  <c r="Y109" i="47"/>
  <c r="Y110" i="47"/>
  <c r="Y111" i="47"/>
  <c r="Y112" i="47"/>
  <c r="Y113" i="47"/>
  <c r="Y114" i="47"/>
  <c r="Y115" i="47"/>
  <c r="Y116" i="47"/>
  <c r="Y117" i="47"/>
  <c r="Y118" i="47"/>
  <c r="Y119" i="47"/>
  <c r="Y120" i="47"/>
  <c r="Y121" i="47"/>
  <c r="Y122" i="47"/>
  <c r="Y123" i="47"/>
  <c r="Y124" i="47"/>
  <c r="Y125" i="47"/>
  <c r="Y126" i="47"/>
  <c r="Y127" i="47"/>
  <c r="Y128" i="47"/>
  <c r="Y129" i="47"/>
  <c r="Y130" i="47"/>
  <c r="Y131" i="47"/>
  <c r="Y132" i="47"/>
  <c r="Y133" i="47"/>
  <c r="Y134" i="47"/>
  <c r="Y135" i="47"/>
  <c r="Y136" i="47"/>
  <c r="Y137" i="47"/>
  <c r="Y138" i="47"/>
  <c r="Y139" i="47"/>
  <c r="Y140" i="47"/>
  <c r="Y141" i="47"/>
  <c r="Y142" i="47"/>
  <c r="Y143" i="47"/>
  <c r="Y144" i="47"/>
  <c r="Y145" i="47"/>
  <c r="Y146" i="47"/>
  <c r="Y147" i="47"/>
  <c r="Y148" i="47"/>
  <c r="Y149" i="47"/>
  <c r="Y150" i="47"/>
  <c r="Y151" i="47"/>
  <c r="Y152" i="47"/>
  <c r="Y153" i="47"/>
  <c r="Y154" i="47"/>
  <c r="Y155" i="47"/>
  <c r="Y156" i="47"/>
  <c r="Y157" i="47"/>
  <c r="Y158" i="47"/>
  <c r="Y159" i="47"/>
  <c r="Y160" i="47"/>
  <c r="Y161" i="47"/>
  <c r="Y162" i="47"/>
  <c r="Y163" i="47"/>
  <c r="Y164" i="47"/>
  <c r="Y165" i="47"/>
  <c r="Y166" i="47"/>
  <c r="Y167" i="47"/>
  <c r="Y168" i="47"/>
  <c r="Y169" i="47"/>
  <c r="Y170" i="47"/>
  <c r="Y171" i="47"/>
  <c r="Y172" i="47"/>
  <c r="Y173" i="47"/>
  <c r="Y174" i="47"/>
  <c r="Y175" i="47"/>
  <c r="Y176" i="47"/>
  <c r="Y177" i="47"/>
  <c r="Y178" i="47"/>
  <c r="Y179" i="47"/>
  <c r="Y180" i="47"/>
  <c r="Y181" i="47"/>
  <c r="Y182" i="47"/>
  <c r="Y183" i="47"/>
  <c r="Y184" i="47"/>
  <c r="Y185" i="47"/>
  <c r="Y186" i="47"/>
  <c r="Y187" i="47"/>
  <c r="Y188" i="47"/>
  <c r="Y189" i="47"/>
  <c r="Y190" i="47"/>
  <c r="Y191" i="47"/>
  <c r="Y192" i="47"/>
  <c r="Y193" i="47"/>
  <c r="Y194" i="47"/>
  <c r="Y195" i="47"/>
  <c r="Y196" i="47"/>
  <c r="Y197" i="47"/>
  <c r="Y198" i="47"/>
  <c r="Y199" i="47"/>
  <c r="Y200" i="47"/>
  <c r="Y201" i="47"/>
  <c r="Y202" i="47"/>
  <c r="Y203" i="47"/>
  <c r="Y204" i="47"/>
  <c r="Y205" i="47"/>
  <c r="Y206" i="47"/>
  <c r="Y207" i="47"/>
  <c r="Y208" i="47"/>
  <c r="Y209" i="47"/>
  <c r="Y210" i="47"/>
  <c r="Y211" i="47"/>
  <c r="Y212" i="47"/>
  <c r="Y213" i="47"/>
  <c r="Y214" i="47"/>
  <c r="Y215" i="47"/>
  <c r="Y216" i="47"/>
  <c r="Y217" i="47"/>
  <c r="Y218" i="47"/>
  <c r="Y219" i="47"/>
  <c r="Y220" i="47"/>
  <c r="Y221" i="47"/>
  <c r="Y222" i="47"/>
  <c r="Y223" i="47"/>
  <c r="Y224" i="47"/>
  <c r="Y225" i="47"/>
  <c r="Y226" i="47"/>
  <c r="Y227" i="47"/>
  <c r="Y228" i="47"/>
  <c r="Y229" i="47"/>
  <c r="Y230" i="47"/>
  <c r="Y231" i="47"/>
  <c r="Y232" i="47"/>
  <c r="Y233" i="47"/>
  <c r="Y234" i="47"/>
  <c r="Y235" i="47"/>
  <c r="Y236" i="47"/>
  <c r="Y237" i="47"/>
  <c r="Y238" i="47"/>
  <c r="Y239" i="47"/>
  <c r="Y240" i="47"/>
  <c r="Y241" i="47"/>
  <c r="Y242" i="47"/>
  <c r="Y243" i="47"/>
  <c r="Y244" i="47"/>
  <c r="Y245" i="47"/>
  <c r="Y246" i="47"/>
  <c r="Y247" i="47"/>
  <c r="Y248" i="47"/>
  <c r="Y249" i="47"/>
  <c r="Y250" i="47"/>
  <c r="Y251" i="47"/>
  <c r="Y252" i="47"/>
  <c r="Y253" i="47"/>
  <c r="Y254" i="47"/>
  <c r="Y255" i="47"/>
  <c r="Y256" i="47"/>
  <c r="Y257" i="47"/>
  <c r="Y258" i="47"/>
  <c r="Y259" i="47"/>
  <c r="Y260" i="47"/>
  <c r="Y261" i="47"/>
  <c r="Y262" i="47"/>
  <c r="Y263" i="47"/>
  <c r="Y264" i="47"/>
  <c r="Y265" i="47"/>
  <c r="Y266" i="47"/>
  <c r="Y267" i="47"/>
  <c r="Y268" i="47"/>
  <c r="Y269" i="47"/>
  <c r="Y270" i="47"/>
  <c r="Y271" i="47"/>
  <c r="Y272" i="47"/>
  <c r="Y273" i="47"/>
  <c r="Y274" i="47"/>
  <c r="Y275" i="47"/>
  <c r="Y276" i="47"/>
  <c r="Y277" i="47"/>
  <c r="Y278" i="47"/>
  <c r="Y279" i="47"/>
  <c r="Y280" i="47"/>
  <c r="Y281" i="47"/>
  <c r="Y282" i="47"/>
  <c r="Y283" i="47"/>
  <c r="Y284" i="47"/>
  <c r="Y285" i="47"/>
  <c r="Y286" i="47"/>
  <c r="Y287" i="47"/>
  <c r="Y288" i="47"/>
  <c r="Y289" i="47"/>
  <c r="Y290" i="47"/>
  <c r="Y291" i="47"/>
  <c r="Y292" i="47"/>
  <c r="Y293" i="47"/>
  <c r="Y294" i="47"/>
  <c r="Y295" i="47"/>
  <c r="Y296" i="47"/>
  <c r="Y297" i="47"/>
  <c r="Y298" i="47"/>
  <c r="Y299" i="47"/>
  <c r="Y300" i="47"/>
  <c r="Y301" i="47"/>
  <c r="Y302" i="47"/>
  <c r="Y303" i="47"/>
  <c r="Y304" i="47"/>
  <c r="Y305" i="47"/>
  <c r="Y306" i="47"/>
  <c r="Y307" i="47"/>
  <c r="Y308" i="47"/>
  <c r="Y309" i="47"/>
  <c r="Y310" i="47"/>
  <c r="Y311" i="47"/>
  <c r="Y312" i="47"/>
  <c r="Y313" i="47"/>
  <c r="Y314" i="47"/>
  <c r="Y315" i="47"/>
  <c r="Y316" i="47"/>
  <c r="Y317" i="47"/>
  <c r="Y318" i="47"/>
  <c r="Y319" i="47"/>
  <c r="Y320" i="47"/>
  <c r="Y321" i="47"/>
  <c r="Y322" i="47"/>
  <c r="Y323" i="47"/>
  <c r="Y324" i="47"/>
  <c r="Y325" i="47"/>
  <c r="Y326" i="47"/>
  <c r="Y327" i="47"/>
  <c r="Y328" i="47"/>
  <c r="Y329" i="47"/>
  <c r="Y330" i="47"/>
  <c r="Y331" i="47"/>
  <c r="Y332" i="47"/>
  <c r="Y333" i="47"/>
  <c r="Y334" i="47"/>
  <c r="Y335" i="47"/>
  <c r="Y336" i="47"/>
  <c r="Y337" i="47"/>
  <c r="Y338" i="47"/>
  <c r="Y339" i="47"/>
  <c r="Y340" i="47"/>
  <c r="Y341" i="47"/>
  <c r="Y342" i="47"/>
  <c r="Y343" i="47"/>
  <c r="Y344" i="47"/>
  <c r="Y345" i="47"/>
  <c r="Y346" i="47"/>
  <c r="Y347" i="47"/>
  <c r="Y348" i="47"/>
  <c r="Y349" i="47"/>
  <c r="Y350" i="47"/>
  <c r="Y351" i="47"/>
  <c r="Y352" i="47"/>
  <c r="Y353" i="47"/>
  <c r="Y354" i="47"/>
  <c r="Y355" i="47"/>
  <c r="Y356" i="47"/>
  <c r="Y357" i="47"/>
  <c r="Y358" i="47"/>
  <c r="Y359" i="47"/>
  <c r="Y360" i="47"/>
  <c r="Y361" i="47"/>
  <c r="Y362" i="47"/>
  <c r="Y363" i="47"/>
  <c r="Y364" i="47"/>
  <c r="Y365" i="47"/>
  <c r="Y366" i="47"/>
  <c r="Y367" i="47"/>
  <c r="Y368" i="47"/>
  <c r="Y369" i="47"/>
  <c r="Y370" i="47"/>
  <c r="Y371" i="47"/>
  <c r="Y372" i="47"/>
  <c r="Y373" i="47"/>
  <c r="Y374" i="47"/>
  <c r="Y375" i="47"/>
  <c r="Y376" i="47"/>
  <c r="Y377" i="47"/>
  <c r="Y378" i="47"/>
  <c r="Y379" i="47"/>
  <c r="Y380" i="47"/>
  <c r="Y381" i="47"/>
  <c r="Y382" i="47"/>
  <c r="Y383" i="47"/>
  <c r="Y384" i="47"/>
  <c r="Y385" i="47"/>
  <c r="Y386" i="47"/>
  <c r="Y387" i="47"/>
  <c r="Y388" i="47"/>
  <c r="Y389" i="47"/>
  <c r="Y390" i="47"/>
  <c r="Y391" i="47"/>
  <c r="Y392" i="47"/>
  <c r="Y393" i="47"/>
  <c r="Y394" i="47"/>
  <c r="Y395" i="47"/>
  <c r="Y396" i="47"/>
  <c r="Y397" i="47"/>
  <c r="Y398" i="47"/>
  <c r="Y399" i="47"/>
  <c r="Y400" i="47"/>
  <c r="Y401" i="47"/>
  <c r="Y402" i="47"/>
  <c r="Y403" i="47"/>
  <c r="Y404" i="47"/>
  <c r="Y405" i="47"/>
  <c r="Y406" i="47"/>
  <c r="Y407" i="47"/>
  <c r="Y408" i="47"/>
  <c r="Y409" i="47"/>
  <c r="Y410" i="47"/>
  <c r="Y411" i="47"/>
  <c r="Y412" i="47"/>
  <c r="Y413" i="47"/>
  <c r="Y414" i="47"/>
  <c r="Y415" i="47"/>
  <c r="Y416" i="47"/>
  <c r="Y417" i="47"/>
  <c r="Y418" i="47"/>
  <c r="Y419" i="47"/>
  <c r="Y420" i="47"/>
  <c r="Y421" i="47"/>
  <c r="Y422" i="47"/>
  <c r="Y423" i="47"/>
  <c r="Y424" i="47"/>
  <c r="Y425" i="47"/>
  <c r="Y426" i="47"/>
  <c r="Y427" i="47"/>
  <c r="Y428" i="47"/>
  <c r="Y429" i="47"/>
  <c r="Y430" i="47"/>
  <c r="Y431" i="47"/>
  <c r="Y432" i="47"/>
  <c r="Y433" i="47"/>
  <c r="Y434" i="47"/>
  <c r="Y435" i="47"/>
  <c r="Y436" i="47"/>
  <c r="Y437" i="47"/>
  <c r="Y438" i="47"/>
  <c r="Y439" i="47"/>
  <c r="Y440" i="47"/>
  <c r="Y441" i="47"/>
  <c r="Y442" i="47"/>
  <c r="Y443" i="47"/>
  <c r="Y444" i="47"/>
  <c r="Y445" i="47"/>
  <c r="Y446" i="47"/>
  <c r="Y447" i="47"/>
  <c r="Y448" i="47"/>
  <c r="Y449" i="47"/>
  <c r="Y450" i="47"/>
  <c r="Y451" i="47"/>
  <c r="Y452" i="47"/>
  <c r="Y453" i="47"/>
  <c r="Y454" i="47"/>
  <c r="Y455" i="47"/>
  <c r="Y456" i="47"/>
  <c r="Y457" i="47"/>
  <c r="Y458" i="47"/>
  <c r="Y459" i="47"/>
  <c r="Y460" i="47"/>
  <c r="Y461" i="47"/>
  <c r="Y462" i="47"/>
  <c r="Y463" i="47"/>
  <c r="Y464" i="47"/>
  <c r="Y465" i="47"/>
  <c r="Y466" i="47"/>
  <c r="Y467" i="47"/>
  <c r="Y468" i="47"/>
  <c r="Y469" i="47"/>
  <c r="Y470" i="47"/>
  <c r="Y471" i="47"/>
  <c r="Y472" i="47"/>
  <c r="Y473" i="47"/>
  <c r="Y474" i="47"/>
  <c r="Y475" i="47"/>
  <c r="Y476" i="47"/>
  <c r="Y477" i="47"/>
  <c r="Y478" i="47"/>
  <c r="Y479" i="47"/>
  <c r="Y480" i="47"/>
  <c r="Y481" i="47"/>
  <c r="Y482" i="47"/>
  <c r="Y483" i="47"/>
  <c r="Y484" i="47"/>
  <c r="Y485" i="47"/>
  <c r="Y486" i="47"/>
  <c r="Y487" i="47"/>
  <c r="Y488" i="47"/>
  <c r="Y489" i="47"/>
  <c r="Y490" i="47"/>
  <c r="Y491" i="47"/>
  <c r="Y492" i="47"/>
  <c r="Y493" i="47"/>
  <c r="Y494" i="47"/>
  <c r="Y495" i="47"/>
  <c r="Y496" i="47"/>
  <c r="Y497" i="47"/>
  <c r="Y498" i="47"/>
  <c r="Y499" i="47"/>
  <c r="Y500" i="47"/>
  <c r="Y501" i="47"/>
  <c r="Y502" i="47"/>
  <c r="Y503" i="47"/>
  <c r="Y504" i="47"/>
  <c r="Y505" i="47"/>
  <c r="Y506" i="47"/>
  <c r="Y507" i="47"/>
  <c r="Y508" i="47"/>
  <c r="Y509" i="47"/>
  <c r="Y510" i="47"/>
  <c r="Y511" i="47"/>
  <c r="Y512" i="47"/>
  <c r="Y513" i="47"/>
  <c r="Y514" i="47"/>
  <c r="Y515" i="47"/>
  <c r="Y516" i="47"/>
  <c r="Y517" i="47"/>
  <c r="Y518" i="47"/>
  <c r="Y519" i="47"/>
  <c r="Y520" i="47"/>
  <c r="Y521" i="47"/>
  <c r="Y522" i="47"/>
  <c r="Y523" i="47"/>
  <c r="Y524" i="47"/>
  <c r="Y525" i="47"/>
  <c r="Y526" i="47"/>
  <c r="Y527" i="47"/>
  <c r="Y528" i="47"/>
  <c r="Y6" i="49"/>
  <c r="Y7" i="49"/>
  <c r="Y8" i="49"/>
  <c r="Y9" i="49"/>
  <c r="Y10" i="49"/>
  <c r="Y11" i="49"/>
  <c r="Y12" i="49"/>
  <c r="Y13" i="49"/>
  <c r="Y14" i="49"/>
  <c r="Y15" i="49"/>
  <c r="Y16" i="49"/>
  <c r="Y17" i="49"/>
  <c r="Y18" i="49"/>
  <c r="Y19" i="49"/>
  <c r="Y20" i="49"/>
  <c r="Y21" i="49"/>
  <c r="Y22" i="49"/>
  <c r="Y23" i="49"/>
  <c r="Y24" i="49"/>
  <c r="Y25" i="49"/>
  <c r="Y26" i="49"/>
  <c r="Y27" i="49"/>
  <c r="Y28" i="49"/>
  <c r="Y29" i="49"/>
  <c r="Y30" i="49"/>
  <c r="Y31" i="49"/>
  <c r="Y32" i="49"/>
  <c r="Y33" i="49"/>
  <c r="Y34" i="49"/>
  <c r="Y35" i="49"/>
  <c r="Y36" i="49"/>
  <c r="Y37" i="49"/>
  <c r="Y38" i="49"/>
  <c r="Y39" i="49"/>
  <c r="Y40" i="49"/>
  <c r="Y41" i="49"/>
  <c r="Y42" i="49"/>
  <c r="Y43" i="49"/>
  <c r="Y44" i="49"/>
  <c r="Y45" i="49"/>
  <c r="Y46" i="49"/>
  <c r="Y47" i="49"/>
  <c r="Y48" i="49"/>
  <c r="Y49" i="49"/>
  <c r="Y50" i="49"/>
  <c r="Y51" i="49"/>
  <c r="Y52" i="49"/>
  <c r="Y53" i="49"/>
  <c r="Y54" i="49"/>
  <c r="Y55" i="49"/>
  <c r="Y56" i="49"/>
  <c r="Y57" i="49"/>
  <c r="Y58" i="49"/>
  <c r="Y59" i="49"/>
  <c r="Y60" i="49"/>
  <c r="Y61" i="49"/>
  <c r="Y62" i="49"/>
  <c r="Y63" i="49"/>
  <c r="Y64" i="49"/>
  <c r="Y65" i="49"/>
  <c r="Y66" i="49"/>
  <c r="Y67" i="49"/>
  <c r="Y68" i="49"/>
  <c r="Y69" i="49"/>
  <c r="Y70" i="49"/>
  <c r="Y71" i="49"/>
  <c r="Y72" i="49"/>
  <c r="Y73" i="49"/>
  <c r="Y74" i="49"/>
  <c r="Y75" i="49"/>
  <c r="Y76" i="49"/>
  <c r="Y77" i="49"/>
  <c r="Y78" i="49"/>
  <c r="Y79" i="49"/>
  <c r="Y80" i="49"/>
  <c r="Y81" i="49"/>
  <c r="Y82" i="49"/>
  <c r="Y83" i="49"/>
  <c r="Y84" i="49"/>
  <c r="Y85" i="49"/>
  <c r="Y86" i="49"/>
  <c r="Y87" i="49"/>
  <c r="Y88" i="49"/>
  <c r="Y89" i="49"/>
  <c r="Y90" i="49"/>
  <c r="Y91" i="49"/>
  <c r="Y92" i="49"/>
  <c r="Y93" i="49"/>
  <c r="Y94" i="49"/>
  <c r="Y95" i="49"/>
  <c r="Y96" i="49"/>
  <c r="Y97" i="49"/>
  <c r="Y98" i="49"/>
  <c r="Y99" i="49"/>
  <c r="Y100" i="49"/>
  <c r="Y101" i="49"/>
  <c r="Y102" i="49"/>
  <c r="Y103" i="49"/>
  <c r="Y104" i="49"/>
  <c r="Y105" i="49"/>
  <c r="Y106" i="49"/>
  <c r="Y107" i="49"/>
  <c r="Y108" i="49"/>
  <c r="Y109" i="49"/>
  <c r="Y110" i="49"/>
  <c r="Y111" i="49"/>
  <c r="Y112" i="49"/>
  <c r="Y113" i="49"/>
  <c r="Y114" i="49"/>
  <c r="Y115" i="49"/>
  <c r="Y116" i="49"/>
  <c r="Y117" i="49"/>
  <c r="Y118" i="49"/>
  <c r="Y119" i="49"/>
  <c r="Y120" i="49"/>
  <c r="Y121" i="49"/>
  <c r="Y122" i="49"/>
  <c r="Y123" i="49"/>
  <c r="Y124" i="49"/>
  <c r="Y125" i="49"/>
  <c r="Y126" i="49"/>
  <c r="Y127" i="49"/>
  <c r="Y128" i="49"/>
  <c r="Y129" i="49"/>
  <c r="Y130" i="49"/>
  <c r="Y131" i="49"/>
  <c r="Y132" i="49"/>
  <c r="Y133" i="49"/>
  <c r="Y134" i="49"/>
  <c r="Y135" i="49"/>
  <c r="Y136" i="49"/>
  <c r="Y137" i="49"/>
  <c r="Y138" i="49"/>
  <c r="Y139" i="49"/>
  <c r="Y140" i="49"/>
  <c r="Y141" i="49"/>
  <c r="Y142" i="49"/>
  <c r="Y143" i="49"/>
  <c r="Y144" i="49"/>
  <c r="Y145" i="49"/>
  <c r="Y146" i="49"/>
  <c r="Y147" i="49"/>
  <c r="Y148" i="49"/>
  <c r="Y149" i="49"/>
  <c r="Y150" i="49"/>
  <c r="Y151" i="49"/>
  <c r="Y152" i="49"/>
  <c r="Y153" i="49"/>
  <c r="Y154" i="49"/>
  <c r="Y155" i="49"/>
  <c r="Y156" i="49"/>
  <c r="Y157" i="49"/>
  <c r="Y158" i="49"/>
  <c r="Y159" i="49"/>
  <c r="Y160" i="49"/>
  <c r="Y161" i="49"/>
  <c r="Y162" i="49"/>
  <c r="Y163" i="49"/>
  <c r="Y164" i="49"/>
  <c r="Y165" i="49"/>
  <c r="Y166" i="49"/>
  <c r="Y167" i="49"/>
  <c r="Y168" i="49"/>
  <c r="Y169" i="49"/>
  <c r="Y170" i="49"/>
  <c r="Y171" i="49"/>
  <c r="Y172" i="49"/>
  <c r="Y173" i="49"/>
  <c r="Y174" i="49"/>
  <c r="Y175" i="49"/>
  <c r="Y176" i="49"/>
  <c r="Y177" i="49"/>
  <c r="Y178" i="49"/>
  <c r="Y179" i="49"/>
  <c r="Y180" i="49"/>
  <c r="Y181" i="49"/>
  <c r="Y182" i="49"/>
  <c r="Y183" i="49"/>
  <c r="Y184" i="49"/>
  <c r="Y185" i="49"/>
  <c r="Y186" i="49"/>
  <c r="Y187" i="49"/>
  <c r="Y188" i="49"/>
  <c r="Y189" i="49"/>
  <c r="Y190" i="49"/>
  <c r="Y191" i="49"/>
  <c r="Y192" i="49"/>
  <c r="Y193" i="49"/>
  <c r="Y194" i="49"/>
  <c r="Y195" i="49"/>
  <c r="Y196" i="49"/>
  <c r="Y197" i="49"/>
  <c r="Y198" i="49"/>
  <c r="Y199" i="49"/>
  <c r="Y200" i="49"/>
  <c r="Y201" i="49"/>
  <c r="Y202" i="49"/>
  <c r="Y203" i="49"/>
  <c r="Y204" i="49"/>
  <c r="Y205" i="49"/>
  <c r="Y206" i="49"/>
  <c r="Y207" i="49"/>
  <c r="Y208" i="49"/>
  <c r="Y209" i="49"/>
  <c r="Y210" i="49"/>
  <c r="Y211" i="49"/>
  <c r="Y212" i="49"/>
  <c r="Y213" i="49"/>
  <c r="Y214" i="49"/>
  <c r="Y215" i="49"/>
  <c r="Y216" i="49"/>
  <c r="Y217" i="49"/>
  <c r="Y218" i="49"/>
  <c r="Y219" i="49"/>
  <c r="Y220" i="49"/>
  <c r="Y221" i="49"/>
  <c r="Y222" i="49"/>
  <c r="Y223" i="49"/>
  <c r="Y224" i="49"/>
  <c r="Y225" i="49"/>
  <c r="Y226" i="49"/>
  <c r="Y227" i="49"/>
  <c r="Y228" i="49"/>
  <c r="Y229" i="49"/>
  <c r="Y230" i="49"/>
  <c r="Y231" i="49"/>
  <c r="Y232" i="49"/>
  <c r="Y233" i="49"/>
  <c r="Y234" i="49"/>
  <c r="Y235" i="49"/>
  <c r="Y236" i="49"/>
  <c r="Y237" i="49"/>
  <c r="Y238" i="49"/>
  <c r="Y239" i="49"/>
  <c r="Y240" i="49"/>
  <c r="Y241" i="49"/>
  <c r="Y242" i="49"/>
  <c r="Y243" i="49"/>
  <c r="Y244" i="49"/>
  <c r="Y245" i="49"/>
  <c r="Y246" i="49"/>
  <c r="Y247" i="49"/>
  <c r="Y248" i="49"/>
  <c r="Y249" i="49"/>
  <c r="Y250" i="49"/>
  <c r="Y251" i="49"/>
  <c r="Y252" i="49"/>
  <c r="Y253" i="49"/>
  <c r="Y254" i="49"/>
  <c r="Y255" i="49"/>
  <c r="Y256" i="49"/>
  <c r="Y257" i="49"/>
  <c r="Y258" i="49"/>
  <c r="Y259" i="49"/>
  <c r="Y260" i="49"/>
  <c r="Y261" i="49"/>
  <c r="Y262" i="49"/>
  <c r="Y263" i="49"/>
  <c r="Y264" i="49"/>
  <c r="Y265" i="49"/>
  <c r="Y266" i="49"/>
  <c r="Y267" i="49"/>
  <c r="Y268" i="49"/>
  <c r="Y269" i="49"/>
  <c r="Y270" i="49"/>
  <c r="Y271" i="49"/>
  <c r="Y272" i="49"/>
  <c r="Y273" i="49"/>
  <c r="Y274" i="49"/>
  <c r="Y275" i="49"/>
  <c r="Y276" i="49"/>
  <c r="Y277" i="49"/>
  <c r="Y278" i="49"/>
  <c r="Y279" i="49"/>
  <c r="Y280" i="49"/>
  <c r="Y281" i="49"/>
  <c r="Y282" i="49"/>
  <c r="Y283" i="49"/>
  <c r="Y284" i="49"/>
  <c r="Y285" i="49"/>
  <c r="Y286" i="49"/>
  <c r="Y287" i="49"/>
  <c r="Y288" i="49"/>
  <c r="Y289" i="49"/>
  <c r="Y290" i="49"/>
  <c r="Y291" i="49"/>
  <c r="Y292" i="49"/>
  <c r="Y293" i="49"/>
  <c r="Y294" i="49"/>
  <c r="Y295" i="49"/>
  <c r="Y296" i="49"/>
  <c r="Y297" i="49"/>
  <c r="Y298" i="49"/>
  <c r="Y299" i="49"/>
  <c r="Y300" i="49"/>
  <c r="Y301" i="49"/>
  <c r="Y302" i="49"/>
  <c r="Y303" i="49"/>
  <c r="Y304" i="49"/>
  <c r="Y305" i="49"/>
  <c r="Y306" i="49"/>
  <c r="Y307" i="49"/>
  <c r="Y308" i="49"/>
  <c r="Y309" i="49"/>
  <c r="Y310" i="49"/>
  <c r="Y311" i="49"/>
  <c r="Y312" i="49"/>
  <c r="Y313" i="49"/>
  <c r="Y314" i="49"/>
  <c r="Y315" i="49"/>
  <c r="Y316" i="49"/>
  <c r="Y317" i="49"/>
  <c r="Y318" i="49"/>
  <c r="Y319" i="49"/>
  <c r="Y320" i="49"/>
  <c r="Y321" i="49"/>
  <c r="Y322" i="49"/>
  <c r="Y323" i="49"/>
  <c r="Y324" i="49"/>
  <c r="Y325" i="49"/>
  <c r="Y326" i="49"/>
  <c r="Y327" i="49"/>
  <c r="Y328" i="49"/>
  <c r="Y329" i="49"/>
  <c r="Y330" i="49"/>
  <c r="Y331" i="49"/>
  <c r="Y332" i="49"/>
  <c r="Y333" i="49"/>
  <c r="Y334" i="49"/>
  <c r="Y335" i="49"/>
  <c r="Y336" i="49"/>
  <c r="Y337" i="49"/>
  <c r="Y338" i="49"/>
  <c r="Y339" i="49"/>
  <c r="Y340" i="49"/>
  <c r="Y341" i="49"/>
  <c r="Y342" i="49"/>
  <c r="Y343" i="49"/>
  <c r="Y344" i="49"/>
  <c r="Y345" i="49"/>
  <c r="Y346" i="49"/>
  <c r="Y347" i="49"/>
  <c r="Y348" i="49"/>
  <c r="Y349" i="49"/>
  <c r="Y350" i="49"/>
  <c r="Y351" i="49"/>
  <c r="Y352" i="49"/>
  <c r="Y353" i="49"/>
  <c r="Y354" i="49"/>
  <c r="Y355" i="49"/>
  <c r="Y356" i="49"/>
  <c r="Y357" i="49"/>
  <c r="Y358" i="49"/>
  <c r="Y359" i="49"/>
  <c r="Y360" i="49"/>
  <c r="Y361" i="49"/>
  <c r="Y362" i="49"/>
  <c r="Y363" i="49"/>
  <c r="Y364" i="49"/>
  <c r="Y365" i="49"/>
  <c r="Y366" i="49"/>
  <c r="Y367" i="49"/>
  <c r="Y368" i="49"/>
  <c r="Y369" i="49"/>
  <c r="Y370" i="49"/>
  <c r="Y371" i="49"/>
  <c r="Y372" i="49"/>
  <c r="Y373" i="49"/>
  <c r="Y374" i="49"/>
  <c r="Y375" i="49"/>
  <c r="Y376" i="49"/>
  <c r="Y377" i="49"/>
  <c r="Y378" i="49"/>
  <c r="Y379" i="49"/>
  <c r="Y380" i="49"/>
  <c r="Y381" i="49"/>
  <c r="Y382" i="49"/>
  <c r="Y383" i="49"/>
  <c r="Y384" i="49"/>
  <c r="Y385" i="49"/>
  <c r="Y386" i="49"/>
  <c r="Y387" i="49"/>
  <c r="Y388" i="49"/>
  <c r="Y389" i="49"/>
  <c r="Y390" i="49"/>
  <c r="Y391" i="49"/>
  <c r="Y392" i="49"/>
  <c r="Y393" i="49"/>
  <c r="Y394" i="49"/>
  <c r="Y395" i="49"/>
  <c r="Y396" i="49"/>
  <c r="Y397" i="49"/>
  <c r="Y398" i="49"/>
  <c r="Y399" i="49"/>
  <c r="Y400" i="49"/>
  <c r="Y401" i="49"/>
  <c r="Y402" i="49"/>
  <c r="Y403" i="49"/>
  <c r="Y404" i="49"/>
  <c r="Y405" i="49"/>
  <c r="Y406" i="49"/>
  <c r="Y407" i="49"/>
  <c r="Y408" i="49"/>
  <c r="Y409" i="49"/>
  <c r="Y410" i="49"/>
  <c r="Y411" i="49"/>
  <c r="Y412" i="49"/>
  <c r="Y413" i="49"/>
  <c r="Y414" i="49"/>
  <c r="Y415" i="49"/>
  <c r="Y416" i="49"/>
  <c r="Y417" i="49"/>
  <c r="Y418" i="49"/>
  <c r="Y419" i="49"/>
  <c r="Y420" i="49"/>
  <c r="Y421" i="49"/>
  <c r="Y422" i="49"/>
  <c r="Y423" i="49"/>
  <c r="Y424" i="49"/>
  <c r="Y425" i="49"/>
  <c r="Y426" i="49"/>
  <c r="Y427" i="49"/>
  <c r="Y428" i="49"/>
  <c r="Y429" i="49"/>
  <c r="Y430" i="49"/>
  <c r="Y431" i="49"/>
  <c r="Y432" i="49"/>
  <c r="Y433" i="49"/>
  <c r="Y434" i="49"/>
  <c r="Y435" i="49"/>
  <c r="Y436" i="49"/>
  <c r="Y437" i="49"/>
  <c r="Y438" i="49"/>
  <c r="Y439" i="49"/>
  <c r="Y440" i="49"/>
  <c r="Y441" i="49"/>
  <c r="Y442" i="49"/>
  <c r="Y443" i="49"/>
  <c r="Y444" i="49"/>
  <c r="Y445" i="49"/>
  <c r="Y446" i="49"/>
  <c r="Y447" i="49"/>
  <c r="Y448" i="49"/>
  <c r="Y449" i="49"/>
  <c r="Y450" i="49"/>
  <c r="Y451" i="49"/>
  <c r="Y452" i="49"/>
  <c r="Y453" i="49"/>
  <c r="Y454" i="49"/>
  <c r="Y455" i="49"/>
  <c r="Y456" i="49"/>
  <c r="Y457" i="49"/>
  <c r="Y458" i="49"/>
  <c r="Y459" i="49"/>
  <c r="Y460" i="49"/>
  <c r="Y461" i="49"/>
  <c r="Y462" i="49"/>
  <c r="Y463" i="49"/>
  <c r="Y464" i="49"/>
  <c r="Y465" i="49"/>
  <c r="Y466" i="49"/>
  <c r="Y467" i="49"/>
  <c r="Y468" i="49"/>
  <c r="Y469" i="49"/>
  <c r="Y470" i="49"/>
  <c r="Y471" i="49"/>
  <c r="Y472" i="49"/>
  <c r="Y473" i="49"/>
  <c r="Y474" i="49"/>
  <c r="Y475" i="49"/>
  <c r="Y476" i="49"/>
  <c r="Y477" i="49"/>
  <c r="Y478" i="49"/>
  <c r="Y479" i="49"/>
  <c r="Y480" i="49"/>
  <c r="Y481" i="49"/>
  <c r="Y482" i="49"/>
  <c r="Y483" i="49"/>
  <c r="Y484" i="49"/>
  <c r="Y485" i="49"/>
  <c r="Y486" i="49"/>
  <c r="Y487" i="49"/>
  <c r="Y488" i="49"/>
  <c r="Y489" i="49"/>
  <c r="Y490" i="49"/>
  <c r="Y491" i="49"/>
  <c r="Y492" i="49"/>
  <c r="Y493" i="49"/>
  <c r="Y494" i="49"/>
  <c r="Y495" i="49"/>
  <c r="Y496" i="49"/>
  <c r="Y497" i="49"/>
  <c r="Y498" i="49"/>
  <c r="Y499" i="49"/>
  <c r="Y500" i="49"/>
  <c r="Y501" i="49"/>
  <c r="Y502" i="49"/>
  <c r="Y503" i="49"/>
  <c r="Y504" i="49"/>
  <c r="Y505" i="49"/>
  <c r="Y506" i="49"/>
  <c r="Y507" i="49"/>
  <c r="Y508" i="49"/>
  <c r="Y509" i="49"/>
  <c r="Y510" i="49"/>
  <c r="Y511" i="49"/>
  <c r="Y512" i="49"/>
  <c r="Y513" i="49"/>
  <c r="Y514" i="49"/>
  <c r="Y515" i="49"/>
  <c r="Y516" i="49"/>
  <c r="Y517" i="49"/>
  <c r="Y518" i="49"/>
  <c r="Y519" i="49"/>
  <c r="Y520" i="49"/>
  <c r="Y521" i="49"/>
  <c r="Y522" i="49"/>
  <c r="Y523" i="49"/>
  <c r="Y524" i="49"/>
  <c r="Y525" i="49"/>
  <c r="Y526" i="49"/>
  <c r="Y527" i="49"/>
  <c r="Y528" i="49"/>
  <c r="Y6" i="39"/>
  <c r="Y7" i="39"/>
  <c r="Y8" i="39"/>
  <c r="Y9" i="39"/>
  <c r="Y10" i="39"/>
  <c r="Y11" i="39"/>
  <c r="Y12" i="39"/>
  <c r="Y13" i="39"/>
  <c r="Y14" i="39"/>
  <c r="Y15" i="39"/>
  <c r="Y16" i="39"/>
  <c r="Y17" i="39"/>
  <c r="Y18" i="39"/>
  <c r="Y19" i="39"/>
  <c r="Y20" i="39"/>
  <c r="Y21" i="39"/>
  <c r="Y22" i="39"/>
  <c r="Y23" i="39"/>
  <c r="Y24" i="39"/>
  <c r="Y25" i="39"/>
  <c r="Y26" i="39"/>
  <c r="Y27" i="39"/>
  <c r="Y28" i="39"/>
  <c r="Y29" i="39"/>
  <c r="Y30" i="39"/>
  <c r="Y31" i="39"/>
  <c r="Y32" i="39"/>
  <c r="Y33" i="39"/>
  <c r="Y34" i="39"/>
  <c r="Y35" i="39"/>
  <c r="Y36" i="39"/>
  <c r="Y37" i="39"/>
  <c r="Y38" i="39"/>
  <c r="Y39" i="39"/>
  <c r="Y40" i="39"/>
  <c r="Y41" i="39"/>
  <c r="Y42" i="39"/>
  <c r="Y43" i="39"/>
  <c r="Y44" i="39"/>
  <c r="Y45" i="39"/>
  <c r="Y46" i="39"/>
  <c r="Y47" i="39"/>
  <c r="Y48" i="39"/>
  <c r="Y49" i="39"/>
  <c r="Y50" i="39"/>
  <c r="Y51" i="39"/>
  <c r="Y52" i="39"/>
  <c r="Y53" i="39"/>
  <c r="Y54" i="39"/>
  <c r="Y55" i="39"/>
  <c r="Y56" i="39"/>
  <c r="Y57" i="39"/>
  <c r="Y58" i="39"/>
  <c r="Y59" i="39"/>
  <c r="Y60" i="39"/>
  <c r="Y61" i="39"/>
  <c r="Y62" i="39"/>
  <c r="Y63" i="39"/>
  <c r="Y64" i="39"/>
  <c r="Y65" i="39"/>
  <c r="Y66" i="39"/>
  <c r="Y67" i="39"/>
  <c r="Y68" i="39"/>
  <c r="Y69" i="39"/>
  <c r="Y70" i="39"/>
  <c r="Y71" i="39"/>
  <c r="Y72" i="39"/>
  <c r="Y73" i="39"/>
  <c r="Y74" i="39"/>
  <c r="Y75" i="39"/>
  <c r="Y76" i="39"/>
  <c r="Y77" i="39"/>
  <c r="Y78" i="39"/>
  <c r="Y79" i="39"/>
  <c r="Y80" i="39"/>
  <c r="Y81" i="39"/>
  <c r="Y82" i="39"/>
  <c r="Y83" i="39"/>
  <c r="Y84" i="39"/>
  <c r="Y85" i="39"/>
  <c r="Y86" i="39"/>
  <c r="Y87" i="39"/>
  <c r="Y88" i="39"/>
  <c r="Y89" i="39"/>
  <c r="Y90" i="39"/>
  <c r="Y91" i="39"/>
  <c r="Y92" i="39"/>
  <c r="Y93" i="39"/>
  <c r="Y94" i="39"/>
  <c r="Y95" i="39"/>
  <c r="Y96" i="39"/>
  <c r="Y97" i="39"/>
  <c r="Y98" i="39"/>
  <c r="Y99" i="39"/>
  <c r="Y100" i="39"/>
  <c r="Y101" i="39"/>
  <c r="Y102" i="39"/>
  <c r="Y103" i="39"/>
  <c r="Y104" i="39"/>
  <c r="Y105" i="39"/>
  <c r="Y106" i="39"/>
  <c r="Y107" i="39"/>
  <c r="Y108" i="39"/>
  <c r="Y109" i="39"/>
  <c r="Y110" i="39"/>
  <c r="Y111" i="39"/>
  <c r="Y112" i="39"/>
  <c r="Y113" i="39"/>
  <c r="Y114" i="39"/>
  <c r="Y115" i="39"/>
  <c r="Y116" i="39"/>
  <c r="Y117" i="39"/>
  <c r="Y118" i="39"/>
  <c r="Y119" i="39"/>
  <c r="Y120" i="39"/>
  <c r="Y121" i="39"/>
  <c r="Y122" i="39"/>
  <c r="Y123" i="39"/>
  <c r="Y124" i="39"/>
  <c r="Y125" i="39"/>
  <c r="Y126" i="39"/>
  <c r="Y127" i="39"/>
  <c r="Y128" i="39"/>
  <c r="Y129" i="39"/>
  <c r="Y130" i="39"/>
  <c r="Y131" i="39"/>
  <c r="Y132" i="39"/>
  <c r="Y133" i="39"/>
  <c r="Y134" i="39"/>
  <c r="Y135" i="39"/>
  <c r="Y136" i="39"/>
  <c r="Y137" i="39"/>
  <c r="Y138" i="39"/>
  <c r="Y139" i="39"/>
  <c r="Y140" i="39"/>
  <c r="Y141" i="39"/>
  <c r="Y142" i="39"/>
  <c r="Y143" i="39"/>
  <c r="Y144" i="39"/>
  <c r="Y145" i="39"/>
  <c r="Y146" i="39"/>
  <c r="Y147" i="39"/>
  <c r="Y148" i="39"/>
  <c r="Y149" i="39"/>
  <c r="Y150" i="39"/>
  <c r="Y151" i="39"/>
  <c r="Y152" i="39"/>
  <c r="Y153" i="39"/>
  <c r="Y154" i="39"/>
  <c r="Y155" i="39"/>
  <c r="Y156" i="39"/>
  <c r="Y157" i="39"/>
  <c r="Y158" i="39"/>
  <c r="Y159" i="39"/>
  <c r="Y160" i="39"/>
  <c r="Y161" i="39"/>
  <c r="Y162" i="39"/>
  <c r="Y163" i="39"/>
  <c r="Y164" i="39"/>
  <c r="Y165" i="39"/>
  <c r="Y166" i="39"/>
  <c r="Y167" i="39"/>
  <c r="Y168" i="39"/>
  <c r="Y169" i="39"/>
  <c r="Y170" i="39"/>
  <c r="Y171" i="39"/>
  <c r="Y172" i="39"/>
  <c r="Y173" i="39"/>
  <c r="Y174" i="39"/>
  <c r="Y175" i="39"/>
  <c r="Y176" i="39"/>
  <c r="Y177" i="39"/>
  <c r="Y178" i="39"/>
  <c r="Y179" i="39"/>
  <c r="Y180" i="39"/>
  <c r="Y181" i="39"/>
  <c r="Y182" i="39"/>
  <c r="Y183" i="39"/>
  <c r="Y184" i="39"/>
  <c r="Y185" i="39"/>
  <c r="Y186" i="39"/>
  <c r="Y187" i="39"/>
  <c r="Y188" i="39"/>
  <c r="Y189" i="39"/>
  <c r="Y190" i="39"/>
  <c r="Y191" i="39"/>
  <c r="Y192" i="39"/>
  <c r="Y193" i="39"/>
  <c r="Y194" i="39"/>
  <c r="Y195" i="39"/>
  <c r="Y196" i="39"/>
  <c r="Y197" i="39"/>
  <c r="Y198" i="39"/>
  <c r="Y199" i="39"/>
  <c r="Y200" i="39"/>
  <c r="Y201" i="39"/>
  <c r="Y202" i="39"/>
  <c r="Y203" i="39"/>
  <c r="Y204" i="39"/>
  <c r="Y205" i="39"/>
  <c r="Y206" i="39"/>
  <c r="Y207" i="39"/>
  <c r="Y208" i="39"/>
  <c r="Y209" i="39"/>
  <c r="Y210" i="39"/>
  <c r="Y211" i="39"/>
  <c r="Y212" i="39"/>
  <c r="Y213" i="39"/>
  <c r="Y214" i="39"/>
  <c r="Y215" i="39"/>
  <c r="Y216" i="39"/>
  <c r="Y217" i="39"/>
  <c r="Y218" i="39"/>
  <c r="Y219" i="39"/>
  <c r="Y220" i="39"/>
  <c r="Y221" i="39"/>
  <c r="Y222" i="39"/>
  <c r="Y223" i="39"/>
  <c r="Y224" i="39"/>
  <c r="Y225" i="39"/>
  <c r="Y226" i="39"/>
  <c r="Y227" i="39"/>
  <c r="Y228" i="39"/>
  <c r="Y229" i="39"/>
  <c r="Y230" i="39"/>
  <c r="Y231" i="39"/>
  <c r="Y232" i="39"/>
  <c r="Y233" i="39"/>
  <c r="Y234" i="39"/>
  <c r="Y235" i="39"/>
  <c r="Y236" i="39"/>
  <c r="Y237" i="39"/>
  <c r="Y238" i="39"/>
  <c r="Y239" i="39"/>
  <c r="Y240" i="39"/>
  <c r="Y241" i="39"/>
  <c r="Y242" i="39"/>
  <c r="Y243" i="39"/>
  <c r="Y244" i="39"/>
  <c r="Y245" i="39"/>
  <c r="Y246" i="39"/>
  <c r="Y247" i="39"/>
  <c r="Y248" i="39"/>
  <c r="Y249" i="39"/>
  <c r="Y250" i="39"/>
  <c r="Y251" i="39"/>
  <c r="Y252" i="39"/>
  <c r="Y253" i="39"/>
  <c r="Y254" i="39"/>
  <c r="Y255" i="39"/>
  <c r="Y256" i="39"/>
  <c r="Y257" i="39"/>
  <c r="Y258" i="39"/>
  <c r="Y259" i="39"/>
  <c r="Y260" i="39"/>
  <c r="Y261" i="39"/>
  <c r="Y262" i="39"/>
  <c r="Y263" i="39"/>
  <c r="Y264" i="39"/>
  <c r="Y265" i="39"/>
  <c r="Y266" i="39"/>
  <c r="Y267" i="39"/>
  <c r="Y268" i="39"/>
  <c r="Y269" i="39"/>
  <c r="Y270" i="39"/>
  <c r="Y271" i="39"/>
  <c r="Y272" i="39"/>
  <c r="Y273" i="39"/>
  <c r="Y274" i="39"/>
  <c r="Y275" i="39"/>
  <c r="Y276" i="39"/>
  <c r="Y277" i="39"/>
  <c r="Y278" i="39"/>
  <c r="Y279" i="39"/>
  <c r="Y280" i="39"/>
  <c r="Y281" i="39"/>
  <c r="Y282" i="39"/>
  <c r="Y283" i="39"/>
  <c r="Y284" i="39"/>
  <c r="Y285" i="39"/>
  <c r="Y286" i="39"/>
  <c r="Y287" i="39"/>
  <c r="Y288" i="39"/>
  <c r="Y289" i="39"/>
  <c r="Y290" i="39"/>
  <c r="Y291" i="39"/>
  <c r="Y292" i="39"/>
  <c r="Y293" i="39"/>
  <c r="Y294" i="39"/>
  <c r="Y295" i="39"/>
  <c r="Y296" i="39"/>
  <c r="Y297" i="39"/>
  <c r="Y298" i="39"/>
  <c r="Y299" i="39"/>
  <c r="Y300" i="39"/>
  <c r="Y301" i="39"/>
  <c r="Y302" i="39"/>
  <c r="Y303" i="39"/>
  <c r="Y304" i="39"/>
  <c r="Y305" i="39"/>
  <c r="Y306" i="39"/>
  <c r="Y307" i="39"/>
  <c r="Y308" i="39"/>
  <c r="Y309" i="39"/>
  <c r="Y310" i="39"/>
  <c r="Y311" i="39"/>
  <c r="Y312" i="39"/>
  <c r="Y313" i="39"/>
  <c r="Y314" i="39"/>
  <c r="Y315" i="39"/>
  <c r="Y316" i="39"/>
  <c r="Y317" i="39"/>
  <c r="Y318" i="39"/>
  <c r="Y319" i="39"/>
  <c r="Y320" i="39"/>
  <c r="Y321" i="39"/>
  <c r="Y322" i="39"/>
  <c r="Y323" i="39"/>
  <c r="Y324" i="39"/>
  <c r="Y325" i="39"/>
  <c r="Y326" i="39"/>
  <c r="Y327" i="39"/>
  <c r="Y328" i="39"/>
  <c r="Y329" i="39"/>
  <c r="Y330" i="39"/>
  <c r="Y331" i="39"/>
  <c r="Y332" i="39"/>
  <c r="Y333" i="39"/>
  <c r="Y334" i="39"/>
  <c r="Y335" i="39"/>
  <c r="Y336" i="39"/>
  <c r="Y337" i="39"/>
  <c r="Y338" i="39"/>
  <c r="Y339" i="39"/>
  <c r="Y340" i="39"/>
  <c r="Y341" i="39"/>
  <c r="Y342" i="39"/>
  <c r="Y343" i="39"/>
  <c r="Y344" i="39"/>
  <c r="Y345" i="39"/>
  <c r="Y346" i="39"/>
  <c r="Y347" i="39"/>
  <c r="Y348" i="39"/>
  <c r="Y349" i="39"/>
  <c r="Y350" i="39"/>
  <c r="Y351" i="39"/>
  <c r="Y352" i="39"/>
  <c r="Y353" i="39"/>
  <c r="Y354" i="39"/>
  <c r="Y355" i="39"/>
  <c r="Y356" i="39"/>
  <c r="Y357" i="39"/>
  <c r="Y358" i="39"/>
  <c r="Y359" i="39"/>
  <c r="Y360" i="39"/>
  <c r="Y361" i="39"/>
  <c r="Y362" i="39"/>
  <c r="Y363" i="39"/>
  <c r="Y364" i="39"/>
  <c r="Y365" i="39"/>
  <c r="Y366" i="39"/>
  <c r="Y367" i="39"/>
  <c r="Y368" i="39"/>
  <c r="Y369" i="39"/>
  <c r="Y370" i="39"/>
  <c r="Y371" i="39"/>
  <c r="Y372" i="39"/>
  <c r="Y373" i="39"/>
  <c r="Y374" i="39"/>
  <c r="Y375" i="39"/>
  <c r="Y376" i="39"/>
  <c r="Y377" i="39"/>
  <c r="Y378" i="39"/>
  <c r="Y379" i="39"/>
  <c r="Y380" i="39"/>
  <c r="Y381" i="39"/>
  <c r="Y382" i="39"/>
  <c r="Y383" i="39"/>
  <c r="Y384" i="39"/>
  <c r="Y385" i="39"/>
  <c r="Y386" i="39"/>
  <c r="Y387" i="39"/>
  <c r="Y388" i="39"/>
  <c r="Y389" i="39"/>
  <c r="Y390" i="39"/>
  <c r="Y391" i="39"/>
  <c r="Y392" i="39"/>
  <c r="Y393" i="39"/>
  <c r="Y394" i="39"/>
  <c r="Y395" i="39"/>
  <c r="Y396" i="39"/>
  <c r="Y397" i="39"/>
  <c r="Y398" i="39"/>
  <c r="Y399" i="39"/>
  <c r="Y400" i="39"/>
  <c r="Y401" i="39"/>
  <c r="Y402" i="39"/>
  <c r="Y403" i="39"/>
  <c r="Y404" i="39"/>
  <c r="Y405" i="39"/>
  <c r="Y406" i="39"/>
  <c r="Y407" i="39"/>
  <c r="Y408" i="39"/>
  <c r="Y409" i="39"/>
  <c r="Y410" i="39"/>
  <c r="Y411" i="39"/>
  <c r="Y412" i="39"/>
  <c r="Y413" i="39"/>
  <c r="Y414" i="39"/>
  <c r="Y415" i="39"/>
  <c r="Y416" i="39"/>
  <c r="Y417" i="39"/>
  <c r="Y418" i="39"/>
  <c r="Y419" i="39"/>
  <c r="Y420" i="39"/>
  <c r="Y421" i="39"/>
  <c r="Y422" i="39"/>
  <c r="Y423" i="39"/>
  <c r="Y424" i="39"/>
  <c r="Y425" i="39"/>
  <c r="Y426" i="39"/>
  <c r="Y427" i="39"/>
  <c r="Y428" i="39"/>
  <c r="Y429" i="39"/>
  <c r="Y430" i="39"/>
  <c r="Y431" i="39"/>
  <c r="Y432" i="39"/>
  <c r="Y433" i="39"/>
  <c r="Y434" i="39"/>
  <c r="Y435" i="39"/>
  <c r="Y436" i="39"/>
  <c r="Y437" i="39"/>
  <c r="Y438" i="39"/>
  <c r="Y439" i="39"/>
  <c r="Y440" i="39"/>
  <c r="Y441" i="39"/>
  <c r="Y442" i="39"/>
  <c r="Y443" i="39"/>
  <c r="Y444" i="39"/>
  <c r="Y445" i="39"/>
  <c r="Y446" i="39"/>
  <c r="Y447" i="39"/>
  <c r="Y448" i="39"/>
  <c r="Y449" i="39"/>
  <c r="Y450" i="39"/>
  <c r="Y451" i="39"/>
  <c r="Y452" i="39"/>
  <c r="Y453" i="39"/>
  <c r="Y454" i="39"/>
  <c r="Y455" i="39"/>
  <c r="Y456" i="39"/>
  <c r="Y457" i="39"/>
  <c r="Y458" i="39"/>
  <c r="Y459" i="39"/>
  <c r="Y460" i="39"/>
  <c r="Y461" i="39"/>
  <c r="Y462" i="39"/>
  <c r="Y463" i="39"/>
  <c r="Y464" i="39"/>
  <c r="Y465" i="39"/>
  <c r="Y466" i="39"/>
  <c r="Y467" i="39"/>
  <c r="Y468" i="39"/>
  <c r="Y469" i="39"/>
  <c r="Y470" i="39"/>
  <c r="Y471" i="39"/>
  <c r="Y472" i="39"/>
  <c r="Y473" i="39"/>
  <c r="Y474" i="39"/>
  <c r="Y475" i="39"/>
  <c r="Y476" i="39"/>
  <c r="Y477" i="39"/>
  <c r="Y478" i="39"/>
  <c r="Y479" i="39"/>
  <c r="Y480" i="39"/>
  <c r="Y481" i="39"/>
  <c r="Y482" i="39"/>
  <c r="Y483" i="39"/>
  <c r="Y484" i="39"/>
  <c r="Y485" i="39"/>
  <c r="Y486" i="39"/>
  <c r="Y487" i="39"/>
  <c r="Y488" i="39"/>
  <c r="Y489" i="39"/>
  <c r="Y490" i="39"/>
  <c r="Y491" i="39"/>
  <c r="Y492" i="39"/>
  <c r="Y493" i="39"/>
  <c r="Y494" i="39"/>
  <c r="Y495" i="39"/>
  <c r="Y496" i="39"/>
  <c r="Y497" i="39"/>
  <c r="Y498" i="39"/>
  <c r="Y499" i="39"/>
  <c r="Y500" i="39"/>
  <c r="Y501" i="39"/>
  <c r="Y502" i="39"/>
  <c r="Y503" i="39"/>
  <c r="Y504" i="39"/>
  <c r="Y505" i="39"/>
  <c r="Y506" i="39"/>
  <c r="Y507" i="39"/>
  <c r="Y508" i="39"/>
  <c r="Y509" i="39"/>
  <c r="Y510" i="39"/>
  <c r="Y511" i="39"/>
  <c r="Y512" i="39"/>
  <c r="Y513" i="39"/>
  <c r="Y514" i="39"/>
  <c r="Y515" i="39"/>
  <c r="Y516" i="39"/>
  <c r="Y517" i="39"/>
  <c r="Y518" i="39"/>
  <c r="Y519" i="39"/>
  <c r="Y520" i="39"/>
  <c r="Y521" i="39"/>
  <c r="Y522" i="39"/>
  <c r="Y523" i="39"/>
  <c r="Y524" i="39"/>
  <c r="Y525" i="39"/>
  <c r="Y526" i="39"/>
  <c r="Y527" i="39"/>
  <c r="Y528" i="39"/>
  <c r="Y6" i="43"/>
  <c r="Y7" i="43"/>
  <c r="Y8" i="43"/>
  <c r="Y9" i="43"/>
  <c r="Y10" i="43"/>
  <c r="Y11" i="43"/>
  <c r="Y12" i="43"/>
  <c r="Y13" i="43"/>
  <c r="Y14" i="43"/>
  <c r="Y15" i="43"/>
  <c r="Y16" i="43"/>
  <c r="Y17" i="43"/>
  <c r="Y18" i="43"/>
  <c r="Y19" i="43"/>
  <c r="Y20" i="43"/>
  <c r="Y21" i="43"/>
  <c r="Y22" i="43"/>
  <c r="Y23" i="43"/>
  <c r="Y24" i="43"/>
  <c r="Y25" i="43"/>
  <c r="Y26" i="43"/>
  <c r="Y27" i="43"/>
  <c r="Y28" i="43"/>
  <c r="Y29" i="43"/>
  <c r="Y30" i="43"/>
  <c r="Y31" i="43"/>
  <c r="Y32" i="43"/>
  <c r="Y33" i="43"/>
  <c r="Y34" i="43"/>
  <c r="Y35" i="43"/>
  <c r="Y36" i="43"/>
  <c r="Y37" i="43"/>
  <c r="Y38" i="43"/>
  <c r="Y39" i="43"/>
  <c r="Y40" i="43"/>
  <c r="Y41" i="43"/>
  <c r="Y42" i="43"/>
  <c r="Y43" i="43"/>
  <c r="Y44" i="43"/>
  <c r="Y45" i="43"/>
  <c r="Y46" i="43"/>
  <c r="Y47" i="43"/>
  <c r="Y48" i="43"/>
  <c r="Y49" i="43"/>
  <c r="Y50" i="43"/>
  <c r="Y51" i="43"/>
  <c r="Y52" i="43"/>
  <c r="Y53" i="43"/>
  <c r="Y54" i="43"/>
  <c r="Y55" i="43"/>
  <c r="Y56" i="43"/>
  <c r="Y57" i="43"/>
  <c r="Y58" i="43"/>
  <c r="Y59" i="43"/>
  <c r="Y60" i="43"/>
  <c r="Y61" i="43"/>
  <c r="Y62" i="43"/>
  <c r="Y63" i="43"/>
  <c r="Y64" i="43"/>
  <c r="Y65" i="43"/>
  <c r="Y66" i="43"/>
  <c r="Y67" i="43"/>
  <c r="Y68" i="43"/>
  <c r="Y69" i="43"/>
  <c r="Y70" i="43"/>
  <c r="Y71" i="43"/>
  <c r="Y72" i="43"/>
  <c r="Y73" i="43"/>
  <c r="Y74" i="43"/>
  <c r="Y75" i="43"/>
  <c r="Y76" i="43"/>
  <c r="Y77" i="43"/>
  <c r="Y78" i="43"/>
  <c r="Y79" i="43"/>
  <c r="Y80" i="43"/>
  <c r="Y81" i="43"/>
  <c r="Y82" i="43"/>
  <c r="Y83" i="43"/>
  <c r="Y84" i="43"/>
  <c r="Y85" i="43"/>
  <c r="Y86" i="43"/>
  <c r="Y87" i="43"/>
  <c r="Y88" i="43"/>
  <c r="Y89" i="43"/>
  <c r="Y90" i="43"/>
  <c r="Y91" i="43"/>
  <c r="Y92" i="43"/>
  <c r="Y93" i="43"/>
  <c r="Y94" i="43"/>
  <c r="Y95" i="43"/>
  <c r="Y96" i="43"/>
  <c r="Y97" i="43"/>
  <c r="Y98" i="43"/>
  <c r="Y99" i="43"/>
  <c r="Y100" i="43"/>
  <c r="Y101" i="43"/>
  <c r="Y102" i="43"/>
  <c r="Y103" i="43"/>
  <c r="Y104" i="43"/>
  <c r="Y105" i="43"/>
  <c r="Y106" i="43"/>
  <c r="Y107" i="43"/>
  <c r="Y108" i="43"/>
  <c r="Y109" i="43"/>
  <c r="Y110" i="43"/>
  <c r="Y111" i="43"/>
  <c r="Y112" i="43"/>
  <c r="Y113" i="43"/>
  <c r="Y114" i="43"/>
  <c r="Y115" i="43"/>
  <c r="Y116" i="43"/>
  <c r="Y117" i="43"/>
  <c r="Y118" i="43"/>
  <c r="Y119" i="43"/>
  <c r="Y120" i="43"/>
  <c r="Y121" i="43"/>
  <c r="Y122" i="43"/>
  <c r="Y123" i="43"/>
  <c r="Y124" i="43"/>
  <c r="Y125" i="43"/>
  <c r="Y126" i="43"/>
  <c r="Y127" i="43"/>
  <c r="Y128" i="43"/>
  <c r="Y129" i="43"/>
  <c r="Y130" i="43"/>
  <c r="Y131" i="43"/>
  <c r="Y132" i="43"/>
  <c r="Y133" i="43"/>
  <c r="Y134" i="43"/>
  <c r="Y135" i="43"/>
  <c r="Y136" i="43"/>
  <c r="Y137" i="43"/>
  <c r="Y138" i="43"/>
  <c r="Y139" i="43"/>
  <c r="Y140" i="43"/>
  <c r="Y141" i="43"/>
  <c r="Y142" i="43"/>
  <c r="Y143" i="43"/>
  <c r="Y144" i="43"/>
  <c r="Y145" i="43"/>
  <c r="Y146" i="43"/>
  <c r="Y147" i="43"/>
  <c r="Y148" i="43"/>
  <c r="Y149" i="43"/>
  <c r="Y150" i="43"/>
  <c r="Y151" i="43"/>
  <c r="Y152" i="43"/>
  <c r="Y153" i="43"/>
  <c r="Y154" i="43"/>
  <c r="Y155" i="43"/>
  <c r="Y156" i="43"/>
  <c r="Y157" i="43"/>
  <c r="Y158" i="43"/>
  <c r="Y159" i="43"/>
  <c r="Y160" i="43"/>
  <c r="Y161" i="43"/>
  <c r="Y162" i="43"/>
  <c r="Y163" i="43"/>
  <c r="Y164" i="43"/>
  <c r="Y165" i="43"/>
  <c r="Y166" i="43"/>
  <c r="Y167" i="43"/>
  <c r="Y168" i="43"/>
  <c r="Y169" i="43"/>
  <c r="Y170" i="43"/>
  <c r="Y171" i="43"/>
  <c r="Y172" i="43"/>
  <c r="Y173" i="43"/>
  <c r="Y174" i="43"/>
  <c r="Y175" i="43"/>
  <c r="Y176" i="43"/>
  <c r="Y177" i="43"/>
  <c r="Y178" i="43"/>
  <c r="Y179" i="43"/>
  <c r="Y180" i="43"/>
  <c r="Y181" i="43"/>
  <c r="Y182" i="43"/>
  <c r="Y183" i="43"/>
  <c r="Y184" i="43"/>
  <c r="Y185" i="43"/>
  <c r="Y186" i="43"/>
  <c r="Y187" i="43"/>
  <c r="Y188" i="43"/>
  <c r="Y189" i="43"/>
  <c r="Y190" i="43"/>
  <c r="Y191" i="43"/>
  <c r="Y192" i="43"/>
  <c r="Y193" i="43"/>
  <c r="Y194" i="43"/>
  <c r="Y195" i="43"/>
  <c r="Y196" i="43"/>
  <c r="Y197" i="43"/>
  <c r="Y198" i="43"/>
  <c r="Y199" i="43"/>
  <c r="Y200" i="43"/>
  <c r="Y201" i="43"/>
  <c r="Y202" i="43"/>
  <c r="Y203" i="43"/>
  <c r="Y204" i="43"/>
  <c r="Y205" i="43"/>
  <c r="Y206" i="43"/>
  <c r="Y207" i="43"/>
  <c r="Y208" i="43"/>
  <c r="Y209" i="43"/>
  <c r="Y210" i="43"/>
  <c r="Y211" i="43"/>
  <c r="Y212" i="43"/>
  <c r="Y213" i="43"/>
  <c r="Y214" i="43"/>
  <c r="Y215" i="43"/>
  <c r="Y216" i="43"/>
  <c r="Y217" i="43"/>
  <c r="Y218" i="43"/>
  <c r="Y219" i="43"/>
  <c r="Y220" i="43"/>
  <c r="Y221" i="43"/>
  <c r="Y222" i="43"/>
  <c r="Y223" i="43"/>
  <c r="Y224" i="43"/>
  <c r="Y225" i="43"/>
  <c r="Y226" i="43"/>
  <c r="Y227" i="43"/>
  <c r="Y228" i="43"/>
  <c r="Y229" i="43"/>
  <c r="Y230" i="43"/>
  <c r="Y231" i="43"/>
  <c r="Y232" i="43"/>
  <c r="Y233" i="43"/>
  <c r="Y234" i="43"/>
  <c r="Y235" i="43"/>
  <c r="Y236" i="43"/>
  <c r="Y237" i="43"/>
  <c r="Y238" i="43"/>
  <c r="Y239" i="43"/>
  <c r="Y240" i="43"/>
  <c r="Y241" i="43"/>
  <c r="Y242" i="43"/>
  <c r="Y243" i="43"/>
  <c r="Y244" i="43"/>
  <c r="Y245" i="43"/>
  <c r="Y246" i="43"/>
  <c r="Y247" i="43"/>
  <c r="Y248" i="43"/>
  <c r="Y249" i="43"/>
  <c r="Y250" i="43"/>
  <c r="Y251" i="43"/>
  <c r="Y252" i="43"/>
  <c r="Y253" i="43"/>
  <c r="Y254" i="43"/>
  <c r="Y255" i="43"/>
  <c r="Y256" i="43"/>
  <c r="Y257" i="43"/>
  <c r="Y258" i="43"/>
  <c r="Y259" i="43"/>
  <c r="Y260" i="43"/>
  <c r="Y261" i="43"/>
  <c r="Y262" i="43"/>
  <c r="Y263" i="43"/>
  <c r="Y264" i="43"/>
  <c r="Y265" i="43"/>
  <c r="Y266" i="43"/>
  <c r="Y267" i="43"/>
  <c r="Y268" i="43"/>
  <c r="Y269" i="43"/>
  <c r="Y270" i="43"/>
  <c r="Y271" i="43"/>
  <c r="Y272" i="43"/>
  <c r="Y273" i="43"/>
  <c r="Y274" i="43"/>
  <c r="Y275" i="43"/>
  <c r="Y276" i="43"/>
  <c r="Y277" i="43"/>
  <c r="Y278" i="43"/>
  <c r="Y279" i="43"/>
  <c r="Y280" i="43"/>
  <c r="Y281" i="43"/>
  <c r="Y282" i="43"/>
  <c r="Y283" i="43"/>
  <c r="Y284" i="43"/>
  <c r="Y285" i="43"/>
  <c r="Y286" i="43"/>
  <c r="Y287" i="43"/>
  <c r="Y288" i="43"/>
  <c r="Y289" i="43"/>
  <c r="Y290" i="43"/>
  <c r="Y291" i="43"/>
  <c r="Y292" i="43"/>
  <c r="Y293" i="43"/>
  <c r="Y294" i="43"/>
  <c r="Y295" i="43"/>
  <c r="Y296" i="43"/>
  <c r="Y297" i="43"/>
  <c r="Y298" i="43"/>
  <c r="Y299" i="43"/>
  <c r="Y300" i="43"/>
  <c r="Y301" i="43"/>
  <c r="Y302" i="43"/>
  <c r="Y303" i="43"/>
  <c r="Y304" i="43"/>
  <c r="Y305" i="43"/>
  <c r="Y306" i="43"/>
  <c r="Y307" i="43"/>
  <c r="Y308" i="43"/>
  <c r="Y309" i="43"/>
  <c r="Y310" i="43"/>
  <c r="Y311" i="43"/>
  <c r="Y312" i="43"/>
  <c r="Y313" i="43"/>
  <c r="Y314" i="43"/>
  <c r="Y315" i="43"/>
  <c r="Y316" i="43"/>
  <c r="Y317" i="43"/>
  <c r="Y318" i="43"/>
  <c r="Y319" i="43"/>
  <c r="Y320" i="43"/>
  <c r="Y321" i="43"/>
  <c r="Y322" i="43"/>
  <c r="Y323" i="43"/>
  <c r="Y324" i="43"/>
  <c r="Y325" i="43"/>
  <c r="Y326" i="43"/>
  <c r="Y327" i="43"/>
  <c r="Y328" i="43"/>
  <c r="Y329" i="43"/>
  <c r="Y330" i="43"/>
  <c r="Y331" i="43"/>
  <c r="Y332" i="43"/>
  <c r="Y333" i="43"/>
  <c r="Y334" i="43"/>
  <c r="Y335" i="43"/>
  <c r="Y336" i="43"/>
  <c r="Y337" i="43"/>
  <c r="Y338" i="43"/>
  <c r="Y339" i="43"/>
  <c r="Y340" i="43"/>
  <c r="Y341" i="43"/>
  <c r="Y342" i="43"/>
  <c r="Y343" i="43"/>
  <c r="Y344" i="43"/>
  <c r="Y345" i="43"/>
  <c r="Y346" i="43"/>
  <c r="Y347" i="43"/>
  <c r="Y348" i="43"/>
  <c r="Y349" i="43"/>
  <c r="Y350" i="43"/>
  <c r="Y351" i="43"/>
  <c r="Y352" i="43"/>
  <c r="Y353" i="43"/>
  <c r="Y354" i="43"/>
  <c r="Y355" i="43"/>
  <c r="Y356" i="43"/>
  <c r="Y357" i="43"/>
  <c r="Y358" i="43"/>
  <c r="Y359" i="43"/>
  <c r="Y360" i="43"/>
  <c r="Y361" i="43"/>
  <c r="Y362" i="43"/>
  <c r="Y363" i="43"/>
  <c r="Y364" i="43"/>
  <c r="Y365" i="43"/>
  <c r="Y366" i="43"/>
  <c r="Y367" i="43"/>
  <c r="Y368" i="43"/>
  <c r="Y369" i="43"/>
  <c r="Y370" i="43"/>
  <c r="Y371" i="43"/>
  <c r="Y372" i="43"/>
  <c r="Y373" i="43"/>
  <c r="Y374" i="43"/>
  <c r="Y375" i="43"/>
  <c r="Y376" i="43"/>
  <c r="Y377" i="43"/>
  <c r="Y378" i="43"/>
  <c r="Y379" i="43"/>
  <c r="Y380" i="43"/>
  <c r="Y381" i="43"/>
  <c r="Y382" i="43"/>
  <c r="Y383" i="43"/>
  <c r="Y384" i="43"/>
  <c r="Y385" i="43"/>
  <c r="Y386" i="43"/>
  <c r="Y387" i="43"/>
  <c r="Y388" i="43"/>
  <c r="Y389" i="43"/>
  <c r="Y390" i="43"/>
  <c r="Y391" i="43"/>
  <c r="Y392" i="43"/>
  <c r="Y393" i="43"/>
  <c r="Y394" i="43"/>
  <c r="Y395" i="43"/>
  <c r="Y396" i="43"/>
  <c r="Y397" i="43"/>
  <c r="Y398" i="43"/>
  <c r="Y399" i="43"/>
  <c r="Y400" i="43"/>
  <c r="Y401" i="43"/>
  <c r="Y402" i="43"/>
  <c r="Y403" i="43"/>
  <c r="Y404" i="43"/>
  <c r="Y405" i="43"/>
  <c r="Y406" i="43"/>
  <c r="Y407" i="43"/>
  <c r="Y408" i="43"/>
  <c r="Y409" i="43"/>
  <c r="Y410" i="43"/>
  <c r="Y411" i="43"/>
  <c r="Y412" i="43"/>
  <c r="Y413" i="43"/>
  <c r="Y414" i="43"/>
  <c r="Y415" i="43"/>
  <c r="Y416" i="43"/>
  <c r="Y417" i="43"/>
  <c r="Y418" i="43"/>
  <c r="Y419" i="43"/>
  <c r="Y420" i="43"/>
  <c r="Y421" i="43"/>
  <c r="Y422" i="43"/>
  <c r="Y423" i="43"/>
  <c r="Y424" i="43"/>
  <c r="Y425" i="43"/>
  <c r="Y426" i="43"/>
  <c r="Y427" i="43"/>
  <c r="Y428" i="43"/>
  <c r="Y429" i="43"/>
  <c r="Y430" i="43"/>
  <c r="Y431" i="43"/>
  <c r="Y432" i="43"/>
  <c r="Y433" i="43"/>
  <c r="Y434" i="43"/>
  <c r="Y435" i="43"/>
  <c r="Y436" i="43"/>
  <c r="Y437" i="43"/>
  <c r="Y438" i="43"/>
  <c r="Y439" i="43"/>
  <c r="Y440" i="43"/>
  <c r="Y441" i="43"/>
  <c r="Y442" i="43"/>
  <c r="Y443" i="43"/>
  <c r="Y444" i="43"/>
  <c r="Y445" i="43"/>
  <c r="Y446" i="43"/>
  <c r="Y447" i="43"/>
  <c r="Y448" i="43"/>
  <c r="Y449" i="43"/>
  <c r="Y450" i="43"/>
  <c r="Y451" i="43"/>
  <c r="Y452" i="43"/>
  <c r="Y453" i="43"/>
  <c r="Y454" i="43"/>
  <c r="Y455" i="43"/>
  <c r="Y456" i="43"/>
  <c r="Y457" i="43"/>
  <c r="Y458" i="43"/>
  <c r="Y459" i="43"/>
  <c r="Y460" i="43"/>
  <c r="Y461" i="43"/>
  <c r="Y462" i="43"/>
  <c r="Y463" i="43"/>
  <c r="Y464" i="43"/>
  <c r="Y465" i="43"/>
  <c r="Y466" i="43"/>
  <c r="Y467" i="43"/>
  <c r="Y468" i="43"/>
  <c r="Y469" i="43"/>
  <c r="Y470" i="43"/>
  <c r="Y471" i="43"/>
  <c r="Y472" i="43"/>
  <c r="Y473" i="43"/>
  <c r="Y474" i="43"/>
  <c r="Y475" i="43"/>
  <c r="Y476" i="43"/>
  <c r="Y477" i="43"/>
  <c r="Y478" i="43"/>
  <c r="Y479" i="43"/>
  <c r="Y480" i="43"/>
  <c r="Y481" i="43"/>
  <c r="Y482" i="43"/>
  <c r="Y483" i="43"/>
  <c r="Y484" i="43"/>
  <c r="Y485" i="43"/>
  <c r="Y486" i="43"/>
  <c r="Y487" i="43"/>
  <c r="Y488" i="43"/>
  <c r="Y489" i="43"/>
  <c r="Y490" i="43"/>
  <c r="Y491" i="43"/>
  <c r="Y492" i="43"/>
  <c r="Y493" i="43"/>
  <c r="Y494" i="43"/>
  <c r="Y495" i="43"/>
  <c r="Y496" i="43"/>
  <c r="Y497" i="43"/>
  <c r="Y498" i="43"/>
  <c r="Y499" i="43"/>
  <c r="Y500" i="43"/>
  <c r="Y501" i="43"/>
  <c r="Y502" i="43"/>
  <c r="Y503" i="43"/>
  <c r="Y504" i="43"/>
  <c r="Y505" i="43"/>
  <c r="Y506" i="43"/>
  <c r="Y507" i="43"/>
  <c r="Y508" i="43"/>
  <c r="Y509" i="43"/>
  <c r="Y510" i="43"/>
  <c r="Y511" i="43"/>
  <c r="Y512" i="43"/>
  <c r="Y513" i="43"/>
  <c r="Y514" i="43"/>
  <c r="Y515" i="43"/>
  <c r="Y516" i="43"/>
  <c r="Y517" i="43"/>
  <c r="Y518" i="43"/>
  <c r="Y519" i="43"/>
  <c r="Y520" i="43"/>
  <c r="Y521" i="43"/>
  <c r="Y522" i="43"/>
  <c r="Y523" i="43"/>
  <c r="Y524" i="43"/>
  <c r="Y525" i="43"/>
  <c r="Y526" i="43"/>
  <c r="Y527" i="43"/>
  <c r="Y528" i="43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6" i="30"/>
  <c r="Y7" i="30"/>
  <c r="Y8" i="30"/>
  <c r="Y9" i="30"/>
  <c r="Y10" i="30"/>
  <c r="Y1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Y51" i="30"/>
  <c r="Y52" i="30"/>
  <c r="Y53" i="30"/>
  <c r="Y54" i="30"/>
  <c r="Y55" i="30"/>
  <c r="Y56" i="30"/>
  <c r="Y57" i="30"/>
  <c r="Y58" i="30"/>
  <c r="Y59" i="30"/>
  <c r="Y60" i="30"/>
  <c r="Y61" i="30"/>
  <c r="Y62" i="30"/>
  <c r="Y63" i="30"/>
  <c r="Y64" i="30"/>
  <c r="Y65" i="30"/>
  <c r="Y66" i="30"/>
  <c r="Y67" i="30"/>
  <c r="Y68" i="30"/>
  <c r="Y69" i="30"/>
  <c r="Y70" i="30"/>
  <c r="Y71" i="30"/>
  <c r="Y72" i="30"/>
  <c r="Y73" i="30"/>
  <c r="Y74" i="30"/>
  <c r="Y75" i="30"/>
  <c r="Y76" i="30"/>
  <c r="Y77" i="30"/>
  <c r="Y78" i="30"/>
  <c r="Y79" i="30"/>
  <c r="Y80" i="30"/>
  <c r="Y81" i="30"/>
  <c r="Y82" i="30"/>
  <c r="Y83" i="30"/>
  <c r="Y84" i="30"/>
  <c r="Y85" i="30"/>
  <c r="Y86" i="30"/>
  <c r="Y87" i="30"/>
  <c r="Y88" i="30"/>
  <c r="Y89" i="30"/>
  <c r="Y90" i="30"/>
  <c r="Y91" i="30"/>
  <c r="Y92" i="30"/>
  <c r="Y93" i="30"/>
  <c r="Y94" i="30"/>
  <c r="Y95" i="30"/>
  <c r="Y96" i="30"/>
  <c r="Y97" i="30"/>
  <c r="Y98" i="30"/>
  <c r="Y99" i="30"/>
  <c r="Y100" i="30"/>
  <c r="Y101" i="30"/>
  <c r="Y102" i="30"/>
  <c r="Y103" i="30"/>
  <c r="Y104" i="30"/>
  <c r="Y105" i="30"/>
  <c r="Y106" i="30"/>
  <c r="Y107" i="30"/>
  <c r="Y108" i="30"/>
  <c r="Y109" i="30"/>
  <c r="Y110" i="30"/>
  <c r="Y111" i="30"/>
  <c r="Y112" i="30"/>
  <c r="Y113" i="30"/>
  <c r="Y114" i="30"/>
  <c r="Y115" i="30"/>
  <c r="Y116" i="30"/>
  <c r="Y117" i="30"/>
  <c r="Y118" i="30"/>
  <c r="Y119" i="30"/>
  <c r="Y120" i="30"/>
  <c r="Y121" i="30"/>
  <c r="Y122" i="30"/>
  <c r="Y123" i="30"/>
  <c r="Y124" i="30"/>
  <c r="Y125" i="30"/>
  <c r="Y126" i="30"/>
  <c r="Y127" i="30"/>
  <c r="Y128" i="30"/>
  <c r="Y129" i="30"/>
  <c r="Y130" i="30"/>
  <c r="Y131" i="30"/>
  <c r="Y132" i="30"/>
  <c r="Y133" i="30"/>
  <c r="Y134" i="30"/>
  <c r="Y135" i="30"/>
  <c r="Y136" i="30"/>
  <c r="Y137" i="30"/>
  <c r="Y138" i="30"/>
  <c r="Y139" i="30"/>
  <c r="Y140" i="30"/>
  <c r="Y141" i="30"/>
  <c r="Y142" i="30"/>
  <c r="Y143" i="30"/>
  <c r="Y144" i="30"/>
  <c r="Y145" i="30"/>
  <c r="Y146" i="30"/>
  <c r="Y147" i="30"/>
  <c r="Y148" i="30"/>
  <c r="Y149" i="30"/>
  <c r="Y150" i="30"/>
  <c r="Y151" i="30"/>
  <c r="Y152" i="30"/>
  <c r="Y153" i="30"/>
  <c r="Y154" i="30"/>
  <c r="Y155" i="30"/>
  <c r="Y156" i="30"/>
  <c r="Y157" i="30"/>
  <c r="Y158" i="30"/>
  <c r="Y159" i="30"/>
  <c r="Y160" i="30"/>
  <c r="Y161" i="30"/>
  <c r="Y162" i="30"/>
  <c r="Y163" i="30"/>
  <c r="Y164" i="30"/>
  <c r="Y165" i="30"/>
  <c r="Y166" i="30"/>
  <c r="Y167" i="30"/>
  <c r="Y168" i="30"/>
  <c r="Y169" i="30"/>
  <c r="Y170" i="30"/>
  <c r="Y171" i="30"/>
  <c r="Y172" i="30"/>
  <c r="Y173" i="30"/>
  <c r="Y174" i="30"/>
  <c r="Y175" i="30"/>
  <c r="Y176" i="30"/>
  <c r="Y177" i="30"/>
  <c r="Y178" i="30"/>
  <c r="Y179" i="30"/>
  <c r="Y180" i="30"/>
  <c r="Y181" i="30"/>
  <c r="Y182" i="30"/>
  <c r="Y183" i="30"/>
  <c r="Y184" i="30"/>
  <c r="Y185" i="30"/>
  <c r="Y186" i="30"/>
  <c r="Y187" i="30"/>
  <c r="Y188" i="30"/>
  <c r="Y189" i="30"/>
  <c r="Y190" i="30"/>
  <c r="Y191" i="30"/>
  <c r="Y192" i="30"/>
  <c r="Y193" i="30"/>
  <c r="Y194" i="30"/>
  <c r="Y195" i="30"/>
  <c r="Y196" i="30"/>
  <c r="Y197" i="30"/>
  <c r="Y198" i="30"/>
  <c r="Y199" i="30"/>
  <c r="Y200" i="30"/>
  <c r="Y201" i="30"/>
  <c r="Y202" i="30"/>
  <c r="Y203" i="30"/>
  <c r="Y204" i="30"/>
  <c r="Y205" i="30"/>
  <c r="Y206" i="30"/>
  <c r="Y207" i="30"/>
  <c r="Y208" i="30"/>
  <c r="Y209" i="30"/>
  <c r="Y210" i="30"/>
  <c r="Y211" i="30"/>
  <c r="Y212" i="30"/>
  <c r="Y213" i="30"/>
  <c r="Y214" i="30"/>
  <c r="Y215" i="30"/>
  <c r="Y216" i="30"/>
  <c r="Y217" i="30"/>
  <c r="Y218" i="30"/>
  <c r="Y219" i="30"/>
  <c r="Y220" i="30"/>
  <c r="Y221" i="30"/>
  <c r="Y222" i="30"/>
  <c r="Y223" i="30"/>
  <c r="Y224" i="30"/>
  <c r="Y225" i="30"/>
  <c r="Y226" i="30"/>
  <c r="Y227" i="30"/>
  <c r="Y228" i="30"/>
  <c r="Y229" i="30"/>
  <c r="Y230" i="30"/>
  <c r="Y231" i="30"/>
  <c r="Y232" i="30"/>
  <c r="Y233" i="30"/>
  <c r="Y234" i="30"/>
  <c r="Y235" i="30"/>
  <c r="Y236" i="30"/>
  <c r="Y237" i="30"/>
  <c r="Y238" i="30"/>
  <c r="Y239" i="30"/>
  <c r="Y240" i="30"/>
  <c r="Y241" i="30"/>
  <c r="Y242" i="30"/>
  <c r="Y243" i="30"/>
  <c r="Y244" i="30"/>
  <c r="Y245" i="30"/>
  <c r="Y246" i="30"/>
  <c r="Y247" i="30"/>
  <c r="Y248" i="30"/>
  <c r="Y249" i="30"/>
  <c r="Y250" i="30"/>
  <c r="Y251" i="30"/>
  <c r="Y252" i="30"/>
  <c r="Y253" i="30"/>
  <c r="Y254" i="30"/>
  <c r="Y255" i="30"/>
  <c r="Y256" i="30"/>
  <c r="Y257" i="30"/>
  <c r="Y258" i="30"/>
  <c r="Y259" i="30"/>
  <c r="Y260" i="30"/>
  <c r="Y261" i="30"/>
  <c r="Y262" i="30"/>
  <c r="Y263" i="30"/>
  <c r="Y264" i="30"/>
  <c r="Y265" i="30"/>
  <c r="Y266" i="30"/>
  <c r="Y267" i="30"/>
  <c r="Y268" i="30"/>
  <c r="Y269" i="30"/>
  <c r="Y270" i="30"/>
  <c r="Y271" i="30"/>
  <c r="Y272" i="30"/>
  <c r="Y273" i="30"/>
  <c r="Y274" i="30"/>
  <c r="Y275" i="30"/>
  <c r="Y276" i="30"/>
  <c r="Y277" i="30"/>
  <c r="Y278" i="30"/>
  <c r="Y279" i="30"/>
  <c r="Y280" i="30"/>
  <c r="Y281" i="30"/>
  <c r="Y282" i="30"/>
  <c r="Y283" i="30"/>
  <c r="Y284" i="30"/>
  <c r="Y285" i="30"/>
  <c r="Y286" i="30"/>
  <c r="Y287" i="30"/>
  <c r="Y288" i="30"/>
  <c r="Y289" i="30"/>
  <c r="Y290" i="30"/>
  <c r="Y291" i="30"/>
  <c r="Y292" i="30"/>
  <c r="Y293" i="30"/>
  <c r="Y294" i="30"/>
  <c r="Y295" i="30"/>
  <c r="Y296" i="30"/>
  <c r="Y297" i="30"/>
  <c r="Y298" i="30"/>
  <c r="Y299" i="30"/>
  <c r="Y300" i="30"/>
  <c r="Y301" i="30"/>
  <c r="Y302" i="30"/>
  <c r="Y303" i="30"/>
  <c r="Y304" i="30"/>
  <c r="Y305" i="30"/>
  <c r="Y306" i="30"/>
  <c r="Y307" i="30"/>
  <c r="Y308" i="30"/>
  <c r="Y309" i="30"/>
  <c r="Y310" i="30"/>
  <c r="Y311" i="30"/>
  <c r="Y312" i="30"/>
  <c r="Y313" i="30"/>
  <c r="Y314" i="30"/>
  <c r="Y315" i="30"/>
  <c r="Y316" i="30"/>
  <c r="Y317" i="30"/>
  <c r="Y318" i="30"/>
  <c r="Y319" i="30"/>
  <c r="Y320" i="30"/>
  <c r="Y321" i="30"/>
  <c r="Y322" i="30"/>
  <c r="Y323" i="30"/>
  <c r="Y324" i="30"/>
  <c r="Y325" i="30"/>
  <c r="Y326" i="30"/>
  <c r="Y327" i="30"/>
  <c r="Y328" i="30"/>
  <c r="Y329" i="30"/>
  <c r="Y330" i="30"/>
  <c r="Y331" i="30"/>
  <c r="Y332" i="30"/>
  <c r="Y333" i="30"/>
  <c r="Y334" i="30"/>
  <c r="Y335" i="30"/>
  <c r="Y336" i="30"/>
  <c r="Y337" i="30"/>
  <c r="Y338" i="30"/>
  <c r="Y339" i="30"/>
  <c r="Y340" i="30"/>
  <c r="Y341" i="30"/>
  <c r="Y342" i="30"/>
  <c r="Y343" i="30"/>
  <c r="Y344" i="30"/>
  <c r="Y345" i="30"/>
  <c r="Y346" i="30"/>
  <c r="Y347" i="30"/>
  <c r="Y348" i="30"/>
  <c r="Y349" i="30"/>
  <c r="Y350" i="30"/>
  <c r="Y351" i="30"/>
  <c r="Y352" i="30"/>
  <c r="Y353" i="30"/>
  <c r="Y354" i="30"/>
  <c r="Y355" i="30"/>
  <c r="Y356" i="30"/>
  <c r="Y357" i="30"/>
  <c r="Y358" i="30"/>
  <c r="Y359" i="30"/>
  <c r="Y360" i="30"/>
  <c r="Y361" i="30"/>
  <c r="Y362" i="30"/>
  <c r="Y363" i="30"/>
  <c r="Y364" i="30"/>
  <c r="Y365" i="30"/>
  <c r="Y366" i="30"/>
  <c r="Y367" i="30"/>
  <c r="Y368" i="30"/>
  <c r="Y369" i="30"/>
  <c r="Y370" i="30"/>
  <c r="Y371" i="30"/>
  <c r="Y372" i="30"/>
  <c r="Y373" i="30"/>
  <c r="Y374" i="30"/>
  <c r="Y375" i="30"/>
  <c r="Y376" i="30"/>
  <c r="Y377" i="30"/>
  <c r="Y378" i="30"/>
  <c r="Y379" i="30"/>
  <c r="Y380" i="30"/>
  <c r="Y381" i="30"/>
  <c r="Y382" i="30"/>
  <c r="Y383" i="30"/>
  <c r="Y384" i="30"/>
  <c r="Y385" i="30"/>
  <c r="Y386" i="30"/>
  <c r="Y387" i="30"/>
  <c r="Y388" i="30"/>
  <c r="Y389" i="30"/>
  <c r="Y390" i="30"/>
  <c r="Y391" i="30"/>
  <c r="Y392" i="30"/>
  <c r="Y393" i="30"/>
  <c r="Y394" i="30"/>
  <c r="Y395" i="30"/>
  <c r="Y396" i="30"/>
  <c r="Y397" i="30"/>
  <c r="Y398" i="30"/>
  <c r="Y399" i="30"/>
  <c r="Y400" i="30"/>
  <c r="Y401" i="30"/>
  <c r="Y402" i="30"/>
  <c r="Y403" i="30"/>
  <c r="Y404" i="30"/>
  <c r="Y405" i="30"/>
  <c r="Y406" i="30"/>
  <c r="Y407" i="30"/>
  <c r="Y408" i="30"/>
  <c r="Y409" i="30"/>
  <c r="Y410" i="30"/>
  <c r="Y411" i="30"/>
  <c r="Y412" i="30"/>
  <c r="Y413" i="30"/>
  <c r="Y414" i="30"/>
  <c r="Y415" i="30"/>
  <c r="Y416" i="30"/>
  <c r="Y417" i="30"/>
  <c r="Y418" i="30"/>
  <c r="Y419" i="30"/>
  <c r="Y420" i="30"/>
  <c r="Y421" i="30"/>
  <c r="Y422" i="30"/>
  <c r="Y423" i="30"/>
  <c r="Y424" i="30"/>
  <c r="Y425" i="30"/>
  <c r="Y426" i="30"/>
  <c r="Y427" i="30"/>
  <c r="Y428" i="30"/>
  <c r="Y429" i="30"/>
  <c r="Y430" i="30"/>
  <c r="Y431" i="30"/>
  <c r="Y432" i="30"/>
  <c r="Y433" i="30"/>
  <c r="Y434" i="30"/>
  <c r="Y435" i="30"/>
  <c r="Y436" i="30"/>
  <c r="Y437" i="30"/>
  <c r="Y438" i="30"/>
  <c r="Y439" i="30"/>
  <c r="Y440" i="30"/>
  <c r="Y441" i="30"/>
  <c r="Y442" i="30"/>
  <c r="Y443" i="30"/>
  <c r="Y444" i="30"/>
  <c r="Y445" i="30"/>
  <c r="Y446" i="30"/>
  <c r="Y447" i="30"/>
  <c r="Y448" i="30"/>
  <c r="Y449" i="30"/>
  <c r="Y450" i="30"/>
  <c r="Y451" i="30"/>
  <c r="Y452" i="30"/>
  <c r="Y453" i="30"/>
  <c r="Y454" i="30"/>
  <c r="Y455" i="30"/>
  <c r="Y456" i="30"/>
  <c r="Y457" i="30"/>
  <c r="Y458" i="30"/>
  <c r="Y459" i="30"/>
  <c r="Y460" i="30"/>
  <c r="Y461" i="30"/>
  <c r="Y462" i="30"/>
  <c r="Y463" i="30"/>
  <c r="Y464" i="30"/>
  <c r="Y465" i="30"/>
  <c r="Y466" i="30"/>
  <c r="Y467" i="30"/>
  <c r="Y468" i="30"/>
  <c r="Y469" i="30"/>
  <c r="Y470" i="30"/>
  <c r="Y471" i="30"/>
  <c r="Y472" i="30"/>
  <c r="Y473" i="30"/>
  <c r="Y474" i="30"/>
  <c r="Y475" i="30"/>
  <c r="Y476" i="30"/>
  <c r="Y477" i="30"/>
  <c r="Y478" i="30"/>
  <c r="Y479" i="30"/>
  <c r="Y480" i="30"/>
  <c r="Y481" i="30"/>
  <c r="Y482" i="30"/>
  <c r="Y483" i="30"/>
  <c r="Y484" i="30"/>
  <c r="Y485" i="30"/>
  <c r="Y486" i="30"/>
  <c r="Y487" i="30"/>
  <c r="Y488" i="30"/>
  <c r="Y489" i="30"/>
  <c r="Y490" i="30"/>
  <c r="Y491" i="30"/>
  <c r="Y492" i="30"/>
  <c r="Y493" i="30"/>
  <c r="Y494" i="30"/>
  <c r="Y495" i="30"/>
  <c r="Y496" i="30"/>
  <c r="Y497" i="30"/>
  <c r="Y498" i="30"/>
  <c r="Y499" i="30"/>
  <c r="Y500" i="30"/>
  <c r="Y501" i="30"/>
  <c r="Y502" i="30"/>
  <c r="Y503" i="30"/>
  <c r="Y504" i="30"/>
  <c r="Y505" i="30"/>
  <c r="Y506" i="30"/>
  <c r="Y507" i="30"/>
  <c r="Y508" i="30"/>
  <c r="Y509" i="30"/>
  <c r="Y510" i="30"/>
  <c r="Y511" i="30"/>
  <c r="Y512" i="30"/>
  <c r="Y513" i="30"/>
  <c r="Y514" i="30"/>
  <c r="Y515" i="30"/>
  <c r="Y516" i="30"/>
  <c r="Y517" i="30"/>
  <c r="Y518" i="30"/>
  <c r="Y519" i="30"/>
  <c r="Y520" i="30"/>
  <c r="Y521" i="30"/>
  <c r="Y522" i="30"/>
  <c r="Y523" i="30"/>
  <c r="Y524" i="30"/>
  <c r="Y525" i="30"/>
  <c r="Y526" i="30"/>
  <c r="Y527" i="30"/>
  <c r="Y528" i="30"/>
  <c r="Y6" i="46"/>
  <c r="Y7" i="46"/>
  <c r="Y8" i="46"/>
  <c r="Y9" i="46"/>
  <c r="Y10" i="46"/>
  <c r="Y11" i="46"/>
  <c r="Y12" i="46"/>
  <c r="Y13" i="46"/>
  <c r="Y14" i="46"/>
  <c r="Y15" i="46"/>
  <c r="Y16" i="46"/>
  <c r="Y17" i="46"/>
  <c r="Y18" i="46"/>
  <c r="Y19" i="46"/>
  <c r="Y20" i="46"/>
  <c r="Y21" i="46"/>
  <c r="Y22" i="46"/>
  <c r="Y23" i="46"/>
  <c r="Y24" i="46"/>
  <c r="Y25" i="46"/>
  <c r="Y26" i="46"/>
  <c r="Y27" i="46"/>
  <c r="Y28" i="46"/>
  <c r="Y29" i="46"/>
  <c r="Y30" i="46"/>
  <c r="Y31" i="46"/>
  <c r="Y32" i="46"/>
  <c r="Y33" i="46"/>
  <c r="Y34" i="46"/>
  <c r="Y35" i="46"/>
  <c r="Y36" i="46"/>
  <c r="Y37" i="46"/>
  <c r="Y38" i="46"/>
  <c r="Y39" i="46"/>
  <c r="Y40" i="46"/>
  <c r="Y41" i="46"/>
  <c r="Y42" i="46"/>
  <c r="Y43" i="46"/>
  <c r="Y44" i="46"/>
  <c r="Y45" i="46"/>
  <c r="Y46" i="46"/>
  <c r="Y47" i="46"/>
  <c r="Y48" i="46"/>
  <c r="Y49" i="46"/>
  <c r="Y50" i="46"/>
  <c r="Y51" i="46"/>
  <c r="Y52" i="46"/>
  <c r="Y53" i="46"/>
  <c r="Y54" i="46"/>
  <c r="Y55" i="46"/>
  <c r="Y56" i="46"/>
  <c r="Y57" i="46"/>
  <c r="Y58" i="46"/>
  <c r="Y59" i="46"/>
  <c r="Y60" i="46"/>
  <c r="Y61" i="46"/>
  <c r="Y62" i="46"/>
  <c r="Y63" i="46"/>
  <c r="Y64" i="46"/>
  <c r="Y65" i="46"/>
  <c r="Y66" i="46"/>
  <c r="Y67" i="46"/>
  <c r="Y68" i="46"/>
  <c r="Y69" i="46"/>
  <c r="Y70" i="46"/>
  <c r="Y71" i="46"/>
  <c r="Y72" i="46"/>
  <c r="Y73" i="46"/>
  <c r="Y74" i="46"/>
  <c r="Y75" i="46"/>
  <c r="Y76" i="46"/>
  <c r="Y77" i="46"/>
  <c r="Y78" i="46"/>
  <c r="Y79" i="46"/>
  <c r="Y80" i="46"/>
  <c r="Y81" i="46"/>
  <c r="Y82" i="46"/>
  <c r="Y83" i="46"/>
  <c r="Y84" i="46"/>
  <c r="Y85" i="46"/>
  <c r="Y86" i="46"/>
  <c r="Y87" i="46"/>
  <c r="Y88" i="46"/>
  <c r="Y89" i="46"/>
  <c r="Y90" i="46"/>
  <c r="Y91" i="46"/>
  <c r="Y92" i="46"/>
  <c r="Y93" i="46"/>
  <c r="Y94" i="46"/>
  <c r="Y95" i="46"/>
  <c r="Y96" i="46"/>
  <c r="Y97" i="46"/>
  <c r="Y98" i="46"/>
  <c r="Y99" i="46"/>
  <c r="Y100" i="46"/>
  <c r="Y101" i="46"/>
  <c r="Y102" i="46"/>
  <c r="Y103" i="46"/>
  <c r="Y104" i="46"/>
  <c r="Y105" i="46"/>
  <c r="Y106" i="46"/>
  <c r="Y107" i="46"/>
  <c r="Y108" i="46"/>
  <c r="Y109" i="46"/>
  <c r="Y110" i="46"/>
  <c r="Y111" i="46"/>
  <c r="Y112" i="46"/>
  <c r="Y113" i="46"/>
  <c r="Y114" i="46"/>
  <c r="Y115" i="46"/>
  <c r="Y116" i="46"/>
  <c r="Y117" i="46"/>
  <c r="Y118" i="46"/>
  <c r="Y119" i="46"/>
  <c r="Y120" i="46"/>
  <c r="Y121" i="46"/>
  <c r="Y122" i="46"/>
  <c r="Y123" i="46"/>
  <c r="Y124" i="46"/>
  <c r="Y125" i="46"/>
  <c r="Y126" i="46"/>
  <c r="Y127" i="46"/>
  <c r="Y128" i="46"/>
  <c r="Y129" i="46"/>
  <c r="Y130" i="46"/>
  <c r="Y131" i="46"/>
  <c r="Y132" i="46"/>
  <c r="Y133" i="46"/>
  <c r="Y134" i="46"/>
  <c r="Y135" i="46"/>
  <c r="Y136" i="46"/>
  <c r="Y137" i="46"/>
  <c r="Y138" i="46"/>
  <c r="Y139" i="46"/>
  <c r="Y140" i="46"/>
  <c r="Y141" i="46"/>
  <c r="Y142" i="46"/>
  <c r="Y143" i="46"/>
  <c r="Y144" i="46"/>
  <c r="Y145" i="46"/>
  <c r="Y146" i="46"/>
  <c r="Y147" i="46"/>
  <c r="Y148" i="46"/>
  <c r="Y149" i="46"/>
  <c r="Y150" i="46"/>
  <c r="Y151" i="46"/>
  <c r="Y152" i="46"/>
  <c r="Y153" i="46"/>
  <c r="Y154" i="46"/>
  <c r="Y155" i="46"/>
  <c r="Y156" i="46"/>
  <c r="Y157" i="46"/>
  <c r="Y158" i="46"/>
  <c r="Y159" i="46"/>
  <c r="Y160" i="46"/>
  <c r="Y161" i="46"/>
  <c r="Y162" i="46"/>
  <c r="Y163" i="46"/>
  <c r="Y164" i="46"/>
  <c r="Y165" i="46"/>
  <c r="Y166" i="46"/>
  <c r="Y167" i="46"/>
  <c r="Y168" i="46"/>
  <c r="Y169" i="46"/>
  <c r="Y170" i="46"/>
  <c r="Y171" i="46"/>
  <c r="Y172" i="46"/>
  <c r="Y173" i="46"/>
  <c r="Y174" i="46"/>
  <c r="Y175" i="46"/>
  <c r="Y176" i="46"/>
  <c r="Y177" i="46"/>
  <c r="Y178" i="46"/>
  <c r="Y179" i="46"/>
  <c r="Y180" i="46"/>
  <c r="Y181" i="46"/>
  <c r="Y182" i="46"/>
  <c r="Y183" i="46"/>
  <c r="Y184" i="46"/>
  <c r="Y185" i="46"/>
  <c r="Y186" i="46"/>
  <c r="Y187" i="46"/>
  <c r="Y188" i="46"/>
  <c r="Y189" i="46"/>
  <c r="Y190" i="46"/>
  <c r="Y191" i="46"/>
  <c r="Y192" i="46"/>
  <c r="Y193" i="46"/>
  <c r="Y194" i="46"/>
  <c r="Y195" i="46"/>
  <c r="Y196" i="46"/>
  <c r="Y197" i="46"/>
  <c r="Y198" i="46"/>
  <c r="Y199" i="46"/>
  <c r="Y200" i="46"/>
  <c r="Y201" i="46"/>
  <c r="Y202" i="46"/>
  <c r="Y203" i="46"/>
  <c r="Y204" i="46"/>
  <c r="Y205" i="46"/>
  <c r="Y206" i="46"/>
  <c r="Y207" i="46"/>
  <c r="Y208" i="46"/>
  <c r="Y209" i="46"/>
  <c r="Y210" i="46"/>
  <c r="Y211" i="46"/>
  <c r="Y212" i="46"/>
  <c r="Y213" i="46"/>
  <c r="Y214" i="46"/>
  <c r="Y215" i="46"/>
  <c r="Y216" i="46"/>
  <c r="Y217" i="46"/>
  <c r="Y218" i="46"/>
  <c r="Y219" i="46"/>
  <c r="Y220" i="46"/>
  <c r="Y221" i="46"/>
  <c r="Y222" i="46"/>
  <c r="Y223" i="46"/>
  <c r="Y224" i="46"/>
  <c r="Y225" i="46"/>
  <c r="Y226" i="46"/>
  <c r="Y227" i="46"/>
  <c r="Y228" i="46"/>
  <c r="Y229" i="46"/>
  <c r="Y230" i="46"/>
  <c r="Y231" i="46"/>
  <c r="Y232" i="46"/>
  <c r="Y233" i="46"/>
  <c r="Y234" i="46"/>
  <c r="Y235" i="46"/>
  <c r="Y236" i="46"/>
  <c r="Y237" i="46"/>
  <c r="Y238" i="46"/>
  <c r="Y239" i="46"/>
  <c r="Y240" i="46"/>
  <c r="Y241" i="46"/>
  <c r="Y242" i="46"/>
  <c r="Y243" i="46"/>
  <c r="Y244" i="46"/>
  <c r="Y245" i="46"/>
  <c r="Y246" i="46"/>
  <c r="Y247" i="46"/>
  <c r="Y248" i="46"/>
  <c r="Y249" i="46"/>
  <c r="Y250" i="46"/>
  <c r="Y251" i="46"/>
  <c r="Y252" i="46"/>
  <c r="Y253" i="46"/>
  <c r="Y254" i="46"/>
  <c r="Y255" i="46"/>
  <c r="Y256" i="46"/>
  <c r="Y257" i="46"/>
  <c r="Y258" i="46"/>
  <c r="Y259" i="46"/>
  <c r="Y260" i="46"/>
  <c r="Y261" i="46"/>
  <c r="Y262" i="46"/>
  <c r="Y263" i="46"/>
  <c r="Y264" i="46"/>
  <c r="Y265" i="46"/>
  <c r="Y266" i="46"/>
  <c r="Y267" i="46"/>
  <c r="Y268" i="46"/>
  <c r="Y269" i="46"/>
  <c r="Y270" i="46"/>
  <c r="Y271" i="46"/>
  <c r="Y272" i="46"/>
  <c r="Y273" i="46"/>
  <c r="Y274" i="46"/>
  <c r="Y275" i="46"/>
  <c r="Y276" i="46"/>
  <c r="Y277" i="46"/>
  <c r="Y278" i="46"/>
  <c r="Y279" i="46"/>
  <c r="Y280" i="46"/>
  <c r="Y281" i="46"/>
  <c r="Y282" i="46"/>
  <c r="Y283" i="46"/>
  <c r="Y284" i="46"/>
  <c r="Y285" i="46"/>
  <c r="Y286" i="46"/>
  <c r="Y287" i="46"/>
  <c r="Y288" i="46"/>
  <c r="Y289" i="46"/>
  <c r="Y290" i="46"/>
  <c r="Y291" i="46"/>
  <c r="Y292" i="46"/>
  <c r="Y293" i="46"/>
  <c r="Y294" i="46"/>
  <c r="Y295" i="46"/>
  <c r="Y296" i="46"/>
  <c r="Y297" i="46"/>
  <c r="Y298" i="46"/>
  <c r="Y299" i="46"/>
  <c r="Y300" i="46"/>
  <c r="Y301" i="46"/>
  <c r="Y302" i="46"/>
  <c r="Y303" i="46"/>
  <c r="Y304" i="46"/>
  <c r="Y305" i="46"/>
  <c r="Y306" i="46"/>
  <c r="Y307" i="46"/>
  <c r="Y308" i="46"/>
  <c r="Y309" i="46"/>
  <c r="Y310" i="46"/>
  <c r="Y311" i="46"/>
  <c r="Y312" i="46"/>
  <c r="Y313" i="46"/>
  <c r="Y314" i="46"/>
  <c r="Y315" i="46"/>
  <c r="Y316" i="46"/>
  <c r="Y317" i="46"/>
  <c r="Y318" i="46"/>
  <c r="Y319" i="46"/>
  <c r="Y320" i="46"/>
  <c r="Y321" i="46"/>
  <c r="Y322" i="46"/>
  <c r="Y323" i="46"/>
  <c r="Y324" i="46"/>
  <c r="Y325" i="46"/>
  <c r="Y326" i="46"/>
  <c r="Y327" i="46"/>
  <c r="Y328" i="46"/>
  <c r="Y329" i="46"/>
  <c r="Y330" i="46"/>
  <c r="Y331" i="46"/>
  <c r="Y332" i="46"/>
  <c r="Y333" i="46"/>
  <c r="Y334" i="46"/>
  <c r="Y335" i="46"/>
  <c r="Y336" i="46"/>
  <c r="Y337" i="46"/>
  <c r="Y338" i="46"/>
  <c r="Y339" i="46"/>
  <c r="Y340" i="46"/>
  <c r="Y341" i="46"/>
  <c r="Y342" i="46"/>
  <c r="Y343" i="46"/>
  <c r="Y344" i="46"/>
  <c r="Y345" i="46"/>
  <c r="Y346" i="46"/>
  <c r="Y347" i="46"/>
  <c r="Y348" i="46"/>
  <c r="Y349" i="46"/>
  <c r="Y350" i="46"/>
  <c r="Y351" i="46"/>
  <c r="Y352" i="46"/>
  <c r="Y353" i="46"/>
  <c r="Y354" i="46"/>
  <c r="Y355" i="46"/>
  <c r="Y356" i="46"/>
  <c r="Y357" i="46"/>
  <c r="Y358" i="46"/>
  <c r="Y359" i="46"/>
  <c r="Y360" i="46"/>
  <c r="Y361" i="46"/>
  <c r="Y362" i="46"/>
  <c r="Y363" i="46"/>
  <c r="Y364" i="46"/>
  <c r="Y365" i="46"/>
  <c r="Y366" i="46"/>
  <c r="Y367" i="46"/>
  <c r="Y368" i="46"/>
  <c r="Y369" i="46"/>
  <c r="Y370" i="46"/>
  <c r="Y371" i="46"/>
  <c r="Y372" i="46"/>
  <c r="Y373" i="46"/>
  <c r="Y374" i="46"/>
  <c r="Y375" i="46"/>
  <c r="Y376" i="46"/>
  <c r="Y377" i="46"/>
  <c r="Y378" i="46"/>
  <c r="Y379" i="46"/>
  <c r="Y380" i="46"/>
  <c r="Y381" i="46"/>
  <c r="Y382" i="46"/>
  <c r="Y383" i="46"/>
  <c r="Y384" i="46"/>
  <c r="Y385" i="46"/>
  <c r="Y386" i="46"/>
  <c r="Y387" i="46"/>
  <c r="Y388" i="46"/>
  <c r="Y389" i="46"/>
  <c r="Y390" i="46"/>
  <c r="Y391" i="46"/>
  <c r="Y392" i="46"/>
  <c r="Y393" i="46"/>
  <c r="Y394" i="46"/>
  <c r="Y395" i="46"/>
  <c r="Y396" i="46"/>
  <c r="Y397" i="46"/>
  <c r="Y398" i="46"/>
  <c r="Y399" i="46"/>
  <c r="Y400" i="46"/>
  <c r="Y401" i="46"/>
  <c r="Y402" i="46"/>
  <c r="Y403" i="46"/>
  <c r="Y404" i="46"/>
  <c r="Y405" i="46"/>
  <c r="Y406" i="46"/>
  <c r="Y407" i="46"/>
  <c r="Y408" i="46"/>
  <c r="Y409" i="46"/>
  <c r="Y410" i="46"/>
  <c r="Y411" i="46"/>
  <c r="Y412" i="46"/>
  <c r="Y413" i="46"/>
  <c r="Y414" i="46"/>
  <c r="Y415" i="46"/>
  <c r="Y416" i="46"/>
  <c r="Y417" i="46"/>
  <c r="Y418" i="46"/>
  <c r="Y419" i="46"/>
  <c r="Y420" i="46"/>
  <c r="Y421" i="46"/>
  <c r="Y422" i="46"/>
  <c r="Y423" i="46"/>
  <c r="Y424" i="46"/>
  <c r="Y425" i="46"/>
  <c r="Y426" i="46"/>
  <c r="Y427" i="46"/>
  <c r="Y428" i="46"/>
  <c r="Y429" i="46"/>
  <c r="Y430" i="46"/>
  <c r="Y431" i="46"/>
  <c r="Y432" i="46"/>
  <c r="Y433" i="46"/>
  <c r="Y434" i="46"/>
  <c r="Y435" i="46"/>
  <c r="Y436" i="46"/>
  <c r="Y437" i="46"/>
  <c r="Y438" i="46"/>
  <c r="Y439" i="46"/>
  <c r="Y440" i="46"/>
  <c r="Y441" i="46"/>
  <c r="Y442" i="46"/>
  <c r="Y443" i="46"/>
  <c r="Y444" i="46"/>
  <c r="Y445" i="46"/>
  <c r="Y446" i="46"/>
  <c r="Y447" i="46"/>
  <c r="Y448" i="46"/>
  <c r="Y449" i="46"/>
  <c r="Y450" i="46"/>
  <c r="Y451" i="46"/>
  <c r="Y452" i="46"/>
  <c r="Y453" i="46"/>
  <c r="Y454" i="46"/>
  <c r="Y455" i="46"/>
  <c r="Y456" i="46"/>
  <c r="Y457" i="46"/>
  <c r="Y458" i="46"/>
  <c r="Y459" i="46"/>
  <c r="Y460" i="46"/>
  <c r="Y461" i="46"/>
  <c r="Y462" i="46"/>
  <c r="Y463" i="46"/>
  <c r="Y464" i="46"/>
  <c r="Y465" i="46"/>
  <c r="Y466" i="46"/>
  <c r="Y467" i="46"/>
  <c r="Y468" i="46"/>
  <c r="Y469" i="46"/>
  <c r="Y470" i="46"/>
  <c r="Y471" i="46"/>
  <c r="Y472" i="46"/>
  <c r="Y473" i="46"/>
  <c r="Y474" i="46"/>
  <c r="Y475" i="46"/>
  <c r="Y476" i="46"/>
  <c r="Y477" i="46"/>
  <c r="Y478" i="46"/>
  <c r="Y479" i="46"/>
  <c r="Y480" i="46"/>
  <c r="Y481" i="46"/>
  <c r="Y482" i="46"/>
  <c r="Y483" i="46"/>
  <c r="Y484" i="46"/>
  <c r="Y485" i="46"/>
  <c r="Y486" i="46"/>
  <c r="Y487" i="46"/>
  <c r="Y488" i="46"/>
  <c r="Y489" i="46"/>
  <c r="Y490" i="46"/>
  <c r="Y491" i="46"/>
  <c r="Y492" i="46"/>
  <c r="Y493" i="46"/>
  <c r="Y494" i="46"/>
  <c r="Y495" i="46"/>
  <c r="Y496" i="46"/>
  <c r="Y497" i="46"/>
  <c r="Y498" i="46"/>
  <c r="Y499" i="46"/>
  <c r="Y500" i="46"/>
  <c r="Y501" i="46"/>
  <c r="Y502" i="46"/>
  <c r="Y503" i="46"/>
  <c r="Y504" i="46"/>
  <c r="Y505" i="46"/>
  <c r="Y506" i="46"/>
  <c r="Y507" i="46"/>
  <c r="Y508" i="46"/>
  <c r="Y509" i="46"/>
  <c r="Y510" i="46"/>
  <c r="Y511" i="46"/>
  <c r="Y512" i="46"/>
  <c r="Y513" i="46"/>
  <c r="Y514" i="46"/>
  <c r="Y515" i="46"/>
  <c r="Y516" i="46"/>
  <c r="Y517" i="46"/>
  <c r="Y518" i="46"/>
  <c r="Y519" i="46"/>
  <c r="Y520" i="46"/>
  <c r="Y521" i="46"/>
  <c r="Y522" i="46"/>
  <c r="Y523" i="46"/>
  <c r="Y524" i="46"/>
  <c r="Y525" i="46"/>
  <c r="Y526" i="46"/>
  <c r="Y527" i="46"/>
  <c r="Y528" i="46"/>
  <c r="Y6" i="31"/>
  <c r="Y7" i="31"/>
  <c r="Y8" i="31"/>
  <c r="Y9" i="31"/>
  <c r="Y10" i="31"/>
  <c r="Y11" i="31"/>
  <c r="Y12" i="31"/>
  <c r="Y13" i="31"/>
  <c r="Y14" i="31"/>
  <c r="Y15" i="31"/>
  <c r="Y16" i="31"/>
  <c r="Y17" i="31"/>
  <c r="Y18" i="31"/>
  <c r="Y19" i="31"/>
  <c r="Y20" i="31"/>
  <c r="Y21" i="31"/>
  <c r="Y22" i="31"/>
  <c r="Y23" i="31"/>
  <c r="Y24" i="31"/>
  <c r="Y25" i="31"/>
  <c r="Y26" i="31"/>
  <c r="Y27" i="31"/>
  <c r="Y28" i="31"/>
  <c r="Y29" i="31"/>
  <c r="Y30" i="31"/>
  <c r="Y31" i="31"/>
  <c r="Y32" i="31"/>
  <c r="Y33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Y48" i="31"/>
  <c r="Y49" i="31"/>
  <c r="Y50" i="31"/>
  <c r="Y51" i="31"/>
  <c r="Y52" i="31"/>
  <c r="Y53" i="31"/>
  <c r="Y54" i="31"/>
  <c r="Y55" i="31"/>
  <c r="Y56" i="31"/>
  <c r="Y57" i="31"/>
  <c r="Y58" i="31"/>
  <c r="Y59" i="31"/>
  <c r="Y60" i="31"/>
  <c r="Y61" i="31"/>
  <c r="Y62" i="31"/>
  <c r="Y63" i="31"/>
  <c r="Y64" i="31"/>
  <c r="Y65" i="31"/>
  <c r="Y66" i="31"/>
  <c r="Y67" i="31"/>
  <c r="Y68" i="31"/>
  <c r="Y69" i="31"/>
  <c r="Y70" i="31"/>
  <c r="Y71" i="31"/>
  <c r="Y72" i="31"/>
  <c r="Y73" i="31"/>
  <c r="Y74" i="31"/>
  <c r="Y75" i="31"/>
  <c r="Y76" i="31"/>
  <c r="Y77" i="31"/>
  <c r="Y78" i="31"/>
  <c r="Y79" i="31"/>
  <c r="Y80" i="31"/>
  <c r="Y81" i="31"/>
  <c r="Y82" i="31"/>
  <c r="Y83" i="31"/>
  <c r="Y84" i="31"/>
  <c r="Y85" i="31"/>
  <c r="Y86" i="31"/>
  <c r="Y87" i="31"/>
  <c r="Y88" i="31"/>
  <c r="Y89" i="31"/>
  <c r="Y90" i="31"/>
  <c r="Y91" i="31"/>
  <c r="Y92" i="31"/>
  <c r="Y93" i="31"/>
  <c r="Y94" i="31"/>
  <c r="Y95" i="31"/>
  <c r="Y96" i="31"/>
  <c r="Y97" i="31"/>
  <c r="Y98" i="31"/>
  <c r="Y99" i="31"/>
  <c r="Y100" i="31"/>
  <c r="Y101" i="31"/>
  <c r="Y102" i="31"/>
  <c r="Y103" i="31"/>
  <c r="Y104" i="31"/>
  <c r="Y105" i="31"/>
  <c r="Y106" i="31"/>
  <c r="Y107" i="31"/>
  <c r="Y108" i="31"/>
  <c r="Y109" i="31"/>
  <c r="Y110" i="31"/>
  <c r="Y111" i="31"/>
  <c r="Y112" i="31"/>
  <c r="Y113" i="31"/>
  <c r="Y114" i="31"/>
  <c r="Y115" i="31"/>
  <c r="Y116" i="31"/>
  <c r="Y117" i="31"/>
  <c r="Y118" i="31"/>
  <c r="Y119" i="31"/>
  <c r="Y120" i="31"/>
  <c r="Y121" i="31"/>
  <c r="Y122" i="31"/>
  <c r="Y123" i="31"/>
  <c r="Y124" i="31"/>
  <c r="Y125" i="31"/>
  <c r="Y126" i="31"/>
  <c r="Y127" i="31"/>
  <c r="Y128" i="31"/>
  <c r="Y129" i="31"/>
  <c r="Y130" i="31"/>
  <c r="Y131" i="31"/>
  <c r="Y132" i="31"/>
  <c r="Y133" i="31"/>
  <c r="Y134" i="31"/>
  <c r="Y135" i="31"/>
  <c r="Y136" i="31"/>
  <c r="Y137" i="31"/>
  <c r="Y138" i="31"/>
  <c r="Y139" i="31"/>
  <c r="Y140" i="31"/>
  <c r="Y141" i="31"/>
  <c r="Y142" i="31"/>
  <c r="Y143" i="31"/>
  <c r="Y144" i="31"/>
  <c r="Y145" i="31"/>
  <c r="Y146" i="31"/>
  <c r="Y147" i="31"/>
  <c r="Y148" i="31"/>
  <c r="Y149" i="31"/>
  <c r="Y150" i="31"/>
  <c r="Y151" i="31"/>
  <c r="Y152" i="31"/>
  <c r="Y153" i="31"/>
  <c r="Y154" i="31"/>
  <c r="Y155" i="31"/>
  <c r="Y156" i="31"/>
  <c r="Y157" i="31"/>
  <c r="Y158" i="31"/>
  <c r="Y159" i="31"/>
  <c r="Y160" i="31"/>
  <c r="Y161" i="31"/>
  <c r="Y162" i="31"/>
  <c r="Y163" i="31"/>
  <c r="Y164" i="31"/>
  <c r="Y165" i="31"/>
  <c r="Y166" i="31"/>
  <c r="Y167" i="31"/>
  <c r="Y168" i="31"/>
  <c r="Y169" i="31"/>
  <c r="Y170" i="31"/>
  <c r="Y171" i="31"/>
  <c r="Y172" i="31"/>
  <c r="Y173" i="31"/>
  <c r="Y174" i="31"/>
  <c r="Y175" i="31"/>
  <c r="Y176" i="31"/>
  <c r="Y177" i="31"/>
  <c r="Y178" i="31"/>
  <c r="Y179" i="31"/>
  <c r="Y180" i="31"/>
  <c r="Y181" i="31"/>
  <c r="Y182" i="31"/>
  <c r="Y183" i="31"/>
  <c r="Y184" i="31"/>
  <c r="Y185" i="31"/>
  <c r="Y186" i="31"/>
  <c r="Y187" i="31"/>
  <c r="Y188" i="31"/>
  <c r="Y189" i="31"/>
  <c r="Y190" i="31"/>
  <c r="Y191" i="31"/>
  <c r="Y192" i="31"/>
  <c r="Y193" i="31"/>
  <c r="Y194" i="31"/>
  <c r="Y195" i="31"/>
  <c r="Y196" i="31"/>
  <c r="Y197" i="31"/>
  <c r="Y198" i="31"/>
  <c r="Y199" i="31"/>
  <c r="Y200" i="31"/>
  <c r="Y201" i="31"/>
  <c r="Y202" i="31"/>
  <c r="Y203" i="31"/>
  <c r="Y204" i="31"/>
  <c r="Y205" i="31"/>
  <c r="Y206" i="31"/>
  <c r="Y207" i="31"/>
  <c r="Y208" i="31"/>
  <c r="Y209" i="31"/>
  <c r="Y210" i="31"/>
  <c r="Y211" i="31"/>
  <c r="Y212" i="31"/>
  <c r="Y213" i="31"/>
  <c r="Y214" i="31"/>
  <c r="Y215" i="31"/>
  <c r="Y216" i="31"/>
  <c r="Y217" i="31"/>
  <c r="Y218" i="31"/>
  <c r="Y219" i="31"/>
  <c r="Y220" i="31"/>
  <c r="Y221" i="31"/>
  <c r="Y222" i="31"/>
  <c r="Y223" i="31"/>
  <c r="Y224" i="31"/>
  <c r="Y225" i="31"/>
  <c r="Y226" i="31"/>
  <c r="Y227" i="31"/>
  <c r="Y228" i="31"/>
  <c r="Y229" i="31"/>
  <c r="Y230" i="31"/>
  <c r="Y231" i="31"/>
  <c r="Y232" i="31"/>
  <c r="Y233" i="31"/>
  <c r="Y234" i="31"/>
  <c r="Y235" i="31"/>
  <c r="Y236" i="31"/>
  <c r="Y237" i="31"/>
  <c r="Y238" i="31"/>
  <c r="Y239" i="31"/>
  <c r="Y240" i="31"/>
  <c r="Y241" i="31"/>
  <c r="Y242" i="31"/>
  <c r="Y243" i="31"/>
  <c r="Y244" i="31"/>
  <c r="Y245" i="31"/>
  <c r="Y246" i="31"/>
  <c r="Y247" i="31"/>
  <c r="Y248" i="31"/>
  <c r="Y249" i="31"/>
  <c r="Y250" i="31"/>
  <c r="Y251" i="31"/>
  <c r="Y252" i="31"/>
  <c r="Y253" i="31"/>
  <c r="Y254" i="31"/>
  <c r="Y255" i="31"/>
  <c r="Y256" i="31"/>
  <c r="Y257" i="31"/>
  <c r="Y258" i="31"/>
  <c r="Y259" i="31"/>
  <c r="Y260" i="31"/>
  <c r="Y261" i="31"/>
  <c r="Y262" i="31"/>
  <c r="Y263" i="31"/>
  <c r="Y264" i="31"/>
  <c r="Y265" i="31"/>
  <c r="Y266" i="31"/>
  <c r="Y267" i="31"/>
  <c r="Y268" i="31"/>
  <c r="Y269" i="31"/>
  <c r="Y270" i="31"/>
  <c r="Y271" i="31"/>
  <c r="Y272" i="31"/>
  <c r="Y273" i="31"/>
  <c r="Y274" i="31"/>
  <c r="Y275" i="31"/>
  <c r="Y276" i="31"/>
  <c r="Y277" i="31"/>
  <c r="Y278" i="31"/>
  <c r="Y279" i="31"/>
  <c r="Y280" i="31"/>
  <c r="Y281" i="31"/>
  <c r="Y282" i="31"/>
  <c r="Y283" i="31"/>
  <c r="Y284" i="31"/>
  <c r="Y285" i="31"/>
  <c r="Y286" i="31"/>
  <c r="Y287" i="31"/>
  <c r="Y288" i="31"/>
  <c r="Y289" i="31"/>
  <c r="Y290" i="31"/>
  <c r="Y291" i="31"/>
  <c r="Y292" i="31"/>
  <c r="Y293" i="31"/>
  <c r="Y294" i="31"/>
  <c r="Y295" i="31"/>
  <c r="Y296" i="31"/>
  <c r="Y297" i="31"/>
  <c r="Y298" i="31"/>
  <c r="Y299" i="31"/>
  <c r="Y300" i="31"/>
  <c r="Y301" i="31"/>
  <c r="Y302" i="31"/>
  <c r="Y303" i="31"/>
  <c r="Y304" i="31"/>
  <c r="Y305" i="31"/>
  <c r="Y306" i="31"/>
  <c r="Y307" i="31"/>
  <c r="Y308" i="31"/>
  <c r="Y309" i="31"/>
  <c r="Y310" i="31"/>
  <c r="Y311" i="31"/>
  <c r="Y312" i="31"/>
  <c r="Y313" i="31"/>
  <c r="Y314" i="31"/>
  <c r="Y315" i="31"/>
  <c r="Y316" i="31"/>
  <c r="Y317" i="31"/>
  <c r="Y318" i="31"/>
  <c r="Y319" i="31"/>
  <c r="Y320" i="31"/>
  <c r="Y321" i="31"/>
  <c r="Y322" i="31"/>
  <c r="Y323" i="31"/>
  <c r="Y324" i="31"/>
  <c r="Y325" i="31"/>
  <c r="Y326" i="31"/>
  <c r="Y327" i="31"/>
  <c r="Y328" i="31"/>
  <c r="Y329" i="31"/>
  <c r="Y330" i="31"/>
  <c r="Y331" i="31"/>
  <c r="Y332" i="31"/>
  <c r="Y333" i="31"/>
  <c r="Y334" i="31"/>
  <c r="Y335" i="31"/>
  <c r="Y336" i="31"/>
  <c r="Y337" i="31"/>
  <c r="Y338" i="31"/>
  <c r="Y339" i="31"/>
  <c r="Y340" i="31"/>
  <c r="Y341" i="31"/>
  <c r="Y342" i="31"/>
  <c r="Y343" i="31"/>
  <c r="Y344" i="31"/>
  <c r="Y345" i="31"/>
  <c r="Y346" i="31"/>
  <c r="Y347" i="31"/>
  <c r="Y348" i="31"/>
  <c r="Y349" i="31"/>
  <c r="Y350" i="31"/>
  <c r="Y351" i="31"/>
  <c r="Y352" i="31"/>
  <c r="Y353" i="31"/>
  <c r="Y354" i="31"/>
  <c r="Y355" i="31"/>
  <c r="Y356" i="31"/>
  <c r="Y357" i="31"/>
  <c r="Y358" i="31"/>
  <c r="Y359" i="31"/>
  <c r="Y360" i="31"/>
  <c r="Y361" i="31"/>
  <c r="Y362" i="31"/>
  <c r="Y363" i="31"/>
  <c r="Y364" i="31"/>
  <c r="Y365" i="31"/>
  <c r="Y366" i="31"/>
  <c r="Y367" i="31"/>
  <c r="Y368" i="31"/>
  <c r="Y369" i="31"/>
  <c r="Y370" i="31"/>
  <c r="Y371" i="31"/>
  <c r="Y372" i="31"/>
  <c r="Y373" i="31"/>
  <c r="Y374" i="31"/>
  <c r="Y375" i="31"/>
  <c r="Y376" i="31"/>
  <c r="Y377" i="31"/>
  <c r="Y378" i="31"/>
  <c r="Y379" i="31"/>
  <c r="Y380" i="31"/>
  <c r="Y381" i="31"/>
  <c r="Y382" i="31"/>
  <c r="Y383" i="31"/>
  <c r="Y384" i="31"/>
  <c r="Y385" i="31"/>
  <c r="Y386" i="31"/>
  <c r="Y387" i="31"/>
  <c r="Y388" i="31"/>
  <c r="Y389" i="31"/>
  <c r="Y390" i="31"/>
  <c r="Y391" i="31"/>
  <c r="Y392" i="31"/>
  <c r="Y393" i="31"/>
  <c r="Y394" i="31"/>
  <c r="Y395" i="31"/>
  <c r="Y396" i="31"/>
  <c r="Y397" i="31"/>
  <c r="Y398" i="31"/>
  <c r="Y399" i="31"/>
  <c r="Y400" i="31"/>
  <c r="Y401" i="31"/>
  <c r="Y402" i="31"/>
  <c r="Y403" i="31"/>
  <c r="Y404" i="31"/>
  <c r="Y405" i="31"/>
  <c r="Y406" i="31"/>
  <c r="Y407" i="31"/>
  <c r="Y408" i="31"/>
  <c r="Y409" i="31"/>
  <c r="Y410" i="31"/>
  <c r="Y411" i="31"/>
  <c r="Y412" i="31"/>
  <c r="Y413" i="31"/>
  <c r="Y414" i="31"/>
  <c r="Y415" i="31"/>
  <c r="Y416" i="31"/>
  <c r="Y417" i="31"/>
  <c r="Y418" i="31"/>
  <c r="Y419" i="31"/>
  <c r="Y420" i="31"/>
  <c r="Y421" i="31"/>
  <c r="Y422" i="31"/>
  <c r="Y423" i="31"/>
  <c r="Y424" i="31"/>
  <c r="Y425" i="31"/>
  <c r="Y426" i="31"/>
  <c r="Y427" i="31"/>
  <c r="Y428" i="31"/>
  <c r="Y429" i="31"/>
  <c r="Y430" i="31"/>
  <c r="Y431" i="31"/>
  <c r="Y432" i="31"/>
  <c r="Y433" i="31"/>
  <c r="Y434" i="31"/>
  <c r="Y435" i="31"/>
  <c r="Y436" i="31"/>
  <c r="Y437" i="31"/>
  <c r="Y438" i="31"/>
  <c r="Y439" i="31"/>
  <c r="Y440" i="31"/>
  <c r="Y441" i="31"/>
  <c r="Y442" i="31"/>
  <c r="Y443" i="31"/>
  <c r="Y444" i="31"/>
  <c r="Y445" i="31"/>
  <c r="Y446" i="31"/>
  <c r="Y447" i="31"/>
  <c r="Y448" i="31"/>
  <c r="Y449" i="31"/>
  <c r="Y450" i="31"/>
  <c r="Y451" i="31"/>
  <c r="Y452" i="31"/>
  <c r="Y453" i="31"/>
  <c r="Y454" i="31"/>
  <c r="Y455" i="31"/>
  <c r="Y456" i="31"/>
  <c r="Y457" i="31"/>
  <c r="Y458" i="31"/>
  <c r="Y459" i="31"/>
  <c r="Y460" i="31"/>
  <c r="Y461" i="31"/>
  <c r="Y462" i="31"/>
  <c r="Y463" i="31"/>
  <c r="Y464" i="31"/>
  <c r="Y465" i="31"/>
  <c r="Y466" i="31"/>
  <c r="Y467" i="31"/>
  <c r="Y468" i="31"/>
  <c r="Y469" i="31"/>
  <c r="Y470" i="31"/>
  <c r="Y471" i="31"/>
  <c r="Y472" i="31"/>
  <c r="Y473" i="31"/>
  <c r="Y474" i="31"/>
  <c r="Y475" i="31"/>
  <c r="Y476" i="31"/>
  <c r="Y477" i="31"/>
  <c r="Y478" i="31"/>
  <c r="Y479" i="31"/>
  <c r="Y480" i="31"/>
  <c r="Y481" i="31"/>
  <c r="Y482" i="31"/>
  <c r="Y483" i="31"/>
  <c r="Y484" i="31"/>
  <c r="Y485" i="31"/>
  <c r="Y486" i="31"/>
  <c r="Y487" i="31"/>
  <c r="Y488" i="31"/>
  <c r="Y489" i="31"/>
  <c r="Y490" i="31"/>
  <c r="Y491" i="31"/>
  <c r="Y492" i="31"/>
  <c r="Y493" i="31"/>
  <c r="Y494" i="31"/>
  <c r="Y495" i="31"/>
  <c r="Y496" i="31"/>
  <c r="Y497" i="31"/>
  <c r="Y498" i="31"/>
  <c r="Y499" i="31"/>
  <c r="Y500" i="31"/>
  <c r="Y501" i="31"/>
  <c r="Y502" i="31"/>
  <c r="Y503" i="31"/>
  <c r="Y504" i="31"/>
  <c r="Y505" i="31"/>
  <c r="Y506" i="31"/>
  <c r="Y507" i="31"/>
  <c r="Y508" i="31"/>
  <c r="Y509" i="31"/>
  <c r="Y510" i="31"/>
  <c r="Y511" i="31"/>
  <c r="Y512" i="31"/>
  <c r="Y513" i="31"/>
  <c r="Y514" i="31"/>
  <c r="Y515" i="31"/>
  <c r="Y516" i="31"/>
  <c r="Y517" i="31"/>
  <c r="Y518" i="31"/>
  <c r="Y519" i="31"/>
  <c r="Y520" i="31"/>
  <c r="Y521" i="31"/>
  <c r="Y522" i="31"/>
  <c r="Y523" i="31"/>
  <c r="Y524" i="31"/>
  <c r="Y525" i="31"/>
  <c r="Y526" i="31"/>
  <c r="Y527" i="31"/>
  <c r="Y528" i="31"/>
  <c r="Y6" i="50"/>
  <c r="Y7" i="50"/>
  <c r="Y8" i="50"/>
  <c r="Y9" i="50"/>
  <c r="Y10" i="50"/>
  <c r="Y11" i="50"/>
  <c r="Y12" i="50"/>
  <c r="Y13" i="50"/>
  <c r="Y14" i="50"/>
  <c r="Y15" i="50"/>
  <c r="Y16" i="50"/>
  <c r="Y17" i="50"/>
  <c r="Y18" i="50"/>
  <c r="Y19" i="50"/>
  <c r="Y20" i="50"/>
  <c r="Y21" i="50"/>
  <c r="Y22" i="50"/>
  <c r="Y23" i="50"/>
  <c r="Y24" i="50"/>
  <c r="Y25" i="50"/>
  <c r="Y26" i="50"/>
  <c r="Y27" i="50"/>
  <c r="Y28" i="50"/>
  <c r="Y29" i="50"/>
  <c r="Y30" i="50"/>
  <c r="Y31" i="50"/>
  <c r="Y32" i="50"/>
  <c r="Y33" i="50"/>
  <c r="Y34" i="50"/>
  <c r="Y35" i="50"/>
  <c r="Y36" i="50"/>
  <c r="Y37" i="50"/>
  <c r="Y38" i="50"/>
  <c r="Y39" i="50"/>
  <c r="Y40" i="50"/>
  <c r="Y41" i="50"/>
  <c r="Y42" i="50"/>
  <c r="Y43" i="50"/>
  <c r="Y44" i="50"/>
  <c r="Y45" i="50"/>
  <c r="Y46" i="50"/>
  <c r="Y47" i="50"/>
  <c r="Y48" i="50"/>
  <c r="Y49" i="50"/>
  <c r="Y50" i="50"/>
  <c r="Y51" i="50"/>
  <c r="Y52" i="50"/>
  <c r="Y53" i="50"/>
  <c r="Y54" i="50"/>
  <c r="Y55" i="50"/>
  <c r="Y56" i="50"/>
  <c r="Y57" i="50"/>
  <c r="Y58" i="50"/>
  <c r="Y59" i="50"/>
  <c r="Y60" i="50"/>
  <c r="Y61" i="50"/>
  <c r="Y62" i="50"/>
  <c r="Y63" i="50"/>
  <c r="Y64" i="50"/>
  <c r="Y65" i="50"/>
  <c r="Y66" i="50"/>
  <c r="Y67" i="50"/>
  <c r="Y68" i="50"/>
  <c r="Y69" i="50"/>
  <c r="Y70" i="50"/>
  <c r="Y71" i="50"/>
  <c r="Y72" i="50"/>
  <c r="Y73" i="50"/>
  <c r="Y74" i="50"/>
  <c r="Y75" i="50"/>
  <c r="Y76" i="50"/>
  <c r="Y77" i="50"/>
  <c r="Y78" i="50"/>
  <c r="Y79" i="50"/>
  <c r="Y80" i="50"/>
  <c r="Y81" i="50"/>
  <c r="Y82" i="50"/>
  <c r="Y83" i="50"/>
  <c r="Y84" i="50"/>
  <c r="Y85" i="50"/>
  <c r="Y86" i="50"/>
  <c r="Y87" i="50"/>
  <c r="Y88" i="50"/>
  <c r="Y89" i="50"/>
  <c r="Y90" i="50"/>
  <c r="Y91" i="50"/>
  <c r="Y92" i="50"/>
  <c r="Y93" i="50"/>
  <c r="Y94" i="50"/>
  <c r="Y95" i="50"/>
  <c r="Y96" i="50"/>
  <c r="Y97" i="50"/>
  <c r="Y98" i="50"/>
  <c r="Y99" i="50"/>
  <c r="Y100" i="50"/>
  <c r="Y101" i="50"/>
  <c r="Y102" i="50"/>
  <c r="Y103" i="50"/>
  <c r="Y104" i="50"/>
  <c r="Y105" i="50"/>
  <c r="Y106" i="50"/>
  <c r="Y107" i="50"/>
  <c r="Y108" i="50"/>
  <c r="Y109" i="50"/>
  <c r="Y110" i="50"/>
  <c r="Y111" i="50"/>
  <c r="Y112" i="50"/>
  <c r="Y113" i="50"/>
  <c r="Y114" i="50"/>
  <c r="Y115" i="50"/>
  <c r="Y116" i="50"/>
  <c r="Y117" i="50"/>
  <c r="Y118" i="50"/>
  <c r="Y119" i="50"/>
  <c r="Y120" i="50"/>
  <c r="Y121" i="50"/>
  <c r="Y122" i="50"/>
  <c r="Y123" i="50"/>
  <c r="Y124" i="50"/>
  <c r="Y125" i="50"/>
  <c r="Y126" i="50"/>
  <c r="Y127" i="50"/>
  <c r="Y128" i="50"/>
  <c r="Y129" i="50"/>
  <c r="Y130" i="50"/>
  <c r="Y131" i="50"/>
  <c r="Y132" i="50"/>
  <c r="Y133" i="50"/>
  <c r="Y134" i="50"/>
  <c r="Y135" i="50"/>
  <c r="Y136" i="50"/>
  <c r="Y137" i="50"/>
  <c r="Y138" i="50"/>
  <c r="Y139" i="50"/>
  <c r="Y140" i="50"/>
  <c r="Y141" i="50"/>
  <c r="Y142" i="50"/>
  <c r="Y143" i="50"/>
  <c r="Y144" i="50"/>
  <c r="Y145" i="50"/>
  <c r="Y146" i="50"/>
  <c r="Y147" i="50"/>
  <c r="Y148" i="50"/>
  <c r="Y149" i="50"/>
  <c r="Y150" i="50"/>
  <c r="Y151" i="50"/>
  <c r="Y152" i="50"/>
  <c r="Y153" i="50"/>
  <c r="Y154" i="50"/>
  <c r="Y155" i="50"/>
  <c r="Y156" i="50"/>
  <c r="Y157" i="50"/>
  <c r="Y158" i="50"/>
  <c r="Y159" i="50"/>
  <c r="Y160" i="50"/>
  <c r="Y161" i="50"/>
  <c r="Y162" i="50"/>
  <c r="Y163" i="50"/>
  <c r="Y164" i="50"/>
  <c r="Y165" i="50"/>
  <c r="Y166" i="50"/>
  <c r="Y167" i="50"/>
  <c r="Y168" i="50"/>
  <c r="Y169" i="50"/>
  <c r="Y170" i="50"/>
  <c r="Y171" i="50"/>
  <c r="Y172" i="50"/>
  <c r="Y173" i="50"/>
  <c r="Y174" i="50"/>
  <c r="Y175" i="50"/>
  <c r="Y176" i="50"/>
  <c r="Y177" i="50"/>
  <c r="Y178" i="50"/>
  <c r="Y179" i="50"/>
  <c r="Y180" i="50"/>
  <c r="Y181" i="50"/>
  <c r="Y182" i="50"/>
  <c r="Y183" i="50"/>
  <c r="Y184" i="50"/>
  <c r="Y185" i="50"/>
  <c r="Y186" i="50"/>
  <c r="Y187" i="50"/>
  <c r="Y188" i="50"/>
  <c r="Y189" i="50"/>
  <c r="Y190" i="50"/>
  <c r="Y191" i="50"/>
  <c r="Y192" i="50"/>
  <c r="Y193" i="50"/>
  <c r="Y194" i="50"/>
  <c r="Y195" i="50"/>
  <c r="Y196" i="50"/>
  <c r="Y197" i="50"/>
  <c r="Y198" i="50"/>
  <c r="Y199" i="50"/>
  <c r="Y200" i="50"/>
  <c r="Y201" i="50"/>
  <c r="Y202" i="50"/>
  <c r="Y203" i="50"/>
  <c r="Y204" i="50"/>
  <c r="Y205" i="50"/>
  <c r="Y206" i="50"/>
  <c r="Y207" i="50"/>
  <c r="Y208" i="50"/>
  <c r="Y209" i="50"/>
  <c r="Y210" i="50"/>
  <c r="Y211" i="50"/>
  <c r="Y212" i="50"/>
  <c r="Y213" i="50"/>
  <c r="Y214" i="50"/>
  <c r="Y215" i="50"/>
  <c r="Y216" i="50"/>
  <c r="Y217" i="50"/>
  <c r="Y218" i="50"/>
  <c r="Y219" i="50"/>
  <c r="Y220" i="50"/>
  <c r="Y221" i="50"/>
  <c r="Y222" i="50"/>
  <c r="Y223" i="50"/>
  <c r="Y224" i="50"/>
  <c r="Y225" i="50"/>
  <c r="Y226" i="50"/>
  <c r="Y227" i="50"/>
  <c r="Y228" i="50"/>
  <c r="Y229" i="50"/>
  <c r="Y230" i="50"/>
  <c r="Y231" i="50"/>
  <c r="Y232" i="50"/>
  <c r="Y233" i="50"/>
  <c r="Y234" i="50"/>
  <c r="Y235" i="50"/>
  <c r="Y236" i="50"/>
  <c r="Y237" i="50"/>
  <c r="Y238" i="50"/>
  <c r="Y239" i="50"/>
  <c r="Y240" i="50"/>
  <c r="Y241" i="50"/>
  <c r="Y242" i="50"/>
  <c r="Y243" i="50"/>
  <c r="Y244" i="50"/>
  <c r="Y245" i="50"/>
  <c r="Y246" i="50"/>
  <c r="Y247" i="50"/>
  <c r="Y248" i="50"/>
  <c r="Y249" i="50"/>
  <c r="Y250" i="50"/>
  <c r="Y251" i="50"/>
  <c r="Y252" i="50"/>
  <c r="Y253" i="50"/>
  <c r="Y254" i="50"/>
  <c r="Y255" i="50"/>
  <c r="Y256" i="50"/>
  <c r="Y257" i="50"/>
  <c r="Y258" i="50"/>
  <c r="Y259" i="50"/>
  <c r="Y260" i="50"/>
  <c r="Y261" i="50"/>
  <c r="Y262" i="50"/>
  <c r="Y263" i="50"/>
  <c r="Y264" i="50"/>
  <c r="Y265" i="50"/>
  <c r="Y266" i="50"/>
  <c r="Y267" i="50"/>
  <c r="Y268" i="50"/>
  <c r="Y269" i="50"/>
  <c r="Y270" i="50"/>
  <c r="Y271" i="50"/>
  <c r="Y272" i="50"/>
  <c r="Y273" i="50"/>
  <c r="Y274" i="50"/>
  <c r="Y275" i="50"/>
  <c r="Y276" i="50"/>
  <c r="Y277" i="50"/>
  <c r="Y278" i="50"/>
  <c r="Y279" i="50"/>
  <c r="Y280" i="50"/>
  <c r="Y281" i="50"/>
  <c r="Y282" i="50"/>
  <c r="Y283" i="50"/>
  <c r="Y284" i="50"/>
  <c r="Y285" i="50"/>
  <c r="Y286" i="50"/>
  <c r="Y287" i="50"/>
  <c r="Y288" i="50"/>
  <c r="Y289" i="50"/>
  <c r="Y290" i="50"/>
  <c r="Y291" i="50"/>
  <c r="Y292" i="50"/>
  <c r="Y293" i="50"/>
  <c r="Y294" i="50"/>
  <c r="Y295" i="50"/>
  <c r="Y296" i="50"/>
  <c r="Y297" i="50"/>
  <c r="Y298" i="50"/>
  <c r="Y299" i="50"/>
  <c r="Y300" i="50"/>
  <c r="Y301" i="50"/>
  <c r="Y302" i="50"/>
  <c r="Y303" i="50"/>
  <c r="Y304" i="50"/>
  <c r="Y305" i="50"/>
  <c r="Y306" i="50"/>
  <c r="Y307" i="50"/>
  <c r="Y308" i="50"/>
  <c r="Y309" i="50"/>
  <c r="Y310" i="50"/>
  <c r="Y311" i="50"/>
  <c r="Y312" i="50"/>
  <c r="Y313" i="50"/>
  <c r="Y314" i="50"/>
  <c r="Y315" i="50"/>
  <c r="Y316" i="50"/>
  <c r="Y317" i="50"/>
  <c r="Y318" i="50"/>
  <c r="Y319" i="50"/>
  <c r="Y320" i="50"/>
  <c r="Y321" i="50"/>
  <c r="Y322" i="50"/>
  <c r="Y323" i="50"/>
  <c r="Y324" i="50"/>
  <c r="Y325" i="50"/>
  <c r="Y326" i="50"/>
  <c r="Y327" i="50"/>
  <c r="Y328" i="50"/>
  <c r="Y329" i="50"/>
  <c r="Y330" i="50"/>
  <c r="Y331" i="50"/>
  <c r="Y332" i="50"/>
  <c r="Y333" i="50"/>
  <c r="Y334" i="50"/>
  <c r="Y335" i="50"/>
  <c r="Y336" i="50"/>
  <c r="Y337" i="50"/>
  <c r="Y338" i="50"/>
  <c r="Y339" i="50"/>
  <c r="Y340" i="50"/>
  <c r="Y341" i="50"/>
  <c r="Y342" i="50"/>
  <c r="Y343" i="50"/>
  <c r="Y344" i="50"/>
  <c r="Y345" i="50"/>
  <c r="Y346" i="50"/>
  <c r="Y347" i="50"/>
  <c r="Y348" i="50"/>
  <c r="Y349" i="50"/>
  <c r="Y350" i="50"/>
  <c r="Y351" i="50"/>
  <c r="Y352" i="50"/>
  <c r="Y353" i="50"/>
  <c r="Y354" i="50"/>
  <c r="Y355" i="50"/>
  <c r="Y356" i="50"/>
  <c r="Y357" i="50"/>
  <c r="Y358" i="50"/>
  <c r="Y359" i="50"/>
  <c r="Y360" i="50"/>
  <c r="Y361" i="50"/>
  <c r="Y362" i="50"/>
  <c r="Y363" i="50"/>
  <c r="Y364" i="50"/>
  <c r="Y365" i="50"/>
  <c r="Y366" i="50"/>
  <c r="Y367" i="50"/>
  <c r="Y368" i="50"/>
  <c r="Y369" i="50"/>
  <c r="Y370" i="50"/>
  <c r="Y371" i="50"/>
  <c r="Y372" i="50"/>
  <c r="Y373" i="50"/>
  <c r="Y374" i="50"/>
  <c r="Y375" i="50"/>
  <c r="Y376" i="50"/>
  <c r="Y377" i="50"/>
  <c r="Y378" i="50"/>
  <c r="Y379" i="50"/>
  <c r="Y380" i="50"/>
  <c r="Y381" i="50"/>
  <c r="Y382" i="50"/>
  <c r="Y383" i="50"/>
  <c r="Y384" i="50"/>
  <c r="Y385" i="50"/>
  <c r="Y386" i="50"/>
  <c r="Y387" i="50"/>
  <c r="Y388" i="50"/>
  <c r="Y389" i="50"/>
  <c r="Y390" i="50"/>
  <c r="Y391" i="50"/>
  <c r="Y392" i="50"/>
  <c r="Y393" i="50"/>
  <c r="Y394" i="50"/>
  <c r="Y395" i="50"/>
  <c r="Y396" i="50"/>
  <c r="Y397" i="50"/>
  <c r="Y398" i="50"/>
  <c r="Y399" i="50"/>
  <c r="Y400" i="50"/>
  <c r="Y401" i="50"/>
  <c r="Y402" i="50"/>
  <c r="Y403" i="50"/>
  <c r="Y404" i="50"/>
  <c r="Y405" i="50"/>
  <c r="Y406" i="50"/>
  <c r="Y407" i="50"/>
  <c r="Y408" i="50"/>
  <c r="Y409" i="50"/>
  <c r="Y410" i="50"/>
  <c r="Y411" i="50"/>
  <c r="Y412" i="50"/>
  <c r="Y413" i="50"/>
  <c r="Y414" i="50"/>
  <c r="Y415" i="50"/>
  <c r="Y416" i="50"/>
  <c r="Y417" i="50"/>
  <c r="Y418" i="50"/>
  <c r="Y419" i="50"/>
  <c r="Y420" i="50"/>
  <c r="Y421" i="50"/>
  <c r="Y422" i="50"/>
  <c r="Y423" i="50"/>
  <c r="Y424" i="50"/>
  <c r="Y425" i="50"/>
  <c r="Y426" i="50"/>
  <c r="Y427" i="50"/>
  <c r="Y428" i="50"/>
  <c r="Y429" i="50"/>
  <c r="Y430" i="50"/>
  <c r="Y431" i="50"/>
  <c r="Y432" i="50"/>
  <c r="Y433" i="50"/>
  <c r="Y434" i="50"/>
  <c r="Y435" i="50"/>
  <c r="Y436" i="50"/>
  <c r="Y437" i="50"/>
  <c r="Y438" i="50"/>
  <c r="Y439" i="50"/>
  <c r="Y440" i="50"/>
  <c r="Y441" i="50"/>
  <c r="Y442" i="50"/>
  <c r="Y443" i="50"/>
  <c r="Y444" i="50"/>
  <c r="Y445" i="50"/>
  <c r="Y446" i="50"/>
  <c r="Y447" i="50"/>
  <c r="Y448" i="50"/>
  <c r="Y449" i="50"/>
  <c r="Y450" i="50"/>
  <c r="Y451" i="50"/>
  <c r="Y452" i="50"/>
  <c r="Y453" i="50"/>
  <c r="Y454" i="50"/>
  <c r="Y455" i="50"/>
  <c r="Y456" i="50"/>
  <c r="Y457" i="50"/>
  <c r="Y458" i="50"/>
  <c r="Y459" i="50"/>
  <c r="Y460" i="50"/>
  <c r="Y461" i="50"/>
  <c r="Y462" i="50"/>
  <c r="Y463" i="50"/>
  <c r="Y464" i="50"/>
  <c r="Y465" i="50"/>
  <c r="Y466" i="50"/>
  <c r="Y467" i="50"/>
  <c r="Y468" i="50"/>
  <c r="Y469" i="50"/>
  <c r="Y470" i="50"/>
  <c r="Y471" i="50"/>
  <c r="Y472" i="50"/>
  <c r="Y473" i="50"/>
  <c r="Y474" i="50"/>
  <c r="Y475" i="50"/>
  <c r="Y476" i="50"/>
  <c r="Y477" i="50"/>
  <c r="Y478" i="50"/>
  <c r="Y479" i="50"/>
  <c r="Y480" i="50"/>
  <c r="Y481" i="50"/>
  <c r="Y482" i="50"/>
  <c r="Y483" i="50"/>
  <c r="Y484" i="50"/>
  <c r="Y485" i="50"/>
  <c r="Y486" i="50"/>
  <c r="Y487" i="50"/>
  <c r="Y488" i="50"/>
  <c r="Y489" i="50"/>
  <c r="Y490" i="50"/>
  <c r="Y491" i="50"/>
  <c r="Y492" i="50"/>
  <c r="Y493" i="50"/>
  <c r="Y494" i="50"/>
  <c r="Y495" i="50"/>
  <c r="Y496" i="50"/>
  <c r="Y497" i="50"/>
  <c r="Y498" i="50"/>
  <c r="Y499" i="50"/>
  <c r="Y500" i="50"/>
  <c r="Y501" i="50"/>
  <c r="Y502" i="50"/>
  <c r="Y503" i="50"/>
  <c r="Y504" i="50"/>
  <c r="Y505" i="50"/>
  <c r="Y506" i="50"/>
  <c r="Y507" i="50"/>
  <c r="Y508" i="50"/>
  <c r="Y509" i="50"/>
  <c r="Y510" i="50"/>
  <c r="Y511" i="50"/>
  <c r="Y512" i="50"/>
  <c r="Y513" i="50"/>
  <c r="Y514" i="50"/>
  <c r="Y515" i="50"/>
  <c r="Y516" i="50"/>
  <c r="Y517" i="50"/>
  <c r="Y518" i="50"/>
  <c r="Y519" i="50"/>
  <c r="Y520" i="50"/>
  <c r="Y521" i="50"/>
  <c r="Y522" i="50"/>
  <c r="Y523" i="50"/>
  <c r="Y524" i="50"/>
  <c r="Y525" i="50"/>
  <c r="Y526" i="50"/>
  <c r="Y527" i="50"/>
  <c r="Y528" i="50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Y30" i="32"/>
  <c r="Y31" i="32"/>
  <c r="Y32" i="32"/>
  <c r="Y33" i="32"/>
  <c r="Y34" i="32"/>
  <c r="Y35" i="32"/>
  <c r="Y36" i="32"/>
  <c r="Y37" i="32"/>
  <c r="Y38" i="32"/>
  <c r="Y39" i="32"/>
  <c r="Y40" i="32"/>
  <c r="Y41" i="32"/>
  <c r="Y42" i="32"/>
  <c r="Y43" i="32"/>
  <c r="Y44" i="32"/>
  <c r="Y45" i="32"/>
  <c r="Y46" i="32"/>
  <c r="Y47" i="32"/>
  <c r="Y48" i="32"/>
  <c r="Y49" i="32"/>
  <c r="Y50" i="32"/>
  <c r="Y51" i="32"/>
  <c r="Y52" i="32"/>
  <c r="Y53" i="32"/>
  <c r="Y54" i="32"/>
  <c r="Y55" i="32"/>
  <c r="Y56" i="32"/>
  <c r="Y57" i="32"/>
  <c r="Y58" i="32"/>
  <c r="Y59" i="32"/>
  <c r="Y60" i="32"/>
  <c r="Y61" i="32"/>
  <c r="Y62" i="32"/>
  <c r="Y63" i="32"/>
  <c r="Y64" i="32"/>
  <c r="Y65" i="32"/>
  <c r="Y66" i="32"/>
  <c r="Y67" i="32"/>
  <c r="Y68" i="32"/>
  <c r="Y69" i="32"/>
  <c r="Y70" i="32"/>
  <c r="Y71" i="32"/>
  <c r="Y72" i="32"/>
  <c r="Y73" i="32"/>
  <c r="Y74" i="32"/>
  <c r="Y75" i="32"/>
  <c r="Y76" i="32"/>
  <c r="Y77" i="32"/>
  <c r="Y78" i="32"/>
  <c r="Y79" i="32"/>
  <c r="Y80" i="32"/>
  <c r="Y81" i="32"/>
  <c r="Y82" i="32"/>
  <c r="Y83" i="32"/>
  <c r="Y84" i="32"/>
  <c r="Y85" i="32"/>
  <c r="Y86" i="32"/>
  <c r="Y87" i="32"/>
  <c r="Y88" i="32"/>
  <c r="Y89" i="32"/>
  <c r="Y90" i="32"/>
  <c r="Y91" i="32"/>
  <c r="Y92" i="32"/>
  <c r="Y93" i="32"/>
  <c r="Y94" i="32"/>
  <c r="Y95" i="32"/>
  <c r="Y96" i="32"/>
  <c r="Y97" i="32"/>
  <c r="Y98" i="32"/>
  <c r="Y99" i="32"/>
  <c r="Y100" i="32"/>
  <c r="Y101" i="32"/>
  <c r="Y102" i="32"/>
  <c r="Y103" i="32"/>
  <c r="Y104" i="32"/>
  <c r="Y105" i="32"/>
  <c r="Y106" i="32"/>
  <c r="Y107" i="32"/>
  <c r="Y108" i="32"/>
  <c r="Y109" i="32"/>
  <c r="Y110" i="32"/>
  <c r="Y111" i="32"/>
  <c r="Y112" i="32"/>
  <c r="Y113" i="32"/>
  <c r="Y114" i="32"/>
  <c r="Y115" i="32"/>
  <c r="Y116" i="32"/>
  <c r="Y117" i="32"/>
  <c r="Y118" i="32"/>
  <c r="Y119" i="32"/>
  <c r="Y120" i="32"/>
  <c r="Y121" i="32"/>
  <c r="Y122" i="32"/>
  <c r="Y123" i="32"/>
  <c r="Y124" i="32"/>
  <c r="Y125" i="32"/>
  <c r="Y126" i="32"/>
  <c r="Y127" i="32"/>
  <c r="Y128" i="32"/>
  <c r="Y129" i="32"/>
  <c r="Y130" i="32"/>
  <c r="Y131" i="32"/>
  <c r="Y132" i="32"/>
  <c r="Y133" i="32"/>
  <c r="Y134" i="32"/>
  <c r="Y135" i="32"/>
  <c r="Y136" i="32"/>
  <c r="Y137" i="32"/>
  <c r="Y138" i="32"/>
  <c r="Y139" i="32"/>
  <c r="Y140" i="32"/>
  <c r="Y141" i="32"/>
  <c r="Y142" i="32"/>
  <c r="Y143" i="32"/>
  <c r="Y144" i="32"/>
  <c r="Y145" i="32"/>
  <c r="Y146" i="32"/>
  <c r="Y147" i="32"/>
  <c r="Y148" i="32"/>
  <c r="Y149" i="32"/>
  <c r="Y150" i="32"/>
  <c r="Y151" i="32"/>
  <c r="Y152" i="32"/>
  <c r="Y153" i="32"/>
  <c r="Y154" i="32"/>
  <c r="Y155" i="32"/>
  <c r="Y156" i="32"/>
  <c r="Y157" i="32"/>
  <c r="Y158" i="32"/>
  <c r="Y159" i="32"/>
  <c r="Y160" i="32"/>
  <c r="Y161" i="32"/>
  <c r="Y162" i="32"/>
  <c r="Y163" i="32"/>
  <c r="Y164" i="32"/>
  <c r="Y165" i="32"/>
  <c r="Y166" i="32"/>
  <c r="Y167" i="32"/>
  <c r="Y168" i="32"/>
  <c r="Y169" i="32"/>
  <c r="Y170" i="32"/>
  <c r="Y171" i="32"/>
  <c r="Y172" i="32"/>
  <c r="Y173" i="32"/>
  <c r="Y174" i="32"/>
  <c r="Y175" i="32"/>
  <c r="Y176" i="32"/>
  <c r="Y177" i="32"/>
  <c r="Y178" i="32"/>
  <c r="Y179" i="32"/>
  <c r="Y180" i="32"/>
  <c r="Y181" i="32"/>
  <c r="Y182" i="32"/>
  <c r="Y183" i="32"/>
  <c r="Y184" i="32"/>
  <c r="Y185" i="32"/>
  <c r="Y186" i="32"/>
  <c r="Y187" i="32"/>
  <c r="Y188" i="32"/>
  <c r="Y189" i="32"/>
  <c r="Y190" i="32"/>
  <c r="Y191" i="32"/>
  <c r="Y192" i="32"/>
  <c r="Y193" i="32"/>
  <c r="Y194" i="32"/>
  <c r="Y195" i="32"/>
  <c r="Y196" i="32"/>
  <c r="Y197" i="32"/>
  <c r="Y198" i="32"/>
  <c r="Y199" i="32"/>
  <c r="Y200" i="32"/>
  <c r="Y201" i="32"/>
  <c r="Y202" i="32"/>
  <c r="Y203" i="32"/>
  <c r="Y204" i="32"/>
  <c r="Y205" i="32"/>
  <c r="Y206" i="32"/>
  <c r="Y207" i="32"/>
  <c r="Y208" i="32"/>
  <c r="Y209" i="32"/>
  <c r="Y210" i="32"/>
  <c r="Y211" i="32"/>
  <c r="Y212" i="32"/>
  <c r="Y213" i="32"/>
  <c r="Y214" i="32"/>
  <c r="Y215" i="32"/>
  <c r="Y216" i="32"/>
  <c r="Y217" i="32"/>
  <c r="Y218" i="32"/>
  <c r="Y219" i="32"/>
  <c r="Y220" i="32"/>
  <c r="Y221" i="32"/>
  <c r="Y222" i="32"/>
  <c r="Y223" i="32"/>
  <c r="Y224" i="32"/>
  <c r="Y225" i="32"/>
  <c r="Y226" i="32"/>
  <c r="Y227" i="32"/>
  <c r="Y228" i="32"/>
  <c r="Y229" i="32"/>
  <c r="Y230" i="32"/>
  <c r="Y231" i="32"/>
  <c r="Y232" i="32"/>
  <c r="Y233" i="32"/>
  <c r="Y234" i="32"/>
  <c r="Y235" i="32"/>
  <c r="Y236" i="32"/>
  <c r="Y237" i="32"/>
  <c r="Y238" i="32"/>
  <c r="Y239" i="32"/>
  <c r="Y240" i="32"/>
  <c r="Y241" i="32"/>
  <c r="Y242" i="32"/>
  <c r="Y243" i="32"/>
  <c r="Y244" i="32"/>
  <c r="Y245" i="32"/>
  <c r="Y246" i="32"/>
  <c r="Y247" i="32"/>
  <c r="Y248" i="32"/>
  <c r="Y249" i="32"/>
  <c r="Y250" i="32"/>
  <c r="Y251" i="32"/>
  <c r="Y252" i="32"/>
  <c r="Y253" i="32"/>
  <c r="Y254" i="32"/>
  <c r="Y255" i="32"/>
  <c r="Y256" i="32"/>
  <c r="Y257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Y514" i="32"/>
  <c r="Y515" i="32"/>
  <c r="Y516" i="32"/>
  <c r="Y517" i="32"/>
  <c r="Y518" i="32"/>
  <c r="Y519" i="32"/>
  <c r="Y520" i="32"/>
  <c r="Y521" i="32"/>
  <c r="Y522" i="32"/>
  <c r="Y523" i="32"/>
  <c r="Y524" i="32"/>
  <c r="Y525" i="32"/>
  <c r="Y526" i="32"/>
  <c r="Y527" i="32"/>
  <c r="Y528" i="32"/>
  <c r="Y6" i="37"/>
  <c r="Y7" i="37"/>
  <c r="Y8" i="37"/>
  <c r="Y9" i="37"/>
  <c r="Y10" i="37"/>
  <c r="Y11" i="37"/>
  <c r="Y12" i="37"/>
  <c r="Y13" i="37"/>
  <c r="Y14" i="37"/>
  <c r="Y15" i="37"/>
  <c r="Y16" i="37"/>
  <c r="Y17" i="37"/>
  <c r="Y18" i="37"/>
  <c r="Y19" i="37"/>
  <c r="Y20" i="37"/>
  <c r="Y21" i="37"/>
  <c r="Y22" i="37"/>
  <c r="Y23" i="37"/>
  <c r="Y24" i="37"/>
  <c r="Y25" i="37"/>
  <c r="Y26" i="37"/>
  <c r="Y27" i="37"/>
  <c r="Y28" i="37"/>
  <c r="Y29" i="37"/>
  <c r="Y30" i="37"/>
  <c r="Y31" i="37"/>
  <c r="Y32" i="37"/>
  <c r="Y33" i="37"/>
  <c r="Y34" i="37"/>
  <c r="Y35" i="37"/>
  <c r="Y36" i="37"/>
  <c r="Y37" i="37"/>
  <c r="Y38" i="37"/>
  <c r="Y39" i="37"/>
  <c r="Y40" i="37"/>
  <c r="Y41" i="37"/>
  <c r="Y42" i="37"/>
  <c r="Y43" i="37"/>
  <c r="Y44" i="37"/>
  <c r="Y45" i="37"/>
  <c r="Y46" i="37"/>
  <c r="Y47" i="37"/>
  <c r="Y48" i="37"/>
  <c r="Y49" i="37"/>
  <c r="Y50" i="37"/>
  <c r="Y51" i="37"/>
  <c r="Y52" i="37"/>
  <c r="Y53" i="37"/>
  <c r="Y54" i="37"/>
  <c r="Y55" i="37"/>
  <c r="Y56" i="37"/>
  <c r="Y57" i="37"/>
  <c r="Y58" i="37"/>
  <c r="Y59" i="37"/>
  <c r="Y60" i="37"/>
  <c r="Y61" i="37"/>
  <c r="Y62" i="37"/>
  <c r="Y63" i="37"/>
  <c r="Y64" i="37"/>
  <c r="Y65" i="37"/>
  <c r="Y66" i="37"/>
  <c r="Y67" i="37"/>
  <c r="Y68" i="37"/>
  <c r="Y69" i="37"/>
  <c r="Y70" i="37"/>
  <c r="Y71" i="37"/>
  <c r="Y72" i="37"/>
  <c r="Y73" i="37"/>
  <c r="Y74" i="37"/>
  <c r="Y75" i="37"/>
  <c r="Y76" i="37"/>
  <c r="Y77" i="37"/>
  <c r="Y78" i="37"/>
  <c r="Y79" i="37"/>
  <c r="Y80" i="37"/>
  <c r="Y81" i="37"/>
  <c r="Y82" i="37"/>
  <c r="Y83" i="37"/>
  <c r="Y84" i="37"/>
  <c r="Y85" i="37"/>
  <c r="Y86" i="37"/>
  <c r="Y87" i="37"/>
  <c r="Y88" i="37"/>
  <c r="Y89" i="37"/>
  <c r="Y90" i="37"/>
  <c r="Y91" i="37"/>
  <c r="Y92" i="37"/>
  <c r="Y93" i="37"/>
  <c r="Y94" i="37"/>
  <c r="Y95" i="37"/>
  <c r="Y96" i="37"/>
  <c r="Y97" i="37"/>
  <c r="Y98" i="37"/>
  <c r="Y99" i="37"/>
  <c r="Y100" i="37"/>
  <c r="Y101" i="37"/>
  <c r="Y102" i="37"/>
  <c r="Y103" i="37"/>
  <c r="Y104" i="37"/>
  <c r="Y105" i="37"/>
  <c r="Y106" i="37"/>
  <c r="Y107" i="37"/>
  <c r="Y108" i="37"/>
  <c r="Y109" i="37"/>
  <c r="Y110" i="37"/>
  <c r="Y111" i="37"/>
  <c r="Y112" i="37"/>
  <c r="Y113" i="37"/>
  <c r="Y114" i="37"/>
  <c r="Y115" i="37"/>
  <c r="Y116" i="37"/>
  <c r="Y117" i="37"/>
  <c r="Y118" i="37"/>
  <c r="Y119" i="37"/>
  <c r="Y120" i="37"/>
  <c r="Y121" i="37"/>
  <c r="Y122" i="37"/>
  <c r="Y123" i="37"/>
  <c r="Y124" i="37"/>
  <c r="Y125" i="37"/>
  <c r="Y126" i="37"/>
  <c r="Y127" i="37"/>
  <c r="Y128" i="37"/>
  <c r="Y129" i="37"/>
  <c r="Y130" i="37"/>
  <c r="Y131" i="37"/>
  <c r="Y132" i="37"/>
  <c r="Y133" i="37"/>
  <c r="Y134" i="37"/>
  <c r="Y135" i="37"/>
  <c r="Y136" i="37"/>
  <c r="Y137" i="37"/>
  <c r="Y138" i="37"/>
  <c r="Y139" i="37"/>
  <c r="Y140" i="37"/>
  <c r="Y141" i="37"/>
  <c r="Y142" i="37"/>
  <c r="Y143" i="37"/>
  <c r="Y144" i="37"/>
  <c r="Y145" i="37"/>
  <c r="Y146" i="37"/>
  <c r="Y147" i="37"/>
  <c r="Y148" i="37"/>
  <c r="Y149" i="37"/>
  <c r="Y150" i="37"/>
  <c r="Y151" i="37"/>
  <c r="Y152" i="37"/>
  <c r="Y153" i="37"/>
  <c r="Y154" i="37"/>
  <c r="Y155" i="37"/>
  <c r="Y156" i="37"/>
  <c r="Y157" i="37"/>
  <c r="Y158" i="37"/>
  <c r="Y159" i="37"/>
  <c r="Y160" i="37"/>
  <c r="Y161" i="37"/>
  <c r="Y162" i="37"/>
  <c r="Y163" i="37"/>
  <c r="Y164" i="37"/>
  <c r="Y165" i="37"/>
  <c r="Y166" i="37"/>
  <c r="Y167" i="37"/>
  <c r="Y168" i="37"/>
  <c r="Y169" i="37"/>
  <c r="Y170" i="37"/>
  <c r="Y171" i="37"/>
  <c r="Y172" i="37"/>
  <c r="Y173" i="37"/>
  <c r="Y174" i="37"/>
  <c r="Y175" i="37"/>
  <c r="Y176" i="37"/>
  <c r="Y177" i="37"/>
  <c r="Y178" i="37"/>
  <c r="Y179" i="37"/>
  <c r="Y180" i="37"/>
  <c r="Y181" i="37"/>
  <c r="Y182" i="37"/>
  <c r="Y183" i="37"/>
  <c r="Y184" i="37"/>
  <c r="Y185" i="37"/>
  <c r="Y186" i="37"/>
  <c r="Y187" i="37"/>
  <c r="Y188" i="37"/>
  <c r="Y189" i="37"/>
  <c r="Y190" i="37"/>
  <c r="Y191" i="37"/>
  <c r="Y192" i="37"/>
  <c r="Y193" i="37"/>
  <c r="Y194" i="37"/>
  <c r="Y195" i="37"/>
  <c r="Y196" i="37"/>
  <c r="Y197" i="37"/>
  <c r="Y198" i="37"/>
  <c r="Y199" i="37"/>
  <c r="Y200" i="37"/>
  <c r="Y201" i="37"/>
  <c r="Y202" i="37"/>
  <c r="Y203" i="37"/>
  <c r="Y204" i="37"/>
  <c r="Y205" i="37"/>
  <c r="Y206" i="37"/>
  <c r="Y207" i="37"/>
  <c r="Y208" i="37"/>
  <c r="Y209" i="37"/>
  <c r="Y210" i="37"/>
  <c r="Y211" i="37"/>
  <c r="Y212" i="37"/>
  <c r="Y213" i="37"/>
  <c r="Y214" i="37"/>
  <c r="Y215" i="37"/>
  <c r="Y216" i="37"/>
  <c r="Y217" i="37"/>
  <c r="Y218" i="37"/>
  <c r="Y219" i="37"/>
  <c r="Y220" i="37"/>
  <c r="Y221" i="37"/>
  <c r="Y222" i="37"/>
  <c r="Y223" i="37"/>
  <c r="Y224" i="37"/>
  <c r="Y225" i="37"/>
  <c r="Y226" i="37"/>
  <c r="Y227" i="37"/>
  <c r="Y228" i="37"/>
  <c r="Y229" i="37"/>
  <c r="Y230" i="37"/>
  <c r="Y231" i="37"/>
  <c r="Y232" i="37"/>
  <c r="Y233" i="37"/>
  <c r="Y234" i="37"/>
  <c r="Y235" i="37"/>
  <c r="Y236" i="37"/>
  <c r="Y237" i="37"/>
  <c r="Y238" i="37"/>
  <c r="Y239" i="37"/>
  <c r="Y240" i="37"/>
  <c r="Y241" i="37"/>
  <c r="Y242" i="37"/>
  <c r="Y243" i="37"/>
  <c r="Y244" i="37"/>
  <c r="Y245" i="37"/>
  <c r="Y246" i="37"/>
  <c r="Y247" i="37"/>
  <c r="Y248" i="37"/>
  <c r="Y249" i="37"/>
  <c r="Y250" i="37"/>
  <c r="Y251" i="37"/>
  <c r="Y252" i="37"/>
  <c r="Y253" i="37"/>
  <c r="Y254" i="37"/>
  <c r="Y255" i="37"/>
  <c r="Y256" i="37"/>
  <c r="Y257" i="37"/>
  <c r="Y258" i="37"/>
  <c r="Y259" i="37"/>
  <c r="Y260" i="37"/>
  <c r="Y261" i="37"/>
  <c r="Y262" i="37"/>
  <c r="Y263" i="37"/>
  <c r="Y264" i="37"/>
  <c r="Y265" i="37"/>
  <c r="Y266" i="37"/>
  <c r="Y267" i="37"/>
  <c r="Y268" i="37"/>
  <c r="Y269" i="37"/>
  <c r="Y270" i="37"/>
  <c r="Y271" i="37"/>
  <c r="Y272" i="37"/>
  <c r="Y273" i="37"/>
  <c r="Y274" i="37"/>
  <c r="Y275" i="37"/>
  <c r="Y276" i="37"/>
  <c r="Y277" i="37"/>
  <c r="Y278" i="37"/>
  <c r="Y279" i="37"/>
  <c r="Y280" i="37"/>
  <c r="Y281" i="37"/>
  <c r="Y282" i="37"/>
  <c r="Y283" i="37"/>
  <c r="Y284" i="37"/>
  <c r="Y285" i="37"/>
  <c r="Y286" i="37"/>
  <c r="Y287" i="37"/>
  <c r="Y288" i="37"/>
  <c r="Y289" i="37"/>
  <c r="Y290" i="37"/>
  <c r="Y291" i="37"/>
  <c r="Y292" i="37"/>
  <c r="Y293" i="37"/>
  <c r="Y294" i="37"/>
  <c r="Y295" i="37"/>
  <c r="Y296" i="37"/>
  <c r="Y297" i="37"/>
  <c r="Y298" i="37"/>
  <c r="Y299" i="37"/>
  <c r="Y300" i="37"/>
  <c r="Y301" i="37"/>
  <c r="Y302" i="37"/>
  <c r="Y303" i="37"/>
  <c r="Y304" i="37"/>
  <c r="Y305" i="37"/>
  <c r="Y306" i="37"/>
  <c r="Y307" i="37"/>
  <c r="Y308" i="37"/>
  <c r="Y309" i="37"/>
  <c r="Y310" i="37"/>
  <c r="Y311" i="37"/>
  <c r="Y312" i="37"/>
  <c r="Y313" i="37"/>
  <c r="Y314" i="37"/>
  <c r="Y315" i="37"/>
  <c r="Y316" i="37"/>
  <c r="Y317" i="37"/>
  <c r="Y318" i="37"/>
  <c r="Y319" i="37"/>
  <c r="Y320" i="37"/>
  <c r="Y321" i="37"/>
  <c r="Y322" i="37"/>
  <c r="Y323" i="37"/>
  <c r="Y324" i="37"/>
  <c r="Y325" i="37"/>
  <c r="Y326" i="37"/>
  <c r="Y327" i="37"/>
  <c r="Y328" i="37"/>
  <c r="Y329" i="37"/>
  <c r="Y330" i="37"/>
  <c r="Y331" i="37"/>
  <c r="Y332" i="37"/>
  <c r="Y333" i="37"/>
  <c r="Y334" i="37"/>
  <c r="Y335" i="37"/>
  <c r="Y336" i="37"/>
  <c r="Y337" i="37"/>
  <c r="Y338" i="37"/>
  <c r="Y339" i="37"/>
  <c r="Y340" i="37"/>
  <c r="Y341" i="37"/>
  <c r="Y342" i="37"/>
  <c r="Y343" i="37"/>
  <c r="Y344" i="37"/>
  <c r="Y345" i="37"/>
  <c r="Y346" i="37"/>
  <c r="Y347" i="37"/>
  <c r="Y348" i="37"/>
  <c r="Y349" i="37"/>
  <c r="Y350" i="37"/>
  <c r="Y351" i="37"/>
  <c r="Y352" i="37"/>
  <c r="Y353" i="37"/>
  <c r="Y354" i="37"/>
  <c r="Y355" i="37"/>
  <c r="Y356" i="37"/>
  <c r="Y357" i="37"/>
  <c r="Y358" i="37"/>
  <c r="Y359" i="37"/>
  <c r="Y360" i="37"/>
  <c r="Y361" i="37"/>
  <c r="Y362" i="37"/>
  <c r="Y363" i="37"/>
  <c r="Y364" i="37"/>
  <c r="Y365" i="37"/>
  <c r="Y366" i="37"/>
  <c r="Y367" i="37"/>
  <c r="Y368" i="37"/>
  <c r="Y369" i="37"/>
  <c r="Y370" i="37"/>
  <c r="Y371" i="37"/>
  <c r="Y372" i="37"/>
  <c r="Y373" i="37"/>
  <c r="Y374" i="37"/>
  <c r="Y375" i="37"/>
  <c r="Y376" i="37"/>
  <c r="Y377" i="37"/>
  <c r="Y378" i="37"/>
  <c r="Y379" i="37"/>
  <c r="Y380" i="37"/>
  <c r="Y381" i="37"/>
  <c r="Y382" i="37"/>
  <c r="Y383" i="37"/>
  <c r="Y384" i="37"/>
  <c r="Y385" i="37"/>
  <c r="Y386" i="37"/>
  <c r="Y387" i="37"/>
  <c r="Y388" i="37"/>
  <c r="Y389" i="37"/>
  <c r="Y390" i="37"/>
  <c r="Y391" i="37"/>
  <c r="Y392" i="37"/>
  <c r="Y393" i="37"/>
  <c r="Y394" i="37"/>
  <c r="Y395" i="37"/>
  <c r="Y396" i="37"/>
  <c r="Y397" i="37"/>
  <c r="Y398" i="37"/>
  <c r="Y399" i="37"/>
  <c r="Y400" i="37"/>
  <c r="Y401" i="37"/>
  <c r="Y402" i="37"/>
  <c r="Y403" i="37"/>
  <c r="Y404" i="37"/>
  <c r="Y405" i="37"/>
  <c r="Y406" i="37"/>
  <c r="Y407" i="37"/>
  <c r="Y408" i="37"/>
  <c r="Y409" i="37"/>
  <c r="Y410" i="37"/>
  <c r="Y411" i="37"/>
  <c r="Y412" i="37"/>
  <c r="Y413" i="37"/>
  <c r="Y414" i="37"/>
  <c r="Y415" i="37"/>
  <c r="Y416" i="37"/>
  <c r="Y417" i="37"/>
  <c r="Y418" i="37"/>
  <c r="Y419" i="37"/>
  <c r="Y420" i="37"/>
  <c r="Y421" i="37"/>
  <c r="Y422" i="37"/>
  <c r="Y423" i="37"/>
  <c r="Y424" i="37"/>
  <c r="Y425" i="37"/>
  <c r="Y426" i="37"/>
  <c r="Y427" i="37"/>
  <c r="Y428" i="37"/>
  <c r="Y429" i="37"/>
  <c r="Y430" i="37"/>
  <c r="Y431" i="37"/>
  <c r="Y432" i="37"/>
  <c r="Y433" i="37"/>
  <c r="Y434" i="37"/>
  <c r="Y435" i="37"/>
  <c r="Y436" i="37"/>
  <c r="Y437" i="37"/>
  <c r="Y438" i="37"/>
  <c r="Y439" i="37"/>
  <c r="Y440" i="37"/>
  <c r="Y441" i="37"/>
  <c r="Y442" i="37"/>
  <c r="Y443" i="37"/>
  <c r="Y444" i="37"/>
  <c r="Y445" i="37"/>
  <c r="Y446" i="37"/>
  <c r="Y447" i="37"/>
  <c r="Y448" i="37"/>
  <c r="Y449" i="37"/>
  <c r="Y450" i="37"/>
  <c r="Y451" i="37"/>
  <c r="Y452" i="37"/>
  <c r="Y453" i="37"/>
  <c r="Y454" i="37"/>
  <c r="Y455" i="37"/>
  <c r="Y456" i="37"/>
  <c r="Y457" i="37"/>
  <c r="Y458" i="37"/>
  <c r="Y459" i="37"/>
  <c r="Y460" i="37"/>
  <c r="Y461" i="37"/>
  <c r="Y462" i="37"/>
  <c r="Y463" i="37"/>
  <c r="Y464" i="37"/>
  <c r="Y465" i="37"/>
  <c r="Y466" i="37"/>
  <c r="Y467" i="37"/>
  <c r="Y468" i="37"/>
  <c r="Y469" i="37"/>
  <c r="Y470" i="37"/>
  <c r="Y471" i="37"/>
  <c r="Y472" i="37"/>
  <c r="Y473" i="37"/>
  <c r="Y474" i="37"/>
  <c r="Y475" i="37"/>
  <c r="Y476" i="37"/>
  <c r="Y477" i="37"/>
  <c r="Y478" i="37"/>
  <c r="Y479" i="37"/>
  <c r="Y480" i="37"/>
  <c r="Y481" i="37"/>
  <c r="Y482" i="37"/>
  <c r="Y483" i="37"/>
  <c r="Y484" i="37"/>
  <c r="Y485" i="37"/>
  <c r="Y486" i="37"/>
  <c r="Y487" i="37"/>
  <c r="Y488" i="37"/>
  <c r="Y489" i="37"/>
  <c r="Y490" i="37"/>
  <c r="Y491" i="37"/>
  <c r="Y492" i="37"/>
  <c r="Y493" i="37"/>
  <c r="Y494" i="37"/>
  <c r="Y495" i="37"/>
  <c r="Y496" i="37"/>
  <c r="Y497" i="37"/>
  <c r="Y498" i="37"/>
  <c r="Y499" i="37"/>
  <c r="Y500" i="37"/>
  <c r="Y501" i="37"/>
  <c r="Y502" i="37"/>
  <c r="Y503" i="37"/>
  <c r="Y504" i="37"/>
  <c r="Y505" i="37"/>
  <c r="Y506" i="37"/>
  <c r="Y507" i="37"/>
  <c r="Y508" i="37"/>
  <c r="Y509" i="37"/>
  <c r="Y510" i="37"/>
  <c r="Y511" i="37"/>
  <c r="Y512" i="37"/>
  <c r="Y513" i="37"/>
  <c r="Y514" i="37"/>
  <c r="Y515" i="37"/>
  <c r="Y516" i="37"/>
  <c r="Y517" i="37"/>
  <c r="Y518" i="37"/>
  <c r="Y519" i="37"/>
  <c r="Y520" i="37"/>
  <c r="Y521" i="37"/>
  <c r="Y522" i="37"/>
  <c r="Y523" i="37"/>
  <c r="Y524" i="37"/>
  <c r="Y525" i="37"/>
  <c r="Y526" i="37"/>
  <c r="Y527" i="37"/>
  <c r="Y528" i="37"/>
  <c r="Y6" i="35"/>
  <c r="Y7" i="35"/>
  <c r="Y8" i="35"/>
  <c r="Y9" i="35"/>
  <c r="Y10" i="35"/>
  <c r="Y11" i="35"/>
  <c r="Y12" i="35"/>
  <c r="Y13" i="35"/>
  <c r="Y14" i="35"/>
  <c r="Y15" i="35"/>
  <c r="Y16" i="35"/>
  <c r="Y17" i="35"/>
  <c r="Y18" i="35"/>
  <c r="Y19" i="35"/>
  <c r="Y20" i="35"/>
  <c r="Y21" i="35"/>
  <c r="Y22" i="35"/>
  <c r="Y23" i="35"/>
  <c r="Y24" i="35"/>
  <c r="Y25" i="35"/>
  <c r="Y26" i="35"/>
  <c r="Y27" i="35"/>
  <c r="Y28" i="35"/>
  <c r="Y29" i="35"/>
  <c r="Y30" i="35"/>
  <c r="Y31" i="35"/>
  <c r="Y32" i="35"/>
  <c r="Y33" i="35"/>
  <c r="Y34" i="35"/>
  <c r="Y35" i="35"/>
  <c r="Y36" i="35"/>
  <c r="Y37" i="35"/>
  <c r="Y38" i="35"/>
  <c r="Y39" i="35"/>
  <c r="Y40" i="35"/>
  <c r="Y41" i="35"/>
  <c r="Y42" i="35"/>
  <c r="Y43" i="35"/>
  <c r="Y44" i="35"/>
  <c r="Y45" i="35"/>
  <c r="Y46" i="35"/>
  <c r="Y47" i="35"/>
  <c r="Y48" i="35"/>
  <c r="Y49" i="35"/>
  <c r="Y50" i="35"/>
  <c r="Y51" i="35"/>
  <c r="Y52" i="35"/>
  <c r="Y53" i="35"/>
  <c r="Y54" i="35"/>
  <c r="Y55" i="35"/>
  <c r="Y56" i="35"/>
  <c r="Y57" i="35"/>
  <c r="Y58" i="35"/>
  <c r="Y59" i="35"/>
  <c r="Y60" i="35"/>
  <c r="Y61" i="35"/>
  <c r="Y62" i="35"/>
  <c r="Y63" i="35"/>
  <c r="Y64" i="35"/>
  <c r="Y65" i="35"/>
  <c r="Y66" i="35"/>
  <c r="Y67" i="35"/>
  <c r="Y68" i="35"/>
  <c r="Y69" i="35"/>
  <c r="Y70" i="35"/>
  <c r="Y71" i="35"/>
  <c r="Y72" i="35"/>
  <c r="Y73" i="35"/>
  <c r="Y74" i="35"/>
  <c r="Y75" i="35"/>
  <c r="Y76" i="35"/>
  <c r="Y77" i="35"/>
  <c r="Y78" i="35"/>
  <c r="Y79" i="35"/>
  <c r="Y80" i="35"/>
  <c r="Y81" i="35"/>
  <c r="Y82" i="35"/>
  <c r="Y83" i="35"/>
  <c r="Y84" i="35"/>
  <c r="Y85" i="35"/>
  <c r="Y86" i="35"/>
  <c r="Y87" i="35"/>
  <c r="Y88" i="35"/>
  <c r="Y89" i="35"/>
  <c r="Y90" i="35"/>
  <c r="Y91" i="35"/>
  <c r="Y92" i="35"/>
  <c r="Y93" i="35"/>
  <c r="Y94" i="35"/>
  <c r="Y95" i="35"/>
  <c r="Y96" i="35"/>
  <c r="Y97" i="35"/>
  <c r="Y98" i="35"/>
  <c r="Y99" i="35"/>
  <c r="Y100" i="35"/>
  <c r="Y101" i="35"/>
  <c r="Y102" i="35"/>
  <c r="Y103" i="35"/>
  <c r="Y104" i="35"/>
  <c r="Y105" i="35"/>
  <c r="Y106" i="35"/>
  <c r="Y107" i="35"/>
  <c r="Y108" i="35"/>
  <c r="Y109" i="35"/>
  <c r="Y110" i="35"/>
  <c r="Y111" i="35"/>
  <c r="Y112" i="35"/>
  <c r="Y113" i="35"/>
  <c r="Y114" i="35"/>
  <c r="Y115" i="35"/>
  <c r="Y116" i="35"/>
  <c r="Y117" i="35"/>
  <c r="Y118" i="35"/>
  <c r="Y119" i="35"/>
  <c r="Y120" i="35"/>
  <c r="Y121" i="35"/>
  <c r="Y122" i="35"/>
  <c r="Y123" i="35"/>
  <c r="Y124" i="35"/>
  <c r="Y125" i="35"/>
  <c r="Y126" i="35"/>
  <c r="Y127" i="35"/>
  <c r="Y128" i="35"/>
  <c r="Y129" i="35"/>
  <c r="Y130" i="35"/>
  <c r="Y131" i="35"/>
  <c r="Y132" i="35"/>
  <c r="Y133" i="35"/>
  <c r="Y134" i="35"/>
  <c r="Y135" i="35"/>
  <c r="Y136" i="35"/>
  <c r="Y137" i="35"/>
  <c r="Y138" i="35"/>
  <c r="Y139" i="35"/>
  <c r="Y140" i="35"/>
  <c r="Y141" i="35"/>
  <c r="Y142" i="35"/>
  <c r="Y143" i="35"/>
  <c r="Y144" i="35"/>
  <c r="Y145" i="35"/>
  <c r="Y146" i="35"/>
  <c r="Y147" i="35"/>
  <c r="Y148" i="35"/>
  <c r="Y149" i="35"/>
  <c r="Y150" i="35"/>
  <c r="Y151" i="35"/>
  <c r="Y152" i="35"/>
  <c r="Y153" i="35"/>
  <c r="Y154" i="35"/>
  <c r="Y155" i="35"/>
  <c r="Y156" i="35"/>
  <c r="Y157" i="35"/>
  <c r="Y158" i="35"/>
  <c r="Y159" i="35"/>
  <c r="Y160" i="35"/>
  <c r="Y161" i="35"/>
  <c r="Y162" i="35"/>
  <c r="Y163" i="35"/>
  <c r="Y164" i="35"/>
  <c r="Y165" i="35"/>
  <c r="Y166" i="35"/>
  <c r="Y167" i="35"/>
  <c r="Y168" i="35"/>
  <c r="Y169" i="35"/>
  <c r="Y170" i="35"/>
  <c r="Y171" i="35"/>
  <c r="Y172" i="35"/>
  <c r="Y173" i="35"/>
  <c r="Y174" i="35"/>
  <c r="Y175" i="35"/>
  <c r="Y176" i="35"/>
  <c r="Y177" i="35"/>
  <c r="Y178" i="35"/>
  <c r="Y179" i="35"/>
  <c r="Y180" i="35"/>
  <c r="Y181" i="35"/>
  <c r="Y182" i="35"/>
  <c r="Y183" i="35"/>
  <c r="Y184" i="35"/>
  <c r="Y185" i="35"/>
  <c r="Y186" i="35"/>
  <c r="Y187" i="35"/>
  <c r="Y188" i="35"/>
  <c r="Y189" i="35"/>
  <c r="Y190" i="35"/>
  <c r="Y191" i="35"/>
  <c r="Y192" i="35"/>
  <c r="Y193" i="35"/>
  <c r="Y194" i="35"/>
  <c r="Y195" i="35"/>
  <c r="Y196" i="35"/>
  <c r="Y197" i="35"/>
  <c r="Y198" i="35"/>
  <c r="Y199" i="35"/>
  <c r="Y200" i="35"/>
  <c r="Y201" i="35"/>
  <c r="Y202" i="35"/>
  <c r="Y203" i="35"/>
  <c r="Y204" i="35"/>
  <c r="Y205" i="35"/>
  <c r="Y206" i="35"/>
  <c r="Y207" i="35"/>
  <c r="Y208" i="35"/>
  <c r="Y209" i="35"/>
  <c r="Y210" i="35"/>
  <c r="Y211" i="35"/>
  <c r="Y212" i="35"/>
  <c r="Y213" i="35"/>
  <c r="Y214" i="35"/>
  <c r="Y215" i="35"/>
  <c r="Y216" i="35"/>
  <c r="Y217" i="35"/>
  <c r="Y218" i="35"/>
  <c r="Y219" i="35"/>
  <c r="Y220" i="35"/>
  <c r="Y221" i="35"/>
  <c r="Y222" i="35"/>
  <c r="Y223" i="35"/>
  <c r="Y224" i="35"/>
  <c r="Y225" i="35"/>
  <c r="Y226" i="35"/>
  <c r="Y227" i="35"/>
  <c r="Y228" i="35"/>
  <c r="Y229" i="35"/>
  <c r="Y230" i="35"/>
  <c r="Y231" i="35"/>
  <c r="Y232" i="35"/>
  <c r="Y233" i="35"/>
  <c r="Y234" i="35"/>
  <c r="Y235" i="35"/>
  <c r="Y236" i="35"/>
  <c r="Y237" i="35"/>
  <c r="Y238" i="35"/>
  <c r="Y239" i="35"/>
  <c r="Y240" i="35"/>
  <c r="Y241" i="35"/>
  <c r="Y242" i="35"/>
  <c r="Y243" i="35"/>
  <c r="Y244" i="35"/>
  <c r="Y245" i="35"/>
  <c r="Y246" i="35"/>
  <c r="Y247" i="35"/>
  <c r="Y248" i="35"/>
  <c r="Y249" i="35"/>
  <c r="Y250" i="35"/>
  <c r="Y251" i="35"/>
  <c r="Y252" i="35"/>
  <c r="Y253" i="35"/>
  <c r="Y254" i="35"/>
  <c r="Y255" i="35"/>
  <c r="Y256" i="35"/>
  <c r="Y257" i="35"/>
  <c r="Y258" i="35"/>
  <c r="Y259" i="35"/>
  <c r="Y260" i="35"/>
  <c r="Y261" i="35"/>
  <c r="Y262" i="35"/>
  <c r="Y263" i="35"/>
  <c r="Y264" i="35"/>
  <c r="Y265" i="35"/>
  <c r="Y266" i="35"/>
  <c r="Y267" i="35"/>
  <c r="Y268" i="35"/>
  <c r="Y269" i="35"/>
  <c r="Y270" i="35"/>
  <c r="Y271" i="35"/>
  <c r="Y272" i="35"/>
  <c r="Y273" i="35"/>
  <c r="Y274" i="35"/>
  <c r="Y275" i="35"/>
  <c r="Y276" i="35"/>
  <c r="Y277" i="35"/>
  <c r="Y278" i="35"/>
  <c r="Y279" i="35"/>
  <c r="Y280" i="35"/>
  <c r="Y281" i="35"/>
  <c r="Y282" i="35"/>
  <c r="Y283" i="35"/>
  <c r="Y284" i="35"/>
  <c r="Y285" i="35"/>
  <c r="Y286" i="35"/>
  <c r="Y287" i="35"/>
  <c r="Y288" i="35"/>
  <c r="Y289" i="35"/>
  <c r="Y290" i="35"/>
  <c r="Y291" i="35"/>
  <c r="Y292" i="35"/>
  <c r="Y293" i="35"/>
  <c r="Y294" i="35"/>
  <c r="Y295" i="35"/>
  <c r="Y296" i="35"/>
  <c r="Y297" i="35"/>
  <c r="Y298" i="35"/>
  <c r="Y299" i="35"/>
  <c r="Y300" i="35"/>
  <c r="Y301" i="35"/>
  <c r="Y302" i="35"/>
  <c r="Y303" i="35"/>
  <c r="Y304" i="35"/>
  <c r="Y305" i="35"/>
  <c r="Y306" i="35"/>
  <c r="Y307" i="35"/>
  <c r="Y308" i="35"/>
  <c r="Y309" i="35"/>
  <c r="Y310" i="35"/>
  <c r="Y311" i="35"/>
  <c r="Y312" i="35"/>
  <c r="Y313" i="35"/>
  <c r="Y314" i="35"/>
  <c r="Y315" i="35"/>
  <c r="Y316" i="35"/>
  <c r="Y317" i="35"/>
  <c r="Y318" i="35"/>
  <c r="Y319" i="35"/>
  <c r="Y320" i="35"/>
  <c r="Y321" i="35"/>
  <c r="Y322" i="35"/>
  <c r="Y323" i="35"/>
  <c r="Y324" i="35"/>
  <c r="Y325" i="35"/>
  <c r="Y326" i="35"/>
  <c r="Y327" i="35"/>
  <c r="Y328" i="35"/>
  <c r="Y329" i="35"/>
  <c r="Y330" i="35"/>
  <c r="Y331" i="35"/>
  <c r="Y332" i="35"/>
  <c r="Y333" i="35"/>
  <c r="Y334" i="35"/>
  <c r="Y335" i="35"/>
  <c r="Y336" i="35"/>
  <c r="Y337" i="35"/>
  <c r="Y338" i="35"/>
  <c r="Y339" i="35"/>
  <c r="Y340" i="35"/>
  <c r="Y341" i="35"/>
  <c r="Y342" i="35"/>
  <c r="Y343" i="35"/>
  <c r="Y344" i="35"/>
  <c r="Y345" i="35"/>
  <c r="Y346" i="35"/>
  <c r="Y347" i="35"/>
  <c r="Y348" i="35"/>
  <c r="Y349" i="35"/>
  <c r="Y350" i="35"/>
  <c r="Y351" i="35"/>
  <c r="Y352" i="35"/>
  <c r="Y353" i="35"/>
  <c r="Y354" i="35"/>
  <c r="Y355" i="35"/>
  <c r="Y356" i="35"/>
  <c r="Y357" i="35"/>
  <c r="Y358" i="35"/>
  <c r="Y359" i="35"/>
  <c r="Y360" i="35"/>
  <c r="Y361" i="35"/>
  <c r="Y362" i="35"/>
  <c r="Y363" i="35"/>
  <c r="Y364" i="35"/>
  <c r="Y365" i="35"/>
  <c r="Y366" i="35"/>
  <c r="Y367" i="35"/>
  <c r="Y368" i="35"/>
  <c r="Y369" i="35"/>
  <c r="Y370" i="35"/>
  <c r="Y371" i="35"/>
  <c r="Y372" i="35"/>
  <c r="Y373" i="35"/>
  <c r="Y374" i="35"/>
  <c r="Y375" i="35"/>
  <c r="Y376" i="35"/>
  <c r="Y377" i="35"/>
  <c r="Y378" i="35"/>
  <c r="Y379" i="35"/>
  <c r="Y380" i="35"/>
  <c r="Y381" i="35"/>
  <c r="Y382" i="35"/>
  <c r="Y383" i="35"/>
  <c r="Y384" i="35"/>
  <c r="Y385" i="35"/>
  <c r="Y386" i="35"/>
  <c r="Y387" i="35"/>
  <c r="Y388" i="35"/>
  <c r="Y389" i="35"/>
  <c r="Y390" i="35"/>
  <c r="Y391" i="35"/>
  <c r="Y392" i="35"/>
  <c r="Y393" i="35"/>
  <c r="Y394" i="35"/>
  <c r="Y395" i="35"/>
  <c r="Y396" i="35"/>
  <c r="Y397" i="35"/>
  <c r="Y398" i="35"/>
  <c r="Y399" i="35"/>
  <c r="Y400" i="35"/>
  <c r="Y401" i="35"/>
  <c r="Y402" i="35"/>
  <c r="Y403" i="35"/>
  <c r="Y404" i="35"/>
  <c r="Y405" i="35"/>
  <c r="Y406" i="35"/>
  <c r="Y407" i="35"/>
  <c r="Y408" i="35"/>
  <c r="Y409" i="35"/>
  <c r="Y410" i="35"/>
  <c r="Y411" i="35"/>
  <c r="Y412" i="35"/>
  <c r="Y413" i="35"/>
  <c r="Y414" i="35"/>
  <c r="Y415" i="35"/>
  <c r="Y416" i="35"/>
  <c r="Y417" i="35"/>
  <c r="Y418" i="35"/>
  <c r="Y419" i="35"/>
  <c r="Y420" i="35"/>
  <c r="Y421" i="35"/>
  <c r="Y422" i="35"/>
  <c r="Y423" i="35"/>
  <c r="Y424" i="35"/>
  <c r="Y425" i="35"/>
  <c r="Y426" i="35"/>
  <c r="Y427" i="35"/>
  <c r="Y428" i="35"/>
  <c r="Y429" i="35"/>
  <c r="Y430" i="35"/>
  <c r="Y431" i="35"/>
  <c r="Y432" i="35"/>
  <c r="Y433" i="35"/>
  <c r="Y434" i="35"/>
  <c r="Y435" i="35"/>
  <c r="Y436" i="35"/>
  <c r="Y437" i="35"/>
  <c r="Y438" i="35"/>
  <c r="Y439" i="35"/>
  <c r="Y440" i="35"/>
  <c r="Y441" i="35"/>
  <c r="Y442" i="35"/>
  <c r="Y443" i="35"/>
  <c r="Y444" i="35"/>
  <c r="Y445" i="35"/>
  <c r="Y446" i="35"/>
  <c r="Y447" i="35"/>
  <c r="Y448" i="35"/>
  <c r="Y449" i="35"/>
  <c r="Y450" i="35"/>
  <c r="Y451" i="35"/>
  <c r="Y452" i="35"/>
  <c r="Y453" i="35"/>
  <c r="Y454" i="35"/>
  <c r="Y455" i="35"/>
  <c r="Y456" i="35"/>
  <c r="Y457" i="35"/>
  <c r="Y458" i="35"/>
  <c r="Y459" i="35"/>
  <c r="Y460" i="35"/>
  <c r="Y461" i="35"/>
  <c r="Y462" i="35"/>
  <c r="Y463" i="35"/>
  <c r="Y464" i="35"/>
  <c r="Y465" i="35"/>
  <c r="Y466" i="35"/>
  <c r="Y467" i="35"/>
  <c r="Y468" i="35"/>
  <c r="Y469" i="35"/>
  <c r="Y470" i="35"/>
  <c r="Y471" i="35"/>
  <c r="Y472" i="35"/>
  <c r="Y473" i="35"/>
  <c r="Y474" i="35"/>
  <c r="Y475" i="35"/>
  <c r="Y476" i="35"/>
  <c r="Y477" i="35"/>
  <c r="Y478" i="35"/>
  <c r="Y479" i="35"/>
  <c r="Y480" i="35"/>
  <c r="Y481" i="35"/>
  <c r="Y482" i="35"/>
  <c r="Y483" i="35"/>
  <c r="Y484" i="35"/>
  <c r="Y485" i="35"/>
  <c r="Y486" i="35"/>
  <c r="Y487" i="35"/>
  <c r="Y488" i="35"/>
  <c r="Y489" i="35"/>
  <c r="Y490" i="35"/>
  <c r="Y491" i="35"/>
  <c r="Y492" i="35"/>
  <c r="Y493" i="35"/>
  <c r="Y494" i="35"/>
  <c r="Y495" i="35"/>
  <c r="Y496" i="35"/>
  <c r="Y497" i="35"/>
  <c r="Y498" i="35"/>
  <c r="Y499" i="35"/>
  <c r="Y500" i="35"/>
  <c r="Y501" i="35"/>
  <c r="Y502" i="35"/>
  <c r="Y503" i="35"/>
  <c r="Y504" i="35"/>
  <c r="Y505" i="35"/>
  <c r="Y506" i="35"/>
  <c r="Y507" i="35"/>
  <c r="Y508" i="35"/>
  <c r="Y509" i="35"/>
  <c r="Y510" i="35"/>
  <c r="Y511" i="35"/>
  <c r="Y512" i="35"/>
  <c r="Y513" i="35"/>
  <c r="Y514" i="35"/>
  <c r="Y515" i="35"/>
  <c r="Y516" i="35"/>
  <c r="Y517" i="35"/>
  <c r="Y518" i="35"/>
  <c r="Y519" i="35"/>
  <c r="Y520" i="35"/>
  <c r="Y521" i="35"/>
  <c r="Y522" i="35"/>
  <c r="Y523" i="35"/>
  <c r="Y524" i="35"/>
  <c r="Y525" i="35"/>
  <c r="Y526" i="35"/>
  <c r="Y527" i="35"/>
  <c r="Y528" i="35"/>
  <c r="Y6" i="45"/>
  <c r="Y7" i="45"/>
  <c r="Y8" i="45"/>
  <c r="Y9" i="45"/>
  <c r="Y10" i="45"/>
  <c r="Y11" i="45"/>
  <c r="Y12" i="45"/>
  <c r="Y13" i="45"/>
  <c r="Y14" i="45"/>
  <c r="Y15" i="45"/>
  <c r="Y16" i="45"/>
  <c r="Y17" i="45"/>
  <c r="Y18" i="45"/>
  <c r="Y19" i="45"/>
  <c r="Y20" i="45"/>
  <c r="Y21" i="45"/>
  <c r="Y22" i="45"/>
  <c r="Y23" i="45"/>
  <c r="Y24" i="45"/>
  <c r="Y25" i="45"/>
  <c r="Y26" i="45"/>
  <c r="Y27" i="45"/>
  <c r="Y28" i="45"/>
  <c r="Y29" i="45"/>
  <c r="Y30" i="45"/>
  <c r="Y31" i="45"/>
  <c r="Y32" i="45"/>
  <c r="Y33" i="45"/>
  <c r="Y34" i="45"/>
  <c r="Y35" i="45"/>
  <c r="Y36" i="45"/>
  <c r="Y37" i="45"/>
  <c r="Y38" i="45"/>
  <c r="Y39" i="45"/>
  <c r="Y40" i="45"/>
  <c r="Y41" i="45"/>
  <c r="Y42" i="45"/>
  <c r="Y43" i="45"/>
  <c r="Y44" i="45"/>
  <c r="Y45" i="45"/>
  <c r="Y46" i="45"/>
  <c r="Y47" i="45"/>
  <c r="Y48" i="45"/>
  <c r="Y49" i="45"/>
  <c r="Y50" i="45"/>
  <c r="Y51" i="45"/>
  <c r="Y52" i="45"/>
  <c r="Y53" i="45"/>
  <c r="Y54" i="45"/>
  <c r="Y55" i="45"/>
  <c r="Y56" i="45"/>
  <c r="Y57" i="45"/>
  <c r="Y58" i="45"/>
  <c r="Y59" i="45"/>
  <c r="Y60" i="45"/>
  <c r="Y61" i="45"/>
  <c r="Y62" i="45"/>
  <c r="Y63" i="45"/>
  <c r="Y64" i="45"/>
  <c r="Y65" i="45"/>
  <c r="Y66" i="45"/>
  <c r="Y67" i="45"/>
  <c r="Y68" i="45"/>
  <c r="Y69" i="45"/>
  <c r="Y70" i="45"/>
  <c r="Y71" i="45"/>
  <c r="Y72" i="45"/>
  <c r="Y73" i="45"/>
  <c r="Y74" i="45"/>
  <c r="Y75" i="45"/>
  <c r="Y76" i="45"/>
  <c r="Y77" i="45"/>
  <c r="Y78" i="45"/>
  <c r="Y79" i="45"/>
  <c r="Y80" i="45"/>
  <c r="Y81" i="45"/>
  <c r="Y82" i="45"/>
  <c r="Y83" i="45"/>
  <c r="Y84" i="45"/>
  <c r="Y85" i="45"/>
  <c r="Y86" i="45"/>
  <c r="Y87" i="45"/>
  <c r="Y88" i="45"/>
  <c r="Y89" i="45"/>
  <c r="Y90" i="45"/>
  <c r="Y91" i="45"/>
  <c r="Y92" i="45"/>
  <c r="Y93" i="45"/>
  <c r="Y94" i="45"/>
  <c r="Y95" i="45"/>
  <c r="Y96" i="45"/>
  <c r="Y97" i="45"/>
  <c r="Y98" i="45"/>
  <c r="Y99" i="45"/>
  <c r="Y100" i="45"/>
  <c r="Y101" i="45"/>
  <c r="Y102" i="45"/>
  <c r="Y103" i="45"/>
  <c r="Y104" i="45"/>
  <c r="Y105" i="45"/>
  <c r="Y106" i="45"/>
  <c r="Y107" i="45"/>
  <c r="Y108" i="45"/>
  <c r="Y109" i="45"/>
  <c r="Y110" i="45"/>
  <c r="Y111" i="45"/>
  <c r="Y112" i="45"/>
  <c r="Y113" i="45"/>
  <c r="Y114" i="45"/>
  <c r="Y115" i="45"/>
  <c r="Y116" i="45"/>
  <c r="Y117" i="45"/>
  <c r="Y118" i="45"/>
  <c r="Y119" i="45"/>
  <c r="Y120" i="45"/>
  <c r="Y121" i="45"/>
  <c r="Y122" i="45"/>
  <c r="Y123" i="45"/>
  <c r="Y124" i="45"/>
  <c r="Y125" i="45"/>
  <c r="Y126" i="45"/>
  <c r="Y127" i="45"/>
  <c r="Y128" i="45"/>
  <c r="Y129" i="45"/>
  <c r="Y130" i="45"/>
  <c r="Y131" i="45"/>
  <c r="Y132" i="45"/>
  <c r="Y133" i="45"/>
  <c r="Y134" i="45"/>
  <c r="Y135" i="45"/>
  <c r="Y136" i="45"/>
  <c r="Y137" i="45"/>
  <c r="Y138" i="45"/>
  <c r="Y139" i="45"/>
  <c r="Y140" i="45"/>
  <c r="Y141" i="45"/>
  <c r="Y142" i="45"/>
  <c r="Y143" i="45"/>
  <c r="Y144" i="45"/>
  <c r="Y145" i="45"/>
  <c r="Y146" i="45"/>
  <c r="Y147" i="45"/>
  <c r="Y148" i="45"/>
  <c r="Y149" i="45"/>
  <c r="Y150" i="45"/>
  <c r="Y151" i="45"/>
  <c r="Y152" i="45"/>
  <c r="Y153" i="45"/>
  <c r="Y154" i="45"/>
  <c r="Y155" i="45"/>
  <c r="Y156" i="45"/>
  <c r="Y157" i="45"/>
  <c r="Y158" i="45"/>
  <c r="Y159" i="45"/>
  <c r="Y160" i="45"/>
  <c r="Y161" i="45"/>
  <c r="Y162" i="45"/>
  <c r="Y163" i="45"/>
  <c r="Y164" i="45"/>
  <c r="Y165" i="45"/>
  <c r="Y166" i="45"/>
  <c r="Y167" i="45"/>
  <c r="Y168" i="45"/>
  <c r="Y169" i="45"/>
  <c r="Y170" i="45"/>
  <c r="Y171" i="45"/>
  <c r="Y172" i="45"/>
  <c r="Y173" i="45"/>
  <c r="Y174" i="45"/>
  <c r="Y175" i="45"/>
  <c r="Y176" i="45"/>
  <c r="Y177" i="45"/>
  <c r="Y178" i="45"/>
  <c r="Y179" i="45"/>
  <c r="Y180" i="45"/>
  <c r="Y181" i="45"/>
  <c r="Y182" i="45"/>
  <c r="Y183" i="45"/>
  <c r="Y184" i="45"/>
  <c r="Y185" i="45"/>
  <c r="Y186" i="45"/>
  <c r="Y187" i="45"/>
  <c r="Y188" i="45"/>
  <c r="Y189" i="45"/>
  <c r="Y190" i="45"/>
  <c r="Y191" i="45"/>
  <c r="Y192" i="45"/>
  <c r="Y193" i="45"/>
  <c r="Y194" i="45"/>
  <c r="Y195" i="45"/>
  <c r="Y196" i="45"/>
  <c r="Y197" i="45"/>
  <c r="Y198" i="45"/>
  <c r="Y199" i="45"/>
  <c r="Y200" i="45"/>
  <c r="Y201" i="45"/>
  <c r="Y202" i="45"/>
  <c r="Y203" i="45"/>
  <c r="Y204" i="45"/>
  <c r="Y205" i="45"/>
  <c r="Y206" i="45"/>
  <c r="Y207" i="45"/>
  <c r="Y208" i="45"/>
  <c r="Y209" i="45"/>
  <c r="Y210" i="45"/>
  <c r="Y211" i="45"/>
  <c r="Y212" i="45"/>
  <c r="Y213" i="45"/>
  <c r="Y214" i="45"/>
  <c r="Y215" i="45"/>
  <c r="Y216" i="45"/>
  <c r="Y217" i="45"/>
  <c r="Y218" i="45"/>
  <c r="Y219" i="45"/>
  <c r="Y220" i="45"/>
  <c r="Y221" i="45"/>
  <c r="Y222" i="45"/>
  <c r="Y223" i="45"/>
  <c r="Y224" i="45"/>
  <c r="Y225" i="45"/>
  <c r="Y226" i="45"/>
  <c r="Y227" i="45"/>
  <c r="Y228" i="45"/>
  <c r="Y229" i="45"/>
  <c r="Y230" i="45"/>
  <c r="Y231" i="45"/>
  <c r="Y232" i="45"/>
  <c r="Y233" i="45"/>
  <c r="Y234" i="45"/>
  <c r="Y235" i="45"/>
  <c r="Y236" i="45"/>
  <c r="Y237" i="45"/>
  <c r="Y238" i="45"/>
  <c r="Y239" i="45"/>
  <c r="Y240" i="45"/>
  <c r="Y241" i="45"/>
  <c r="Y242" i="45"/>
  <c r="Y243" i="45"/>
  <c r="Y244" i="45"/>
  <c r="Y245" i="45"/>
  <c r="Y246" i="45"/>
  <c r="Y247" i="45"/>
  <c r="Y248" i="45"/>
  <c r="Y249" i="45"/>
  <c r="Y250" i="45"/>
  <c r="Y251" i="45"/>
  <c r="Y252" i="45"/>
  <c r="Y253" i="45"/>
  <c r="Y254" i="45"/>
  <c r="Y255" i="45"/>
  <c r="Y256" i="45"/>
  <c r="Y257" i="45"/>
  <c r="Y258" i="45"/>
  <c r="Y259" i="45"/>
  <c r="Y260" i="45"/>
  <c r="Y261" i="45"/>
  <c r="Y262" i="45"/>
  <c r="Y263" i="45"/>
  <c r="Y264" i="45"/>
  <c r="Y265" i="45"/>
  <c r="Y266" i="45"/>
  <c r="Y267" i="45"/>
  <c r="Y268" i="45"/>
  <c r="Y269" i="45"/>
  <c r="Y270" i="45"/>
  <c r="Y271" i="45"/>
  <c r="Y272" i="45"/>
  <c r="Y273" i="45"/>
  <c r="Y274" i="45"/>
  <c r="Y275" i="45"/>
  <c r="Y276" i="45"/>
  <c r="Y277" i="45"/>
  <c r="Y278" i="45"/>
  <c r="Y279" i="45"/>
  <c r="Y280" i="45"/>
  <c r="Y281" i="45"/>
  <c r="Y282" i="45"/>
  <c r="Y283" i="45"/>
  <c r="Y284" i="45"/>
  <c r="Y285" i="45"/>
  <c r="Y286" i="45"/>
  <c r="Y287" i="45"/>
  <c r="Y288" i="45"/>
  <c r="Y289" i="45"/>
  <c r="Y290" i="45"/>
  <c r="Y291" i="45"/>
  <c r="Y292" i="45"/>
  <c r="Y293" i="45"/>
  <c r="Y294" i="45"/>
  <c r="Y295" i="45"/>
  <c r="Y296" i="45"/>
  <c r="Y297" i="45"/>
  <c r="Y298" i="45"/>
  <c r="Y299" i="45"/>
  <c r="Y300" i="45"/>
  <c r="Y301" i="45"/>
  <c r="Y302" i="45"/>
  <c r="Y303" i="45"/>
  <c r="Y304" i="45"/>
  <c r="Y305" i="45"/>
  <c r="Y306" i="45"/>
  <c r="Y307" i="45"/>
  <c r="Y308" i="45"/>
  <c r="Y309" i="45"/>
  <c r="Y310" i="45"/>
  <c r="Y311" i="45"/>
  <c r="Y312" i="45"/>
  <c r="Y313" i="45"/>
  <c r="Y314" i="45"/>
  <c r="Y315" i="45"/>
  <c r="Y316" i="45"/>
  <c r="Y317" i="45"/>
  <c r="Y318" i="45"/>
  <c r="Y319" i="45"/>
  <c r="Y320" i="45"/>
  <c r="Y321" i="45"/>
  <c r="Y322" i="45"/>
  <c r="Y323" i="45"/>
  <c r="Y324" i="45"/>
  <c r="Y325" i="45"/>
  <c r="Y326" i="45"/>
  <c r="Y327" i="45"/>
  <c r="Y328" i="45"/>
  <c r="Y329" i="45"/>
  <c r="Y330" i="45"/>
  <c r="Y331" i="45"/>
  <c r="Y332" i="45"/>
  <c r="Y333" i="45"/>
  <c r="Y334" i="45"/>
  <c r="Y335" i="45"/>
  <c r="Y336" i="45"/>
  <c r="Y337" i="45"/>
  <c r="Y338" i="45"/>
  <c r="Y339" i="45"/>
  <c r="Y340" i="45"/>
  <c r="Y341" i="45"/>
  <c r="Y342" i="45"/>
  <c r="Y343" i="45"/>
  <c r="Y344" i="45"/>
  <c r="Y345" i="45"/>
  <c r="Y346" i="45"/>
  <c r="Y347" i="45"/>
  <c r="Y348" i="45"/>
  <c r="Y349" i="45"/>
  <c r="Y350" i="45"/>
  <c r="Y351" i="45"/>
  <c r="Y352" i="45"/>
  <c r="Y353" i="45"/>
  <c r="Y354" i="45"/>
  <c r="Y355" i="45"/>
  <c r="Y356" i="45"/>
  <c r="Y357" i="45"/>
  <c r="Y358" i="45"/>
  <c r="Y359" i="45"/>
  <c r="Y360" i="45"/>
  <c r="Y361" i="45"/>
  <c r="Y362" i="45"/>
  <c r="Y363" i="45"/>
  <c r="Y364" i="45"/>
  <c r="Y365" i="45"/>
  <c r="Y366" i="45"/>
  <c r="Y367" i="45"/>
  <c r="Y368" i="45"/>
  <c r="Y369" i="45"/>
  <c r="Y370" i="45"/>
  <c r="Y371" i="45"/>
  <c r="Y372" i="45"/>
  <c r="Y373" i="45"/>
  <c r="Y374" i="45"/>
  <c r="Y375" i="45"/>
  <c r="Y376" i="45"/>
  <c r="Y377" i="45"/>
  <c r="Y378" i="45"/>
  <c r="Y379" i="45"/>
  <c r="Y380" i="45"/>
  <c r="Y381" i="45"/>
  <c r="Y382" i="45"/>
  <c r="Y383" i="45"/>
  <c r="Y384" i="45"/>
  <c r="Y385" i="45"/>
  <c r="Y386" i="45"/>
  <c r="Y387" i="45"/>
  <c r="Y388" i="45"/>
  <c r="Y389" i="45"/>
  <c r="Y390" i="45"/>
  <c r="Y391" i="45"/>
  <c r="Y392" i="45"/>
  <c r="Y393" i="45"/>
  <c r="Y394" i="45"/>
  <c r="Y395" i="45"/>
  <c r="Y396" i="45"/>
  <c r="Y397" i="45"/>
  <c r="Y398" i="45"/>
  <c r="Y399" i="45"/>
  <c r="Y400" i="45"/>
  <c r="Y401" i="45"/>
  <c r="Y402" i="45"/>
  <c r="Y403" i="45"/>
  <c r="Y404" i="45"/>
  <c r="Y405" i="45"/>
  <c r="Y406" i="45"/>
  <c r="Y407" i="45"/>
  <c r="Y408" i="45"/>
  <c r="Y409" i="45"/>
  <c r="Y410" i="45"/>
  <c r="Y411" i="45"/>
  <c r="Y412" i="45"/>
  <c r="Y413" i="45"/>
  <c r="Y414" i="45"/>
  <c r="Y415" i="45"/>
  <c r="Y416" i="45"/>
  <c r="Y417" i="45"/>
  <c r="Y418" i="45"/>
  <c r="Y419" i="45"/>
  <c r="Y420" i="45"/>
  <c r="Y421" i="45"/>
  <c r="Y422" i="45"/>
  <c r="Y423" i="45"/>
  <c r="Y424" i="45"/>
  <c r="Y425" i="45"/>
  <c r="Y426" i="45"/>
  <c r="Y427" i="45"/>
  <c r="Y428" i="45"/>
  <c r="Y429" i="45"/>
  <c r="Y430" i="45"/>
  <c r="Y431" i="45"/>
  <c r="Y432" i="45"/>
  <c r="Y433" i="45"/>
  <c r="Y434" i="45"/>
  <c r="Y435" i="45"/>
  <c r="Y436" i="45"/>
  <c r="Y437" i="45"/>
  <c r="Y438" i="45"/>
  <c r="Y439" i="45"/>
  <c r="Y440" i="45"/>
  <c r="Y441" i="45"/>
  <c r="Y442" i="45"/>
  <c r="Y443" i="45"/>
  <c r="Y444" i="45"/>
  <c r="Y445" i="45"/>
  <c r="Y446" i="45"/>
  <c r="Y447" i="45"/>
  <c r="Y448" i="45"/>
  <c r="Y449" i="45"/>
  <c r="Y450" i="45"/>
  <c r="Y451" i="45"/>
  <c r="Y452" i="45"/>
  <c r="Y453" i="45"/>
  <c r="Y454" i="45"/>
  <c r="Y455" i="45"/>
  <c r="Y456" i="45"/>
  <c r="Y457" i="45"/>
  <c r="Y458" i="45"/>
  <c r="Y459" i="45"/>
  <c r="Y460" i="45"/>
  <c r="Y461" i="45"/>
  <c r="Y462" i="45"/>
  <c r="Y463" i="45"/>
  <c r="Y464" i="45"/>
  <c r="Y465" i="45"/>
  <c r="Y466" i="45"/>
  <c r="Y467" i="45"/>
  <c r="Y468" i="45"/>
  <c r="Y469" i="45"/>
  <c r="Y470" i="45"/>
  <c r="Y471" i="45"/>
  <c r="Y472" i="45"/>
  <c r="Y473" i="45"/>
  <c r="Y474" i="45"/>
  <c r="Y475" i="45"/>
  <c r="Y476" i="45"/>
  <c r="Y477" i="45"/>
  <c r="Y478" i="45"/>
  <c r="Y479" i="45"/>
  <c r="Y480" i="45"/>
  <c r="Y481" i="45"/>
  <c r="Y482" i="45"/>
  <c r="Y483" i="45"/>
  <c r="Y484" i="45"/>
  <c r="Y485" i="45"/>
  <c r="Y486" i="45"/>
  <c r="Y487" i="45"/>
  <c r="Y488" i="45"/>
  <c r="Y489" i="45"/>
  <c r="Y490" i="45"/>
  <c r="Y491" i="45"/>
  <c r="Y492" i="45"/>
  <c r="Y493" i="45"/>
  <c r="Y494" i="45"/>
  <c r="Y495" i="45"/>
  <c r="Y496" i="45"/>
  <c r="Y497" i="45"/>
  <c r="Y498" i="45"/>
  <c r="Y499" i="45"/>
  <c r="Y500" i="45"/>
  <c r="Y501" i="45"/>
  <c r="Y502" i="45"/>
  <c r="Y503" i="45"/>
  <c r="Y504" i="45"/>
  <c r="Y505" i="45"/>
  <c r="Y506" i="45"/>
  <c r="Y507" i="45"/>
  <c r="Y508" i="45"/>
  <c r="Y509" i="45"/>
  <c r="Y510" i="45"/>
  <c r="Y511" i="45"/>
  <c r="Y512" i="45"/>
  <c r="Y513" i="45"/>
  <c r="Y514" i="45"/>
  <c r="Y515" i="45"/>
  <c r="Y516" i="45"/>
  <c r="Y517" i="45"/>
  <c r="Y518" i="45"/>
  <c r="Y519" i="45"/>
  <c r="Y520" i="45"/>
  <c r="Y521" i="45"/>
  <c r="Y522" i="45"/>
  <c r="Y523" i="45"/>
  <c r="Y524" i="45"/>
  <c r="Y525" i="45"/>
  <c r="Y526" i="45"/>
  <c r="Y527" i="45"/>
  <c r="Y528" i="45"/>
  <c r="Y6" i="48"/>
  <c r="Y7" i="48"/>
  <c r="Y8" i="48"/>
  <c r="Y9" i="48"/>
  <c r="Y10" i="48"/>
  <c r="Y11" i="48"/>
  <c r="Y12" i="48"/>
  <c r="Y13" i="48"/>
  <c r="Y14" i="48"/>
  <c r="Y15" i="48"/>
  <c r="Y16" i="48"/>
  <c r="Y17" i="48"/>
  <c r="Y18" i="48"/>
  <c r="Y19" i="48"/>
  <c r="Y20" i="48"/>
  <c r="Y21" i="48"/>
  <c r="Y22" i="48"/>
  <c r="Y23" i="48"/>
  <c r="Y24" i="48"/>
  <c r="Y25" i="48"/>
  <c r="Y26" i="48"/>
  <c r="Y27" i="48"/>
  <c r="Y28" i="48"/>
  <c r="Y29" i="48"/>
  <c r="Y30" i="48"/>
  <c r="Y31" i="48"/>
  <c r="Y32" i="48"/>
  <c r="Y33" i="48"/>
  <c r="Y34" i="48"/>
  <c r="Y35" i="48"/>
  <c r="Y36" i="48"/>
  <c r="Y37" i="48"/>
  <c r="Y38" i="48"/>
  <c r="Y39" i="48"/>
  <c r="Y40" i="48"/>
  <c r="Y41" i="48"/>
  <c r="Y42" i="48"/>
  <c r="Y43" i="48"/>
  <c r="Y44" i="48"/>
  <c r="Y45" i="48"/>
  <c r="Y46" i="48"/>
  <c r="Y47" i="48"/>
  <c r="Y48" i="48"/>
  <c r="Y49" i="48"/>
  <c r="Y50" i="48"/>
  <c r="Y51" i="48"/>
  <c r="Y52" i="48"/>
  <c r="Y53" i="48"/>
  <c r="Y54" i="48"/>
  <c r="Y55" i="48"/>
  <c r="Y56" i="48"/>
  <c r="Y57" i="48"/>
  <c r="Y58" i="48"/>
  <c r="Y59" i="48"/>
  <c r="Y60" i="48"/>
  <c r="Y61" i="48"/>
  <c r="Y62" i="48"/>
  <c r="Y63" i="48"/>
  <c r="Y64" i="48"/>
  <c r="Y65" i="48"/>
  <c r="Y66" i="48"/>
  <c r="Y67" i="48"/>
  <c r="Y68" i="48"/>
  <c r="Y69" i="48"/>
  <c r="Y70" i="48"/>
  <c r="Y71" i="48"/>
  <c r="Y72" i="48"/>
  <c r="Y73" i="48"/>
  <c r="Y74" i="48"/>
  <c r="Y75" i="48"/>
  <c r="Y76" i="48"/>
  <c r="Y77" i="48"/>
  <c r="Y78" i="48"/>
  <c r="Y79" i="48"/>
  <c r="Y80" i="48"/>
  <c r="Y81" i="48"/>
  <c r="Y82" i="48"/>
  <c r="Y83" i="48"/>
  <c r="Y84" i="48"/>
  <c r="Y85" i="48"/>
  <c r="Y86" i="48"/>
  <c r="Y87" i="48"/>
  <c r="Y88" i="48"/>
  <c r="Y89" i="48"/>
  <c r="Y90" i="48"/>
  <c r="Y91" i="48"/>
  <c r="Y92" i="48"/>
  <c r="Y93" i="48"/>
  <c r="Y94" i="48"/>
  <c r="Y95" i="48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176" i="48"/>
  <c r="Y177" i="48"/>
  <c r="Y178" i="48"/>
  <c r="Y179" i="48"/>
  <c r="Y180" i="48"/>
  <c r="Y181" i="48"/>
  <c r="Y182" i="48"/>
  <c r="Y183" i="48"/>
  <c r="Y184" i="48"/>
  <c r="Y185" i="48"/>
  <c r="Y186" i="48"/>
  <c r="Y187" i="48"/>
  <c r="Y188" i="48"/>
  <c r="Y189" i="48"/>
  <c r="Y190" i="48"/>
  <c r="Y191" i="48"/>
  <c r="Y192" i="48"/>
  <c r="Y193" i="48"/>
  <c r="Y194" i="48"/>
  <c r="Y195" i="48"/>
  <c r="Y196" i="48"/>
  <c r="Y197" i="48"/>
  <c r="Y198" i="48"/>
  <c r="Y199" i="48"/>
  <c r="Y200" i="48"/>
  <c r="Y201" i="48"/>
  <c r="Y202" i="48"/>
  <c r="Y203" i="48"/>
  <c r="Y204" i="48"/>
  <c r="Y205" i="48"/>
  <c r="Y206" i="48"/>
  <c r="Y207" i="48"/>
  <c r="Y208" i="48"/>
  <c r="Y209" i="48"/>
  <c r="Y210" i="48"/>
  <c r="Y211" i="48"/>
  <c r="Y212" i="48"/>
  <c r="Y213" i="48"/>
  <c r="Y214" i="48"/>
  <c r="Y215" i="48"/>
  <c r="Y216" i="48"/>
  <c r="Y217" i="48"/>
  <c r="Y218" i="48"/>
  <c r="Y219" i="48"/>
  <c r="Y220" i="48"/>
  <c r="Y221" i="48"/>
  <c r="Y222" i="48"/>
  <c r="Y223" i="48"/>
  <c r="Y224" i="48"/>
  <c r="Y225" i="48"/>
  <c r="Y226" i="48"/>
  <c r="Y227" i="48"/>
  <c r="Y228" i="48"/>
  <c r="Y229" i="48"/>
  <c r="Y230" i="48"/>
  <c r="Y231" i="48"/>
  <c r="Y232" i="48"/>
  <c r="Y233" i="48"/>
  <c r="Y234" i="48"/>
  <c r="Y235" i="48"/>
  <c r="Y236" i="48"/>
  <c r="Y237" i="48"/>
  <c r="Y238" i="48"/>
  <c r="Y239" i="48"/>
  <c r="Y240" i="48"/>
  <c r="Y241" i="48"/>
  <c r="Y242" i="48"/>
  <c r="Y243" i="48"/>
  <c r="Y244" i="48"/>
  <c r="Y245" i="48"/>
  <c r="Y246" i="48"/>
  <c r="Y247" i="48"/>
  <c r="Y248" i="48"/>
  <c r="Y249" i="48"/>
  <c r="Y250" i="48"/>
  <c r="Y251" i="48"/>
  <c r="Y252" i="48"/>
  <c r="Y253" i="48"/>
  <c r="Y254" i="48"/>
  <c r="Y255" i="48"/>
  <c r="Y256" i="48"/>
  <c r="Y257" i="48"/>
  <c r="Y258" i="48"/>
  <c r="Y259" i="48"/>
  <c r="Y260" i="48"/>
  <c r="Y261" i="48"/>
  <c r="Y262" i="48"/>
  <c r="Y263" i="48"/>
  <c r="Y264" i="48"/>
  <c r="Y265" i="48"/>
  <c r="Y266" i="48"/>
  <c r="Y267" i="48"/>
  <c r="Y268" i="48"/>
  <c r="Y269" i="48"/>
  <c r="Y270" i="48"/>
  <c r="Y271" i="48"/>
  <c r="Y272" i="48"/>
  <c r="Y273" i="48"/>
  <c r="Y274" i="48"/>
  <c r="Y275" i="48"/>
  <c r="Y276" i="48"/>
  <c r="Y277" i="48"/>
  <c r="Y278" i="48"/>
  <c r="Y279" i="48"/>
  <c r="Y280" i="48"/>
  <c r="Y281" i="48"/>
  <c r="Y282" i="48"/>
  <c r="Y283" i="48"/>
  <c r="Y284" i="48"/>
  <c r="Y285" i="48"/>
  <c r="Y286" i="48"/>
  <c r="Y287" i="48"/>
  <c r="Y288" i="48"/>
  <c r="Y289" i="48"/>
  <c r="Y290" i="48"/>
  <c r="Y291" i="48"/>
  <c r="Y292" i="48"/>
  <c r="Y293" i="48"/>
  <c r="Y294" i="48"/>
  <c r="Y295" i="48"/>
  <c r="Y296" i="48"/>
  <c r="Y297" i="48"/>
  <c r="Y298" i="48"/>
  <c r="Y299" i="48"/>
  <c r="Y300" i="48"/>
  <c r="Y301" i="48"/>
  <c r="Y302" i="48"/>
  <c r="Y303" i="48"/>
  <c r="Y304" i="48"/>
  <c r="Y305" i="48"/>
  <c r="Y306" i="48"/>
  <c r="Y307" i="48"/>
  <c r="Y308" i="48"/>
  <c r="Y309" i="48"/>
  <c r="Y310" i="48"/>
  <c r="Y311" i="48"/>
  <c r="Y312" i="48"/>
  <c r="Y313" i="48"/>
  <c r="Y314" i="48"/>
  <c r="Y315" i="48"/>
  <c r="Y316" i="48"/>
  <c r="Y317" i="48"/>
  <c r="Y318" i="48"/>
  <c r="Y319" i="48"/>
  <c r="Y320" i="48"/>
  <c r="Y321" i="48"/>
  <c r="Y322" i="48"/>
  <c r="Y323" i="48"/>
  <c r="Y324" i="48"/>
  <c r="Y325" i="48"/>
  <c r="Y326" i="48"/>
  <c r="Y327" i="48"/>
  <c r="Y328" i="48"/>
  <c r="Y329" i="48"/>
  <c r="Y330" i="48"/>
  <c r="Y331" i="48"/>
  <c r="Y332" i="48"/>
  <c r="Y333" i="48"/>
  <c r="Y334" i="48"/>
  <c r="Y335" i="48"/>
  <c r="Y336" i="48"/>
  <c r="Y337" i="48"/>
  <c r="Y338" i="48"/>
  <c r="Y339" i="48"/>
  <c r="Y340" i="48"/>
  <c r="Y341" i="48"/>
  <c r="Y342" i="48"/>
  <c r="Y343" i="48"/>
  <c r="Y344" i="48"/>
  <c r="Y345" i="48"/>
  <c r="Y346" i="48"/>
  <c r="Y347" i="48"/>
  <c r="Y348" i="48"/>
  <c r="Y349" i="48"/>
  <c r="Y350" i="48"/>
  <c r="Y351" i="48"/>
  <c r="Y352" i="48"/>
  <c r="Y353" i="48"/>
  <c r="Y354" i="48"/>
  <c r="Y355" i="48"/>
  <c r="Y356" i="48"/>
  <c r="Y357" i="48"/>
  <c r="Y358" i="48"/>
  <c r="Y359" i="48"/>
  <c r="Y360" i="48"/>
  <c r="Y361" i="48"/>
  <c r="Y362" i="48"/>
  <c r="Y363" i="48"/>
  <c r="Y364" i="48"/>
  <c r="Y365" i="48"/>
  <c r="Y366" i="48"/>
  <c r="Y367" i="48"/>
  <c r="Y368" i="48"/>
  <c r="Y369" i="48"/>
  <c r="Y370" i="48"/>
  <c r="Y371" i="48"/>
  <c r="Y372" i="48"/>
  <c r="Y373" i="48"/>
  <c r="Y374" i="48"/>
  <c r="Y375" i="48"/>
  <c r="Y376" i="48"/>
  <c r="Y377" i="48"/>
  <c r="Y378" i="48"/>
  <c r="Y379" i="48"/>
  <c r="Y380" i="48"/>
  <c r="Y381" i="48"/>
  <c r="Y382" i="48"/>
  <c r="Y383" i="48"/>
  <c r="Y384" i="48"/>
  <c r="Y385" i="48"/>
  <c r="Y386" i="48"/>
  <c r="Y387" i="48"/>
  <c r="Y388" i="48"/>
  <c r="Y389" i="48"/>
  <c r="Y390" i="48"/>
  <c r="Y391" i="48"/>
  <c r="Y392" i="48"/>
  <c r="Y393" i="48"/>
  <c r="Y394" i="48"/>
  <c r="Y395" i="48"/>
  <c r="Y396" i="48"/>
  <c r="Y397" i="48"/>
  <c r="Y398" i="48"/>
  <c r="Y399" i="48"/>
  <c r="Y400" i="48"/>
  <c r="Y401" i="48"/>
  <c r="Y402" i="48"/>
  <c r="Y403" i="48"/>
  <c r="Y404" i="48"/>
  <c r="Y405" i="48"/>
  <c r="Y406" i="48"/>
  <c r="Y407" i="48"/>
  <c r="Y408" i="48"/>
  <c r="Y409" i="48"/>
  <c r="Y410" i="48"/>
  <c r="Y411" i="48"/>
  <c r="Y412" i="48"/>
  <c r="Y413" i="48"/>
  <c r="Y414" i="48"/>
  <c r="Y415" i="48"/>
  <c r="Y416" i="48"/>
  <c r="Y417" i="48"/>
  <c r="Y418" i="48"/>
  <c r="Y419" i="48"/>
  <c r="Y420" i="48"/>
  <c r="Y421" i="48"/>
  <c r="Y422" i="48"/>
  <c r="Y423" i="48"/>
  <c r="Y424" i="48"/>
  <c r="Y425" i="48"/>
  <c r="Y426" i="48"/>
  <c r="Y427" i="48"/>
  <c r="Y428" i="48"/>
  <c r="Y429" i="48"/>
  <c r="Y430" i="48"/>
  <c r="Y431" i="48"/>
  <c r="Y432" i="48"/>
  <c r="Y433" i="48"/>
  <c r="Y434" i="48"/>
  <c r="Y435" i="48"/>
  <c r="Y436" i="48"/>
  <c r="Y437" i="48"/>
  <c r="Y438" i="48"/>
  <c r="Y439" i="48"/>
  <c r="Y440" i="48"/>
  <c r="Y441" i="48"/>
  <c r="Y442" i="48"/>
  <c r="Y443" i="48"/>
  <c r="Y444" i="48"/>
  <c r="Y445" i="48"/>
  <c r="Y446" i="48"/>
  <c r="Y447" i="48"/>
  <c r="Y448" i="48"/>
  <c r="Y449" i="48"/>
  <c r="Y450" i="48"/>
  <c r="Y451" i="48"/>
  <c r="Y452" i="48"/>
  <c r="Y453" i="48"/>
  <c r="Y454" i="48"/>
  <c r="Y455" i="48"/>
  <c r="Y456" i="48"/>
  <c r="Y457" i="48"/>
  <c r="Y458" i="48"/>
  <c r="Y459" i="48"/>
  <c r="Y460" i="48"/>
  <c r="Y461" i="48"/>
  <c r="Y462" i="48"/>
  <c r="Y463" i="48"/>
  <c r="Y464" i="48"/>
  <c r="Y465" i="48"/>
  <c r="Y466" i="48"/>
  <c r="Y467" i="48"/>
  <c r="Y468" i="48"/>
  <c r="Y469" i="48"/>
  <c r="Y470" i="48"/>
  <c r="Y471" i="48"/>
  <c r="Y472" i="48"/>
  <c r="Y473" i="48"/>
  <c r="Y474" i="48"/>
  <c r="Y475" i="48"/>
  <c r="Y476" i="48"/>
  <c r="Y477" i="48"/>
  <c r="Y478" i="48"/>
  <c r="Y479" i="48"/>
  <c r="Y480" i="48"/>
  <c r="Y481" i="48"/>
  <c r="Y482" i="48"/>
  <c r="Y483" i="48"/>
  <c r="Y484" i="48"/>
  <c r="Y485" i="48"/>
  <c r="Y486" i="48"/>
  <c r="Y487" i="48"/>
  <c r="Y488" i="48"/>
  <c r="Y489" i="48"/>
  <c r="Y490" i="48"/>
  <c r="Y491" i="48"/>
  <c r="Y492" i="48"/>
  <c r="Y493" i="48"/>
  <c r="Y494" i="48"/>
  <c r="Y495" i="48"/>
  <c r="Y496" i="48"/>
  <c r="Y497" i="48"/>
  <c r="Y498" i="48"/>
  <c r="Y499" i="48"/>
  <c r="Y500" i="48"/>
  <c r="Y501" i="48"/>
  <c r="Y502" i="48"/>
  <c r="Y503" i="48"/>
  <c r="Y504" i="48"/>
  <c r="Y505" i="48"/>
  <c r="Y506" i="48"/>
  <c r="Y507" i="48"/>
  <c r="Y508" i="48"/>
  <c r="Y509" i="48"/>
  <c r="Y510" i="48"/>
  <c r="Y511" i="48"/>
  <c r="Y512" i="48"/>
  <c r="Y513" i="48"/>
  <c r="Y514" i="48"/>
  <c r="Y515" i="48"/>
  <c r="Y516" i="48"/>
  <c r="Y517" i="48"/>
  <c r="Y518" i="48"/>
  <c r="Y519" i="48"/>
  <c r="Y520" i="48"/>
  <c r="Y521" i="48"/>
  <c r="Y522" i="48"/>
  <c r="Y523" i="48"/>
  <c r="Y524" i="48"/>
  <c r="Y525" i="48"/>
  <c r="Y526" i="48"/>
  <c r="Y527" i="48"/>
  <c r="Y528" i="48"/>
  <c r="Y6" i="44"/>
  <c r="Y7" i="44"/>
  <c r="Y8" i="44"/>
  <c r="Y9" i="44"/>
  <c r="Y10" i="44"/>
  <c r="Y11" i="44"/>
  <c r="Y12" i="44"/>
  <c r="Y13" i="44"/>
  <c r="Y14" i="44"/>
  <c r="Y15" i="44"/>
  <c r="Y16" i="44"/>
  <c r="Y17" i="44"/>
  <c r="Y18" i="44"/>
  <c r="Y19" i="44"/>
  <c r="Y20" i="44"/>
  <c r="Y21" i="44"/>
  <c r="Y22" i="44"/>
  <c r="Y23" i="44"/>
  <c r="Y24" i="44"/>
  <c r="Y25" i="44"/>
  <c r="Y26" i="44"/>
  <c r="Y27" i="44"/>
  <c r="Y28" i="44"/>
  <c r="Y29" i="44"/>
  <c r="Y30" i="44"/>
  <c r="Y31" i="44"/>
  <c r="Y32" i="44"/>
  <c r="Y33" i="44"/>
  <c r="Y34" i="44"/>
  <c r="Y35" i="44"/>
  <c r="Y36" i="44"/>
  <c r="Y37" i="44"/>
  <c r="Y38" i="44"/>
  <c r="Y39" i="44"/>
  <c r="Y40" i="44"/>
  <c r="Y41" i="44"/>
  <c r="Y42" i="44"/>
  <c r="Y43" i="44"/>
  <c r="Y44" i="44"/>
  <c r="Y45" i="44"/>
  <c r="Y46" i="44"/>
  <c r="Y47" i="44"/>
  <c r="Y48" i="44"/>
  <c r="Y49" i="44"/>
  <c r="Y50" i="44"/>
  <c r="Y51" i="44"/>
  <c r="Y52" i="44"/>
  <c r="Y53" i="44"/>
  <c r="Y54" i="44"/>
  <c r="Y55" i="44"/>
  <c r="Y56" i="44"/>
  <c r="Y57" i="44"/>
  <c r="Y58" i="44"/>
  <c r="Y59" i="44"/>
  <c r="Y60" i="44"/>
  <c r="Y61" i="44"/>
  <c r="Y62" i="44"/>
  <c r="Y63" i="44"/>
  <c r="Y64" i="44"/>
  <c r="Y65" i="44"/>
  <c r="Y66" i="44"/>
  <c r="Y67" i="44"/>
  <c r="Y68" i="44"/>
  <c r="Y69" i="44"/>
  <c r="Y70" i="44"/>
  <c r="Y71" i="44"/>
  <c r="Y72" i="44"/>
  <c r="Y73" i="44"/>
  <c r="Y74" i="44"/>
  <c r="Y75" i="44"/>
  <c r="Y76" i="44"/>
  <c r="Y77" i="44"/>
  <c r="Y78" i="44"/>
  <c r="Y79" i="44"/>
  <c r="Y80" i="44"/>
  <c r="Y81" i="44"/>
  <c r="Y82" i="44"/>
  <c r="Y83" i="44"/>
  <c r="Y84" i="44"/>
  <c r="Y85" i="44"/>
  <c r="Y86" i="44"/>
  <c r="Y87" i="44"/>
  <c r="Y88" i="44"/>
  <c r="Y89" i="44"/>
  <c r="Y90" i="44"/>
  <c r="Y91" i="44"/>
  <c r="Y92" i="44"/>
  <c r="Y93" i="44"/>
  <c r="Y94" i="44"/>
  <c r="Y95" i="44"/>
  <c r="Y96" i="44"/>
  <c r="Y97" i="44"/>
  <c r="Y98" i="44"/>
  <c r="Y99" i="44"/>
  <c r="Y100" i="44"/>
  <c r="Y101" i="44"/>
  <c r="Y102" i="44"/>
  <c r="Y103" i="44"/>
  <c r="Y104" i="44"/>
  <c r="Y105" i="44"/>
  <c r="Y106" i="44"/>
  <c r="Y107" i="44"/>
  <c r="Y108" i="44"/>
  <c r="Y109" i="44"/>
  <c r="Y110" i="44"/>
  <c r="Y111" i="44"/>
  <c r="Y112" i="44"/>
  <c r="Y113" i="44"/>
  <c r="Y114" i="44"/>
  <c r="Y115" i="44"/>
  <c r="Y116" i="44"/>
  <c r="Y117" i="44"/>
  <c r="Y118" i="44"/>
  <c r="Y119" i="44"/>
  <c r="Y120" i="44"/>
  <c r="Y121" i="44"/>
  <c r="Y122" i="44"/>
  <c r="Y123" i="44"/>
  <c r="Y124" i="44"/>
  <c r="Y125" i="44"/>
  <c r="Y126" i="44"/>
  <c r="Y127" i="44"/>
  <c r="Y128" i="44"/>
  <c r="Y129" i="44"/>
  <c r="Y130" i="44"/>
  <c r="Y131" i="44"/>
  <c r="Y132" i="44"/>
  <c r="Y133" i="44"/>
  <c r="Y134" i="44"/>
  <c r="Y135" i="44"/>
  <c r="Y136" i="44"/>
  <c r="Y137" i="44"/>
  <c r="Y138" i="44"/>
  <c r="Y139" i="44"/>
  <c r="Y140" i="44"/>
  <c r="Y141" i="44"/>
  <c r="Y142" i="44"/>
  <c r="Y143" i="44"/>
  <c r="Y144" i="44"/>
  <c r="Y145" i="44"/>
  <c r="Y146" i="44"/>
  <c r="Y147" i="44"/>
  <c r="Y148" i="44"/>
  <c r="Y149" i="44"/>
  <c r="Y150" i="44"/>
  <c r="Y151" i="44"/>
  <c r="Y152" i="44"/>
  <c r="Y153" i="44"/>
  <c r="Y154" i="44"/>
  <c r="Y155" i="44"/>
  <c r="Y156" i="44"/>
  <c r="Y157" i="44"/>
  <c r="Y158" i="44"/>
  <c r="Y159" i="44"/>
  <c r="Y160" i="44"/>
  <c r="Y161" i="44"/>
  <c r="Y162" i="44"/>
  <c r="Y163" i="44"/>
  <c r="Y164" i="44"/>
  <c r="Y165" i="44"/>
  <c r="Y166" i="44"/>
  <c r="Y167" i="44"/>
  <c r="Y168" i="44"/>
  <c r="Y169" i="44"/>
  <c r="Y170" i="44"/>
  <c r="Y171" i="44"/>
  <c r="Y172" i="44"/>
  <c r="Y173" i="44"/>
  <c r="Y174" i="44"/>
  <c r="Y175" i="44"/>
  <c r="Y176" i="44"/>
  <c r="Y177" i="44"/>
  <c r="Y178" i="44"/>
  <c r="Y179" i="44"/>
  <c r="Y180" i="44"/>
  <c r="Y181" i="44"/>
  <c r="Y182" i="44"/>
  <c r="Y183" i="44"/>
  <c r="Y184" i="44"/>
  <c r="Y185" i="44"/>
  <c r="Y186" i="44"/>
  <c r="Y187" i="44"/>
  <c r="Y188" i="44"/>
  <c r="Y189" i="44"/>
  <c r="Y190" i="44"/>
  <c r="Y191" i="44"/>
  <c r="Y192" i="44"/>
  <c r="Y193" i="44"/>
  <c r="Y194" i="44"/>
  <c r="Y195" i="44"/>
  <c r="Y196" i="44"/>
  <c r="Y197" i="44"/>
  <c r="Y198" i="44"/>
  <c r="Y199" i="44"/>
  <c r="Y200" i="44"/>
  <c r="Y201" i="44"/>
  <c r="Y202" i="44"/>
  <c r="Y203" i="44"/>
  <c r="Y204" i="44"/>
  <c r="Y205" i="44"/>
  <c r="Y206" i="44"/>
  <c r="Y207" i="44"/>
  <c r="Y208" i="44"/>
  <c r="Y209" i="44"/>
  <c r="Y210" i="44"/>
  <c r="Y211" i="44"/>
  <c r="Y212" i="44"/>
  <c r="Y213" i="44"/>
  <c r="Y214" i="44"/>
  <c r="Y215" i="44"/>
  <c r="Y216" i="44"/>
  <c r="Y217" i="44"/>
  <c r="Y218" i="44"/>
  <c r="Y219" i="44"/>
  <c r="Y220" i="44"/>
  <c r="Y221" i="44"/>
  <c r="Y222" i="44"/>
  <c r="Y223" i="44"/>
  <c r="Y224" i="44"/>
  <c r="Y225" i="44"/>
  <c r="Y226" i="44"/>
  <c r="Y227" i="44"/>
  <c r="Y228" i="44"/>
  <c r="Y229" i="44"/>
  <c r="Y230" i="44"/>
  <c r="Y231" i="44"/>
  <c r="Y232" i="44"/>
  <c r="Y233" i="44"/>
  <c r="Y234" i="44"/>
  <c r="Y235" i="44"/>
  <c r="Y236" i="44"/>
  <c r="Y237" i="44"/>
  <c r="Y238" i="44"/>
  <c r="Y239" i="44"/>
  <c r="Y240" i="44"/>
  <c r="Y241" i="44"/>
  <c r="Y242" i="44"/>
  <c r="Y243" i="44"/>
  <c r="Y244" i="44"/>
  <c r="Y245" i="44"/>
  <c r="Y246" i="44"/>
  <c r="Y247" i="44"/>
  <c r="Y248" i="44"/>
  <c r="Y249" i="44"/>
  <c r="Y250" i="44"/>
  <c r="Y251" i="44"/>
  <c r="Y252" i="44"/>
  <c r="Y253" i="44"/>
  <c r="Y254" i="44"/>
  <c r="Y255" i="44"/>
  <c r="Y256" i="44"/>
  <c r="Y257" i="44"/>
  <c r="Y258" i="44"/>
  <c r="Y259" i="44"/>
  <c r="Y260" i="44"/>
  <c r="Y261" i="44"/>
  <c r="Y262" i="44"/>
  <c r="Y263" i="44"/>
  <c r="Y264" i="44"/>
  <c r="Y265" i="44"/>
  <c r="Y266" i="44"/>
  <c r="Y267" i="44"/>
  <c r="Y268" i="44"/>
  <c r="Y269" i="44"/>
  <c r="Y270" i="44"/>
  <c r="Y271" i="44"/>
  <c r="Y272" i="44"/>
  <c r="Y273" i="44"/>
  <c r="Y274" i="44"/>
  <c r="Y275" i="44"/>
  <c r="Y276" i="44"/>
  <c r="Y277" i="44"/>
  <c r="Y278" i="44"/>
  <c r="Y279" i="44"/>
  <c r="Y280" i="44"/>
  <c r="Y281" i="44"/>
  <c r="Y282" i="44"/>
  <c r="Y283" i="44"/>
  <c r="Y284" i="44"/>
  <c r="Y285" i="44"/>
  <c r="Y286" i="44"/>
  <c r="Y287" i="44"/>
  <c r="Y288" i="44"/>
  <c r="Y289" i="44"/>
  <c r="Y290" i="44"/>
  <c r="Y291" i="44"/>
  <c r="Y292" i="44"/>
  <c r="Y293" i="44"/>
  <c r="Y294" i="44"/>
  <c r="Y295" i="44"/>
  <c r="Y296" i="44"/>
  <c r="Y297" i="44"/>
  <c r="Y298" i="44"/>
  <c r="Y299" i="44"/>
  <c r="Y300" i="44"/>
  <c r="Y301" i="44"/>
  <c r="Y302" i="44"/>
  <c r="Y303" i="44"/>
  <c r="Y304" i="44"/>
  <c r="Y305" i="44"/>
  <c r="Y306" i="44"/>
  <c r="Y307" i="44"/>
  <c r="Y308" i="44"/>
  <c r="Y309" i="44"/>
  <c r="Y310" i="44"/>
  <c r="Y311" i="44"/>
  <c r="Y312" i="44"/>
  <c r="Y313" i="44"/>
  <c r="Y314" i="44"/>
  <c r="Y315" i="44"/>
  <c r="Y316" i="44"/>
  <c r="Y317" i="44"/>
  <c r="Y318" i="44"/>
  <c r="Y319" i="44"/>
  <c r="Y320" i="44"/>
  <c r="Y321" i="44"/>
  <c r="Y322" i="44"/>
  <c r="Y323" i="44"/>
  <c r="Y324" i="44"/>
  <c r="Y325" i="44"/>
  <c r="Y326" i="44"/>
  <c r="Y327" i="44"/>
  <c r="Y328" i="44"/>
  <c r="Y329" i="44"/>
  <c r="Y330" i="44"/>
  <c r="Y331" i="44"/>
  <c r="Y332" i="44"/>
  <c r="Y333" i="44"/>
  <c r="Y334" i="44"/>
  <c r="Y335" i="44"/>
  <c r="Y336" i="44"/>
  <c r="Y337" i="44"/>
  <c r="Y338" i="44"/>
  <c r="Y339" i="44"/>
  <c r="Y340" i="44"/>
  <c r="Y341" i="44"/>
  <c r="Y342" i="44"/>
  <c r="Y343" i="44"/>
  <c r="Y344" i="44"/>
  <c r="Y345" i="44"/>
  <c r="Y346" i="44"/>
  <c r="Y347" i="44"/>
  <c r="Y348" i="44"/>
  <c r="Y349" i="44"/>
  <c r="Y350" i="44"/>
  <c r="Y351" i="44"/>
  <c r="Y352" i="44"/>
  <c r="Y353" i="44"/>
  <c r="Y354" i="44"/>
  <c r="Y355" i="44"/>
  <c r="Y356" i="44"/>
  <c r="Y357" i="44"/>
  <c r="Y358" i="44"/>
  <c r="Y359" i="44"/>
  <c r="Y360" i="44"/>
  <c r="Y361" i="44"/>
  <c r="Y362" i="44"/>
  <c r="Y363" i="44"/>
  <c r="Y364" i="44"/>
  <c r="Y365" i="44"/>
  <c r="Y366" i="44"/>
  <c r="Y367" i="44"/>
  <c r="Y368" i="44"/>
  <c r="Y369" i="44"/>
  <c r="Y370" i="44"/>
  <c r="Y371" i="44"/>
  <c r="Y372" i="44"/>
  <c r="Y373" i="44"/>
  <c r="Y374" i="44"/>
  <c r="Y375" i="44"/>
  <c r="Y376" i="44"/>
  <c r="Y377" i="44"/>
  <c r="Y378" i="44"/>
  <c r="Y379" i="44"/>
  <c r="Y380" i="44"/>
  <c r="Y381" i="44"/>
  <c r="Y382" i="44"/>
  <c r="Y383" i="44"/>
  <c r="Y384" i="44"/>
  <c r="Y385" i="44"/>
  <c r="Y386" i="44"/>
  <c r="Y387" i="44"/>
  <c r="Y388" i="44"/>
  <c r="Y389" i="44"/>
  <c r="Y390" i="44"/>
  <c r="Y391" i="44"/>
  <c r="Y392" i="44"/>
  <c r="Y393" i="44"/>
  <c r="Y394" i="44"/>
  <c r="Y395" i="44"/>
  <c r="Y396" i="44"/>
  <c r="Y397" i="44"/>
  <c r="Y398" i="44"/>
  <c r="Y399" i="44"/>
  <c r="Y400" i="44"/>
  <c r="Y401" i="44"/>
  <c r="Y402" i="44"/>
  <c r="Y403" i="44"/>
  <c r="Y404" i="44"/>
  <c r="Y405" i="44"/>
  <c r="Y406" i="44"/>
  <c r="Y407" i="44"/>
  <c r="Y408" i="44"/>
  <c r="Y409" i="44"/>
  <c r="Y410" i="44"/>
  <c r="Y411" i="44"/>
  <c r="Y412" i="44"/>
  <c r="Y413" i="44"/>
  <c r="Y414" i="44"/>
  <c r="Y415" i="44"/>
  <c r="Y416" i="44"/>
  <c r="Y417" i="44"/>
  <c r="Y418" i="44"/>
  <c r="Y419" i="44"/>
  <c r="Y420" i="44"/>
  <c r="Y421" i="44"/>
  <c r="Y422" i="44"/>
  <c r="Y423" i="44"/>
  <c r="Y424" i="44"/>
  <c r="Y425" i="44"/>
  <c r="Y426" i="44"/>
  <c r="Y427" i="44"/>
  <c r="Y428" i="44"/>
  <c r="Y429" i="44"/>
  <c r="Y430" i="44"/>
  <c r="Y431" i="44"/>
  <c r="Y432" i="44"/>
  <c r="Y433" i="44"/>
  <c r="Y434" i="44"/>
  <c r="Y435" i="44"/>
  <c r="Y436" i="44"/>
  <c r="Y437" i="44"/>
  <c r="Y438" i="44"/>
  <c r="Y439" i="44"/>
  <c r="Y440" i="44"/>
  <c r="Y441" i="44"/>
  <c r="Y442" i="44"/>
  <c r="Y443" i="44"/>
  <c r="Y444" i="44"/>
  <c r="Y445" i="44"/>
  <c r="Y446" i="44"/>
  <c r="Y447" i="44"/>
  <c r="Y448" i="44"/>
  <c r="Y449" i="44"/>
  <c r="Y450" i="44"/>
  <c r="Y451" i="44"/>
  <c r="Y452" i="44"/>
  <c r="Y453" i="44"/>
  <c r="Y454" i="44"/>
  <c r="Y455" i="44"/>
  <c r="Y456" i="44"/>
  <c r="Y457" i="44"/>
  <c r="Y458" i="44"/>
  <c r="Y459" i="44"/>
  <c r="Y460" i="44"/>
  <c r="Y461" i="44"/>
  <c r="Y462" i="44"/>
  <c r="Y463" i="44"/>
  <c r="Y464" i="44"/>
  <c r="Y465" i="44"/>
  <c r="Y466" i="44"/>
  <c r="Y467" i="44"/>
  <c r="Y468" i="44"/>
  <c r="Y469" i="44"/>
  <c r="Y470" i="44"/>
  <c r="Y471" i="44"/>
  <c r="Y472" i="44"/>
  <c r="Y473" i="44"/>
  <c r="Y474" i="44"/>
  <c r="Y475" i="44"/>
  <c r="Y476" i="44"/>
  <c r="Y477" i="44"/>
  <c r="Y478" i="44"/>
  <c r="Y479" i="44"/>
  <c r="Y480" i="44"/>
  <c r="Y481" i="44"/>
  <c r="Y482" i="44"/>
  <c r="Y483" i="44"/>
  <c r="Y484" i="44"/>
  <c r="Y485" i="44"/>
  <c r="Y486" i="44"/>
  <c r="Y487" i="44"/>
  <c r="Y488" i="44"/>
  <c r="Y489" i="44"/>
  <c r="Y490" i="44"/>
  <c r="Y491" i="44"/>
  <c r="Y492" i="44"/>
  <c r="Y493" i="44"/>
  <c r="Y494" i="44"/>
  <c r="Y495" i="44"/>
  <c r="Y496" i="44"/>
  <c r="Y497" i="44"/>
  <c r="Y498" i="44"/>
  <c r="Y499" i="44"/>
  <c r="Y500" i="44"/>
  <c r="Y501" i="44"/>
  <c r="Y502" i="44"/>
  <c r="Y503" i="44"/>
  <c r="Y504" i="44"/>
  <c r="Y505" i="44"/>
  <c r="Y506" i="44"/>
  <c r="Y507" i="44"/>
  <c r="Y508" i="44"/>
  <c r="Y509" i="44"/>
  <c r="Y510" i="44"/>
  <c r="Y511" i="44"/>
  <c r="Y512" i="44"/>
  <c r="Y513" i="44"/>
  <c r="Y514" i="44"/>
  <c r="Y515" i="44"/>
  <c r="Y516" i="44"/>
  <c r="Y517" i="44"/>
  <c r="Y518" i="44"/>
  <c r="Y519" i="44"/>
  <c r="Y520" i="44"/>
  <c r="Y521" i="44"/>
  <c r="Y522" i="44"/>
  <c r="Y523" i="44"/>
  <c r="Y524" i="44"/>
  <c r="Y525" i="44"/>
  <c r="Y526" i="44"/>
  <c r="Y527" i="44"/>
  <c r="Y528" i="44"/>
  <c r="Y6" i="51"/>
  <c r="Y7" i="51"/>
  <c r="Y8" i="51"/>
  <c r="Y9" i="51"/>
  <c r="Y10" i="51"/>
  <c r="Y11" i="51"/>
  <c r="Y12" i="51"/>
  <c r="Y13" i="51"/>
  <c r="Y14" i="51"/>
  <c r="Y15" i="51"/>
  <c r="Y16" i="51"/>
  <c r="Y17" i="51"/>
  <c r="Y18" i="51"/>
  <c r="Y19" i="51"/>
  <c r="Y20" i="51"/>
  <c r="Y21" i="51"/>
  <c r="Y22" i="51"/>
  <c r="Y23" i="51"/>
  <c r="Y24" i="51"/>
  <c r="Y25" i="51"/>
  <c r="Y26" i="51"/>
  <c r="Y27" i="51"/>
  <c r="Y28" i="51"/>
  <c r="Y29" i="51"/>
  <c r="Y30" i="51"/>
  <c r="Y31" i="51"/>
  <c r="Y32" i="51"/>
  <c r="Y33" i="51"/>
  <c r="Y34" i="51"/>
  <c r="Y35" i="51"/>
  <c r="Y36" i="51"/>
  <c r="Y37" i="51"/>
  <c r="Y38" i="51"/>
  <c r="Y39" i="51"/>
  <c r="Y40" i="51"/>
  <c r="Y41" i="51"/>
  <c r="Y42" i="51"/>
  <c r="Y43" i="51"/>
  <c r="Y44" i="51"/>
  <c r="Y45" i="51"/>
  <c r="Y46" i="51"/>
  <c r="Y47" i="51"/>
  <c r="Y48" i="51"/>
  <c r="Y49" i="51"/>
  <c r="Y50" i="51"/>
  <c r="Y51" i="51"/>
  <c r="Y52" i="51"/>
  <c r="Y53" i="51"/>
  <c r="Y54" i="51"/>
  <c r="Y55" i="51"/>
  <c r="Y56" i="51"/>
  <c r="Y57" i="51"/>
  <c r="Y58" i="51"/>
  <c r="Y59" i="51"/>
  <c r="Y60" i="51"/>
  <c r="Y61" i="51"/>
  <c r="Y62" i="51"/>
  <c r="Y63" i="51"/>
  <c r="Y64" i="51"/>
  <c r="Y65" i="51"/>
  <c r="Y66" i="51"/>
  <c r="Y67" i="51"/>
  <c r="Y68" i="51"/>
  <c r="Y69" i="51"/>
  <c r="Y70" i="51"/>
  <c r="Y71" i="51"/>
  <c r="Y72" i="51"/>
  <c r="Y73" i="51"/>
  <c r="Y74" i="51"/>
  <c r="Y75" i="51"/>
  <c r="Y76" i="51"/>
  <c r="Y77" i="51"/>
  <c r="Y78" i="51"/>
  <c r="Y79" i="51"/>
  <c r="Y80" i="51"/>
  <c r="Y81" i="51"/>
  <c r="Y82" i="51"/>
  <c r="Y83" i="51"/>
  <c r="Y84" i="51"/>
  <c r="Y85" i="51"/>
  <c r="Y86" i="51"/>
  <c r="Y87" i="51"/>
  <c r="Y88" i="51"/>
  <c r="Y89" i="51"/>
  <c r="Y90" i="51"/>
  <c r="Y91" i="51"/>
  <c r="Y92" i="51"/>
  <c r="Y93" i="51"/>
  <c r="Y94" i="51"/>
  <c r="Y95" i="51"/>
  <c r="Y96" i="51"/>
  <c r="Y97" i="51"/>
  <c r="Y98" i="51"/>
  <c r="Y99" i="51"/>
  <c r="Y100" i="51"/>
  <c r="Y101" i="51"/>
  <c r="Y102" i="51"/>
  <c r="Y103" i="51"/>
  <c r="Y104" i="51"/>
  <c r="Y105" i="51"/>
  <c r="Y106" i="51"/>
  <c r="Y107" i="51"/>
  <c r="Y108" i="51"/>
  <c r="Y109" i="51"/>
  <c r="Y110" i="51"/>
  <c r="Y111" i="51"/>
  <c r="Y112" i="51"/>
  <c r="Y113" i="51"/>
  <c r="Y114" i="51"/>
  <c r="Y115" i="51"/>
  <c r="Y116" i="51"/>
  <c r="Y117" i="51"/>
  <c r="Y118" i="51"/>
  <c r="Y119" i="51"/>
  <c r="Y120" i="51"/>
  <c r="Y121" i="51"/>
  <c r="Y122" i="51"/>
  <c r="Y123" i="51"/>
  <c r="Y124" i="51"/>
  <c r="Y125" i="51"/>
  <c r="Y126" i="51"/>
  <c r="Y127" i="51"/>
  <c r="Y128" i="51"/>
  <c r="Y129" i="51"/>
  <c r="Y130" i="51"/>
  <c r="Y131" i="51"/>
  <c r="Y132" i="51"/>
  <c r="Y133" i="51"/>
  <c r="Y134" i="51"/>
  <c r="Y135" i="51"/>
  <c r="Y136" i="51"/>
  <c r="Y137" i="51"/>
  <c r="Y138" i="51"/>
  <c r="Y139" i="51"/>
  <c r="Y140" i="51"/>
  <c r="Y141" i="51"/>
  <c r="Y142" i="51"/>
  <c r="Y143" i="51"/>
  <c r="Y144" i="51"/>
  <c r="Y145" i="51"/>
  <c r="Y146" i="51"/>
  <c r="Y147" i="51"/>
  <c r="Y148" i="51"/>
  <c r="Y149" i="51"/>
  <c r="Y150" i="51"/>
  <c r="Y151" i="51"/>
  <c r="Y152" i="51"/>
  <c r="Y153" i="51"/>
  <c r="Y154" i="51"/>
  <c r="Y155" i="51"/>
  <c r="Y156" i="51"/>
  <c r="Y157" i="51"/>
  <c r="Y158" i="51"/>
  <c r="Y159" i="51"/>
  <c r="Y160" i="51"/>
  <c r="Y161" i="51"/>
  <c r="Y162" i="51"/>
  <c r="Y163" i="51"/>
  <c r="Y164" i="51"/>
  <c r="Y165" i="51"/>
  <c r="Y166" i="51"/>
  <c r="Y167" i="51"/>
  <c r="Y168" i="51"/>
  <c r="Y169" i="51"/>
  <c r="Y170" i="51"/>
  <c r="Y171" i="51"/>
  <c r="Y172" i="51"/>
  <c r="Y173" i="51"/>
  <c r="Y174" i="51"/>
  <c r="Y175" i="51"/>
  <c r="Y176" i="51"/>
  <c r="Y177" i="51"/>
  <c r="Y178" i="51"/>
  <c r="Y179" i="51"/>
  <c r="Y180" i="51"/>
  <c r="Y181" i="51"/>
  <c r="Y182" i="51"/>
  <c r="Y183" i="51"/>
  <c r="Y184" i="51"/>
  <c r="Y185" i="51"/>
  <c r="Y186" i="51"/>
  <c r="Y187" i="51"/>
  <c r="Y188" i="51"/>
  <c r="Y189" i="51"/>
  <c r="Y190" i="51"/>
  <c r="Y191" i="51"/>
  <c r="Y192" i="51"/>
  <c r="Y193" i="51"/>
  <c r="Y194" i="51"/>
  <c r="Y195" i="51"/>
  <c r="Y196" i="51"/>
  <c r="Y197" i="51"/>
  <c r="Y198" i="51"/>
  <c r="Y199" i="51"/>
  <c r="Y200" i="51"/>
  <c r="Y201" i="51"/>
  <c r="Y202" i="51"/>
  <c r="Y203" i="51"/>
  <c r="Y204" i="51"/>
  <c r="Y205" i="51"/>
  <c r="Y206" i="51"/>
  <c r="Y207" i="51"/>
  <c r="Y208" i="51"/>
  <c r="Y209" i="51"/>
  <c r="Y210" i="51"/>
  <c r="Y211" i="51"/>
  <c r="Y212" i="51"/>
  <c r="Y213" i="51"/>
  <c r="Y214" i="51"/>
  <c r="Y215" i="51"/>
  <c r="Y216" i="51"/>
  <c r="Y217" i="51"/>
  <c r="Y218" i="51"/>
  <c r="Y219" i="51"/>
  <c r="Y220" i="51"/>
  <c r="Y221" i="51"/>
  <c r="Y222" i="51"/>
  <c r="Y223" i="51"/>
  <c r="Y224" i="51"/>
  <c r="Y225" i="51"/>
  <c r="Y226" i="51"/>
  <c r="Y227" i="51"/>
  <c r="Y228" i="51"/>
  <c r="Y229" i="51"/>
  <c r="Y230" i="51"/>
  <c r="Y231" i="51"/>
  <c r="Y232" i="51"/>
  <c r="Y233" i="51"/>
  <c r="Y234" i="51"/>
  <c r="Y235" i="51"/>
  <c r="Y236" i="51"/>
  <c r="Y237" i="51"/>
  <c r="Y238" i="51"/>
  <c r="Y239" i="51"/>
  <c r="Y240" i="51"/>
  <c r="Y241" i="51"/>
  <c r="Y242" i="51"/>
  <c r="Y243" i="51"/>
  <c r="Y244" i="51"/>
  <c r="Y245" i="51"/>
  <c r="Y246" i="51"/>
  <c r="Y247" i="51"/>
  <c r="Y248" i="51"/>
  <c r="Y249" i="51"/>
  <c r="Y250" i="51"/>
  <c r="Y251" i="51"/>
  <c r="Y252" i="51"/>
  <c r="Y253" i="51"/>
  <c r="Y254" i="51"/>
  <c r="Y255" i="51"/>
  <c r="Y256" i="51"/>
  <c r="Y257" i="51"/>
  <c r="Y258" i="51"/>
  <c r="Y259" i="51"/>
  <c r="Y260" i="51"/>
  <c r="Y261" i="51"/>
  <c r="Y262" i="51"/>
  <c r="Y263" i="51"/>
  <c r="Y264" i="51"/>
  <c r="Y265" i="51"/>
  <c r="Y266" i="51"/>
  <c r="Y267" i="51"/>
  <c r="Y268" i="51"/>
  <c r="Y269" i="51"/>
  <c r="Y270" i="51"/>
  <c r="Y271" i="51"/>
  <c r="Y272" i="51"/>
  <c r="Y273" i="51"/>
  <c r="Y274" i="51"/>
  <c r="Y275" i="51"/>
  <c r="Y276" i="51"/>
  <c r="Y277" i="51"/>
  <c r="Y278" i="51"/>
  <c r="Y279" i="51"/>
  <c r="Y280" i="51"/>
  <c r="Y281" i="51"/>
  <c r="Y282" i="51"/>
  <c r="Y283" i="51"/>
  <c r="Y284" i="51"/>
  <c r="Y285" i="51"/>
  <c r="Y286" i="51"/>
  <c r="Y287" i="51"/>
  <c r="Y288" i="51"/>
  <c r="Y289" i="51"/>
  <c r="Y290" i="51"/>
  <c r="Y291" i="51"/>
  <c r="Y292" i="51"/>
  <c r="Y293" i="51"/>
  <c r="Y294" i="51"/>
  <c r="Y295" i="51"/>
  <c r="Y296" i="51"/>
  <c r="Y297" i="51"/>
  <c r="Y298" i="51"/>
  <c r="Y299" i="51"/>
  <c r="Y300" i="51"/>
  <c r="Y301" i="51"/>
  <c r="Y302" i="51"/>
  <c r="Y303" i="51"/>
  <c r="Y304" i="51"/>
  <c r="Y305" i="51"/>
  <c r="Y306" i="51"/>
  <c r="Y307" i="51"/>
  <c r="Y308" i="51"/>
  <c r="Y309" i="51"/>
  <c r="Y310" i="51"/>
  <c r="Y311" i="51"/>
  <c r="Y312" i="51"/>
  <c r="Y313" i="51"/>
  <c r="Y314" i="51"/>
  <c r="Y315" i="51"/>
  <c r="Y316" i="51"/>
  <c r="Y317" i="51"/>
  <c r="Y318" i="51"/>
  <c r="Y319" i="51"/>
  <c r="Y320" i="51"/>
  <c r="Y321" i="51"/>
  <c r="Y322" i="51"/>
  <c r="Y323" i="51"/>
  <c r="Y324" i="51"/>
  <c r="Y325" i="51"/>
  <c r="Y326" i="51"/>
  <c r="Y327" i="51"/>
  <c r="Y328" i="51"/>
  <c r="Y329" i="51"/>
  <c r="Y330" i="51"/>
  <c r="Y331" i="51"/>
  <c r="Y332" i="51"/>
  <c r="Y333" i="51"/>
  <c r="Y334" i="51"/>
  <c r="Y335" i="51"/>
  <c r="Y336" i="51"/>
  <c r="Y337" i="51"/>
  <c r="Y338" i="51"/>
  <c r="Y339" i="51"/>
  <c r="Y340" i="51"/>
  <c r="Y341" i="51"/>
  <c r="Y342" i="51"/>
  <c r="Y343" i="51"/>
  <c r="Y344" i="51"/>
  <c r="Y345" i="51"/>
  <c r="Y346" i="51"/>
  <c r="Y347" i="51"/>
  <c r="Y348" i="51"/>
  <c r="Y349" i="51"/>
  <c r="Y350" i="51"/>
  <c r="Y351" i="51"/>
  <c r="Y352" i="51"/>
  <c r="Y353" i="51"/>
  <c r="Y354" i="51"/>
  <c r="Y355" i="51"/>
  <c r="Y356" i="51"/>
  <c r="Y357" i="51"/>
  <c r="Y358" i="51"/>
  <c r="Y359" i="51"/>
  <c r="Y360" i="51"/>
  <c r="Y361" i="51"/>
  <c r="Y362" i="51"/>
  <c r="Y363" i="51"/>
  <c r="Y364" i="51"/>
  <c r="Y365" i="51"/>
  <c r="Y366" i="51"/>
  <c r="Y367" i="51"/>
  <c r="Y368" i="51"/>
  <c r="Y369" i="51"/>
  <c r="Y370" i="51"/>
  <c r="Y371" i="51"/>
  <c r="Y372" i="51"/>
  <c r="Y373" i="51"/>
  <c r="Y374" i="51"/>
  <c r="Y375" i="51"/>
  <c r="Y376" i="51"/>
  <c r="Y377" i="51"/>
  <c r="Y378" i="51"/>
  <c r="Y379" i="51"/>
  <c r="Y380" i="51"/>
  <c r="Y381" i="51"/>
  <c r="Y382" i="51"/>
  <c r="Y383" i="51"/>
  <c r="Y384" i="51"/>
  <c r="Y385" i="51"/>
  <c r="Y386" i="51"/>
  <c r="Y387" i="51"/>
  <c r="Y388" i="51"/>
  <c r="Y389" i="51"/>
  <c r="Y390" i="51"/>
  <c r="Y391" i="51"/>
  <c r="Y392" i="51"/>
  <c r="Y393" i="51"/>
  <c r="Y394" i="51"/>
  <c r="Y395" i="51"/>
  <c r="Y396" i="51"/>
  <c r="Y397" i="51"/>
  <c r="Y398" i="51"/>
  <c r="Y399" i="51"/>
  <c r="Y400" i="51"/>
  <c r="Y401" i="51"/>
  <c r="Y402" i="51"/>
  <c r="Y403" i="51"/>
  <c r="Y404" i="51"/>
  <c r="Y405" i="51"/>
  <c r="Y406" i="51"/>
  <c r="Y407" i="51"/>
  <c r="Y408" i="51"/>
  <c r="Y409" i="51"/>
  <c r="Y410" i="51"/>
  <c r="Y411" i="51"/>
  <c r="Y412" i="51"/>
  <c r="Y413" i="51"/>
  <c r="Y414" i="51"/>
  <c r="Y415" i="51"/>
  <c r="Y416" i="51"/>
  <c r="Y417" i="51"/>
  <c r="Y418" i="51"/>
  <c r="Y419" i="51"/>
  <c r="Y420" i="51"/>
  <c r="Y421" i="51"/>
  <c r="Y422" i="51"/>
  <c r="Y423" i="51"/>
  <c r="Y424" i="51"/>
  <c r="Y425" i="51"/>
  <c r="Y426" i="51"/>
  <c r="Y427" i="51"/>
  <c r="Y428" i="51"/>
  <c r="Y429" i="51"/>
  <c r="Y430" i="51"/>
  <c r="Y431" i="51"/>
  <c r="Y432" i="51"/>
  <c r="Y433" i="51"/>
  <c r="Y434" i="51"/>
  <c r="Y435" i="51"/>
  <c r="Y436" i="51"/>
  <c r="Y437" i="51"/>
  <c r="Y438" i="51"/>
  <c r="Y439" i="51"/>
  <c r="Y440" i="51"/>
  <c r="Y441" i="51"/>
  <c r="Y442" i="51"/>
  <c r="Y443" i="51"/>
  <c r="Y444" i="51"/>
  <c r="Y445" i="51"/>
  <c r="Y446" i="51"/>
  <c r="Y447" i="51"/>
  <c r="Y448" i="51"/>
  <c r="Y449" i="51"/>
  <c r="Y450" i="51"/>
  <c r="Y451" i="51"/>
  <c r="Y452" i="51"/>
  <c r="Y453" i="51"/>
  <c r="Y454" i="51"/>
  <c r="Y455" i="51"/>
  <c r="Y456" i="51"/>
  <c r="Y457" i="51"/>
  <c r="Y458" i="51"/>
  <c r="Y459" i="51"/>
  <c r="Y460" i="51"/>
  <c r="Y461" i="51"/>
  <c r="Y462" i="51"/>
  <c r="Y463" i="51"/>
  <c r="Y464" i="51"/>
  <c r="Y465" i="51"/>
  <c r="Y466" i="51"/>
  <c r="Y467" i="51"/>
  <c r="Y468" i="51"/>
  <c r="Y469" i="51"/>
  <c r="Y470" i="51"/>
  <c r="Y471" i="51"/>
  <c r="Y472" i="51"/>
  <c r="Y473" i="51"/>
  <c r="Y474" i="51"/>
  <c r="Y475" i="51"/>
  <c r="Y476" i="51"/>
  <c r="Y477" i="51"/>
  <c r="Y478" i="51"/>
  <c r="Y479" i="51"/>
  <c r="Y480" i="51"/>
  <c r="Y481" i="51"/>
  <c r="Y482" i="51"/>
  <c r="Y483" i="51"/>
  <c r="Y484" i="51"/>
  <c r="Y485" i="51"/>
  <c r="Y486" i="51"/>
  <c r="Y487" i="51"/>
  <c r="Y488" i="51"/>
  <c r="Y489" i="51"/>
  <c r="Y490" i="51"/>
  <c r="Y491" i="51"/>
  <c r="Y492" i="51"/>
  <c r="Y493" i="51"/>
  <c r="Y494" i="51"/>
  <c r="Y495" i="51"/>
  <c r="Y496" i="51"/>
  <c r="Y497" i="51"/>
  <c r="Y498" i="51"/>
  <c r="Y499" i="51"/>
  <c r="Y500" i="51"/>
  <c r="Y501" i="51"/>
  <c r="Y502" i="51"/>
  <c r="Y503" i="51"/>
  <c r="Y504" i="51"/>
  <c r="Y505" i="51"/>
  <c r="Y506" i="51"/>
  <c r="Y507" i="51"/>
  <c r="Y508" i="51"/>
  <c r="Y509" i="51"/>
  <c r="Y510" i="51"/>
  <c r="Y511" i="51"/>
  <c r="Y512" i="51"/>
  <c r="Y513" i="51"/>
  <c r="Y514" i="51"/>
  <c r="Y515" i="51"/>
  <c r="Y516" i="51"/>
  <c r="Y517" i="51"/>
  <c r="Y518" i="51"/>
  <c r="Y519" i="51"/>
  <c r="Y520" i="51"/>
  <c r="Y521" i="51"/>
  <c r="Y522" i="51"/>
  <c r="Y523" i="51"/>
  <c r="Y524" i="51"/>
  <c r="Y525" i="51"/>
  <c r="Y526" i="51"/>
  <c r="Y527" i="51"/>
  <c r="Y528" i="51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3" i="33"/>
  <c r="Y24" i="33"/>
  <c r="Y25" i="33"/>
  <c r="Y26" i="33"/>
  <c r="Y27" i="33"/>
  <c r="Y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Y46" i="33"/>
  <c r="Y47" i="33"/>
  <c r="Y48" i="33"/>
  <c r="Y49" i="33"/>
  <c r="Y50" i="33"/>
  <c r="Y51" i="33"/>
  <c r="Y52" i="33"/>
  <c r="Y53" i="33"/>
  <c r="Y54" i="33"/>
  <c r="Y55" i="33"/>
  <c r="Y56" i="33"/>
  <c r="Y57" i="33"/>
  <c r="Y58" i="33"/>
  <c r="Y59" i="33"/>
  <c r="Y60" i="33"/>
  <c r="Y61" i="33"/>
  <c r="Y62" i="33"/>
  <c r="Y63" i="33"/>
  <c r="Y64" i="33"/>
  <c r="Y65" i="33"/>
  <c r="Y66" i="33"/>
  <c r="Y67" i="33"/>
  <c r="Y68" i="33"/>
  <c r="Y69" i="33"/>
  <c r="Y70" i="33"/>
  <c r="Y71" i="33"/>
  <c r="Y72" i="33"/>
  <c r="Y73" i="33"/>
  <c r="Y74" i="33"/>
  <c r="Y75" i="33"/>
  <c r="Y76" i="33"/>
  <c r="Y77" i="33"/>
  <c r="Y78" i="33"/>
  <c r="Y79" i="33"/>
  <c r="Y80" i="33"/>
  <c r="Y81" i="33"/>
  <c r="Y82" i="33"/>
  <c r="Y83" i="33"/>
  <c r="Y84" i="33"/>
  <c r="Y85" i="33"/>
  <c r="Y86" i="33"/>
  <c r="Y87" i="33"/>
  <c r="Y88" i="33"/>
  <c r="Y89" i="33"/>
  <c r="Y90" i="33"/>
  <c r="Y91" i="33"/>
  <c r="Y92" i="33"/>
  <c r="Y93" i="33"/>
  <c r="Y94" i="33"/>
  <c r="Y95" i="33"/>
  <c r="Y96" i="33"/>
  <c r="Y97" i="33"/>
  <c r="Y98" i="33"/>
  <c r="Y99" i="33"/>
  <c r="Y100" i="33"/>
  <c r="Y101" i="33"/>
  <c r="Y102" i="33"/>
  <c r="Y103" i="33"/>
  <c r="Y104" i="33"/>
  <c r="Y105" i="33"/>
  <c r="Y106" i="33"/>
  <c r="Y107" i="33"/>
  <c r="Y108" i="33"/>
  <c r="Y109" i="33"/>
  <c r="Y110" i="33"/>
  <c r="Y111" i="33"/>
  <c r="Y112" i="33"/>
  <c r="Y113" i="33"/>
  <c r="Y114" i="33"/>
  <c r="Y115" i="33"/>
  <c r="Y116" i="33"/>
  <c r="Y117" i="33"/>
  <c r="Y118" i="33"/>
  <c r="Y119" i="33"/>
  <c r="Y120" i="33"/>
  <c r="Y121" i="33"/>
  <c r="Y122" i="33"/>
  <c r="Y123" i="33"/>
  <c r="Y124" i="33"/>
  <c r="Y125" i="33"/>
  <c r="Y126" i="33"/>
  <c r="Y127" i="33"/>
  <c r="Y128" i="33"/>
  <c r="Y129" i="33"/>
  <c r="Y130" i="33"/>
  <c r="Y131" i="33"/>
  <c r="Y132" i="33"/>
  <c r="Y133" i="33"/>
  <c r="Y134" i="33"/>
  <c r="Y135" i="33"/>
  <c r="Y136" i="33"/>
  <c r="Y137" i="33"/>
  <c r="Y138" i="33"/>
  <c r="Y139" i="33"/>
  <c r="Y140" i="33"/>
  <c r="Y141" i="33"/>
  <c r="Y142" i="33"/>
  <c r="Y143" i="33"/>
  <c r="Y144" i="33"/>
  <c r="Y145" i="33"/>
  <c r="Y146" i="33"/>
  <c r="Y147" i="33"/>
  <c r="Y148" i="33"/>
  <c r="Y149" i="33"/>
  <c r="Y150" i="33"/>
  <c r="Y151" i="33"/>
  <c r="Y152" i="33"/>
  <c r="Y153" i="33"/>
  <c r="Y154" i="33"/>
  <c r="Y155" i="33"/>
  <c r="Y156" i="33"/>
  <c r="Y157" i="33"/>
  <c r="Y158" i="33"/>
  <c r="Y159" i="33"/>
  <c r="Y160" i="33"/>
  <c r="Y161" i="33"/>
  <c r="Y162" i="33"/>
  <c r="Y163" i="33"/>
  <c r="Y164" i="33"/>
  <c r="Y165" i="33"/>
  <c r="Y166" i="33"/>
  <c r="Y167" i="33"/>
  <c r="Y168" i="33"/>
  <c r="Y169" i="33"/>
  <c r="Y170" i="33"/>
  <c r="Y171" i="33"/>
  <c r="Y172" i="33"/>
  <c r="Y173" i="33"/>
  <c r="Y174" i="33"/>
  <c r="Y175" i="33"/>
  <c r="Y176" i="33"/>
  <c r="Y177" i="33"/>
  <c r="Y178" i="33"/>
  <c r="Y179" i="33"/>
  <c r="Y180" i="33"/>
  <c r="Y181" i="33"/>
  <c r="Y182" i="33"/>
  <c r="Y183" i="33"/>
  <c r="Y184" i="33"/>
  <c r="Y185" i="33"/>
  <c r="Y186" i="33"/>
  <c r="Y187" i="33"/>
  <c r="Y188" i="33"/>
  <c r="Y189" i="33"/>
  <c r="Y190" i="33"/>
  <c r="Y191" i="33"/>
  <c r="Y192" i="33"/>
  <c r="Y193" i="33"/>
  <c r="Y194" i="33"/>
  <c r="Y195" i="33"/>
  <c r="Y196" i="33"/>
  <c r="Y197" i="33"/>
  <c r="Y198" i="33"/>
  <c r="Y199" i="33"/>
  <c r="Y200" i="33"/>
  <c r="Y201" i="33"/>
  <c r="Y202" i="33"/>
  <c r="Y203" i="33"/>
  <c r="Y204" i="33"/>
  <c r="Y205" i="33"/>
  <c r="Y206" i="33"/>
  <c r="Y207" i="33"/>
  <c r="Y208" i="33"/>
  <c r="Y209" i="33"/>
  <c r="Y210" i="33"/>
  <c r="Y211" i="33"/>
  <c r="Y212" i="33"/>
  <c r="Y213" i="33"/>
  <c r="Y214" i="33"/>
  <c r="Y215" i="33"/>
  <c r="Y216" i="33"/>
  <c r="Y217" i="33"/>
  <c r="Y218" i="33"/>
  <c r="Y219" i="33"/>
  <c r="Y220" i="33"/>
  <c r="Y221" i="33"/>
  <c r="Y222" i="33"/>
  <c r="Y223" i="33"/>
  <c r="Y224" i="33"/>
  <c r="Y225" i="33"/>
  <c r="Y226" i="33"/>
  <c r="Y227" i="33"/>
  <c r="Y228" i="33"/>
  <c r="Y229" i="33"/>
  <c r="Y230" i="33"/>
  <c r="Y231" i="33"/>
  <c r="Y232" i="33"/>
  <c r="Y233" i="33"/>
  <c r="Y234" i="33"/>
  <c r="Y235" i="33"/>
  <c r="Y236" i="33"/>
  <c r="Y237" i="33"/>
  <c r="Y238" i="33"/>
  <c r="Y239" i="33"/>
  <c r="Y240" i="33"/>
  <c r="Y241" i="33"/>
  <c r="Y242" i="33"/>
  <c r="Y243" i="33"/>
  <c r="Y244" i="33"/>
  <c r="Y245" i="33"/>
  <c r="Y246" i="33"/>
  <c r="Y247" i="33"/>
  <c r="Y248" i="33"/>
  <c r="Y249" i="33"/>
  <c r="Y250" i="33"/>
  <c r="Y251" i="33"/>
  <c r="Y252" i="33"/>
  <c r="Y253" i="33"/>
  <c r="Y254" i="33"/>
  <c r="Y255" i="33"/>
  <c r="Y256" i="33"/>
  <c r="Y257" i="33"/>
  <c r="Y258" i="33"/>
  <c r="Y259" i="33"/>
  <c r="Y260" i="33"/>
  <c r="Y261" i="33"/>
  <c r="Y262" i="33"/>
  <c r="Y263" i="33"/>
  <c r="Y264" i="33"/>
  <c r="Y265" i="33"/>
  <c r="Y266" i="33"/>
  <c r="Y267" i="33"/>
  <c r="Y268" i="33"/>
  <c r="Y269" i="33"/>
  <c r="Y270" i="33"/>
  <c r="Y271" i="33"/>
  <c r="Y272" i="33"/>
  <c r="Y273" i="33"/>
  <c r="Y274" i="33"/>
  <c r="Y275" i="33"/>
  <c r="Y276" i="33"/>
  <c r="Y277" i="33"/>
  <c r="Y278" i="33"/>
  <c r="Y279" i="33"/>
  <c r="Y280" i="33"/>
  <c r="Y281" i="33"/>
  <c r="Y282" i="33"/>
  <c r="Y283" i="33"/>
  <c r="Y284" i="33"/>
  <c r="Y285" i="33"/>
  <c r="Y286" i="33"/>
  <c r="Y287" i="33"/>
  <c r="Y288" i="33"/>
  <c r="Y289" i="33"/>
  <c r="Y290" i="33"/>
  <c r="Y291" i="33"/>
  <c r="Y292" i="33"/>
  <c r="Y293" i="33"/>
  <c r="Y294" i="33"/>
  <c r="Y295" i="33"/>
  <c r="Y296" i="33"/>
  <c r="Y297" i="33"/>
  <c r="Y298" i="33"/>
  <c r="Y299" i="33"/>
  <c r="Y300" i="33"/>
  <c r="Y301" i="33"/>
  <c r="Y302" i="33"/>
  <c r="Y303" i="33"/>
  <c r="Y304" i="33"/>
  <c r="Y305" i="33"/>
  <c r="Y306" i="33"/>
  <c r="Y307" i="33"/>
  <c r="Y308" i="33"/>
  <c r="Y309" i="33"/>
  <c r="Y310" i="33"/>
  <c r="Y311" i="33"/>
  <c r="Y312" i="33"/>
  <c r="Y313" i="33"/>
  <c r="Y314" i="33"/>
  <c r="Y315" i="33"/>
  <c r="Y316" i="33"/>
  <c r="Y317" i="33"/>
  <c r="Y318" i="33"/>
  <c r="Y319" i="33"/>
  <c r="Y320" i="33"/>
  <c r="Y321" i="33"/>
  <c r="Y322" i="33"/>
  <c r="Y323" i="33"/>
  <c r="Y324" i="33"/>
  <c r="Y325" i="33"/>
  <c r="Y326" i="33"/>
  <c r="Y327" i="33"/>
  <c r="Y328" i="33"/>
  <c r="Y329" i="33"/>
  <c r="Y330" i="33"/>
  <c r="Y331" i="33"/>
  <c r="Y332" i="33"/>
  <c r="Y333" i="33"/>
  <c r="Y334" i="33"/>
  <c r="Y335" i="33"/>
  <c r="Y336" i="33"/>
  <c r="Y337" i="33"/>
  <c r="Y338" i="33"/>
  <c r="Y339" i="33"/>
  <c r="Y340" i="33"/>
  <c r="Y341" i="33"/>
  <c r="Y342" i="33"/>
  <c r="Y343" i="33"/>
  <c r="Y344" i="33"/>
  <c r="Y345" i="33"/>
  <c r="Y346" i="33"/>
  <c r="Y347" i="33"/>
  <c r="Y348" i="33"/>
  <c r="Y349" i="33"/>
  <c r="Y350" i="33"/>
  <c r="Y351" i="33"/>
  <c r="Y352" i="33"/>
  <c r="Y353" i="33"/>
  <c r="Y354" i="33"/>
  <c r="Y355" i="33"/>
  <c r="Y356" i="33"/>
  <c r="Y357" i="33"/>
  <c r="Y358" i="33"/>
  <c r="Y359" i="33"/>
  <c r="Y360" i="33"/>
  <c r="Y361" i="33"/>
  <c r="Y362" i="33"/>
  <c r="Y363" i="33"/>
  <c r="Y364" i="33"/>
  <c r="Y365" i="33"/>
  <c r="Y366" i="33"/>
  <c r="Y367" i="33"/>
  <c r="Y368" i="33"/>
  <c r="Y369" i="33"/>
  <c r="Y370" i="33"/>
  <c r="Y371" i="33"/>
  <c r="Y372" i="33"/>
  <c r="Y373" i="33"/>
  <c r="Y374" i="33"/>
  <c r="Y375" i="33"/>
  <c r="Y376" i="33"/>
  <c r="Y377" i="33"/>
  <c r="Y378" i="33"/>
  <c r="Y379" i="33"/>
  <c r="Y380" i="33"/>
  <c r="Y381" i="33"/>
  <c r="Y382" i="33"/>
  <c r="Y383" i="33"/>
  <c r="Y384" i="33"/>
  <c r="Y385" i="33"/>
  <c r="Y386" i="33"/>
  <c r="Y387" i="33"/>
  <c r="Y388" i="33"/>
  <c r="Y389" i="33"/>
  <c r="Y390" i="33"/>
  <c r="Y391" i="33"/>
  <c r="Y392" i="33"/>
  <c r="Y393" i="33"/>
  <c r="Y394" i="33"/>
  <c r="Y395" i="33"/>
  <c r="Y396" i="33"/>
  <c r="Y397" i="33"/>
  <c r="Y398" i="33"/>
  <c r="Y399" i="33"/>
  <c r="Y400" i="33"/>
  <c r="Y401" i="33"/>
  <c r="Y402" i="33"/>
  <c r="Y403" i="33"/>
  <c r="Y404" i="33"/>
  <c r="Y405" i="33"/>
  <c r="Y406" i="33"/>
  <c r="Y407" i="33"/>
  <c r="Y408" i="33"/>
  <c r="Y409" i="33"/>
  <c r="Y410" i="33"/>
  <c r="Y411" i="33"/>
  <c r="Y412" i="33"/>
  <c r="Y413" i="33"/>
  <c r="Y414" i="33"/>
  <c r="Y415" i="33"/>
  <c r="Y416" i="33"/>
  <c r="Y417" i="33"/>
  <c r="Y418" i="33"/>
  <c r="Y419" i="33"/>
  <c r="Y420" i="33"/>
  <c r="Y421" i="33"/>
  <c r="Y422" i="33"/>
  <c r="Y423" i="33"/>
  <c r="Y424" i="33"/>
  <c r="Y425" i="33"/>
  <c r="Y426" i="33"/>
  <c r="Y427" i="33"/>
  <c r="Y428" i="33"/>
  <c r="Y429" i="33"/>
  <c r="Y430" i="33"/>
  <c r="Y431" i="33"/>
  <c r="Y432" i="33"/>
  <c r="Y433" i="33"/>
  <c r="Y434" i="33"/>
  <c r="Y435" i="33"/>
  <c r="Y436" i="33"/>
  <c r="Y437" i="33"/>
  <c r="Y438" i="33"/>
  <c r="Y439" i="33"/>
  <c r="Y440" i="33"/>
  <c r="Y441" i="33"/>
  <c r="Y442" i="33"/>
  <c r="Y443" i="33"/>
  <c r="Y444" i="33"/>
  <c r="Y445" i="33"/>
  <c r="Y446" i="33"/>
  <c r="Y447" i="33"/>
  <c r="Y448" i="33"/>
  <c r="Y449" i="33"/>
  <c r="Y450" i="33"/>
  <c r="Y451" i="33"/>
  <c r="Y452" i="33"/>
  <c r="Y453" i="33"/>
  <c r="Y454" i="33"/>
  <c r="Y455" i="33"/>
  <c r="Y456" i="33"/>
  <c r="Y457" i="33"/>
  <c r="Y458" i="33"/>
  <c r="Y459" i="33"/>
  <c r="Y460" i="33"/>
  <c r="Y461" i="33"/>
  <c r="Y462" i="33"/>
  <c r="Y463" i="33"/>
  <c r="Y464" i="33"/>
  <c r="Y465" i="33"/>
  <c r="Y466" i="33"/>
  <c r="Y467" i="33"/>
  <c r="Y468" i="33"/>
  <c r="Y469" i="33"/>
  <c r="Y470" i="33"/>
  <c r="Y471" i="33"/>
  <c r="Y472" i="33"/>
  <c r="Y473" i="33"/>
  <c r="Y474" i="33"/>
  <c r="Y475" i="33"/>
  <c r="Y476" i="33"/>
  <c r="Y477" i="33"/>
  <c r="Y478" i="33"/>
  <c r="Y479" i="33"/>
  <c r="Y480" i="33"/>
  <c r="Y481" i="33"/>
  <c r="Y482" i="33"/>
  <c r="Y483" i="33"/>
  <c r="Y484" i="33"/>
  <c r="Y485" i="33"/>
  <c r="Y486" i="33"/>
  <c r="Y487" i="33"/>
  <c r="Y488" i="33"/>
  <c r="Y489" i="33"/>
  <c r="Y490" i="33"/>
  <c r="Y491" i="33"/>
  <c r="Y492" i="33"/>
  <c r="Y493" i="33"/>
  <c r="Y494" i="33"/>
  <c r="Y495" i="33"/>
  <c r="Y496" i="33"/>
  <c r="Y497" i="33"/>
  <c r="Y498" i="33"/>
  <c r="Y499" i="33"/>
  <c r="Y500" i="33"/>
  <c r="Y501" i="33"/>
  <c r="Y502" i="33"/>
  <c r="Y503" i="33"/>
  <c r="Y504" i="33"/>
  <c r="Y505" i="33"/>
  <c r="Y506" i="33"/>
  <c r="Y507" i="33"/>
  <c r="Y508" i="33"/>
  <c r="Y509" i="33"/>
  <c r="Y510" i="33"/>
  <c r="Y511" i="33"/>
  <c r="Y512" i="33"/>
  <c r="Y513" i="33"/>
  <c r="Y514" i="33"/>
  <c r="Y515" i="33"/>
  <c r="Y516" i="33"/>
  <c r="Y517" i="33"/>
  <c r="Y518" i="33"/>
  <c r="Y519" i="33"/>
  <c r="Y520" i="33"/>
  <c r="Y521" i="33"/>
  <c r="Y522" i="33"/>
  <c r="Y523" i="33"/>
  <c r="Y524" i="33"/>
  <c r="Y525" i="33"/>
  <c r="Y526" i="33"/>
  <c r="Y527" i="33"/>
  <c r="Y528" i="33"/>
  <c r="Y6" i="36"/>
  <c r="Y7" i="36"/>
  <c r="Y8" i="36"/>
  <c r="Y9" i="36"/>
  <c r="Y10" i="36"/>
  <c r="Y11" i="36"/>
  <c r="Y12" i="36"/>
  <c r="Y13" i="36"/>
  <c r="Y14" i="36"/>
  <c r="Y15" i="36"/>
  <c r="Y16" i="36"/>
  <c r="Y17" i="36"/>
  <c r="Y18" i="36"/>
  <c r="Y19" i="36"/>
  <c r="Y20" i="36"/>
  <c r="Y21" i="36"/>
  <c r="Y22" i="36"/>
  <c r="Y23" i="36"/>
  <c r="Y24" i="36"/>
  <c r="Y25" i="36"/>
  <c r="Y26" i="36"/>
  <c r="Y27" i="36"/>
  <c r="Y28" i="36"/>
  <c r="Y29" i="36"/>
  <c r="Y30" i="36"/>
  <c r="Y31" i="36"/>
  <c r="Y32" i="36"/>
  <c r="Y33" i="36"/>
  <c r="Y34" i="36"/>
  <c r="Y35" i="36"/>
  <c r="Y36" i="36"/>
  <c r="Y37" i="36"/>
  <c r="Y38" i="36"/>
  <c r="Y39" i="36"/>
  <c r="Y40" i="36"/>
  <c r="Y41" i="36"/>
  <c r="Y42" i="36"/>
  <c r="Y43" i="36"/>
  <c r="Y44" i="36"/>
  <c r="Y45" i="36"/>
  <c r="Y46" i="36"/>
  <c r="Y47" i="36"/>
  <c r="Y48" i="36"/>
  <c r="Y49" i="36"/>
  <c r="Y50" i="36"/>
  <c r="Y51" i="36"/>
  <c r="Y52" i="36"/>
  <c r="Y53" i="36"/>
  <c r="Y54" i="36"/>
  <c r="Y55" i="36"/>
  <c r="Y56" i="36"/>
  <c r="Y57" i="36"/>
  <c r="Y58" i="36"/>
  <c r="Y59" i="36"/>
  <c r="Y60" i="36"/>
  <c r="Y61" i="36"/>
  <c r="Y62" i="36"/>
  <c r="Y63" i="36"/>
  <c r="Y64" i="36"/>
  <c r="Y65" i="36"/>
  <c r="Y66" i="36"/>
  <c r="Y67" i="36"/>
  <c r="Y68" i="36"/>
  <c r="Y69" i="36"/>
  <c r="Y70" i="36"/>
  <c r="Y71" i="36"/>
  <c r="Y72" i="36"/>
  <c r="Y73" i="36"/>
  <c r="Y74" i="36"/>
  <c r="Y75" i="36"/>
  <c r="Y76" i="36"/>
  <c r="Y77" i="36"/>
  <c r="Y78" i="36"/>
  <c r="Y79" i="36"/>
  <c r="Y80" i="36"/>
  <c r="Y81" i="36"/>
  <c r="Y82" i="36"/>
  <c r="Y83" i="36"/>
  <c r="Y84" i="36"/>
  <c r="Y85" i="36"/>
  <c r="Y86" i="36"/>
  <c r="Y87" i="36"/>
  <c r="Y88" i="36"/>
  <c r="Y89" i="36"/>
  <c r="Y90" i="36"/>
  <c r="Y91" i="36"/>
  <c r="Y92" i="36"/>
  <c r="Y93" i="36"/>
  <c r="Y94" i="36"/>
  <c r="Y95" i="36"/>
  <c r="Y96" i="36"/>
  <c r="Y97" i="36"/>
  <c r="Y98" i="36"/>
  <c r="Y99" i="36"/>
  <c r="Y100" i="36"/>
  <c r="Y101" i="36"/>
  <c r="Y102" i="36"/>
  <c r="Y103" i="36"/>
  <c r="Y104" i="36"/>
  <c r="Y105" i="36"/>
  <c r="Y106" i="36"/>
  <c r="Y107" i="36"/>
  <c r="Y108" i="36"/>
  <c r="Y109" i="36"/>
  <c r="Y110" i="36"/>
  <c r="Y111" i="36"/>
  <c r="Y112" i="36"/>
  <c r="Y113" i="36"/>
  <c r="Y114" i="36"/>
  <c r="Y115" i="36"/>
  <c r="Y116" i="36"/>
  <c r="Y117" i="36"/>
  <c r="Y118" i="36"/>
  <c r="Y119" i="36"/>
  <c r="Y120" i="36"/>
  <c r="Y121" i="36"/>
  <c r="Y122" i="36"/>
  <c r="Y123" i="36"/>
  <c r="Y124" i="36"/>
  <c r="Y125" i="36"/>
  <c r="Y126" i="36"/>
  <c r="Y127" i="36"/>
  <c r="Y128" i="36"/>
  <c r="Y129" i="36"/>
  <c r="Y130" i="36"/>
  <c r="Y131" i="36"/>
  <c r="Y132" i="36"/>
  <c r="Y133" i="36"/>
  <c r="Y134" i="36"/>
  <c r="Y135" i="36"/>
  <c r="Y136" i="36"/>
  <c r="Y137" i="36"/>
  <c r="Y138" i="36"/>
  <c r="Y139" i="36"/>
  <c r="Y140" i="36"/>
  <c r="Y141" i="36"/>
  <c r="Y142" i="36"/>
  <c r="Y143" i="36"/>
  <c r="Y144" i="36"/>
  <c r="Y145" i="36"/>
  <c r="Y146" i="36"/>
  <c r="Y147" i="36"/>
  <c r="Y148" i="36"/>
  <c r="Y149" i="36"/>
  <c r="Y150" i="36"/>
  <c r="Y151" i="36"/>
  <c r="Y152" i="36"/>
  <c r="Y153" i="36"/>
  <c r="Y154" i="36"/>
  <c r="Y155" i="36"/>
  <c r="Y156" i="36"/>
  <c r="Y157" i="36"/>
  <c r="Y158" i="36"/>
  <c r="Y159" i="36"/>
  <c r="Y160" i="36"/>
  <c r="Y161" i="36"/>
  <c r="Y162" i="36"/>
  <c r="Y163" i="36"/>
  <c r="Y164" i="36"/>
  <c r="Y165" i="36"/>
  <c r="Y166" i="36"/>
  <c r="Y167" i="36"/>
  <c r="Y168" i="36"/>
  <c r="Y169" i="36"/>
  <c r="Y170" i="36"/>
  <c r="Y171" i="36"/>
  <c r="Y172" i="36"/>
  <c r="Y173" i="36"/>
  <c r="Y174" i="36"/>
  <c r="Y175" i="36"/>
  <c r="Y176" i="36"/>
  <c r="Y177" i="36"/>
  <c r="Y178" i="36"/>
  <c r="Y179" i="36"/>
  <c r="Y180" i="36"/>
  <c r="Y181" i="36"/>
  <c r="Y182" i="36"/>
  <c r="Y183" i="36"/>
  <c r="Y184" i="36"/>
  <c r="Y185" i="36"/>
  <c r="Y186" i="36"/>
  <c r="Y187" i="36"/>
  <c r="Y188" i="36"/>
  <c r="Y189" i="36"/>
  <c r="Y190" i="36"/>
  <c r="Y191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Y318" i="36"/>
  <c r="Y319" i="36"/>
  <c r="Y320" i="36"/>
  <c r="Y321" i="36"/>
  <c r="Y322" i="36"/>
  <c r="Y323" i="36"/>
  <c r="Y324" i="36"/>
  <c r="Y325" i="36"/>
  <c r="Y326" i="36"/>
  <c r="Y327" i="36"/>
  <c r="Y328" i="36"/>
  <c r="Y329" i="36"/>
  <c r="Y330" i="36"/>
  <c r="Y331" i="36"/>
  <c r="Y332" i="36"/>
  <c r="Y333" i="36"/>
  <c r="Y334" i="36"/>
  <c r="Y335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Y397" i="36"/>
  <c r="Y398" i="36"/>
  <c r="Y399" i="36"/>
  <c r="Y400" i="36"/>
  <c r="Y401" i="36"/>
  <c r="Y402" i="36"/>
  <c r="Y403" i="36"/>
  <c r="Y404" i="36"/>
  <c r="Y405" i="36"/>
  <c r="Y406" i="36"/>
  <c r="Y407" i="36"/>
  <c r="Y408" i="36"/>
  <c r="Y409" i="36"/>
  <c r="Y410" i="36"/>
  <c r="Y411" i="36"/>
  <c r="Y412" i="36"/>
  <c r="Y413" i="36"/>
  <c r="Y414" i="36"/>
  <c r="Y415" i="36"/>
  <c r="Y416" i="36"/>
  <c r="Y417" i="36"/>
  <c r="Y418" i="36"/>
  <c r="Y419" i="36"/>
  <c r="Y420" i="36"/>
  <c r="Y421" i="36"/>
  <c r="Y422" i="36"/>
  <c r="Y423" i="36"/>
  <c r="Y424" i="36"/>
  <c r="Y425" i="36"/>
  <c r="Y426" i="36"/>
  <c r="Y427" i="36"/>
  <c r="Y428" i="36"/>
  <c r="Y429" i="36"/>
  <c r="Y430" i="36"/>
  <c r="Y431" i="36"/>
  <c r="Y432" i="36"/>
  <c r="Y433" i="36"/>
  <c r="Y434" i="36"/>
  <c r="Y435" i="36"/>
  <c r="Y436" i="36"/>
  <c r="Y437" i="36"/>
  <c r="Y438" i="36"/>
  <c r="Y439" i="36"/>
  <c r="Y440" i="36"/>
  <c r="Y441" i="36"/>
  <c r="Y442" i="36"/>
  <c r="Y443" i="36"/>
  <c r="Y444" i="36"/>
  <c r="Y445" i="36"/>
  <c r="Y446" i="36"/>
  <c r="Y447" i="36"/>
  <c r="Y448" i="36"/>
  <c r="Y449" i="36"/>
  <c r="Y450" i="36"/>
  <c r="Y451" i="36"/>
  <c r="Y452" i="36"/>
  <c r="Y453" i="36"/>
  <c r="Y454" i="36"/>
  <c r="Y455" i="36"/>
  <c r="Y456" i="36"/>
  <c r="Y457" i="36"/>
  <c r="Y458" i="36"/>
  <c r="Y459" i="36"/>
  <c r="Y460" i="36"/>
  <c r="Y461" i="36"/>
  <c r="Y462" i="36"/>
  <c r="Y463" i="36"/>
  <c r="Y464" i="36"/>
  <c r="Y465" i="36"/>
  <c r="Y466" i="36"/>
  <c r="Y467" i="36"/>
  <c r="Y468" i="36"/>
  <c r="Y469" i="36"/>
  <c r="Y470" i="36"/>
  <c r="Y471" i="36"/>
  <c r="Y472" i="36"/>
  <c r="Y473" i="36"/>
  <c r="Y474" i="36"/>
  <c r="Y475" i="36"/>
  <c r="Y476" i="36"/>
  <c r="Y477" i="36"/>
  <c r="Y478" i="36"/>
  <c r="Y479" i="36"/>
  <c r="Y480" i="36"/>
  <c r="Y481" i="36"/>
  <c r="Y482" i="36"/>
  <c r="Y483" i="36"/>
  <c r="Y484" i="36"/>
  <c r="Y485" i="36"/>
  <c r="Y486" i="36"/>
  <c r="Y487" i="36"/>
  <c r="Y488" i="36"/>
  <c r="Y489" i="36"/>
  <c r="Y490" i="36"/>
  <c r="Y491" i="36"/>
  <c r="Y492" i="36"/>
  <c r="Y493" i="36"/>
  <c r="Y494" i="36"/>
  <c r="Y495" i="36"/>
  <c r="Y496" i="36"/>
  <c r="Y497" i="36"/>
  <c r="Y498" i="36"/>
  <c r="Y499" i="36"/>
  <c r="Y500" i="36"/>
  <c r="Y501" i="36"/>
  <c r="Y502" i="36"/>
  <c r="Y503" i="36"/>
  <c r="Y504" i="36"/>
  <c r="Y505" i="36"/>
  <c r="Y506" i="36"/>
  <c r="Y507" i="36"/>
  <c r="Y508" i="36"/>
  <c r="Y509" i="36"/>
  <c r="Y510" i="36"/>
  <c r="Y511" i="36"/>
  <c r="Y512" i="36"/>
  <c r="Y513" i="36"/>
  <c r="Y514" i="36"/>
  <c r="Y515" i="36"/>
  <c r="Y516" i="36"/>
  <c r="Y517" i="36"/>
  <c r="Y518" i="36"/>
  <c r="Y519" i="36"/>
  <c r="Y520" i="36"/>
  <c r="Y521" i="36"/>
  <c r="Y522" i="36"/>
  <c r="Y523" i="36"/>
  <c r="Y524" i="36"/>
  <c r="Y525" i="36"/>
  <c r="Y526" i="36"/>
  <c r="Y527" i="36"/>
  <c r="Y528" i="36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6" i="41"/>
  <c r="Y7" i="41"/>
  <c r="Y8" i="41"/>
  <c r="Y9" i="41"/>
  <c r="Y10" i="41"/>
  <c r="Y11" i="41"/>
  <c r="Y12" i="41"/>
  <c r="Y13" i="41"/>
  <c r="Y14" i="41"/>
  <c r="Y15" i="41"/>
  <c r="Y16" i="41"/>
  <c r="Y17" i="41"/>
  <c r="Y18" i="41"/>
  <c r="Y19" i="41"/>
  <c r="Y20" i="41"/>
  <c r="Y21" i="41"/>
  <c r="Y22" i="41"/>
  <c r="Y23" i="41"/>
  <c r="Y24" i="41"/>
  <c r="Y25" i="41"/>
  <c r="Y26" i="41"/>
  <c r="Y27" i="41"/>
  <c r="Y28" i="41"/>
  <c r="Y29" i="41"/>
  <c r="Y30" i="41"/>
  <c r="Y31" i="41"/>
  <c r="Y32" i="41"/>
  <c r="Y33" i="41"/>
  <c r="Y34" i="41"/>
  <c r="Y35" i="41"/>
  <c r="Y36" i="41"/>
  <c r="Y37" i="41"/>
  <c r="Y38" i="41"/>
  <c r="Y39" i="41"/>
  <c r="Y40" i="41"/>
  <c r="Y41" i="41"/>
  <c r="Y42" i="41"/>
  <c r="Y43" i="41"/>
  <c r="Y44" i="41"/>
  <c r="Y45" i="41"/>
  <c r="Y46" i="41"/>
  <c r="Y47" i="41"/>
  <c r="Y48" i="41"/>
  <c r="Y49" i="41"/>
  <c r="Y50" i="41"/>
  <c r="Y51" i="41"/>
  <c r="Y52" i="41"/>
  <c r="Y53" i="41"/>
  <c r="Y54" i="41"/>
  <c r="Y55" i="41"/>
  <c r="Y56" i="41"/>
  <c r="Y57" i="41"/>
  <c r="Y58" i="41"/>
  <c r="Y59" i="41"/>
  <c r="Y60" i="41"/>
  <c r="Y61" i="41"/>
  <c r="Y62" i="41"/>
  <c r="Y63" i="41"/>
  <c r="Y64" i="41"/>
  <c r="Y65" i="41"/>
  <c r="Y66" i="41"/>
  <c r="Y67" i="41"/>
  <c r="Y68" i="41"/>
  <c r="Y69" i="41"/>
  <c r="Y70" i="41"/>
  <c r="Y71" i="41"/>
  <c r="Y72" i="41"/>
  <c r="Y73" i="41"/>
  <c r="Y74" i="41"/>
  <c r="Y75" i="41"/>
  <c r="Y76" i="41"/>
  <c r="Y77" i="41"/>
  <c r="Y78" i="41"/>
  <c r="Y79" i="41"/>
  <c r="Y80" i="41"/>
  <c r="Y81" i="41"/>
  <c r="Y82" i="41"/>
  <c r="Y83" i="41"/>
  <c r="Y84" i="41"/>
  <c r="Y85" i="41"/>
  <c r="Y86" i="41"/>
  <c r="Y87" i="41"/>
  <c r="Y88" i="41"/>
  <c r="Y89" i="41"/>
  <c r="Y90" i="41"/>
  <c r="Y91" i="41"/>
  <c r="Y92" i="41"/>
  <c r="Y93" i="41"/>
  <c r="Y94" i="41"/>
  <c r="Y95" i="41"/>
  <c r="Y96" i="41"/>
  <c r="Y97" i="41"/>
  <c r="Y98" i="41"/>
  <c r="Y99" i="41"/>
  <c r="Y100" i="41"/>
  <c r="Y101" i="41"/>
  <c r="Y102" i="41"/>
  <c r="Y103" i="41"/>
  <c r="Y104" i="41"/>
  <c r="Y105" i="41"/>
  <c r="Y106" i="41"/>
  <c r="Y107" i="41"/>
  <c r="Y108" i="41"/>
  <c r="Y109" i="41"/>
  <c r="Y110" i="41"/>
  <c r="Y111" i="41"/>
  <c r="Y112" i="41"/>
  <c r="Y113" i="41"/>
  <c r="Y114" i="41"/>
  <c r="Y115" i="41"/>
  <c r="Y116" i="41"/>
  <c r="Y117" i="41"/>
  <c r="Y118" i="41"/>
  <c r="Y119" i="41"/>
  <c r="Y120" i="41"/>
  <c r="Y121" i="41"/>
  <c r="Y122" i="41"/>
  <c r="Y123" i="41"/>
  <c r="Y124" i="41"/>
  <c r="Y125" i="41"/>
  <c r="Y126" i="41"/>
  <c r="Y127" i="41"/>
  <c r="Y128" i="41"/>
  <c r="Y129" i="41"/>
  <c r="Y130" i="41"/>
  <c r="Y131" i="41"/>
  <c r="Y132" i="41"/>
  <c r="Y133" i="41"/>
  <c r="Y134" i="41"/>
  <c r="Y135" i="41"/>
  <c r="Y136" i="41"/>
  <c r="Y137" i="41"/>
  <c r="Y138" i="41"/>
  <c r="Y139" i="41"/>
  <c r="Y140" i="41"/>
  <c r="Y141" i="41"/>
  <c r="Y142" i="41"/>
  <c r="Y143" i="41"/>
  <c r="Y144" i="41"/>
  <c r="Y145" i="41"/>
  <c r="Y146" i="41"/>
  <c r="Y147" i="41"/>
  <c r="Y148" i="41"/>
  <c r="Y149" i="41"/>
  <c r="Y150" i="41"/>
  <c r="Y151" i="41"/>
  <c r="Y152" i="41"/>
  <c r="Y153" i="41"/>
  <c r="Y154" i="41"/>
  <c r="Y155" i="41"/>
  <c r="Y156" i="41"/>
  <c r="Y157" i="41"/>
  <c r="Y158" i="41"/>
  <c r="Y159" i="41"/>
  <c r="Y160" i="41"/>
  <c r="Y161" i="41"/>
  <c r="Y162" i="41"/>
  <c r="Y163" i="41"/>
  <c r="Y164" i="41"/>
  <c r="Y165" i="41"/>
  <c r="Y166" i="41"/>
  <c r="Y167" i="41"/>
  <c r="Y168" i="41"/>
  <c r="Y169" i="41"/>
  <c r="Y170" i="41"/>
  <c r="Y171" i="41"/>
  <c r="Y172" i="41"/>
  <c r="Y173" i="41"/>
  <c r="Y174" i="41"/>
  <c r="Y175" i="41"/>
  <c r="Y176" i="41"/>
  <c r="Y177" i="41"/>
  <c r="Y178" i="41"/>
  <c r="Y179" i="41"/>
  <c r="Y180" i="41"/>
  <c r="Y181" i="41"/>
  <c r="Y182" i="41"/>
  <c r="Y183" i="41"/>
  <c r="Y184" i="41"/>
  <c r="Y185" i="41"/>
  <c r="Y186" i="41"/>
  <c r="Y187" i="41"/>
  <c r="Y188" i="41"/>
  <c r="Y189" i="41"/>
  <c r="Y190" i="41"/>
  <c r="Y191" i="41"/>
  <c r="Y192" i="41"/>
  <c r="Y193" i="41"/>
  <c r="Y194" i="41"/>
  <c r="Y195" i="41"/>
  <c r="Y196" i="41"/>
  <c r="Y197" i="41"/>
  <c r="Y198" i="41"/>
  <c r="Y199" i="41"/>
  <c r="Y200" i="41"/>
  <c r="Y201" i="41"/>
  <c r="Y202" i="41"/>
  <c r="Y203" i="41"/>
  <c r="Y204" i="41"/>
  <c r="Y205" i="41"/>
  <c r="Y206" i="41"/>
  <c r="Y207" i="41"/>
  <c r="Y208" i="41"/>
  <c r="Y209" i="41"/>
  <c r="Y210" i="41"/>
  <c r="Y211" i="41"/>
  <c r="Y212" i="41"/>
  <c r="Y213" i="41"/>
  <c r="Y214" i="41"/>
  <c r="Y215" i="41"/>
  <c r="Y216" i="41"/>
  <c r="Y217" i="41"/>
  <c r="Y218" i="41"/>
  <c r="Y219" i="41"/>
  <c r="Y220" i="41"/>
  <c r="Y221" i="41"/>
  <c r="Y222" i="41"/>
  <c r="Y223" i="41"/>
  <c r="Y224" i="41"/>
  <c r="Y225" i="41"/>
  <c r="Y226" i="41"/>
  <c r="Y227" i="41"/>
  <c r="Y228" i="41"/>
  <c r="Y229" i="41"/>
  <c r="Y230" i="41"/>
  <c r="Y231" i="41"/>
  <c r="Y232" i="41"/>
  <c r="Y233" i="41"/>
  <c r="Y234" i="41"/>
  <c r="Y235" i="41"/>
  <c r="Y236" i="41"/>
  <c r="Y237" i="41"/>
  <c r="Y238" i="41"/>
  <c r="Y239" i="41"/>
  <c r="Y240" i="41"/>
  <c r="Y241" i="41"/>
  <c r="Y242" i="41"/>
  <c r="Y243" i="41"/>
  <c r="Y244" i="41"/>
  <c r="Y245" i="41"/>
  <c r="Y246" i="41"/>
  <c r="Y247" i="41"/>
  <c r="Y248" i="41"/>
  <c r="Y249" i="41"/>
  <c r="Y250" i="41"/>
  <c r="Y251" i="41"/>
  <c r="Y252" i="41"/>
  <c r="Y253" i="41"/>
  <c r="Y254" i="41"/>
  <c r="Y255" i="41"/>
  <c r="Y256" i="41"/>
  <c r="Y257" i="41"/>
  <c r="Y258" i="41"/>
  <c r="Y259" i="41"/>
  <c r="Y260" i="41"/>
  <c r="Y261" i="41"/>
  <c r="Y262" i="41"/>
  <c r="Y263" i="41"/>
  <c r="Y264" i="41"/>
  <c r="Y265" i="41"/>
  <c r="Y266" i="41"/>
  <c r="Y267" i="41"/>
  <c r="Y268" i="41"/>
  <c r="Y269" i="41"/>
  <c r="Y270" i="41"/>
  <c r="Y271" i="41"/>
  <c r="Y272" i="41"/>
  <c r="Y273" i="41"/>
  <c r="Y274" i="41"/>
  <c r="Y275" i="41"/>
  <c r="Y276" i="41"/>
  <c r="Y277" i="41"/>
  <c r="Y278" i="41"/>
  <c r="Y279" i="41"/>
  <c r="Y280" i="41"/>
  <c r="Y281" i="41"/>
  <c r="Y282" i="41"/>
  <c r="Y283" i="41"/>
  <c r="Y284" i="41"/>
  <c r="Y285" i="41"/>
  <c r="Y286" i="41"/>
  <c r="Y287" i="41"/>
  <c r="Y288" i="41"/>
  <c r="Y289" i="41"/>
  <c r="Y290" i="41"/>
  <c r="Y291" i="41"/>
  <c r="Y292" i="41"/>
  <c r="Y293" i="41"/>
  <c r="Y294" i="41"/>
  <c r="Y295" i="41"/>
  <c r="Y296" i="41"/>
  <c r="Y297" i="41"/>
  <c r="Y298" i="41"/>
  <c r="Y299" i="41"/>
  <c r="Y300" i="41"/>
  <c r="Y301" i="41"/>
  <c r="Y302" i="41"/>
  <c r="Y303" i="41"/>
  <c r="Y304" i="41"/>
  <c r="Y305" i="41"/>
  <c r="Y306" i="41"/>
  <c r="Y307" i="41"/>
  <c r="Y308" i="41"/>
  <c r="Y309" i="41"/>
  <c r="Y310" i="41"/>
  <c r="Y311" i="41"/>
  <c r="Y312" i="41"/>
  <c r="Y313" i="41"/>
  <c r="Y314" i="41"/>
  <c r="Y315" i="41"/>
  <c r="Y316" i="41"/>
  <c r="Y317" i="41"/>
  <c r="Y318" i="41"/>
  <c r="Y319" i="41"/>
  <c r="Y320" i="41"/>
  <c r="Y321" i="41"/>
  <c r="Y322" i="41"/>
  <c r="Y323" i="41"/>
  <c r="Y324" i="41"/>
  <c r="Y325" i="41"/>
  <c r="Y326" i="41"/>
  <c r="Y327" i="41"/>
  <c r="Y328" i="41"/>
  <c r="Y329" i="41"/>
  <c r="Y330" i="41"/>
  <c r="Y331" i="41"/>
  <c r="Y332" i="41"/>
  <c r="Y333" i="41"/>
  <c r="Y334" i="41"/>
  <c r="Y335" i="41"/>
  <c r="Y336" i="41"/>
  <c r="Y337" i="41"/>
  <c r="Y338" i="41"/>
  <c r="Y339" i="41"/>
  <c r="Y340" i="41"/>
  <c r="Y341" i="41"/>
  <c r="Y342" i="41"/>
  <c r="Y343" i="41"/>
  <c r="Y344" i="41"/>
  <c r="Y345" i="41"/>
  <c r="Y346" i="41"/>
  <c r="Y347" i="41"/>
  <c r="Y348" i="41"/>
  <c r="Y349" i="41"/>
  <c r="Y350" i="41"/>
  <c r="Y351" i="41"/>
  <c r="Y352" i="41"/>
  <c r="Y353" i="41"/>
  <c r="Y354" i="41"/>
  <c r="Y355" i="41"/>
  <c r="Y356" i="41"/>
  <c r="Y357" i="41"/>
  <c r="Y358" i="41"/>
  <c r="Y359" i="41"/>
  <c r="Y360" i="41"/>
  <c r="Y361" i="41"/>
  <c r="Y362" i="41"/>
  <c r="Y363" i="41"/>
  <c r="Y364" i="41"/>
  <c r="Y365" i="41"/>
  <c r="Y366" i="41"/>
  <c r="Y367" i="41"/>
  <c r="Y368" i="41"/>
  <c r="Y369" i="41"/>
  <c r="Y370" i="41"/>
  <c r="Y371" i="41"/>
  <c r="Y372" i="41"/>
  <c r="Y373" i="41"/>
  <c r="Y374" i="41"/>
  <c r="Y375" i="41"/>
  <c r="Y376" i="41"/>
  <c r="Y377" i="41"/>
  <c r="Y378" i="41"/>
  <c r="Y379" i="41"/>
  <c r="Y380" i="41"/>
  <c r="Y381" i="41"/>
  <c r="Y382" i="41"/>
  <c r="Y383" i="41"/>
  <c r="Y384" i="41"/>
  <c r="Y385" i="41"/>
  <c r="Y386" i="41"/>
  <c r="Y387" i="41"/>
  <c r="Y388" i="41"/>
  <c r="Y389" i="41"/>
  <c r="Y390" i="41"/>
  <c r="Y391" i="41"/>
  <c r="Y392" i="41"/>
  <c r="Y393" i="41"/>
  <c r="Y394" i="41"/>
  <c r="Y395" i="41"/>
  <c r="Y396" i="41"/>
  <c r="Y397" i="41"/>
  <c r="Y398" i="41"/>
  <c r="Y399" i="41"/>
  <c r="Y400" i="41"/>
  <c r="Y401" i="41"/>
  <c r="Y402" i="41"/>
  <c r="Y403" i="41"/>
  <c r="Y404" i="41"/>
  <c r="Y405" i="41"/>
  <c r="Y406" i="41"/>
  <c r="Y407" i="41"/>
  <c r="Y408" i="41"/>
  <c r="Y409" i="41"/>
  <c r="Y410" i="41"/>
  <c r="Y411" i="41"/>
  <c r="Y412" i="41"/>
  <c r="Y413" i="41"/>
  <c r="Y414" i="41"/>
  <c r="Y415" i="41"/>
  <c r="Y416" i="41"/>
  <c r="Y417" i="41"/>
  <c r="Y418" i="41"/>
  <c r="Y419" i="41"/>
  <c r="Y420" i="41"/>
  <c r="Y421" i="41"/>
  <c r="Y422" i="41"/>
  <c r="Y423" i="41"/>
  <c r="Y424" i="41"/>
  <c r="Y425" i="41"/>
  <c r="Y426" i="41"/>
  <c r="Y427" i="41"/>
  <c r="Y428" i="41"/>
  <c r="Y429" i="41"/>
  <c r="Y430" i="41"/>
  <c r="Y431" i="41"/>
  <c r="Y432" i="41"/>
  <c r="Y433" i="41"/>
  <c r="Y434" i="41"/>
  <c r="Y435" i="41"/>
  <c r="Y436" i="41"/>
  <c r="Y437" i="41"/>
  <c r="Y438" i="41"/>
  <c r="Y439" i="41"/>
  <c r="Y440" i="41"/>
  <c r="Y441" i="41"/>
  <c r="Y442" i="41"/>
  <c r="Y443" i="41"/>
  <c r="Y444" i="41"/>
  <c r="Y445" i="41"/>
  <c r="Y446" i="41"/>
  <c r="Y447" i="41"/>
  <c r="Y448" i="41"/>
  <c r="Y449" i="41"/>
  <c r="Y450" i="41"/>
  <c r="Y451" i="41"/>
  <c r="Y452" i="41"/>
  <c r="Y453" i="41"/>
  <c r="Y454" i="41"/>
  <c r="Y455" i="41"/>
  <c r="Y456" i="41"/>
  <c r="Y457" i="41"/>
  <c r="Y458" i="41"/>
  <c r="Y459" i="41"/>
  <c r="Y460" i="41"/>
  <c r="Y461" i="41"/>
  <c r="Y462" i="41"/>
  <c r="Y463" i="41"/>
  <c r="Y464" i="41"/>
  <c r="Y465" i="41"/>
  <c r="Y466" i="41"/>
  <c r="Y467" i="41"/>
  <c r="Y468" i="41"/>
  <c r="Y469" i="41"/>
  <c r="Y470" i="41"/>
  <c r="Y471" i="41"/>
  <c r="Y472" i="41"/>
  <c r="Y473" i="41"/>
  <c r="Y474" i="41"/>
  <c r="Y475" i="41"/>
  <c r="Y476" i="41"/>
  <c r="Y477" i="41"/>
  <c r="Y478" i="41"/>
  <c r="Y479" i="41"/>
  <c r="Y480" i="41"/>
  <c r="Y481" i="41"/>
  <c r="Y482" i="41"/>
  <c r="Y483" i="41"/>
  <c r="Y484" i="41"/>
  <c r="Y485" i="41"/>
  <c r="Y486" i="41"/>
  <c r="Y487" i="41"/>
  <c r="Y488" i="41"/>
  <c r="Y489" i="41"/>
  <c r="Y490" i="41"/>
  <c r="Y491" i="41"/>
  <c r="Y492" i="41"/>
  <c r="Y493" i="41"/>
  <c r="Y494" i="41"/>
  <c r="Y495" i="41"/>
  <c r="Y496" i="41"/>
  <c r="Y497" i="41"/>
  <c r="Y498" i="41"/>
  <c r="Y499" i="41"/>
  <c r="Y500" i="41"/>
  <c r="Y501" i="41"/>
  <c r="Y502" i="41"/>
  <c r="Y503" i="41"/>
  <c r="Y504" i="41"/>
  <c r="Y505" i="41"/>
  <c r="Y506" i="41"/>
  <c r="Y507" i="41"/>
  <c r="Y508" i="41"/>
  <c r="Y509" i="41"/>
  <c r="Y510" i="41"/>
  <c r="Y511" i="41"/>
  <c r="Y512" i="41"/>
  <c r="Y513" i="41"/>
  <c r="Y514" i="41"/>
  <c r="Y515" i="41"/>
  <c r="Y516" i="41"/>
  <c r="Y517" i="41"/>
  <c r="Y518" i="41"/>
  <c r="Y519" i="41"/>
  <c r="Y520" i="41"/>
  <c r="Y521" i="41"/>
  <c r="Y522" i="41"/>
  <c r="Y523" i="41"/>
  <c r="Y524" i="41"/>
  <c r="Y525" i="41"/>
  <c r="Y526" i="41"/>
  <c r="Y527" i="41"/>
  <c r="Y528" i="41"/>
  <c r="Y6" i="29"/>
  <c r="Y7" i="29"/>
  <c r="Y8" i="29"/>
  <c r="Y9" i="29"/>
  <c r="Y10" i="29"/>
  <c r="Y11" i="29"/>
  <c r="Y12" i="29"/>
  <c r="Y13" i="29"/>
  <c r="Y14" i="29"/>
  <c r="Y15" i="29"/>
  <c r="Y16" i="29"/>
  <c r="Y17" i="29"/>
  <c r="Y18" i="29"/>
  <c r="Y19" i="29"/>
  <c r="Y20" i="29"/>
  <c r="Y21" i="29"/>
  <c r="Y22" i="29"/>
  <c r="Y23" i="29"/>
  <c r="Y24" i="29"/>
  <c r="Y25" i="29"/>
  <c r="Y26" i="29"/>
  <c r="Y27" i="29"/>
  <c r="Y28" i="29"/>
  <c r="Y29" i="29"/>
  <c r="Y30" i="29"/>
  <c r="Y31" i="29"/>
  <c r="Y32" i="29"/>
  <c r="Y33" i="29"/>
  <c r="Y34" i="29"/>
  <c r="Y35" i="29"/>
  <c r="Y36" i="29"/>
  <c r="Y37" i="29"/>
  <c r="Y38" i="29"/>
  <c r="Y39" i="29"/>
  <c r="Y40" i="29"/>
  <c r="Y41" i="29"/>
  <c r="Y42" i="29"/>
  <c r="Y43" i="29"/>
  <c r="Y44" i="29"/>
  <c r="Y45" i="29"/>
  <c r="Y46" i="29"/>
  <c r="Y47" i="29"/>
  <c r="Y48" i="29"/>
  <c r="Y49" i="29"/>
  <c r="Y50" i="29"/>
  <c r="Y51" i="29"/>
  <c r="Y52" i="29"/>
  <c r="Y53" i="29"/>
  <c r="Y54" i="29"/>
  <c r="Y55" i="29"/>
  <c r="Y56" i="29"/>
  <c r="Y57" i="29"/>
  <c r="Y58" i="29"/>
  <c r="Y59" i="29"/>
  <c r="Y60" i="29"/>
  <c r="Y61" i="29"/>
  <c r="Y62" i="29"/>
  <c r="Y63" i="29"/>
  <c r="Y64" i="29"/>
  <c r="Y65" i="29"/>
  <c r="Y66" i="29"/>
  <c r="Y67" i="29"/>
  <c r="Y68" i="29"/>
  <c r="Y69" i="29"/>
  <c r="Y70" i="29"/>
  <c r="Y71" i="29"/>
  <c r="Y72" i="29"/>
  <c r="Y73" i="29"/>
  <c r="Y74" i="29"/>
  <c r="Y75" i="29"/>
  <c r="Y76" i="29"/>
  <c r="Y77" i="29"/>
  <c r="Y78" i="29"/>
  <c r="Y79" i="29"/>
  <c r="Y80" i="29"/>
  <c r="Y81" i="29"/>
  <c r="Y82" i="29"/>
  <c r="Y83" i="29"/>
  <c r="Y84" i="29"/>
  <c r="Y85" i="29"/>
  <c r="Y86" i="29"/>
  <c r="Y87" i="29"/>
  <c r="Y88" i="29"/>
  <c r="Y89" i="29"/>
  <c r="Y90" i="29"/>
  <c r="Y91" i="29"/>
  <c r="Y92" i="29"/>
  <c r="Y93" i="29"/>
  <c r="Y94" i="29"/>
  <c r="Y95" i="29"/>
  <c r="Y96" i="29"/>
  <c r="Y97" i="29"/>
  <c r="Y98" i="29"/>
  <c r="Y99" i="29"/>
  <c r="Y100" i="29"/>
  <c r="Y101" i="29"/>
  <c r="Y102" i="29"/>
  <c r="Y103" i="29"/>
  <c r="Y104" i="29"/>
  <c r="Y105" i="29"/>
  <c r="Y106" i="29"/>
  <c r="Y107" i="29"/>
  <c r="Y108" i="29"/>
  <c r="Y109" i="29"/>
  <c r="Y110" i="29"/>
  <c r="Y111" i="29"/>
  <c r="Y112" i="29"/>
  <c r="Y113" i="29"/>
  <c r="Y114" i="29"/>
  <c r="Y115" i="29"/>
  <c r="Y116" i="29"/>
  <c r="Y117" i="29"/>
  <c r="Y118" i="29"/>
  <c r="Y119" i="29"/>
  <c r="Y120" i="29"/>
  <c r="Y121" i="29"/>
  <c r="Y122" i="29"/>
  <c r="Y123" i="29"/>
  <c r="Y124" i="29"/>
  <c r="Y125" i="29"/>
  <c r="Y126" i="29"/>
  <c r="Y127" i="29"/>
  <c r="Y128" i="29"/>
  <c r="Y129" i="29"/>
  <c r="Y130" i="29"/>
  <c r="Y131" i="29"/>
  <c r="Y132" i="29"/>
  <c r="Y133" i="29"/>
  <c r="Y134" i="29"/>
  <c r="Y135" i="29"/>
  <c r="Y136" i="29"/>
  <c r="Y137" i="29"/>
  <c r="Y138" i="29"/>
  <c r="Y139" i="29"/>
  <c r="Y140" i="29"/>
  <c r="Y141" i="29"/>
  <c r="Y142" i="29"/>
  <c r="Y143" i="29"/>
  <c r="Y144" i="29"/>
  <c r="Y145" i="29"/>
  <c r="Y146" i="29"/>
  <c r="Y147" i="29"/>
  <c r="Y148" i="29"/>
  <c r="Y149" i="29"/>
  <c r="Y150" i="29"/>
  <c r="Y151" i="29"/>
  <c r="Y152" i="29"/>
  <c r="Y153" i="29"/>
  <c r="Y154" i="29"/>
  <c r="Y155" i="29"/>
  <c r="Y156" i="29"/>
  <c r="Y157" i="29"/>
  <c r="Y158" i="29"/>
  <c r="Y159" i="29"/>
  <c r="Y160" i="29"/>
  <c r="Y161" i="29"/>
  <c r="Y162" i="29"/>
  <c r="Y163" i="29"/>
  <c r="Y164" i="29"/>
  <c r="Y165" i="29"/>
  <c r="Y166" i="29"/>
  <c r="Y167" i="29"/>
  <c r="Y168" i="29"/>
  <c r="Y169" i="29"/>
  <c r="Y170" i="29"/>
  <c r="Y171" i="29"/>
  <c r="Y172" i="29"/>
  <c r="Y173" i="29"/>
  <c r="Y174" i="29"/>
  <c r="Y175" i="29"/>
  <c r="Y176" i="29"/>
  <c r="Y177" i="29"/>
  <c r="Y178" i="29"/>
  <c r="Y179" i="29"/>
  <c r="Y180" i="29"/>
  <c r="Y181" i="29"/>
  <c r="Y182" i="29"/>
  <c r="Y183" i="29"/>
  <c r="Y184" i="29"/>
  <c r="Y185" i="29"/>
  <c r="Y186" i="29"/>
  <c r="Y187" i="29"/>
  <c r="Y188" i="29"/>
  <c r="Y189" i="29"/>
  <c r="Y190" i="29"/>
  <c r="Y191" i="29"/>
  <c r="Y192" i="29"/>
  <c r="Y193" i="29"/>
  <c r="Y194" i="29"/>
  <c r="Y195" i="29"/>
  <c r="Y196" i="29"/>
  <c r="Y197" i="29"/>
  <c r="Y198" i="29"/>
  <c r="Y199" i="29"/>
  <c r="Y200" i="29"/>
  <c r="Y201" i="29"/>
  <c r="Y202" i="29"/>
  <c r="Y203" i="29"/>
  <c r="Y204" i="29"/>
  <c r="Y205" i="29"/>
  <c r="Y206" i="29"/>
  <c r="Y207" i="29"/>
  <c r="Y208" i="29"/>
  <c r="Y209" i="29"/>
  <c r="Y210" i="29"/>
  <c r="Y211" i="29"/>
  <c r="Y212" i="29"/>
  <c r="Y213" i="29"/>
  <c r="Y214" i="29"/>
  <c r="Y215" i="29"/>
  <c r="Y216" i="29"/>
  <c r="Y217" i="29"/>
  <c r="Y218" i="29"/>
  <c r="Y219" i="29"/>
  <c r="Y220" i="29"/>
  <c r="Y221" i="29"/>
  <c r="Y222" i="29"/>
  <c r="Y223" i="29"/>
  <c r="Y224" i="29"/>
  <c r="Y225" i="29"/>
  <c r="Y226" i="29"/>
  <c r="Y227" i="29"/>
  <c r="Y228" i="29"/>
  <c r="Y229" i="29"/>
  <c r="Y230" i="29"/>
  <c r="Y231" i="29"/>
  <c r="Y232" i="29"/>
  <c r="Y233" i="29"/>
  <c r="Y234" i="29"/>
  <c r="Y235" i="29"/>
  <c r="Y236" i="29"/>
  <c r="Y237" i="29"/>
  <c r="Y238" i="29"/>
  <c r="Y239" i="29"/>
  <c r="Y240" i="29"/>
  <c r="Y241" i="29"/>
  <c r="Y242" i="29"/>
  <c r="Y243" i="29"/>
  <c r="Y244" i="29"/>
  <c r="Y245" i="29"/>
  <c r="Y246" i="29"/>
  <c r="Y247" i="29"/>
  <c r="Y248" i="29"/>
  <c r="Y249" i="29"/>
  <c r="Y250" i="29"/>
  <c r="Y251" i="29"/>
  <c r="Y252" i="29"/>
  <c r="Y253" i="29"/>
  <c r="Y254" i="29"/>
  <c r="Y255" i="29"/>
  <c r="Y256" i="29"/>
  <c r="Y257" i="29"/>
  <c r="Y258" i="29"/>
  <c r="Y259" i="29"/>
  <c r="Y260" i="29"/>
  <c r="Y261" i="29"/>
  <c r="Y262" i="29"/>
  <c r="Y263" i="29"/>
  <c r="Y264" i="29"/>
  <c r="Y265" i="29"/>
  <c r="Y266" i="29"/>
  <c r="Y267" i="29"/>
  <c r="Y268" i="29"/>
  <c r="Y269" i="29"/>
  <c r="Y270" i="29"/>
  <c r="Y271" i="29"/>
  <c r="Y272" i="29"/>
  <c r="Y273" i="29"/>
  <c r="Y274" i="29"/>
  <c r="Y275" i="29"/>
  <c r="Y276" i="29"/>
  <c r="Y277" i="29"/>
  <c r="Y278" i="29"/>
  <c r="Y279" i="29"/>
  <c r="Y280" i="29"/>
  <c r="Y281" i="29"/>
  <c r="Y282" i="29"/>
  <c r="Y283" i="29"/>
  <c r="Y284" i="29"/>
  <c r="Y285" i="29"/>
  <c r="Y286" i="29"/>
  <c r="Y287" i="29"/>
  <c r="Y288" i="29"/>
  <c r="Y289" i="29"/>
  <c r="Y290" i="29"/>
  <c r="Y291" i="29"/>
  <c r="Y292" i="29"/>
  <c r="Y293" i="29"/>
  <c r="Y294" i="29"/>
  <c r="Y295" i="29"/>
  <c r="Y296" i="29"/>
  <c r="Y297" i="29"/>
  <c r="Y298" i="29"/>
  <c r="Y299" i="29"/>
  <c r="Y300" i="29"/>
  <c r="Y301" i="29"/>
  <c r="Y302" i="29"/>
  <c r="Y303" i="29"/>
  <c r="Y304" i="29"/>
  <c r="Y305" i="29"/>
  <c r="Y306" i="29"/>
  <c r="Y307" i="29"/>
  <c r="Y308" i="29"/>
  <c r="Y309" i="29"/>
  <c r="Y310" i="29"/>
  <c r="Y311" i="29"/>
  <c r="Y312" i="29"/>
  <c r="Y313" i="29"/>
  <c r="Y314" i="29"/>
  <c r="Y315" i="29"/>
  <c r="Y316" i="29"/>
  <c r="Y317" i="29"/>
  <c r="Y318" i="29"/>
  <c r="Y319" i="29"/>
  <c r="Y320" i="29"/>
  <c r="Y321" i="29"/>
  <c r="Y322" i="29"/>
  <c r="Y323" i="29"/>
  <c r="Y324" i="29"/>
  <c r="Y325" i="29"/>
  <c r="Y326" i="29"/>
  <c r="Y327" i="29"/>
  <c r="Y328" i="29"/>
  <c r="Y329" i="29"/>
  <c r="Y330" i="29"/>
  <c r="Y331" i="29"/>
  <c r="Y332" i="29"/>
  <c r="Y333" i="29"/>
  <c r="Y334" i="29"/>
  <c r="Y335" i="29"/>
  <c r="Y336" i="29"/>
  <c r="Y337" i="29"/>
  <c r="Y338" i="29"/>
  <c r="Y339" i="29"/>
  <c r="Y340" i="29"/>
  <c r="Y341" i="29"/>
  <c r="Y342" i="29"/>
  <c r="Y343" i="29"/>
  <c r="Y344" i="29"/>
  <c r="Y345" i="29"/>
  <c r="Y346" i="29"/>
  <c r="Y347" i="29"/>
  <c r="Y348" i="29"/>
  <c r="Y349" i="29"/>
  <c r="Y350" i="29"/>
  <c r="Y351" i="29"/>
  <c r="Y352" i="29"/>
  <c r="Y353" i="29"/>
  <c r="Y354" i="29"/>
  <c r="Y355" i="29"/>
  <c r="Y356" i="29"/>
  <c r="Y357" i="29"/>
  <c r="Y358" i="29"/>
  <c r="Y359" i="29"/>
  <c r="Y360" i="29"/>
  <c r="Y361" i="29"/>
  <c r="Y362" i="29"/>
  <c r="Y363" i="29"/>
  <c r="Y364" i="29"/>
  <c r="Y365" i="29"/>
  <c r="Y366" i="29"/>
  <c r="Y367" i="29"/>
  <c r="Y368" i="29"/>
  <c r="Y369" i="29"/>
  <c r="Y370" i="29"/>
  <c r="Y371" i="29"/>
  <c r="Y372" i="29"/>
  <c r="Y373" i="29"/>
  <c r="Y374" i="29"/>
  <c r="Y375" i="29"/>
  <c r="Y376" i="29"/>
  <c r="Y377" i="29"/>
  <c r="Y378" i="29"/>
  <c r="Y379" i="29"/>
  <c r="Y380" i="29"/>
  <c r="Y381" i="29"/>
  <c r="Y382" i="29"/>
  <c r="Y383" i="29"/>
  <c r="Y384" i="29"/>
  <c r="Y385" i="29"/>
  <c r="Y386" i="29"/>
  <c r="Y387" i="29"/>
  <c r="Y388" i="29"/>
  <c r="Y389" i="29"/>
  <c r="Y390" i="29"/>
  <c r="Y391" i="29"/>
  <c r="Y392" i="29"/>
  <c r="Y393" i="29"/>
  <c r="Y394" i="29"/>
  <c r="Y395" i="29"/>
  <c r="Y396" i="29"/>
  <c r="Y397" i="29"/>
  <c r="Y398" i="29"/>
  <c r="Y399" i="29"/>
  <c r="Y400" i="29"/>
  <c r="Y401" i="29"/>
  <c r="Y402" i="29"/>
  <c r="Y403" i="29"/>
  <c r="Y404" i="29"/>
  <c r="Y405" i="29"/>
  <c r="Y406" i="29"/>
  <c r="Y407" i="29"/>
  <c r="Y408" i="29"/>
  <c r="Y409" i="29"/>
  <c r="Y410" i="29"/>
  <c r="Y411" i="29"/>
  <c r="Y412" i="29"/>
  <c r="Y413" i="29"/>
  <c r="Y414" i="29"/>
  <c r="Y415" i="29"/>
  <c r="Y416" i="29"/>
  <c r="Y417" i="29"/>
  <c r="Y418" i="29"/>
  <c r="Y419" i="29"/>
  <c r="Y420" i="29"/>
  <c r="Y421" i="29"/>
  <c r="Y422" i="29"/>
  <c r="Y423" i="29"/>
  <c r="Y424" i="29"/>
  <c r="Y425" i="29"/>
  <c r="Y426" i="29"/>
  <c r="Y427" i="29"/>
  <c r="Y428" i="29"/>
  <c r="Y429" i="29"/>
  <c r="Y430" i="29"/>
  <c r="Y431" i="29"/>
  <c r="Y432" i="29"/>
  <c r="Y433" i="29"/>
  <c r="Y434" i="29"/>
  <c r="Y435" i="29"/>
  <c r="Y436" i="29"/>
  <c r="Y437" i="29"/>
  <c r="Y438" i="29"/>
  <c r="Y439" i="29"/>
  <c r="Y440" i="29"/>
  <c r="Y441" i="29"/>
  <c r="Y442" i="29"/>
  <c r="Y443" i="29"/>
  <c r="Y444" i="29"/>
  <c r="Y445" i="29"/>
  <c r="Y446" i="29"/>
  <c r="Y447" i="29"/>
  <c r="Y448" i="29"/>
  <c r="Y449" i="29"/>
  <c r="Y450" i="29"/>
  <c r="Y451" i="29"/>
  <c r="Y452" i="29"/>
  <c r="Y453" i="29"/>
  <c r="Y454" i="29"/>
  <c r="Y455" i="29"/>
  <c r="Y456" i="29"/>
  <c r="Y457" i="29"/>
  <c r="Y458" i="29"/>
  <c r="Y459" i="29"/>
  <c r="Y460" i="29"/>
  <c r="Y461" i="29"/>
  <c r="Y462" i="29"/>
  <c r="Y463" i="29"/>
  <c r="Y464" i="29"/>
  <c r="Y465" i="29"/>
  <c r="Y466" i="29"/>
  <c r="Y467" i="29"/>
  <c r="Y468" i="29"/>
  <c r="Y469" i="29"/>
  <c r="Y470" i="29"/>
  <c r="Y471" i="29"/>
  <c r="Y472" i="29"/>
  <c r="Y473" i="29"/>
  <c r="Y474" i="29"/>
  <c r="Y475" i="29"/>
  <c r="Y476" i="29"/>
  <c r="Y477" i="29"/>
  <c r="Y478" i="29"/>
  <c r="Y479" i="29"/>
  <c r="Y480" i="29"/>
  <c r="Y481" i="29"/>
  <c r="Y482" i="29"/>
  <c r="Y483" i="29"/>
  <c r="Y484" i="29"/>
  <c r="Y485" i="29"/>
  <c r="Y486" i="29"/>
  <c r="Y487" i="29"/>
  <c r="Y488" i="29"/>
  <c r="Y489" i="29"/>
  <c r="Y490" i="29"/>
  <c r="Y491" i="29"/>
  <c r="Y492" i="29"/>
  <c r="Y493" i="29"/>
  <c r="Y494" i="29"/>
  <c r="Y495" i="29"/>
  <c r="Y496" i="29"/>
  <c r="Y497" i="29"/>
  <c r="Y498" i="29"/>
  <c r="Y499" i="29"/>
  <c r="Y500" i="29"/>
  <c r="Y501" i="29"/>
  <c r="Y502" i="29"/>
  <c r="Y503" i="29"/>
  <c r="Y504" i="29"/>
  <c r="Y505" i="29"/>
  <c r="Y506" i="29"/>
  <c r="Y507" i="29"/>
  <c r="Y508" i="29"/>
  <c r="Y509" i="29"/>
  <c r="Y510" i="29"/>
  <c r="Y511" i="29"/>
  <c r="Y512" i="29"/>
  <c r="Y513" i="29"/>
  <c r="Y514" i="29"/>
  <c r="Y515" i="29"/>
  <c r="Y516" i="29"/>
  <c r="Y517" i="29"/>
  <c r="Y518" i="29"/>
  <c r="Y519" i="29"/>
  <c r="Y520" i="29"/>
  <c r="Y521" i="29"/>
  <c r="Y522" i="29"/>
  <c r="Y523" i="29"/>
  <c r="Y524" i="29"/>
  <c r="Y525" i="29"/>
  <c r="Y526" i="29"/>
  <c r="Y527" i="29"/>
  <c r="Y528" i="29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Y63" i="40"/>
  <c r="Y64" i="40"/>
  <c r="Y65" i="40"/>
  <c r="Y66" i="40"/>
  <c r="Y67" i="40"/>
  <c r="Y68" i="40"/>
  <c r="Y69" i="40"/>
  <c r="Y70" i="40"/>
  <c r="Y71" i="40"/>
  <c r="Y72" i="40"/>
  <c r="Y73" i="40"/>
  <c r="Y74" i="40"/>
  <c r="Y75" i="40"/>
  <c r="Y76" i="40"/>
  <c r="Y77" i="40"/>
  <c r="Y78" i="40"/>
  <c r="Y79" i="40"/>
  <c r="Y80" i="40"/>
  <c r="Y81" i="40"/>
  <c r="Y82" i="40"/>
  <c r="Y83" i="40"/>
  <c r="Y84" i="40"/>
  <c r="Y85" i="40"/>
  <c r="Y86" i="40"/>
  <c r="Y87" i="40"/>
  <c r="Y88" i="40"/>
  <c r="Y89" i="40"/>
  <c r="Y90" i="40"/>
  <c r="Y91" i="40"/>
  <c r="Y92" i="40"/>
  <c r="Y93" i="40"/>
  <c r="Y94" i="40"/>
  <c r="Y95" i="40"/>
  <c r="Y96" i="40"/>
  <c r="Y97" i="40"/>
  <c r="Y98" i="40"/>
  <c r="Y99" i="40"/>
  <c r="Y100" i="40"/>
  <c r="Y101" i="40"/>
  <c r="Y102" i="40"/>
  <c r="Y103" i="40"/>
  <c r="Y104" i="40"/>
  <c r="Y105" i="40"/>
  <c r="Y106" i="40"/>
  <c r="Y107" i="40"/>
  <c r="Y108" i="40"/>
  <c r="Y109" i="40"/>
  <c r="Y110" i="40"/>
  <c r="Y111" i="40"/>
  <c r="Y112" i="40"/>
  <c r="Y113" i="40"/>
  <c r="Y114" i="40"/>
  <c r="Y115" i="40"/>
  <c r="Y116" i="40"/>
  <c r="Y117" i="40"/>
  <c r="Y118" i="40"/>
  <c r="Y119" i="40"/>
  <c r="Y120" i="40"/>
  <c r="Y121" i="40"/>
  <c r="Y122" i="40"/>
  <c r="Y123" i="40"/>
  <c r="Y124" i="40"/>
  <c r="Y125" i="40"/>
  <c r="Y126" i="40"/>
  <c r="Y127" i="40"/>
  <c r="Y128" i="40"/>
  <c r="Y129" i="40"/>
  <c r="Y130" i="40"/>
  <c r="Y131" i="40"/>
  <c r="Y132" i="40"/>
  <c r="Y133" i="40"/>
  <c r="Y134" i="40"/>
  <c r="Y135" i="40"/>
  <c r="Y136" i="40"/>
  <c r="Y137" i="40"/>
  <c r="Y138" i="40"/>
  <c r="Y139" i="40"/>
  <c r="Y140" i="40"/>
  <c r="Y141" i="40"/>
  <c r="Y142" i="40"/>
  <c r="Y143" i="40"/>
  <c r="Y144" i="40"/>
  <c r="Y145" i="40"/>
  <c r="Y146" i="40"/>
  <c r="Y147" i="40"/>
  <c r="Y148" i="40"/>
  <c r="Y149" i="40"/>
  <c r="Y150" i="40"/>
  <c r="Y151" i="40"/>
  <c r="Y152" i="40"/>
  <c r="Y153" i="40"/>
  <c r="Y154" i="40"/>
  <c r="Y155" i="40"/>
  <c r="Y156" i="40"/>
  <c r="Y157" i="40"/>
  <c r="Y158" i="40"/>
  <c r="Y159" i="40"/>
  <c r="Y160" i="40"/>
  <c r="Y161" i="40"/>
  <c r="Y162" i="40"/>
  <c r="Y163" i="40"/>
  <c r="Y164" i="40"/>
  <c r="Y165" i="40"/>
  <c r="Y166" i="40"/>
  <c r="Y167" i="40"/>
  <c r="Y168" i="40"/>
  <c r="Y169" i="40"/>
  <c r="Y170" i="40"/>
  <c r="Y171" i="40"/>
  <c r="Y172" i="40"/>
  <c r="Y173" i="40"/>
  <c r="Y174" i="40"/>
  <c r="Y175" i="40"/>
  <c r="Y176" i="40"/>
  <c r="Y177" i="40"/>
  <c r="Y178" i="40"/>
  <c r="Y179" i="40"/>
  <c r="Y180" i="40"/>
  <c r="Y181" i="40"/>
  <c r="Y182" i="40"/>
  <c r="Y183" i="40"/>
  <c r="Y184" i="40"/>
  <c r="Y185" i="40"/>
  <c r="Y186" i="40"/>
  <c r="Y187" i="40"/>
  <c r="Y188" i="40"/>
  <c r="Y189" i="40"/>
  <c r="Y190" i="40"/>
  <c r="Y191" i="40"/>
  <c r="Y192" i="40"/>
  <c r="Y193" i="40"/>
  <c r="Y194" i="40"/>
  <c r="Y195" i="40"/>
  <c r="Y196" i="40"/>
  <c r="Y197" i="40"/>
  <c r="Y198" i="40"/>
  <c r="Y199" i="40"/>
  <c r="Y200" i="40"/>
  <c r="Y201" i="40"/>
  <c r="Y202" i="40"/>
  <c r="Y203" i="40"/>
  <c r="Y204" i="40"/>
  <c r="Y205" i="40"/>
  <c r="Y206" i="40"/>
  <c r="Y207" i="40"/>
  <c r="Y208" i="40"/>
  <c r="Y209" i="40"/>
  <c r="Y210" i="40"/>
  <c r="Y211" i="40"/>
  <c r="Y212" i="40"/>
  <c r="Y213" i="40"/>
  <c r="Y214" i="40"/>
  <c r="Y215" i="40"/>
  <c r="Y216" i="40"/>
  <c r="Y217" i="40"/>
  <c r="Y218" i="40"/>
  <c r="Y219" i="40"/>
  <c r="Y220" i="40"/>
  <c r="Y221" i="40"/>
  <c r="Y222" i="40"/>
  <c r="Y223" i="40"/>
  <c r="Y224" i="40"/>
  <c r="Y225" i="40"/>
  <c r="Y226" i="40"/>
  <c r="Y227" i="40"/>
  <c r="Y228" i="40"/>
  <c r="Y229" i="40"/>
  <c r="Y230" i="40"/>
  <c r="Y231" i="40"/>
  <c r="Y232" i="40"/>
  <c r="Y233" i="40"/>
  <c r="Y234" i="40"/>
  <c r="Y235" i="40"/>
  <c r="Y236" i="40"/>
  <c r="Y237" i="40"/>
  <c r="Y238" i="40"/>
  <c r="Y239" i="40"/>
  <c r="Y240" i="40"/>
  <c r="Y241" i="40"/>
  <c r="Y242" i="40"/>
  <c r="Y243" i="40"/>
  <c r="Y244" i="40"/>
  <c r="Y245" i="40"/>
  <c r="Y246" i="40"/>
  <c r="Y247" i="40"/>
  <c r="Y248" i="40"/>
  <c r="Y249" i="40"/>
  <c r="Y250" i="40"/>
  <c r="Y251" i="40"/>
  <c r="Y252" i="40"/>
  <c r="Y253" i="40"/>
  <c r="Y254" i="40"/>
  <c r="Y255" i="40"/>
  <c r="Y256" i="40"/>
  <c r="Y257" i="40"/>
  <c r="Y258" i="40"/>
  <c r="Y259" i="40"/>
  <c r="Y260" i="40"/>
  <c r="Y261" i="40"/>
  <c r="Y262" i="40"/>
  <c r="Y263" i="40"/>
  <c r="Y264" i="40"/>
  <c r="Y265" i="40"/>
  <c r="Y266" i="40"/>
  <c r="Y267" i="40"/>
  <c r="Y268" i="40"/>
  <c r="Y269" i="40"/>
  <c r="Y270" i="40"/>
  <c r="Y271" i="40"/>
  <c r="Y272" i="40"/>
  <c r="Y273" i="40"/>
  <c r="Y274" i="40"/>
  <c r="Y275" i="40"/>
  <c r="Y276" i="40"/>
  <c r="Y277" i="40"/>
  <c r="Y278" i="40"/>
  <c r="Y279" i="40"/>
  <c r="Y280" i="40"/>
  <c r="Y281" i="40"/>
  <c r="Y282" i="40"/>
  <c r="Y283" i="40"/>
  <c r="Y284" i="40"/>
  <c r="Y285" i="40"/>
  <c r="Y286" i="40"/>
  <c r="Y287" i="40"/>
  <c r="Y288" i="40"/>
  <c r="Y289" i="40"/>
  <c r="Y290" i="40"/>
  <c r="Y291" i="40"/>
  <c r="Y292" i="40"/>
  <c r="Y293" i="40"/>
  <c r="Y294" i="40"/>
  <c r="Y295" i="40"/>
  <c r="Y296" i="40"/>
  <c r="Y297" i="40"/>
  <c r="Y298" i="40"/>
  <c r="Y299" i="40"/>
  <c r="Y300" i="40"/>
  <c r="Y301" i="40"/>
  <c r="Y302" i="40"/>
  <c r="Y303" i="40"/>
  <c r="Y304" i="40"/>
  <c r="Y305" i="40"/>
  <c r="Y306" i="40"/>
  <c r="Y307" i="40"/>
  <c r="Y308" i="40"/>
  <c r="Y309" i="40"/>
  <c r="Y310" i="40"/>
  <c r="Y311" i="40"/>
  <c r="Y312" i="40"/>
  <c r="Y313" i="40"/>
  <c r="Y314" i="40"/>
  <c r="Y315" i="40"/>
  <c r="Y316" i="40"/>
  <c r="Y317" i="40"/>
  <c r="Y318" i="40"/>
  <c r="Y319" i="40"/>
  <c r="Y320" i="40"/>
  <c r="Y321" i="40"/>
  <c r="Y322" i="40"/>
  <c r="Y323" i="40"/>
  <c r="Y324" i="40"/>
  <c r="Y325" i="40"/>
  <c r="Y326" i="40"/>
  <c r="Y327" i="40"/>
  <c r="Y328" i="40"/>
  <c r="Y329" i="40"/>
  <c r="Y330" i="40"/>
  <c r="Y331" i="40"/>
  <c r="Y332" i="40"/>
  <c r="Y333" i="40"/>
  <c r="Y334" i="40"/>
  <c r="Y335" i="40"/>
  <c r="Y336" i="40"/>
  <c r="Y337" i="40"/>
  <c r="Y338" i="40"/>
  <c r="Y339" i="40"/>
  <c r="Y340" i="40"/>
  <c r="Y341" i="40"/>
  <c r="Y342" i="40"/>
  <c r="Y343" i="40"/>
  <c r="Y344" i="40"/>
  <c r="Y345" i="40"/>
  <c r="Y346" i="40"/>
  <c r="Y347" i="40"/>
  <c r="Y348" i="40"/>
  <c r="Y349" i="40"/>
  <c r="Y350" i="40"/>
  <c r="Y351" i="40"/>
  <c r="Y352" i="40"/>
  <c r="Y353" i="40"/>
  <c r="Y354" i="40"/>
  <c r="Y355" i="40"/>
  <c r="Y356" i="40"/>
  <c r="Y357" i="40"/>
  <c r="Y358" i="40"/>
  <c r="Y359" i="40"/>
  <c r="Y360" i="40"/>
  <c r="Y361" i="40"/>
  <c r="Y362" i="40"/>
  <c r="Y363" i="40"/>
  <c r="Y364" i="40"/>
  <c r="Y365" i="40"/>
  <c r="Y366" i="40"/>
  <c r="Y367" i="40"/>
  <c r="Y368" i="40"/>
  <c r="Y369" i="40"/>
  <c r="Y370" i="40"/>
  <c r="Y371" i="40"/>
  <c r="Y372" i="40"/>
  <c r="Y373" i="40"/>
  <c r="Y374" i="40"/>
  <c r="Y375" i="40"/>
  <c r="Y376" i="40"/>
  <c r="Y377" i="40"/>
  <c r="Y378" i="40"/>
  <c r="Y379" i="40"/>
  <c r="Y380" i="40"/>
  <c r="Y381" i="40"/>
  <c r="Y382" i="40"/>
  <c r="Y383" i="40"/>
  <c r="Y384" i="40"/>
  <c r="Y385" i="40"/>
  <c r="Y386" i="40"/>
  <c r="Y387" i="40"/>
  <c r="Y388" i="40"/>
  <c r="Y389" i="40"/>
  <c r="Y390" i="40"/>
  <c r="Y391" i="40"/>
  <c r="Y392" i="40"/>
  <c r="Y393" i="40"/>
  <c r="Y394" i="40"/>
  <c r="Y395" i="40"/>
  <c r="Y396" i="40"/>
  <c r="Y397" i="40"/>
  <c r="Y398" i="40"/>
  <c r="Y399" i="40"/>
  <c r="Y400" i="40"/>
  <c r="Y401" i="40"/>
  <c r="Y402" i="40"/>
  <c r="Y403" i="40"/>
  <c r="Y404" i="40"/>
  <c r="Y405" i="40"/>
  <c r="Y406" i="40"/>
  <c r="Y407" i="40"/>
  <c r="Y408" i="40"/>
  <c r="Y409" i="40"/>
  <c r="Y410" i="40"/>
  <c r="Y411" i="40"/>
  <c r="Y412" i="40"/>
  <c r="Y413" i="40"/>
  <c r="Y414" i="40"/>
  <c r="Y415" i="40"/>
  <c r="Y416" i="40"/>
  <c r="Y417" i="40"/>
  <c r="Y418" i="40"/>
  <c r="Y419" i="40"/>
  <c r="Y420" i="40"/>
  <c r="Y421" i="40"/>
  <c r="Y422" i="40"/>
  <c r="Y423" i="40"/>
  <c r="Y424" i="40"/>
  <c r="Y425" i="40"/>
  <c r="Y426" i="40"/>
  <c r="Y427" i="40"/>
  <c r="Y428" i="40"/>
  <c r="Y429" i="40"/>
  <c r="Y430" i="40"/>
  <c r="Y431" i="40"/>
  <c r="Y432" i="40"/>
  <c r="Y433" i="40"/>
  <c r="Y434" i="40"/>
  <c r="Y435" i="40"/>
  <c r="Y436" i="40"/>
  <c r="Y437" i="40"/>
  <c r="Y438" i="40"/>
  <c r="Y439" i="40"/>
  <c r="Y440" i="40"/>
  <c r="Y441" i="40"/>
  <c r="Y442" i="40"/>
  <c r="Y443" i="40"/>
  <c r="Y444" i="40"/>
  <c r="Y445" i="40"/>
  <c r="Y446" i="40"/>
  <c r="Y447" i="40"/>
  <c r="Y448" i="40"/>
  <c r="Y449" i="40"/>
  <c r="Y450" i="40"/>
  <c r="Y451" i="40"/>
  <c r="Y452" i="40"/>
  <c r="Y453" i="40"/>
  <c r="Y454" i="40"/>
  <c r="Y455" i="40"/>
  <c r="Y456" i="40"/>
  <c r="Y457" i="40"/>
  <c r="Y458" i="40"/>
  <c r="Y459" i="40"/>
  <c r="Y460" i="40"/>
  <c r="Y461" i="40"/>
  <c r="Y462" i="40"/>
  <c r="Y463" i="40"/>
  <c r="Y464" i="40"/>
  <c r="Y465" i="40"/>
  <c r="Y466" i="40"/>
  <c r="Y467" i="40"/>
  <c r="Y468" i="40"/>
  <c r="Y469" i="40"/>
  <c r="Y470" i="40"/>
  <c r="Y471" i="40"/>
  <c r="Y472" i="40"/>
  <c r="Y473" i="40"/>
  <c r="Y474" i="40"/>
  <c r="Y475" i="40"/>
  <c r="Y476" i="40"/>
  <c r="Y477" i="40"/>
  <c r="Y478" i="40"/>
  <c r="Y479" i="40"/>
  <c r="Y480" i="40"/>
  <c r="Y481" i="40"/>
  <c r="Y482" i="40"/>
  <c r="Y483" i="40"/>
  <c r="Y484" i="40"/>
  <c r="Y485" i="40"/>
  <c r="Y486" i="40"/>
  <c r="Y487" i="40"/>
  <c r="Y488" i="40"/>
  <c r="Y489" i="40"/>
  <c r="Y490" i="40"/>
  <c r="Y491" i="40"/>
  <c r="Y492" i="40"/>
  <c r="Y493" i="40"/>
  <c r="Y494" i="40"/>
  <c r="Y495" i="40"/>
  <c r="Y496" i="40"/>
  <c r="Y497" i="40"/>
  <c r="Y498" i="40"/>
  <c r="Y499" i="40"/>
  <c r="Y500" i="40"/>
  <c r="Y501" i="40"/>
  <c r="Y502" i="40"/>
  <c r="Y503" i="40"/>
  <c r="Y504" i="40"/>
  <c r="Y505" i="40"/>
  <c r="Y506" i="40"/>
  <c r="Y507" i="40"/>
  <c r="Y508" i="40"/>
  <c r="Y509" i="40"/>
  <c r="Y510" i="40"/>
  <c r="Y511" i="40"/>
  <c r="Y512" i="40"/>
  <c r="Y513" i="40"/>
  <c r="Y514" i="40"/>
  <c r="Y515" i="40"/>
  <c r="Y516" i="40"/>
  <c r="Y517" i="40"/>
  <c r="Y518" i="40"/>
  <c r="Y519" i="40"/>
  <c r="Y520" i="40"/>
  <c r="Y521" i="40"/>
  <c r="Y522" i="40"/>
  <c r="Y523" i="40"/>
  <c r="Y524" i="40"/>
  <c r="Y525" i="40"/>
  <c r="Y526" i="40"/>
  <c r="Y527" i="40"/>
  <c r="Y528" i="40"/>
  <c r="Y6" i="34"/>
  <c r="Y7" i="34"/>
  <c r="Y8" i="34"/>
  <c r="Y9" i="34"/>
  <c r="Y10" i="34"/>
  <c r="Y11" i="34"/>
  <c r="Y12" i="34"/>
  <c r="Y13" i="34"/>
  <c r="Y14" i="34"/>
  <c r="Y15" i="34"/>
  <c r="Y16" i="34"/>
  <c r="Y17" i="34"/>
  <c r="Y18" i="34"/>
  <c r="Y19" i="34"/>
  <c r="Y20" i="34"/>
  <c r="Y21" i="34"/>
  <c r="Y22" i="34"/>
  <c r="Y23" i="34"/>
  <c r="Y24" i="34"/>
  <c r="Y25" i="34"/>
  <c r="Y26" i="34"/>
  <c r="Y27" i="34"/>
  <c r="Y28" i="34"/>
  <c r="Y29" i="34"/>
  <c r="Y30" i="34"/>
  <c r="Y31" i="34"/>
  <c r="Y32" i="34"/>
  <c r="Y33" i="34"/>
  <c r="Y34" i="34"/>
  <c r="Y35" i="34"/>
  <c r="Y36" i="34"/>
  <c r="Y37" i="34"/>
  <c r="Y38" i="34"/>
  <c r="Y39" i="34"/>
  <c r="Y40" i="34"/>
  <c r="Y41" i="34"/>
  <c r="Y42" i="34"/>
  <c r="Y43" i="34"/>
  <c r="Y44" i="34"/>
  <c r="Y45" i="34"/>
  <c r="Y46" i="34"/>
  <c r="Y47" i="34"/>
  <c r="Y48" i="34"/>
  <c r="Y49" i="34"/>
  <c r="Y50" i="34"/>
  <c r="Y51" i="34"/>
  <c r="Y52" i="34"/>
  <c r="Y53" i="34"/>
  <c r="Y54" i="34"/>
  <c r="Y55" i="34"/>
  <c r="Y56" i="34"/>
  <c r="Y57" i="34"/>
  <c r="Y58" i="34"/>
  <c r="Y59" i="34"/>
  <c r="Y60" i="34"/>
  <c r="Y61" i="34"/>
  <c r="Y62" i="34"/>
  <c r="Y63" i="34"/>
  <c r="Y64" i="34"/>
  <c r="Y65" i="34"/>
  <c r="Y66" i="34"/>
  <c r="Y67" i="34"/>
  <c r="Y68" i="34"/>
  <c r="Y69" i="34"/>
  <c r="Y70" i="34"/>
  <c r="Y71" i="34"/>
  <c r="Y72" i="34"/>
  <c r="Y73" i="34"/>
  <c r="Y74" i="34"/>
  <c r="Y75" i="34"/>
  <c r="Y76" i="34"/>
  <c r="Y77" i="34"/>
  <c r="Y78" i="34"/>
  <c r="Y79" i="34"/>
  <c r="Y80" i="34"/>
  <c r="Y81" i="34"/>
  <c r="Y82" i="34"/>
  <c r="Y83" i="34"/>
  <c r="Y84" i="34"/>
  <c r="Y85" i="34"/>
  <c r="Y86" i="34"/>
  <c r="Y87" i="34"/>
  <c r="Y88" i="34"/>
  <c r="Y89" i="34"/>
  <c r="Y90" i="34"/>
  <c r="Y91" i="34"/>
  <c r="Y92" i="34"/>
  <c r="Y93" i="34"/>
  <c r="Y94" i="34"/>
  <c r="Y95" i="34"/>
  <c r="Y96" i="34"/>
  <c r="Y97" i="34"/>
  <c r="Y98" i="34"/>
  <c r="Y99" i="34"/>
  <c r="Y100" i="34"/>
  <c r="Y101" i="34"/>
  <c r="Y102" i="34"/>
  <c r="Y103" i="34"/>
  <c r="Y104" i="34"/>
  <c r="Y105" i="34"/>
  <c r="Y106" i="34"/>
  <c r="Y107" i="34"/>
  <c r="Y108" i="34"/>
  <c r="Y109" i="34"/>
  <c r="Y110" i="34"/>
  <c r="Y111" i="34"/>
  <c r="Y112" i="34"/>
  <c r="Y113" i="34"/>
  <c r="Y114" i="34"/>
  <c r="Y115" i="34"/>
  <c r="Y116" i="34"/>
  <c r="Y117" i="34"/>
  <c r="Y118" i="34"/>
  <c r="Y119" i="34"/>
  <c r="Y120" i="34"/>
  <c r="Y121" i="34"/>
  <c r="Y122" i="34"/>
  <c r="Y123" i="34"/>
  <c r="Y124" i="34"/>
  <c r="Y125" i="34"/>
  <c r="Y126" i="34"/>
  <c r="Y127" i="34"/>
  <c r="Y128" i="34"/>
  <c r="Y129" i="34"/>
  <c r="Y130" i="34"/>
  <c r="Y131" i="34"/>
  <c r="Y132" i="34"/>
  <c r="Y133" i="34"/>
  <c r="Y134" i="34"/>
  <c r="Y135" i="34"/>
  <c r="Y136" i="34"/>
  <c r="Y137" i="34"/>
  <c r="Y138" i="34"/>
  <c r="Y139" i="34"/>
  <c r="Y140" i="34"/>
  <c r="Y141" i="34"/>
  <c r="Y142" i="34"/>
  <c r="Y143" i="34"/>
  <c r="Y144" i="34"/>
  <c r="Y145" i="34"/>
  <c r="Y146" i="34"/>
  <c r="Y147" i="34"/>
  <c r="Y148" i="34"/>
  <c r="Y149" i="34"/>
  <c r="Y150" i="34"/>
  <c r="Y151" i="34"/>
  <c r="Y152" i="34"/>
  <c r="Y153" i="34"/>
  <c r="Y154" i="34"/>
  <c r="Y155" i="34"/>
  <c r="Y156" i="34"/>
  <c r="Y157" i="34"/>
  <c r="Y158" i="34"/>
  <c r="Y159" i="34"/>
  <c r="Y160" i="34"/>
  <c r="Y161" i="34"/>
  <c r="Y162" i="34"/>
  <c r="Y163" i="34"/>
  <c r="Y164" i="34"/>
  <c r="Y165" i="34"/>
  <c r="Y166" i="34"/>
  <c r="Y167" i="34"/>
  <c r="Y168" i="34"/>
  <c r="Y169" i="34"/>
  <c r="Y170" i="34"/>
  <c r="Y171" i="34"/>
  <c r="Y172" i="34"/>
  <c r="Y173" i="34"/>
  <c r="Y174" i="34"/>
  <c r="Y175" i="34"/>
  <c r="Y176" i="34"/>
  <c r="Y177" i="34"/>
  <c r="Y178" i="34"/>
  <c r="Y179" i="34"/>
  <c r="Y180" i="34"/>
  <c r="Y181" i="34"/>
  <c r="Y182" i="34"/>
  <c r="Y183" i="34"/>
  <c r="Y184" i="34"/>
  <c r="Y185" i="34"/>
  <c r="Y186" i="34"/>
  <c r="Y187" i="34"/>
  <c r="Y188" i="34"/>
  <c r="Y189" i="34"/>
  <c r="Y190" i="34"/>
  <c r="Y191" i="34"/>
  <c r="Y192" i="34"/>
  <c r="Y193" i="34"/>
  <c r="Y194" i="34"/>
  <c r="Y195" i="34"/>
  <c r="Y196" i="34"/>
  <c r="Y197" i="34"/>
  <c r="Y198" i="34"/>
  <c r="Y199" i="34"/>
  <c r="Y200" i="34"/>
  <c r="Y201" i="34"/>
  <c r="Y202" i="34"/>
  <c r="Y203" i="34"/>
  <c r="Y204" i="34"/>
  <c r="Y205" i="34"/>
  <c r="Y206" i="34"/>
  <c r="Y207" i="34"/>
  <c r="Y208" i="34"/>
  <c r="Y209" i="34"/>
  <c r="Y210" i="34"/>
  <c r="Y211" i="34"/>
  <c r="Y212" i="34"/>
  <c r="Y213" i="34"/>
  <c r="Y214" i="34"/>
  <c r="Y215" i="34"/>
  <c r="Y216" i="34"/>
  <c r="Y217" i="34"/>
  <c r="Y218" i="34"/>
  <c r="Y219" i="34"/>
  <c r="Y220" i="34"/>
  <c r="Y221" i="34"/>
  <c r="Y222" i="34"/>
  <c r="Y223" i="34"/>
  <c r="Y224" i="34"/>
  <c r="Y225" i="34"/>
  <c r="Y226" i="34"/>
  <c r="Y227" i="34"/>
  <c r="Y228" i="34"/>
  <c r="Y229" i="34"/>
  <c r="Y230" i="34"/>
  <c r="Y231" i="34"/>
  <c r="Y232" i="34"/>
  <c r="Y233" i="34"/>
  <c r="Y234" i="34"/>
  <c r="Y235" i="34"/>
  <c r="Y236" i="34"/>
  <c r="Y237" i="34"/>
  <c r="Y238" i="34"/>
  <c r="Y239" i="34"/>
  <c r="Y240" i="34"/>
  <c r="Y241" i="34"/>
  <c r="Y242" i="34"/>
  <c r="Y243" i="34"/>
  <c r="Y244" i="34"/>
  <c r="Y245" i="34"/>
  <c r="Y246" i="34"/>
  <c r="Y247" i="34"/>
  <c r="Y248" i="34"/>
  <c r="Y249" i="34"/>
  <c r="Y250" i="34"/>
  <c r="Y251" i="34"/>
  <c r="Y252" i="34"/>
  <c r="Y253" i="34"/>
  <c r="Y254" i="34"/>
  <c r="Y255" i="34"/>
  <c r="Y256" i="34"/>
  <c r="Y257" i="34"/>
  <c r="Y258" i="34"/>
  <c r="Y259" i="34"/>
  <c r="Y260" i="34"/>
  <c r="Y261" i="34"/>
  <c r="Y262" i="34"/>
  <c r="Y263" i="34"/>
  <c r="Y264" i="34"/>
  <c r="Y265" i="34"/>
  <c r="Y266" i="34"/>
  <c r="Y267" i="34"/>
  <c r="Y268" i="34"/>
  <c r="Y269" i="34"/>
  <c r="Y270" i="34"/>
  <c r="Y271" i="34"/>
  <c r="Y272" i="34"/>
  <c r="Y273" i="34"/>
  <c r="Y274" i="34"/>
  <c r="Y275" i="34"/>
  <c r="Y276" i="34"/>
  <c r="Y277" i="34"/>
  <c r="Y278" i="34"/>
  <c r="Y279" i="34"/>
  <c r="Y280" i="34"/>
  <c r="Y281" i="34"/>
  <c r="Y282" i="34"/>
  <c r="Y283" i="34"/>
  <c r="Y284" i="34"/>
  <c r="Y285" i="34"/>
  <c r="Y286" i="34"/>
  <c r="Y287" i="34"/>
  <c r="Y288" i="34"/>
  <c r="Y289" i="34"/>
  <c r="Y290" i="34"/>
  <c r="Y291" i="34"/>
  <c r="Y292" i="34"/>
  <c r="Y293" i="34"/>
  <c r="Y294" i="34"/>
  <c r="Y295" i="34"/>
  <c r="Y296" i="34"/>
  <c r="Y297" i="34"/>
  <c r="Y298" i="34"/>
  <c r="Y299" i="34"/>
  <c r="Y300" i="34"/>
  <c r="Y301" i="34"/>
  <c r="Y302" i="34"/>
  <c r="Y303" i="34"/>
  <c r="Y304" i="34"/>
  <c r="Y305" i="34"/>
  <c r="Y306" i="34"/>
  <c r="Y307" i="34"/>
  <c r="Y308" i="34"/>
  <c r="Y309" i="34"/>
  <c r="Y310" i="34"/>
  <c r="Y311" i="34"/>
  <c r="Y312" i="34"/>
  <c r="Y313" i="34"/>
  <c r="Y314" i="34"/>
  <c r="Y315" i="34"/>
  <c r="Y316" i="34"/>
  <c r="Y317" i="34"/>
  <c r="Y318" i="34"/>
  <c r="Y319" i="34"/>
  <c r="Y320" i="34"/>
  <c r="Y321" i="34"/>
  <c r="Y322" i="34"/>
  <c r="Y323" i="34"/>
  <c r="Y324" i="34"/>
  <c r="Y325" i="34"/>
  <c r="Y326" i="34"/>
  <c r="Y327" i="34"/>
  <c r="Y328" i="34"/>
  <c r="Y329" i="34"/>
  <c r="Y330" i="34"/>
  <c r="Y331" i="34"/>
  <c r="Y332" i="34"/>
  <c r="Y333" i="34"/>
  <c r="Y334" i="34"/>
  <c r="Y335" i="34"/>
  <c r="Y336" i="34"/>
  <c r="Y337" i="34"/>
  <c r="Y338" i="34"/>
  <c r="Y339" i="34"/>
  <c r="Y340" i="34"/>
  <c r="Y341" i="34"/>
  <c r="Y342" i="34"/>
  <c r="Y343" i="34"/>
  <c r="Y344" i="34"/>
  <c r="Y345" i="34"/>
  <c r="Y346" i="34"/>
  <c r="Y347" i="34"/>
  <c r="Y348" i="34"/>
  <c r="Y349" i="34"/>
  <c r="Y350" i="34"/>
  <c r="Y351" i="34"/>
  <c r="Y352" i="34"/>
  <c r="Y353" i="34"/>
  <c r="Y354" i="34"/>
  <c r="Y355" i="34"/>
  <c r="Y356" i="34"/>
  <c r="Y357" i="34"/>
  <c r="Y358" i="34"/>
  <c r="Y359" i="34"/>
  <c r="Y360" i="34"/>
  <c r="Y361" i="34"/>
  <c r="Y362" i="34"/>
  <c r="Y363" i="34"/>
  <c r="Y364" i="34"/>
  <c r="Y365" i="34"/>
  <c r="Y366" i="34"/>
  <c r="Y367" i="34"/>
  <c r="Y368" i="34"/>
  <c r="Y369" i="34"/>
  <c r="Y370" i="34"/>
  <c r="Y371" i="34"/>
  <c r="Y372" i="34"/>
  <c r="Y373" i="34"/>
  <c r="Y374" i="34"/>
  <c r="Y375" i="34"/>
  <c r="Y376" i="34"/>
  <c r="Y377" i="34"/>
  <c r="Y378" i="34"/>
  <c r="Y379" i="34"/>
  <c r="Y380" i="34"/>
  <c r="Y381" i="34"/>
  <c r="Y382" i="34"/>
  <c r="Y383" i="34"/>
  <c r="Y384" i="34"/>
  <c r="Y385" i="34"/>
  <c r="Y386" i="34"/>
  <c r="Y387" i="34"/>
  <c r="Y388" i="34"/>
  <c r="Y389" i="34"/>
  <c r="Y390" i="34"/>
  <c r="Y391" i="34"/>
  <c r="Y392" i="34"/>
  <c r="Y393" i="34"/>
  <c r="Y394" i="34"/>
  <c r="Y395" i="34"/>
  <c r="Y396" i="34"/>
  <c r="Y397" i="34"/>
  <c r="Y398" i="34"/>
  <c r="Y399" i="34"/>
  <c r="Y400" i="34"/>
  <c r="Y401" i="34"/>
  <c r="Y402" i="34"/>
  <c r="Y403" i="34"/>
  <c r="Y404" i="34"/>
  <c r="Y405" i="34"/>
  <c r="Y406" i="34"/>
  <c r="Y407" i="34"/>
  <c r="Y408" i="34"/>
  <c r="Y409" i="34"/>
  <c r="Y410" i="34"/>
  <c r="Y411" i="34"/>
  <c r="Y412" i="34"/>
  <c r="Y413" i="34"/>
  <c r="Y414" i="34"/>
  <c r="Y415" i="34"/>
  <c r="Y416" i="34"/>
  <c r="Y417" i="34"/>
  <c r="Y418" i="34"/>
  <c r="Y419" i="34"/>
  <c r="Y420" i="34"/>
  <c r="Y421" i="34"/>
  <c r="Y422" i="34"/>
  <c r="Y423" i="34"/>
  <c r="Y424" i="34"/>
  <c r="Y425" i="34"/>
  <c r="Y426" i="34"/>
  <c r="Y427" i="34"/>
  <c r="Y428" i="34"/>
  <c r="Y429" i="34"/>
  <c r="Y430" i="34"/>
  <c r="Y431" i="34"/>
  <c r="Y432" i="34"/>
  <c r="Y433" i="34"/>
  <c r="Y434" i="34"/>
  <c r="Y435" i="34"/>
  <c r="Y436" i="34"/>
  <c r="Y437" i="34"/>
  <c r="Y438" i="34"/>
  <c r="Y439" i="34"/>
  <c r="Y440" i="34"/>
  <c r="Y441" i="34"/>
  <c r="Y442" i="34"/>
  <c r="Y443" i="34"/>
  <c r="Y444" i="34"/>
  <c r="Y445" i="34"/>
  <c r="Y446" i="34"/>
  <c r="Y447" i="34"/>
  <c r="Y448" i="34"/>
  <c r="Y449" i="34"/>
  <c r="Y450" i="34"/>
  <c r="Y451" i="34"/>
  <c r="Y452" i="34"/>
  <c r="Y453" i="34"/>
  <c r="Y454" i="34"/>
  <c r="Y455" i="34"/>
  <c r="Y456" i="34"/>
  <c r="Y457" i="34"/>
  <c r="Y458" i="34"/>
  <c r="Y459" i="34"/>
  <c r="Y460" i="34"/>
  <c r="Y461" i="34"/>
  <c r="Y462" i="34"/>
  <c r="Y463" i="34"/>
  <c r="Y464" i="34"/>
  <c r="Y465" i="34"/>
  <c r="Y466" i="34"/>
  <c r="Y467" i="34"/>
  <c r="Y468" i="34"/>
  <c r="Y469" i="34"/>
  <c r="Y470" i="34"/>
  <c r="Y471" i="34"/>
  <c r="Y472" i="34"/>
  <c r="Y473" i="34"/>
  <c r="Y474" i="34"/>
  <c r="Y475" i="34"/>
  <c r="Y476" i="34"/>
  <c r="Y477" i="34"/>
  <c r="Y478" i="34"/>
  <c r="Y479" i="34"/>
  <c r="Y480" i="34"/>
  <c r="Y481" i="34"/>
  <c r="Y482" i="34"/>
  <c r="Y483" i="34"/>
  <c r="Y484" i="34"/>
  <c r="Y485" i="34"/>
  <c r="Y486" i="34"/>
  <c r="Y487" i="34"/>
  <c r="Y488" i="34"/>
  <c r="Y489" i="34"/>
  <c r="Y490" i="34"/>
  <c r="Y491" i="34"/>
  <c r="Y492" i="34"/>
  <c r="Y493" i="34"/>
  <c r="Y494" i="34"/>
  <c r="Y495" i="34"/>
  <c r="Y496" i="34"/>
  <c r="Y497" i="34"/>
  <c r="Y498" i="34"/>
  <c r="Y499" i="34"/>
  <c r="Y500" i="34"/>
  <c r="Y501" i="34"/>
  <c r="Y502" i="34"/>
  <c r="Y503" i="34"/>
  <c r="Y504" i="34"/>
  <c r="Y505" i="34"/>
  <c r="Y506" i="34"/>
  <c r="Y507" i="34"/>
  <c r="Y508" i="34"/>
  <c r="Y509" i="34"/>
  <c r="Y510" i="34"/>
  <c r="Y511" i="34"/>
  <c r="Y512" i="34"/>
  <c r="Y513" i="34"/>
  <c r="Y514" i="34"/>
  <c r="Y515" i="34"/>
  <c r="Y516" i="34"/>
  <c r="Y517" i="34"/>
  <c r="Y518" i="34"/>
  <c r="Y519" i="34"/>
  <c r="Y520" i="34"/>
  <c r="Y521" i="34"/>
  <c r="Y522" i="34"/>
  <c r="Y523" i="34"/>
  <c r="Y524" i="34"/>
  <c r="Y525" i="34"/>
  <c r="Y526" i="34"/>
  <c r="Y527" i="34"/>
  <c r="Y528" i="34"/>
  <c r="Y6" i="52"/>
  <c r="Y7" i="52"/>
  <c r="Y8" i="52"/>
  <c r="Y9" i="52"/>
  <c r="Y10" i="52"/>
  <c r="Y11" i="52"/>
  <c r="Y12" i="52"/>
  <c r="Y13" i="52"/>
  <c r="Y14" i="52"/>
  <c r="Y15" i="52"/>
  <c r="Y16" i="52"/>
  <c r="Y17" i="52"/>
  <c r="Y18" i="52"/>
  <c r="Y19" i="52"/>
  <c r="Y20" i="52"/>
  <c r="Y21" i="52"/>
  <c r="Y22" i="52"/>
  <c r="Y23" i="52"/>
  <c r="Y24" i="52"/>
  <c r="Y25" i="52"/>
  <c r="Y26" i="52"/>
  <c r="Y27" i="52"/>
  <c r="Y28" i="52"/>
  <c r="Y29" i="52"/>
  <c r="Y30" i="52"/>
  <c r="Y31" i="52"/>
  <c r="Y32" i="52"/>
  <c r="Y33" i="52"/>
  <c r="Y34" i="52"/>
  <c r="Y35" i="52"/>
  <c r="Y36" i="52"/>
  <c r="Y37" i="52"/>
  <c r="Y38" i="52"/>
  <c r="Y39" i="52"/>
  <c r="Y40" i="52"/>
  <c r="Y41" i="52"/>
  <c r="Y42" i="52"/>
  <c r="Y43" i="52"/>
  <c r="Y44" i="52"/>
  <c r="Y45" i="52"/>
  <c r="Y46" i="52"/>
  <c r="Y47" i="52"/>
  <c r="Y48" i="52"/>
  <c r="Y49" i="52"/>
  <c r="Y50" i="52"/>
  <c r="Y51" i="52"/>
  <c r="Y52" i="52"/>
  <c r="Y53" i="52"/>
  <c r="Y54" i="52"/>
  <c r="Y55" i="52"/>
  <c r="Y56" i="52"/>
  <c r="Y57" i="52"/>
  <c r="Y58" i="52"/>
  <c r="Y59" i="52"/>
  <c r="Y60" i="52"/>
  <c r="Y61" i="52"/>
  <c r="Y62" i="52"/>
  <c r="Y63" i="52"/>
  <c r="Y64" i="52"/>
  <c r="Y65" i="52"/>
  <c r="Y66" i="52"/>
  <c r="Y67" i="52"/>
  <c r="Y68" i="52"/>
  <c r="Y69" i="52"/>
  <c r="Y70" i="52"/>
  <c r="Y71" i="52"/>
  <c r="Y72" i="52"/>
  <c r="Y73" i="52"/>
  <c r="Y74" i="52"/>
  <c r="Y75" i="52"/>
  <c r="Y76" i="52"/>
  <c r="Y77" i="52"/>
  <c r="Y78" i="52"/>
  <c r="Y79" i="52"/>
  <c r="Y80" i="52"/>
  <c r="Y81" i="52"/>
  <c r="Y82" i="52"/>
  <c r="Y83" i="52"/>
  <c r="Y84" i="52"/>
  <c r="Y85" i="52"/>
  <c r="Y86" i="52"/>
  <c r="Y87" i="52"/>
  <c r="Y88" i="52"/>
  <c r="Y89" i="52"/>
  <c r="Y90" i="52"/>
  <c r="Y91" i="52"/>
  <c r="Y92" i="52"/>
  <c r="Y93" i="52"/>
  <c r="Y94" i="52"/>
  <c r="Y95" i="52"/>
  <c r="Y96" i="52"/>
  <c r="Y97" i="52"/>
  <c r="Y98" i="52"/>
  <c r="Y99" i="52"/>
  <c r="Y100" i="52"/>
  <c r="Y101" i="52"/>
  <c r="Y102" i="52"/>
  <c r="Y103" i="52"/>
  <c r="Y104" i="52"/>
  <c r="Y105" i="52"/>
  <c r="Y106" i="52"/>
  <c r="Y107" i="52"/>
  <c r="Y108" i="52"/>
  <c r="Y109" i="52"/>
  <c r="Y110" i="52"/>
  <c r="Y111" i="52"/>
  <c r="Y112" i="52"/>
  <c r="Y113" i="52"/>
  <c r="Y114" i="52"/>
  <c r="Y115" i="52"/>
  <c r="Y116" i="52"/>
  <c r="Y117" i="52"/>
  <c r="Y118" i="52"/>
  <c r="Y119" i="52"/>
  <c r="Y120" i="52"/>
  <c r="Y121" i="52"/>
  <c r="Y122" i="52"/>
  <c r="Y123" i="52"/>
  <c r="Y124" i="52"/>
  <c r="Y125" i="52"/>
  <c r="Y126" i="52"/>
  <c r="Y127" i="52"/>
  <c r="Y128" i="52"/>
  <c r="Y129" i="52"/>
  <c r="Y130" i="52"/>
  <c r="Y131" i="52"/>
  <c r="Y132" i="52"/>
  <c r="Y133" i="52"/>
  <c r="Y134" i="52"/>
  <c r="Y135" i="52"/>
  <c r="Y136" i="52"/>
  <c r="Y137" i="52"/>
  <c r="Y138" i="52"/>
  <c r="Y139" i="52"/>
  <c r="Y140" i="52"/>
  <c r="Y141" i="52"/>
  <c r="Y142" i="52"/>
  <c r="Y143" i="52"/>
  <c r="Y144" i="52"/>
  <c r="Y145" i="52"/>
  <c r="Y146" i="52"/>
  <c r="Y147" i="52"/>
  <c r="Y148" i="52"/>
  <c r="Y149" i="52"/>
  <c r="Y150" i="52"/>
  <c r="Y151" i="52"/>
  <c r="Y152" i="52"/>
  <c r="Y153" i="52"/>
  <c r="Y154" i="52"/>
  <c r="Y155" i="52"/>
  <c r="Y156" i="52"/>
  <c r="Y157" i="52"/>
  <c r="Y158" i="52"/>
  <c r="Y159" i="52"/>
  <c r="Y160" i="52"/>
  <c r="Y161" i="52"/>
  <c r="Y162" i="52"/>
  <c r="Y163" i="52"/>
  <c r="Y164" i="52"/>
  <c r="Y165" i="52"/>
  <c r="Y166" i="52"/>
  <c r="Y167" i="52"/>
  <c r="Y168" i="52"/>
  <c r="Y169" i="52"/>
  <c r="Y170" i="52"/>
  <c r="Y171" i="52"/>
  <c r="Y172" i="52"/>
  <c r="Y173" i="52"/>
  <c r="Y174" i="52"/>
  <c r="Y175" i="52"/>
  <c r="Y176" i="52"/>
  <c r="Y177" i="52"/>
  <c r="Y178" i="52"/>
  <c r="Y179" i="52"/>
  <c r="Y180" i="52"/>
  <c r="Y181" i="52"/>
  <c r="Y182" i="52"/>
  <c r="Y183" i="52"/>
  <c r="Y184" i="52"/>
  <c r="Y185" i="52"/>
  <c r="Y186" i="52"/>
  <c r="Y187" i="52"/>
  <c r="Y188" i="52"/>
  <c r="Y189" i="52"/>
  <c r="Y190" i="52"/>
  <c r="Y191" i="52"/>
  <c r="Y192" i="52"/>
  <c r="Y193" i="52"/>
  <c r="Y194" i="52"/>
  <c r="Y195" i="52"/>
  <c r="Y196" i="52"/>
  <c r="Y197" i="52"/>
  <c r="Y198" i="52"/>
  <c r="Y199" i="52"/>
  <c r="Y200" i="52"/>
  <c r="Y201" i="52"/>
  <c r="Y202" i="52"/>
  <c r="Y203" i="52"/>
  <c r="Y204" i="52"/>
  <c r="Y205" i="52"/>
  <c r="Y206" i="52"/>
  <c r="Y207" i="52"/>
  <c r="Y208" i="52"/>
  <c r="Y209" i="52"/>
  <c r="Y210" i="52"/>
  <c r="Y211" i="52"/>
  <c r="Y212" i="52"/>
  <c r="Y213" i="52"/>
  <c r="Y214" i="52"/>
  <c r="Y215" i="52"/>
  <c r="Y216" i="52"/>
  <c r="Y217" i="52"/>
  <c r="Y218" i="52"/>
  <c r="Y219" i="52"/>
  <c r="Y220" i="52"/>
  <c r="Y221" i="52"/>
  <c r="Y222" i="52"/>
  <c r="Y223" i="52"/>
  <c r="Y224" i="52"/>
  <c r="Y225" i="52"/>
  <c r="Y226" i="52"/>
  <c r="Y227" i="52"/>
  <c r="Y228" i="52"/>
  <c r="Y229" i="52"/>
  <c r="Y230" i="52"/>
  <c r="Y231" i="52"/>
  <c r="Y232" i="52"/>
  <c r="Y233" i="52"/>
  <c r="Y234" i="52"/>
  <c r="Y235" i="52"/>
  <c r="Y236" i="52"/>
  <c r="Y237" i="52"/>
  <c r="Y238" i="52"/>
  <c r="Y239" i="52"/>
  <c r="Y240" i="52"/>
  <c r="Y241" i="52"/>
  <c r="Y242" i="52"/>
  <c r="Y243" i="52"/>
  <c r="Y244" i="52"/>
  <c r="Y245" i="52"/>
  <c r="Y246" i="52"/>
  <c r="Y247" i="52"/>
  <c r="Y248" i="52"/>
  <c r="Y249" i="52"/>
  <c r="Y250" i="52"/>
  <c r="Y251" i="52"/>
  <c r="Y252" i="52"/>
  <c r="Y253" i="52"/>
  <c r="Y254" i="52"/>
  <c r="Y255" i="52"/>
  <c r="Y256" i="52"/>
  <c r="Y257" i="52"/>
  <c r="Y258" i="52"/>
  <c r="Y259" i="52"/>
  <c r="Y260" i="52"/>
  <c r="Y261" i="52"/>
  <c r="Y262" i="52"/>
  <c r="Y263" i="52"/>
  <c r="Y264" i="52"/>
  <c r="Y265" i="52"/>
  <c r="Y266" i="52"/>
  <c r="Y267" i="52"/>
  <c r="Y268" i="52"/>
  <c r="Y269" i="52"/>
  <c r="Y270" i="52"/>
  <c r="Y271" i="52"/>
  <c r="Y272" i="52"/>
  <c r="Y273" i="52"/>
  <c r="Y274" i="52"/>
  <c r="Y275" i="52"/>
  <c r="Y276" i="52"/>
  <c r="Y277" i="52"/>
  <c r="Y278" i="52"/>
  <c r="Y279" i="52"/>
  <c r="Y280" i="52"/>
  <c r="Y281" i="52"/>
  <c r="Y282" i="52"/>
  <c r="Y283" i="52"/>
  <c r="Y284" i="52"/>
  <c r="Y285" i="52"/>
  <c r="Y286" i="52"/>
  <c r="Y287" i="52"/>
  <c r="Y288" i="52"/>
  <c r="Y289" i="52"/>
  <c r="Y290" i="52"/>
  <c r="Y291" i="52"/>
  <c r="Y292" i="52"/>
  <c r="Y293" i="52"/>
  <c r="Y294" i="52"/>
  <c r="Y295" i="52"/>
  <c r="Y296" i="52"/>
  <c r="Y297" i="52"/>
  <c r="Y298" i="52"/>
  <c r="Y299" i="52"/>
  <c r="Y300" i="52"/>
  <c r="Y301" i="52"/>
  <c r="Y302" i="52"/>
  <c r="Y303" i="52"/>
  <c r="Y304" i="52"/>
  <c r="Y305" i="52"/>
  <c r="Y306" i="52"/>
  <c r="Y307" i="52"/>
  <c r="Y308" i="52"/>
  <c r="Y309" i="52"/>
  <c r="Y310" i="52"/>
  <c r="Y311" i="52"/>
  <c r="Y312" i="52"/>
  <c r="Y313" i="52"/>
  <c r="Y314" i="52"/>
  <c r="Y315" i="52"/>
  <c r="Y316" i="52"/>
  <c r="Y317" i="52"/>
  <c r="Y318" i="52"/>
  <c r="Y319" i="52"/>
  <c r="Y320" i="52"/>
  <c r="Y321" i="52"/>
  <c r="Y322" i="52"/>
  <c r="Y323" i="52"/>
  <c r="Y324" i="52"/>
  <c r="Y325" i="52"/>
  <c r="Y326" i="52"/>
  <c r="Y327" i="52"/>
  <c r="Y328" i="52"/>
  <c r="Y329" i="52"/>
  <c r="Y330" i="52"/>
  <c r="Y331" i="52"/>
  <c r="Y332" i="52"/>
  <c r="Y333" i="52"/>
  <c r="Y334" i="52"/>
  <c r="Y335" i="52"/>
  <c r="Y336" i="52"/>
  <c r="Y337" i="52"/>
  <c r="Y338" i="52"/>
  <c r="Y339" i="52"/>
  <c r="Y340" i="52"/>
  <c r="Y341" i="52"/>
  <c r="Y342" i="52"/>
  <c r="Y343" i="52"/>
  <c r="Y344" i="52"/>
  <c r="Y345" i="52"/>
  <c r="Y346" i="52"/>
  <c r="Y347" i="52"/>
  <c r="Y348" i="52"/>
  <c r="Y349" i="52"/>
  <c r="Y350" i="52"/>
  <c r="Y351" i="52"/>
  <c r="Y352" i="52"/>
  <c r="Y353" i="52"/>
  <c r="Y354" i="52"/>
  <c r="Y355" i="52"/>
  <c r="Y356" i="52"/>
  <c r="Y357" i="52"/>
  <c r="Y358" i="52"/>
  <c r="Y359" i="52"/>
  <c r="Y360" i="52"/>
  <c r="Y361" i="52"/>
  <c r="Y362" i="52"/>
  <c r="Y363" i="52"/>
  <c r="Y364" i="52"/>
  <c r="Y365" i="52"/>
  <c r="Y366" i="52"/>
  <c r="Y367" i="52"/>
  <c r="Y368" i="52"/>
  <c r="Y369" i="52"/>
  <c r="Y370" i="52"/>
  <c r="Y371" i="52"/>
  <c r="Y372" i="52"/>
  <c r="Y373" i="52"/>
  <c r="Y374" i="52"/>
  <c r="Y375" i="52"/>
  <c r="Y376" i="52"/>
  <c r="Y377" i="52"/>
  <c r="Y378" i="52"/>
  <c r="Y379" i="52"/>
  <c r="Y380" i="52"/>
  <c r="Y381" i="52"/>
  <c r="Y382" i="52"/>
  <c r="Y383" i="52"/>
  <c r="Y384" i="52"/>
  <c r="Y385" i="52"/>
  <c r="Y386" i="52"/>
  <c r="Y387" i="52"/>
  <c r="Y388" i="52"/>
  <c r="Y389" i="52"/>
  <c r="Y390" i="52"/>
  <c r="Y391" i="52"/>
  <c r="Y392" i="52"/>
  <c r="Y393" i="52"/>
  <c r="Y394" i="52"/>
  <c r="Y395" i="52"/>
  <c r="Y396" i="52"/>
  <c r="Y397" i="52"/>
  <c r="Y398" i="52"/>
  <c r="Y399" i="52"/>
  <c r="Y400" i="52"/>
  <c r="Y401" i="52"/>
  <c r="Y402" i="52"/>
  <c r="Y403" i="52"/>
  <c r="Y404" i="52"/>
  <c r="Y405" i="52"/>
  <c r="Y406" i="52"/>
  <c r="Y407" i="52"/>
  <c r="Y408" i="52"/>
  <c r="Y409" i="52"/>
  <c r="Y410" i="52"/>
  <c r="Y411" i="52"/>
  <c r="Y412" i="52"/>
  <c r="Y413" i="52"/>
  <c r="Y414" i="52"/>
  <c r="Y415" i="52"/>
  <c r="Y416" i="52"/>
  <c r="Y417" i="52"/>
  <c r="Y418" i="52"/>
  <c r="Y419" i="52"/>
  <c r="Y420" i="52"/>
  <c r="Y421" i="52"/>
  <c r="Y422" i="52"/>
  <c r="Y423" i="52"/>
  <c r="Y424" i="52"/>
  <c r="Y425" i="52"/>
  <c r="Y426" i="52"/>
  <c r="Y427" i="52"/>
  <c r="Y428" i="52"/>
  <c r="Y429" i="52"/>
  <c r="Y430" i="52"/>
  <c r="Y431" i="52"/>
  <c r="Y432" i="52"/>
  <c r="Y433" i="52"/>
  <c r="Y434" i="52"/>
  <c r="Y435" i="52"/>
  <c r="Y436" i="52"/>
  <c r="Y437" i="52"/>
  <c r="Y438" i="52"/>
  <c r="Y439" i="52"/>
  <c r="Y440" i="52"/>
  <c r="Y441" i="52"/>
  <c r="Y442" i="52"/>
  <c r="Y443" i="52"/>
  <c r="Y444" i="52"/>
  <c r="Y445" i="52"/>
  <c r="Y446" i="52"/>
  <c r="Y447" i="52"/>
  <c r="Y448" i="52"/>
  <c r="Y449" i="52"/>
  <c r="Y450" i="52"/>
  <c r="Y451" i="52"/>
  <c r="Y452" i="52"/>
  <c r="Y453" i="52"/>
  <c r="Y454" i="52"/>
  <c r="Y455" i="52"/>
  <c r="Y456" i="52"/>
  <c r="Y457" i="52"/>
  <c r="Y458" i="52"/>
  <c r="Y459" i="52"/>
  <c r="Y460" i="52"/>
  <c r="Y461" i="52"/>
  <c r="Y462" i="52"/>
  <c r="Y463" i="52"/>
  <c r="Y464" i="52"/>
  <c r="Y465" i="52"/>
  <c r="Y466" i="52"/>
  <c r="Y467" i="52"/>
  <c r="Y468" i="52"/>
  <c r="Y469" i="52"/>
  <c r="Y470" i="52"/>
  <c r="Y471" i="52"/>
  <c r="Y472" i="52"/>
  <c r="Y473" i="52"/>
  <c r="Y474" i="52"/>
  <c r="Y475" i="52"/>
  <c r="Y476" i="52"/>
  <c r="Y477" i="52"/>
  <c r="Y478" i="52"/>
  <c r="Y479" i="52"/>
  <c r="Y480" i="52"/>
  <c r="Y481" i="52"/>
  <c r="Y482" i="52"/>
  <c r="Y483" i="52"/>
  <c r="Y484" i="52"/>
  <c r="Y485" i="52"/>
  <c r="Y486" i="52"/>
  <c r="Y487" i="52"/>
  <c r="Y488" i="52"/>
  <c r="Y489" i="52"/>
  <c r="Y490" i="52"/>
  <c r="Y491" i="52"/>
  <c r="Y492" i="52"/>
  <c r="Y493" i="52"/>
  <c r="Y494" i="52"/>
  <c r="Y495" i="52"/>
  <c r="Y496" i="52"/>
  <c r="Y497" i="52"/>
  <c r="Y498" i="52"/>
  <c r="Y499" i="52"/>
  <c r="Y500" i="52"/>
  <c r="Y501" i="52"/>
  <c r="Y502" i="52"/>
  <c r="Y503" i="52"/>
  <c r="Y504" i="52"/>
  <c r="Y505" i="52"/>
  <c r="Y506" i="52"/>
  <c r="Y507" i="52"/>
  <c r="Y508" i="52"/>
  <c r="Y509" i="52"/>
  <c r="Y510" i="52"/>
  <c r="Y511" i="52"/>
  <c r="Y512" i="52"/>
  <c r="Y513" i="52"/>
  <c r="Y514" i="52"/>
  <c r="Y515" i="52"/>
  <c r="Y516" i="52"/>
  <c r="Y517" i="52"/>
  <c r="Y518" i="52"/>
  <c r="Y519" i="52"/>
  <c r="Y520" i="52"/>
  <c r="Y521" i="52"/>
  <c r="Y522" i="52"/>
  <c r="Y523" i="52"/>
  <c r="Y524" i="52"/>
  <c r="Y525" i="52"/>
  <c r="Y526" i="52"/>
  <c r="Y527" i="52"/>
  <c r="Y528" i="52"/>
  <c r="I22" i="54"/>
  <c r="E30" i="25"/>
  <c r="D6" i="54"/>
  <c r="F21" i="54"/>
  <c r="E6" i="54"/>
  <c r="E10" i="54"/>
  <c r="F10" i="54"/>
  <c r="G20" i="54"/>
  <c r="F19" i="54"/>
  <c r="F17" i="54"/>
  <c r="L6" i="54"/>
  <c r="K8" i="54"/>
  <c r="H9" i="54"/>
  <c r="D7" i="54"/>
  <c r="G9" i="54"/>
  <c r="G7" i="54"/>
  <c r="E21" i="54"/>
  <c r="E18" i="54"/>
  <c r="I23" i="54"/>
  <c r="F7" i="54"/>
  <c r="D30" i="25"/>
  <c r="I8" i="54"/>
  <c r="E7" i="54"/>
  <c r="D8" i="54"/>
  <c r="F16" i="54"/>
  <c r="G23" i="54"/>
  <c r="E19" i="54"/>
  <c r="G10" i="54"/>
  <c r="E38" i="25"/>
  <c r="L7" i="54"/>
  <c r="L8" i="54"/>
  <c r="O30" i="25"/>
  <c r="F30" i="25"/>
  <c r="E16" i="54"/>
  <c r="F6" i="54"/>
  <c r="J8" i="54"/>
  <c r="K6" i="54"/>
  <c r="I10" i="54"/>
  <c r="I9" i="54"/>
  <c r="E14" i="54"/>
  <c r="F20" i="54"/>
  <c r="E20" i="54"/>
  <c r="J9" i="54"/>
  <c r="H10" i="54"/>
  <c r="K7" i="54"/>
  <c r="E8" i="54"/>
  <c r="H23" i="54"/>
  <c r="J6" i="54"/>
  <c r="F23" i="54"/>
  <c r="C30" i="25"/>
  <c r="K9" i="54"/>
  <c r="O23" i="54" l="1"/>
  <c r="O22" i="54"/>
  <c r="N23" i="54"/>
  <c r="N22" i="54"/>
  <c r="M23" i="54"/>
  <c r="M22" i="54"/>
  <c r="N20" i="54"/>
  <c r="M20" i="54"/>
  <c r="M21" i="54"/>
  <c r="M19" i="54"/>
  <c r="L23" i="54"/>
  <c r="L22" i="54"/>
  <c r="L21" i="54"/>
  <c r="L20" i="54"/>
  <c r="L19" i="54"/>
  <c r="L18" i="54"/>
  <c r="K23" i="54"/>
  <c r="K22" i="54"/>
  <c r="K21" i="54"/>
  <c r="K20" i="54"/>
  <c r="K19" i="54"/>
  <c r="K18" i="54"/>
  <c r="L17" i="54"/>
  <c r="L16" i="54"/>
  <c r="K17" i="54"/>
  <c r="K16" i="54"/>
  <c r="K14" i="54"/>
  <c r="F47" i="58"/>
  <c r="G47" i="58" s="1"/>
  <c r="I44" i="54"/>
  <c r="H46" i="62"/>
  <c r="H40" i="62"/>
  <c r="H48" i="62"/>
  <c r="H39" i="62"/>
  <c r="H47" i="62"/>
  <c r="F48" i="62"/>
  <c r="F47" i="62"/>
  <c r="F46" i="62"/>
  <c r="E45" i="62"/>
  <c r="G45" i="62" s="1"/>
  <c r="E39" i="62"/>
  <c r="G39" i="62" s="1"/>
  <c r="F37" i="62"/>
  <c r="J39" i="62"/>
  <c r="K39" i="62" s="1"/>
  <c r="E44" i="62"/>
  <c r="G44" i="62" s="1"/>
  <c r="J36" i="62"/>
  <c r="K36" i="62" s="1"/>
  <c r="E48" i="62"/>
  <c r="G48" i="62" s="1"/>
  <c r="E47" i="62"/>
  <c r="G47" i="62" s="1"/>
  <c r="E46" i="62"/>
  <c r="G46" i="62" s="1"/>
  <c r="J40" i="62"/>
  <c r="K40" i="62" s="1"/>
  <c r="F38" i="62"/>
  <c r="E38" i="62"/>
  <c r="G38" i="62" s="1"/>
  <c r="E37" i="62"/>
  <c r="G37" i="62" s="1"/>
  <c r="F36" i="62"/>
  <c r="F45" i="62"/>
  <c r="F39" i="62"/>
  <c r="E36" i="62"/>
  <c r="G36" i="62" s="1"/>
  <c r="F40" i="62"/>
  <c r="J38" i="62"/>
  <c r="K38" i="62" s="1"/>
  <c r="F44" i="62"/>
  <c r="E40" i="62"/>
  <c r="G40" i="62" s="1"/>
  <c r="J37" i="62"/>
  <c r="K37" i="62" s="1"/>
  <c r="G35" i="62"/>
  <c r="H36" i="62"/>
  <c r="G43" i="62"/>
  <c r="J35" i="62"/>
  <c r="H44" i="62"/>
  <c r="H37" i="62"/>
  <c r="H45" i="62"/>
  <c r="H38" i="61"/>
  <c r="H40" i="61"/>
  <c r="H48" i="61"/>
  <c r="F48" i="61"/>
  <c r="F47" i="61"/>
  <c r="F46" i="61"/>
  <c r="E45" i="61"/>
  <c r="E39" i="61"/>
  <c r="J39" i="61"/>
  <c r="K39" i="61" s="1"/>
  <c r="E37" i="61"/>
  <c r="J38" i="61"/>
  <c r="K38" i="61" s="1"/>
  <c r="E40" i="61"/>
  <c r="J37" i="61"/>
  <c r="K37" i="61" s="1"/>
  <c r="E44" i="61"/>
  <c r="J36" i="61"/>
  <c r="K36" i="61" s="1"/>
  <c r="E48" i="61"/>
  <c r="E47" i="61"/>
  <c r="E46" i="61"/>
  <c r="J40" i="61"/>
  <c r="K40" i="61" s="1"/>
  <c r="F38" i="61"/>
  <c r="F36" i="61"/>
  <c r="F40" i="61"/>
  <c r="F45" i="61"/>
  <c r="F39" i="61"/>
  <c r="G39" i="61" s="1"/>
  <c r="E38" i="61"/>
  <c r="F37" i="61"/>
  <c r="E36" i="61"/>
  <c r="F44" i="61"/>
  <c r="H47" i="60"/>
  <c r="H47" i="61"/>
  <c r="H37" i="61"/>
  <c r="H45" i="61"/>
  <c r="H39" i="57"/>
  <c r="G35" i="61"/>
  <c r="H44" i="61"/>
  <c r="H36" i="61"/>
  <c r="J35" i="61"/>
  <c r="G43" i="61"/>
  <c r="H46" i="61"/>
  <c r="E47" i="58"/>
  <c r="H38" i="60"/>
  <c r="H46" i="60"/>
  <c r="H40" i="60"/>
  <c r="H48" i="60"/>
  <c r="F45" i="60"/>
  <c r="E44" i="60"/>
  <c r="G44" i="60" s="1"/>
  <c r="F39" i="60"/>
  <c r="J36" i="60"/>
  <c r="K36" i="60" s="1"/>
  <c r="E37" i="60"/>
  <c r="G37" i="60" s="1"/>
  <c r="E40" i="60"/>
  <c r="G40" i="60" s="1"/>
  <c r="F48" i="60"/>
  <c r="F47" i="60"/>
  <c r="F46" i="60"/>
  <c r="E45" i="60"/>
  <c r="G45" i="60" s="1"/>
  <c r="E39" i="60"/>
  <c r="G39" i="60" s="1"/>
  <c r="F36" i="60"/>
  <c r="F40" i="60"/>
  <c r="E48" i="60"/>
  <c r="G48" i="60" s="1"/>
  <c r="E47" i="60"/>
  <c r="G47" i="60" s="1"/>
  <c r="E46" i="60"/>
  <c r="G46" i="60" s="1"/>
  <c r="J40" i="60"/>
  <c r="K40" i="60" s="1"/>
  <c r="F38" i="60"/>
  <c r="J39" i="60"/>
  <c r="K39" i="60" s="1"/>
  <c r="E36" i="60"/>
  <c r="G36" i="60" s="1"/>
  <c r="J37" i="60"/>
  <c r="K37" i="60" s="1"/>
  <c r="E38" i="60"/>
  <c r="G38" i="60" s="1"/>
  <c r="F37" i="60"/>
  <c r="J38" i="60"/>
  <c r="K38" i="60" s="1"/>
  <c r="F44" i="60"/>
  <c r="H45" i="60"/>
  <c r="H37" i="60"/>
  <c r="H47" i="59"/>
  <c r="J35" i="60"/>
  <c r="G35" i="60"/>
  <c r="H44" i="60"/>
  <c r="H36" i="60"/>
  <c r="G43" i="60"/>
  <c r="F45" i="59"/>
  <c r="G45" i="59" s="1"/>
  <c r="E44" i="59"/>
  <c r="F39" i="59"/>
  <c r="G39" i="59" s="1"/>
  <c r="J36" i="59"/>
  <c r="K36" i="59" s="1"/>
  <c r="F48" i="59"/>
  <c r="G48" i="59" s="1"/>
  <c r="F47" i="59"/>
  <c r="G47" i="59" s="1"/>
  <c r="F46" i="59"/>
  <c r="G46" i="59" s="1"/>
  <c r="E45" i="59"/>
  <c r="E39" i="59"/>
  <c r="E48" i="59"/>
  <c r="E47" i="59"/>
  <c r="E46" i="59"/>
  <c r="J40" i="59"/>
  <c r="K40" i="59" s="1"/>
  <c r="F38" i="59"/>
  <c r="G38" i="59" s="1"/>
  <c r="J39" i="59"/>
  <c r="K39" i="59" s="1"/>
  <c r="F36" i="59"/>
  <c r="G36" i="59" s="1"/>
  <c r="E40" i="59"/>
  <c r="J37" i="59"/>
  <c r="K37" i="59" s="1"/>
  <c r="E38" i="59"/>
  <c r="F37" i="59"/>
  <c r="G37" i="59" s="1"/>
  <c r="E37" i="59"/>
  <c r="E36" i="59"/>
  <c r="F40" i="59"/>
  <c r="G40" i="59" s="1"/>
  <c r="J38" i="59"/>
  <c r="K38" i="59" s="1"/>
  <c r="F44" i="59"/>
  <c r="G44" i="59" s="1"/>
  <c r="H39" i="59"/>
  <c r="H40" i="59"/>
  <c r="H48" i="59"/>
  <c r="H38" i="59"/>
  <c r="H46" i="59"/>
  <c r="H37" i="59"/>
  <c r="H45" i="59"/>
  <c r="J35" i="59"/>
  <c r="G35" i="59"/>
  <c r="H36" i="59"/>
  <c r="G43" i="59"/>
  <c r="H44" i="59"/>
  <c r="H47" i="58"/>
  <c r="H45" i="58"/>
  <c r="J35" i="58"/>
  <c r="H36" i="58"/>
  <c r="G36" i="58"/>
  <c r="G35" i="58"/>
  <c r="G43" i="58"/>
  <c r="H44" i="58"/>
  <c r="G44" i="58"/>
  <c r="G48" i="58"/>
  <c r="H40" i="58"/>
  <c r="G40" i="58"/>
  <c r="H48" i="58"/>
  <c r="E45" i="58"/>
  <c r="G46" i="58"/>
  <c r="H38" i="58"/>
  <c r="G38" i="58"/>
  <c r="H46" i="58"/>
  <c r="H47" i="57"/>
  <c r="J40" i="58"/>
  <c r="K40" i="58" s="1"/>
  <c r="F45" i="58"/>
  <c r="G45" i="58" s="1"/>
  <c r="H46" i="57"/>
  <c r="F48" i="57"/>
  <c r="G48" i="57" s="1"/>
  <c r="F47" i="57"/>
  <c r="G47" i="57" s="1"/>
  <c r="F46" i="57"/>
  <c r="G46" i="57" s="1"/>
  <c r="E45" i="57"/>
  <c r="E39" i="57"/>
  <c r="F37" i="57"/>
  <c r="G37" i="57" s="1"/>
  <c r="F36" i="57"/>
  <c r="G36" i="57" s="1"/>
  <c r="E36" i="57"/>
  <c r="F40" i="57"/>
  <c r="G40" i="57" s="1"/>
  <c r="E48" i="57"/>
  <c r="E47" i="57"/>
  <c r="E46" i="57"/>
  <c r="J40" i="57"/>
  <c r="K40" i="57" s="1"/>
  <c r="F38" i="57"/>
  <c r="G38" i="57" s="1"/>
  <c r="E38" i="57"/>
  <c r="J39" i="57"/>
  <c r="K39" i="57" s="1"/>
  <c r="E37" i="57"/>
  <c r="J38" i="57"/>
  <c r="K38" i="57" s="1"/>
  <c r="F44" i="57"/>
  <c r="G44" i="57" s="1"/>
  <c r="E40" i="57"/>
  <c r="J37" i="57"/>
  <c r="K37" i="57" s="1"/>
  <c r="F45" i="57"/>
  <c r="G45" i="57" s="1"/>
  <c r="E44" i="57"/>
  <c r="J36" i="57"/>
  <c r="K36" i="57" s="1"/>
  <c r="F39" i="57"/>
  <c r="G39" i="57" s="1"/>
  <c r="G35" i="57"/>
  <c r="G43" i="57"/>
  <c r="H36" i="57"/>
  <c r="H44" i="57"/>
  <c r="J35" i="57"/>
  <c r="H37" i="57"/>
  <c r="H45" i="57"/>
  <c r="H40" i="57"/>
  <c r="H48" i="57"/>
  <c r="H40" i="56"/>
  <c r="H48" i="56"/>
  <c r="H38" i="56"/>
  <c r="H46" i="56"/>
  <c r="H37" i="56"/>
  <c r="H45" i="56"/>
  <c r="J35" i="56"/>
  <c r="H44" i="56"/>
  <c r="G35" i="56"/>
  <c r="H36" i="56"/>
  <c r="G43" i="56"/>
  <c r="H47" i="56"/>
  <c r="F45" i="56"/>
  <c r="E44" i="56"/>
  <c r="G44" i="56" s="1"/>
  <c r="F39" i="56"/>
  <c r="J36" i="56"/>
  <c r="K36" i="56" s="1"/>
  <c r="F48" i="56"/>
  <c r="F47" i="56"/>
  <c r="F46" i="56"/>
  <c r="E45" i="56"/>
  <c r="G45" i="56" s="1"/>
  <c r="E39" i="56"/>
  <c r="G39" i="56" s="1"/>
  <c r="F44" i="56"/>
  <c r="J37" i="56"/>
  <c r="K37" i="56" s="1"/>
  <c r="E48" i="56"/>
  <c r="G48" i="56" s="1"/>
  <c r="E47" i="56"/>
  <c r="G47" i="56" s="1"/>
  <c r="E46" i="56"/>
  <c r="G46" i="56" s="1"/>
  <c r="J40" i="56"/>
  <c r="K40" i="56" s="1"/>
  <c r="F38" i="56"/>
  <c r="F36" i="56"/>
  <c r="F40" i="56"/>
  <c r="E38" i="56"/>
  <c r="G38" i="56" s="1"/>
  <c r="F37" i="56"/>
  <c r="J39" i="56"/>
  <c r="K39" i="56" s="1"/>
  <c r="E37" i="56"/>
  <c r="G37" i="56" s="1"/>
  <c r="E36" i="56"/>
  <c r="G36" i="56" s="1"/>
  <c r="J38" i="56"/>
  <c r="K38" i="56" s="1"/>
  <c r="E40" i="56"/>
  <c r="G40" i="56" s="1"/>
  <c r="H38" i="55"/>
  <c r="H46" i="55"/>
  <c r="F45" i="55"/>
  <c r="E44" i="55"/>
  <c r="G44" i="55" s="1"/>
  <c r="F39" i="55"/>
  <c r="J36" i="55"/>
  <c r="K36" i="55" s="1"/>
  <c r="E48" i="55"/>
  <c r="G48" i="55" s="1"/>
  <c r="E47" i="55"/>
  <c r="G47" i="55" s="1"/>
  <c r="F38" i="55"/>
  <c r="F37" i="55"/>
  <c r="F36" i="55"/>
  <c r="F40" i="55"/>
  <c r="F48" i="55"/>
  <c r="F47" i="55"/>
  <c r="F46" i="55"/>
  <c r="E45" i="55"/>
  <c r="G45" i="55" s="1"/>
  <c r="E39" i="55"/>
  <c r="G39" i="55" s="1"/>
  <c r="E46" i="55"/>
  <c r="G46" i="55" s="1"/>
  <c r="J40" i="55"/>
  <c r="K40" i="55" s="1"/>
  <c r="E38" i="55"/>
  <c r="G38" i="55" s="1"/>
  <c r="J39" i="55"/>
  <c r="K39" i="55" s="1"/>
  <c r="E37" i="55"/>
  <c r="G37" i="55" s="1"/>
  <c r="E36" i="55"/>
  <c r="G36" i="55" s="1"/>
  <c r="J38" i="55"/>
  <c r="K38" i="55" s="1"/>
  <c r="E40" i="55"/>
  <c r="G40" i="55" s="1"/>
  <c r="J37" i="55"/>
  <c r="K37" i="55" s="1"/>
  <c r="F44" i="55"/>
  <c r="J35" i="55"/>
  <c r="G35" i="55"/>
  <c r="H36" i="55"/>
  <c r="G43" i="55"/>
  <c r="H44" i="55"/>
  <c r="H40" i="55"/>
  <c r="H48" i="55"/>
  <c r="H37" i="55"/>
  <c r="H45" i="55"/>
  <c r="H47" i="55"/>
  <c r="I46" i="54"/>
  <c r="D48" i="54"/>
  <c r="I48" i="54" s="1"/>
  <c r="D30" i="54"/>
  <c r="D47" i="54"/>
  <c r="I47" i="54" s="1"/>
  <c r="D29" i="54"/>
  <c r="D45" i="54"/>
  <c r="I45" i="54" s="1"/>
  <c r="D32" i="54"/>
  <c r="D25" i="54"/>
  <c r="H39" i="54" s="1"/>
  <c r="D28" i="54"/>
  <c r="Y5" i="43"/>
  <c r="AD2" i="43"/>
  <c r="G30" i="25"/>
  <c r="K30" i="25"/>
  <c r="G37" i="61" l="1"/>
  <c r="G45" i="61"/>
  <c r="G40" i="61"/>
  <c r="G46" i="61"/>
  <c r="G36" i="61"/>
  <c r="G47" i="61"/>
  <c r="G38" i="61"/>
  <c r="G44" i="61"/>
  <c r="G48" i="61"/>
  <c r="H47" i="54"/>
  <c r="H37" i="54"/>
  <c r="H45" i="54"/>
  <c r="J35" i="54"/>
  <c r="G35" i="54"/>
  <c r="H36" i="54"/>
  <c r="H44" i="54"/>
  <c r="G43" i="54"/>
  <c r="H40" i="54"/>
  <c r="H48" i="54"/>
  <c r="H38" i="54"/>
  <c r="H46" i="54"/>
  <c r="F45" i="54"/>
  <c r="E44" i="54"/>
  <c r="F39" i="54"/>
  <c r="J36" i="54"/>
  <c r="K36" i="54" s="1"/>
  <c r="J39" i="54"/>
  <c r="K39" i="54" s="1"/>
  <c r="F36" i="54"/>
  <c r="J38" i="54"/>
  <c r="K38" i="54" s="1"/>
  <c r="J37" i="54"/>
  <c r="K37" i="54" s="1"/>
  <c r="F48" i="54"/>
  <c r="F47" i="54"/>
  <c r="F46" i="54"/>
  <c r="E45" i="54"/>
  <c r="E39" i="54"/>
  <c r="E37" i="54"/>
  <c r="E40" i="54"/>
  <c r="E48" i="54"/>
  <c r="E47" i="54"/>
  <c r="E46" i="54"/>
  <c r="J40" i="54"/>
  <c r="K40" i="54" s="1"/>
  <c r="F38" i="54"/>
  <c r="E36" i="54"/>
  <c r="F44" i="54"/>
  <c r="E38" i="54"/>
  <c r="F37" i="54"/>
  <c r="F40" i="54"/>
  <c r="AC2" i="43"/>
  <c r="D1" i="4"/>
  <c r="D1" i="29"/>
  <c r="D1" i="31"/>
  <c r="W2" i="31" s="1"/>
  <c r="W3" i="31" s="1"/>
  <c r="D1" i="46"/>
  <c r="D1" i="50"/>
  <c r="W2" i="50" s="1"/>
  <c r="W3" i="50" s="1"/>
  <c r="D1" i="47"/>
  <c r="D1" i="32"/>
  <c r="W2" i="32" s="1"/>
  <c r="W3" i="32" s="1"/>
  <c r="D1" i="36"/>
  <c r="W2" i="36" s="1"/>
  <c r="W3" i="36" s="1"/>
  <c r="D1" i="37"/>
  <c r="W2" i="37" s="1"/>
  <c r="W3" i="37" s="1"/>
  <c r="D1" i="51"/>
  <c r="D1" i="42"/>
  <c r="W2" i="42" s="1"/>
  <c r="W3" i="42" s="1"/>
  <c r="D1" i="44"/>
  <c r="W2" i="44" s="1"/>
  <c r="W3" i="44" s="1"/>
  <c r="D1" i="40"/>
  <c r="W2" i="40" s="1"/>
  <c r="W3" i="40" s="1"/>
  <c r="D1" i="41"/>
  <c r="D1" i="30"/>
  <c r="W2" i="30" s="1"/>
  <c r="W3" i="30" s="1"/>
  <c r="D1" i="35"/>
  <c r="W2" i="35" s="1"/>
  <c r="W3" i="35" s="1"/>
  <c r="D1" i="34"/>
  <c r="W2" i="34" s="1"/>
  <c r="W3" i="34" s="1"/>
  <c r="D1" i="38"/>
  <c r="D1" i="43"/>
  <c r="W2" i="43" s="1"/>
  <c r="W3" i="43" s="1"/>
  <c r="D1" i="53"/>
  <c r="D1" i="49"/>
  <c r="W2" i="49" s="1"/>
  <c r="W3" i="49" s="1"/>
  <c r="D1" i="39"/>
  <c r="D1" i="52"/>
  <c r="D1" i="48"/>
  <c r="D1" i="45"/>
  <c r="W2" i="45" s="1"/>
  <c r="W3" i="45" s="1"/>
  <c r="D1" i="33"/>
  <c r="W2" i="6"/>
  <c r="W3" i="6" s="1"/>
  <c r="U2" i="5"/>
  <c r="U3" i="5" s="1"/>
  <c r="Y5" i="53"/>
  <c r="B42" i="53"/>
  <c r="B50" i="53" s="1"/>
  <c r="B41" i="53"/>
  <c r="B40" i="53"/>
  <c r="Y5" i="52"/>
  <c r="B42" i="52"/>
  <c r="B50" i="52" s="1"/>
  <c r="B41" i="52"/>
  <c r="B49" i="52" s="1"/>
  <c r="B40" i="52"/>
  <c r="B48" i="52" s="1"/>
  <c r="Y5" i="51"/>
  <c r="B42" i="51"/>
  <c r="B50" i="51" s="1"/>
  <c r="B41" i="51"/>
  <c r="B49" i="51" s="1"/>
  <c r="B40" i="51"/>
  <c r="B48" i="51" s="1"/>
  <c r="Y5" i="50"/>
  <c r="B42" i="50"/>
  <c r="B50" i="50" s="1"/>
  <c r="B41" i="50"/>
  <c r="B49" i="50" s="1"/>
  <c r="B40" i="50"/>
  <c r="B48" i="50" s="1"/>
  <c r="Y5" i="49"/>
  <c r="B42" i="49"/>
  <c r="B50" i="49" s="1"/>
  <c r="B41" i="49"/>
  <c r="B49" i="49" s="1"/>
  <c r="B40" i="49"/>
  <c r="Y5" i="48"/>
  <c r="B42" i="48"/>
  <c r="B50" i="48" s="1"/>
  <c r="B41" i="48"/>
  <c r="B49" i="48" s="1"/>
  <c r="B40" i="48"/>
  <c r="B48" i="48" s="1"/>
  <c r="Y5" i="47"/>
  <c r="B42" i="47"/>
  <c r="B50" i="47" s="1"/>
  <c r="B41" i="47"/>
  <c r="B49" i="47" s="1"/>
  <c r="B40" i="47"/>
  <c r="B48" i="47" s="1"/>
  <c r="Y5" i="29"/>
  <c r="B40" i="29"/>
  <c r="B48" i="29" s="1"/>
  <c r="B42" i="29"/>
  <c r="B50" i="29" s="1"/>
  <c r="B41" i="29"/>
  <c r="B49" i="29" s="1"/>
  <c r="W1" i="53"/>
  <c r="W1" i="52"/>
  <c r="W1" i="51"/>
  <c r="W1" i="50"/>
  <c r="W1" i="49"/>
  <c r="W1" i="48"/>
  <c r="W1" i="47"/>
  <c r="W1" i="46"/>
  <c r="W1" i="45"/>
  <c r="B49" i="53"/>
  <c r="B48" i="53"/>
  <c r="B39" i="53"/>
  <c r="B47" i="53" s="1"/>
  <c r="AD6" i="53"/>
  <c r="AE6" i="53"/>
  <c r="AD5" i="53"/>
  <c r="AE5" i="53"/>
  <c r="AD4" i="53"/>
  <c r="AE4" i="53"/>
  <c r="AD3" i="53"/>
  <c r="AE3" i="53"/>
  <c r="AD2" i="53"/>
  <c r="AE2" i="53"/>
  <c r="AB6" i="53"/>
  <c r="AB5" i="53"/>
  <c r="AB4" i="53"/>
  <c r="AB3" i="53"/>
  <c r="AB2" i="53"/>
  <c r="B39" i="52"/>
  <c r="B47" i="52" s="1"/>
  <c r="AD6" i="52"/>
  <c r="AE6" i="52"/>
  <c r="AD5" i="52"/>
  <c r="AE5" i="52"/>
  <c r="AD4" i="52"/>
  <c r="AE4" i="52"/>
  <c r="AD3" i="52"/>
  <c r="AE3" i="52"/>
  <c r="AD2" i="52"/>
  <c r="AE2" i="52"/>
  <c r="AB6" i="52"/>
  <c r="AB5" i="52"/>
  <c r="AB4" i="52"/>
  <c r="AB3" i="52"/>
  <c r="AB2" i="52"/>
  <c r="B39" i="51"/>
  <c r="B47" i="51" s="1"/>
  <c r="AD6" i="51"/>
  <c r="AE6" i="51"/>
  <c r="AD5" i="51"/>
  <c r="AE5" i="51"/>
  <c r="AD4" i="51"/>
  <c r="AE4" i="51"/>
  <c r="AD3" i="51"/>
  <c r="AE3" i="51"/>
  <c r="AD2" i="51"/>
  <c r="AE2" i="51"/>
  <c r="AB6" i="51"/>
  <c r="AB5" i="51"/>
  <c r="AB4" i="51"/>
  <c r="AB3" i="51"/>
  <c r="AB2" i="51"/>
  <c r="B39" i="50"/>
  <c r="B47" i="50" s="1"/>
  <c r="AD6" i="50"/>
  <c r="AE6" i="50"/>
  <c r="AD5" i="50"/>
  <c r="AE5" i="50"/>
  <c r="AD4" i="50"/>
  <c r="AE4" i="50"/>
  <c r="AD3" i="50"/>
  <c r="AE3" i="50"/>
  <c r="AD2" i="50"/>
  <c r="AE2" i="50"/>
  <c r="AB6" i="50"/>
  <c r="AB5" i="50"/>
  <c r="AB4" i="50"/>
  <c r="AB3" i="50"/>
  <c r="AB2" i="50"/>
  <c r="B48" i="49"/>
  <c r="B39" i="49"/>
  <c r="B47" i="49" s="1"/>
  <c r="AD6" i="49"/>
  <c r="AE6" i="49"/>
  <c r="AD5" i="49"/>
  <c r="AE5" i="49"/>
  <c r="AD4" i="49"/>
  <c r="AE4" i="49"/>
  <c r="AD3" i="49"/>
  <c r="AE3" i="49"/>
  <c r="AD2" i="49"/>
  <c r="AE2" i="49"/>
  <c r="AB6" i="49"/>
  <c r="AB5" i="49"/>
  <c r="AB4" i="49"/>
  <c r="AB3" i="49"/>
  <c r="AB2" i="49"/>
  <c r="B39" i="48"/>
  <c r="B47" i="48" s="1"/>
  <c r="AD6" i="48"/>
  <c r="AE6" i="48"/>
  <c r="AD5" i="48"/>
  <c r="AE5" i="48"/>
  <c r="AD4" i="48"/>
  <c r="AE4" i="48"/>
  <c r="AD3" i="48"/>
  <c r="AE3" i="48"/>
  <c r="AD2" i="48"/>
  <c r="AE2" i="48"/>
  <c r="AB6" i="48"/>
  <c r="AB5" i="48"/>
  <c r="AB4" i="48"/>
  <c r="AB3" i="48"/>
  <c r="AB2" i="48"/>
  <c r="B39" i="47"/>
  <c r="B47" i="47" s="1"/>
  <c r="AD6" i="47"/>
  <c r="AE6" i="47"/>
  <c r="AD5" i="47"/>
  <c r="AE5" i="47"/>
  <c r="AD4" i="47"/>
  <c r="AE4" i="47"/>
  <c r="AD3" i="47"/>
  <c r="AE3" i="47"/>
  <c r="AD2" i="47"/>
  <c r="AE2" i="47"/>
  <c r="AB6" i="47"/>
  <c r="AB5" i="47"/>
  <c r="AB4" i="47"/>
  <c r="AB3" i="47"/>
  <c r="AB2" i="47"/>
  <c r="B42" i="46"/>
  <c r="B50" i="46" s="1"/>
  <c r="B41" i="46"/>
  <c r="B49" i="46" s="1"/>
  <c r="B40" i="46"/>
  <c r="B48" i="46" s="1"/>
  <c r="B39" i="46"/>
  <c r="B47" i="46" s="1"/>
  <c r="Y5" i="46"/>
  <c r="AD6" i="46"/>
  <c r="AE6" i="46"/>
  <c r="AD5" i="46"/>
  <c r="AE5" i="46"/>
  <c r="AD4" i="46"/>
  <c r="AE4" i="46"/>
  <c r="AD3" i="46"/>
  <c r="AE3" i="46"/>
  <c r="AD2" i="46"/>
  <c r="AE2" i="46"/>
  <c r="AB6" i="46"/>
  <c r="AB5" i="46"/>
  <c r="AB4" i="46"/>
  <c r="AB3" i="46"/>
  <c r="AB2" i="46"/>
  <c r="B42" i="45"/>
  <c r="B50" i="45" s="1"/>
  <c r="B41" i="45"/>
  <c r="B49" i="45" s="1"/>
  <c r="B40" i="45"/>
  <c r="B48" i="45" s="1"/>
  <c r="B39" i="45"/>
  <c r="B47" i="45" s="1"/>
  <c r="Y5" i="45"/>
  <c r="AD6" i="45"/>
  <c r="AE6" i="45"/>
  <c r="AD5" i="45"/>
  <c r="AE5" i="45"/>
  <c r="AD4" i="45"/>
  <c r="AE4" i="45"/>
  <c r="AD3" i="45"/>
  <c r="AE3" i="45"/>
  <c r="AD2" i="45"/>
  <c r="AE2" i="45"/>
  <c r="AB6" i="45"/>
  <c r="AB5" i="45"/>
  <c r="AB4" i="45"/>
  <c r="AB3" i="45"/>
  <c r="AB2" i="45"/>
  <c r="B42" i="44"/>
  <c r="B50" i="44" s="1"/>
  <c r="B41" i="44"/>
  <c r="B49" i="44" s="1"/>
  <c r="B40" i="44"/>
  <c r="B48" i="44" s="1"/>
  <c r="B39" i="44"/>
  <c r="B47" i="44" s="1"/>
  <c r="Y5" i="44"/>
  <c r="AD6" i="44"/>
  <c r="AE6" i="44"/>
  <c r="AD5" i="44"/>
  <c r="AE5" i="44"/>
  <c r="AD4" i="44"/>
  <c r="AE4" i="44"/>
  <c r="AD3" i="44"/>
  <c r="AE3" i="44"/>
  <c r="AD2" i="44"/>
  <c r="AE2" i="44"/>
  <c r="AB6" i="44"/>
  <c r="AB5" i="44"/>
  <c r="W1" i="44"/>
  <c r="AB4" i="44"/>
  <c r="AB3" i="44"/>
  <c r="AB2" i="44"/>
  <c r="B42" i="43"/>
  <c r="B50" i="43" s="1"/>
  <c r="B41" i="43"/>
  <c r="B49" i="43" s="1"/>
  <c r="B40" i="43"/>
  <c r="B48" i="43" s="1"/>
  <c r="B39" i="43"/>
  <c r="B47" i="43" s="1"/>
  <c r="AD6" i="43"/>
  <c r="AE6" i="43"/>
  <c r="AD5" i="43"/>
  <c r="AE5" i="43"/>
  <c r="AD4" i="43"/>
  <c r="AE4" i="43"/>
  <c r="AD3" i="43"/>
  <c r="AE3" i="43"/>
  <c r="AE2" i="43"/>
  <c r="AB6" i="43"/>
  <c r="AB5" i="43"/>
  <c r="W1" i="43"/>
  <c r="AB4" i="43"/>
  <c r="AB3" i="43"/>
  <c r="AB2" i="43"/>
  <c r="B42" i="42"/>
  <c r="B50" i="42" s="1"/>
  <c r="B41" i="42"/>
  <c r="B49" i="42" s="1"/>
  <c r="B40" i="42"/>
  <c r="B48" i="42" s="1"/>
  <c r="B39" i="42"/>
  <c r="B47" i="42" s="1"/>
  <c r="Y5" i="42"/>
  <c r="AD6" i="42"/>
  <c r="AE6" i="42"/>
  <c r="AD5" i="42"/>
  <c r="AE5" i="42"/>
  <c r="AD4" i="42"/>
  <c r="AE4" i="42"/>
  <c r="AD3" i="42"/>
  <c r="AE3" i="42"/>
  <c r="AD2" i="42"/>
  <c r="AE2" i="42"/>
  <c r="AB6" i="42"/>
  <c r="AB5" i="42"/>
  <c r="W1" i="42"/>
  <c r="AB4" i="42"/>
  <c r="AB3" i="42"/>
  <c r="AB2" i="42"/>
  <c r="B42" i="41"/>
  <c r="B50" i="41" s="1"/>
  <c r="B41" i="41"/>
  <c r="B49" i="41" s="1"/>
  <c r="B40" i="41"/>
  <c r="B48" i="41" s="1"/>
  <c r="B39" i="41"/>
  <c r="B47" i="41" s="1"/>
  <c r="Y5" i="41"/>
  <c r="AD6" i="41"/>
  <c r="AE6" i="41"/>
  <c r="AD5" i="41"/>
  <c r="AE5" i="41"/>
  <c r="AD4" i="41"/>
  <c r="AE4" i="41"/>
  <c r="AD3" i="41"/>
  <c r="AE3" i="41"/>
  <c r="AD2" i="41"/>
  <c r="AE2" i="41"/>
  <c r="AB6" i="41"/>
  <c r="AB5" i="41"/>
  <c r="W1" i="41"/>
  <c r="AB4" i="41"/>
  <c r="AB3" i="41"/>
  <c r="AB2" i="41"/>
  <c r="B42" i="40"/>
  <c r="B50" i="40" s="1"/>
  <c r="B41" i="40"/>
  <c r="B49" i="40" s="1"/>
  <c r="B40" i="40"/>
  <c r="B48" i="40" s="1"/>
  <c r="B39" i="40"/>
  <c r="B47" i="40" s="1"/>
  <c r="Y5" i="40"/>
  <c r="AD6" i="40"/>
  <c r="AE6" i="40"/>
  <c r="AD5" i="40"/>
  <c r="AE5" i="40"/>
  <c r="AD4" i="40"/>
  <c r="AE4" i="40"/>
  <c r="AD3" i="40"/>
  <c r="AE3" i="40"/>
  <c r="AD2" i="40"/>
  <c r="AE2" i="40"/>
  <c r="AB6" i="40"/>
  <c r="AB5" i="40"/>
  <c r="W1" i="40"/>
  <c r="AB4" i="40"/>
  <c r="AB3" i="40"/>
  <c r="AB2" i="40"/>
  <c r="B42" i="39"/>
  <c r="B50" i="39" s="1"/>
  <c r="B41" i="39"/>
  <c r="B49" i="39" s="1"/>
  <c r="B40" i="39"/>
  <c r="B48" i="39" s="1"/>
  <c r="B39" i="39"/>
  <c r="B47" i="39" s="1"/>
  <c r="Y5" i="39"/>
  <c r="AD6" i="39"/>
  <c r="AE6" i="39"/>
  <c r="AD5" i="39"/>
  <c r="AE5" i="39"/>
  <c r="AD4" i="39"/>
  <c r="AE4" i="39"/>
  <c r="AD3" i="39"/>
  <c r="AE3" i="39"/>
  <c r="AD2" i="39"/>
  <c r="AE2" i="39"/>
  <c r="AB6" i="39"/>
  <c r="AB5" i="39"/>
  <c r="W1" i="39"/>
  <c r="AB4" i="39"/>
  <c r="AB3" i="39"/>
  <c r="AB2" i="39"/>
  <c r="W1" i="38"/>
  <c r="B42" i="38"/>
  <c r="B50" i="38" s="1"/>
  <c r="B41" i="38"/>
  <c r="B49" i="38" s="1"/>
  <c r="B40" i="38"/>
  <c r="B48" i="38" s="1"/>
  <c r="B39" i="38"/>
  <c r="B47" i="38" s="1"/>
  <c r="Y5" i="38"/>
  <c r="AD6" i="38"/>
  <c r="AE6" i="38"/>
  <c r="AD5" i="38"/>
  <c r="AE5" i="38"/>
  <c r="AD4" i="38"/>
  <c r="AE4" i="38"/>
  <c r="AD3" i="38"/>
  <c r="AE3" i="38"/>
  <c r="AD2" i="38"/>
  <c r="AE2" i="38"/>
  <c r="AB6" i="38"/>
  <c r="AB5" i="38"/>
  <c r="AB4" i="38"/>
  <c r="AB3" i="38"/>
  <c r="AB2" i="38"/>
  <c r="W1" i="37"/>
  <c r="B42" i="37"/>
  <c r="B50" i="37" s="1"/>
  <c r="B41" i="37"/>
  <c r="B49" i="37" s="1"/>
  <c r="B40" i="37"/>
  <c r="B48" i="37" s="1"/>
  <c r="B39" i="37"/>
  <c r="B47" i="37" s="1"/>
  <c r="Y5" i="37"/>
  <c r="AD6" i="37"/>
  <c r="AE6" i="37"/>
  <c r="AD5" i="37"/>
  <c r="AE5" i="37"/>
  <c r="AD4" i="37"/>
  <c r="AE4" i="37"/>
  <c r="AD3" i="37"/>
  <c r="AE3" i="37"/>
  <c r="AD2" i="37"/>
  <c r="AE2" i="37"/>
  <c r="AB6" i="37"/>
  <c r="AB5" i="37"/>
  <c r="AB4" i="37"/>
  <c r="AB3" i="37"/>
  <c r="AB2" i="37"/>
  <c r="W1" i="36"/>
  <c r="B42" i="36"/>
  <c r="B50" i="36" s="1"/>
  <c r="B41" i="36"/>
  <c r="B49" i="36" s="1"/>
  <c r="B40" i="36"/>
  <c r="B48" i="36" s="1"/>
  <c r="B39" i="36"/>
  <c r="B47" i="36" s="1"/>
  <c r="Y5" i="36"/>
  <c r="AD6" i="36"/>
  <c r="AE6" i="36"/>
  <c r="AD5" i="36"/>
  <c r="AE5" i="36"/>
  <c r="AD4" i="36"/>
  <c r="AE4" i="36"/>
  <c r="AD3" i="36"/>
  <c r="AE3" i="36"/>
  <c r="AD2" i="36"/>
  <c r="AE2" i="36"/>
  <c r="AB6" i="36"/>
  <c r="AB5" i="36"/>
  <c r="AB4" i="36"/>
  <c r="AB3" i="36"/>
  <c r="AB2" i="36"/>
  <c r="W1" i="35"/>
  <c r="B42" i="35"/>
  <c r="B50" i="35" s="1"/>
  <c r="B41" i="35"/>
  <c r="B49" i="35" s="1"/>
  <c r="B40" i="35"/>
  <c r="B48" i="35" s="1"/>
  <c r="B39" i="35"/>
  <c r="B47" i="35" s="1"/>
  <c r="Y5" i="35"/>
  <c r="AD6" i="35"/>
  <c r="AE6" i="35"/>
  <c r="AD5" i="35"/>
  <c r="AE5" i="35"/>
  <c r="AD4" i="35"/>
  <c r="AE4" i="35"/>
  <c r="AD3" i="35"/>
  <c r="AE3" i="35"/>
  <c r="AD2" i="35"/>
  <c r="AE2" i="35"/>
  <c r="AB6" i="35"/>
  <c r="AB5" i="35"/>
  <c r="AB4" i="35"/>
  <c r="AB3" i="35"/>
  <c r="AB2" i="35"/>
  <c r="W1" i="34"/>
  <c r="B42" i="34"/>
  <c r="B50" i="34" s="1"/>
  <c r="B41" i="34"/>
  <c r="B49" i="34" s="1"/>
  <c r="B40" i="34"/>
  <c r="B48" i="34" s="1"/>
  <c r="B39" i="34"/>
  <c r="B47" i="34" s="1"/>
  <c r="Y5" i="34"/>
  <c r="AC2" i="34" s="1"/>
  <c r="D36" i="34" s="1"/>
  <c r="AD6" i="34"/>
  <c r="AE6" i="34"/>
  <c r="AD5" i="34"/>
  <c r="AE5" i="34"/>
  <c r="AD4" i="34"/>
  <c r="AE4" i="34"/>
  <c r="AD3" i="34"/>
  <c r="AE3" i="34"/>
  <c r="AD2" i="34"/>
  <c r="AE2" i="34"/>
  <c r="AB6" i="34"/>
  <c r="AB5" i="34"/>
  <c r="AB4" i="34"/>
  <c r="AB3" i="34"/>
  <c r="AB2" i="34"/>
  <c r="B42" i="33"/>
  <c r="B50" i="33" s="1"/>
  <c r="B41" i="33"/>
  <c r="B49" i="33" s="1"/>
  <c r="B40" i="33"/>
  <c r="B48" i="33" s="1"/>
  <c r="B39" i="33"/>
  <c r="B47" i="33" s="1"/>
  <c r="Y5" i="33"/>
  <c r="AD6" i="33"/>
  <c r="AE6" i="33"/>
  <c r="AD5" i="33"/>
  <c r="AE5" i="33"/>
  <c r="AD4" i="33"/>
  <c r="AE4" i="33"/>
  <c r="AD3" i="33"/>
  <c r="AE3" i="33"/>
  <c r="AD2" i="33"/>
  <c r="AE2" i="33"/>
  <c r="AB6" i="33"/>
  <c r="AB5" i="33"/>
  <c r="W1" i="33"/>
  <c r="AB4" i="33"/>
  <c r="AB3" i="33"/>
  <c r="AB2" i="33"/>
  <c r="W1" i="32"/>
  <c r="B42" i="32"/>
  <c r="B50" i="32" s="1"/>
  <c r="B41" i="32"/>
  <c r="B49" i="32" s="1"/>
  <c r="B40" i="32"/>
  <c r="B48" i="32" s="1"/>
  <c r="B39" i="32"/>
  <c r="B47" i="32" s="1"/>
  <c r="Y5" i="32"/>
  <c r="AD6" i="32"/>
  <c r="AE6" i="32"/>
  <c r="AD5" i="32"/>
  <c r="AE5" i="32"/>
  <c r="AD4" i="32"/>
  <c r="AE4" i="32"/>
  <c r="AD3" i="32"/>
  <c r="AE3" i="32"/>
  <c r="AD2" i="32"/>
  <c r="AE2" i="32"/>
  <c r="AB6" i="32"/>
  <c r="AB5" i="32"/>
  <c r="AB4" i="32"/>
  <c r="AB3" i="32"/>
  <c r="AB2" i="32"/>
  <c r="W1" i="31"/>
  <c r="B42" i="31"/>
  <c r="B50" i="31" s="1"/>
  <c r="B41" i="31"/>
  <c r="B49" i="31" s="1"/>
  <c r="B40" i="31"/>
  <c r="B48" i="31" s="1"/>
  <c r="B39" i="31"/>
  <c r="B47" i="31" s="1"/>
  <c r="Y5" i="31"/>
  <c r="AD6" i="31"/>
  <c r="AE6" i="31"/>
  <c r="AD5" i="31"/>
  <c r="AE5" i="31"/>
  <c r="AD4" i="31"/>
  <c r="AE4" i="31"/>
  <c r="AD3" i="31"/>
  <c r="AE3" i="31"/>
  <c r="AD2" i="31"/>
  <c r="AE2" i="31"/>
  <c r="AB6" i="31"/>
  <c r="AB5" i="31"/>
  <c r="AB4" i="31"/>
  <c r="AB3" i="31"/>
  <c r="AB2" i="31"/>
  <c r="W1" i="30"/>
  <c r="W1" i="29"/>
  <c r="B42" i="30"/>
  <c r="B50" i="30" s="1"/>
  <c r="B41" i="30"/>
  <c r="B49" i="30" s="1"/>
  <c r="B40" i="30"/>
  <c r="B48" i="30" s="1"/>
  <c r="B39" i="30"/>
  <c r="B47" i="30" s="1"/>
  <c r="Y5" i="30"/>
  <c r="AD6" i="30"/>
  <c r="AE6" i="30"/>
  <c r="AD5" i="30"/>
  <c r="AE5" i="30"/>
  <c r="AD4" i="30"/>
  <c r="AE4" i="30"/>
  <c r="AD3" i="30"/>
  <c r="AE3" i="30"/>
  <c r="AD2" i="30"/>
  <c r="AE2" i="30"/>
  <c r="AB6" i="30"/>
  <c r="AB5" i="30"/>
  <c r="AB4" i="30"/>
  <c r="AB3" i="30"/>
  <c r="AB2" i="30"/>
  <c r="B39" i="29"/>
  <c r="B47" i="29" s="1"/>
  <c r="AD6" i="29"/>
  <c r="AE6" i="29"/>
  <c r="AD5" i="29"/>
  <c r="AE5" i="29"/>
  <c r="AD4" i="29"/>
  <c r="AE4" i="29"/>
  <c r="AD3" i="29"/>
  <c r="AE3" i="29"/>
  <c r="AD2" i="29"/>
  <c r="AE2" i="29"/>
  <c r="AB6" i="29"/>
  <c r="AB5" i="29"/>
  <c r="AB4" i="29"/>
  <c r="AB3" i="29"/>
  <c r="AB2" i="29"/>
  <c r="Y5" i="4"/>
  <c r="AB6" i="4"/>
  <c r="AB5" i="4"/>
  <c r="AB4" i="4"/>
  <c r="AB3" i="4"/>
  <c r="AB2" i="4"/>
  <c r="Y526" i="6"/>
  <c r="Y525" i="6"/>
  <c r="Y524" i="6"/>
  <c r="Y523" i="6"/>
  <c r="Y522" i="6"/>
  <c r="Y521" i="6"/>
  <c r="Y520" i="6"/>
  <c r="Y519" i="6"/>
  <c r="Y518" i="6"/>
  <c r="Y517" i="6"/>
  <c r="Y516" i="6"/>
  <c r="Y515" i="6"/>
  <c r="Y514" i="6"/>
  <c r="Y513" i="6"/>
  <c r="Y512" i="6"/>
  <c r="Y511" i="6"/>
  <c r="Y510" i="6"/>
  <c r="Y509" i="6"/>
  <c r="Y508" i="6"/>
  <c r="Y507" i="6"/>
  <c r="Y506" i="6"/>
  <c r="Y505" i="6"/>
  <c r="Y504" i="6"/>
  <c r="Y503" i="6"/>
  <c r="Y502" i="6"/>
  <c r="Y501" i="6"/>
  <c r="Y500" i="6"/>
  <c r="Y499" i="6"/>
  <c r="Y498" i="6"/>
  <c r="Y497" i="6"/>
  <c r="Y496" i="6"/>
  <c r="Y495" i="6"/>
  <c r="Y494" i="6"/>
  <c r="Y493" i="6"/>
  <c r="Y492" i="6"/>
  <c r="Y491" i="6"/>
  <c r="Y490" i="6"/>
  <c r="Y489" i="6"/>
  <c r="Y488" i="6"/>
  <c r="Y487" i="6"/>
  <c r="Y486" i="6"/>
  <c r="Y485" i="6"/>
  <c r="Y484" i="6"/>
  <c r="Y483" i="6"/>
  <c r="Y482" i="6"/>
  <c r="Y481" i="6"/>
  <c r="Y480" i="6"/>
  <c r="Y479" i="6"/>
  <c r="Y478" i="6"/>
  <c r="Y477" i="6"/>
  <c r="Y476" i="6"/>
  <c r="Y475" i="6"/>
  <c r="Y474" i="6"/>
  <c r="Y473" i="6"/>
  <c r="Y472" i="6"/>
  <c r="Y471" i="6"/>
  <c r="Y470" i="6"/>
  <c r="Y469" i="6"/>
  <c r="Y468" i="6"/>
  <c r="Y467" i="6"/>
  <c r="Y466" i="6"/>
  <c r="Y465" i="6"/>
  <c r="Y464" i="6"/>
  <c r="Y463" i="6"/>
  <c r="Y462" i="6"/>
  <c r="Y461" i="6"/>
  <c r="Y460" i="6"/>
  <c r="Y459" i="6"/>
  <c r="Y458" i="6"/>
  <c r="Y457" i="6"/>
  <c r="Y456" i="6"/>
  <c r="Y455" i="6"/>
  <c r="Y454" i="6"/>
  <c r="Y453" i="6"/>
  <c r="Y452" i="6"/>
  <c r="Y451" i="6"/>
  <c r="Y450" i="6"/>
  <c r="Y449" i="6"/>
  <c r="Y448" i="6"/>
  <c r="Y447" i="6"/>
  <c r="Y446" i="6"/>
  <c r="Y445" i="6"/>
  <c r="Y444" i="6"/>
  <c r="Y443" i="6"/>
  <c r="Y442" i="6"/>
  <c r="Y441" i="6"/>
  <c r="Y440" i="6"/>
  <c r="Y439" i="6"/>
  <c r="Y438" i="6"/>
  <c r="Y437" i="6"/>
  <c r="Y436" i="6"/>
  <c r="Y435" i="6"/>
  <c r="Y434" i="6"/>
  <c r="Y433" i="6"/>
  <c r="Y432" i="6"/>
  <c r="Y431" i="6"/>
  <c r="Y430" i="6"/>
  <c r="Y429" i="6"/>
  <c r="Y428" i="6"/>
  <c r="Y427" i="6"/>
  <c r="Y426" i="6"/>
  <c r="Y425" i="6"/>
  <c r="Y424" i="6"/>
  <c r="Y423" i="6"/>
  <c r="Y422" i="6"/>
  <c r="Y421" i="6"/>
  <c r="Y420" i="6"/>
  <c r="Y419" i="6"/>
  <c r="Y418" i="6"/>
  <c r="Y417" i="6"/>
  <c r="Y416" i="6"/>
  <c r="Y415" i="6"/>
  <c r="Y414" i="6"/>
  <c r="Y413" i="6"/>
  <c r="Y412" i="6"/>
  <c r="Y411" i="6"/>
  <c r="Y410" i="6"/>
  <c r="Y409" i="6"/>
  <c r="Y408" i="6"/>
  <c r="Y407" i="6"/>
  <c r="Y406" i="6"/>
  <c r="Y405" i="6"/>
  <c r="Y404" i="6"/>
  <c r="Y403" i="6"/>
  <c r="Y402" i="6"/>
  <c r="Y401" i="6"/>
  <c r="Y400" i="6"/>
  <c r="Y399" i="6"/>
  <c r="Y398" i="6"/>
  <c r="Y397" i="6"/>
  <c r="Y396" i="6"/>
  <c r="Y395" i="6"/>
  <c r="Y394" i="6"/>
  <c r="Y393" i="6"/>
  <c r="Y392" i="6"/>
  <c r="Y391" i="6"/>
  <c r="Y390" i="6"/>
  <c r="Y389" i="6"/>
  <c r="Y388" i="6"/>
  <c r="Y387" i="6"/>
  <c r="Y386" i="6"/>
  <c r="Y385" i="6"/>
  <c r="Y384" i="6"/>
  <c r="Y383" i="6"/>
  <c r="Y382" i="6"/>
  <c r="Y381" i="6"/>
  <c r="Y380" i="6"/>
  <c r="Y379" i="6"/>
  <c r="Y378" i="6"/>
  <c r="Y377" i="6"/>
  <c r="Y376" i="6"/>
  <c r="Y375" i="6"/>
  <c r="Y374" i="6"/>
  <c r="Y373" i="6"/>
  <c r="Y372" i="6"/>
  <c r="Y371" i="6"/>
  <c r="Y370" i="6"/>
  <c r="Y369" i="6"/>
  <c r="Y368" i="6"/>
  <c r="Y367" i="6"/>
  <c r="Y366" i="6"/>
  <c r="Y365" i="6"/>
  <c r="Y364" i="6"/>
  <c r="Y363" i="6"/>
  <c r="Y362" i="6"/>
  <c r="Y361" i="6"/>
  <c r="Y360" i="6"/>
  <c r="Y359" i="6"/>
  <c r="Y358" i="6"/>
  <c r="Y357" i="6"/>
  <c r="Y356" i="6"/>
  <c r="Y355" i="6"/>
  <c r="Y354" i="6"/>
  <c r="Y353" i="6"/>
  <c r="Y352" i="6"/>
  <c r="Y351" i="6"/>
  <c r="Y350" i="6"/>
  <c r="Y349" i="6"/>
  <c r="Y348" i="6"/>
  <c r="Y347" i="6"/>
  <c r="Y346" i="6"/>
  <c r="Y345" i="6"/>
  <c r="Y344" i="6"/>
  <c r="Y343" i="6"/>
  <c r="Y342" i="6"/>
  <c r="Y341" i="6"/>
  <c r="Y340" i="6"/>
  <c r="Y339" i="6"/>
  <c r="Y338" i="6"/>
  <c r="Y337" i="6"/>
  <c r="Y336" i="6"/>
  <c r="Y335" i="6"/>
  <c r="Y334" i="6"/>
  <c r="Y333" i="6"/>
  <c r="Y332" i="6"/>
  <c r="Y331" i="6"/>
  <c r="Y330" i="6"/>
  <c r="Y329" i="6"/>
  <c r="Y328" i="6"/>
  <c r="Y327" i="6"/>
  <c r="Y326" i="6"/>
  <c r="Y325" i="6"/>
  <c r="Y324" i="6"/>
  <c r="Y323" i="6"/>
  <c r="Y322" i="6"/>
  <c r="Y321" i="6"/>
  <c r="Y320" i="6"/>
  <c r="Y319" i="6"/>
  <c r="Y318" i="6"/>
  <c r="Y317" i="6"/>
  <c r="Y316" i="6"/>
  <c r="Y315" i="6"/>
  <c r="Y314" i="6"/>
  <c r="Y313" i="6"/>
  <c r="Y312" i="6"/>
  <c r="Y311" i="6"/>
  <c r="Y310" i="6"/>
  <c r="Y309" i="6"/>
  <c r="Y308" i="6"/>
  <c r="Y307" i="6"/>
  <c r="Y306" i="6"/>
  <c r="Y305" i="6"/>
  <c r="Y304" i="6"/>
  <c r="Y303" i="6"/>
  <c r="Y302" i="6"/>
  <c r="Y301" i="6"/>
  <c r="Y300" i="6"/>
  <c r="Y299" i="6"/>
  <c r="Y298" i="6"/>
  <c r="Y297" i="6"/>
  <c r="Y296" i="6"/>
  <c r="Y295" i="6"/>
  <c r="Y294" i="6"/>
  <c r="Y293" i="6"/>
  <c r="Y292" i="6"/>
  <c r="Y291" i="6"/>
  <c r="Y290" i="6"/>
  <c r="Y289" i="6"/>
  <c r="Y288" i="6"/>
  <c r="Y287" i="6"/>
  <c r="Y286" i="6"/>
  <c r="Y285" i="6"/>
  <c r="Y284" i="6"/>
  <c r="Y283" i="6"/>
  <c r="Y282" i="6"/>
  <c r="Y281" i="6"/>
  <c r="Y280" i="6"/>
  <c r="Y279" i="6"/>
  <c r="Y278" i="6"/>
  <c r="Y277" i="6"/>
  <c r="Y276" i="6"/>
  <c r="Y275" i="6"/>
  <c r="Y274" i="6"/>
  <c r="Y273" i="6"/>
  <c r="Y272" i="6"/>
  <c r="Y271" i="6"/>
  <c r="Y270" i="6"/>
  <c r="Y269" i="6"/>
  <c r="Y268" i="6"/>
  <c r="Y267" i="6"/>
  <c r="Y266" i="6"/>
  <c r="Y265" i="6"/>
  <c r="Y264" i="6"/>
  <c r="Y263" i="6"/>
  <c r="Y262" i="6"/>
  <c r="Y261" i="6"/>
  <c r="Y260" i="6"/>
  <c r="Y259" i="6"/>
  <c r="Y258" i="6"/>
  <c r="Y257" i="6"/>
  <c r="Y256" i="6"/>
  <c r="Y255" i="6"/>
  <c r="Y254" i="6"/>
  <c r="Y253" i="6"/>
  <c r="Y252" i="6"/>
  <c r="Y251" i="6"/>
  <c r="Y250" i="6"/>
  <c r="Y249" i="6"/>
  <c r="Y248" i="6"/>
  <c r="Y247" i="6"/>
  <c r="Y246" i="6"/>
  <c r="Y245" i="6"/>
  <c r="Y244" i="6"/>
  <c r="Y243" i="6"/>
  <c r="Y242" i="6"/>
  <c r="Y241" i="6"/>
  <c r="Y240" i="6"/>
  <c r="Y239" i="6"/>
  <c r="Y238" i="6"/>
  <c r="Y237" i="6"/>
  <c r="Y236" i="6"/>
  <c r="Y235" i="6"/>
  <c r="Y234" i="6"/>
  <c r="Y233" i="6"/>
  <c r="Y232" i="6"/>
  <c r="Y231" i="6"/>
  <c r="Y230" i="6"/>
  <c r="Y229" i="6"/>
  <c r="Y228" i="6"/>
  <c r="Y227" i="6"/>
  <c r="Y226" i="6"/>
  <c r="Y225" i="6"/>
  <c r="Y224" i="6"/>
  <c r="Y223" i="6"/>
  <c r="Y222" i="6"/>
  <c r="Y221" i="6"/>
  <c r="Y220" i="6"/>
  <c r="Y219" i="6"/>
  <c r="Y218" i="6"/>
  <c r="Y217" i="6"/>
  <c r="Y216" i="6"/>
  <c r="Y215" i="6"/>
  <c r="Y214" i="6"/>
  <c r="Y213" i="6"/>
  <c r="Y212" i="6"/>
  <c r="Y211" i="6"/>
  <c r="Y210" i="6"/>
  <c r="Y209" i="6"/>
  <c r="Y208" i="6"/>
  <c r="Y207" i="6"/>
  <c r="Y206" i="6"/>
  <c r="Y205" i="6"/>
  <c r="Y204" i="6"/>
  <c r="Y203" i="6"/>
  <c r="Y202" i="6"/>
  <c r="Y201" i="6"/>
  <c r="Y200" i="6"/>
  <c r="Y199" i="6"/>
  <c r="Y198" i="6"/>
  <c r="Y197" i="6"/>
  <c r="Y196" i="6"/>
  <c r="Y195" i="6"/>
  <c r="Y194" i="6"/>
  <c r="Y193" i="6"/>
  <c r="Y192" i="6"/>
  <c r="Y191" i="6"/>
  <c r="Y190" i="6"/>
  <c r="Y189" i="6"/>
  <c r="Y188" i="6"/>
  <c r="Y187" i="6"/>
  <c r="Y186" i="6"/>
  <c r="Y185" i="6"/>
  <c r="Y184" i="6"/>
  <c r="Y183" i="6"/>
  <c r="Y182" i="6"/>
  <c r="Y181" i="6"/>
  <c r="Y180" i="6"/>
  <c r="Y179" i="6"/>
  <c r="Y178" i="6"/>
  <c r="Y177" i="6"/>
  <c r="Y176" i="6"/>
  <c r="Y175" i="6"/>
  <c r="Y174" i="6"/>
  <c r="Y173" i="6"/>
  <c r="Y172" i="6"/>
  <c r="Y171" i="6"/>
  <c r="Y170" i="6"/>
  <c r="Y169" i="6"/>
  <c r="Y168" i="6"/>
  <c r="Y167" i="6"/>
  <c r="Y166" i="6"/>
  <c r="Y165" i="6"/>
  <c r="Y164" i="6"/>
  <c r="Y163" i="6"/>
  <c r="Y162" i="6"/>
  <c r="Y161" i="6"/>
  <c r="Y160" i="6"/>
  <c r="Y159" i="6"/>
  <c r="Y158" i="6"/>
  <c r="Y157" i="6"/>
  <c r="Y156" i="6"/>
  <c r="Y155" i="6"/>
  <c r="Y154" i="6"/>
  <c r="Y153" i="6"/>
  <c r="Y152" i="6"/>
  <c r="Y151" i="6"/>
  <c r="Y150" i="6"/>
  <c r="Y149" i="6"/>
  <c r="Y148" i="6"/>
  <c r="Y147" i="6"/>
  <c r="Y146" i="6"/>
  <c r="Y145" i="6"/>
  <c r="Y144" i="6"/>
  <c r="Y143" i="6"/>
  <c r="Y142" i="6"/>
  <c r="Y141" i="6"/>
  <c r="Y140" i="6"/>
  <c r="Y139" i="6"/>
  <c r="Y138" i="6"/>
  <c r="Y137" i="6"/>
  <c r="Y136" i="6"/>
  <c r="Y135" i="6"/>
  <c r="Y134" i="6"/>
  <c r="Y133" i="6"/>
  <c r="Y132" i="6"/>
  <c r="Y131" i="6"/>
  <c r="Y130" i="6"/>
  <c r="Y129" i="6"/>
  <c r="Y128" i="6"/>
  <c r="Y127" i="6"/>
  <c r="Y126" i="6"/>
  <c r="Y125" i="6"/>
  <c r="Y124" i="6"/>
  <c r="Y123" i="6"/>
  <c r="Y122" i="6"/>
  <c r="Y121" i="6"/>
  <c r="Y120" i="6"/>
  <c r="Y119" i="6"/>
  <c r="Y118" i="6"/>
  <c r="Y117" i="6"/>
  <c r="Y116" i="6"/>
  <c r="Y115" i="6"/>
  <c r="Y114" i="6"/>
  <c r="Y113" i="6"/>
  <c r="Y112" i="6"/>
  <c r="Y111" i="6"/>
  <c r="Y110" i="6"/>
  <c r="Y109" i="6"/>
  <c r="Y108" i="6"/>
  <c r="Y107" i="6"/>
  <c r="Y106" i="6"/>
  <c r="Y105" i="6"/>
  <c r="Y104" i="6"/>
  <c r="Y103" i="6"/>
  <c r="Y102" i="6"/>
  <c r="Y101" i="6"/>
  <c r="Y100" i="6"/>
  <c r="Y99" i="6"/>
  <c r="Y98" i="6"/>
  <c r="Y97" i="6"/>
  <c r="Y96" i="6"/>
  <c r="Y95" i="6"/>
  <c r="Y94" i="6"/>
  <c r="Y93" i="6"/>
  <c r="Y92" i="6"/>
  <c r="Y91" i="6"/>
  <c r="Y90" i="6"/>
  <c r="Y89" i="6"/>
  <c r="Y88" i="6"/>
  <c r="Y87" i="6"/>
  <c r="Y86" i="6"/>
  <c r="Y85" i="6"/>
  <c r="Y84" i="6"/>
  <c r="Y83" i="6"/>
  <c r="Y82" i="6"/>
  <c r="Y81" i="6"/>
  <c r="Y80" i="6"/>
  <c r="Y79" i="6"/>
  <c r="Y78" i="6"/>
  <c r="Y77" i="6"/>
  <c r="Y76" i="6"/>
  <c r="Y75" i="6"/>
  <c r="Y74" i="6"/>
  <c r="Y73" i="6"/>
  <c r="Y72" i="6"/>
  <c r="Y71" i="6"/>
  <c r="Y70" i="6"/>
  <c r="Y69" i="6"/>
  <c r="Y68" i="6"/>
  <c r="Y67" i="6"/>
  <c r="Y66" i="6"/>
  <c r="Y65" i="6"/>
  <c r="Y64" i="6"/>
  <c r="Y63" i="6"/>
  <c r="Y62" i="6"/>
  <c r="Y61" i="6"/>
  <c r="Y60" i="6"/>
  <c r="Y59" i="6"/>
  <c r="B51" i="6"/>
  <c r="B59" i="6"/>
  <c r="Y58" i="6"/>
  <c r="B50" i="6"/>
  <c r="B58" i="6"/>
  <c r="Y57" i="6"/>
  <c r="B49" i="6"/>
  <c r="B57" i="6"/>
  <c r="Y56" i="6"/>
  <c r="B48" i="6"/>
  <c r="B56" i="6"/>
  <c r="Y55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AD6" i="6"/>
  <c r="AE6" i="6"/>
  <c r="AD5" i="6"/>
  <c r="AE5" i="6"/>
  <c r="AD4" i="6"/>
  <c r="AE4" i="6"/>
  <c r="AD3" i="6"/>
  <c r="AE3" i="6"/>
  <c r="AD2" i="6"/>
  <c r="AE2" i="6"/>
  <c r="W1" i="6"/>
  <c r="AE6" i="4"/>
  <c r="AD6" i="4"/>
  <c r="W266" i="5"/>
  <c r="W265" i="5"/>
  <c r="W264" i="5"/>
  <c r="W263" i="5"/>
  <c r="W262" i="5"/>
  <c r="W261" i="5"/>
  <c r="W260" i="5"/>
  <c r="W259" i="5"/>
  <c r="W258" i="5"/>
  <c r="W257" i="5"/>
  <c r="W256" i="5"/>
  <c r="W255" i="5"/>
  <c r="W254" i="5"/>
  <c r="W253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13" i="5"/>
  <c r="W212" i="5"/>
  <c r="W211" i="5"/>
  <c r="W210" i="5"/>
  <c r="W209" i="5"/>
  <c r="W208" i="5"/>
  <c r="W207" i="5"/>
  <c r="W206" i="5"/>
  <c r="W205" i="5"/>
  <c r="W204" i="5"/>
  <c r="W203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171" i="5"/>
  <c r="W170" i="5"/>
  <c r="W169" i="5"/>
  <c r="W168" i="5"/>
  <c r="W167" i="5"/>
  <c r="W166" i="5"/>
  <c r="W165" i="5"/>
  <c r="W164" i="5"/>
  <c r="W163" i="5"/>
  <c r="W162" i="5"/>
  <c r="W161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17" i="5"/>
  <c r="W116" i="5"/>
  <c r="W115" i="5"/>
  <c r="W114" i="5"/>
  <c r="W113" i="5"/>
  <c r="W112" i="5"/>
  <c r="W111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E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A61" i="5"/>
  <c r="W60" i="5"/>
  <c r="A60" i="5"/>
  <c r="W59" i="5"/>
  <c r="W58" i="5"/>
  <c r="A58" i="5"/>
  <c r="W57" i="5"/>
  <c r="W56" i="5"/>
  <c r="W55" i="5"/>
  <c r="W54" i="5"/>
  <c r="A54" i="5"/>
  <c r="W53" i="5"/>
  <c r="A53" i="5"/>
  <c r="W52" i="5"/>
  <c r="A52" i="5"/>
  <c r="A59" i="5"/>
  <c r="W51" i="5"/>
  <c r="A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AC5" i="5"/>
  <c r="AB5" i="5"/>
  <c r="W5" i="5"/>
  <c r="AC4" i="5"/>
  <c r="AB4" i="5"/>
  <c r="AC3" i="5"/>
  <c r="AB3" i="5"/>
  <c r="AC2" i="5"/>
  <c r="AB2" i="5"/>
  <c r="U1" i="5"/>
  <c r="B40" i="4"/>
  <c r="B48" i="4" s="1"/>
  <c r="B41" i="4"/>
  <c r="B49" i="4" s="1"/>
  <c r="B42" i="4"/>
  <c r="B50" i="4" s="1"/>
  <c r="B39" i="4"/>
  <c r="B47" i="4" s="1"/>
  <c r="AD5" i="4"/>
  <c r="AD4" i="4"/>
  <c r="AD3" i="4"/>
  <c r="AE3" i="4"/>
  <c r="AE4" i="4"/>
  <c r="AE5" i="4"/>
  <c r="AE2" i="4"/>
  <c r="AD2" i="4"/>
  <c r="W1" i="4"/>
  <c r="U5" i="5"/>
  <c r="W5" i="6"/>
  <c r="G44" i="54" l="1"/>
  <c r="G45" i="54"/>
  <c r="G47" i="54"/>
  <c r="G48" i="54"/>
  <c r="G38" i="54"/>
  <c r="G40" i="54"/>
  <c r="G46" i="54"/>
  <c r="G37" i="54"/>
  <c r="G36" i="54"/>
  <c r="G39" i="54"/>
  <c r="AF5" i="52"/>
  <c r="I39" i="52" s="1"/>
  <c r="AF2" i="6"/>
  <c r="I43" i="6" s="1"/>
  <c r="AF6" i="6"/>
  <c r="I47" i="6" s="1"/>
  <c r="AF5" i="35"/>
  <c r="I39" i="35" s="1"/>
  <c r="AF5" i="31"/>
  <c r="I39" i="31" s="1"/>
  <c r="AF6" i="30"/>
  <c r="I40" i="30" s="1"/>
  <c r="W2" i="4"/>
  <c r="W3" i="4" s="1"/>
  <c r="W2" i="33"/>
  <c r="W3" i="33" s="1"/>
  <c r="AF6" i="37"/>
  <c r="I40" i="37" s="1"/>
  <c r="AF4" i="37"/>
  <c r="I38" i="37" s="1"/>
  <c r="W2" i="38"/>
  <c r="W3" i="38" s="1"/>
  <c r="W2" i="39"/>
  <c r="W3" i="39" s="1"/>
  <c r="AF4" i="40"/>
  <c r="I38" i="40" s="1"/>
  <c r="W2" i="41"/>
  <c r="W3" i="41" s="1"/>
  <c r="AC3" i="42"/>
  <c r="D37" i="42" s="1"/>
  <c r="AC2" i="42"/>
  <c r="D36" i="42" s="1"/>
  <c r="AF3" i="46"/>
  <c r="I37" i="46" s="1"/>
  <c r="W2" i="46"/>
  <c r="W3" i="46" s="1"/>
  <c r="W2" i="47"/>
  <c r="W3" i="47" s="1"/>
  <c r="AF6" i="48"/>
  <c r="I40" i="48" s="1"/>
  <c r="W2" i="48"/>
  <c r="W3" i="48" s="1"/>
  <c r="W2" i="51"/>
  <c r="W3" i="51" s="1"/>
  <c r="W2" i="52"/>
  <c r="W3" i="52" s="1"/>
  <c r="W2" i="53"/>
  <c r="W3" i="53" s="1"/>
  <c r="W2" i="29"/>
  <c r="W3" i="29" s="1"/>
  <c r="AF2" i="42"/>
  <c r="I36" i="42" s="1"/>
  <c r="AF6" i="42"/>
  <c r="I40" i="42" s="1"/>
  <c r="AF6" i="4"/>
  <c r="I40" i="4" s="1"/>
  <c r="AF3" i="36"/>
  <c r="I37" i="36" s="1"/>
  <c r="AF6" i="40"/>
  <c r="I40" i="40" s="1"/>
  <c r="AF5" i="47"/>
  <c r="I39" i="47" s="1"/>
  <c r="AF4" i="33"/>
  <c r="I38" i="33" s="1"/>
  <c r="AF4" i="44"/>
  <c r="I38" i="44" s="1"/>
  <c r="AF5" i="53"/>
  <c r="I39" i="53" s="1"/>
  <c r="AF3" i="44"/>
  <c r="I37" i="44" s="1"/>
  <c r="AF5" i="34"/>
  <c r="I39" i="34" s="1"/>
  <c r="AF6" i="33"/>
  <c r="I40" i="33" s="1"/>
  <c r="AF5" i="45"/>
  <c r="I39" i="45" s="1"/>
  <c r="AF6" i="53"/>
  <c r="I40" i="53" s="1"/>
  <c r="AF3" i="33"/>
  <c r="I37" i="33" s="1"/>
  <c r="AF6" i="44"/>
  <c r="I40" i="44" s="1"/>
  <c r="AD4" i="5"/>
  <c r="AF6" i="41"/>
  <c r="I40" i="41" s="1"/>
  <c r="AF4" i="29"/>
  <c r="I38" i="29" s="1"/>
  <c r="AF6" i="32"/>
  <c r="I40" i="32" s="1"/>
  <c r="AF2" i="53"/>
  <c r="I36" i="53" s="1"/>
  <c r="AD2" i="5"/>
  <c r="AF3" i="35"/>
  <c r="I37" i="35" s="1"/>
  <c r="AF5" i="40"/>
  <c r="I39" i="40" s="1"/>
  <c r="AF4" i="41"/>
  <c r="I38" i="41" s="1"/>
  <c r="AF2" i="51"/>
  <c r="I36" i="51" s="1"/>
  <c r="AF6" i="51"/>
  <c r="I40" i="51" s="1"/>
  <c r="AF4" i="36"/>
  <c r="I38" i="36" s="1"/>
  <c r="AF3" i="4"/>
  <c r="I37" i="4" s="1"/>
  <c r="AF3" i="32"/>
  <c r="I37" i="32" s="1"/>
  <c r="AF3" i="34"/>
  <c r="I37" i="34" s="1"/>
  <c r="AF6" i="36"/>
  <c r="I40" i="36" s="1"/>
  <c r="AF6" i="39"/>
  <c r="I40" i="39" s="1"/>
  <c r="AF2" i="40"/>
  <c r="I36" i="40" s="1"/>
  <c r="AF2" i="44"/>
  <c r="I36" i="44" s="1"/>
  <c r="AF6" i="29"/>
  <c r="I40" i="29" s="1"/>
  <c r="AF2" i="47"/>
  <c r="I36" i="47" s="1"/>
  <c r="AF5" i="49"/>
  <c r="I39" i="49" s="1"/>
  <c r="AF3" i="50"/>
  <c r="I37" i="50" s="1"/>
  <c r="AF3" i="52"/>
  <c r="I37" i="52" s="1"/>
  <c r="AF6" i="34"/>
  <c r="I40" i="34" s="1"/>
  <c r="AF5" i="37"/>
  <c r="I39" i="37" s="1"/>
  <c r="AF5" i="6"/>
  <c r="I46" i="6" s="1"/>
  <c r="AF5" i="41"/>
  <c r="I39" i="41" s="1"/>
  <c r="AF2" i="36"/>
  <c r="I36" i="36" s="1"/>
  <c r="AF3" i="38"/>
  <c r="I37" i="38" s="1"/>
  <c r="AF4" i="35"/>
  <c r="I38" i="35" s="1"/>
  <c r="AF3" i="53"/>
  <c r="I37" i="53" s="1"/>
  <c r="AF4" i="4"/>
  <c r="I38" i="4" s="1"/>
  <c r="AF4" i="49"/>
  <c r="I38" i="49" s="1"/>
  <c r="AF2" i="33"/>
  <c r="I36" i="33" s="1"/>
  <c r="AF3" i="48"/>
  <c r="I37" i="48" s="1"/>
  <c r="AD5" i="5"/>
  <c r="AF2" i="32"/>
  <c r="I36" i="32" s="1"/>
  <c r="AF5" i="43"/>
  <c r="I39" i="43" s="1"/>
  <c r="AF2" i="45"/>
  <c r="I36" i="45" s="1"/>
  <c r="AF3" i="49"/>
  <c r="I37" i="49" s="1"/>
  <c r="AF5" i="50"/>
  <c r="I39" i="50" s="1"/>
  <c r="AF3" i="51"/>
  <c r="I37" i="51" s="1"/>
  <c r="AF3" i="45"/>
  <c r="I37" i="45" s="1"/>
  <c r="AC4" i="52"/>
  <c r="D38" i="52" s="1"/>
  <c r="AF5" i="33"/>
  <c r="I39" i="33" s="1"/>
  <c r="AF2" i="37"/>
  <c r="I36" i="37" s="1"/>
  <c r="AB2" i="6"/>
  <c r="AF5" i="30"/>
  <c r="I39" i="30" s="1"/>
  <c r="AF3" i="31"/>
  <c r="I37" i="31" s="1"/>
  <c r="AF5" i="32"/>
  <c r="I39" i="32" s="1"/>
  <c r="AC3" i="32"/>
  <c r="D37" i="32" s="1"/>
  <c r="AF6" i="31"/>
  <c r="I40" i="31" s="1"/>
  <c r="Z5" i="5"/>
  <c r="AC4" i="4"/>
  <c r="D38" i="4" s="1"/>
  <c r="AC4" i="30"/>
  <c r="D38" i="30" s="1"/>
  <c r="AC2" i="33"/>
  <c r="D36" i="33" s="1"/>
  <c r="AC4" i="42"/>
  <c r="D38" i="42" s="1"/>
  <c r="AF2" i="4"/>
  <c r="I36" i="4" s="1"/>
  <c r="AF5" i="29"/>
  <c r="I39" i="29" s="1"/>
  <c r="AC2" i="31"/>
  <c r="D36" i="31" s="1"/>
  <c r="AC6" i="38"/>
  <c r="D40" i="38" s="1"/>
  <c r="AF3" i="42"/>
  <c r="I37" i="42" s="1"/>
  <c r="AC6" i="4"/>
  <c r="D40" i="4" s="1"/>
  <c r="AC6" i="37"/>
  <c r="D40" i="37" s="1"/>
  <c r="AC6" i="42"/>
  <c r="D40" i="42" s="1"/>
  <c r="AF3" i="30"/>
  <c r="I37" i="30" s="1"/>
  <c r="AF4" i="31"/>
  <c r="I38" i="31" s="1"/>
  <c r="AF2" i="41"/>
  <c r="I36" i="41" s="1"/>
  <c r="AF5" i="51"/>
  <c r="I39" i="51" s="1"/>
  <c r="AF6" i="52"/>
  <c r="I40" i="52" s="1"/>
  <c r="AC2" i="29"/>
  <c r="D36" i="29" s="1"/>
  <c r="AF3" i="39"/>
  <c r="I37" i="39" s="1"/>
  <c r="AF3" i="43"/>
  <c r="I37" i="43" s="1"/>
  <c r="AF6" i="43"/>
  <c r="I40" i="43" s="1"/>
  <c r="AF4" i="48"/>
  <c r="I38" i="48" s="1"/>
  <c r="AF4" i="6"/>
  <c r="I45" i="6" s="1"/>
  <c r="AB4" i="6"/>
  <c r="AF2" i="38"/>
  <c r="I36" i="38" s="1"/>
  <c r="AF6" i="45"/>
  <c r="I40" i="45" s="1"/>
  <c r="AF3" i="47"/>
  <c r="I37" i="47" s="1"/>
  <c r="AF2" i="49"/>
  <c r="I36" i="49" s="1"/>
  <c r="AC4" i="6"/>
  <c r="D45" i="6" s="1"/>
  <c r="AC6" i="31"/>
  <c r="D40" i="31" s="1"/>
  <c r="AC4" i="32"/>
  <c r="D38" i="32" s="1"/>
  <c r="AF4" i="34"/>
  <c r="I38" i="34" s="1"/>
  <c r="AC6" i="34"/>
  <c r="D40" i="34" s="1"/>
  <c r="AF2" i="35"/>
  <c r="I36" i="35" s="1"/>
  <c r="AF6" i="38"/>
  <c r="I40" i="38" s="1"/>
  <c r="AF4" i="39"/>
  <c r="I38" i="39" s="1"/>
  <c r="AF3" i="41"/>
  <c r="I37" i="41" s="1"/>
  <c r="AF4" i="42"/>
  <c r="I38" i="42" s="1"/>
  <c r="AF2" i="43"/>
  <c r="I36" i="43" s="1"/>
  <c r="AF5" i="46"/>
  <c r="I39" i="46" s="1"/>
  <c r="AF5" i="48"/>
  <c r="I39" i="48" s="1"/>
  <c r="AF6" i="49"/>
  <c r="I40" i="49" s="1"/>
  <c r="AC3" i="31"/>
  <c r="D37" i="31" s="1"/>
  <c r="AF6" i="35"/>
  <c r="I40" i="35" s="1"/>
  <c r="AF4" i="38"/>
  <c r="I38" i="38" s="1"/>
  <c r="AF5" i="39"/>
  <c r="I39" i="39" s="1"/>
  <c r="AF5" i="42"/>
  <c r="I39" i="42" s="1"/>
  <c r="AF2" i="50"/>
  <c r="I36" i="50" s="1"/>
  <c r="AF6" i="50"/>
  <c r="I40" i="50" s="1"/>
  <c r="AC6" i="50"/>
  <c r="D40" i="50" s="1"/>
  <c r="AF5" i="4"/>
  <c r="I39" i="4" s="1"/>
  <c r="Z4" i="5"/>
  <c r="AF3" i="29"/>
  <c r="I37" i="29" s="1"/>
  <c r="AF4" i="32"/>
  <c r="I38" i="32" s="1"/>
  <c r="AF2" i="34"/>
  <c r="I36" i="34" s="1"/>
  <c r="AC5" i="34"/>
  <c r="D39" i="34" s="1"/>
  <c r="AF5" i="36"/>
  <c r="I39" i="36" s="1"/>
  <c r="AF3" i="37"/>
  <c r="I37" i="37" s="1"/>
  <c r="AF5" i="38"/>
  <c r="I39" i="38" s="1"/>
  <c r="AF4" i="43"/>
  <c r="I38" i="43" s="1"/>
  <c r="AF4" i="46"/>
  <c r="I38" i="46" s="1"/>
  <c r="AA3" i="5"/>
  <c r="C52" i="5" s="1"/>
  <c r="Z2" i="5"/>
  <c r="AB5" i="6"/>
  <c r="AC6" i="6"/>
  <c r="D47" i="6" s="1"/>
  <c r="AC5" i="35"/>
  <c r="D39" i="35" s="1"/>
  <c r="AC3" i="6"/>
  <c r="D44" i="6" s="1"/>
  <c r="AC5" i="4"/>
  <c r="D39" i="4" s="1"/>
  <c r="AC2" i="4"/>
  <c r="D36" i="4" s="1"/>
  <c r="AC3" i="30"/>
  <c r="D37" i="30" s="1"/>
  <c r="AC6" i="32"/>
  <c r="D40" i="32" s="1"/>
  <c r="AC2" i="32"/>
  <c r="D36" i="32" s="1"/>
  <c r="AC2" i="39"/>
  <c r="D36" i="39" s="1"/>
  <c r="AC4" i="39"/>
  <c r="D38" i="39" s="1"/>
  <c r="AC2" i="36"/>
  <c r="D36" i="36" s="1"/>
  <c r="AA4" i="5"/>
  <c r="C53" i="5" s="1"/>
  <c r="AC2" i="6"/>
  <c r="D43" i="6" s="1"/>
  <c r="AC6" i="39"/>
  <c r="D40" i="39" s="1"/>
  <c r="D36" i="43"/>
  <c r="AC3" i="43"/>
  <c r="D37" i="43" s="1"/>
  <c r="AC6" i="30"/>
  <c r="D40" i="30" s="1"/>
  <c r="AF4" i="30"/>
  <c r="I38" i="30" s="1"/>
  <c r="AA5" i="5"/>
  <c r="C54" i="5" s="1"/>
  <c r="AC4" i="35"/>
  <c r="D38" i="35" s="1"/>
  <c r="AC3" i="35"/>
  <c r="D37" i="35" s="1"/>
  <c r="AC2" i="35"/>
  <c r="D36" i="35" s="1"/>
  <c r="AC5" i="37"/>
  <c r="D39" i="37" s="1"/>
  <c r="AC6" i="46"/>
  <c r="D40" i="46" s="1"/>
  <c r="AD3" i="5"/>
  <c r="Z3" i="5"/>
  <c r="AA2" i="5"/>
  <c r="C51" i="5" s="1"/>
  <c r="AB6" i="6"/>
  <c r="AC5" i="6"/>
  <c r="D46" i="6" s="1"/>
  <c r="AC6" i="29"/>
  <c r="D40" i="29" s="1"/>
  <c r="AC2" i="30"/>
  <c r="D36" i="30" s="1"/>
  <c r="AC5" i="31"/>
  <c r="D39" i="31" s="1"/>
  <c r="AC4" i="31"/>
  <c r="D38" i="31" s="1"/>
  <c r="AC5" i="33"/>
  <c r="D39" i="33" s="1"/>
  <c r="AC4" i="34"/>
  <c r="D38" i="34" s="1"/>
  <c r="AC3" i="34"/>
  <c r="D37" i="34" s="1"/>
  <c r="AF3" i="6"/>
  <c r="I44" i="6" s="1"/>
  <c r="AF2" i="29"/>
  <c r="I36" i="29" s="1"/>
  <c r="AF2" i="30"/>
  <c r="I36" i="30" s="1"/>
  <c r="AF2" i="31"/>
  <c r="I36" i="31" s="1"/>
  <c r="AC3" i="4"/>
  <c r="D37" i="4" s="1"/>
  <c r="AC5" i="38"/>
  <c r="D39" i="38" s="1"/>
  <c r="AC2" i="38"/>
  <c r="D36" i="38" s="1"/>
  <c r="AC3" i="38"/>
  <c r="D37" i="38" s="1"/>
  <c r="AC4" i="38"/>
  <c r="D38" i="38" s="1"/>
  <c r="AC2" i="40"/>
  <c r="D36" i="40" s="1"/>
  <c r="AB3" i="6"/>
  <c r="AC5" i="32"/>
  <c r="D39" i="32" s="1"/>
  <c r="AC6" i="36"/>
  <c r="D40" i="36" s="1"/>
  <c r="AC4" i="36"/>
  <c r="D38" i="36" s="1"/>
  <c r="AC3" i="36"/>
  <c r="D37" i="36" s="1"/>
  <c r="AC5" i="36"/>
  <c r="D39" i="36" s="1"/>
  <c r="AC4" i="37"/>
  <c r="D38" i="37" s="1"/>
  <c r="AC5" i="30"/>
  <c r="D39" i="30" s="1"/>
  <c r="AC3" i="37"/>
  <c r="D37" i="37" s="1"/>
  <c r="AC2" i="37"/>
  <c r="D36" i="37" s="1"/>
  <c r="AC2" i="44"/>
  <c r="D36" i="44" s="1"/>
  <c r="AC4" i="46"/>
  <c r="D38" i="46" s="1"/>
  <c r="AC3" i="33"/>
  <c r="D37" i="33" s="1"/>
  <c r="AC6" i="35"/>
  <c r="D40" i="35" s="1"/>
  <c r="AF2" i="39"/>
  <c r="I36" i="39" s="1"/>
  <c r="AC6" i="33"/>
  <c r="D40" i="33" s="1"/>
  <c r="AC4" i="33"/>
  <c r="D38" i="33" s="1"/>
  <c r="AC5" i="44"/>
  <c r="D39" i="44" s="1"/>
  <c r="AC6" i="44"/>
  <c r="D40" i="44" s="1"/>
  <c r="AC4" i="44"/>
  <c r="D38" i="44" s="1"/>
  <c r="AC3" i="44"/>
  <c r="D37" i="44" s="1"/>
  <c r="AC2" i="41"/>
  <c r="D36" i="41" s="1"/>
  <c r="AC5" i="42"/>
  <c r="D39" i="42" s="1"/>
  <c r="AC3" i="45"/>
  <c r="D37" i="45" s="1"/>
  <c r="AC3" i="39"/>
  <c r="D37" i="39" s="1"/>
  <c r="AC5" i="39"/>
  <c r="D39" i="39" s="1"/>
  <c r="AC5" i="41"/>
  <c r="D39" i="41" s="1"/>
  <c r="AF3" i="40"/>
  <c r="I37" i="40" s="1"/>
  <c r="AC5" i="40"/>
  <c r="D39" i="40" s="1"/>
  <c r="AC6" i="40"/>
  <c r="D40" i="40" s="1"/>
  <c r="AC4" i="40"/>
  <c r="D38" i="40" s="1"/>
  <c r="AF4" i="45"/>
  <c r="I38" i="45" s="1"/>
  <c r="AC6" i="41"/>
  <c r="D40" i="41" s="1"/>
  <c r="AC4" i="41"/>
  <c r="D38" i="41" s="1"/>
  <c r="AC3" i="41"/>
  <c r="D37" i="41" s="1"/>
  <c r="AC3" i="40"/>
  <c r="D37" i="40" s="1"/>
  <c r="AC2" i="50"/>
  <c r="D36" i="50" s="1"/>
  <c r="AC3" i="50"/>
  <c r="D37" i="50" s="1"/>
  <c r="AC4" i="47"/>
  <c r="D38" i="47" s="1"/>
  <c r="AC5" i="47"/>
  <c r="D39" i="47" s="1"/>
  <c r="AC3" i="47"/>
  <c r="D37" i="47" s="1"/>
  <c r="AC6" i="47"/>
  <c r="D40" i="47" s="1"/>
  <c r="AC2" i="47"/>
  <c r="D36" i="47" s="1"/>
  <c r="AF5" i="44"/>
  <c r="I39" i="44" s="1"/>
  <c r="AC2" i="46"/>
  <c r="D36" i="46" s="1"/>
  <c r="AC5" i="46"/>
  <c r="D39" i="46" s="1"/>
  <c r="AC5" i="43"/>
  <c r="D39" i="43" s="1"/>
  <c r="AC6" i="43"/>
  <c r="D40" i="43" s="1"/>
  <c r="AC4" i="43"/>
  <c r="D38" i="43" s="1"/>
  <c r="AC2" i="45"/>
  <c r="D36" i="45" s="1"/>
  <c r="AC5" i="45"/>
  <c r="D39" i="45" s="1"/>
  <c r="AC5" i="49"/>
  <c r="D39" i="49" s="1"/>
  <c r="AC6" i="49"/>
  <c r="D40" i="49" s="1"/>
  <c r="AC2" i="49"/>
  <c r="D36" i="49" s="1"/>
  <c r="AC6" i="45"/>
  <c r="D40" i="45" s="1"/>
  <c r="AC4" i="45"/>
  <c r="D38" i="45" s="1"/>
  <c r="AF4" i="50"/>
  <c r="I38" i="50" s="1"/>
  <c r="AC3" i="51"/>
  <c r="D37" i="51" s="1"/>
  <c r="AC6" i="51"/>
  <c r="D40" i="51" s="1"/>
  <c r="AC2" i="51"/>
  <c r="D36" i="51" s="1"/>
  <c r="AC4" i="51"/>
  <c r="D38" i="51" s="1"/>
  <c r="AC5" i="51"/>
  <c r="D39" i="51" s="1"/>
  <c r="AC6" i="52"/>
  <c r="D40" i="52" s="1"/>
  <c r="AC2" i="52"/>
  <c r="D36" i="52" s="1"/>
  <c r="AC3" i="52"/>
  <c r="D37" i="52" s="1"/>
  <c r="AC5" i="52"/>
  <c r="D39" i="52" s="1"/>
  <c r="AC3" i="46"/>
  <c r="D37" i="46" s="1"/>
  <c r="AF4" i="47"/>
  <c r="I38" i="47" s="1"/>
  <c r="AC4" i="29"/>
  <c r="D38" i="29" s="1"/>
  <c r="AC5" i="29"/>
  <c r="D39" i="29" s="1"/>
  <c r="AC3" i="29"/>
  <c r="D37" i="29" s="1"/>
  <c r="AF2" i="46"/>
  <c r="I36" i="46" s="1"/>
  <c r="AF6" i="46"/>
  <c r="I40" i="46" s="1"/>
  <c r="AF6" i="47"/>
  <c r="I40" i="47" s="1"/>
  <c r="AF2" i="52"/>
  <c r="I36" i="52" s="1"/>
  <c r="AC5" i="53"/>
  <c r="D39" i="53" s="1"/>
  <c r="AC6" i="53"/>
  <c r="D40" i="53" s="1"/>
  <c r="AC2" i="53"/>
  <c r="D36" i="53" s="1"/>
  <c r="AC4" i="53"/>
  <c r="D38" i="53" s="1"/>
  <c r="AC3" i="53"/>
  <c r="D37" i="53" s="1"/>
  <c r="AF2" i="48"/>
  <c r="I36" i="48" s="1"/>
  <c r="AC4" i="48"/>
  <c r="D38" i="48" s="1"/>
  <c r="AC3" i="48"/>
  <c r="D37" i="48" s="1"/>
  <c r="AC6" i="48"/>
  <c r="D40" i="48" s="1"/>
  <c r="AC2" i="48"/>
  <c r="D36" i="48" s="1"/>
  <c r="AC4" i="50"/>
  <c r="D38" i="50" s="1"/>
  <c r="AC5" i="50"/>
  <c r="D39" i="50" s="1"/>
  <c r="AF4" i="51"/>
  <c r="I38" i="51" s="1"/>
  <c r="AC5" i="48"/>
  <c r="D39" i="48" s="1"/>
  <c r="AC3" i="49"/>
  <c r="D37" i="49" s="1"/>
  <c r="AC4" i="49"/>
  <c r="D38" i="49" s="1"/>
  <c r="AF4" i="53"/>
  <c r="I38" i="53" s="1"/>
  <c r="AF4" i="52"/>
  <c r="I38" i="52" s="1"/>
  <c r="G9" i="53"/>
  <c r="F20" i="40"/>
  <c r="J6" i="39"/>
  <c r="E20" i="42"/>
  <c r="L10" i="32"/>
  <c r="I9" i="53"/>
  <c r="K9" i="43"/>
  <c r="G19" i="43"/>
  <c r="J9" i="35"/>
  <c r="G18" i="51"/>
  <c r="H7" i="37"/>
  <c r="K7" i="34"/>
  <c r="F19" i="30"/>
  <c r="H6" i="29"/>
  <c r="L10" i="38"/>
  <c r="H23" i="31"/>
  <c r="J10" i="49"/>
  <c r="I6" i="43"/>
  <c r="K8" i="31"/>
  <c r="G10" i="35"/>
  <c r="E7" i="43"/>
  <c r="J7" i="46"/>
  <c r="D7" i="44"/>
  <c r="K8" i="35"/>
  <c r="K7" i="44"/>
  <c r="G8" i="50"/>
  <c r="E20" i="50"/>
  <c r="I28" i="25"/>
  <c r="F21" i="52"/>
  <c r="J9" i="38"/>
  <c r="D10" i="44"/>
  <c r="H20" i="49"/>
  <c r="E14" i="43"/>
  <c r="E19" i="46"/>
  <c r="D6" i="45"/>
  <c r="G19" i="34"/>
  <c r="E7" i="37"/>
  <c r="G9" i="44"/>
  <c r="F8" i="37"/>
  <c r="G21" i="48"/>
  <c r="F10" i="41"/>
  <c r="E6" i="44"/>
  <c r="H9" i="40"/>
  <c r="I8" i="41"/>
  <c r="L10" i="30"/>
  <c r="I7" i="36"/>
  <c r="K7" i="42"/>
  <c r="K9" i="44"/>
  <c r="G8" i="43"/>
  <c r="H20" i="44"/>
  <c r="E16" i="4"/>
  <c r="E22" i="32"/>
  <c r="D7" i="51"/>
  <c r="K7" i="39"/>
  <c r="D15" i="5"/>
  <c r="F31" i="5"/>
  <c r="K7" i="53"/>
  <c r="D30" i="5"/>
  <c r="K7" i="29"/>
  <c r="E16" i="46"/>
  <c r="E29" i="5"/>
  <c r="H6" i="44"/>
  <c r="G18" i="50"/>
  <c r="E20" i="48"/>
  <c r="F7" i="52"/>
  <c r="H6" i="43"/>
  <c r="D10" i="45"/>
  <c r="J10" i="36"/>
  <c r="J21" i="25"/>
  <c r="E23" i="37"/>
  <c r="G7" i="35"/>
  <c r="E21" i="32"/>
  <c r="F7" i="47"/>
  <c r="D8" i="47"/>
  <c r="E22" i="46"/>
  <c r="G9" i="38"/>
  <c r="I8" i="40"/>
  <c r="F20" i="31"/>
  <c r="E15" i="50"/>
  <c r="D9" i="5"/>
  <c r="D9" i="42"/>
  <c r="H22" i="40"/>
  <c r="G20" i="50"/>
  <c r="I22" i="38"/>
  <c r="G7" i="36"/>
  <c r="I22" i="32"/>
  <c r="F17" i="50"/>
  <c r="G20" i="46"/>
  <c r="G18" i="32"/>
  <c r="E20" i="52"/>
  <c r="L8" i="36"/>
  <c r="I10" i="40"/>
  <c r="H8" i="48"/>
  <c r="I22" i="48"/>
  <c r="L10" i="48"/>
  <c r="J10" i="47"/>
  <c r="E15" i="36"/>
  <c r="E23" i="47"/>
  <c r="I23" i="4"/>
  <c r="G20" i="37"/>
  <c r="K10" i="31"/>
  <c r="D6" i="36"/>
  <c r="F17" i="30"/>
  <c r="F16" i="31"/>
  <c r="G21" i="35"/>
  <c r="J10" i="42"/>
  <c r="E20" i="46"/>
  <c r="K9" i="50"/>
  <c r="D6" i="52"/>
  <c r="F19" i="31"/>
  <c r="H6" i="48"/>
  <c r="L6" i="36"/>
  <c r="G10" i="32"/>
  <c r="D28" i="5"/>
  <c r="E6" i="40"/>
  <c r="F16" i="44"/>
  <c r="I8" i="49"/>
  <c r="D10" i="30"/>
  <c r="E23" i="30"/>
  <c r="F9" i="40"/>
  <c r="E7" i="39"/>
  <c r="F8" i="41"/>
  <c r="D9" i="48"/>
  <c r="F7" i="6"/>
  <c r="J10" i="32"/>
  <c r="G7" i="29"/>
  <c r="D9" i="53"/>
  <c r="F35" i="5"/>
  <c r="I9" i="37"/>
  <c r="H22" i="47"/>
  <c r="E20" i="29"/>
  <c r="K8" i="33"/>
  <c r="L8" i="34"/>
  <c r="G18" i="43"/>
  <c r="H20" i="36"/>
  <c r="L6" i="37"/>
  <c r="G23" i="33"/>
  <c r="F19" i="47"/>
  <c r="J35" i="25"/>
  <c r="J7" i="29"/>
  <c r="G8" i="51"/>
  <c r="H23" i="48"/>
  <c r="H10" i="38"/>
  <c r="I7" i="34"/>
  <c r="E22" i="29"/>
  <c r="E22" i="30"/>
  <c r="F7" i="38"/>
  <c r="F10" i="48"/>
  <c r="H22" i="50"/>
  <c r="E17" i="49"/>
  <c r="G23" i="49"/>
  <c r="D9" i="52"/>
  <c r="F6" i="35"/>
  <c r="E22" i="44"/>
  <c r="H8" i="50"/>
  <c r="H20" i="32"/>
  <c r="D13" i="5"/>
  <c r="I22" i="46"/>
  <c r="F23" i="46"/>
  <c r="E16" i="38"/>
  <c r="G18" i="37"/>
  <c r="L6" i="51"/>
  <c r="F6" i="48"/>
  <c r="G8" i="38"/>
  <c r="D26" i="5"/>
  <c r="K8" i="30"/>
  <c r="D6" i="29"/>
  <c r="E10" i="40"/>
  <c r="F16" i="38"/>
  <c r="J9" i="36"/>
  <c r="E8" i="41"/>
  <c r="L6" i="53"/>
  <c r="F9" i="49"/>
  <c r="K6" i="49"/>
  <c r="G6" i="32"/>
  <c r="F20" i="33"/>
  <c r="E7" i="47"/>
  <c r="F6" i="29"/>
  <c r="J6" i="35"/>
  <c r="G8" i="33"/>
  <c r="G10" i="41"/>
  <c r="H10" i="35"/>
  <c r="K9" i="48"/>
  <c r="E16" i="40"/>
  <c r="D6" i="41"/>
  <c r="C33" i="25" s="1"/>
  <c r="H8" i="33"/>
  <c r="G8" i="44"/>
  <c r="H9" i="37"/>
  <c r="F8" i="31"/>
  <c r="E6" i="38"/>
  <c r="E20" i="44"/>
  <c r="F29" i="5"/>
  <c r="I10" i="51"/>
  <c r="E15" i="34"/>
  <c r="E9" i="37"/>
  <c r="L34" i="25" s="1"/>
  <c r="F9" i="6"/>
  <c r="K6" i="41"/>
  <c r="G20" i="39"/>
  <c r="F22" i="29"/>
  <c r="D6" i="37"/>
  <c r="F21" i="40"/>
  <c r="H10" i="40"/>
  <c r="L7" i="34"/>
  <c r="F17" i="48"/>
  <c r="E7" i="30"/>
  <c r="H22" i="32"/>
  <c r="L6" i="48"/>
  <c r="J8" i="38"/>
  <c r="D10" i="31"/>
  <c r="K9" i="49"/>
  <c r="E14" i="53"/>
  <c r="I10" i="49"/>
  <c r="E21" i="43"/>
  <c r="I8" i="53"/>
  <c r="L8" i="51"/>
  <c r="G9" i="33"/>
  <c r="H22" i="53"/>
  <c r="I9" i="6"/>
  <c r="E21" i="53"/>
  <c r="G10" i="51"/>
  <c r="F26" i="5"/>
  <c r="E18" i="36"/>
  <c r="E20" i="31"/>
  <c r="D9" i="32"/>
  <c r="E6" i="41"/>
  <c r="F22" i="47"/>
  <c r="L6" i="39"/>
  <c r="G18" i="42"/>
  <c r="E21" i="41"/>
  <c r="H20" i="4"/>
  <c r="E15" i="49"/>
  <c r="E20" i="45"/>
  <c r="E16" i="53"/>
  <c r="D8" i="36"/>
  <c r="J7" i="50"/>
  <c r="F18" i="38"/>
  <c r="D12" i="5"/>
  <c r="F6" i="37"/>
  <c r="F10" i="50"/>
  <c r="H20" i="48"/>
  <c r="E10" i="31"/>
  <c r="G8" i="52"/>
  <c r="D10" i="4"/>
  <c r="D7" i="53"/>
  <c r="H22" i="4"/>
  <c r="G9" i="46"/>
  <c r="H23" i="40"/>
  <c r="K6" i="44"/>
  <c r="I9" i="51"/>
  <c r="E20" i="47"/>
  <c r="L9" i="31"/>
  <c r="I6" i="48"/>
  <c r="L7" i="45"/>
  <c r="H8" i="43"/>
  <c r="I10" i="35"/>
  <c r="F32" i="5"/>
  <c r="F22" i="5"/>
  <c r="H8" i="30"/>
  <c r="K8" i="39"/>
  <c r="I22" i="50"/>
  <c r="H22" i="43"/>
  <c r="J7" i="31"/>
  <c r="I10" i="32"/>
  <c r="G8" i="47"/>
  <c r="F30" i="5"/>
  <c r="H10" i="47"/>
  <c r="G23" i="41"/>
  <c r="I9" i="43"/>
  <c r="D8" i="37"/>
  <c r="D24" i="5"/>
  <c r="F21" i="46"/>
  <c r="F19" i="29"/>
  <c r="E9" i="30"/>
  <c r="L6" i="52"/>
  <c r="H7" i="42"/>
  <c r="H9" i="53"/>
  <c r="L8" i="50"/>
  <c r="G19" i="30"/>
  <c r="F22" i="44"/>
  <c r="H8" i="39"/>
  <c r="I7" i="31"/>
  <c r="H21" i="37"/>
  <c r="G10" i="31"/>
  <c r="L6" i="41"/>
  <c r="H22" i="46"/>
  <c r="E14" i="30"/>
  <c r="E17" i="52"/>
  <c r="I6" i="50"/>
  <c r="I9" i="38"/>
  <c r="F10" i="49"/>
  <c r="G9" i="29"/>
  <c r="H6" i="45"/>
  <c r="H8" i="53"/>
  <c r="G8" i="45"/>
  <c r="G7" i="41"/>
  <c r="H7" i="6"/>
  <c r="J9" i="42"/>
  <c r="D8" i="32"/>
  <c r="J8" i="29"/>
  <c r="I10" i="45"/>
  <c r="D8" i="50"/>
  <c r="G22" i="51"/>
  <c r="K8" i="44"/>
  <c r="G10" i="47"/>
  <c r="I8" i="30"/>
  <c r="E8" i="4"/>
  <c r="K8" i="38"/>
  <c r="H7" i="35"/>
  <c r="E8" i="38"/>
  <c r="E10" i="52"/>
  <c r="E20" i="32"/>
  <c r="G19" i="51"/>
  <c r="E16" i="49"/>
  <c r="E22" i="37"/>
  <c r="E9" i="38"/>
  <c r="I23" i="47"/>
  <c r="E22" i="36"/>
  <c r="H8" i="31"/>
  <c r="J9" i="47"/>
  <c r="F16" i="53"/>
  <c r="G19" i="40"/>
  <c r="D9" i="39"/>
  <c r="E10" i="33"/>
  <c r="K10" i="41"/>
  <c r="K7" i="38"/>
  <c r="G10" i="36"/>
  <c r="K6" i="47"/>
  <c r="G21" i="53"/>
  <c r="H8" i="46"/>
  <c r="I8" i="38"/>
  <c r="F10" i="51"/>
  <c r="G7" i="30"/>
  <c r="F20" i="38"/>
  <c r="F16" i="29"/>
  <c r="H23" i="50"/>
  <c r="K8" i="4"/>
  <c r="E8" i="51"/>
  <c r="L10" i="39"/>
  <c r="G7" i="46"/>
  <c r="J10" i="46"/>
  <c r="G6" i="51"/>
  <c r="G10" i="43"/>
  <c r="E22" i="40"/>
  <c r="F23" i="5"/>
  <c r="I7" i="49"/>
  <c r="F10" i="43"/>
  <c r="G23" i="39"/>
  <c r="F19" i="44"/>
  <c r="F16" i="30"/>
  <c r="E21" i="35"/>
  <c r="E23" i="49"/>
  <c r="K6" i="51"/>
  <c r="K10" i="32"/>
  <c r="L8" i="38"/>
  <c r="E10" i="37"/>
  <c r="F19" i="45"/>
  <c r="J7" i="49"/>
  <c r="J7" i="48"/>
  <c r="E6" i="43"/>
  <c r="E22" i="49"/>
  <c r="G23" i="50"/>
  <c r="E18" i="53"/>
  <c r="E17" i="41"/>
  <c r="F21" i="39"/>
  <c r="F17" i="36"/>
  <c r="G24" i="6"/>
  <c r="K6" i="48"/>
  <c r="I23" i="38"/>
  <c r="G6" i="52"/>
  <c r="K6" i="39"/>
  <c r="L7" i="48"/>
  <c r="H21" i="30"/>
  <c r="I9" i="46"/>
  <c r="L9" i="49"/>
  <c r="G22" i="32"/>
  <c r="G18" i="52"/>
  <c r="K6" i="37"/>
  <c r="J6" i="45"/>
  <c r="F8" i="46"/>
  <c r="J8" i="47"/>
  <c r="H9" i="47"/>
  <c r="H9" i="32"/>
  <c r="F16" i="52"/>
  <c r="F23" i="38"/>
  <c r="H9" i="50"/>
  <c r="G18" i="40"/>
  <c r="D6" i="48"/>
  <c r="H21" i="48"/>
  <c r="F17" i="40"/>
  <c r="I8" i="35"/>
  <c r="G7" i="6"/>
  <c r="G21" i="46"/>
  <c r="I9" i="32"/>
  <c r="G21" i="29"/>
  <c r="I10" i="33"/>
  <c r="F27" i="5"/>
  <c r="J10" i="44"/>
  <c r="M9" i="25"/>
  <c r="K8" i="32"/>
  <c r="I6" i="33"/>
  <c r="E18" i="48"/>
  <c r="E17" i="43"/>
  <c r="E22" i="50"/>
  <c r="H20" i="47"/>
  <c r="I8" i="44"/>
  <c r="J8" i="43"/>
  <c r="K9" i="41"/>
  <c r="G6" i="49"/>
  <c r="D10" i="32"/>
  <c r="I23" i="36"/>
  <c r="H29" i="25"/>
  <c r="F23" i="53"/>
  <c r="G21" i="52"/>
  <c r="I8" i="42"/>
  <c r="G6" i="31"/>
  <c r="D7" i="45"/>
  <c r="E8" i="6"/>
  <c r="J6" i="30"/>
  <c r="I10" i="43"/>
  <c r="L7" i="52"/>
  <c r="H20" i="52"/>
  <c r="I10" i="37"/>
  <c r="F21" i="53"/>
  <c r="D11" i="5"/>
  <c r="E18" i="46"/>
  <c r="D6" i="6"/>
  <c r="F21" i="32"/>
  <c r="J6" i="32"/>
  <c r="E10" i="48"/>
  <c r="E17" i="40"/>
  <c r="D8" i="48"/>
  <c r="K7" i="33"/>
  <c r="F19" i="4"/>
  <c r="J10" i="45"/>
  <c r="H8" i="42"/>
  <c r="E22" i="41"/>
  <c r="K10" i="33"/>
  <c r="E18" i="34"/>
  <c r="H8" i="36"/>
  <c r="F23" i="6"/>
  <c r="G10" i="33"/>
  <c r="J8" i="51"/>
  <c r="L40" i="25"/>
  <c r="F28" i="5"/>
  <c r="H8" i="32"/>
  <c r="F6" i="6"/>
  <c r="F20" i="50"/>
  <c r="D23" i="5"/>
  <c r="L10" i="35"/>
  <c r="E21" i="52"/>
  <c r="F9" i="35"/>
  <c r="F8" i="38"/>
  <c r="I8" i="43"/>
  <c r="K9" i="52"/>
  <c r="F22" i="41"/>
  <c r="E16" i="44"/>
  <c r="E9" i="31"/>
  <c r="F9" i="48"/>
  <c r="J6" i="34"/>
  <c r="E18" i="5"/>
  <c r="F6" i="46"/>
  <c r="E16" i="52"/>
  <c r="D8" i="45"/>
  <c r="D6" i="31"/>
  <c r="G21" i="31"/>
  <c r="K9" i="29"/>
  <c r="I7" i="39"/>
  <c r="F7" i="29"/>
  <c r="E14" i="42"/>
  <c r="G23" i="34"/>
  <c r="G21" i="42"/>
  <c r="I6" i="31"/>
  <c r="D9" i="50"/>
  <c r="F22" i="42"/>
  <c r="G22" i="47"/>
  <c r="G21" i="6"/>
  <c r="E15" i="51"/>
  <c r="D8" i="6"/>
  <c r="E21" i="48"/>
  <c r="D10" i="40"/>
  <c r="F7" i="4"/>
  <c r="E9" i="46"/>
  <c r="E7" i="6"/>
  <c r="H23" i="51"/>
  <c r="H6" i="6"/>
  <c r="E21" i="36"/>
  <c r="L6" i="34"/>
  <c r="J8" i="40"/>
  <c r="F16" i="41"/>
  <c r="K6" i="32"/>
  <c r="E10" i="50"/>
  <c r="G20" i="48"/>
  <c r="E9" i="41"/>
  <c r="F33" i="5"/>
  <c r="E23" i="44"/>
  <c r="H21" i="32"/>
  <c r="E15" i="35"/>
  <c r="F20" i="41"/>
  <c r="I6" i="52"/>
  <c r="I8" i="31"/>
  <c r="I7" i="50"/>
  <c r="E7" i="41"/>
  <c r="E15" i="30"/>
  <c r="F21" i="51"/>
  <c r="E16" i="51"/>
  <c r="K8" i="41"/>
  <c r="E16" i="32"/>
  <c r="G10" i="46"/>
  <c r="G19" i="42"/>
  <c r="E8" i="48"/>
  <c r="H39" i="25" s="1"/>
  <c r="H22" i="29"/>
  <c r="I7" i="47"/>
  <c r="F10" i="30"/>
  <c r="L10" i="45"/>
  <c r="F8" i="30"/>
  <c r="J10" i="4"/>
  <c r="G22" i="38"/>
  <c r="E9" i="35"/>
  <c r="I9" i="48"/>
  <c r="G34" i="5"/>
  <c r="G19" i="47"/>
  <c r="E25" i="5"/>
  <c r="F21" i="37"/>
  <c r="F20" i="47"/>
  <c r="H7" i="39"/>
  <c r="H22" i="45"/>
  <c r="E9" i="6"/>
  <c r="D22" i="5"/>
  <c r="G10" i="30"/>
  <c r="I7" i="30"/>
  <c r="L9" i="47"/>
  <c r="I23" i="43"/>
  <c r="E6" i="51"/>
  <c r="C23" i="25"/>
  <c r="F10" i="29"/>
  <c r="H7" i="41"/>
  <c r="I9" i="40"/>
  <c r="F23" i="42"/>
  <c r="K6" i="6"/>
  <c r="E21" i="5"/>
  <c r="K6" i="4"/>
  <c r="K9" i="47"/>
  <c r="F7" i="37"/>
  <c r="E23" i="43"/>
  <c r="F23" i="44"/>
  <c r="K10" i="39"/>
  <c r="I22" i="39"/>
  <c r="F8" i="4"/>
  <c r="I22" i="30"/>
  <c r="F19" i="40"/>
  <c r="G22" i="35"/>
  <c r="E6" i="32"/>
  <c r="G6" i="50"/>
  <c r="D19" i="5"/>
  <c r="L7" i="38"/>
  <c r="G7" i="32"/>
  <c r="F16" i="50"/>
  <c r="L7" i="47"/>
  <c r="G10" i="49"/>
  <c r="E21" i="6"/>
  <c r="I7" i="35"/>
  <c r="E19" i="43"/>
  <c r="K10" i="29"/>
  <c r="F7" i="34"/>
  <c r="J8" i="45"/>
  <c r="H9" i="35"/>
  <c r="K7" i="40"/>
  <c r="G9" i="31"/>
  <c r="I8" i="29"/>
  <c r="G22" i="42"/>
  <c r="G22" i="4"/>
  <c r="G6" i="37"/>
  <c r="F10" i="44"/>
  <c r="G23" i="30"/>
  <c r="I10" i="29"/>
  <c r="J10" i="51"/>
  <c r="F21" i="45"/>
  <c r="F19" i="41"/>
  <c r="G22" i="39"/>
  <c r="G9" i="45"/>
  <c r="K10" i="52"/>
  <c r="J9" i="4"/>
  <c r="J7" i="37"/>
  <c r="J10" i="48"/>
  <c r="G8" i="35"/>
  <c r="G21" i="43"/>
  <c r="H10" i="31"/>
  <c r="E8" i="30"/>
  <c r="G8" i="48"/>
  <c r="I9" i="39"/>
  <c r="K9" i="4"/>
  <c r="E17" i="45"/>
  <c r="H6" i="41"/>
  <c r="H9" i="6"/>
  <c r="J6" i="41"/>
  <c r="G9" i="49"/>
  <c r="E22" i="34"/>
  <c r="G10" i="42"/>
  <c r="D9" i="35"/>
  <c r="G18" i="47"/>
  <c r="E6" i="45"/>
  <c r="G32" i="5"/>
  <c r="I22" i="52"/>
  <c r="L10" i="43"/>
  <c r="K8" i="29"/>
  <c r="E20" i="4"/>
  <c r="F17" i="32"/>
  <c r="D7" i="39"/>
  <c r="G19" i="38"/>
  <c r="F23" i="48"/>
  <c r="F22" i="48"/>
  <c r="F18" i="45"/>
  <c r="K6" i="50"/>
  <c r="K10" i="47"/>
  <c r="D38" i="25"/>
  <c r="H23" i="46"/>
  <c r="G8" i="34"/>
  <c r="L8" i="48"/>
  <c r="G6" i="41"/>
  <c r="E7" i="40"/>
  <c r="J6" i="48"/>
  <c r="F18" i="40"/>
  <c r="H23" i="36"/>
  <c r="F9" i="37"/>
  <c r="E19" i="39"/>
  <c r="F17" i="37"/>
  <c r="G9" i="39"/>
  <c r="F18" i="43"/>
  <c r="L8" i="53"/>
  <c r="I23" i="46"/>
  <c r="I9" i="41"/>
  <c r="G21" i="36"/>
  <c r="J9" i="45"/>
  <c r="J6" i="36"/>
  <c r="E15" i="41"/>
  <c r="H10" i="52"/>
  <c r="G10" i="37"/>
  <c r="D34" i="5"/>
  <c r="E20" i="43"/>
  <c r="G20" i="33"/>
  <c r="D6" i="4"/>
  <c r="F18" i="46"/>
  <c r="K10" i="48"/>
  <c r="D6" i="40"/>
  <c r="E23" i="33"/>
  <c r="E9" i="53"/>
  <c r="J8" i="39"/>
  <c r="E8" i="31"/>
  <c r="H8" i="41"/>
  <c r="E8" i="49"/>
  <c r="D8" i="30"/>
  <c r="H6" i="50"/>
  <c r="E17" i="39"/>
  <c r="F22" i="45"/>
  <c r="E23" i="6"/>
  <c r="H6" i="4"/>
  <c r="H7" i="4"/>
  <c r="F19" i="35"/>
  <c r="G9" i="30"/>
  <c r="E18" i="6"/>
  <c r="G18" i="44"/>
  <c r="L7" i="6"/>
  <c r="K9" i="42"/>
  <c r="I25" i="6"/>
  <c r="E16" i="48"/>
  <c r="G22" i="41"/>
  <c r="E20" i="34"/>
  <c r="G18" i="46"/>
  <c r="H7" i="43"/>
  <c r="I23" i="39"/>
  <c r="F18" i="42"/>
  <c r="F10" i="35"/>
  <c r="D9" i="33"/>
  <c r="H22" i="35"/>
  <c r="K6" i="34"/>
  <c r="J6" i="29"/>
  <c r="G23" i="32"/>
  <c r="I9" i="36"/>
  <c r="E24" i="6"/>
  <c r="G6" i="4"/>
  <c r="L8" i="31"/>
  <c r="E6" i="39"/>
  <c r="E21" i="38"/>
  <c r="D8" i="35"/>
  <c r="F20" i="4"/>
  <c r="I9" i="49"/>
  <c r="H21" i="4"/>
  <c r="L9" i="29"/>
  <c r="G20" i="30"/>
  <c r="G7" i="31"/>
  <c r="D8" i="29"/>
  <c r="I27" i="25"/>
  <c r="F7" i="40"/>
  <c r="G18" i="41"/>
  <c r="E8" i="33"/>
  <c r="H14" i="25" s="1"/>
  <c r="E19" i="32"/>
  <c r="E9" i="47"/>
  <c r="L8" i="25" s="1"/>
  <c r="G20" i="36"/>
  <c r="E8" i="53"/>
  <c r="F6" i="39"/>
  <c r="E9" i="33"/>
  <c r="E14" i="48"/>
  <c r="G29" i="5"/>
  <c r="H8" i="38"/>
  <c r="J8" i="31"/>
  <c r="G9" i="48"/>
  <c r="J26" i="25"/>
  <c r="E27" i="5"/>
  <c r="E17" i="31"/>
  <c r="F9" i="29"/>
  <c r="E6" i="34"/>
  <c r="L10" i="40"/>
  <c r="G7" i="4"/>
  <c r="H21" i="38"/>
  <c r="F23" i="41"/>
  <c r="L7" i="35"/>
  <c r="E17" i="5"/>
  <c r="H6" i="25"/>
  <c r="E22" i="48"/>
  <c r="D10" i="33"/>
  <c r="G8" i="32"/>
  <c r="F7" i="49"/>
  <c r="F6" i="49"/>
  <c r="G7" i="38"/>
  <c r="J9" i="52"/>
  <c r="K8" i="42"/>
  <c r="H10" i="46"/>
  <c r="H21" i="47"/>
  <c r="I10" i="31"/>
  <c r="F19" i="32"/>
  <c r="I9" i="52"/>
  <c r="L6" i="4"/>
  <c r="H28" i="25"/>
  <c r="J8" i="4"/>
  <c r="E20" i="37"/>
  <c r="J6" i="31"/>
  <c r="F20" i="35"/>
  <c r="E29" i="25"/>
  <c r="J37" i="25"/>
  <c r="F7" i="43"/>
  <c r="H10" i="33"/>
  <c r="E17" i="48"/>
  <c r="J9" i="34"/>
  <c r="I7" i="53"/>
  <c r="H23" i="34"/>
  <c r="G23" i="42"/>
  <c r="D21" i="5"/>
  <c r="I34" i="25"/>
  <c r="I9" i="29"/>
  <c r="G19" i="33"/>
  <c r="E14" i="40"/>
  <c r="E7" i="32"/>
  <c r="F23" i="47"/>
  <c r="E8" i="29"/>
  <c r="H7" i="25" s="1"/>
  <c r="L10" i="31"/>
  <c r="I6" i="40"/>
  <c r="J6" i="47"/>
  <c r="G10" i="40"/>
  <c r="D9" i="36"/>
  <c r="L7" i="41"/>
  <c r="E15" i="4"/>
  <c r="E8" i="50"/>
  <c r="I6" i="29"/>
  <c r="E25" i="6"/>
  <c r="G20" i="43"/>
  <c r="E17" i="4"/>
  <c r="F23" i="33"/>
  <c r="E21" i="49"/>
  <c r="I8" i="4"/>
  <c r="L7" i="29"/>
  <c r="H22" i="31"/>
  <c r="D9" i="46"/>
  <c r="E17" i="47"/>
  <c r="E15" i="46"/>
  <c r="H20" i="35"/>
  <c r="K9" i="53"/>
  <c r="L8" i="39"/>
  <c r="J9" i="41"/>
  <c r="D9" i="47"/>
  <c r="I23" i="34"/>
  <c r="J9" i="39"/>
  <c r="F18" i="6"/>
  <c r="H23" i="42"/>
  <c r="H22" i="33"/>
  <c r="E9" i="50"/>
  <c r="L10" i="25" s="1"/>
  <c r="I23" i="49"/>
  <c r="E31" i="5"/>
  <c r="D6" i="34"/>
  <c r="H21" i="35"/>
  <c r="I23" i="33"/>
  <c r="H23" i="32"/>
  <c r="F8" i="43"/>
  <c r="F6" i="34"/>
  <c r="I6" i="4"/>
  <c r="G7" i="42"/>
  <c r="F17" i="38"/>
  <c r="G6" i="29"/>
  <c r="E14" i="37"/>
  <c r="K10" i="36"/>
  <c r="K7" i="51"/>
  <c r="H7" i="31"/>
  <c r="G22" i="44"/>
  <c r="F20" i="6"/>
  <c r="H6" i="35"/>
  <c r="G7" i="45"/>
  <c r="J8" i="50"/>
  <c r="I23" i="40"/>
  <c r="K8" i="45"/>
  <c r="H23" i="35"/>
  <c r="F20" i="46"/>
  <c r="E15" i="44"/>
  <c r="K6" i="29"/>
  <c r="J10" i="34"/>
  <c r="F10" i="4"/>
  <c r="D7" i="37"/>
  <c r="H10" i="50"/>
  <c r="H20" i="38"/>
  <c r="L7" i="50"/>
  <c r="F18" i="53"/>
  <c r="E19" i="51"/>
  <c r="G22" i="31"/>
  <c r="I22" i="34"/>
  <c r="I7" i="33"/>
  <c r="G25" i="6"/>
  <c r="I7" i="43"/>
  <c r="E22" i="4"/>
  <c r="G20" i="42"/>
  <c r="E9" i="36"/>
  <c r="L9" i="50"/>
  <c r="E21" i="37"/>
  <c r="I33" i="25"/>
  <c r="L6" i="35"/>
  <c r="E18" i="38"/>
  <c r="K10" i="42"/>
  <c r="L7" i="43"/>
  <c r="K7" i="48"/>
  <c r="L14" i="25"/>
  <c r="E15" i="42"/>
  <c r="F21" i="49"/>
  <c r="L9" i="36"/>
  <c r="F20" i="32"/>
  <c r="E14" i="51"/>
  <c r="L10" i="46"/>
  <c r="L10" i="50"/>
  <c r="G20" i="53"/>
  <c r="F10" i="46"/>
  <c r="L6" i="38"/>
  <c r="F8" i="52"/>
  <c r="F9" i="42"/>
  <c r="E23" i="48"/>
  <c r="I40" i="25"/>
  <c r="H7" i="38"/>
  <c r="K10" i="30"/>
  <c r="L10" i="37"/>
  <c r="E6" i="35"/>
  <c r="D8" i="5"/>
  <c r="H6" i="42"/>
  <c r="E20" i="30"/>
  <c r="G8" i="4"/>
  <c r="I8" i="37"/>
  <c r="E9" i="52"/>
  <c r="G8" i="40"/>
  <c r="D10" i="29"/>
  <c r="E18" i="35"/>
  <c r="H10" i="51"/>
  <c r="E20" i="35"/>
  <c r="F18" i="51"/>
  <c r="F17" i="41"/>
  <c r="L8" i="35"/>
  <c r="J10" i="41"/>
  <c r="H9" i="52"/>
  <c r="D10" i="46"/>
  <c r="H10" i="32"/>
  <c r="E12" i="25"/>
  <c r="F9" i="34"/>
  <c r="G7" i="49"/>
  <c r="H9" i="34"/>
  <c r="F23" i="39"/>
  <c r="F23" i="45"/>
  <c r="J9" i="30"/>
  <c r="E6" i="30"/>
  <c r="I10" i="38"/>
  <c r="E8" i="36"/>
  <c r="E6" i="50"/>
  <c r="H21" i="31"/>
  <c r="H21" i="36"/>
  <c r="F23" i="25"/>
  <c r="J10" i="43"/>
  <c r="E16" i="34"/>
  <c r="E17" i="51"/>
  <c r="J7" i="44"/>
  <c r="G20" i="32"/>
  <c r="G31" i="5"/>
  <c r="F21" i="6"/>
  <c r="G18" i="48"/>
  <c r="F9" i="41"/>
  <c r="L8" i="4"/>
  <c r="G6" i="47"/>
  <c r="F6" i="32"/>
  <c r="G18" i="34"/>
  <c r="D29" i="5"/>
  <c r="F7" i="33"/>
  <c r="E10" i="44"/>
  <c r="G21" i="44"/>
  <c r="I23" i="25"/>
  <c r="F16" i="33"/>
  <c r="F20" i="36"/>
  <c r="D7" i="50"/>
  <c r="E23" i="51"/>
  <c r="F20" i="42"/>
  <c r="I23" i="32"/>
  <c r="H21" i="39"/>
  <c r="G18" i="49"/>
  <c r="H23" i="29"/>
  <c r="K10" i="37"/>
  <c r="E23" i="25"/>
  <c r="G6" i="30"/>
  <c r="G10" i="52"/>
  <c r="J40" i="25"/>
  <c r="L8" i="45"/>
  <c r="D7" i="46"/>
  <c r="F9" i="36"/>
  <c r="G9" i="32"/>
  <c r="H8" i="44"/>
  <c r="G6" i="6"/>
  <c r="F22" i="31"/>
  <c r="L6" i="49"/>
  <c r="G18" i="36"/>
  <c r="H7" i="32"/>
  <c r="J6" i="46"/>
  <c r="J6" i="37"/>
  <c r="J7" i="38"/>
  <c r="L9" i="32"/>
  <c r="G10" i="34"/>
  <c r="H9" i="30"/>
  <c r="L8" i="46"/>
  <c r="E17" i="32"/>
  <c r="J8" i="36"/>
  <c r="H9" i="38"/>
  <c r="H6" i="40"/>
  <c r="I18" i="25"/>
  <c r="I10" i="34"/>
  <c r="L10" i="41"/>
  <c r="D10" i="48"/>
  <c r="G18" i="30"/>
  <c r="E16" i="5"/>
  <c r="L10" i="6"/>
  <c r="F9" i="52"/>
  <c r="L25" i="25"/>
  <c r="I6" i="53"/>
  <c r="E18" i="42"/>
  <c r="F18" i="39"/>
  <c r="G18" i="45"/>
  <c r="F8" i="42"/>
  <c r="F6" i="50"/>
  <c r="K7" i="52"/>
  <c r="M19" i="25"/>
  <c r="F9" i="32"/>
  <c r="J7" i="40"/>
  <c r="E33" i="5"/>
  <c r="F17" i="53"/>
  <c r="I10" i="6"/>
  <c r="G20" i="31"/>
  <c r="E22" i="47"/>
  <c r="H7" i="46"/>
  <c r="H7" i="44"/>
  <c r="F9" i="31"/>
  <c r="F7" i="46"/>
  <c r="D7" i="52"/>
  <c r="G6" i="35"/>
  <c r="E16" i="47"/>
  <c r="G21" i="49"/>
  <c r="F18" i="50"/>
  <c r="G19" i="37"/>
  <c r="G7" i="52"/>
  <c r="D8" i="4"/>
  <c r="H10" i="41"/>
  <c r="E8" i="34"/>
  <c r="F7" i="35"/>
  <c r="D8" i="44"/>
  <c r="H20" i="53"/>
  <c r="I6" i="38"/>
  <c r="D10" i="43"/>
  <c r="D7" i="34"/>
  <c r="L6" i="40"/>
  <c r="J8" i="53"/>
  <c r="F10" i="39"/>
  <c r="F18" i="35"/>
  <c r="E7" i="38"/>
  <c r="I22" i="45"/>
  <c r="G18" i="53"/>
  <c r="E16" i="45"/>
  <c r="I7" i="29"/>
  <c r="F8" i="45"/>
  <c r="E21" i="50"/>
  <c r="F10" i="37"/>
  <c r="H9" i="29"/>
  <c r="H7" i="47"/>
  <c r="E16" i="36"/>
  <c r="F21" i="31"/>
  <c r="F10" i="25"/>
  <c r="K9" i="32"/>
  <c r="H7" i="50"/>
  <c r="L9" i="53"/>
  <c r="L19" i="25"/>
  <c r="I8" i="48"/>
  <c r="H7" i="48"/>
  <c r="G19" i="52"/>
  <c r="E10" i="36"/>
  <c r="G6" i="53"/>
  <c r="E7" i="42"/>
  <c r="E15" i="39"/>
  <c r="E9" i="43"/>
  <c r="E16" i="29"/>
  <c r="G20" i="40"/>
  <c r="K10" i="50"/>
  <c r="E17" i="35"/>
  <c r="E16" i="43"/>
  <c r="L7" i="36"/>
  <c r="G7" i="44"/>
  <c r="E14" i="31"/>
  <c r="J10" i="53"/>
  <c r="D33" i="5"/>
  <c r="H9" i="36"/>
  <c r="K6" i="43"/>
  <c r="F17" i="42"/>
  <c r="G9" i="35"/>
  <c r="F16" i="4"/>
  <c r="I7" i="4"/>
  <c r="E16" i="50"/>
  <c r="G23" i="44"/>
  <c r="K10" i="6"/>
  <c r="E18" i="33"/>
  <c r="H10" i="37"/>
  <c r="F10" i="31"/>
  <c r="I9" i="34"/>
  <c r="G9" i="4"/>
  <c r="F8" i="29"/>
  <c r="E14" i="52"/>
  <c r="J6" i="53"/>
  <c r="E23" i="38"/>
  <c r="I23" i="30"/>
  <c r="F9" i="33"/>
  <c r="E17" i="37"/>
  <c r="L9" i="39"/>
  <c r="I10" i="46"/>
  <c r="L10" i="49"/>
  <c r="G18" i="31"/>
  <c r="K6" i="42"/>
  <c r="D6" i="43"/>
  <c r="E17" i="29"/>
  <c r="H21" i="45"/>
  <c r="F18" i="44"/>
  <c r="E15" i="32"/>
  <c r="F8" i="36"/>
  <c r="F22" i="39"/>
  <c r="F21" i="38"/>
  <c r="K6" i="46"/>
  <c r="E22" i="52"/>
  <c r="E9" i="45"/>
  <c r="H8" i="37"/>
  <c r="J7" i="53"/>
  <c r="J7" i="43"/>
  <c r="G6" i="38"/>
  <c r="I8" i="47"/>
  <c r="F17" i="33"/>
  <c r="D10" i="35"/>
  <c r="J8" i="37"/>
  <c r="I9" i="42"/>
  <c r="F23" i="52"/>
  <c r="E19" i="29"/>
  <c r="H10" i="6"/>
  <c r="F23" i="37"/>
  <c r="I6" i="39"/>
  <c r="F29" i="25"/>
  <c r="H7" i="34"/>
  <c r="J8" i="34"/>
  <c r="I6" i="6"/>
  <c r="F20" i="49"/>
  <c r="D7" i="31"/>
  <c r="L33" i="25"/>
  <c r="E10" i="30"/>
  <c r="F7" i="39"/>
  <c r="E20" i="41"/>
  <c r="E15" i="53"/>
  <c r="K7" i="32"/>
  <c r="I22" i="47"/>
  <c r="K6" i="45"/>
  <c r="I8" i="34"/>
  <c r="J7" i="51"/>
  <c r="H21" i="25"/>
  <c r="L6" i="44"/>
  <c r="K10" i="40"/>
  <c r="F8" i="40"/>
  <c r="L23" i="25"/>
  <c r="F7" i="36"/>
  <c r="I22" i="53"/>
  <c r="E10" i="49"/>
  <c r="L9" i="46"/>
  <c r="G18" i="38"/>
  <c r="F16" i="40"/>
  <c r="I23" i="51"/>
  <c r="H21" i="40"/>
  <c r="F19" i="37"/>
  <c r="F23" i="49"/>
  <c r="D10" i="42"/>
  <c r="L9" i="45"/>
  <c r="F20" i="39"/>
  <c r="G8" i="37"/>
  <c r="G21" i="30"/>
  <c r="G19" i="46"/>
  <c r="F9" i="50"/>
  <c r="H9" i="48"/>
  <c r="K7" i="4"/>
  <c r="H8" i="51"/>
  <c r="H22" i="48"/>
  <c r="E8" i="37"/>
  <c r="J9" i="53"/>
  <c r="D9" i="30"/>
  <c r="G6" i="46"/>
  <c r="F17" i="43"/>
  <c r="G21" i="37"/>
  <c r="J9" i="37"/>
  <c r="E21" i="40"/>
  <c r="D7" i="42"/>
  <c r="E14" i="45"/>
  <c r="L10" i="53"/>
  <c r="J7" i="33"/>
  <c r="I8" i="50"/>
  <c r="E19" i="6"/>
  <c r="F18" i="36"/>
  <c r="L9" i="42"/>
  <c r="I10" i="30"/>
  <c r="F19" i="46"/>
  <c r="H7" i="49"/>
  <c r="F17" i="45"/>
  <c r="H23" i="43"/>
  <c r="H20" i="40"/>
  <c r="F22" i="25"/>
  <c r="E17" i="36"/>
  <c r="E17" i="46"/>
  <c r="L8" i="52"/>
  <c r="J6" i="6"/>
  <c r="E22" i="5"/>
  <c r="G6" i="42"/>
  <c r="D8" i="46"/>
  <c r="F19" i="39"/>
  <c r="E15" i="33"/>
  <c r="G23" i="46"/>
  <c r="H10" i="48"/>
  <c r="F8" i="48"/>
  <c r="G23" i="40"/>
  <c r="I8" i="51"/>
  <c r="G22" i="40"/>
  <c r="H8" i="40"/>
  <c r="N38" i="25"/>
  <c r="J10" i="39"/>
  <c r="G10" i="45"/>
  <c r="G23" i="38"/>
  <c r="K8" i="51"/>
  <c r="I6" i="36"/>
  <c r="F9" i="45"/>
  <c r="J6" i="43"/>
  <c r="G21" i="32"/>
  <c r="K7" i="41"/>
  <c r="K6" i="36"/>
  <c r="G7" i="40"/>
  <c r="F27" i="25"/>
  <c r="F21" i="44"/>
  <c r="K6" i="35"/>
  <c r="J10" i="6"/>
  <c r="D8" i="40"/>
  <c r="F7" i="42"/>
  <c r="F21" i="47"/>
  <c r="I6" i="51"/>
  <c r="G6" i="40"/>
  <c r="D8" i="51"/>
  <c r="J7" i="47"/>
  <c r="I9" i="4"/>
  <c r="J7" i="41"/>
  <c r="E32" i="5"/>
  <c r="H9" i="33"/>
  <c r="H22" i="34"/>
  <c r="I8" i="45"/>
  <c r="D25" i="25"/>
  <c r="F22" i="53"/>
  <c r="D6" i="38"/>
  <c r="E7" i="4"/>
  <c r="J9" i="29"/>
  <c r="G9" i="41"/>
  <c r="H21" i="50"/>
  <c r="E14" i="46"/>
  <c r="H32" i="25"/>
  <c r="D6" i="42"/>
  <c r="F9" i="30"/>
  <c r="D7" i="48"/>
  <c r="I9" i="35"/>
  <c r="E10" i="43"/>
  <c r="F21" i="34"/>
  <c r="E6" i="33"/>
  <c r="F6" i="51"/>
  <c r="E9" i="34"/>
  <c r="L8" i="43"/>
  <c r="F20" i="43"/>
  <c r="I6" i="44"/>
  <c r="E19" i="37"/>
  <c r="F25" i="5"/>
  <c r="F19" i="50"/>
  <c r="F17" i="4"/>
  <c r="E7" i="53"/>
  <c r="K10" i="43"/>
  <c r="I8" i="6"/>
  <c r="K6" i="40"/>
  <c r="H10" i="43"/>
  <c r="F8" i="44"/>
  <c r="D9" i="49"/>
  <c r="F6" i="44"/>
  <c r="K7" i="31"/>
  <c r="H6" i="34"/>
  <c r="I21" i="25"/>
  <c r="K6" i="53"/>
  <c r="F16" i="32"/>
  <c r="L8" i="41"/>
  <c r="F23" i="43"/>
  <c r="F18" i="33"/>
  <c r="C21" i="25"/>
  <c r="F10" i="52"/>
  <c r="K9" i="30"/>
  <c r="L9" i="40"/>
  <c r="E14" i="44"/>
  <c r="K7" i="35"/>
  <c r="I23" i="31"/>
  <c r="J31" i="25"/>
  <c r="I22" i="25"/>
  <c r="F21" i="35"/>
  <c r="H23" i="45"/>
  <c r="D7" i="43"/>
  <c r="H22" i="41"/>
  <c r="D7" i="4"/>
  <c r="D7" i="49"/>
  <c r="H9" i="46"/>
  <c r="F21" i="42"/>
  <c r="H21" i="51"/>
  <c r="F9" i="43"/>
  <c r="I6" i="42"/>
  <c r="E15" i="40"/>
  <c r="H23" i="37"/>
  <c r="E19" i="41"/>
  <c r="K6" i="30"/>
  <c r="G21" i="50"/>
  <c r="G9" i="34"/>
  <c r="H9" i="49"/>
  <c r="E17" i="42"/>
  <c r="I22" i="44"/>
  <c r="K9" i="40"/>
  <c r="H9" i="44"/>
  <c r="E19" i="47"/>
  <c r="I10" i="47"/>
  <c r="L9" i="44"/>
  <c r="K9" i="6"/>
  <c r="E6" i="4"/>
  <c r="F8" i="47"/>
  <c r="E6" i="37"/>
  <c r="K6" i="52"/>
  <c r="E9" i="44"/>
  <c r="G22" i="52"/>
  <c r="L7" i="49"/>
  <c r="J8" i="6"/>
  <c r="H20" i="30"/>
  <c r="F7" i="50"/>
  <c r="E18" i="41"/>
  <c r="L6" i="33"/>
  <c r="H20" i="37"/>
  <c r="L6" i="29"/>
  <c r="L6" i="46"/>
  <c r="J6" i="49"/>
  <c r="L8" i="49"/>
  <c r="G9" i="6"/>
  <c r="I23" i="48"/>
  <c r="G19" i="29"/>
  <c r="H6" i="31"/>
  <c r="H8" i="52"/>
  <c r="K8" i="52"/>
  <c r="H10" i="53"/>
  <c r="D7" i="47"/>
  <c r="H21" i="34"/>
  <c r="E16" i="33"/>
  <c r="D8" i="53"/>
  <c r="E18" i="49"/>
  <c r="E6" i="53"/>
  <c r="E18" i="29"/>
  <c r="J6" i="44"/>
  <c r="J6" i="42"/>
  <c r="C31" i="25"/>
  <c r="F6" i="36"/>
  <c r="L6" i="50"/>
  <c r="G20" i="52"/>
  <c r="D9" i="6"/>
  <c r="I8" i="39"/>
  <c r="G23" i="45"/>
  <c r="G19" i="4"/>
  <c r="F22" i="35"/>
  <c r="G8" i="42"/>
  <c r="H21" i="42"/>
  <c r="I22" i="40"/>
  <c r="H23" i="6"/>
  <c r="I24" i="6"/>
  <c r="F22" i="40"/>
  <c r="E14" i="29"/>
  <c r="E14" i="32"/>
  <c r="E7" i="29"/>
  <c r="G19" i="44"/>
  <c r="E8" i="45"/>
  <c r="H24" i="25" s="1"/>
  <c r="J36" i="25"/>
  <c r="G22" i="50"/>
  <c r="H7" i="45"/>
  <c r="E22" i="31"/>
  <c r="D10" i="5"/>
  <c r="K9" i="39"/>
  <c r="L6" i="30"/>
  <c r="L8" i="37"/>
  <c r="G19" i="39"/>
  <c r="E7" i="46"/>
  <c r="F7" i="51"/>
  <c r="F16" i="49"/>
  <c r="F19" i="51"/>
  <c r="G23" i="6"/>
  <c r="I22" i="36"/>
  <c r="C26" i="25"/>
  <c r="K10" i="35"/>
  <c r="G10" i="50"/>
  <c r="H10" i="30"/>
  <c r="E23" i="50"/>
  <c r="E21" i="31"/>
  <c r="G23" i="37"/>
  <c r="F23" i="32"/>
  <c r="G21" i="33"/>
  <c r="H6" i="51"/>
  <c r="G10" i="39"/>
  <c r="F19" i="33"/>
  <c r="F18" i="37"/>
  <c r="E6" i="36"/>
  <c r="E8" i="44"/>
  <c r="G21" i="39"/>
  <c r="G19" i="48"/>
  <c r="H8" i="29"/>
  <c r="L9" i="6"/>
  <c r="G23" i="51"/>
  <c r="H10" i="4"/>
  <c r="N37" i="25"/>
  <c r="F17" i="39"/>
  <c r="L8" i="42"/>
  <c r="D6" i="49"/>
  <c r="L8" i="33"/>
  <c r="D7" i="32"/>
  <c r="E7" i="45"/>
  <c r="G7" i="50"/>
  <c r="H10" i="44"/>
  <c r="F11" i="25"/>
  <c r="H9" i="45"/>
  <c r="L24" i="25"/>
  <c r="F6" i="25"/>
  <c r="K7" i="37"/>
  <c r="L6" i="47"/>
  <c r="G7" i="37"/>
  <c r="L7" i="32"/>
  <c r="E18" i="45"/>
  <c r="E21" i="45"/>
  <c r="F6" i="43"/>
  <c r="E7" i="48"/>
  <c r="F18" i="48"/>
  <c r="I6" i="30"/>
  <c r="G7" i="33"/>
  <c r="E19" i="38"/>
  <c r="F19" i="52"/>
  <c r="G9" i="52"/>
  <c r="D7" i="30"/>
  <c r="E18" i="31"/>
  <c r="I10" i="50"/>
  <c r="L7" i="33"/>
  <c r="F6" i="31"/>
  <c r="E14" i="34"/>
  <c r="E19" i="45"/>
  <c r="E16" i="42"/>
  <c r="G8" i="49"/>
  <c r="H20" i="29"/>
  <c r="G21" i="45"/>
  <c r="E14" i="39"/>
  <c r="H23" i="47"/>
  <c r="L7" i="44"/>
  <c r="G23" i="31"/>
  <c r="E19" i="31"/>
  <c r="J6" i="38"/>
  <c r="E14" i="41"/>
  <c r="J7" i="30"/>
  <c r="J10" i="30"/>
  <c r="E22" i="51"/>
  <c r="D8" i="52"/>
  <c r="G9" i="42"/>
  <c r="E7" i="31"/>
  <c r="F17" i="25"/>
  <c r="E10" i="51"/>
  <c r="E14" i="50"/>
  <c r="D10" i="37"/>
  <c r="I22" i="42"/>
  <c r="D10" i="51"/>
  <c r="E9" i="4"/>
  <c r="F16" i="43"/>
  <c r="L38" i="25"/>
  <c r="H21" i="43"/>
  <c r="G6" i="45"/>
  <c r="G19" i="35"/>
  <c r="J10" i="38"/>
  <c r="G23" i="53"/>
  <c r="D22" i="25"/>
  <c r="H8" i="49"/>
  <c r="F10" i="47"/>
  <c r="F40" i="25"/>
  <c r="G8" i="29"/>
  <c r="F10" i="32"/>
  <c r="J7" i="6"/>
  <c r="I6" i="41"/>
  <c r="E21" i="30"/>
  <c r="E22" i="35"/>
  <c r="H10" i="39"/>
  <c r="L10" i="47"/>
  <c r="L26" i="25"/>
  <c r="E7" i="44"/>
  <c r="E20" i="36"/>
  <c r="H23" i="44"/>
  <c r="G20" i="49"/>
  <c r="J6" i="4"/>
  <c r="E17" i="34"/>
  <c r="K9" i="36"/>
  <c r="E10" i="41"/>
  <c r="H8" i="35"/>
  <c r="G6" i="34"/>
  <c r="L10" i="42"/>
  <c r="E23" i="29"/>
  <c r="C34" i="25"/>
  <c r="F19" i="43"/>
  <c r="I23" i="35"/>
  <c r="E23" i="5"/>
  <c r="L10" i="44"/>
  <c r="D10" i="49"/>
  <c r="E16" i="30"/>
  <c r="L6" i="6"/>
  <c r="I10" i="39"/>
  <c r="I9" i="47"/>
  <c r="F8" i="53"/>
  <c r="E8" i="52"/>
  <c r="E10" i="53"/>
  <c r="E21" i="47"/>
  <c r="F20" i="29"/>
  <c r="D8" i="34"/>
  <c r="E9" i="39"/>
  <c r="F7" i="48"/>
  <c r="E23" i="39"/>
  <c r="K8" i="48"/>
  <c r="D7" i="36"/>
  <c r="L9" i="4"/>
  <c r="E14" i="36"/>
  <c r="E23" i="53"/>
  <c r="J8" i="41"/>
  <c r="E10" i="38"/>
  <c r="E10" i="34"/>
  <c r="G6" i="36"/>
  <c r="H21" i="46"/>
  <c r="J9" i="40"/>
  <c r="E10" i="46"/>
  <c r="H23" i="41"/>
  <c r="E8" i="32"/>
  <c r="H7" i="40"/>
  <c r="J39" i="25"/>
  <c r="D32" i="5"/>
  <c r="E8" i="46"/>
  <c r="I7" i="44"/>
  <c r="F6" i="4"/>
  <c r="G7" i="51"/>
  <c r="I22" i="4"/>
  <c r="I10" i="48"/>
  <c r="G19" i="36"/>
  <c r="J17" i="25"/>
  <c r="F22" i="50"/>
  <c r="D10" i="36"/>
  <c r="H7" i="33"/>
  <c r="L7" i="40"/>
  <c r="K10" i="49"/>
  <c r="J7" i="36"/>
  <c r="D33" i="25"/>
  <c r="N17" i="25"/>
  <c r="F9" i="39"/>
  <c r="H10" i="36"/>
  <c r="F7" i="41"/>
  <c r="J8" i="33"/>
  <c r="G23" i="43"/>
  <c r="F8" i="6"/>
  <c r="E16" i="37"/>
  <c r="E30" i="5"/>
  <c r="E27" i="25"/>
  <c r="F7" i="30"/>
  <c r="G21" i="51"/>
  <c r="H23" i="4"/>
  <c r="G8" i="39"/>
  <c r="I7" i="40"/>
  <c r="D8" i="49"/>
  <c r="E8" i="42"/>
  <c r="H9" i="25"/>
  <c r="K9" i="35"/>
  <c r="F20" i="44"/>
  <c r="G19" i="32"/>
  <c r="G21" i="41"/>
  <c r="J8" i="49"/>
  <c r="I22" i="33"/>
  <c r="H22" i="38"/>
  <c r="K7" i="49"/>
  <c r="E21" i="33"/>
  <c r="F10" i="36"/>
  <c r="F21" i="29"/>
  <c r="H10" i="29"/>
  <c r="H22" i="37"/>
  <c r="K7" i="47"/>
  <c r="G35" i="5"/>
  <c r="E7" i="34"/>
  <c r="F16" i="42"/>
  <c r="H20" i="45"/>
  <c r="J6" i="40"/>
  <c r="K8" i="49"/>
  <c r="F8" i="51"/>
  <c r="K9" i="31"/>
  <c r="E17" i="44"/>
  <c r="K8" i="43"/>
  <c r="E15" i="43"/>
  <c r="E19" i="52"/>
  <c r="H22" i="42"/>
  <c r="L10" i="33"/>
  <c r="J8" i="32"/>
  <c r="D14" i="5"/>
  <c r="E18" i="4"/>
  <c r="K10" i="34"/>
  <c r="L9" i="34"/>
  <c r="F22" i="33"/>
  <c r="L8" i="32"/>
  <c r="I8" i="32"/>
  <c r="G22" i="29"/>
  <c r="J10" i="40"/>
  <c r="H23" i="30"/>
  <c r="D9" i="38"/>
  <c r="F6" i="52"/>
  <c r="I9" i="45"/>
  <c r="E20" i="33"/>
  <c r="L10" i="29"/>
  <c r="F22" i="49"/>
  <c r="J23" i="25"/>
  <c r="E6" i="42"/>
  <c r="E15" i="48"/>
  <c r="G7" i="48"/>
  <c r="J6" i="52"/>
  <c r="F22" i="38"/>
  <c r="L9" i="48"/>
  <c r="F13" i="25"/>
  <c r="D27" i="5"/>
  <c r="D29" i="25"/>
  <c r="G8" i="6"/>
  <c r="H22" i="6"/>
  <c r="F10" i="40"/>
  <c r="G10" i="48"/>
  <c r="F8" i="39"/>
  <c r="K7" i="30"/>
  <c r="G18" i="4"/>
  <c r="H23" i="53"/>
  <c r="H21" i="49"/>
  <c r="C20" i="25"/>
  <c r="F6" i="47"/>
  <c r="J7" i="39"/>
  <c r="L7" i="39"/>
  <c r="G7" i="34"/>
  <c r="H20" i="34"/>
  <c r="N23" i="25"/>
  <c r="I23" i="37"/>
  <c r="H6" i="46"/>
  <c r="D8" i="38"/>
  <c r="D34" i="25"/>
  <c r="F10" i="38"/>
  <c r="N11" i="25"/>
  <c r="N9" i="25"/>
  <c r="K10" i="4"/>
  <c r="E19" i="50"/>
  <c r="J9" i="32"/>
  <c r="I37" i="25"/>
  <c r="I22" i="49"/>
  <c r="K6" i="31"/>
  <c r="F22" i="32"/>
  <c r="K9" i="34"/>
  <c r="J8" i="25"/>
  <c r="E18" i="51"/>
  <c r="E19" i="4"/>
  <c r="H8" i="4"/>
  <c r="L20" i="25"/>
  <c r="E17" i="33"/>
  <c r="H6" i="49"/>
  <c r="H9" i="51"/>
  <c r="H20" i="41"/>
  <c r="E8" i="35"/>
  <c r="L6" i="31"/>
  <c r="E23" i="42"/>
  <c r="E19" i="49"/>
  <c r="I9" i="44"/>
  <c r="E22" i="33"/>
  <c r="I10" i="36"/>
  <c r="J9" i="6"/>
  <c r="F17" i="35"/>
  <c r="F6" i="38"/>
  <c r="K10" i="44"/>
  <c r="K8" i="46"/>
  <c r="I6" i="46"/>
  <c r="N21" i="25"/>
  <c r="E10" i="47"/>
  <c r="E7" i="35"/>
  <c r="D19" i="25" s="1"/>
  <c r="F16" i="34"/>
  <c r="G23" i="35"/>
  <c r="J9" i="43"/>
  <c r="E24" i="5"/>
  <c r="E8" i="39"/>
  <c r="H13" i="25" s="1"/>
  <c r="D8" i="39"/>
  <c r="E14" i="49"/>
  <c r="L7" i="42"/>
  <c r="E15" i="45"/>
  <c r="J7" i="32"/>
  <c r="H6" i="32"/>
  <c r="F21" i="4"/>
  <c r="I7" i="41"/>
  <c r="G8" i="31"/>
  <c r="F18" i="49"/>
  <c r="E23" i="52"/>
  <c r="G22" i="30"/>
  <c r="G19" i="50"/>
  <c r="E6" i="49"/>
  <c r="F20" i="30"/>
  <c r="D8" i="33"/>
  <c r="H12" i="25"/>
  <c r="I6" i="37"/>
  <c r="G33" i="5"/>
  <c r="L8" i="40"/>
  <c r="D10" i="6"/>
  <c r="E21" i="44"/>
  <c r="G19" i="49"/>
  <c r="F19" i="42"/>
  <c r="I8" i="46"/>
  <c r="L10" i="36"/>
  <c r="I12" i="25"/>
  <c r="E18" i="44"/>
  <c r="G23" i="36"/>
  <c r="F19" i="34"/>
  <c r="E23" i="46"/>
  <c r="E7" i="36"/>
  <c r="H21" i="33"/>
  <c r="H9" i="39"/>
  <c r="I8" i="52"/>
  <c r="D6" i="35"/>
  <c r="D20" i="5"/>
  <c r="E10" i="45"/>
  <c r="I10" i="4"/>
  <c r="G22" i="53"/>
  <c r="H7" i="51"/>
  <c r="E14" i="35"/>
  <c r="E14" i="4"/>
  <c r="E22" i="6"/>
  <c r="J9" i="33"/>
  <c r="E23" i="31"/>
  <c r="N6" i="25"/>
  <c r="K7" i="45"/>
  <c r="H22" i="39"/>
  <c r="E19" i="33"/>
  <c r="E7" i="51"/>
  <c r="G6" i="48"/>
  <c r="H6" i="38"/>
  <c r="K10" i="53"/>
  <c r="M38" i="25"/>
  <c r="F21" i="50"/>
  <c r="N25" i="25"/>
  <c r="D35" i="5"/>
  <c r="E14" i="47"/>
  <c r="H20" i="42"/>
  <c r="E15" i="38"/>
  <c r="I8" i="36"/>
  <c r="I22" i="29"/>
  <c r="G9" i="47"/>
  <c r="E26" i="5"/>
  <c r="G9" i="36"/>
  <c r="F23" i="30"/>
  <c r="D36" i="25"/>
  <c r="I26" i="25"/>
  <c r="I23" i="50"/>
  <c r="E10" i="35"/>
  <c r="F9" i="46"/>
  <c r="D21" i="25"/>
  <c r="I31" i="25"/>
  <c r="D6" i="32"/>
  <c r="E6" i="48"/>
  <c r="M20" i="25"/>
  <c r="D10" i="41"/>
  <c r="L17" i="25"/>
  <c r="L10" i="51"/>
  <c r="F23" i="40"/>
  <c r="F22" i="6"/>
  <c r="D7" i="35"/>
  <c r="I6" i="35"/>
  <c r="L9" i="43"/>
  <c r="H10" i="34"/>
  <c r="G21" i="34"/>
  <c r="J9" i="50"/>
  <c r="J10" i="29"/>
  <c r="K8" i="40"/>
  <c r="F16" i="45"/>
  <c r="C7" i="25"/>
  <c r="F23" i="4"/>
  <c r="H24" i="6"/>
  <c r="F10" i="6"/>
  <c r="G20" i="35"/>
  <c r="K9" i="45"/>
  <c r="C19" i="25"/>
  <c r="F17" i="51"/>
  <c r="E9" i="49"/>
  <c r="E16" i="35"/>
  <c r="H6" i="47"/>
  <c r="H21" i="53"/>
  <c r="G22" i="37"/>
  <c r="G8" i="41"/>
  <c r="H34" i="25"/>
  <c r="K8" i="47"/>
  <c r="F23" i="50"/>
  <c r="F16" i="48"/>
  <c r="E9" i="42"/>
  <c r="L36" i="25" s="1"/>
  <c r="H7" i="29"/>
  <c r="D10" i="50"/>
  <c r="E19" i="40"/>
  <c r="L10" i="34"/>
  <c r="J8" i="52"/>
  <c r="D16" i="5"/>
  <c r="E18" i="47"/>
  <c r="H21" i="29"/>
  <c r="I9" i="33"/>
  <c r="I23" i="44"/>
  <c r="G9" i="37"/>
  <c r="E15" i="52"/>
  <c r="J10" i="31"/>
  <c r="F19" i="36"/>
  <c r="E20" i="40"/>
  <c r="G18" i="35"/>
  <c r="E22" i="45"/>
  <c r="I10" i="42"/>
  <c r="I9" i="31"/>
  <c r="D8" i="42"/>
  <c r="E10" i="29"/>
  <c r="F23" i="34"/>
  <c r="D10" i="47"/>
  <c r="D7" i="29"/>
  <c r="E23" i="35"/>
  <c r="I7" i="42"/>
  <c r="F22" i="43"/>
  <c r="G10" i="38"/>
  <c r="E15" i="37"/>
  <c r="G9" i="43"/>
  <c r="L6" i="42"/>
  <c r="F21" i="30"/>
  <c r="I7" i="48"/>
  <c r="E20" i="39"/>
  <c r="M39" i="25"/>
  <c r="H6" i="39"/>
  <c r="H33" i="25"/>
  <c r="I6" i="47"/>
  <c r="E18" i="40"/>
  <c r="E18" i="32"/>
  <c r="L9" i="51"/>
  <c r="D6" i="46"/>
  <c r="I7" i="6"/>
  <c r="F6" i="42"/>
  <c r="I23" i="45"/>
  <c r="H31" i="25"/>
  <c r="D8" i="43"/>
  <c r="F18" i="30"/>
  <c r="G7" i="39"/>
  <c r="J9" i="51"/>
  <c r="J6" i="51"/>
  <c r="F18" i="41"/>
  <c r="J10" i="52"/>
  <c r="E8" i="40"/>
  <c r="M27" i="25"/>
  <c r="H9" i="41"/>
  <c r="F7" i="53"/>
  <c r="K7" i="43"/>
  <c r="E7" i="50"/>
  <c r="E20" i="51"/>
  <c r="F7" i="31"/>
  <c r="G10" i="53"/>
  <c r="E23" i="45"/>
  <c r="L9" i="35"/>
  <c r="E20" i="53"/>
  <c r="M40" i="25"/>
  <c r="L8" i="44"/>
  <c r="G20" i="45"/>
  <c r="L7" i="53"/>
  <c r="F18" i="29"/>
  <c r="J8" i="44"/>
  <c r="E18" i="37"/>
  <c r="F18" i="31"/>
  <c r="H9" i="31"/>
  <c r="G19" i="41"/>
  <c r="I9" i="25"/>
  <c r="F7" i="32"/>
  <c r="E9" i="40"/>
  <c r="F22" i="52"/>
  <c r="E37" i="25"/>
  <c r="E17" i="30"/>
  <c r="F20" i="48"/>
  <c r="H8" i="45"/>
  <c r="E19" i="36"/>
  <c r="E15" i="31"/>
  <c r="K6" i="33"/>
  <c r="H10" i="42"/>
  <c r="E6" i="6"/>
  <c r="D8" i="31"/>
  <c r="I23" i="29"/>
  <c r="E22" i="42"/>
  <c r="H8" i="6"/>
  <c r="C6" i="25"/>
  <c r="F21" i="33"/>
  <c r="J7" i="45"/>
  <c r="E23" i="36"/>
  <c r="H23" i="25"/>
  <c r="F23" i="31"/>
  <c r="K6" i="38"/>
  <c r="G23" i="47"/>
  <c r="L10" i="4"/>
  <c r="D39" i="25"/>
  <c r="F10" i="45"/>
  <c r="F8" i="33"/>
  <c r="E34" i="5"/>
  <c r="F17" i="52"/>
  <c r="H22" i="36"/>
  <c r="G22" i="46"/>
  <c r="J10" i="35"/>
  <c r="H27" i="25"/>
  <c r="K8" i="34"/>
  <c r="K8" i="36"/>
  <c r="H7" i="36"/>
  <c r="E20" i="6"/>
  <c r="J7" i="35"/>
  <c r="K10" i="46"/>
  <c r="J6" i="50"/>
  <c r="F16" i="47"/>
  <c r="L6" i="45"/>
  <c r="E18" i="52"/>
  <c r="H8" i="34"/>
  <c r="I7" i="37"/>
  <c r="G23" i="52"/>
  <c r="F22" i="30"/>
  <c r="F18" i="25"/>
  <c r="E28" i="5"/>
  <c r="E21" i="39"/>
  <c r="J8" i="48"/>
  <c r="F16" i="39"/>
  <c r="F20" i="37"/>
  <c r="E10" i="32"/>
  <c r="L16" i="25"/>
  <c r="E18" i="30"/>
  <c r="F9" i="38"/>
  <c r="F17" i="46"/>
  <c r="G20" i="6"/>
  <c r="G22" i="36"/>
  <c r="E9" i="32"/>
  <c r="L22" i="25" s="1"/>
  <c r="E15" i="29"/>
  <c r="F17" i="34"/>
  <c r="F9" i="51"/>
  <c r="D18" i="5"/>
  <c r="F17" i="31"/>
  <c r="I23" i="42"/>
  <c r="H7" i="30"/>
  <c r="F6" i="41"/>
  <c r="G19" i="45"/>
  <c r="E19" i="53"/>
  <c r="E7" i="33"/>
  <c r="F17" i="44"/>
  <c r="E18" i="43"/>
  <c r="G20" i="34"/>
  <c r="I10" i="52"/>
  <c r="H22" i="52"/>
  <c r="E23" i="34"/>
  <c r="F23" i="51"/>
  <c r="F25" i="6"/>
  <c r="I7" i="45"/>
  <c r="D9" i="41"/>
  <c r="E40" i="25"/>
  <c r="F16" i="51"/>
  <c r="E6" i="29"/>
  <c r="F10" i="34"/>
  <c r="F6" i="53"/>
  <c r="F19" i="49"/>
  <c r="L7" i="30"/>
  <c r="I23" i="41"/>
  <c r="H23" i="39"/>
  <c r="E19" i="44"/>
  <c r="F22" i="4"/>
  <c r="H23" i="33"/>
  <c r="L7" i="31"/>
  <c r="J8" i="30"/>
  <c r="K9" i="51"/>
  <c r="G22" i="43"/>
  <c r="E14" i="33"/>
  <c r="F7" i="45"/>
  <c r="G23" i="48"/>
  <c r="E17" i="38"/>
  <c r="H16" i="25"/>
  <c r="D25" i="5"/>
  <c r="F22" i="46"/>
  <c r="E17" i="53"/>
  <c r="C24" i="25"/>
  <c r="H22" i="44"/>
  <c r="F22" i="36"/>
  <c r="L9" i="52"/>
  <c r="G18" i="33"/>
  <c r="F16" i="35"/>
  <c r="L9" i="33"/>
  <c r="N13" i="25"/>
  <c r="E8" i="43"/>
  <c r="G22" i="34"/>
  <c r="F21" i="36"/>
  <c r="L8" i="6"/>
  <c r="F18" i="52"/>
  <c r="G20" i="29"/>
  <c r="J8" i="46"/>
  <c r="D10" i="25"/>
  <c r="D7" i="33"/>
  <c r="M24" i="25"/>
  <c r="M26" i="25"/>
  <c r="I23" i="52"/>
  <c r="E19" i="48"/>
  <c r="H20" i="51"/>
  <c r="G18" i="39"/>
  <c r="F21" i="41"/>
  <c r="D7" i="41"/>
  <c r="I25" i="25"/>
  <c r="F19" i="6"/>
  <c r="H20" i="46"/>
  <c r="E23" i="40"/>
  <c r="D10" i="34"/>
  <c r="G8" i="53"/>
  <c r="F24" i="5"/>
  <c r="K8" i="53"/>
  <c r="G23" i="4"/>
  <c r="E10" i="42"/>
  <c r="G8" i="46"/>
  <c r="L8" i="47"/>
  <c r="I22" i="31"/>
  <c r="H22" i="51"/>
  <c r="J7" i="42"/>
  <c r="G6" i="33"/>
  <c r="D6" i="51"/>
  <c r="C28" i="25" s="1"/>
  <c r="N22" i="25"/>
  <c r="D17" i="25"/>
  <c r="E14" i="38"/>
  <c r="H10" i="49"/>
  <c r="J10" i="33"/>
  <c r="E17" i="50"/>
  <c r="E16" i="39"/>
  <c r="D7" i="6"/>
  <c r="G20" i="38"/>
  <c r="C40" i="25"/>
  <c r="G20" i="51"/>
  <c r="G8" i="30"/>
  <c r="I11" i="25"/>
  <c r="I7" i="38"/>
  <c r="D9" i="44"/>
  <c r="M16" i="25"/>
  <c r="H35" i="25"/>
  <c r="F9" i="44"/>
  <c r="E14" i="25"/>
  <c r="I7" i="51"/>
  <c r="K7" i="50"/>
  <c r="E23" i="41"/>
  <c r="G7" i="53"/>
  <c r="G23" i="29"/>
  <c r="F23" i="36"/>
  <c r="E19" i="30"/>
  <c r="I15" i="25"/>
  <c r="H15" i="25"/>
  <c r="E20" i="38"/>
  <c r="I6" i="34"/>
  <c r="H6" i="37"/>
  <c r="I6" i="45"/>
  <c r="J6" i="25"/>
  <c r="E23" i="32"/>
  <c r="D6" i="53"/>
  <c r="I22" i="43"/>
  <c r="E22" i="53"/>
  <c r="J8" i="42"/>
  <c r="H37" i="25"/>
  <c r="D6" i="39"/>
  <c r="L7" i="51"/>
  <c r="J29" i="25"/>
  <c r="G10" i="29"/>
  <c r="G6" i="39"/>
  <c r="F20" i="51"/>
  <c r="F10" i="33"/>
  <c r="H23" i="52"/>
  <c r="I9" i="30"/>
  <c r="E16" i="6"/>
  <c r="F22" i="37"/>
  <c r="F20" i="34"/>
  <c r="J10" i="37"/>
  <c r="E22" i="25"/>
  <c r="I22" i="37"/>
  <c r="L8" i="30"/>
  <c r="I22" i="35"/>
  <c r="F8" i="32"/>
  <c r="G6" i="44"/>
  <c r="K10" i="45"/>
  <c r="D9" i="37"/>
  <c r="J9" i="49"/>
  <c r="H7" i="53"/>
  <c r="G9" i="51"/>
  <c r="E20" i="49"/>
  <c r="I7" i="46"/>
  <c r="J33" i="25"/>
  <c r="F9" i="47"/>
  <c r="E10" i="4"/>
  <c r="I7" i="52"/>
  <c r="L8" i="29"/>
  <c r="C37" i="25"/>
  <c r="K9" i="37"/>
  <c r="E21" i="4"/>
  <c r="E22" i="43"/>
  <c r="H9" i="42"/>
  <c r="D6" i="50"/>
  <c r="D6" i="30"/>
  <c r="C25" i="25" s="1"/>
  <c r="J9" i="31"/>
  <c r="H23" i="49"/>
  <c r="I9" i="50"/>
  <c r="I10" i="41"/>
  <c r="F10" i="42"/>
  <c r="I22" i="41"/>
  <c r="K10" i="38"/>
  <c r="F9" i="53"/>
  <c r="D6" i="44"/>
  <c r="E7" i="49"/>
  <c r="K8" i="37"/>
  <c r="D9" i="40"/>
  <c r="F18" i="47"/>
  <c r="F20" i="45"/>
  <c r="E21" i="29"/>
  <c r="H20" i="50"/>
  <c r="F9" i="4"/>
  <c r="D10" i="38"/>
  <c r="F7" i="44"/>
  <c r="I8" i="33"/>
  <c r="E9" i="48"/>
  <c r="L39" i="25" s="1"/>
  <c r="L9" i="30"/>
  <c r="F19" i="48"/>
  <c r="G21" i="40"/>
  <c r="I10" i="44"/>
  <c r="H10" i="45"/>
  <c r="J7" i="52"/>
  <c r="L11" i="25"/>
  <c r="M6" i="25"/>
  <c r="G22" i="48"/>
  <c r="F20" i="52"/>
  <c r="H23" i="38"/>
  <c r="F17" i="47"/>
  <c r="H21" i="52"/>
  <c r="J8" i="35"/>
  <c r="J7" i="34"/>
  <c r="G10" i="4"/>
  <c r="L9" i="38"/>
  <c r="K10" i="51"/>
  <c r="G20" i="4"/>
  <c r="E19" i="34"/>
  <c r="G22" i="33"/>
  <c r="F18" i="32"/>
  <c r="L6" i="32"/>
  <c r="G10" i="6"/>
  <c r="K9" i="38"/>
  <c r="H21" i="41"/>
  <c r="C32" i="25"/>
  <c r="F21" i="48"/>
  <c r="D26" i="25"/>
  <c r="H19" i="25"/>
  <c r="J6" i="33"/>
  <c r="G22" i="45"/>
  <c r="L7" i="46"/>
  <c r="L7" i="4"/>
  <c r="E9" i="51"/>
  <c r="F20" i="53"/>
  <c r="F6" i="30"/>
  <c r="D9" i="4"/>
  <c r="L15" i="25"/>
  <c r="D15" i="25"/>
  <c r="F21" i="43"/>
  <c r="D17" i="5"/>
  <c r="F8" i="35"/>
  <c r="E16" i="41"/>
  <c r="E21" i="46"/>
  <c r="L9" i="37"/>
  <c r="D9" i="45"/>
  <c r="F23" i="29"/>
  <c r="F6" i="45"/>
  <c r="F22" i="34"/>
  <c r="G18" i="29"/>
  <c r="E19" i="5"/>
  <c r="D9" i="29"/>
  <c r="H40" i="25"/>
  <c r="F6" i="40"/>
  <c r="H36" i="25"/>
  <c r="D10" i="53"/>
  <c r="F19" i="38"/>
  <c r="E7" i="52"/>
  <c r="D20" i="25" s="1"/>
  <c r="H6" i="33"/>
  <c r="G8" i="36"/>
  <c r="D7" i="40"/>
  <c r="F8" i="50"/>
  <c r="D16" i="25"/>
  <c r="G7" i="47"/>
  <c r="I6" i="49"/>
  <c r="E23" i="4"/>
  <c r="D10" i="52"/>
  <c r="I23" i="53"/>
  <c r="E18" i="39"/>
  <c r="E20" i="5"/>
  <c r="E19" i="42"/>
  <c r="E17" i="6"/>
  <c r="F16" i="46"/>
  <c r="K7" i="6"/>
  <c r="G30" i="5"/>
  <c r="H9" i="4"/>
  <c r="H9" i="43"/>
  <c r="I10" i="53"/>
  <c r="D8" i="41"/>
  <c r="E15" i="47"/>
  <c r="H10" i="25"/>
  <c r="F6" i="33"/>
  <c r="C18" i="25"/>
  <c r="E18" i="50"/>
  <c r="N24" i="25"/>
  <c r="F17" i="29"/>
  <c r="G20" i="47"/>
  <c r="C27" i="25"/>
  <c r="J7" i="4"/>
  <c r="H6" i="36"/>
  <c r="K8" i="6"/>
  <c r="J9" i="48"/>
  <c r="E10" i="6"/>
  <c r="E9" i="29"/>
  <c r="L7" i="25" s="1"/>
  <c r="N39" i="25"/>
  <c r="F8" i="34"/>
  <c r="G22" i="49"/>
  <c r="D7" i="38"/>
  <c r="E19" i="35"/>
  <c r="D40" i="25"/>
  <c r="G21" i="38"/>
  <c r="K9" i="46"/>
  <c r="F17" i="49"/>
  <c r="G9" i="40"/>
  <c r="K7" i="46"/>
  <c r="G22" i="6"/>
  <c r="D10" i="39"/>
  <c r="F16" i="37"/>
  <c r="F23" i="35"/>
  <c r="E35" i="5"/>
  <c r="G19" i="31"/>
  <c r="E21" i="34"/>
  <c r="G6" i="43"/>
  <c r="H8" i="47"/>
  <c r="F24" i="6"/>
  <c r="F18" i="34"/>
  <c r="D6" i="25"/>
  <c r="L13" i="25"/>
  <c r="E22" i="38"/>
  <c r="E6" i="47"/>
  <c r="H25" i="6"/>
  <c r="I7" i="32"/>
  <c r="D9" i="51"/>
  <c r="H7" i="52"/>
  <c r="L7" i="37"/>
  <c r="G20" i="44"/>
  <c r="E6" i="46"/>
  <c r="D9" i="31"/>
  <c r="J9" i="44"/>
  <c r="F16" i="36"/>
  <c r="E6" i="31"/>
  <c r="F34" i="5"/>
  <c r="E21" i="42"/>
  <c r="H21" i="44"/>
  <c r="L6" i="43"/>
  <c r="N18" i="25"/>
  <c r="C36" i="25"/>
  <c r="M10" i="25"/>
  <c r="E16" i="31"/>
  <c r="H20" i="31"/>
  <c r="E6" i="52"/>
  <c r="E22" i="39"/>
  <c r="G21" i="47"/>
  <c r="K9" i="33"/>
  <c r="H20" i="33"/>
  <c r="L10" i="52"/>
  <c r="D9" i="34"/>
  <c r="H6" i="53"/>
  <c r="E25" i="25"/>
  <c r="H20" i="43"/>
  <c r="J9" i="46"/>
  <c r="F19" i="53"/>
  <c r="G19" i="53"/>
  <c r="G21" i="4"/>
  <c r="G7" i="43"/>
  <c r="K7" i="36"/>
  <c r="H22" i="49"/>
  <c r="F22" i="51"/>
  <c r="J10" i="50"/>
  <c r="E10" i="39"/>
  <c r="G10" i="44"/>
  <c r="H20" i="39"/>
  <c r="F18" i="4"/>
  <c r="I6" i="32"/>
  <c r="E31" i="25"/>
  <c r="D6" i="33"/>
  <c r="C14" i="25" s="1"/>
  <c r="D9" i="43"/>
  <c r="E8" i="47"/>
  <c r="I39" i="25"/>
  <c r="D23" i="25"/>
  <c r="L29" i="25"/>
  <c r="F10" i="53"/>
  <c r="H6" i="52"/>
  <c r="I22" i="51"/>
  <c r="D6" i="47"/>
  <c r="C8" i="25" s="1"/>
  <c r="K8" i="50"/>
  <c r="L9" i="41"/>
  <c r="G9" i="50"/>
  <c r="E35" i="25"/>
  <c r="D32" i="25"/>
  <c r="G20" i="41"/>
  <c r="H6" i="30"/>
  <c r="D31" i="5"/>
  <c r="E15" i="5"/>
  <c r="I10" i="25"/>
  <c r="F8" i="49"/>
  <c r="F26" i="25"/>
  <c r="N26" i="25"/>
  <c r="H22" i="30"/>
  <c r="E21" i="51"/>
  <c r="F24" i="25"/>
  <c r="F19" i="25"/>
  <c r="F20" i="25"/>
  <c r="E13" i="25"/>
  <c r="F16" i="25"/>
  <c r="F8" i="25"/>
  <c r="E34" i="25"/>
  <c r="E18" i="25"/>
  <c r="J20" i="25"/>
  <c r="I17" i="25"/>
  <c r="J16" i="25"/>
  <c r="J7" i="25"/>
  <c r="J18" i="25"/>
  <c r="J22" i="25"/>
  <c r="J9" i="25"/>
  <c r="I19" i="25"/>
  <c r="J24" i="25"/>
  <c r="I7" i="25"/>
  <c r="M18" i="25"/>
  <c r="N27" i="25"/>
  <c r="N10" i="25"/>
  <c r="N28" i="25"/>
  <c r="M33" i="25"/>
  <c r="N12" i="25"/>
  <c r="N7" i="25"/>
  <c r="N22" i="30" l="1"/>
  <c r="O22" i="51"/>
  <c r="N20" i="39"/>
  <c r="N22" i="49"/>
  <c r="N20" i="43"/>
  <c r="N20" i="33"/>
  <c r="N20" i="31"/>
  <c r="N21" i="44"/>
  <c r="M22" i="49"/>
  <c r="O23" i="53"/>
  <c r="M22" i="45"/>
  <c r="N21" i="41"/>
  <c r="M22" i="33"/>
  <c r="N21" i="52"/>
  <c r="N23" i="38"/>
  <c r="M22" i="48"/>
  <c r="N20" i="50"/>
  <c r="O22" i="41"/>
  <c r="N23" i="49"/>
  <c r="O22" i="35"/>
  <c r="O22" i="37"/>
  <c r="N23" i="52"/>
  <c r="O22" i="43"/>
  <c r="M23" i="29"/>
  <c r="N22" i="51"/>
  <c r="O22" i="31"/>
  <c r="M23" i="4"/>
  <c r="N20" i="46"/>
  <c r="N20" i="51"/>
  <c r="O23" i="52"/>
  <c r="M22" i="34"/>
  <c r="O23" i="41"/>
  <c r="O23" i="42"/>
  <c r="O23" i="29"/>
  <c r="O23" i="45"/>
  <c r="O23" i="44"/>
  <c r="O23" i="50"/>
  <c r="O22" i="29"/>
  <c r="O22" i="49"/>
  <c r="O23" i="37"/>
  <c r="O22" i="33"/>
  <c r="O22" i="4"/>
  <c r="O23" i="35"/>
  <c r="O22" i="42"/>
  <c r="O22" i="36"/>
  <c r="O22" i="40"/>
  <c r="O23" i="48"/>
  <c r="O22" i="44"/>
  <c r="O23" i="31"/>
  <c r="O23" i="51"/>
  <c r="O22" i="53"/>
  <c r="O22" i="47"/>
  <c r="O23" i="30"/>
  <c r="O22" i="45"/>
  <c r="O23" i="32"/>
  <c r="O22" i="34"/>
  <c r="O23" i="40"/>
  <c r="O23" i="33"/>
  <c r="O23" i="49"/>
  <c r="O23" i="34"/>
  <c r="O23" i="39"/>
  <c r="O23" i="46"/>
  <c r="O22" i="52"/>
  <c r="O22" i="30"/>
  <c r="O22" i="39"/>
  <c r="O23" i="43"/>
  <c r="O23" i="36"/>
  <c r="O23" i="38"/>
  <c r="O23" i="47"/>
  <c r="O22" i="50"/>
  <c r="O22" i="46"/>
  <c r="O23" i="4"/>
  <c r="O22" i="48"/>
  <c r="O22" i="32"/>
  <c r="O22" i="38"/>
  <c r="N22" i="44"/>
  <c r="M23" i="48"/>
  <c r="M22" i="43"/>
  <c r="N23" i="33"/>
  <c r="N23" i="39"/>
  <c r="N22" i="52"/>
  <c r="M22" i="36"/>
  <c r="M23" i="52"/>
  <c r="M22" i="46"/>
  <c r="N22" i="36"/>
  <c r="M23" i="47"/>
  <c r="M22" i="37"/>
  <c r="N20" i="42"/>
  <c r="N22" i="39"/>
  <c r="M22" i="53"/>
  <c r="N21" i="33"/>
  <c r="M23" i="36"/>
  <c r="M22" i="30"/>
  <c r="M23" i="35"/>
  <c r="N20" i="34"/>
  <c r="N21" i="49"/>
  <c r="N23" i="53"/>
  <c r="N23" i="30"/>
  <c r="M22" i="29"/>
  <c r="N22" i="42"/>
  <c r="N20" i="45"/>
  <c r="N22" i="37"/>
  <c r="N22" i="38"/>
  <c r="N23" i="4"/>
  <c r="M23" i="43"/>
  <c r="N23" i="41"/>
  <c r="N21" i="46"/>
  <c r="N23" i="44"/>
  <c r="M23" i="53"/>
  <c r="N21" i="43"/>
  <c r="M23" i="31"/>
  <c r="N23" i="47"/>
  <c r="N20" i="29"/>
  <c r="M23" i="51"/>
  <c r="M23" i="37"/>
  <c r="M22" i="50"/>
  <c r="N21" i="42"/>
  <c r="M23" i="45"/>
  <c r="N21" i="34"/>
  <c r="N20" i="37"/>
  <c r="N20" i="30"/>
  <c r="M22" i="52"/>
  <c r="N23" i="37"/>
  <c r="N22" i="41"/>
  <c r="N23" i="45"/>
  <c r="N22" i="34"/>
  <c r="M23" i="38"/>
  <c r="M22" i="40"/>
  <c r="M23" i="40"/>
  <c r="M23" i="46"/>
  <c r="N23" i="43"/>
  <c r="N22" i="48"/>
  <c r="M23" i="44"/>
  <c r="N23" i="29"/>
  <c r="M22" i="31"/>
  <c r="N23" i="35"/>
  <c r="M22" i="44"/>
  <c r="N23" i="32"/>
  <c r="N22" i="33"/>
  <c r="N23" i="42"/>
  <c r="N22" i="31"/>
  <c r="M23" i="42"/>
  <c r="N23" i="34"/>
  <c r="M23" i="32"/>
  <c r="N22" i="35"/>
  <c r="M22" i="41"/>
  <c r="N23" i="36"/>
  <c r="N23" i="46"/>
  <c r="M22" i="39"/>
  <c r="M23" i="30"/>
  <c r="M22" i="4"/>
  <c r="M22" i="42"/>
  <c r="M22" i="35"/>
  <c r="N22" i="45"/>
  <c r="M22" i="38"/>
  <c r="N22" i="29"/>
  <c r="N23" i="51"/>
  <c r="M22" i="47"/>
  <c r="M23" i="34"/>
  <c r="M22" i="32"/>
  <c r="M23" i="50"/>
  <c r="M23" i="39"/>
  <c r="N23" i="50"/>
  <c r="M22" i="51"/>
  <c r="N22" i="46"/>
  <c r="N22" i="43"/>
  <c r="N23" i="40"/>
  <c r="N22" i="4"/>
  <c r="N22" i="53"/>
  <c r="N22" i="32"/>
  <c r="N22" i="50"/>
  <c r="N23" i="48"/>
  <c r="N22" i="47"/>
  <c r="N22" i="40"/>
  <c r="N23" i="31"/>
  <c r="M23" i="41"/>
  <c r="M23" i="49"/>
  <c r="M23" i="33"/>
  <c r="N21" i="29"/>
  <c r="N21" i="53"/>
  <c r="N20" i="41"/>
  <c r="N21" i="51"/>
  <c r="N21" i="50"/>
  <c r="N20" i="40"/>
  <c r="N21" i="40"/>
  <c r="N21" i="45"/>
  <c r="N20" i="53"/>
  <c r="N21" i="39"/>
  <c r="N21" i="36"/>
  <c r="N21" i="31"/>
  <c r="N20" i="38"/>
  <c r="N21" i="35"/>
  <c r="N20" i="35"/>
  <c r="N21" i="47"/>
  <c r="N21" i="38"/>
  <c r="N21" i="4"/>
  <c r="N21" i="32"/>
  <c r="N20" i="52"/>
  <c r="N20" i="47"/>
  <c r="N21" i="48"/>
  <c r="N21" i="30"/>
  <c r="N21" i="37"/>
  <c r="N20" i="48"/>
  <c r="N20" i="4"/>
  <c r="N20" i="32"/>
  <c r="N20" i="36"/>
  <c r="N20" i="44"/>
  <c r="N20" i="49"/>
  <c r="M20" i="41"/>
  <c r="M21" i="4"/>
  <c r="M21" i="47"/>
  <c r="M20" i="44"/>
  <c r="M21" i="38"/>
  <c r="M20" i="47"/>
  <c r="M20" i="4"/>
  <c r="M21" i="40"/>
  <c r="M20" i="51"/>
  <c r="M20" i="38"/>
  <c r="M20" i="29"/>
  <c r="M20" i="34"/>
  <c r="M20" i="45"/>
  <c r="M20" i="35"/>
  <c r="M21" i="34"/>
  <c r="M21" i="41"/>
  <c r="M21" i="51"/>
  <c r="M20" i="49"/>
  <c r="M21" i="45"/>
  <c r="M21" i="39"/>
  <c r="M21" i="33"/>
  <c r="M20" i="52"/>
  <c r="M21" i="50"/>
  <c r="M21" i="32"/>
  <c r="M21" i="37"/>
  <c r="M21" i="30"/>
  <c r="M20" i="40"/>
  <c r="M21" i="49"/>
  <c r="M20" i="31"/>
  <c r="M21" i="44"/>
  <c r="M20" i="32"/>
  <c r="M20" i="53"/>
  <c r="M20" i="42"/>
  <c r="M20" i="43"/>
  <c r="M20" i="36"/>
  <c r="M20" i="30"/>
  <c r="M20" i="33"/>
  <c r="M21" i="36"/>
  <c r="M21" i="43"/>
  <c r="M20" i="48"/>
  <c r="M21" i="42"/>
  <c r="M21" i="31"/>
  <c r="M21" i="52"/>
  <c r="M21" i="29"/>
  <c r="M21" i="46"/>
  <c r="M21" i="53"/>
  <c r="M20" i="39"/>
  <c r="M21" i="35"/>
  <c r="M20" i="37"/>
  <c r="M20" i="46"/>
  <c r="M20" i="50"/>
  <c r="M21" i="48"/>
  <c r="M19" i="53"/>
  <c r="M19" i="31"/>
  <c r="M18" i="29"/>
  <c r="M18" i="39"/>
  <c r="M18" i="33"/>
  <c r="M19" i="45"/>
  <c r="M19" i="41"/>
  <c r="M18" i="35"/>
  <c r="M19" i="49"/>
  <c r="M19" i="50"/>
  <c r="M18" i="4"/>
  <c r="M19" i="32"/>
  <c r="M19" i="36"/>
  <c r="M19" i="35"/>
  <c r="M19" i="48"/>
  <c r="M19" i="39"/>
  <c r="M19" i="44"/>
  <c r="M19" i="4"/>
  <c r="M19" i="29"/>
  <c r="M19" i="46"/>
  <c r="M18" i="38"/>
  <c r="M18" i="31"/>
  <c r="M19" i="52"/>
  <c r="M18" i="53"/>
  <c r="M19" i="37"/>
  <c r="M18" i="45"/>
  <c r="M18" i="30"/>
  <c r="M18" i="36"/>
  <c r="M18" i="49"/>
  <c r="M18" i="34"/>
  <c r="M18" i="48"/>
  <c r="M19" i="33"/>
  <c r="M18" i="41"/>
  <c r="M18" i="46"/>
  <c r="M18" i="44"/>
  <c r="M19" i="38"/>
  <c r="M18" i="47"/>
  <c r="M19" i="47"/>
  <c r="M19" i="42"/>
  <c r="M18" i="40"/>
  <c r="M18" i="52"/>
  <c r="M19" i="40"/>
  <c r="M19" i="51"/>
  <c r="M19" i="30"/>
  <c r="M18" i="42"/>
  <c r="M18" i="37"/>
  <c r="M18" i="43"/>
  <c r="M18" i="32"/>
  <c r="M18" i="50"/>
  <c r="M19" i="34"/>
  <c r="M18" i="51"/>
  <c r="M19" i="43"/>
  <c r="L23" i="35"/>
  <c r="L23" i="29"/>
  <c r="L23" i="36"/>
  <c r="L23" i="51"/>
  <c r="L23" i="31"/>
  <c r="L23" i="34"/>
  <c r="L23" i="50"/>
  <c r="L23" i="4"/>
  <c r="L23" i="40"/>
  <c r="L23" i="30"/>
  <c r="L23" i="32"/>
  <c r="L23" i="43"/>
  <c r="L23" i="49"/>
  <c r="L23" i="37"/>
  <c r="L23" i="52"/>
  <c r="L23" i="45"/>
  <c r="L23" i="39"/>
  <c r="L23" i="33"/>
  <c r="L23" i="47"/>
  <c r="L23" i="41"/>
  <c r="L23" i="48"/>
  <c r="L23" i="44"/>
  <c r="L23" i="42"/>
  <c r="L23" i="53"/>
  <c r="L23" i="38"/>
  <c r="L23" i="46"/>
  <c r="L22" i="51"/>
  <c r="L22" i="34"/>
  <c r="L22" i="37"/>
  <c r="L22" i="36"/>
  <c r="L22" i="46"/>
  <c r="L22" i="4"/>
  <c r="L22" i="30"/>
  <c r="L22" i="52"/>
  <c r="L22" i="43"/>
  <c r="L22" i="32"/>
  <c r="L22" i="38"/>
  <c r="L22" i="49"/>
  <c r="L22" i="33"/>
  <c r="L22" i="50"/>
  <c r="L22" i="40"/>
  <c r="L22" i="35"/>
  <c r="L22" i="53"/>
  <c r="L22" i="39"/>
  <c r="L22" i="31"/>
  <c r="L22" i="45"/>
  <c r="L22" i="48"/>
  <c r="L22" i="42"/>
  <c r="L22" i="41"/>
  <c r="L22" i="44"/>
  <c r="L22" i="47"/>
  <c r="L22" i="29"/>
  <c r="L21" i="43"/>
  <c r="L21" i="48"/>
  <c r="L21" i="41"/>
  <c r="L21" i="36"/>
  <c r="L21" i="33"/>
  <c r="L21" i="30"/>
  <c r="L21" i="50"/>
  <c r="L21" i="4"/>
  <c r="L21" i="29"/>
  <c r="L21" i="42"/>
  <c r="L21" i="35"/>
  <c r="L21" i="34"/>
  <c r="L21" i="47"/>
  <c r="L21" i="44"/>
  <c r="L21" i="38"/>
  <c r="L21" i="31"/>
  <c r="L21" i="49"/>
  <c r="L21" i="45"/>
  <c r="L21" i="37"/>
  <c r="L21" i="51"/>
  <c r="L21" i="32"/>
  <c r="L21" i="53"/>
  <c r="L21" i="39"/>
  <c r="L21" i="46"/>
  <c r="L21" i="40"/>
  <c r="L21" i="52"/>
  <c r="L20" i="53"/>
  <c r="L20" i="52"/>
  <c r="L20" i="45"/>
  <c r="L20" i="34"/>
  <c r="L20" i="51"/>
  <c r="L20" i="37"/>
  <c r="L20" i="48"/>
  <c r="L20" i="30"/>
  <c r="L20" i="44"/>
  <c r="L20" i="29"/>
  <c r="L20" i="43"/>
  <c r="L20" i="39"/>
  <c r="L20" i="49"/>
  <c r="L20" i="42"/>
  <c r="L20" i="36"/>
  <c r="L20" i="32"/>
  <c r="L20" i="46"/>
  <c r="L20" i="35"/>
  <c r="L20" i="4"/>
  <c r="L20" i="47"/>
  <c r="L20" i="41"/>
  <c r="L20" i="50"/>
  <c r="L20" i="38"/>
  <c r="L20" i="33"/>
  <c r="L20" i="31"/>
  <c r="L20" i="40"/>
  <c r="L19" i="53"/>
  <c r="L19" i="38"/>
  <c r="L19" i="48"/>
  <c r="L19" i="49"/>
  <c r="L19" i="36"/>
  <c r="L19" i="34"/>
  <c r="L19" i="42"/>
  <c r="L19" i="43"/>
  <c r="L19" i="52"/>
  <c r="L19" i="33"/>
  <c r="L19" i="51"/>
  <c r="L19" i="50"/>
  <c r="L19" i="39"/>
  <c r="L19" i="46"/>
  <c r="L19" i="37"/>
  <c r="L19" i="32"/>
  <c r="L19" i="35"/>
  <c r="L19" i="41"/>
  <c r="L19" i="40"/>
  <c r="L19" i="4"/>
  <c r="L19" i="45"/>
  <c r="L19" i="44"/>
  <c r="L19" i="29"/>
  <c r="L19" i="47"/>
  <c r="L19" i="31"/>
  <c r="L19" i="30"/>
  <c r="L18" i="4"/>
  <c r="L18" i="34"/>
  <c r="L18" i="32"/>
  <c r="L18" i="47"/>
  <c r="L18" i="52"/>
  <c r="L18" i="31"/>
  <c r="L18" i="29"/>
  <c r="L18" i="41"/>
  <c r="L18" i="30"/>
  <c r="L18" i="49"/>
  <c r="L18" i="48"/>
  <c r="L18" i="37"/>
  <c r="L18" i="33"/>
  <c r="L18" i="36"/>
  <c r="L18" i="44"/>
  <c r="L18" i="35"/>
  <c r="L18" i="50"/>
  <c r="L18" i="39"/>
  <c r="L18" i="51"/>
  <c r="L18" i="53"/>
  <c r="L18" i="42"/>
  <c r="L18" i="46"/>
  <c r="L18" i="43"/>
  <c r="L18" i="40"/>
  <c r="L18" i="45"/>
  <c r="L18" i="38"/>
  <c r="K23" i="4"/>
  <c r="K23" i="32"/>
  <c r="K23" i="41"/>
  <c r="K23" i="40"/>
  <c r="K23" i="34"/>
  <c r="K23" i="36"/>
  <c r="K23" i="45"/>
  <c r="K23" i="35"/>
  <c r="K23" i="31"/>
  <c r="K23" i="46"/>
  <c r="K23" i="52"/>
  <c r="K23" i="42"/>
  <c r="K23" i="53"/>
  <c r="K23" i="39"/>
  <c r="K23" i="29"/>
  <c r="K23" i="50"/>
  <c r="K23" i="38"/>
  <c r="K23" i="51"/>
  <c r="K23" i="48"/>
  <c r="K23" i="33"/>
  <c r="K23" i="43"/>
  <c r="K23" i="44"/>
  <c r="K23" i="49"/>
  <c r="K23" i="30"/>
  <c r="K23" i="47"/>
  <c r="K23" i="37"/>
  <c r="K22" i="39"/>
  <c r="K22" i="38"/>
  <c r="K22" i="43"/>
  <c r="K22" i="53"/>
  <c r="K22" i="42"/>
  <c r="K22" i="45"/>
  <c r="K22" i="33"/>
  <c r="K22" i="35"/>
  <c r="K22" i="51"/>
  <c r="K22" i="31"/>
  <c r="K22" i="52"/>
  <c r="K22" i="47"/>
  <c r="K22" i="4"/>
  <c r="K22" i="48"/>
  <c r="K22" i="34"/>
  <c r="K22" i="41"/>
  <c r="K22" i="50"/>
  <c r="K22" i="49"/>
  <c r="K22" i="40"/>
  <c r="K22" i="36"/>
  <c r="K22" i="37"/>
  <c r="K22" i="44"/>
  <c r="K22" i="30"/>
  <c r="K22" i="29"/>
  <c r="K22" i="46"/>
  <c r="K22" i="32"/>
  <c r="K21" i="51"/>
  <c r="K21" i="42"/>
  <c r="K21" i="34"/>
  <c r="K21" i="46"/>
  <c r="K21" i="29"/>
  <c r="K21" i="4"/>
  <c r="K21" i="39"/>
  <c r="K21" i="44"/>
  <c r="K21" i="33"/>
  <c r="K21" i="47"/>
  <c r="K21" i="30"/>
  <c r="K21" i="45"/>
  <c r="K21" i="31"/>
  <c r="K21" i="40"/>
  <c r="K21" i="50"/>
  <c r="K21" i="37"/>
  <c r="K21" i="49"/>
  <c r="K21" i="38"/>
  <c r="K21" i="36"/>
  <c r="K21" i="48"/>
  <c r="K21" i="52"/>
  <c r="K21" i="35"/>
  <c r="K21" i="41"/>
  <c r="K21" i="53"/>
  <c r="K21" i="43"/>
  <c r="K21" i="32"/>
  <c r="K20" i="49"/>
  <c r="K20" i="38"/>
  <c r="K20" i="53"/>
  <c r="K20" i="51"/>
  <c r="K20" i="39"/>
  <c r="K20" i="40"/>
  <c r="K20" i="33"/>
  <c r="K20" i="36"/>
  <c r="K20" i="41"/>
  <c r="K20" i="35"/>
  <c r="K20" i="30"/>
  <c r="K20" i="37"/>
  <c r="K20" i="34"/>
  <c r="K20" i="43"/>
  <c r="K20" i="4"/>
  <c r="K20" i="32"/>
  <c r="K20" i="47"/>
  <c r="K20" i="45"/>
  <c r="K20" i="31"/>
  <c r="K20" i="44"/>
  <c r="K20" i="29"/>
  <c r="K20" i="46"/>
  <c r="K20" i="52"/>
  <c r="K20" i="48"/>
  <c r="K20" i="50"/>
  <c r="K20" i="42"/>
  <c r="K19" i="35"/>
  <c r="K19" i="42"/>
  <c r="K19" i="34"/>
  <c r="K19" i="30"/>
  <c r="K19" i="48"/>
  <c r="K19" i="44"/>
  <c r="K19" i="53"/>
  <c r="K19" i="36"/>
  <c r="K19" i="40"/>
  <c r="K19" i="33"/>
  <c r="K19" i="49"/>
  <c r="K19" i="4"/>
  <c r="K19" i="50"/>
  <c r="K19" i="52"/>
  <c r="K19" i="31"/>
  <c r="K19" i="45"/>
  <c r="K19" i="38"/>
  <c r="K19" i="47"/>
  <c r="K19" i="41"/>
  <c r="K19" i="37"/>
  <c r="K19" i="29"/>
  <c r="K19" i="51"/>
  <c r="K19" i="32"/>
  <c r="K19" i="39"/>
  <c r="K19" i="43"/>
  <c r="K19" i="46"/>
  <c r="K18" i="50"/>
  <c r="K18" i="39"/>
  <c r="K18" i="43"/>
  <c r="K18" i="30"/>
  <c r="K18" i="52"/>
  <c r="K18" i="37"/>
  <c r="K18" i="32"/>
  <c r="K18" i="40"/>
  <c r="K18" i="47"/>
  <c r="K18" i="44"/>
  <c r="K18" i="51"/>
  <c r="K18" i="4"/>
  <c r="K18" i="31"/>
  <c r="K18" i="45"/>
  <c r="K18" i="29"/>
  <c r="K18" i="49"/>
  <c r="K18" i="41"/>
  <c r="K18" i="33"/>
  <c r="K18" i="42"/>
  <c r="K18" i="35"/>
  <c r="K18" i="38"/>
  <c r="K18" i="34"/>
  <c r="K18" i="46"/>
  <c r="K18" i="48"/>
  <c r="K18" i="53"/>
  <c r="K18" i="36"/>
  <c r="L17" i="49"/>
  <c r="L17" i="29"/>
  <c r="L17" i="47"/>
  <c r="L17" i="44"/>
  <c r="L17" i="31"/>
  <c r="L17" i="34"/>
  <c r="L17" i="46"/>
  <c r="L17" i="52"/>
  <c r="L17" i="51"/>
  <c r="L17" i="35"/>
  <c r="L17" i="39"/>
  <c r="L17" i="4"/>
  <c r="L17" i="45"/>
  <c r="L17" i="43"/>
  <c r="L17" i="33"/>
  <c r="L17" i="42"/>
  <c r="L17" i="53"/>
  <c r="L17" i="41"/>
  <c r="L17" i="38"/>
  <c r="L17" i="37"/>
  <c r="L17" i="32"/>
  <c r="L17" i="40"/>
  <c r="L17" i="36"/>
  <c r="L17" i="48"/>
  <c r="L17" i="30"/>
  <c r="L17" i="50"/>
  <c r="L16" i="36"/>
  <c r="L16" i="37"/>
  <c r="L16" i="46"/>
  <c r="L16" i="35"/>
  <c r="L16" i="51"/>
  <c r="L16" i="39"/>
  <c r="L16" i="47"/>
  <c r="L16" i="48"/>
  <c r="L16" i="45"/>
  <c r="L16" i="34"/>
  <c r="L16" i="42"/>
  <c r="L16" i="43"/>
  <c r="L16" i="49"/>
  <c r="L16" i="32"/>
  <c r="L16" i="40"/>
  <c r="L16" i="4"/>
  <c r="L16" i="33"/>
  <c r="L16" i="50"/>
  <c r="L16" i="41"/>
  <c r="L16" i="52"/>
  <c r="L16" i="30"/>
  <c r="L16" i="29"/>
  <c r="L16" i="53"/>
  <c r="L16" i="38"/>
  <c r="L16" i="44"/>
  <c r="L16" i="31"/>
  <c r="K17" i="50"/>
  <c r="K17" i="53"/>
  <c r="K17" i="38"/>
  <c r="K17" i="30"/>
  <c r="K17" i="33"/>
  <c r="K17" i="44"/>
  <c r="K17" i="34"/>
  <c r="K17" i="42"/>
  <c r="K17" i="46"/>
  <c r="K17" i="36"/>
  <c r="K17" i="29"/>
  <c r="K17" i="37"/>
  <c r="K17" i="35"/>
  <c r="K17" i="32"/>
  <c r="K17" i="51"/>
  <c r="K17" i="47"/>
  <c r="K17" i="4"/>
  <c r="K17" i="48"/>
  <c r="K17" i="31"/>
  <c r="K17" i="39"/>
  <c r="K17" i="45"/>
  <c r="K17" i="40"/>
  <c r="K17" i="43"/>
  <c r="K17" i="41"/>
  <c r="K17" i="52"/>
  <c r="K17" i="49"/>
  <c r="K16" i="31"/>
  <c r="K16" i="41"/>
  <c r="K16" i="39"/>
  <c r="K16" i="35"/>
  <c r="K16" i="37"/>
  <c r="K16" i="30"/>
  <c r="K16" i="42"/>
  <c r="K16" i="33"/>
  <c r="K16" i="50"/>
  <c r="K16" i="43"/>
  <c r="K16" i="29"/>
  <c r="K16" i="36"/>
  <c r="K16" i="45"/>
  <c r="K16" i="47"/>
  <c r="K16" i="34"/>
  <c r="K16" i="48"/>
  <c r="K16" i="32"/>
  <c r="K16" i="51"/>
  <c r="K16" i="52"/>
  <c r="K16" i="44"/>
  <c r="K16" i="49"/>
  <c r="K16" i="53"/>
  <c r="K16" i="40"/>
  <c r="K16" i="38"/>
  <c r="K16" i="46"/>
  <c r="K16" i="4"/>
  <c r="K15" i="47"/>
  <c r="K15" i="29"/>
  <c r="K15" i="31"/>
  <c r="K15" i="37"/>
  <c r="K15" i="52"/>
  <c r="K15" i="38"/>
  <c r="K15" i="45"/>
  <c r="K15" i="48"/>
  <c r="K15" i="43"/>
  <c r="K15" i="40"/>
  <c r="K15" i="33"/>
  <c r="K15" i="53"/>
  <c r="K15" i="32"/>
  <c r="K15" i="39"/>
  <c r="K15" i="42"/>
  <c r="K15" i="44"/>
  <c r="K15" i="46"/>
  <c r="K15" i="4"/>
  <c r="K15" i="41"/>
  <c r="K15" i="30"/>
  <c r="K15" i="35"/>
  <c r="K15" i="51"/>
  <c r="K15" i="49"/>
  <c r="K15" i="34"/>
  <c r="K15" i="36"/>
  <c r="K15" i="50"/>
  <c r="K14" i="38"/>
  <c r="K14" i="33"/>
  <c r="K14" i="47"/>
  <c r="K14" i="4"/>
  <c r="K14" i="35"/>
  <c r="K14" i="49"/>
  <c r="K14" i="36"/>
  <c r="K14" i="50"/>
  <c r="K14" i="41"/>
  <c r="K14" i="39"/>
  <c r="K14" i="34"/>
  <c r="K14" i="32"/>
  <c r="K14" i="29"/>
  <c r="K14" i="44"/>
  <c r="K14" i="46"/>
  <c r="K14" i="45"/>
  <c r="K14" i="52"/>
  <c r="K14" i="31"/>
  <c r="K14" i="51"/>
  <c r="K14" i="37"/>
  <c r="K14" i="40"/>
  <c r="K14" i="48"/>
  <c r="K14" i="42"/>
  <c r="K14" i="30"/>
  <c r="K14" i="53"/>
  <c r="K14" i="43"/>
  <c r="D44" i="36"/>
  <c r="I44" i="36" s="1"/>
  <c r="D32" i="43"/>
  <c r="D31" i="51"/>
  <c r="C60" i="5"/>
  <c r="D48" i="4"/>
  <c r="I48" i="4" s="1"/>
  <c r="D44" i="43"/>
  <c r="I44" i="43" s="1"/>
  <c r="D29" i="53"/>
  <c r="D25" i="39"/>
  <c r="D44" i="30"/>
  <c r="I44" i="30" s="1"/>
  <c r="D48" i="48"/>
  <c r="I48" i="48" s="1"/>
  <c r="D31" i="39"/>
  <c r="D31" i="29"/>
  <c r="D25" i="53"/>
  <c r="D47" i="50"/>
  <c r="I47" i="50" s="1"/>
  <c r="D48" i="39"/>
  <c r="I48" i="39" s="1"/>
  <c r="D32" i="34"/>
  <c r="D32" i="44"/>
  <c r="D32" i="53"/>
  <c r="D34" i="6"/>
  <c r="D44" i="38"/>
  <c r="I44" i="38" s="1"/>
  <c r="D25" i="33"/>
  <c r="D29" i="50"/>
  <c r="D32" i="46"/>
  <c r="C61" i="5"/>
  <c r="D28" i="48"/>
  <c r="D28" i="33"/>
  <c r="D30" i="43"/>
  <c r="D32" i="47"/>
  <c r="D25" i="32"/>
  <c r="D25" i="42"/>
  <c r="D25" i="50"/>
  <c r="D46" i="30"/>
  <c r="I46" i="30" s="1"/>
  <c r="D44" i="45"/>
  <c r="I44" i="45" s="1"/>
  <c r="D32" i="49"/>
  <c r="D47" i="40"/>
  <c r="I47" i="40" s="1"/>
  <c r="D44" i="44"/>
  <c r="I44" i="44" s="1"/>
  <c r="D30" i="44"/>
  <c r="D48" i="53"/>
  <c r="I48" i="53" s="1"/>
  <c r="D25" i="47"/>
  <c r="D48" i="45"/>
  <c r="I48" i="45" s="1"/>
  <c r="D30" i="52"/>
  <c r="D48" i="32"/>
  <c r="I48" i="32" s="1"/>
  <c r="D45" i="49"/>
  <c r="I45" i="49" s="1"/>
  <c r="D31" i="32"/>
  <c r="D48" i="49"/>
  <c r="I48" i="49" s="1"/>
  <c r="D31" i="42"/>
  <c r="D32" i="4"/>
  <c r="D29" i="46"/>
  <c r="D29" i="32"/>
  <c r="D44" i="48"/>
  <c r="I44" i="48" s="1"/>
  <c r="D45" i="4"/>
  <c r="I45" i="4" s="1"/>
  <c r="D38" i="6"/>
  <c r="D51" i="6"/>
  <c r="I51" i="6" s="1"/>
  <c r="D29" i="36"/>
  <c r="D25" i="43"/>
  <c r="D32" i="36"/>
  <c r="D32" i="45"/>
  <c r="D46" i="40"/>
  <c r="I46" i="40" s="1"/>
  <c r="D31" i="33"/>
  <c r="D53" i="6"/>
  <c r="I53" i="6" s="1"/>
  <c r="D48" i="36"/>
  <c r="I48" i="36" s="1"/>
  <c r="D44" i="34"/>
  <c r="I44" i="34" s="1"/>
  <c r="D28" i="50"/>
  <c r="D30" i="45"/>
  <c r="D31" i="52"/>
  <c r="D48" i="52"/>
  <c r="I48" i="52" s="1"/>
  <c r="D28" i="31"/>
  <c r="D48" i="29"/>
  <c r="I48" i="29" s="1"/>
  <c r="C45" i="5"/>
  <c r="D28" i="34"/>
  <c r="D46" i="42"/>
  <c r="I46" i="42" s="1"/>
  <c r="D45" i="38"/>
  <c r="I45" i="38" s="1"/>
  <c r="D45" i="48"/>
  <c r="I45" i="48" s="1"/>
  <c r="D44" i="47"/>
  <c r="I44" i="47" s="1"/>
  <c r="D25" i="30"/>
  <c r="D47" i="43"/>
  <c r="I47" i="43" s="1"/>
  <c r="D45" i="53"/>
  <c r="I45" i="53" s="1"/>
  <c r="D30" i="53"/>
  <c r="D25" i="52"/>
  <c r="D29" i="34"/>
  <c r="D45" i="32"/>
  <c r="I45" i="32" s="1"/>
  <c r="D29" i="51"/>
  <c r="D32" i="51"/>
  <c r="D28" i="47"/>
  <c r="D47" i="31"/>
  <c r="I47" i="31" s="1"/>
  <c r="D46" i="53"/>
  <c r="I46" i="53" s="1"/>
  <c r="D31" i="45"/>
  <c r="D30" i="36"/>
  <c r="D54" i="6"/>
  <c r="I54" i="6" s="1"/>
  <c r="D32" i="33"/>
  <c r="D46" i="4"/>
  <c r="I46" i="4" s="1"/>
  <c r="D25" i="37"/>
  <c r="D46" i="34"/>
  <c r="I46" i="34" s="1"/>
  <c r="D31" i="47"/>
  <c r="D47" i="52"/>
  <c r="I47" i="52" s="1"/>
  <c r="D47" i="32"/>
  <c r="I47" i="32" s="1"/>
  <c r="D28" i="29"/>
  <c r="D48" i="47"/>
  <c r="I48" i="47" s="1"/>
  <c r="D44" i="31"/>
  <c r="I44" i="31" s="1"/>
  <c r="D29" i="38"/>
  <c r="D32" i="39"/>
  <c r="D29" i="29"/>
  <c r="D45" i="37"/>
  <c r="I45" i="37" s="1"/>
  <c r="D47" i="36"/>
  <c r="I47" i="36" s="1"/>
  <c r="D47" i="41"/>
  <c r="I47" i="41" s="1"/>
  <c r="D48" i="34"/>
  <c r="I48" i="34" s="1"/>
  <c r="D28" i="51"/>
  <c r="D32" i="48"/>
  <c r="D29" i="41"/>
  <c r="D32" i="38"/>
  <c r="D30" i="48"/>
  <c r="D46" i="32"/>
  <c r="I46" i="32" s="1"/>
  <c r="D25" i="35"/>
  <c r="D44" i="29"/>
  <c r="I44" i="29" s="1"/>
  <c r="D47" i="38"/>
  <c r="I47" i="38" s="1"/>
  <c r="D25" i="49"/>
  <c r="D31" i="43"/>
  <c r="D45" i="50"/>
  <c r="I45" i="50" s="1"/>
  <c r="D30" i="33"/>
  <c r="D31" i="4"/>
  <c r="D55" i="6"/>
  <c r="I55" i="6" s="1"/>
  <c r="D25" i="31"/>
  <c r="D28" i="36"/>
  <c r="D30" i="51"/>
  <c r="D45" i="39"/>
  <c r="I45" i="39" s="1"/>
  <c r="D29" i="39"/>
  <c r="D25" i="34"/>
  <c r="D31" i="6"/>
  <c r="D47" i="4"/>
  <c r="I47" i="4" s="1"/>
  <c r="D46" i="29"/>
  <c r="I46" i="29" s="1"/>
  <c r="D28" i="46"/>
  <c r="D48" i="46"/>
  <c r="I48" i="46" s="1"/>
  <c r="D31" i="37"/>
  <c r="D25" i="44"/>
  <c r="D48" i="38"/>
  <c r="I48" i="38" s="1"/>
  <c r="D47" i="48"/>
  <c r="I47" i="48" s="1"/>
  <c r="D32" i="30"/>
  <c r="D28" i="37"/>
  <c r="D48" i="44"/>
  <c r="I48" i="44" s="1"/>
  <c r="D45" i="42"/>
  <c r="I45" i="42" s="1"/>
  <c r="D44" i="50"/>
  <c r="I44" i="50" s="1"/>
  <c r="D48" i="31"/>
  <c r="I48" i="31" s="1"/>
  <c r="D31" i="49"/>
  <c r="D45" i="44"/>
  <c r="I45" i="44" s="1"/>
  <c r="C47" i="5"/>
  <c r="D31" i="34"/>
  <c r="D44" i="42"/>
  <c r="I44" i="42" s="1"/>
  <c r="D28" i="30"/>
  <c r="D45" i="36"/>
  <c r="I45" i="36" s="1"/>
  <c r="D29" i="45"/>
  <c r="D28" i="35"/>
  <c r="D31" i="48"/>
  <c r="D29" i="52"/>
  <c r="D32" i="42"/>
  <c r="D45" i="35"/>
  <c r="I45" i="35" s="1"/>
  <c r="D28" i="49"/>
  <c r="D44" i="49"/>
  <c r="I44" i="49" s="1"/>
  <c r="D28" i="52"/>
  <c r="D46" i="52"/>
  <c r="I46" i="52" s="1"/>
  <c r="D28" i="39"/>
  <c r="D28" i="32"/>
  <c r="D30" i="49"/>
  <c r="D31" i="30"/>
  <c r="D44" i="52"/>
  <c r="I44" i="52" s="1"/>
  <c r="D32" i="35"/>
  <c r="D32" i="40"/>
  <c r="D32" i="31"/>
  <c r="D30" i="47"/>
  <c r="D46" i="39"/>
  <c r="I46" i="39" s="1"/>
  <c r="D30" i="32"/>
  <c r="D28" i="41"/>
  <c r="D25" i="36"/>
  <c r="D29" i="42"/>
  <c r="D25" i="29"/>
  <c r="D29" i="48"/>
  <c r="D47" i="51"/>
  <c r="I47" i="51" s="1"/>
  <c r="D29" i="31"/>
  <c r="D29" i="33"/>
  <c r="D45" i="47"/>
  <c r="I45" i="47" s="1"/>
  <c r="D46" i="49"/>
  <c r="I46" i="49" s="1"/>
  <c r="D28" i="45"/>
  <c r="D32" i="41"/>
  <c r="D25" i="4"/>
  <c r="D46" i="35"/>
  <c r="I46" i="35" s="1"/>
  <c r="D48" i="50"/>
  <c r="I48" i="50" s="1"/>
  <c r="D29" i="4"/>
  <c r="C59" i="5"/>
  <c r="D46" i="46"/>
  <c r="I46" i="46" s="1"/>
  <c r="D48" i="41"/>
  <c r="I48" i="41" s="1"/>
  <c r="D45" i="41"/>
  <c r="I45" i="41" s="1"/>
  <c r="C46" i="5"/>
  <c r="D29" i="49"/>
  <c r="D47" i="37"/>
  <c r="I47" i="37" s="1"/>
  <c r="D30" i="31"/>
  <c r="D48" i="40"/>
  <c r="I48" i="40" s="1"/>
  <c r="D31" i="36"/>
  <c r="D31" i="41"/>
  <c r="D48" i="30"/>
  <c r="I48" i="30" s="1"/>
  <c r="D30" i="37"/>
  <c r="D28" i="42"/>
  <c r="D46" i="33"/>
  <c r="I46" i="33" s="1"/>
  <c r="D44" i="39"/>
  <c r="I44" i="39" s="1"/>
  <c r="D47" i="35"/>
  <c r="I47" i="35" s="1"/>
  <c r="D46" i="38"/>
  <c r="I46" i="38" s="1"/>
  <c r="D28" i="44"/>
  <c r="D28" i="38"/>
  <c r="D46" i="37"/>
  <c r="I46" i="37" s="1"/>
  <c r="C41" i="5"/>
  <c r="D46" i="36"/>
  <c r="I46" i="36" s="1"/>
  <c r="D28" i="53"/>
  <c r="D46" i="50"/>
  <c r="I46" i="50" s="1"/>
  <c r="D31" i="35"/>
  <c r="D25" i="51"/>
  <c r="D32" i="32"/>
  <c r="D25" i="46"/>
  <c r="D46" i="45"/>
  <c r="I46" i="45" s="1"/>
  <c r="D31" i="50"/>
  <c r="D31" i="38"/>
  <c r="D29" i="30"/>
  <c r="D45" i="34"/>
  <c r="I45" i="34" s="1"/>
  <c r="D45" i="45"/>
  <c r="I45" i="45" s="1"/>
  <c r="D30" i="46"/>
  <c r="D44" i="33"/>
  <c r="I44" i="33" s="1"/>
  <c r="D48" i="51"/>
  <c r="I48" i="51" s="1"/>
  <c r="D29" i="44"/>
  <c r="D45" i="30"/>
  <c r="I45" i="30" s="1"/>
  <c r="D47" i="34"/>
  <c r="I47" i="34" s="1"/>
  <c r="D48" i="33"/>
  <c r="I48" i="33" s="1"/>
  <c r="D29" i="47"/>
  <c r="D32" i="52"/>
  <c r="D44" i="46"/>
  <c r="I44" i="46" s="1"/>
  <c r="D44" i="53"/>
  <c r="I44" i="53" s="1"/>
  <c r="D48" i="42"/>
  <c r="I48" i="42" s="1"/>
  <c r="D31" i="53"/>
  <c r="D44" i="40"/>
  <c r="I44" i="40" s="1"/>
  <c r="D32" i="50"/>
  <c r="D29" i="35"/>
  <c r="D44" i="4"/>
  <c r="I44" i="4" s="1"/>
  <c r="D35" i="6"/>
  <c r="L26" i="6"/>
  <c r="D31" i="40"/>
  <c r="D47" i="44"/>
  <c r="I47" i="44" s="1"/>
  <c r="D52" i="6"/>
  <c r="I52" i="6" s="1"/>
  <c r="C58" i="5"/>
  <c r="D46" i="47"/>
  <c r="I46" i="47" s="1"/>
  <c r="D45" i="43"/>
  <c r="I45" i="43" s="1"/>
  <c r="D44" i="32"/>
  <c r="I44" i="32" s="1"/>
  <c r="D45" i="33"/>
  <c r="I45" i="33" s="1"/>
  <c r="D29" i="37"/>
  <c r="D45" i="52"/>
  <c r="I45" i="52" s="1"/>
  <c r="D45" i="40"/>
  <c r="I45" i="40" s="1"/>
  <c r="D28" i="40"/>
  <c r="D29" i="40"/>
  <c r="D46" i="48"/>
  <c r="I46" i="48" s="1"/>
  <c r="D29" i="43"/>
  <c r="D30" i="38"/>
  <c r="D31" i="46"/>
  <c r="D45" i="51"/>
  <c r="I45" i="51" s="1"/>
  <c r="D28" i="43"/>
  <c r="D47" i="33"/>
  <c r="I47" i="33" s="1"/>
  <c r="D31" i="31"/>
  <c r="D48" i="37"/>
  <c r="I48" i="37" s="1"/>
  <c r="D46" i="44"/>
  <c r="I46" i="44" s="1"/>
  <c r="D48" i="35"/>
  <c r="I48" i="35" s="1"/>
  <c r="D47" i="46"/>
  <c r="I47" i="46" s="1"/>
  <c r="D45" i="31"/>
  <c r="I45" i="31" s="1"/>
  <c r="C44" i="5"/>
  <c r="D46" i="31"/>
  <c r="I46" i="31" s="1"/>
  <c r="D30" i="50"/>
  <c r="D45" i="29"/>
  <c r="I45" i="29" s="1"/>
  <c r="D47" i="29"/>
  <c r="I47" i="29" s="1"/>
  <c r="D25" i="45"/>
  <c r="D47" i="30"/>
  <c r="I47" i="30" s="1"/>
  <c r="D48" i="43"/>
  <c r="I48" i="43" s="1"/>
  <c r="D47" i="49"/>
  <c r="I47" i="49" s="1"/>
  <c r="D25" i="40"/>
  <c r="D46" i="51"/>
  <c r="I46" i="51" s="1"/>
  <c r="D30" i="29"/>
  <c r="D47" i="42"/>
  <c r="I47" i="42" s="1"/>
  <c r="D30" i="4"/>
  <c r="D30" i="30"/>
  <c r="D25" i="38"/>
  <c r="D30" i="42"/>
  <c r="D28" i="4"/>
  <c r="D46" i="41"/>
  <c r="I46" i="41" s="1"/>
  <c r="D36" i="6"/>
  <c r="D47" i="45"/>
  <c r="I47" i="45" s="1"/>
  <c r="D25" i="48"/>
  <c r="D44" i="51"/>
  <c r="I44" i="51" s="1"/>
  <c r="D37" i="6"/>
  <c r="N31" i="6"/>
  <c r="K22" i="6"/>
  <c r="N30" i="6"/>
  <c r="K21" i="6" s="1"/>
  <c r="L21" i="6" s="1"/>
  <c r="D30" i="34"/>
  <c r="D31" i="44"/>
  <c r="D30" i="41"/>
  <c r="D46" i="43"/>
  <c r="I46" i="43" s="1"/>
  <c r="D30" i="35"/>
  <c r="D44" i="35"/>
  <c r="I44" i="35" s="1"/>
  <c r="D32" i="37"/>
  <c r="D32" i="29"/>
  <c r="D25" i="41"/>
  <c r="D47" i="53"/>
  <c r="I47" i="53" s="1"/>
  <c r="D47" i="47"/>
  <c r="I47" i="47" s="1"/>
  <c r="D30" i="39"/>
  <c r="D45" i="46"/>
  <c r="I45" i="46" s="1"/>
  <c r="D47" i="39"/>
  <c r="I47" i="39" s="1"/>
  <c r="D44" i="41"/>
  <c r="I44" i="41" s="1"/>
  <c r="D44" i="37"/>
  <c r="I44" i="37" s="1"/>
  <c r="D30" i="40"/>
  <c r="M11" i="25"/>
  <c r="C10" i="25"/>
  <c r="D14" i="25"/>
  <c r="D28" i="25"/>
  <c r="M7" i="25"/>
  <c r="I32" i="25"/>
  <c r="D27" i="25"/>
  <c r="M34" i="25"/>
  <c r="I29" i="25"/>
  <c r="C29" i="25"/>
  <c r="F32" i="25"/>
  <c r="N35" i="25"/>
  <c r="I16" i="25"/>
  <c r="L31" i="25"/>
  <c r="I35" i="25"/>
  <c r="M13" i="25"/>
  <c r="E20" i="25"/>
  <c r="L27" i="25"/>
  <c r="D13" i="25"/>
  <c r="M15" i="25"/>
  <c r="C38" i="25"/>
  <c r="H22" i="25"/>
  <c r="L21" i="25"/>
  <c r="J28" i="25"/>
  <c r="I24" i="25"/>
  <c r="F25" i="25"/>
  <c r="N29" i="25"/>
  <c r="N20" i="25"/>
  <c r="N33" i="25"/>
  <c r="J19" i="25"/>
  <c r="F31" i="25"/>
  <c r="E11" i="25"/>
  <c r="E19" i="25"/>
  <c r="J25" i="25"/>
  <c r="C22" i="25"/>
  <c r="E17" i="25"/>
  <c r="H26" i="25"/>
  <c r="F39" i="25"/>
  <c r="I36" i="25"/>
  <c r="M14" i="25"/>
  <c r="C13" i="25"/>
  <c r="F21" i="25"/>
  <c r="N14" i="25"/>
  <c r="D24" i="25"/>
  <c r="N32" i="25"/>
  <c r="E33" i="25"/>
  <c r="E21" i="25"/>
  <c r="E39" i="25"/>
  <c r="C35" i="25"/>
  <c r="D35" i="25"/>
  <c r="E15" i="25"/>
  <c r="M12" i="25"/>
  <c r="J15" i="25"/>
  <c r="F34" i="25"/>
  <c r="H8" i="25"/>
  <c r="M22" i="25"/>
  <c r="J32" i="25"/>
  <c r="M28" i="25"/>
  <c r="D7" i="25"/>
  <c r="F33" i="25"/>
  <c r="J27" i="25"/>
  <c r="M35" i="25"/>
  <c r="H25" i="25"/>
  <c r="C39" i="25"/>
  <c r="N15" i="25"/>
  <c r="C16" i="25"/>
  <c r="L18" i="25"/>
  <c r="D11" i="25"/>
  <c r="E26" i="25"/>
  <c r="N34" i="25"/>
  <c r="I14" i="25"/>
  <c r="H17" i="25"/>
  <c r="N40" i="25"/>
  <c r="M8" i="25"/>
  <c r="J11" i="25"/>
  <c r="H20" i="25"/>
  <c r="M31" i="25"/>
  <c r="J10" i="25"/>
  <c r="M29" i="25"/>
  <c r="J12" i="25"/>
  <c r="M32" i="25"/>
  <c r="I13" i="25"/>
  <c r="E8" i="25"/>
  <c r="D18" i="25"/>
  <c r="J13" i="25"/>
  <c r="H18" i="25"/>
  <c r="E7" i="25"/>
  <c r="M25" i="25"/>
  <c r="M37" i="25"/>
  <c r="E16" i="25"/>
  <c r="F35" i="25"/>
  <c r="E36" i="25"/>
  <c r="F38" i="25"/>
  <c r="F12" i="25"/>
  <c r="J38" i="25"/>
  <c r="L37" i="25"/>
  <c r="N36" i="25"/>
  <c r="E6" i="25"/>
  <c r="F7" i="25"/>
  <c r="E32" i="25"/>
  <c r="D8" i="25"/>
  <c r="H11" i="25"/>
  <c r="E24" i="25"/>
  <c r="I20" i="25"/>
  <c r="N16" i="25"/>
  <c r="M17" i="25"/>
  <c r="M23" i="25"/>
  <c r="D9" i="25"/>
  <c r="J14" i="25"/>
  <c r="F36" i="25"/>
  <c r="D12" i="25"/>
  <c r="C15" i="25"/>
  <c r="F15" i="25"/>
  <c r="M36" i="25"/>
  <c r="L6" i="25"/>
  <c r="C11" i="25"/>
  <c r="N8" i="25"/>
  <c r="I8" i="25"/>
  <c r="E10" i="25"/>
  <c r="C9" i="25"/>
  <c r="L35" i="25"/>
  <c r="D37" i="25"/>
  <c r="J34" i="25"/>
  <c r="L32" i="25"/>
  <c r="N31" i="25"/>
  <c r="N19" i="25"/>
  <c r="C12" i="25"/>
  <c r="L9" i="25"/>
  <c r="M21" i="25"/>
  <c r="I6" i="25"/>
  <c r="F9" i="25"/>
  <c r="L28" i="25"/>
  <c r="E9" i="25"/>
  <c r="D31" i="25"/>
  <c r="F28" i="25"/>
  <c r="C17" i="25"/>
  <c r="H38" i="25"/>
  <c r="F37" i="25"/>
  <c r="E28" i="25"/>
  <c r="F14" i="25"/>
  <c r="I38" i="25"/>
  <c r="L12" i="25"/>
  <c r="H48" i="41" l="1"/>
  <c r="H40" i="41"/>
  <c r="H40" i="48"/>
  <c r="H48" i="48"/>
  <c r="H40" i="53"/>
  <c r="H48" i="53"/>
  <c r="J39" i="41"/>
  <c r="K39" i="41" s="1"/>
  <c r="J36" i="41"/>
  <c r="K36" i="41" s="1"/>
  <c r="E37" i="41"/>
  <c r="G37" i="41" s="1"/>
  <c r="E39" i="41"/>
  <c r="G39" i="41" s="1"/>
  <c r="F44" i="41"/>
  <c r="E45" i="41"/>
  <c r="G45" i="41" s="1"/>
  <c r="E44" i="41"/>
  <c r="G44" i="41" s="1"/>
  <c r="J38" i="41"/>
  <c r="K38" i="41" s="1"/>
  <c r="F45" i="41"/>
  <c r="F37" i="41"/>
  <c r="E48" i="41"/>
  <c r="G48" i="41" s="1"/>
  <c r="F40" i="41"/>
  <c r="J37" i="41"/>
  <c r="K37" i="41" s="1"/>
  <c r="F48" i="41"/>
  <c r="E40" i="41"/>
  <c r="G40" i="41" s="1"/>
  <c r="F47" i="41"/>
  <c r="J40" i="41"/>
  <c r="K40" i="41" s="1"/>
  <c r="E38" i="41"/>
  <c r="G38" i="41" s="1"/>
  <c r="E47" i="41"/>
  <c r="G47" i="41" s="1"/>
  <c r="E36" i="41"/>
  <c r="G36" i="41" s="1"/>
  <c r="F39" i="41"/>
  <c r="F38" i="41"/>
  <c r="F36" i="41"/>
  <c r="F46" i="41"/>
  <c r="E46" i="41"/>
  <c r="G46" i="41" s="1"/>
  <c r="H45" i="6"/>
  <c r="H53" i="6"/>
  <c r="H52" i="6"/>
  <c r="H44" i="6"/>
  <c r="H48" i="52"/>
  <c r="H40" i="52"/>
  <c r="H44" i="42"/>
  <c r="J35" i="42"/>
  <c r="G35" i="42"/>
  <c r="G43" i="42"/>
  <c r="H36" i="42"/>
  <c r="H46" i="36"/>
  <c r="H38" i="36"/>
  <c r="H44" i="31"/>
  <c r="J35" i="31"/>
  <c r="G43" i="31"/>
  <c r="H36" i="31"/>
  <c r="G35" i="31"/>
  <c r="J40" i="33"/>
  <c r="K40" i="33" s="1"/>
  <c r="E46" i="33"/>
  <c r="F48" i="33"/>
  <c r="G48" i="33" s="1"/>
  <c r="F45" i="33"/>
  <c r="G45" i="33" s="1"/>
  <c r="E44" i="33"/>
  <c r="J38" i="33"/>
  <c r="K38" i="33" s="1"/>
  <c r="E37" i="33"/>
  <c r="F38" i="33"/>
  <c r="G38" i="33" s="1"/>
  <c r="F47" i="33"/>
  <c r="G47" i="33" s="1"/>
  <c r="F40" i="33"/>
  <c r="G40" i="33" s="1"/>
  <c r="F44" i="33"/>
  <c r="G44" i="33" s="1"/>
  <c r="J39" i="33"/>
  <c r="K39" i="33" s="1"/>
  <c r="E40" i="33"/>
  <c r="E38" i="33"/>
  <c r="F37" i="33"/>
  <c r="G37" i="33" s="1"/>
  <c r="J37" i="33"/>
  <c r="K37" i="33" s="1"/>
  <c r="E36" i="33"/>
  <c r="E45" i="33"/>
  <c r="F46" i="33"/>
  <c r="G46" i="33" s="1"/>
  <c r="F36" i="33"/>
  <c r="G36" i="33" s="1"/>
  <c r="E47" i="33"/>
  <c r="F39" i="33"/>
  <c r="G39" i="33" s="1"/>
  <c r="E39" i="33"/>
  <c r="E48" i="33"/>
  <c r="J36" i="33"/>
  <c r="K36" i="33" s="1"/>
  <c r="F47" i="45"/>
  <c r="G47" i="45" s="1"/>
  <c r="F44" i="45"/>
  <c r="G44" i="45" s="1"/>
  <c r="E38" i="45"/>
  <c r="E48" i="45"/>
  <c r="F48" i="45"/>
  <c r="G48" i="45" s="1"/>
  <c r="F46" i="45"/>
  <c r="G46" i="45" s="1"/>
  <c r="E47" i="45"/>
  <c r="J40" i="45"/>
  <c r="K40" i="45" s="1"/>
  <c r="J38" i="45"/>
  <c r="K38" i="45" s="1"/>
  <c r="F36" i="45"/>
  <c r="G36" i="45" s="1"/>
  <c r="E39" i="45"/>
  <c r="E37" i="45"/>
  <c r="F45" i="45"/>
  <c r="G45" i="45" s="1"/>
  <c r="F39" i="45"/>
  <c r="G39" i="45" s="1"/>
  <c r="J39" i="45"/>
  <c r="K39" i="45" s="1"/>
  <c r="J36" i="45"/>
  <c r="K36" i="45" s="1"/>
  <c r="E44" i="45"/>
  <c r="E46" i="45"/>
  <c r="J37" i="45"/>
  <c r="K37" i="45" s="1"/>
  <c r="F37" i="45"/>
  <c r="G37" i="45" s="1"/>
  <c r="E40" i="45"/>
  <c r="F40" i="45"/>
  <c r="G40" i="45" s="1"/>
  <c r="F38" i="45"/>
  <c r="G38" i="45" s="1"/>
  <c r="E36" i="45"/>
  <c r="E45" i="45"/>
  <c r="H45" i="31"/>
  <c r="H37" i="31"/>
  <c r="H38" i="49"/>
  <c r="H46" i="49"/>
  <c r="H45" i="51"/>
  <c r="H37" i="51"/>
  <c r="H40" i="44"/>
  <c r="H48" i="44"/>
  <c r="H38" i="29"/>
  <c r="H46" i="29"/>
  <c r="H47" i="36"/>
  <c r="H39" i="36"/>
  <c r="H48" i="36"/>
  <c r="H40" i="36"/>
  <c r="H37" i="46"/>
  <c r="H45" i="46"/>
  <c r="H48" i="43"/>
  <c r="H40" i="43"/>
  <c r="H48" i="29"/>
  <c r="H40" i="29"/>
  <c r="H38" i="41"/>
  <c r="H46" i="41"/>
  <c r="H38" i="34"/>
  <c r="H46" i="34"/>
  <c r="J37" i="48"/>
  <c r="K37" i="48" s="1"/>
  <c r="E47" i="48"/>
  <c r="G47" i="48" s="1"/>
  <c r="F47" i="48"/>
  <c r="J40" i="48"/>
  <c r="K40" i="48" s="1"/>
  <c r="E39" i="48"/>
  <c r="G39" i="48" s="1"/>
  <c r="E48" i="48"/>
  <c r="G48" i="48" s="1"/>
  <c r="J39" i="48"/>
  <c r="K39" i="48" s="1"/>
  <c r="F46" i="48"/>
  <c r="E36" i="48"/>
  <c r="G36" i="48" s="1"/>
  <c r="E46" i="48"/>
  <c r="G46" i="48" s="1"/>
  <c r="E37" i="48"/>
  <c r="G37" i="48" s="1"/>
  <c r="F37" i="48"/>
  <c r="F45" i="48"/>
  <c r="F36" i="48"/>
  <c r="J38" i="48"/>
  <c r="K38" i="48" s="1"/>
  <c r="E45" i="48"/>
  <c r="G45" i="48" s="1"/>
  <c r="E44" i="48"/>
  <c r="G44" i="48" s="1"/>
  <c r="F38" i="48"/>
  <c r="E38" i="48"/>
  <c r="G38" i="48" s="1"/>
  <c r="E40" i="48"/>
  <c r="G40" i="48" s="1"/>
  <c r="F44" i="48"/>
  <c r="J36" i="48"/>
  <c r="K36" i="48" s="1"/>
  <c r="F40" i="48"/>
  <c r="F39" i="48"/>
  <c r="F48" i="48"/>
  <c r="H37" i="37"/>
  <c r="H45" i="37"/>
  <c r="H47" i="38"/>
  <c r="H39" i="38"/>
  <c r="H44" i="53"/>
  <c r="G35" i="53"/>
  <c r="H36" i="53"/>
  <c r="J35" i="53"/>
  <c r="G43" i="53"/>
  <c r="E58" i="5"/>
  <c r="F58" i="5" s="1"/>
  <c r="E53" i="5"/>
  <c r="D54" i="5"/>
  <c r="D58" i="5"/>
  <c r="D52" i="5"/>
  <c r="E60" i="5"/>
  <c r="D59" i="5"/>
  <c r="E54" i="5"/>
  <c r="D53" i="5"/>
  <c r="E51" i="5"/>
  <c r="D61" i="5"/>
  <c r="E61" i="5"/>
  <c r="D60" i="5"/>
  <c r="E52" i="5"/>
  <c r="D51" i="5"/>
  <c r="E59" i="5"/>
  <c r="H44" i="38"/>
  <c r="G43" i="38"/>
  <c r="J35" i="38"/>
  <c r="H36" i="38"/>
  <c r="G35" i="38"/>
  <c r="J37" i="36"/>
  <c r="K37" i="36" s="1"/>
  <c r="E37" i="36"/>
  <c r="E47" i="36"/>
  <c r="E36" i="36"/>
  <c r="E48" i="36"/>
  <c r="F47" i="36"/>
  <c r="G47" i="36" s="1"/>
  <c r="J40" i="36"/>
  <c r="K40" i="36" s="1"/>
  <c r="E44" i="36"/>
  <c r="F40" i="36"/>
  <c r="G40" i="36" s="1"/>
  <c r="J39" i="36"/>
  <c r="K39" i="36" s="1"/>
  <c r="E46" i="36"/>
  <c r="F39" i="36"/>
  <c r="G39" i="36" s="1"/>
  <c r="E39" i="36"/>
  <c r="J38" i="36"/>
  <c r="K38" i="36" s="1"/>
  <c r="E38" i="36"/>
  <c r="J36" i="36"/>
  <c r="K36" i="36" s="1"/>
  <c r="F45" i="36"/>
  <c r="G45" i="36" s="1"/>
  <c r="F38" i="36"/>
  <c r="G38" i="36" s="1"/>
  <c r="F46" i="36"/>
  <c r="G46" i="36" s="1"/>
  <c r="F44" i="36"/>
  <c r="G44" i="36" s="1"/>
  <c r="F48" i="36"/>
  <c r="G48" i="36" s="1"/>
  <c r="F37" i="36"/>
  <c r="G37" i="36" s="1"/>
  <c r="E45" i="36"/>
  <c r="F36" i="36"/>
  <c r="G36" i="36" s="1"/>
  <c r="E40" i="36"/>
  <c r="H39" i="48"/>
  <c r="H47" i="48"/>
  <c r="F43" i="6"/>
  <c r="G43" i="6" s="1"/>
  <c r="F55" i="6"/>
  <c r="G55" i="6" s="1"/>
  <c r="F45" i="6"/>
  <c r="G45" i="6" s="1"/>
  <c r="J43" i="6"/>
  <c r="K43" i="6" s="1"/>
  <c r="E53" i="6"/>
  <c r="F54" i="6"/>
  <c r="G54" i="6" s="1"/>
  <c r="E45" i="6"/>
  <c r="E55" i="6"/>
  <c r="F47" i="6"/>
  <c r="G47" i="6" s="1"/>
  <c r="J46" i="6"/>
  <c r="K46" i="6" s="1"/>
  <c r="F51" i="6"/>
  <c r="G51" i="6" s="1"/>
  <c r="J45" i="6"/>
  <c r="K45" i="6" s="1"/>
  <c r="E44" i="6"/>
  <c r="E51" i="6"/>
  <c r="J44" i="6"/>
  <c r="K44" i="6" s="1"/>
  <c r="E54" i="6"/>
  <c r="F53" i="6"/>
  <c r="G53" i="6" s="1"/>
  <c r="F46" i="6"/>
  <c r="G46" i="6" s="1"/>
  <c r="J47" i="6"/>
  <c r="K47" i="6" s="1"/>
  <c r="E43" i="6"/>
  <c r="F44" i="6"/>
  <c r="G44" i="6" s="1"/>
  <c r="F52" i="6"/>
  <c r="G52" i="6" s="1"/>
  <c r="E46" i="6"/>
  <c r="E47" i="6"/>
  <c r="E52" i="6"/>
  <c r="J36" i="31"/>
  <c r="K36" i="31" s="1"/>
  <c r="E36" i="31"/>
  <c r="E48" i="31"/>
  <c r="F47" i="31"/>
  <c r="G47" i="31" s="1"/>
  <c r="E47" i="31"/>
  <c r="F48" i="31"/>
  <c r="G48" i="31" s="1"/>
  <c r="F44" i="31"/>
  <c r="G44" i="31" s="1"/>
  <c r="E46" i="31"/>
  <c r="F46" i="31"/>
  <c r="G46" i="31" s="1"/>
  <c r="F40" i="31"/>
  <c r="G40" i="31" s="1"/>
  <c r="F45" i="31"/>
  <c r="G45" i="31" s="1"/>
  <c r="F39" i="31"/>
  <c r="G39" i="31" s="1"/>
  <c r="F38" i="31"/>
  <c r="G38" i="31" s="1"/>
  <c r="F36" i="31"/>
  <c r="G36" i="31" s="1"/>
  <c r="J40" i="31"/>
  <c r="K40" i="31" s="1"/>
  <c r="E38" i="31"/>
  <c r="E40" i="31"/>
  <c r="J38" i="31"/>
  <c r="K38" i="31" s="1"/>
  <c r="E45" i="31"/>
  <c r="J39" i="31"/>
  <c r="K39" i="31" s="1"/>
  <c r="E37" i="31"/>
  <c r="J37" i="31"/>
  <c r="K37" i="31" s="1"/>
  <c r="F37" i="31"/>
  <c r="G37" i="31" s="1"/>
  <c r="E39" i="31"/>
  <c r="E44" i="31"/>
  <c r="F40" i="49"/>
  <c r="G40" i="49" s="1"/>
  <c r="F48" i="49"/>
  <c r="G48" i="49" s="1"/>
  <c r="F38" i="49"/>
  <c r="G38" i="49" s="1"/>
  <c r="F39" i="49"/>
  <c r="G39" i="49" s="1"/>
  <c r="F46" i="49"/>
  <c r="G46" i="49" s="1"/>
  <c r="E37" i="49"/>
  <c r="E46" i="49"/>
  <c r="J40" i="49"/>
  <c r="K40" i="49" s="1"/>
  <c r="J36" i="49"/>
  <c r="K36" i="49" s="1"/>
  <c r="E39" i="49"/>
  <c r="E40" i="49"/>
  <c r="E48" i="49"/>
  <c r="J39" i="49"/>
  <c r="K39" i="49" s="1"/>
  <c r="F47" i="49"/>
  <c r="G47" i="49" s="1"/>
  <c r="F45" i="49"/>
  <c r="G45" i="49" s="1"/>
  <c r="E38" i="49"/>
  <c r="J38" i="49"/>
  <c r="K38" i="49" s="1"/>
  <c r="E44" i="49"/>
  <c r="E47" i="49"/>
  <c r="J37" i="49"/>
  <c r="K37" i="49" s="1"/>
  <c r="E45" i="49"/>
  <c r="F44" i="49"/>
  <c r="G44" i="49" s="1"/>
  <c r="F37" i="49"/>
  <c r="G37" i="49" s="1"/>
  <c r="E36" i="49"/>
  <c r="F36" i="49"/>
  <c r="G36" i="49" s="1"/>
  <c r="H46" i="48"/>
  <c r="H38" i="48"/>
  <c r="G43" i="47"/>
  <c r="G35" i="47"/>
  <c r="H36" i="47"/>
  <c r="J35" i="47"/>
  <c r="H44" i="47"/>
  <c r="F44" i="52"/>
  <c r="E37" i="52"/>
  <c r="G37" i="52" s="1"/>
  <c r="F48" i="52"/>
  <c r="E47" i="52"/>
  <c r="G47" i="52" s="1"/>
  <c r="F38" i="52"/>
  <c r="F36" i="52"/>
  <c r="E45" i="52"/>
  <c r="G45" i="52" s="1"/>
  <c r="J36" i="52"/>
  <c r="K36" i="52" s="1"/>
  <c r="F39" i="52"/>
  <c r="F47" i="52"/>
  <c r="E48" i="52"/>
  <c r="G48" i="52" s="1"/>
  <c r="J40" i="52"/>
  <c r="K40" i="52" s="1"/>
  <c r="J38" i="52"/>
  <c r="K38" i="52" s="1"/>
  <c r="E38" i="52"/>
  <c r="G38" i="52" s="1"/>
  <c r="F45" i="52"/>
  <c r="E36" i="52"/>
  <c r="G36" i="52" s="1"/>
  <c r="E40" i="52"/>
  <c r="G40" i="52" s="1"/>
  <c r="E46" i="52"/>
  <c r="G46" i="52" s="1"/>
  <c r="J37" i="52"/>
  <c r="K37" i="52" s="1"/>
  <c r="F46" i="52"/>
  <c r="F37" i="52"/>
  <c r="E39" i="52"/>
  <c r="G39" i="52" s="1"/>
  <c r="F40" i="52"/>
  <c r="E44" i="52"/>
  <c r="G44" i="52" s="1"/>
  <c r="J39" i="52"/>
  <c r="K39" i="52" s="1"/>
  <c r="H47" i="33"/>
  <c r="H39" i="33"/>
  <c r="E36" i="43"/>
  <c r="E37" i="43"/>
  <c r="F37" i="43"/>
  <c r="G37" i="43" s="1"/>
  <c r="E44" i="43"/>
  <c r="J37" i="43"/>
  <c r="K37" i="43" s="1"/>
  <c r="F40" i="43"/>
  <c r="G40" i="43" s="1"/>
  <c r="E48" i="43"/>
  <c r="F36" i="43"/>
  <c r="G36" i="43" s="1"/>
  <c r="E45" i="43"/>
  <c r="F47" i="43"/>
  <c r="G47" i="43" s="1"/>
  <c r="E40" i="43"/>
  <c r="F46" i="43"/>
  <c r="G46" i="43" s="1"/>
  <c r="E47" i="43"/>
  <c r="F45" i="43"/>
  <c r="G45" i="43" s="1"/>
  <c r="F38" i="43"/>
  <c r="G38" i="43" s="1"/>
  <c r="J40" i="43"/>
  <c r="K40" i="43" s="1"/>
  <c r="J39" i="43"/>
  <c r="K39" i="43" s="1"/>
  <c r="J38" i="43"/>
  <c r="K38" i="43" s="1"/>
  <c r="J36" i="43"/>
  <c r="K36" i="43" s="1"/>
  <c r="E39" i="43"/>
  <c r="F48" i="43"/>
  <c r="G48" i="43" s="1"/>
  <c r="F44" i="43"/>
  <c r="G44" i="43" s="1"/>
  <c r="E46" i="43"/>
  <c r="E38" i="43"/>
  <c r="F39" i="43"/>
  <c r="G39" i="43" s="1"/>
  <c r="H38" i="44"/>
  <c r="H46" i="44"/>
  <c r="H48" i="31"/>
  <c r="H40" i="31"/>
  <c r="H40" i="42"/>
  <c r="H48" i="42"/>
  <c r="H39" i="40"/>
  <c r="H47" i="40"/>
  <c r="H44" i="39"/>
  <c r="H36" i="39"/>
  <c r="J35" i="39"/>
  <c r="G43" i="39"/>
  <c r="G35" i="39"/>
  <c r="H45" i="45"/>
  <c r="H37" i="45"/>
  <c r="J36" i="42"/>
  <c r="K36" i="42" s="1"/>
  <c r="F48" i="42"/>
  <c r="G48" i="42" s="1"/>
  <c r="F37" i="42"/>
  <c r="G37" i="42" s="1"/>
  <c r="F47" i="42"/>
  <c r="G47" i="42" s="1"/>
  <c r="E36" i="42"/>
  <c r="J40" i="42"/>
  <c r="K40" i="42" s="1"/>
  <c r="E48" i="42"/>
  <c r="F40" i="42"/>
  <c r="G40" i="42" s="1"/>
  <c r="F36" i="42"/>
  <c r="G36" i="42" s="1"/>
  <c r="J37" i="42"/>
  <c r="K37" i="42" s="1"/>
  <c r="J39" i="42"/>
  <c r="K39" i="42" s="1"/>
  <c r="F38" i="42"/>
  <c r="G38" i="42" s="1"/>
  <c r="F39" i="42"/>
  <c r="G39" i="42" s="1"/>
  <c r="J38" i="42"/>
  <c r="K38" i="42" s="1"/>
  <c r="E44" i="42"/>
  <c r="F45" i="42"/>
  <c r="G45" i="42" s="1"/>
  <c r="E45" i="42"/>
  <c r="E38" i="42"/>
  <c r="E37" i="42"/>
  <c r="E47" i="42"/>
  <c r="E39" i="42"/>
  <c r="F46" i="42"/>
  <c r="G46" i="42" s="1"/>
  <c r="E40" i="42"/>
  <c r="E46" i="42"/>
  <c r="F44" i="42"/>
  <c r="G44" i="42" s="1"/>
  <c r="H45" i="43"/>
  <c r="H37" i="43"/>
  <c r="H46" i="37"/>
  <c r="H38" i="37"/>
  <c r="H36" i="51"/>
  <c r="J35" i="51"/>
  <c r="G43" i="51"/>
  <c r="H44" i="51"/>
  <c r="G35" i="51"/>
  <c r="H36" i="34"/>
  <c r="G43" i="34"/>
  <c r="G35" i="34"/>
  <c r="H44" i="34"/>
  <c r="J35" i="34"/>
  <c r="H40" i="45"/>
  <c r="H48" i="45"/>
  <c r="H47" i="32"/>
  <c r="H39" i="32"/>
  <c r="H40" i="49"/>
  <c r="H48" i="49"/>
  <c r="H37" i="35"/>
  <c r="H45" i="35"/>
  <c r="J35" i="36"/>
  <c r="H36" i="36"/>
  <c r="G35" i="36"/>
  <c r="G43" i="36"/>
  <c r="H44" i="36"/>
  <c r="H39" i="52"/>
  <c r="H47" i="52"/>
  <c r="H38" i="35"/>
  <c r="H46" i="35"/>
  <c r="L29" i="6"/>
  <c r="L30" i="6" s="1"/>
  <c r="J37" i="40"/>
  <c r="K37" i="40" s="1"/>
  <c r="F40" i="40"/>
  <c r="F48" i="40"/>
  <c r="J38" i="40"/>
  <c r="K38" i="40" s="1"/>
  <c r="F36" i="40"/>
  <c r="F37" i="40"/>
  <c r="J40" i="40"/>
  <c r="K40" i="40" s="1"/>
  <c r="E37" i="40"/>
  <c r="G37" i="40" s="1"/>
  <c r="F39" i="40"/>
  <c r="F38" i="40"/>
  <c r="E38" i="40"/>
  <c r="G38" i="40" s="1"/>
  <c r="E48" i="40"/>
  <c r="G48" i="40" s="1"/>
  <c r="F45" i="40"/>
  <c r="F44" i="40"/>
  <c r="J39" i="40"/>
  <c r="K39" i="40" s="1"/>
  <c r="E36" i="40"/>
  <c r="G36" i="40" s="1"/>
  <c r="J36" i="40"/>
  <c r="K36" i="40" s="1"/>
  <c r="E39" i="40"/>
  <c r="G39" i="40" s="1"/>
  <c r="E40" i="40"/>
  <c r="G40" i="40" s="1"/>
  <c r="E44" i="40"/>
  <c r="G44" i="40" s="1"/>
  <c r="F46" i="40"/>
  <c r="E46" i="40"/>
  <c r="G46" i="40" s="1"/>
  <c r="E45" i="40"/>
  <c r="G45" i="40" s="1"/>
  <c r="F47" i="40"/>
  <c r="E47" i="40"/>
  <c r="G47" i="40" s="1"/>
  <c r="H46" i="50"/>
  <c r="H38" i="50"/>
  <c r="G35" i="40"/>
  <c r="H44" i="40"/>
  <c r="J35" i="40"/>
  <c r="G43" i="40"/>
  <c r="H36" i="40"/>
  <c r="H40" i="50"/>
  <c r="H48" i="50"/>
  <c r="G35" i="44"/>
  <c r="J35" i="44"/>
  <c r="H36" i="44"/>
  <c r="G43" i="44"/>
  <c r="H44" i="44"/>
  <c r="H45" i="48"/>
  <c r="H37" i="48"/>
  <c r="G43" i="41"/>
  <c r="J35" i="41"/>
  <c r="H44" i="41"/>
  <c r="G35" i="41"/>
  <c r="H36" i="41"/>
  <c r="H48" i="40"/>
  <c r="H40" i="40"/>
  <c r="J35" i="32"/>
  <c r="G35" i="32"/>
  <c r="G43" i="32"/>
  <c r="H36" i="32"/>
  <c r="H44" i="32"/>
  <c r="H36" i="49"/>
  <c r="G43" i="49"/>
  <c r="H44" i="49"/>
  <c r="J35" i="49"/>
  <c r="G35" i="49"/>
  <c r="G43" i="37"/>
  <c r="J35" i="37"/>
  <c r="G35" i="37"/>
  <c r="H44" i="37"/>
  <c r="H36" i="37"/>
  <c r="H48" i="30"/>
  <c r="H40" i="30"/>
  <c r="J40" i="44"/>
  <c r="K40" i="44" s="1"/>
  <c r="F47" i="44"/>
  <c r="G47" i="44" s="1"/>
  <c r="E48" i="44"/>
  <c r="F37" i="44"/>
  <c r="G37" i="44" s="1"/>
  <c r="J37" i="44"/>
  <c r="K37" i="44" s="1"/>
  <c r="F44" i="44"/>
  <c r="G44" i="44" s="1"/>
  <c r="E47" i="44"/>
  <c r="J39" i="44"/>
  <c r="K39" i="44" s="1"/>
  <c r="E46" i="44"/>
  <c r="F39" i="44"/>
  <c r="G39" i="44" s="1"/>
  <c r="J38" i="44"/>
  <c r="K38" i="44" s="1"/>
  <c r="F46" i="44"/>
  <c r="G46" i="44" s="1"/>
  <c r="E44" i="44"/>
  <c r="F38" i="44"/>
  <c r="G38" i="44" s="1"/>
  <c r="E40" i="44"/>
  <c r="E37" i="44"/>
  <c r="F36" i="44"/>
  <c r="G36" i="44" s="1"/>
  <c r="J36" i="44"/>
  <c r="K36" i="44" s="1"/>
  <c r="E36" i="44"/>
  <c r="F45" i="44"/>
  <c r="G45" i="44" s="1"/>
  <c r="E45" i="44"/>
  <c r="E39" i="44"/>
  <c r="F48" i="44"/>
  <c r="G48" i="44" s="1"/>
  <c r="E38" i="44"/>
  <c r="F40" i="44"/>
  <c r="G40" i="44" s="1"/>
  <c r="J38" i="34"/>
  <c r="K38" i="34" s="1"/>
  <c r="E40" i="34"/>
  <c r="F44" i="34"/>
  <c r="G44" i="34" s="1"/>
  <c r="J36" i="34"/>
  <c r="K36" i="34" s="1"/>
  <c r="F36" i="34"/>
  <c r="G36" i="34" s="1"/>
  <c r="E39" i="34"/>
  <c r="E45" i="34"/>
  <c r="E44" i="34"/>
  <c r="E37" i="34"/>
  <c r="F45" i="34"/>
  <c r="G45" i="34" s="1"/>
  <c r="E46" i="34"/>
  <c r="F47" i="34"/>
  <c r="G47" i="34" s="1"/>
  <c r="F48" i="34"/>
  <c r="G48" i="34" s="1"/>
  <c r="J40" i="34"/>
  <c r="K40" i="34" s="1"/>
  <c r="F39" i="34"/>
  <c r="G39" i="34" s="1"/>
  <c r="F38" i="34"/>
  <c r="G38" i="34" s="1"/>
  <c r="E38" i="34"/>
  <c r="F40" i="34"/>
  <c r="G40" i="34" s="1"/>
  <c r="F37" i="34"/>
  <c r="G37" i="34" s="1"/>
  <c r="F46" i="34"/>
  <c r="G46" i="34" s="1"/>
  <c r="J37" i="34"/>
  <c r="K37" i="34" s="1"/>
  <c r="J39" i="34"/>
  <c r="K39" i="34" s="1"/>
  <c r="E47" i="34"/>
  <c r="E48" i="34"/>
  <c r="E36" i="34"/>
  <c r="H40" i="39"/>
  <c r="H48" i="39"/>
  <c r="H37" i="38"/>
  <c r="H45" i="38"/>
  <c r="H48" i="33"/>
  <c r="H40" i="33"/>
  <c r="H38" i="53"/>
  <c r="H46" i="53"/>
  <c r="J40" i="47"/>
  <c r="K40" i="47" s="1"/>
  <c r="E45" i="47"/>
  <c r="F48" i="47"/>
  <c r="G48" i="47" s="1"/>
  <c r="J38" i="47"/>
  <c r="K38" i="47" s="1"/>
  <c r="E37" i="47"/>
  <c r="F36" i="47"/>
  <c r="G36" i="47" s="1"/>
  <c r="J39" i="47"/>
  <c r="K39" i="47" s="1"/>
  <c r="F37" i="47"/>
  <c r="G37" i="47" s="1"/>
  <c r="F38" i="47"/>
  <c r="G38" i="47" s="1"/>
  <c r="F44" i="47"/>
  <c r="G44" i="47" s="1"/>
  <c r="F45" i="47"/>
  <c r="G45" i="47" s="1"/>
  <c r="J37" i="47"/>
  <c r="K37" i="47" s="1"/>
  <c r="J36" i="47"/>
  <c r="K36" i="47" s="1"/>
  <c r="E36" i="47"/>
  <c r="E48" i="47"/>
  <c r="F40" i="47"/>
  <c r="G40" i="47" s="1"/>
  <c r="F47" i="47"/>
  <c r="G47" i="47" s="1"/>
  <c r="F46" i="47"/>
  <c r="G46" i="47" s="1"/>
  <c r="E44" i="47"/>
  <c r="F39" i="47"/>
  <c r="G39" i="47" s="1"/>
  <c r="E46" i="47"/>
  <c r="E39" i="47"/>
  <c r="E40" i="47"/>
  <c r="E47" i="47"/>
  <c r="E38" i="47"/>
  <c r="E47" i="32"/>
  <c r="E38" i="32"/>
  <c r="E36" i="32"/>
  <c r="J36" i="32"/>
  <c r="K36" i="32" s="1"/>
  <c r="F47" i="32"/>
  <c r="G47" i="32" s="1"/>
  <c r="F38" i="32"/>
  <c r="G38" i="32" s="1"/>
  <c r="J38" i="32"/>
  <c r="K38" i="32" s="1"/>
  <c r="J40" i="32"/>
  <c r="K40" i="32" s="1"/>
  <c r="F40" i="32"/>
  <c r="G40" i="32" s="1"/>
  <c r="E45" i="32"/>
  <c r="J39" i="32"/>
  <c r="K39" i="32" s="1"/>
  <c r="E48" i="32"/>
  <c r="F39" i="32"/>
  <c r="G39" i="32" s="1"/>
  <c r="F44" i="32"/>
  <c r="G44" i="32" s="1"/>
  <c r="E39" i="32"/>
  <c r="F37" i="32"/>
  <c r="G37" i="32" s="1"/>
  <c r="F48" i="32"/>
  <c r="G48" i="32" s="1"/>
  <c r="E46" i="32"/>
  <c r="F46" i="32"/>
  <c r="G46" i="32" s="1"/>
  <c r="E44" i="32"/>
  <c r="E37" i="32"/>
  <c r="J37" i="32"/>
  <c r="K37" i="32" s="1"/>
  <c r="F45" i="32"/>
  <c r="G45" i="32" s="1"/>
  <c r="E40" i="32"/>
  <c r="F36" i="32"/>
  <c r="G36" i="32" s="1"/>
  <c r="H48" i="34"/>
  <c r="H40" i="34"/>
  <c r="H39" i="39"/>
  <c r="H47" i="39"/>
  <c r="H46" i="40"/>
  <c r="H38" i="40"/>
  <c r="H54" i="6"/>
  <c r="H46" i="6"/>
  <c r="H40" i="35"/>
  <c r="H48" i="35"/>
  <c r="J40" i="50"/>
  <c r="K40" i="50" s="1"/>
  <c r="E40" i="50"/>
  <c r="G40" i="50" s="1"/>
  <c r="E46" i="50"/>
  <c r="G46" i="50" s="1"/>
  <c r="J38" i="50"/>
  <c r="K38" i="50" s="1"/>
  <c r="E47" i="50"/>
  <c r="G47" i="50" s="1"/>
  <c r="E44" i="50"/>
  <c r="G44" i="50" s="1"/>
  <c r="F45" i="50"/>
  <c r="J39" i="50"/>
  <c r="K39" i="50" s="1"/>
  <c r="J36" i="50"/>
  <c r="K36" i="50" s="1"/>
  <c r="F47" i="50"/>
  <c r="F37" i="50"/>
  <c r="E37" i="50"/>
  <c r="G37" i="50" s="1"/>
  <c r="E36" i="50"/>
  <c r="G36" i="50" s="1"/>
  <c r="E48" i="50"/>
  <c r="G48" i="50" s="1"/>
  <c r="J37" i="50"/>
  <c r="K37" i="50" s="1"/>
  <c r="E38" i="50"/>
  <c r="G38" i="50" s="1"/>
  <c r="F44" i="50"/>
  <c r="F48" i="50"/>
  <c r="E45" i="50"/>
  <c r="G45" i="50" s="1"/>
  <c r="E39" i="50"/>
  <c r="G39" i="50" s="1"/>
  <c r="F46" i="50"/>
  <c r="F38" i="50"/>
  <c r="F39" i="50"/>
  <c r="F36" i="50"/>
  <c r="F40" i="50"/>
  <c r="H37" i="40"/>
  <c r="H45" i="40"/>
  <c r="H47" i="41"/>
  <c r="H39" i="41"/>
  <c r="H39" i="30"/>
  <c r="H47" i="30"/>
  <c r="H45" i="52"/>
  <c r="H37" i="52"/>
  <c r="G43" i="46"/>
  <c r="G35" i="46"/>
  <c r="H44" i="46"/>
  <c r="H36" i="46"/>
  <c r="J35" i="46"/>
  <c r="H48" i="51"/>
  <c r="H40" i="51"/>
  <c r="H48" i="32"/>
  <c r="H40" i="32"/>
  <c r="H44" i="45"/>
  <c r="J35" i="45"/>
  <c r="H36" i="45"/>
  <c r="G43" i="45"/>
  <c r="G35" i="45"/>
  <c r="H47" i="43"/>
  <c r="H39" i="43"/>
  <c r="H36" i="50"/>
  <c r="G35" i="50"/>
  <c r="H44" i="50"/>
  <c r="J35" i="50"/>
  <c r="G43" i="50"/>
  <c r="H45" i="36"/>
  <c r="H37" i="36"/>
  <c r="H48" i="46"/>
  <c r="H40" i="46"/>
  <c r="H39" i="50"/>
  <c r="H47" i="50"/>
  <c r="H45" i="50"/>
  <c r="H37" i="50"/>
  <c r="H47" i="44"/>
  <c r="H39" i="44"/>
  <c r="L22" i="6"/>
  <c r="L24" i="6" s="1"/>
  <c r="L25" i="6" s="1"/>
  <c r="N33" i="6"/>
  <c r="G35" i="4"/>
  <c r="J35" i="4"/>
  <c r="H36" i="4"/>
  <c r="G43" i="4"/>
  <c r="H44" i="4"/>
  <c r="H38" i="30"/>
  <c r="H46" i="30"/>
  <c r="H47" i="31"/>
  <c r="H39" i="31"/>
  <c r="H39" i="46"/>
  <c r="H47" i="46"/>
  <c r="H46" i="46"/>
  <c r="H38" i="46"/>
  <c r="E45" i="46"/>
  <c r="F46" i="46"/>
  <c r="G46" i="46" s="1"/>
  <c r="F40" i="46"/>
  <c r="G40" i="46" s="1"/>
  <c r="E38" i="46"/>
  <c r="J40" i="46"/>
  <c r="K40" i="46" s="1"/>
  <c r="F48" i="46"/>
  <c r="G48" i="46" s="1"/>
  <c r="E40" i="46"/>
  <c r="E48" i="46"/>
  <c r="F44" i="46"/>
  <c r="G44" i="46" s="1"/>
  <c r="E44" i="46"/>
  <c r="E37" i="46"/>
  <c r="E36" i="46"/>
  <c r="J36" i="46"/>
  <c r="K36" i="46" s="1"/>
  <c r="F47" i="46"/>
  <c r="G47" i="46" s="1"/>
  <c r="F39" i="46"/>
  <c r="G39" i="46" s="1"/>
  <c r="F45" i="46"/>
  <c r="G45" i="46" s="1"/>
  <c r="E46" i="46"/>
  <c r="F36" i="46"/>
  <c r="G36" i="46" s="1"/>
  <c r="J37" i="46"/>
  <c r="K37" i="46" s="1"/>
  <c r="E47" i="46"/>
  <c r="F38" i="46"/>
  <c r="G38" i="46" s="1"/>
  <c r="J39" i="46"/>
  <c r="K39" i="46" s="1"/>
  <c r="F37" i="46"/>
  <c r="G37" i="46" s="1"/>
  <c r="J38" i="46"/>
  <c r="K38" i="46" s="1"/>
  <c r="E39" i="46"/>
  <c r="J40" i="51"/>
  <c r="K40" i="51" s="1"/>
  <c r="F39" i="51"/>
  <c r="F36" i="51"/>
  <c r="F46" i="51"/>
  <c r="F48" i="51"/>
  <c r="J39" i="51"/>
  <c r="K39" i="51" s="1"/>
  <c r="E36" i="51"/>
  <c r="G36" i="51" s="1"/>
  <c r="F38" i="51"/>
  <c r="E46" i="51"/>
  <c r="G46" i="51" s="1"/>
  <c r="F44" i="51"/>
  <c r="E48" i="51"/>
  <c r="G48" i="51" s="1"/>
  <c r="J38" i="51"/>
  <c r="K38" i="51" s="1"/>
  <c r="E37" i="51"/>
  <c r="G37" i="51" s="1"/>
  <c r="E44" i="51"/>
  <c r="G44" i="51" s="1"/>
  <c r="J37" i="51"/>
  <c r="K37" i="51" s="1"/>
  <c r="F37" i="51"/>
  <c r="E45" i="51"/>
  <c r="G45" i="51" s="1"/>
  <c r="F40" i="51"/>
  <c r="F47" i="51"/>
  <c r="F45" i="51"/>
  <c r="E39" i="51"/>
  <c r="G39" i="51" s="1"/>
  <c r="J36" i="51"/>
  <c r="K36" i="51" s="1"/>
  <c r="E40" i="51"/>
  <c r="G40" i="51" s="1"/>
  <c r="E47" i="51"/>
  <c r="G47" i="51" s="1"/>
  <c r="E38" i="51"/>
  <c r="G38" i="51" s="1"/>
  <c r="H37" i="49"/>
  <c r="H45" i="49"/>
  <c r="J38" i="29"/>
  <c r="K38" i="29" s="1"/>
  <c r="E48" i="29"/>
  <c r="J39" i="29"/>
  <c r="K39" i="29" s="1"/>
  <c r="F48" i="29"/>
  <c r="G48" i="29" s="1"/>
  <c r="J37" i="29"/>
  <c r="K37" i="29" s="1"/>
  <c r="E47" i="29"/>
  <c r="E40" i="29"/>
  <c r="F45" i="29"/>
  <c r="G45" i="29" s="1"/>
  <c r="F37" i="29"/>
  <c r="G37" i="29" s="1"/>
  <c r="F40" i="29"/>
  <c r="G40" i="29" s="1"/>
  <c r="E44" i="29"/>
  <c r="F36" i="29"/>
  <c r="G36" i="29" s="1"/>
  <c r="F47" i="29"/>
  <c r="G47" i="29" s="1"/>
  <c r="F44" i="29"/>
  <c r="G44" i="29" s="1"/>
  <c r="E46" i="29"/>
  <c r="E39" i="29"/>
  <c r="E45" i="29"/>
  <c r="E36" i="29"/>
  <c r="F46" i="29"/>
  <c r="G46" i="29" s="1"/>
  <c r="E37" i="29"/>
  <c r="F38" i="29"/>
  <c r="G38" i="29" s="1"/>
  <c r="J36" i="29"/>
  <c r="K36" i="29" s="1"/>
  <c r="J40" i="29"/>
  <c r="K40" i="29" s="1"/>
  <c r="E38" i="29"/>
  <c r="F39" i="29"/>
  <c r="G39" i="29" s="1"/>
  <c r="J35" i="35"/>
  <c r="G43" i="35"/>
  <c r="G35" i="35"/>
  <c r="H44" i="35"/>
  <c r="H36" i="35"/>
  <c r="H37" i="39"/>
  <c r="H45" i="39"/>
  <c r="H47" i="4"/>
  <c r="H39" i="4"/>
  <c r="H40" i="38"/>
  <c r="H48" i="38"/>
  <c r="H36" i="29"/>
  <c r="G43" i="29"/>
  <c r="J35" i="29"/>
  <c r="G35" i="29"/>
  <c r="H44" i="29"/>
  <c r="J40" i="37"/>
  <c r="K40" i="37" s="1"/>
  <c r="J37" i="37"/>
  <c r="K37" i="37" s="1"/>
  <c r="E47" i="37"/>
  <c r="E48" i="37"/>
  <c r="E45" i="37"/>
  <c r="J39" i="37"/>
  <c r="K39" i="37" s="1"/>
  <c r="E39" i="37"/>
  <c r="F45" i="37"/>
  <c r="G45" i="37" s="1"/>
  <c r="J38" i="37"/>
  <c r="K38" i="37" s="1"/>
  <c r="E37" i="37"/>
  <c r="F44" i="37"/>
  <c r="G44" i="37" s="1"/>
  <c r="F48" i="37"/>
  <c r="G48" i="37" s="1"/>
  <c r="F37" i="37"/>
  <c r="G37" i="37" s="1"/>
  <c r="F47" i="37"/>
  <c r="G47" i="37" s="1"/>
  <c r="E36" i="37"/>
  <c r="J36" i="37"/>
  <c r="K36" i="37" s="1"/>
  <c r="E46" i="37"/>
  <c r="F38" i="37"/>
  <c r="G38" i="37" s="1"/>
  <c r="F46" i="37"/>
  <c r="G46" i="37" s="1"/>
  <c r="F39" i="37"/>
  <c r="G39" i="37" s="1"/>
  <c r="F36" i="37"/>
  <c r="G36" i="37" s="1"/>
  <c r="E44" i="37"/>
  <c r="E40" i="37"/>
  <c r="F40" i="37"/>
  <c r="G40" i="37" s="1"/>
  <c r="E38" i="37"/>
  <c r="H37" i="34"/>
  <c r="H45" i="34"/>
  <c r="J38" i="30"/>
  <c r="K38" i="30" s="1"/>
  <c r="E38" i="30"/>
  <c r="E47" i="30"/>
  <c r="F45" i="30"/>
  <c r="G45" i="30" s="1"/>
  <c r="F48" i="30"/>
  <c r="G48" i="30" s="1"/>
  <c r="E39" i="30"/>
  <c r="E36" i="30"/>
  <c r="F39" i="30"/>
  <c r="G39" i="30" s="1"/>
  <c r="F38" i="30"/>
  <c r="G38" i="30" s="1"/>
  <c r="F47" i="30"/>
  <c r="G47" i="30" s="1"/>
  <c r="F40" i="30"/>
  <c r="G40" i="30" s="1"/>
  <c r="E45" i="30"/>
  <c r="E37" i="30"/>
  <c r="E46" i="30"/>
  <c r="F46" i="30"/>
  <c r="G46" i="30" s="1"/>
  <c r="F44" i="30"/>
  <c r="G44" i="30" s="1"/>
  <c r="F37" i="30"/>
  <c r="G37" i="30" s="1"/>
  <c r="E40" i="30"/>
  <c r="J37" i="30"/>
  <c r="K37" i="30" s="1"/>
  <c r="J39" i="30"/>
  <c r="K39" i="30" s="1"/>
  <c r="J36" i="30"/>
  <c r="K36" i="30" s="1"/>
  <c r="E48" i="30"/>
  <c r="J40" i="30"/>
  <c r="K40" i="30" s="1"/>
  <c r="E44" i="30"/>
  <c r="F36" i="30"/>
  <c r="G36" i="30" s="1"/>
  <c r="H55" i="6"/>
  <c r="H47" i="6"/>
  <c r="H40" i="4"/>
  <c r="H48" i="4"/>
  <c r="H48" i="47"/>
  <c r="H40" i="47"/>
  <c r="H36" i="33"/>
  <c r="J35" i="33"/>
  <c r="H44" i="33"/>
  <c r="G35" i="33"/>
  <c r="G43" i="33"/>
  <c r="E39" i="39"/>
  <c r="E40" i="39"/>
  <c r="F40" i="39"/>
  <c r="G40" i="39" s="1"/>
  <c r="J36" i="39"/>
  <c r="K36" i="39" s="1"/>
  <c r="F37" i="39"/>
  <c r="G37" i="39" s="1"/>
  <c r="F47" i="39"/>
  <c r="G47" i="39" s="1"/>
  <c r="F45" i="39"/>
  <c r="G45" i="39" s="1"/>
  <c r="F48" i="39"/>
  <c r="G48" i="39" s="1"/>
  <c r="E37" i="39"/>
  <c r="E45" i="39"/>
  <c r="E36" i="39"/>
  <c r="J40" i="39"/>
  <c r="K40" i="39" s="1"/>
  <c r="F38" i="39"/>
  <c r="G38" i="39" s="1"/>
  <c r="F46" i="39"/>
  <c r="G46" i="39" s="1"/>
  <c r="F36" i="39"/>
  <c r="G36" i="39" s="1"/>
  <c r="E38" i="39"/>
  <c r="E44" i="39"/>
  <c r="J37" i="39"/>
  <c r="K37" i="39" s="1"/>
  <c r="F39" i="39"/>
  <c r="G39" i="39" s="1"/>
  <c r="F44" i="39"/>
  <c r="G44" i="39" s="1"/>
  <c r="E46" i="39"/>
  <c r="E47" i="39"/>
  <c r="J39" i="39"/>
  <c r="K39" i="39" s="1"/>
  <c r="J38" i="39"/>
  <c r="K38" i="39" s="1"/>
  <c r="E48" i="39"/>
  <c r="H47" i="51"/>
  <c r="H39" i="51"/>
  <c r="G35" i="43"/>
  <c r="G43" i="43"/>
  <c r="H44" i="43"/>
  <c r="H36" i="43"/>
  <c r="J35" i="43"/>
  <c r="G43" i="30"/>
  <c r="G35" i="30"/>
  <c r="J35" i="30"/>
  <c r="H36" i="30"/>
  <c r="H44" i="30"/>
  <c r="H46" i="33"/>
  <c r="H38" i="33"/>
  <c r="H46" i="45"/>
  <c r="H38" i="45"/>
  <c r="H38" i="4"/>
  <c r="H46" i="4"/>
  <c r="H47" i="53"/>
  <c r="H39" i="53"/>
  <c r="H45" i="47"/>
  <c r="H37" i="47"/>
  <c r="H37" i="42"/>
  <c r="H45" i="42"/>
  <c r="G35" i="52"/>
  <c r="H36" i="52"/>
  <c r="G43" i="52"/>
  <c r="J35" i="52"/>
  <c r="H44" i="52"/>
  <c r="H38" i="32"/>
  <c r="H46" i="32"/>
  <c r="H45" i="32"/>
  <c r="H37" i="32"/>
  <c r="F38" i="53"/>
  <c r="G38" i="53" s="1"/>
  <c r="E39" i="53"/>
  <c r="E37" i="53"/>
  <c r="E45" i="53"/>
  <c r="E46" i="53"/>
  <c r="F39" i="53"/>
  <c r="G39" i="53" s="1"/>
  <c r="E38" i="53"/>
  <c r="E44" i="53"/>
  <c r="F46" i="53"/>
  <c r="G46" i="53" s="1"/>
  <c r="F36" i="53"/>
  <c r="G36" i="53" s="1"/>
  <c r="J36" i="53"/>
  <c r="K36" i="53" s="1"/>
  <c r="F45" i="53"/>
  <c r="G45" i="53" s="1"/>
  <c r="F40" i="53"/>
  <c r="G40" i="53" s="1"/>
  <c r="F37" i="53"/>
  <c r="G37" i="53" s="1"/>
  <c r="J40" i="53"/>
  <c r="K40" i="53" s="1"/>
  <c r="E48" i="53"/>
  <c r="F48" i="53"/>
  <c r="G48" i="53" s="1"/>
  <c r="E36" i="53"/>
  <c r="E40" i="53"/>
  <c r="E47" i="53"/>
  <c r="J37" i="53"/>
  <c r="K37" i="53" s="1"/>
  <c r="F47" i="53"/>
  <c r="G47" i="53" s="1"/>
  <c r="F44" i="53"/>
  <c r="G44" i="53" s="1"/>
  <c r="J39" i="53"/>
  <c r="K39" i="53" s="1"/>
  <c r="J38" i="53"/>
  <c r="K38" i="53" s="1"/>
  <c r="E48" i="38"/>
  <c r="E44" i="38"/>
  <c r="E37" i="38"/>
  <c r="E40" i="38"/>
  <c r="F37" i="38"/>
  <c r="G37" i="38" s="1"/>
  <c r="F48" i="38"/>
  <c r="G48" i="38" s="1"/>
  <c r="F47" i="38"/>
  <c r="G47" i="38" s="1"/>
  <c r="F39" i="38"/>
  <c r="G39" i="38" s="1"/>
  <c r="E36" i="38"/>
  <c r="J40" i="38"/>
  <c r="K40" i="38" s="1"/>
  <c r="J36" i="38"/>
  <c r="K36" i="38" s="1"/>
  <c r="F36" i="38"/>
  <c r="G36" i="38" s="1"/>
  <c r="E39" i="38"/>
  <c r="F44" i="38"/>
  <c r="G44" i="38" s="1"/>
  <c r="F45" i="38"/>
  <c r="G45" i="38" s="1"/>
  <c r="E45" i="38"/>
  <c r="F40" i="38"/>
  <c r="G40" i="38" s="1"/>
  <c r="F46" i="38"/>
  <c r="G46" i="38" s="1"/>
  <c r="E38" i="38"/>
  <c r="E47" i="38"/>
  <c r="F38" i="38"/>
  <c r="G38" i="38" s="1"/>
  <c r="J37" i="38"/>
  <c r="K37" i="38" s="1"/>
  <c r="J39" i="38"/>
  <c r="K39" i="38" s="1"/>
  <c r="J38" i="38"/>
  <c r="K38" i="38" s="1"/>
  <c r="E46" i="38"/>
  <c r="H37" i="30"/>
  <c r="H45" i="30"/>
  <c r="H39" i="34"/>
  <c r="H47" i="34"/>
  <c r="H39" i="45"/>
  <c r="H47" i="45"/>
  <c r="H47" i="29"/>
  <c r="H39" i="29"/>
  <c r="H46" i="39"/>
  <c r="H38" i="39"/>
  <c r="H40" i="37"/>
  <c r="H48" i="37"/>
  <c r="H46" i="42"/>
  <c r="H38" i="42"/>
  <c r="H46" i="38"/>
  <c r="H38" i="38"/>
  <c r="H45" i="44"/>
  <c r="H37" i="44"/>
  <c r="H39" i="35"/>
  <c r="H47" i="35"/>
  <c r="H46" i="31"/>
  <c r="H38" i="31"/>
  <c r="H45" i="4"/>
  <c r="H37" i="4"/>
  <c r="F36" i="4"/>
  <c r="G36" i="4" s="1"/>
  <c r="E47" i="4"/>
  <c r="J36" i="4"/>
  <c r="K36" i="4" s="1"/>
  <c r="F48" i="4"/>
  <c r="G48" i="4" s="1"/>
  <c r="E38" i="4"/>
  <c r="E36" i="4"/>
  <c r="J40" i="4"/>
  <c r="K40" i="4" s="1"/>
  <c r="F39" i="4"/>
  <c r="G39" i="4" s="1"/>
  <c r="F38" i="4"/>
  <c r="G38" i="4" s="1"/>
  <c r="E39" i="4"/>
  <c r="E46" i="4"/>
  <c r="F45" i="4"/>
  <c r="G45" i="4" s="1"/>
  <c r="F37" i="4"/>
  <c r="G37" i="4" s="1"/>
  <c r="F40" i="4"/>
  <c r="G40" i="4" s="1"/>
  <c r="E45" i="4"/>
  <c r="E40" i="4"/>
  <c r="J39" i="4"/>
  <c r="K39" i="4" s="1"/>
  <c r="F47" i="4"/>
  <c r="G47" i="4" s="1"/>
  <c r="E44" i="4"/>
  <c r="E48" i="4"/>
  <c r="J37" i="4"/>
  <c r="K37" i="4" s="1"/>
  <c r="F46" i="4"/>
  <c r="G46" i="4" s="1"/>
  <c r="F44" i="4"/>
  <c r="G44" i="4" s="1"/>
  <c r="J38" i="4"/>
  <c r="K38" i="4" s="1"/>
  <c r="E37" i="4"/>
  <c r="H45" i="33"/>
  <c r="H37" i="33"/>
  <c r="H46" i="47"/>
  <c r="H38" i="47"/>
  <c r="H47" i="49"/>
  <c r="H39" i="49"/>
  <c r="H47" i="37"/>
  <c r="H39" i="37"/>
  <c r="H46" i="51"/>
  <c r="H38" i="51"/>
  <c r="F40" i="35"/>
  <c r="G40" i="35" s="1"/>
  <c r="F38" i="35"/>
  <c r="G38" i="35" s="1"/>
  <c r="E39" i="35"/>
  <c r="F36" i="35"/>
  <c r="G36" i="35" s="1"/>
  <c r="J38" i="35"/>
  <c r="K38" i="35" s="1"/>
  <c r="E40" i="35"/>
  <c r="E48" i="35"/>
  <c r="E38" i="35"/>
  <c r="F37" i="35"/>
  <c r="G37" i="35" s="1"/>
  <c r="E45" i="35"/>
  <c r="E46" i="35"/>
  <c r="F39" i="35"/>
  <c r="G39" i="35" s="1"/>
  <c r="F45" i="35"/>
  <c r="G45" i="35" s="1"/>
  <c r="E44" i="35"/>
  <c r="F46" i="35"/>
  <c r="G46" i="35" s="1"/>
  <c r="J39" i="35"/>
  <c r="K39" i="35" s="1"/>
  <c r="F44" i="35"/>
  <c r="G44" i="35" s="1"/>
  <c r="J40" i="35"/>
  <c r="K40" i="35" s="1"/>
  <c r="J37" i="35"/>
  <c r="K37" i="35" s="1"/>
  <c r="F47" i="35"/>
  <c r="G47" i="35" s="1"/>
  <c r="E37" i="35"/>
  <c r="E47" i="35"/>
  <c r="F48" i="35"/>
  <c r="G48" i="35" s="1"/>
  <c r="J36" i="35"/>
  <c r="K36" i="35" s="1"/>
  <c r="E36" i="35"/>
  <c r="H37" i="41"/>
  <c r="H45" i="41"/>
  <c r="H37" i="29"/>
  <c r="H45" i="29"/>
  <c r="H39" i="47"/>
  <c r="H47" i="47"/>
  <c r="H39" i="42"/>
  <c r="H47" i="42"/>
  <c r="H46" i="52"/>
  <c r="H38" i="52"/>
  <c r="H46" i="43"/>
  <c r="H38" i="43"/>
  <c r="G43" i="48"/>
  <c r="H44" i="48"/>
  <c r="H36" i="48"/>
  <c r="J35" i="48"/>
  <c r="G35" i="48"/>
  <c r="H51" i="6"/>
  <c r="H43" i="6"/>
  <c r="H45" i="53"/>
  <c r="H37" i="53"/>
  <c r="O27" i="25"/>
  <c r="K24" i="25"/>
  <c r="G32" i="25"/>
  <c r="G8" i="25"/>
  <c r="K14" i="25"/>
  <c r="G11" i="25"/>
  <c r="O31" i="25"/>
  <c r="O19" i="25"/>
  <c r="K33" i="25"/>
  <c r="G7" i="25"/>
  <c r="K35" i="25"/>
  <c r="G37" i="25"/>
  <c r="K22" i="25"/>
  <c r="G24" i="25"/>
  <c r="G22" i="25"/>
  <c r="G28" i="25"/>
  <c r="O32" i="25"/>
  <c r="G19" i="25"/>
  <c r="G27" i="25"/>
  <c r="O35" i="25"/>
  <c r="K31" i="25"/>
  <c r="K21" i="25"/>
  <c r="K28" i="25"/>
  <c r="K32" i="25"/>
  <c r="G29" i="25"/>
  <c r="G31" i="25"/>
  <c r="K37" i="25"/>
  <c r="G20" i="25"/>
  <c r="O25" i="25"/>
  <c r="K27" i="25"/>
  <c r="G38" i="25"/>
  <c r="O34" i="25"/>
  <c r="O12" i="25"/>
  <c r="G33" i="25"/>
  <c r="K7" i="25"/>
  <c r="G34" i="25"/>
  <c r="O18" i="25"/>
  <c r="O24" i="25"/>
  <c r="O22" i="25"/>
  <c r="O10" i="25"/>
  <c r="G9" i="25"/>
  <c r="G36" i="25"/>
  <c r="O14" i="25"/>
  <c r="K34" i="25"/>
  <c r="G10" i="25"/>
  <c r="K9" i="25"/>
  <c r="O17" i="25"/>
  <c r="O16" i="25"/>
  <c r="K25" i="25"/>
  <c r="O28" i="25"/>
  <c r="G12" i="25"/>
  <c r="O40" i="25"/>
  <c r="G35" i="25"/>
  <c r="O29" i="25"/>
  <c r="G26" i="25"/>
  <c r="K10" i="25"/>
  <c r="G6" i="25"/>
  <c r="O39" i="25"/>
  <c r="K13" i="25"/>
  <c r="K16" i="25"/>
  <c r="G25" i="25"/>
  <c r="K15" i="25"/>
  <c r="O38" i="25"/>
  <c r="G13" i="25"/>
  <c r="K26" i="25"/>
  <c r="O6" i="25"/>
  <c r="O36" i="25"/>
  <c r="O15" i="25"/>
  <c r="G21" i="25"/>
  <c r="G18" i="25"/>
  <c r="K39" i="25"/>
  <c r="K38" i="25"/>
  <c r="K29" i="25"/>
  <c r="G16" i="25"/>
  <c r="O9" i="25"/>
  <c r="G17" i="25"/>
  <c r="K18" i="25"/>
  <c r="K11" i="25"/>
  <c r="O37" i="25"/>
  <c r="O21" i="25"/>
  <c r="O26" i="25"/>
  <c r="G40" i="25"/>
  <c r="O7" i="25"/>
  <c r="O33" i="25"/>
  <c r="G23" i="25"/>
  <c r="K12" i="25"/>
  <c r="O11" i="25"/>
  <c r="K6" i="25"/>
  <c r="G14" i="25"/>
  <c r="K20" i="25"/>
  <c r="K36" i="25"/>
  <c r="K23" i="25"/>
  <c r="O13" i="25"/>
  <c r="O23" i="25"/>
  <c r="K8" i="25"/>
  <c r="K19" i="25"/>
  <c r="G39" i="25"/>
  <c r="O8" i="25"/>
  <c r="K40" i="25"/>
  <c r="O20" i="25"/>
  <c r="K17" i="25"/>
  <c r="G15" i="25"/>
  <c r="M30" i="6" l="1"/>
  <c r="L27" i="6"/>
  <c r="F53" i="5"/>
  <c r="G53" i="5"/>
  <c r="F51" i="5"/>
  <c r="G51" i="5"/>
  <c r="F59" i="5"/>
  <c r="G59" i="5"/>
  <c r="G52" i="5"/>
  <c r="F52" i="5"/>
  <c r="F60" i="5"/>
  <c r="G60" i="5"/>
  <c r="F54" i="5"/>
  <c r="G54" i="5"/>
  <c r="F61" i="5"/>
  <c r="G61" i="5"/>
  <c r="G58" i="5"/>
</calcChain>
</file>

<file path=xl/connections.xml><?xml version="1.0" encoding="utf-8"?>
<connections xmlns="http://schemas.openxmlformats.org/spreadsheetml/2006/main">
  <connection id="1" odcFile="C:\Users\jdominiczak\Documents\My Data Sources\nydc-frldevdb01 flc fx_carry_view.odc" keepAlive="1" name="nydc-frldevdb01 flc fx_carry_view" description="nydc-frldevdb01 flc fx_carry_view" type="5" refreshedVersion="5" background="1" saveData="1">
    <dbPr connection="Provider=SQLOLEDB.1;Integrated Security=SSPI;Persist Security Info=True;Initial Catalog=flc;Data Source=nydc-frldevdb01;Use Procedure for Prepare=1;Auto Translate=True;Packet Size=4096;Workstation ID=FRLJUDO;Use Encryption for Data=False;Tag with column collation when possible=False" command="&quot;flc&quot;.&quot;dbo&quot;.&quot;fx_carry_view&quot;" commandType="3"/>
  </connection>
</connections>
</file>

<file path=xl/sharedStrings.xml><?xml version="1.0" encoding="utf-8"?>
<sst xmlns="http://schemas.openxmlformats.org/spreadsheetml/2006/main" count="21965" uniqueCount="167">
  <si>
    <t>fx_pair</t>
  </si>
  <si>
    <t>expiry</t>
  </si>
  <si>
    <t>window</t>
  </si>
  <si>
    <t>atmf</t>
  </si>
  <si>
    <t>EURTRY</t>
  </si>
  <si>
    <t>USDTRY</t>
  </si>
  <si>
    <t>1y</t>
  </si>
  <si>
    <t>USDINR</t>
  </si>
  <si>
    <t>9m</t>
  </si>
  <si>
    <t>EURRUB</t>
  </si>
  <si>
    <t>USDIDR</t>
  </si>
  <si>
    <t>EURMXN</t>
  </si>
  <si>
    <t>EURZAR</t>
  </si>
  <si>
    <t>USDCNH</t>
  </si>
  <si>
    <t>6m</t>
  </si>
  <si>
    <t>USDRUB</t>
  </si>
  <si>
    <t>USDMXN</t>
  </si>
  <si>
    <t>EURUSD</t>
  </si>
  <si>
    <t>USDCOP</t>
  </si>
  <si>
    <t>USDZAR</t>
  </si>
  <si>
    <t>USDBRL</t>
  </si>
  <si>
    <t>GBPUSD</t>
  </si>
  <si>
    <t>USDCLP</t>
  </si>
  <si>
    <t>USDSGD</t>
  </si>
  <si>
    <t>USDTWD</t>
  </si>
  <si>
    <t>EURHUF</t>
  </si>
  <si>
    <t>atmf_vol</t>
  </si>
  <si>
    <t>atmf_final_vol</t>
  </si>
  <si>
    <t>atms_vol</t>
  </si>
  <si>
    <t>atms_final_vol</t>
  </si>
  <si>
    <t>3m</t>
  </si>
  <si>
    <t>FX_PAIR</t>
  </si>
  <si>
    <t>ATMS</t>
  </si>
  <si>
    <t>ATMF</t>
  </si>
  <si>
    <t>IR Diff</t>
  </si>
  <si>
    <t>Implied Vol</t>
  </si>
  <si>
    <t>Expiries</t>
  </si>
  <si>
    <t>Opt-Payout</t>
  </si>
  <si>
    <t>Outright-Payout</t>
  </si>
  <si>
    <t>I:I</t>
  </si>
  <si>
    <t>J:J</t>
  </si>
  <si>
    <t>K:K</t>
  </si>
  <si>
    <t>F:F</t>
  </si>
  <si>
    <t>E:E</t>
  </si>
  <si>
    <t>ATMF-Vol</t>
  </si>
  <si>
    <t>ATMS-Vol</t>
  </si>
  <si>
    <t>Window -&gt;</t>
  </si>
  <si>
    <t>RealizedVol</t>
  </si>
  <si>
    <t>ImpliedVol</t>
  </si>
  <si>
    <t>Std Dev</t>
  </si>
  <si>
    <t>High</t>
  </si>
  <si>
    <t>Low</t>
  </si>
  <si>
    <t>Range</t>
  </si>
  <si>
    <t>asset_rate</t>
  </si>
  <si>
    <t>num_rate</t>
  </si>
  <si>
    <t>Exp Low Level</t>
  </si>
  <si>
    <t>Exp Top Level</t>
  </si>
  <si>
    <t>Top/ATMF</t>
  </si>
  <si>
    <t>Days</t>
  </si>
  <si>
    <t>Realized Vol</t>
  </si>
  <si>
    <t>atmf_cost_orig</t>
  </si>
  <si>
    <t>atmf_cost_final</t>
  </si>
  <si>
    <t>ir_diff</t>
  </si>
  <si>
    <t>P:P</t>
  </si>
  <si>
    <t>S:S</t>
  </si>
  <si>
    <t>Mean</t>
  </si>
  <si>
    <t>L:L</t>
  </si>
  <si>
    <t>2y</t>
  </si>
  <si>
    <t>SpdOpt-Payout</t>
  </si>
  <si>
    <t>SpdOpt BE</t>
  </si>
  <si>
    <t>Outright-BE</t>
  </si>
  <si>
    <t>T:T</t>
  </si>
  <si>
    <t>U:U</t>
  </si>
  <si>
    <t>spd_be</t>
  </si>
  <si>
    <t>outright_be</t>
  </si>
  <si>
    <t>Window</t>
  </si>
  <si>
    <t>Exp Low Level (1sd)</t>
  </si>
  <si>
    <t>Exp Top Level (1sd)</t>
  </si>
  <si>
    <t>Imp/Real Vol</t>
  </si>
  <si>
    <t>Hist Range</t>
  </si>
  <si>
    <t>ATMS-Price</t>
  </si>
  <si>
    <t>ATMF-Price</t>
  </si>
  <si>
    <t>ATMF-ATMS SD's</t>
  </si>
  <si>
    <t>Ratio</t>
  </si>
  <si>
    <t>atms_cost_orig</t>
  </si>
  <si>
    <t>N:N</t>
  </si>
  <si>
    <t>V:V</t>
  </si>
  <si>
    <t>ATMS+Hist Range</t>
  </si>
  <si>
    <t>TRY</t>
  </si>
  <si>
    <t>EUR</t>
  </si>
  <si>
    <t>Mult</t>
  </si>
  <si>
    <t>B/e</t>
  </si>
  <si>
    <t>Payout Ratio</t>
  </si>
  <si>
    <t>ATMS/ATMF</t>
  </si>
  <si>
    <t>Rate</t>
  </si>
  <si>
    <t>FX PAIR</t>
  </si>
  <si>
    <t>run_date</t>
  </si>
  <si>
    <t>atms</t>
  </si>
  <si>
    <t>atms_cost_final</t>
  </si>
  <si>
    <t>2017-10-03</t>
  </si>
  <si>
    <t>EURIDR</t>
  </si>
  <si>
    <t>USDCZK</t>
  </si>
  <si>
    <t>EURINR</t>
  </si>
  <si>
    <t>MXNJPY</t>
  </si>
  <si>
    <t>USDILS</t>
  </si>
  <si>
    <t>BRLJPY</t>
  </si>
  <si>
    <t>EURCNH</t>
  </si>
  <si>
    <t>2017-10-04</t>
  </si>
  <si>
    <t>2017-10-05</t>
  </si>
  <si>
    <t>2017-10-06</t>
  </si>
  <si>
    <t>2017-10-09</t>
  </si>
  <si>
    <t>2017-10-10</t>
  </si>
  <si>
    <t>spread_payout</t>
  </si>
  <si>
    <t>outright_payout</t>
  </si>
  <si>
    <t>DATE</t>
  </si>
  <si>
    <t>Date</t>
  </si>
  <si>
    <t>G:G</t>
  </si>
  <si>
    <t>H:H</t>
  </si>
  <si>
    <t>Q:Q</t>
  </si>
  <si>
    <t>R:R</t>
  </si>
  <si>
    <t>D6</t>
  </si>
  <si>
    <t>E7</t>
  </si>
  <si>
    <t>E8</t>
  </si>
  <si>
    <t>E9</t>
  </si>
  <si>
    <t>M:M</t>
  </si>
  <si>
    <t>2017-10-11</t>
  </si>
  <si>
    <t>Realized 
Vol</t>
  </si>
  <si>
    <t>Exp Low 
Level (1sd)</t>
  </si>
  <si>
    <t>Exp Top 
Level (1sd)</t>
  </si>
  <si>
    <t>ATMF-
ATMS SD's</t>
  </si>
  <si>
    <t>Hist 
Range</t>
  </si>
  <si>
    <t>ATMS
Vol</t>
  </si>
  <si>
    <t>ATMF
Vol</t>
  </si>
  <si>
    <t>ATMS
Price</t>
  </si>
  <si>
    <t>ATMF
Price</t>
  </si>
  <si>
    <t>IR 
Diff</t>
  </si>
  <si>
    <t>SpdOpt 
BE</t>
  </si>
  <si>
    <t>Outright
BE</t>
  </si>
  <si>
    <t>Imp/
Real Vol</t>
  </si>
  <si>
    <t>Payout</t>
  </si>
  <si>
    <t>SpdOpt</t>
  </si>
  <si>
    <t>Outright</t>
  </si>
  <si>
    <t>FX Pair</t>
  </si>
  <si>
    <t>Implied 
Vol</t>
  </si>
  <si>
    <t>H38</t>
  </si>
  <si>
    <t>H39</t>
  </si>
  <si>
    <t>2017-10-12</t>
  </si>
  <si>
    <t>F16</t>
  </si>
  <si>
    <t>F17</t>
  </si>
  <si>
    <t>G18</t>
  </si>
  <si>
    <t>G19</t>
  </si>
  <si>
    <t>H20</t>
  </si>
  <si>
    <t>H21</t>
  </si>
  <si>
    <t>2017-10-13</t>
  </si>
  <si>
    <t>Payout Accrual</t>
  </si>
  <si>
    <t>H37</t>
  </si>
  <si>
    <t>2017-10-16</t>
  </si>
  <si>
    <t>2017-10-17</t>
  </si>
  <si>
    <t>AUDJPY</t>
  </si>
  <si>
    <t>AUDNZD</t>
  </si>
  <si>
    <t>AUDUSD</t>
  </si>
  <si>
    <t>EURAUD</t>
  </si>
  <si>
    <t>EURJPY</t>
  </si>
  <si>
    <t>EURNZD</t>
  </si>
  <si>
    <t>NZDJPY</t>
  </si>
  <si>
    <t>NZDUSD</t>
  </si>
  <si>
    <t>USDJPY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</si>
</sst>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0.0%"/>
    <numFmt numFmtId="165" formatCode="0.0000"/>
    <numFmt numFmtId="166" formatCode="0.000"/>
    <numFmt numFmtId="167" formatCode="_(* #,##0.000_);_(* \(#,##0.000\);_(* &quot;-&quot;??_);_(@_)"/>
    <numFmt numFmtId="168" formatCode="_(* #,##0.000_);_(* \(#,##0.000\);_(* &quot;-&quot;???_);_(@_)"/>
    <numFmt numFmtId="169" formatCode="_(* #,##0.0000_);_(* \(#,##0.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43" fontId="0" fillId="0" borderId="0" xfId="1" applyFont="1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2" fillId="2" borderId="0" xfId="0" applyFont="1" applyFill="1"/>
    <xf numFmtId="0" fontId="3" fillId="0" borderId="0" xfId="0" applyFont="1" applyAlignment="1">
      <alignment horizontal="center"/>
    </xf>
    <xf numFmtId="167" fontId="2" fillId="0" borderId="0" xfId="1" applyNumberFormat="1" applyFont="1"/>
    <xf numFmtId="0" fontId="2" fillId="0" borderId="8" xfId="0" applyFont="1" applyBorder="1"/>
    <xf numFmtId="166" fontId="2" fillId="0" borderId="3" xfId="0" applyNumberFormat="1" applyFont="1" applyBorder="1"/>
    <xf numFmtId="0" fontId="2" fillId="0" borderId="4" xfId="0" applyFont="1" applyBorder="1"/>
    <xf numFmtId="0" fontId="2" fillId="0" borderId="9" xfId="0" applyFont="1" applyBorder="1"/>
    <xf numFmtId="166" fontId="2" fillId="0" borderId="0" xfId="0" applyNumberFormat="1" applyFont="1" applyBorder="1"/>
    <xf numFmtId="0" fontId="2" fillId="0" borderId="5" xfId="0" applyFont="1" applyBorder="1"/>
    <xf numFmtId="164" fontId="2" fillId="0" borderId="0" xfId="2" applyNumberFormat="1" applyFont="1" applyBorder="1"/>
    <xf numFmtId="0" fontId="3" fillId="0" borderId="0" xfId="0" applyFont="1" applyAlignment="1">
      <alignment horizontal="left" vertical="center"/>
    </xf>
    <xf numFmtId="166" fontId="2" fillId="0" borderId="0" xfId="0" applyNumberFormat="1" applyFont="1"/>
    <xf numFmtId="167" fontId="2" fillId="0" borderId="0" xfId="0" applyNumberFormat="1" applyFont="1"/>
    <xf numFmtId="0" fontId="2" fillId="0" borderId="10" xfId="0" applyFont="1" applyBorder="1"/>
    <xf numFmtId="166" fontId="2" fillId="0" borderId="6" xfId="0" applyNumberFormat="1" applyFont="1" applyBorder="1"/>
    <xf numFmtId="0" fontId="2" fillId="0" borderId="7" xfId="0" applyFont="1" applyBorder="1"/>
    <xf numFmtId="166" fontId="2" fillId="0" borderId="8" xfId="0" applyNumberFormat="1" applyFont="1" applyBorder="1"/>
    <xf numFmtId="165" fontId="2" fillId="0" borderId="8" xfId="0" applyNumberFormat="1" applyFont="1" applyBorder="1"/>
    <xf numFmtId="165" fontId="2" fillId="0" borderId="4" xfId="0" applyNumberFormat="1" applyFont="1" applyBorder="1"/>
    <xf numFmtId="166" fontId="2" fillId="0" borderId="9" xfId="0" applyNumberFormat="1" applyFont="1" applyBorder="1"/>
    <xf numFmtId="165" fontId="2" fillId="0" borderId="9" xfId="0" applyNumberFormat="1" applyFont="1" applyBorder="1"/>
    <xf numFmtId="165" fontId="2" fillId="0" borderId="5" xfId="0" applyNumberFormat="1" applyFont="1" applyBorder="1"/>
    <xf numFmtId="164" fontId="2" fillId="0" borderId="9" xfId="2" applyNumberFormat="1" applyFont="1" applyBorder="1"/>
    <xf numFmtId="166" fontId="2" fillId="0" borderId="10" xfId="0" applyNumberFormat="1" applyFont="1" applyBorder="1"/>
    <xf numFmtId="166" fontId="2" fillId="0" borderId="4" xfId="0" applyNumberFormat="1" applyFont="1" applyBorder="1"/>
    <xf numFmtId="166" fontId="2" fillId="0" borderId="5" xfId="0" applyNumberFormat="1" applyFont="1" applyBorder="1"/>
    <xf numFmtId="166" fontId="2" fillId="0" borderId="7" xfId="0" applyNumberFormat="1" applyFont="1" applyBorder="1"/>
    <xf numFmtId="0" fontId="4" fillId="0" borderId="0" xfId="0" applyFont="1"/>
    <xf numFmtId="11" fontId="0" fillId="0" borderId="0" xfId="0" applyNumberFormat="1"/>
    <xf numFmtId="164" fontId="2" fillId="0" borderId="5" xfId="2" applyNumberFormat="1" applyFont="1" applyBorder="1"/>
    <xf numFmtId="10" fontId="2" fillId="0" borderId="3" xfId="2" applyNumberFormat="1" applyFont="1" applyBorder="1"/>
    <xf numFmtId="10" fontId="2" fillId="0" borderId="0" xfId="2" applyNumberFormat="1" applyFont="1" applyBorder="1"/>
    <xf numFmtId="10" fontId="2" fillId="0" borderId="6" xfId="2" applyNumberFormat="1" applyFont="1" applyBorder="1"/>
    <xf numFmtId="0" fontId="3" fillId="0" borderId="12" xfId="0" applyFont="1" applyBorder="1"/>
    <xf numFmtId="0" fontId="3" fillId="0" borderId="1" xfId="0" applyFont="1" applyBorder="1"/>
    <xf numFmtId="166" fontId="2" fillId="0" borderId="1" xfId="0" applyNumberFormat="1" applyFont="1" applyBorder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1" xfId="0" applyFont="1" applyFill="1" applyBorder="1"/>
    <xf numFmtId="0" fontId="3" fillId="3" borderId="12" xfId="0" applyFont="1" applyFill="1" applyBorder="1"/>
    <xf numFmtId="166" fontId="3" fillId="3" borderId="11" xfId="0" applyNumberFormat="1" applyFont="1" applyFill="1" applyBorder="1"/>
    <xf numFmtId="165" fontId="2" fillId="0" borderId="0" xfId="0" applyNumberFormat="1" applyFont="1"/>
    <xf numFmtId="0" fontId="3" fillId="3" borderId="8" xfId="0" applyFont="1" applyFill="1" applyBorder="1" applyAlignment="1">
      <alignment horizontal="center"/>
    </xf>
    <xf numFmtId="0" fontId="2" fillId="0" borderId="0" xfId="0" applyFont="1" applyBorder="1"/>
    <xf numFmtId="0" fontId="2" fillId="0" borderId="2" xfId="0" applyFont="1" applyBorder="1"/>
    <xf numFmtId="0" fontId="2" fillId="0" borderId="13" xfId="0" applyFont="1" applyBorder="1"/>
    <xf numFmtId="0" fontId="2" fillId="0" borderId="14" xfId="0" applyFont="1" applyBorder="1"/>
    <xf numFmtId="10" fontId="2" fillId="0" borderId="2" xfId="2" applyNumberFormat="1" applyFont="1" applyBorder="1"/>
    <xf numFmtId="10" fontId="2" fillId="0" borderId="13" xfId="2" applyNumberFormat="1" applyFont="1" applyBorder="1"/>
    <xf numFmtId="10" fontId="2" fillId="0" borderId="14" xfId="2" applyNumberFormat="1" applyFont="1" applyBorder="1"/>
    <xf numFmtId="0" fontId="3" fillId="3" borderId="8" xfId="0" applyFont="1" applyFill="1" applyBorder="1"/>
    <xf numFmtId="0" fontId="3" fillId="3" borderId="4" xfId="0" applyFont="1" applyFill="1" applyBorder="1"/>
    <xf numFmtId="0" fontId="3" fillId="0" borderId="0" xfId="0" applyFont="1" applyBorder="1" applyAlignment="1">
      <alignment vertical="center" wrapText="1"/>
    </xf>
    <xf numFmtId="0" fontId="5" fillId="0" borderId="0" xfId="0" applyFont="1"/>
    <xf numFmtId="0" fontId="5" fillId="0" borderId="0" xfId="0" applyFont="1" applyBorder="1"/>
    <xf numFmtId="0" fontId="3" fillId="0" borderId="1" xfId="0" applyFont="1" applyBorder="1" applyAlignment="1">
      <alignment vertical="center" wrapText="1"/>
    </xf>
    <xf numFmtId="164" fontId="2" fillId="0" borderId="1" xfId="2" applyNumberFormat="1" applyFont="1" applyBorder="1"/>
    <xf numFmtId="0" fontId="2" fillId="0" borderId="0" xfId="0" applyFont="1" applyFill="1" applyBorder="1"/>
    <xf numFmtId="0" fontId="3" fillId="0" borderId="0" xfId="0" applyFont="1" applyFill="1"/>
    <xf numFmtId="0" fontId="6" fillId="0" borderId="0" xfId="0" applyFont="1"/>
    <xf numFmtId="0" fontId="3" fillId="3" borderId="2" xfId="0" applyFont="1" applyFill="1" applyBorder="1"/>
    <xf numFmtId="0" fontId="3" fillId="3" borderId="15" xfId="0" applyFont="1" applyFill="1" applyBorder="1"/>
    <xf numFmtId="9" fontId="2" fillId="0" borderId="5" xfId="2" applyFont="1" applyFill="1" applyBorder="1"/>
    <xf numFmtId="9" fontId="2" fillId="0" borderId="7" xfId="2" applyFont="1" applyFill="1" applyBorder="1"/>
    <xf numFmtId="0" fontId="7" fillId="0" borderId="0" xfId="0" applyFont="1"/>
    <xf numFmtId="10" fontId="2" fillId="0" borderId="1" xfId="2" applyNumberFormat="1" applyFont="1" applyBorder="1"/>
    <xf numFmtId="168" fontId="0" fillId="0" borderId="0" xfId="0" applyNumberFormat="1"/>
    <xf numFmtId="43" fontId="0" fillId="0" borderId="0" xfId="0" applyNumberFormat="1"/>
    <xf numFmtId="169" fontId="0" fillId="0" borderId="0" xfId="0" applyNumberFormat="1"/>
    <xf numFmtId="169" fontId="0" fillId="0" borderId="0" xfId="1" applyNumberFormat="1" applyFont="1"/>
    <xf numFmtId="167" fontId="0" fillId="0" borderId="0" xfId="1" applyNumberFormat="1" applyFont="1"/>
    <xf numFmtId="0" fontId="3" fillId="3" borderId="3" xfId="0" applyFont="1" applyFill="1" applyBorder="1"/>
    <xf numFmtId="0" fontId="2" fillId="4" borderId="1" xfId="0" applyFont="1" applyFill="1" applyBorder="1"/>
    <xf numFmtId="0" fontId="3" fillId="4" borderId="8" xfId="0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2" fillId="5" borderId="1" xfId="0" applyFont="1" applyFill="1" applyBorder="1"/>
    <xf numFmtId="0" fontId="3" fillId="5" borderId="8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2" fillId="6" borderId="1" xfId="0" applyFont="1" applyFill="1" applyBorder="1"/>
    <xf numFmtId="0" fontId="3" fillId="6" borderId="8" xfId="0" applyFont="1" applyFill="1" applyBorder="1"/>
    <xf numFmtId="0" fontId="3" fillId="6" borderId="3" xfId="0" applyFont="1" applyFill="1" applyBorder="1"/>
    <xf numFmtId="0" fontId="3" fillId="6" borderId="4" xfId="0" applyFont="1" applyFill="1" applyBorder="1"/>
    <xf numFmtId="2" fontId="2" fillId="0" borderId="3" xfId="0" applyNumberFormat="1" applyFont="1" applyBorder="1"/>
    <xf numFmtId="2" fontId="2" fillId="0" borderId="0" xfId="0" applyNumberFormat="1" applyFont="1" applyBorder="1"/>
    <xf numFmtId="2" fontId="2" fillId="0" borderId="6" xfId="0" applyNumberFormat="1" applyFont="1" applyBorder="1"/>
    <xf numFmtId="2" fontId="2" fillId="0" borderId="4" xfId="0" applyNumberFormat="1" applyFont="1" applyBorder="1"/>
    <xf numFmtId="2" fontId="2" fillId="0" borderId="5" xfId="0" applyNumberFormat="1" applyFont="1" applyBorder="1"/>
    <xf numFmtId="2" fontId="2" fillId="0" borderId="7" xfId="0" applyNumberFormat="1" applyFont="1" applyBorder="1"/>
    <xf numFmtId="0" fontId="0" fillId="0" borderId="0" xfId="0" applyNumberFormat="1"/>
    <xf numFmtId="2" fontId="2" fillId="0" borderId="2" xfId="0" applyNumberFormat="1" applyFont="1" applyBorder="1"/>
    <xf numFmtId="2" fontId="2" fillId="0" borderId="13" xfId="0" applyNumberFormat="1" applyFont="1" applyBorder="1"/>
    <xf numFmtId="2" fontId="2" fillId="0" borderId="14" xfId="0" applyNumberFormat="1" applyFont="1" applyBorder="1"/>
    <xf numFmtId="14" fontId="2" fillId="2" borderId="0" xfId="0" applyNumberFormat="1" applyFont="1" applyFill="1"/>
    <xf numFmtId="0" fontId="9" fillId="0" borderId="0" xfId="0" applyFont="1"/>
    <xf numFmtId="0" fontId="10" fillId="0" borderId="0" xfId="0" applyFont="1"/>
    <xf numFmtId="0" fontId="3" fillId="3" borderId="15" xfId="0" applyFont="1" applyFill="1" applyBorder="1" applyAlignment="1">
      <alignment horizontal="right" wrapText="1"/>
    </xf>
    <xf numFmtId="0" fontId="3" fillId="3" borderId="11" xfId="0" applyFont="1" applyFill="1" applyBorder="1" applyAlignment="1">
      <alignment horizontal="right" wrapText="1"/>
    </xf>
    <xf numFmtId="0" fontId="3" fillId="3" borderId="12" xfId="0" applyFont="1" applyFill="1" applyBorder="1" applyAlignment="1">
      <alignment horizontal="right"/>
    </xf>
    <xf numFmtId="10" fontId="2" fillId="0" borderId="2" xfId="2" applyNumberFormat="1" applyFont="1" applyBorder="1" applyAlignment="1">
      <alignment horizontal="right"/>
    </xf>
    <xf numFmtId="166" fontId="2" fillId="0" borderId="3" xfId="0" applyNumberFormat="1" applyFont="1" applyBorder="1" applyAlignment="1">
      <alignment horizontal="right"/>
    </xf>
    <xf numFmtId="166" fontId="2" fillId="0" borderId="4" xfId="0" applyNumberFormat="1" applyFont="1" applyBorder="1" applyAlignment="1">
      <alignment horizontal="right"/>
    </xf>
    <xf numFmtId="10" fontId="2" fillId="0" borderId="13" xfId="2" applyNumberFormat="1" applyFont="1" applyBorder="1" applyAlignment="1">
      <alignment horizontal="right"/>
    </xf>
    <xf numFmtId="166" fontId="2" fillId="0" borderId="0" xfId="0" applyNumberFormat="1" applyFont="1" applyBorder="1" applyAlignment="1">
      <alignment horizontal="right"/>
    </xf>
    <xf numFmtId="166" fontId="2" fillId="0" borderId="5" xfId="0" applyNumberFormat="1" applyFont="1" applyBorder="1" applyAlignment="1">
      <alignment horizontal="right"/>
    </xf>
    <xf numFmtId="10" fontId="2" fillId="0" borderId="14" xfId="2" applyNumberFormat="1" applyFont="1" applyBorder="1" applyAlignment="1">
      <alignment horizontal="right"/>
    </xf>
    <xf numFmtId="166" fontId="2" fillId="0" borderId="6" xfId="0" applyNumberFormat="1" applyFont="1" applyBorder="1" applyAlignment="1">
      <alignment horizontal="right"/>
    </xf>
    <xf numFmtId="166" fontId="2" fillId="0" borderId="7" xfId="0" applyNumberFormat="1" applyFont="1" applyBorder="1" applyAlignment="1">
      <alignment horizontal="right"/>
    </xf>
    <xf numFmtId="166" fontId="3" fillId="3" borderId="11" xfId="0" applyNumberFormat="1" applyFont="1" applyFill="1" applyBorder="1" applyAlignment="1">
      <alignment horizontal="right" wrapText="1"/>
    </xf>
    <xf numFmtId="0" fontId="3" fillId="3" borderId="12" xfId="0" applyFont="1" applyFill="1" applyBorder="1" applyAlignment="1">
      <alignment horizontal="right" wrapText="1"/>
    </xf>
    <xf numFmtId="9" fontId="2" fillId="0" borderId="5" xfId="2" applyFont="1" applyFill="1" applyBorder="1" applyAlignment="1">
      <alignment horizontal="right"/>
    </xf>
    <xf numFmtId="9" fontId="2" fillId="0" borderId="7" xfId="2" applyFont="1" applyFill="1" applyBorder="1" applyAlignment="1">
      <alignment horizontal="right"/>
    </xf>
    <xf numFmtId="0" fontId="3" fillId="3" borderId="1" xfId="0" applyFont="1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166" fontId="2" fillId="0" borderId="9" xfId="0" applyNumberFormat="1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166" fontId="2" fillId="0" borderId="8" xfId="0" applyNumberFormat="1" applyFont="1" applyBorder="1" applyAlignment="1">
      <alignment horizontal="right"/>
    </xf>
    <xf numFmtId="166" fontId="2" fillId="0" borderId="10" xfId="0" applyNumberFormat="1" applyFont="1" applyBorder="1" applyAlignment="1">
      <alignment horizontal="right"/>
    </xf>
    <xf numFmtId="0" fontId="3" fillId="3" borderId="8" xfId="0" applyFont="1" applyFill="1" applyBorder="1" applyAlignment="1">
      <alignment horizontal="right"/>
    </xf>
    <xf numFmtId="0" fontId="3" fillId="3" borderId="8" xfId="0" applyFont="1" applyFill="1" applyBorder="1" applyAlignment="1">
      <alignment horizontal="right" wrapText="1"/>
    </xf>
    <xf numFmtId="0" fontId="3" fillId="0" borderId="1" xfId="0" applyFont="1" applyBorder="1" applyAlignment="1">
      <alignment horizontal="right" vertical="center" wrapText="1"/>
    </xf>
    <xf numFmtId="166" fontId="2" fillId="0" borderId="1" xfId="0" applyNumberFormat="1" applyFont="1" applyBorder="1" applyAlignment="1">
      <alignment horizontal="right"/>
    </xf>
    <xf numFmtId="164" fontId="2" fillId="0" borderId="1" xfId="2" applyNumberFormat="1" applyFont="1" applyBorder="1" applyAlignment="1">
      <alignment horizontal="right"/>
    </xf>
    <xf numFmtId="10" fontId="2" fillId="0" borderId="1" xfId="2" applyNumberFormat="1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14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3" fillId="3" borderId="4" xfId="0" applyFont="1" applyFill="1" applyBorder="1" applyAlignment="1">
      <alignment horizontal="right"/>
    </xf>
    <xf numFmtId="0" fontId="3" fillId="3" borderId="2" xfId="0" applyFont="1" applyFill="1" applyBorder="1" applyAlignment="1">
      <alignment horizontal="right"/>
    </xf>
    <xf numFmtId="166" fontId="2" fillId="0" borderId="2" xfId="0" applyNumberFormat="1" applyFont="1" applyBorder="1"/>
    <xf numFmtId="166" fontId="2" fillId="0" borderId="13" xfId="0" applyNumberFormat="1" applyFont="1" applyBorder="1"/>
    <xf numFmtId="166" fontId="2" fillId="0" borderId="14" xfId="0" applyNumberFormat="1" applyFont="1" applyBorder="1"/>
    <xf numFmtId="165" fontId="0" fillId="0" borderId="0" xfId="0" applyNumberForma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9" fontId="2" fillId="0" borderId="8" xfId="2" applyFont="1" applyBorder="1" applyAlignment="1">
      <alignment horizontal="right"/>
    </xf>
    <xf numFmtId="9" fontId="2" fillId="0" borderId="9" xfId="2" applyFont="1" applyBorder="1" applyAlignment="1">
      <alignment horizontal="right"/>
    </xf>
    <xf numFmtId="9" fontId="2" fillId="0" borderId="10" xfId="2" applyFont="1" applyBorder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43025</v>
        <stp/>
        <stp>##V3_BDHV12</stp>
        <stp>USDMXN Curncy</stp>
        <stp>PX_LAST</stp>
        <stp>8/9/2015</stp>
        <stp>10/17/2017</stp>
        <stp>[Fx_Carry_Results_template.xlsm]USDMXN!R5C23</stp>
        <stp>Sort=D</stp>
        <stp>cols=2;rows=572</stp>
        <tr r="W5" s="36"/>
      </tp>
      <tp>
        <v>43025</v>
        <stp/>
        <stp>##V3_BDHV12</stp>
        <stp>USDCZK Curncy</stp>
        <stp>PX_LAST</stp>
        <stp>8/9/2015</stp>
        <stp>10/17/2017</stp>
        <stp>[Fx_Carry_Results_template.xlsm]USDCZK!R5C23</stp>
        <stp>Sort=D</stp>
        <stp>cols=2;rows=572</stp>
        <tr r="W5" s="48"/>
      </tp>
      <tp>
        <v>43025</v>
        <stp/>
        <stp>##V3_BDHV12</stp>
        <stp>EURNZD Curncy</stp>
        <stp>PX_LAST</stp>
        <stp>8/9/2015</stp>
        <stp>10/17/2017</stp>
        <stp>[Fx_Carry_Results_template.xlsm]EURNZD!R5C23</stp>
        <stp>Sort=D</stp>
        <stp>cols=2;rows=572</stp>
        <tr r="W5" s="59"/>
      </tp>
      <tp>
        <v>43025</v>
        <stp/>
        <stp>##V3_BDHV12</stp>
        <stp>EURMXN Curncy</stp>
        <stp>PX_LAST</stp>
        <stp>8/9/2015</stp>
        <stp>10/17/2017</stp>
        <stp>[Fx_Carry_Results_template.xlsm]EURMXN!R5C23</stp>
        <stp>Sort=D</stp>
        <stp>cols=2;rows=572</stp>
        <tr r="W5" s="39"/>
      </tp>
      <tp>
        <v>43025</v>
        <stp/>
        <stp>##V3_BDHV12</stp>
        <stp>USDJPY Curncy</stp>
        <stp>PX_LAST</stp>
        <stp>8/9/2015</stp>
        <stp>10/17/2017</stp>
        <stp>[Fx_Carry_Results_template.xlsm]USDJPY!R5C23</stp>
        <stp>Sort=D</stp>
        <stp>cols=2;rows=572</stp>
        <tr r="W5" s="61"/>
      </tp>
      <tp>
        <v>43025</v>
        <stp/>
        <stp>##V3_BDHV12</stp>
        <stp>USDTRY Curncy</stp>
        <stp>PX_LAST</stp>
        <stp>8/9/2015</stp>
        <stp>10/17/2017</stp>
        <stp>[Fx_Carry_Results_template.xlsm]USDTRY!R5C23</stp>
        <stp>Sort=D</stp>
        <stp>cols=2;rows=572</stp>
        <tr r="W5" s="29"/>
      </tp>
      <tp>
        <v>43025</v>
        <stp/>
        <stp>##V3_BDHV12</stp>
        <stp>USDBRL Curncy</stp>
        <stp>PX_LAST</stp>
        <stp>8/9/2015</stp>
        <stp>10/17/2017</stp>
        <stp>[Fx_Carry_Results_template.xlsm]USDBRL!R5C23</stp>
        <stp>Sort=D</stp>
        <stp>cols=2;rows=550</stp>
        <tr r="W5" s="32"/>
      </tp>
      <tp>
        <v>43025</v>
        <stp/>
        <stp>##V3_BDHV12</stp>
        <stp>EURRUB Curncy</stp>
        <stp>PX_LAST</stp>
        <stp>8/9/2015</stp>
        <stp>10/17/2017</stp>
        <stp>[Fx_Carry_Results_template.xlsm]EURRUB!R5C23</stp>
        <stp>Sort=D</stp>
        <stp>cols=2;rows=572</stp>
        <tr r="W5" s="43"/>
      </tp>
      <tp>
        <v>43025</v>
        <stp/>
        <stp>##V3_BDHV12</stp>
        <stp>EURAUD Curncy</stp>
        <stp>PX_LAST</stp>
        <stp>8/9/2015</stp>
        <stp>10/17/2017</stp>
        <stp>[Fx_Carry_Results_template.xlsm]EURAUD!R5C23</stp>
        <stp>Sort=D</stp>
        <stp>cols=2;rows=572</stp>
        <tr r="W5" s="57"/>
      </tp>
      <tp>
        <v>43025</v>
        <stp/>
        <stp>##V3_BDHV12</stp>
        <stp>EURHUF Curncy</stp>
        <stp>PX_LAST</stp>
        <stp>8/9/2015</stp>
        <stp>10/17/2017</stp>
        <stp>[Fx_Carry_Results_template.xlsm]EURHUF!R5C23</stp>
        <stp>Sort=D</stp>
        <stp>cols=2;rows=572</stp>
        <tr r="W5" s="42"/>
      </tp>
      <tp>
        <v>43025</v>
        <stp/>
        <stp>##V3_BDHV12</stp>
        <stp>EURTRY Curncy</stp>
        <stp>PX_LAST</stp>
        <stp>8/9/2015</stp>
        <stp>10/17/2017</stp>
        <stp>[Fx_Carry_Results_template.xlsm]EURTRY!R5C23</stp>
        <stp>Sort=D</stp>
        <stp>cols=2;rows=572</stp>
        <tr r="W5" s="4"/>
      </tp>
      <tp>
        <v>43025</v>
        <stp/>
        <stp>##V3_BDHV12</stp>
        <stp>USDRUB Curncy</stp>
        <stp>PX_LAST</stp>
        <stp>8/9/2015</stp>
        <stp>10/17/2017</stp>
        <stp>[Fx_Carry_Results_template.xlsm]USDRUB!R5C23</stp>
        <stp>Sort=D</stp>
        <stp>cols=2;rows=571</stp>
        <tr r="W5" s="38"/>
      </tp>
      <tp>
        <v>43025</v>
        <stp/>
        <stp>##V3_BDHV12</stp>
        <stp>EURUSD Curncy</stp>
        <stp>PX_LAST</stp>
        <stp>8/9/2015</stp>
        <stp>10/17/2017</stp>
        <stp>[Fx_Carry_Results_template.xlsm]EURUSD!R5C23</stp>
        <stp>Sort=D</stp>
        <stp>cols=2;rows=572</stp>
        <tr r="W5" s="30"/>
      </tp>
      <tp>
        <v>43025</v>
        <stp/>
        <stp>##V3_BDHV12</stp>
        <stp>GBPUSD Curncy</stp>
        <stp>PX_LAST</stp>
        <stp>8/9/2015</stp>
        <stp>10/17/2017</stp>
        <stp>[Fx_Carry_Results_template.xlsm]GBPUSD!R5C23</stp>
        <stp>Sort=D</stp>
        <stp>cols=2;rows=572</stp>
        <tr r="W5" s="31"/>
      </tp>
      <tp>
        <v>43025</v>
        <stp/>
        <stp>##V3_BDHV12</stp>
        <stp>EURJPY Curncy</stp>
        <stp>PX_LAST</stp>
        <stp>8/9/2015</stp>
        <stp>10/17/2017</stp>
        <stp>[Fx_Carry_Results_template.xlsm]EURJPY!R5C23</stp>
        <stp>Sort=D</stp>
        <stp>cols=2;rows=572</stp>
        <tr r="W5" s="58"/>
      </tp>
      <tp>
        <v>43025</v>
        <stp/>
        <stp>##V3_BDHV12</stp>
        <stp>USDTWD Curncy</stp>
        <stp>PX_LAST</stp>
        <stp>8/9/2015</stp>
        <stp>10/17/2017</stp>
        <stp>[Fx_Carry_Results_template.xlsm]USDTWD!R5C23</stp>
        <stp>Sort=D</stp>
        <stp>cols=2;rows=572</stp>
        <tr r="W5" s="40"/>
      </tp>
      <tp>
        <v>43025</v>
        <stp/>
        <stp>##V3_BDHV12</stp>
        <stp>NZDUSD Curncy</stp>
        <stp>PX_LAST</stp>
        <stp>8/9/2015</stp>
        <stp>10/17/2017</stp>
        <stp>[Fx_Carry_Results_template.xlsm]NZDUSD!R5C23</stp>
        <stp>Sort=D</stp>
        <stp>cols=2;rows=572</stp>
        <tr r="W5" s="60"/>
      </tp>
      <tp>
        <v>43025</v>
        <stp/>
        <stp>##V3_BDHV12</stp>
        <stp>EURINR Curncy</stp>
        <stp>PX_LAST</stp>
        <stp>8/9/2015</stp>
        <stp>10/17/2017</stp>
        <stp>[Fx_Carry_Results_template.xlsm]EURINR!R5C23</stp>
        <stp>Sort=D</stp>
        <stp>cols=2;rows=528</stp>
        <tr r="W5" s="49"/>
      </tp>
      <tp>
        <v>43025</v>
        <stp/>
        <stp>##V3_BDHV12</stp>
        <stp>EURCNH Curncy</stp>
        <stp>PX_LAST</stp>
        <stp>8/9/2015</stp>
        <stp>10/17/2017</stp>
        <stp>[Fx_Carry_Results_template.xlsm]EURCNH!R5C23</stp>
        <stp>Sort=D</stp>
        <stp>cols=2;rows=572</stp>
        <tr r="W5" s="53"/>
      </tp>
      <tp>
        <v>43025</v>
        <stp/>
        <stp>##V3_BDHV12</stp>
        <stp>NZDJPY Curncy</stp>
        <stp>PX_LAST</stp>
        <stp>8/9/2015</stp>
        <stp>10/17/2017</stp>
        <stp>[Fx_Carry_Results_template.xlsm]NZDJPY!R5C23</stp>
        <stp>Sort=D</stp>
        <stp>cols=2;rows=572</stp>
        <tr r="W5" s="62"/>
      </tp>
      <tp>
        <v>43025</v>
        <stp/>
        <stp>##V3_BDHV12</stp>
        <stp>USDCLP Curncy</stp>
        <stp>PX_LAST</stp>
        <stp>8/9/2015</stp>
        <stp>10/17/2017</stp>
        <stp>[Fx_Carry_Results_template.xlsm]USDCLP!R5C23</stp>
        <stp>Sort=D</stp>
        <stp>cols=2;rows=569</stp>
        <tr r="W5" s="37"/>
      </tp>
      <tp>
        <v>43025</v>
        <stp/>
        <stp>##V3_BDHV12</stp>
        <stp>USDILS Curncy</stp>
        <stp>PX_LAST</stp>
        <stp>8/9/2015</stp>
        <stp>10/17/2017</stp>
        <stp>[Fx_Carry_Results_template.xlsm]USDILS!R5C23</stp>
        <stp>Sort=D</stp>
        <stp>cols=2;rows=572</stp>
        <tr r="W5" s="51"/>
      </tp>
      <tp>
        <v>43025</v>
        <stp/>
        <stp>##V3_BDHV12</stp>
        <stp>USDINR Curncy</stp>
        <stp>PX_LAST</stp>
        <stp>8/9/2015</stp>
        <stp>10/17/2017</stp>
        <stp>[Fx_Carry_Results_template.xlsm]USDINR!R5C23</stp>
        <stp>Sort=D</stp>
        <stp>cols=2;rows=529</stp>
        <tr r="W5" s="33"/>
      </tp>
      <tp>
        <v>43025</v>
        <stp/>
        <stp>##V3_BDHV12</stp>
        <stp>USDCNH Curncy</stp>
        <stp>PX_LAST</stp>
        <stp>8/9/2015</stp>
        <stp>10/17/2017</stp>
        <stp>[Fx_Carry_Results_template.xlsm]USDCNH!R5C23</stp>
        <stp>Sort=D</stp>
        <stp>cols=2;rows=572</stp>
        <tr r="W5" s="35"/>
      </tp>
      <tp>
        <v>43025</v>
        <stp/>
        <stp>##V3_BDHV12</stp>
        <stp>AUDNZD Curncy</stp>
        <stp>PX_LAST</stp>
        <stp>8/9/2015</stp>
        <stp>10/17/2017</stp>
        <stp>[Fx_Carry_Results_template.xlsm]AUDNZD!R5C23</stp>
        <stp>Sort=D</stp>
        <stp>cols=2;rows=572</stp>
        <tr r="W5" s="54"/>
      </tp>
      <tp>
        <v>43025</v>
        <stp/>
        <stp>##V3_BDHV12</stp>
        <stp>BRLJPY Curncy</stp>
        <stp>PX_LAST</stp>
        <stp>8/9/2015</stp>
        <stp>10/17/2017</stp>
        <stp>[Fx_Carry_Results_template.xlsm]BRLJPY!R5C23</stp>
        <stp>Sort=D</stp>
        <stp>cols=2;rows=572</stp>
        <tr r="W5" s="52"/>
      </tp>
      <tp>
        <v>43025</v>
        <stp/>
        <stp>##V3_BDHV12</stp>
        <stp>USDCOP Curncy</stp>
        <stp>PX_LAST</stp>
        <stp>8/9/2015</stp>
        <stp>10/17/2017</stp>
        <stp>[Fx_Carry_Results_template.xlsm]USDCOP!R5C23</stp>
        <stp>Sort=D</stp>
        <stp>cols=2;rows=568</stp>
        <tr r="W5" s="45"/>
      </tp>
      <tp>
        <v>43025</v>
        <stp/>
        <stp>##V3_BDHV12</stp>
        <stp>USDZAR Curncy</stp>
        <stp>PX_LAST</stp>
        <stp>8/9/2015</stp>
        <stp>10/17/2017</stp>
        <stp>[Fx_Carry_Results_template.xlsm]USDZAR!R5C23</stp>
        <stp>Sort=D</stp>
        <stp>cols=2;rows=572</stp>
        <tr r="W5" s="34"/>
      </tp>
      <tp>
        <v>43025</v>
        <stp/>
        <stp>##V3_BDHV12</stp>
        <stp>MXNJPY Curncy</stp>
        <stp>PX_LAST</stp>
        <stp>8/9/2015</stp>
        <stp>10/17/2017</stp>
        <stp>[Fx_Carry_Results_template.xlsm]MXNJPY!R5C23</stp>
        <stp>Sort=D</stp>
        <stp>cols=2;rows=572</stp>
        <tr r="W5" s="50"/>
      </tp>
      <tp>
        <v>43025</v>
        <stp/>
        <stp>##V3_BDHV12</stp>
        <stp>EURIDR Curncy</stp>
        <stp>PX_LAST</stp>
        <stp>8/9/2015</stp>
        <stp>10/17/2017</stp>
        <stp>[Fx_Carry_Results_template.xlsm]EURIDR!R5C23</stp>
        <stp>Sort=D</stp>
        <stp>cols=2;rows=572</stp>
        <tr r="W5" s="47"/>
      </tp>
      <tp>
        <v>43025</v>
        <stp/>
        <stp>##V3_BDHV12</stp>
        <stp>EURTRY Curncy</stp>
        <stp>PX_LAST</stp>
        <stp>10/16/2015</stp>
        <stp>10/17/2017</stp>
        <stp>[Fx_Carry_Results_template.xlsm]fxpair_be_exp!R5C23</stp>
        <stp>Sort=D</stp>
        <stp>cols=2;rows=523</stp>
        <tr r="W5" s="6"/>
      </tp>
      <tp>
        <v>43025</v>
        <stp/>
        <stp>##V3_BDHV12</stp>
        <stp>AUDJPY Curncy</stp>
        <stp>PX_LAST</stp>
        <stp>8/9/2015</stp>
        <stp>10/17/2017</stp>
        <stp>[Fx_Carry_Results_template.xlsm]AUDJPY!R5C23</stp>
        <stp>Sort=D</stp>
        <stp>cols=2;rows=572</stp>
        <tr r="W5" s="55"/>
      </tp>
      <tp>
        <v>43025</v>
        <stp/>
        <stp>##V3_BDHV12</stp>
        <stp>USDIDR Curncy</stp>
        <stp>PX_LAST</stp>
        <stp>8/9/2015</stp>
        <stp>10/17/2017</stp>
        <stp>[Fx_Carry_Results_template.xlsm]USDIDR!R5C23</stp>
        <stp>Sort=D</stp>
        <stp>cols=2;rows=571</stp>
        <tr r="W5" s="44"/>
      </tp>
      <tp>
        <v>43025</v>
        <stp/>
        <stp>##V3_BDHV12</stp>
        <stp>AUDUSD Curncy</stp>
        <stp>PX_LAST</stp>
        <stp>8/9/2015</stp>
        <stp>10/17/2017</stp>
        <stp>[Fx_Carry_Results_template.xlsm]AUDUSD!R5C23</stp>
        <stp>Sort=D</stp>
        <stp>cols=2;rows=572</stp>
        <tr r="W5" s="56"/>
      </tp>
      <tp>
        <v>43025</v>
        <stp/>
        <stp>##V3_BDHV12</stp>
        <stp>USDSGD Curncy</stp>
        <stp>PX_LAST</stp>
        <stp>8/9/2015</stp>
        <stp>10/17/2017</stp>
        <stp>[Fx_Carry_Results_template.xlsm]USDSGD!R5C23</stp>
        <stp>Sort=D</stp>
        <stp>cols=2;rows=572</stp>
        <tr r="W5" s="41"/>
      </tp>
      <tp>
        <v>43025</v>
        <stp/>
        <stp>##V3_BDHV12</stp>
        <stp>EURZAR Curncy</stp>
        <stp>PX_LAST</stp>
        <stp>8/9/2015</stp>
        <stp>10/17/2017</stp>
        <stp>[Fx_Carry_Results_template.xlsm]EURZAR!R5C23</stp>
        <stp>Sort=D</stp>
        <stp>cols=2;rows=572</stp>
        <tr r="W5" s="46"/>
      </tp>
      <tp>
        <v>43025</v>
        <stp/>
        <stp>##V3_BDHV12</stp>
        <stp>EURTRY Curncy</stp>
        <stp>PX_LAST</stp>
        <stp>10/17/2016</stp>
        <stp>10/17/2017</stp>
        <stp>[Fx_Carry_Results_template.xlsm]fxpair_old!R5C21</stp>
        <stp>Sort=D</stp>
        <stp>cols=2;rows=262</stp>
        <tr r="U5" s="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nydc-frldevdb01 flc fx_carry_view" connectionId="1" autoFormatId="16" applyNumberFormats="0" applyBorderFormats="0" applyFontFormats="0" applyPatternFormats="0" applyAlignmentFormats="0" applyWidthHeightFormats="0">
  <queryTableRefresh nextId="22" unboundColumnsRight="4">
    <queryTableFields count="21">
      <queryTableField id="1" name="run_date" tableColumnId="1"/>
      <queryTableField id="2" name="fx_pair" tableColumnId="2"/>
      <queryTableField id="3" name="expiry" tableColumnId="3"/>
      <queryTableField id="4" name="window" tableColumnId="4"/>
      <queryTableField id="5" name="atms" tableColumnId="5"/>
      <queryTableField id="6" name="atmf" tableColumnId="6"/>
      <queryTableField id="7" name="atms_vol" tableColumnId="7"/>
      <queryTableField id="8" name="atmf_vol" tableColumnId="8"/>
      <queryTableField id="9" name="atms_final_vol" tableColumnId="9"/>
      <queryTableField id="10" name="atmf_final_vol" tableColumnId="10"/>
      <queryTableField id="11" name="atms_cost_orig" tableColumnId="11"/>
      <queryTableField id="12" name="atms_cost_final" tableColumnId="12"/>
      <queryTableField id="13" name="atmf_cost_orig" tableColumnId="13"/>
      <queryTableField id="14" name="atmf_cost_final" tableColumnId="14"/>
      <queryTableField id="15" name="asset_rate" tableColumnId="15"/>
      <queryTableField id="16" name="num_rate" tableColumnId="16"/>
      <queryTableField id="17" name="spd_be" tableColumnId="17"/>
      <queryTableField id="19" dataBound="0" tableColumnId="19"/>
      <queryTableField id="18" dataBound="0" tableColumnId="18"/>
      <queryTableField id="20" dataBound="0" tableColumnId="20"/>
      <queryTableField id="21" dataBound="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nydc_frldevdb01_flc_fx_carry_view" displayName="Table_nydc_frldevdb01_flc_fx_carry_view" ref="A1:U4426" tableType="queryTable" totalsRowShown="0">
  <tableColumns count="21">
    <tableColumn id="1" uniqueName="1" name="run_date" queryTableFieldId="1"/>
    <tableColumn id="2" uniqueName="2" name="fx_pair" queryTableFieldId="2"/>
    <tableColumn id="3" uniqueName="3" name="expiry" queryTableFieldId="3"/>
    <tableColumn id="4" uniqueName="4" name="window" queryTableFieldId="4"/>
    <tableColumn id="5" uniqueName="5" name="atms" queryTableFieldId="5"/>
    <tableColumn id="6" uniqueName="6" name="atmf" queryTableFieldId="6"/>
    <tableColumn id="7" uniqueName="7" name="atms_vol" queryTableFieldId="7"/>
    <tableColumn id="8" uniqueName="8" name="atmf_vol" queryTableFieldId="8"/>
    <tableColumn id="9" uniqueName="9" name="atms_final_vol" queryTableFieldId="9"/>
    <tableColumn id="10" uniqueName="10" name="atmf_final_vol" queryTableFieldId="10"/>
    <tableColumn id="11" uniqueName="11" name="atms_cost_orig" queryTableFieldId="11"/>
    <tableColumn id="12" uniqueName="12" name="atms_cost_final" queryTableFieldId="12"/>
    <tableColumn id="13" uniqueName="13" name="atmf_cost_orig" queryTableFieldId="13"/>
    <tableColumn id="14" uniqueName="14" name="atmf_cost_final" queryTableFieldId="14"/>
    <tableColumn id="15" uniqueName="15" name="asset_rate" queryTableFieldId="15"/>
    <tableColumn id="16" uniqueName="16" name="num_rate" queryTableFieldId="16"/>
    <tableColumn id="17" uniqueName="17" name="spd_be" queryTableFieldId="17"/>
    <tableColumn id="19" uniqueName="19" name="outright_be" queryTableFieldId="19" dataDxfId="3">
      <calculatedColumnFormula>Table_nydc_frldevdb01_flc_fx_carry_view[[#This Row],[atmf]]/(Table_nydc_frldevdb01_flc_fx_carry_view[[#This Row],[atmf_cost_orig]]+1)</calculatedColumnFormula>
    </tableColumn>
    <tableColumn id="18" uniqueName="18" name="ir_diff" queryTableFieldId="18" dataDxfId="2">
      <calculatedColumnFormula>Table_nydc_frldevdb01_flc_fx_carry_view[[#This Row],[num_rate]]-Table_nydc_frldevdb01_flc_fx_carry_view[[#This Row],[asset_rate]]</calculatedColumnFormula>
    </tableColumn>
    <tableColumn id="20" uniqueName="20" name="spread_payout" queryTableFieldId="20" dataDxfId="1">
      <calculatedColumnFormula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calculatedColumnFormula>
    </tableColumn>
    <tableColumn id="21" uniqueName="21" name="outright_payout" queryTableFieldId="21" dataDxfId="0">
      <calculatedColumnFormula>Table_nydc_frldevdb01_flc_fx_carry_view[[#This Row],[atmf_cost_final]]/Table_nydc_frldevdb01_flc_fx_carry_view[[#This Row],[atmf_cost_orig]]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O77"/>
  <sheetViews>
    <sheetView tabSelected="1" zoomScaleNormal="100" workbookViewId="0">
      <selection activeCell="Q9" sqref="Q9"/>
    </sheetView>
  </sheetViews>
  <sheetFormatPr defaultRowHeight="12.75" x14ac:dyDescent="0.2"/>
  <cols>
    <col min="1" max="1" width="1.42578125" style="2" customWidth="1"/>
    <col min="2" max="2" width="9.140625" style="2"/>
    <col min="3" max="3" width="11.85546875" style="2" customWidth="1"/>
    <col min="4" max="4" width="9.7109375" style="2" bestFit="1" customWidth="1"/>
    <col min="5" max="5" width="11" style="2" bestFit="1" customWidth="1"/>
    <col min="6" max="6" width="5.7109375" style="2" bestFit="1" customWidth="1"/>
    <col min="7" max="7" width="14.42578125" style="2" bestFit="1" customWidth="1"/>
    <col min="8" max="8" width="10.7109375" style="2" bestFit="1" customWidth="1"/>
    <col min="9" max="9" width="11" style="2" bestFit="1" customWidth="1"/>
    <col min="10" max="10" width="5.7109375" style="2" bestFit="1" customWidth="1"/>
    <col min="11" max="11" width="14.42578125" style="2" bestFit="1" customWidth="1"/>
    <col min="12" max="12" width="9.7109375" style="2" bestFit="1" customWidth="1"/>
    <col min="13" max="13" width="11" style="2" bestFit="1" customWidth="1"/>
    <col min="14" max="14" width="5.7109375" style="2" bestFit="1" customWidth="1"/>
    <col min="15" max="15" width="14.42578125" style="2" bestFit="1" customWidth="1"/>
    <col min="16" max="16384" width="9.140625" style="2"/>
  </cols>
  <sheetData>
    <row r="1" spans="2:15" x14ac:dyDescent="0.2">
      <c r="B1" s="4" t="s">
        <v>114</v>
      </c>
      <c r="C1" s="99">
        <v>43025</v>
      </c>
    </row>
    <row r="2" spans="2:15" x14ac:dyDescent="0.2">
      <c r="C2" s="58" t="s">
        <v>120</v>
      </c>
      <c r="D2" s="58" t="s">
        <v>121</v>
      </c>
      <c r="E2" s="58" t="s">
        <v>147</v>
      </c>
      <c r="F2" s="58" t="s">
        <v>148</v>
      </c>
      <c r="G2" s="58" t="s">
        <v>155</v>
      </c>
      <c r="H2" s="58" t="s">
        <v>122</v>
      </c>
      <c r="I2" s="58" t="s">
        <v>149</v>
      </c>
      <c r="J2" s="58" t="s">
        <v>150</v>
      </c>
      <c r="K2" s="58" t="s">
        <v>144</v>
      </c>
      <c r="L2" s="58" t="s">
        <v>123</v>
      </c>
      <c r="M2" s="58" t="s">
        <v>151</v>
      </c>
      <c r="N2" s="58" t="s">
        <v>152</v>
      </c>
      <c r="O2" s="58" t="s">
        <v>145</v>
      </c>
    </row>
    <row r="3" spans="2:15" x14ac:dyDescent="0.2">
      <c r="D3" s="143" t="s">
        <v>14</v>
      </c>
      <c r="E3" s="144"/>
      <c r="F3" s="144"/>
      <c r="G3" s="145"/>
      <c r="H3" s="146" t="s">
        <v>8</v>
      </c>
      <c r="I3" s="147"/>
      <c r="J3" s="147"/>
      <c r="K3" s="148"/>
      <c r="L3" s="150" t="s">
        <v>6</v>
      </c>
      <c r="M3" s="151"/>
      <c r="N3" s="151"/>
      <c r="O3" s="152"/>
    </row>
    <row r="4" spans="2:15" x14ac:dyDescent="0.2">
      <c r="C4" s="2" t="s">
        <v>94</v>
      </c>
      <c r="D4" s="77" t="s">
        <v>94</v>
      </c>
      <c r="E4" s="142" t="s">
        <v>92</v>
      </c>
      <c r="F4" s="142"/>
      <c r="G4" s="142"/>
      <c r="H4" s="85" t="s">
        <v>94</v>
      </c>
      <c r="I4" s="149" t="s">
        <v>92</v>
      </c>
      <c r="J4" s="149"/>
      <c r="K4" s="149"/>
      <c r="L4" s="81" t="s">
        <v>94</v>
      </c>
      <c r="M4" s="153" t="s">
        <v>92</v>
      </c>
      <c r="N4" s="153"/>
      <c r="O4" s="153"/>
    </row>
    <row r="5" spans="2:15" x14ac:dyDescent="0.2">
      <c r="B5" s="65" t="s">
        <v>95</v>
      </c>
      <c r="C5" s="76" t="s">
        <v>32</v>
      </c>
      <c r="D5" s="78" t="s">
        <v>33</v>
      </c>
      <c r="E5" s="79" t="s">
        <v>93</v>
      </c>
      <c r="F5" s="79" t="s">
        <v>33</v>
      </c>
      <c r="G5" s="80" t="s">
        <v>82</v>
      </c>
      <c r="H5" s="86" t="s">
        <v>33</v>
      </c>
      <c r="I5" s="87" t="s">
        <v>93</v>
      </c>
      <c r="J5" s="87" t="s">
        <v>33</v>
      </c>
      <c r="K5" s="88" t="s">
        <v>82</v>
      </c>
      <c r="L5" s="82" t="s">
        <v>33</v>
      </c>
      <c r="M5" s="83" t="s">
        <v>93</v>
      </c>
      <c r="N5" s="83" t="s">
        <v>33</v>
      </c>
      <c r="O5" s="84" t="s">
        <v>82</v>
      </c>
    </row>
    <row r="6" spans="2:15" x14ac:dyDescent="0.2">
      <c r="B6" s="8" t="s">
        <v>4</v>
      </c>
      <c r="C6" s="29">
        <f t="shared" ref="C6:O15" ca="1" si="0">INDIRECT($B6&amp;"!"&amp;C$2)</f>
        <v>4.3226694395115803</v>
      </c>
      <c r="D6" s="138">
        <f t="shared" ca="1" si="0"/>
        <v>4.5992541475911297</v>
      </c>
      <c r="E6" s="96">
        <f t="shared" ca="1" si="0"/>
        <v>2.444019807219616</v>
      </c>
      <c r="F6" s="89">
        <f t="shared" ca="1" si="0"/>
        <v>1.7707532639932992</v>
      </c>
      <c r="G6" s="92">
        <f t="shared" ca="1" si="0"/>
        <v>0.891967251554458</v>
      </c>
      <c r="H6" s="138">
        <f t="shared" ca="1" si="0"/>
        <v>4.7419182980836396</v>
      </c>
      <c r="I6" s="96">
        <f t="shared" ca="1" si="0"/>
        <v>2.6913564555225937</v>
      </c>
      <c r="J6" s="89">
        <f t="shared" ca="1" si="0"/>
        <v>2.0920938024040345</v>
      </c>
      <c r="K6" s="92">
        <f t="shared" ca="1" si="0"/>
        <v>1.040343893452309</v>
      </c>
      <c r="L6" s="138">
        <f t="shared" ca="1" si="0"/>
        <v>4.8876212322174304</v>
      </c>
      <c r="M6" s="96">
        <f t="shared" ca="1" si="0"/>
        <v>2.9203472480832677</v>
      </c>
      <c r="N6" s="89">
        <f t="shared" ca="1" si="0"/>
        <v>2.3840758953242989</v>
      </c>
      <c r="O6" s="92">
        <f t="shared" ca="1" si="0"/>
        <v>1.0426805517675248</v>
      </c>
    </row>
    <row r="7" spans="2:15" x14ac:dyDescent="0.2">
      <c r="B7" s="11" t="s">
        <v>5</v>
      </c>
      <c r="C7" s="30">
        <f t="shared" ca="1" si="0"/>
        <v>3.6779465256645998</v>
      </c>
      <c r="D7" s="139">
        <f t="shared" ca="1" si="0"/>
        <v>3.871733171062</v>
      </c>
      <c r="E7" s="97">
        <f t="shared" ca="1" si="0"/>
        <v>2.2317179066874031</v>
      </c>
      <c r="F7" s="90">
        <f t="shared" ca="1" si="0"/>
        <v>1.4569668769411026</v>
      </c>
      <c r="G7" s="93">
        <f t="shared" ca="1" si="0"/>
        <v>0.7593754040379791</v>
      </c>
      <c r="H7" s="139">
        <f t="shared" ca="1" si="0"/>
        <v>3.9688105286639002</v>
      </c>
      <c r="I7" s="97">
        <f t="shared" ca="1" si="0"/>
        <v>2.4261517899361817</v>
      </c>
      <c r="J7" s="90">
        <f t="shared" ca="1" si="0"/>
        <v>1.7241167083874802</v>
      </c>
      <c r="K7" s="93">
        <f t="shared" ca="1" si="0"/>
        <v>0.83082803185354781</v>
      </c>
      <c r="L7" s="139">
        <f t="shared" ca="1" si="0"/>
        <v>4.0660216447206698</v>
      </c>
      <c r="M7" s="97">
        <f t="shared" ca="1" si="0"/>
        <v>2.6007585979784582</v>
      </c>
      <c r="N7" s="90">
        <f t="shared" ca="1" si="0"/>
        <v>1.9625981797796692</v>
      </c>
      <c r="O7" s="93">
        <f t="shared" ca="1" si="0"/>
        <v>0.81479421306672561</v>
      </c>
    </row>
    <row r="8" spans="2:15" x14ac:dyDescent="0.2">
      <c r="B8" s="11" t="s">
        <v>100</v>
      </c>
      <c r="C8" s="30">
        <f t="shared" ca="1" si="0"/>
        <v>15871.2715469655</v>
      </c>
      <c r="D8" s="139">
        <f t="shared" ca="1" si="0"/>
        <v>16357.361156249999</v>
      </c>
      <c r="E8" s="97">
        <f t="shared" ca="1" si="0"/>
        <v>1.9151736982021024</v>
      </c>
      <c r="F8" s="90">
        <f t="shared" ca="1" si="0"/>
        <v>1.339635623908912</v>
      </c>
      <c r="G8" s="93">
        <f t="shared" ca="1" si="0"/>
        <v>0.67394067596917662</v>
      </c>
      <c r="H8" s="139">
        <f t="shared" ca="1" si="0"/>
        <v>16629.522797040001</v>
      </c>
      <c r="I8" s="97">
        <f t="shared" ca="1" si="0"/>
        <v>2.1589039299519852</v>
      </c>
      <c r="J8" s="90">
        <f t="shared" ca="1" si="0"/>
        <v>1.6178295128660998</v>
      </c>
      <c r="K8" s="93">
        <f t="shared" ca="1" si="0"/>
        <v>0.85696164629534788</v>
      </c>
      <c r="L8" s="139">
        <f t="shared" ca="1" si="0"/>
        <v>16931.155312499999</v>
      </c>
      <c r="M8" s="97">
        <f t="shared" ca="1" si="0"/>
        <v>2.400110004796784</v>
      </c>
      <c r="N8" s="90">
        <f t="shared" ca="1" si="0"/>
        <v>1.9071184883694194</v>
      </c>
      <c r="O8" s="93">
        <f t="shared" ca="1" si="0"/>
        <v>0.94107587096692258</v>
      </c>
    </row>
    <row r="9" spans="2:15" x14ac:dyDescent="0.2">
      <c r="B9" s="11" t="s">
        <v>102</v>
      </c>
      <c r="C9" s="30">
        <f t="shared" ca="1" si="0"/>
        <v>76.4198114085264</v>
      </c>
      <c r="D9" s="139">
        <f t="shared" ca="1" si="0"/>
        <v>78.714892068243103</v>
      </c>
      <c r="E9" s="97">
        <f t="shared" ca="1" si="0"/>
        <v>2.2320280734443907</v>
      </c>
      <c r="F9" s="90">
        <f t="shared" ca="1" si="0"/>
        <v>1.2820925442854394</v>
      </c>
      <c r="G9" s="93">
        <f t="shared" ca="1" si="0"/>
        <v>0.63122402887172291</v>
      </c>
      <c r="H9" s="139">
        <f t="shared" ca="1" si="0"/>
        <v>79.902203768835093</v>
      </c>
      <c r="I9" s="97">
        <f t="shared" ca="1" si="0"/>
        <v>2.3572801834387058</v>
      </c>
      <c r="J9" s="90">
        <f t="shared" ca="1" si="0"/>
        <v>1.5238220268991431</v>
      </c>
      <c r="K9" s="93">
        <f t="shared" ca="1" si="0"/>
        <v>0.77112793457316686</v>
      </c>
      <c r="L9" s="139">
        <f t="shared" ca="1" si="0"/>
        <v>81.174060671865604</v>
      </c>
      <c r="M9" s="97">
        <f t="shared" ca="1" si="0"/>
        <v>2.5005795663063717</v>
      </c>
      <c r="N9" s="90">
        <f t="shared" ca="1" si="0"/>
        <v>1.7632813258931943</v>
      </c>
      <c r="O9" s="93">
        <f t="shared" ca="1" si="0"/>
        <v>0.86918383250100228</v>
      </c>
    </row>
    <row r="10" spans="2:15" x14ac:dyDescent="0.2">
      <c r="B10" s="11" t="s">
        <v>103</v>
      </c>
      <c r="C10" s="30">
        <f t="shared" ca="1" si="0"/>
        <v>5.8848299768715702</v>
      </c>
      <c r="D10" s="139">
        <f t="shared" ca="1" si="0"/>
        <v>5.6600643528469199</v>
      </c>
      <c r="E10" s="97">
        <f t="shared" ca="1" si="0"/>
        <v>1.915542950655585</v>
      </c>
      <c r="F10" s="90">
        <f t="shared" ca="1" si="0"/>
        <v>0.99484639501937111</v>
      </c>
      <c r="G10" s="93">
        <f t="shared" ca="1" si="0"/>
        <v>-0.43726972254564261</v>
      </c>
      <c r="H10" s="139">
        <f t="shared" ca="1" si="0"/>
        <v>5.5524155510507196</v>
      </c>
      <c r="I10" s="97">
        <f t="shared" ca="1" si="0"/>
        <v>2.0123453552022297</v>
      </c>
      <c r="J10" s="90">
        <f t="shared" ca="1" si="0"/>
        <v>1.277514840749796</v>
      </c>
      <c r="K10" s="93">
        <f t="shared" ca="1" si="0"/>
        <v>-0.49981009916729541</v>
      </c>
      <c r="L10" s="139">
        <f t="shared" ca="1" si="0"/>
        <v>5.4469777989028199</v>
      </c>
      <c r="M10" s="97">
        <f t="shared" ca="1" si="0"/>
        <v>2.1003112505729793</v>
      </c>
      <c r="N10" s="90">
        <f t="shared" ca="1" si="0"/>
        <v>1.5156215412901892</v>
      </c>
      <c r="O10" s="93">
        <f t="shared" ca="1" si="0"/>
        <v>-0.44000223052902332</v>
      </c>
    </row>
    <row r="11" spans="2:15" x14ac:dyDescent="0.2">
      <c r="B11" s="11" t="s">
        <v>9</v>
      </c>
      <c r="C11" s="30">
        <f t="shared" ca="1" si="0"/>
        <v>67.550558770677796</v>
      </c>
      <c r="D11" s="139">
        <f t="shared" ca="1" si="0"/>
        <v>70.231879167499997</v>
      </c>
      <c r="E11" s="97">
        <f t="shared" ca="1" si="0"/>
        <v>2.0557175378496488</v>
      </c>
      <c r="F11" s="90">
        <f t="shared" ca="1" si="0"/>
        <v>1.1468861449808558</v>
      </c>
      <c r="G11" s="93">
        <f t="shared" ca="1" si="0"/>
        <v>0.45980337354007006</v>
      </c>
      <c r="H11" s="139">
        <f t="shared" ca="1" si="0"/>
        <v>71.536091949600007</v>
      </c>
      <c r="I11" s="97">
        <f t="shared" ca="1" si="0"/>
        <v>2.1782229532810859</v>
      </c>
      <c r="J11" s="90">
        <f t="shared" ca="1" si="0"/>
        <v>1.3300403451846028</v>
      </c>
      <c r="K11" s="93">
        <f t="shared" ca="1" si="0"/>
        <v>0.55730805971874819</v>
      </c>
      <c r="L11" s="139">
        <f t="shared" ca="1" si="0"/>
        <v>72.87724455</v>
      </c>
      <c r="M11" s="97">
        <f t="shared" ca="1" si="0"/>
        <v>2.2961959386791797</v>
      </c>
      <c r="N11" s="90">
        <f t="shared" ca="1" si="0"/>
        <v>1.5041887595964107</v>
      </c>
      <c r="O11" s="93">
        <f t="shared" ca="1" si="0"/>
        <v>0.59354528029852538</v>
      </c>
    </row>
    <row r="12" spans="2:15" x14ac:dyDescent="0.2">
      <c r="B12" s="11" t="s">
        <v>106</v>
      </c>
      <c r="C12" s="30">
        <f t="shared" ca="1" si="0"/>
        <v>7.7760007396694402</v>
      </c>
      <c r="D12" s="139">
        <f t="shared" ca="1" si="0"/>
        <v>7.9520413899750002</v>
      </c>
      <c r="E12" s="97">
        <f t="shared" ca="1" si="0"/>
        <v>2.1967059913183702</v>
      </c>
      <c r="F12" s="90">
        <f t="shared" ca="1" si="0"/>
        <v>1.0598318397046076</v>
      </c>
      <c r="G12" s="93">
        <f t="shared" ca="1" si="0"/>
        <v>0.49589841097391263</v>
      </c>
      <c r="H12" s="139">
        <f t="shared" ca="1" si="0"/>
        <v>8.0420216343999993</v>
      </c>
      <c r="I12" s="97">
        <f t="shared" ca="1" si="0"/>
        <v>2.3115850606953292</v>
      </c>
      <c r="J12" s="90">
        <f t="shared" ca="1" si="0"/>
        <v>1.2715359206066943</v>
      </c>
      <c r="K12" s="93">
        <f t="shared" ca="1" si="0"/>
        <v>0.62021120914059635</v>
      </c>
      <c r="L12" s="139">
        <f t="shared" ca="1" si="0"/>
        <v>8.1353968437499997</v>
      </c>
      <c r="M12" s="97">
        <f t="shared" ca="1" si="0"/>
        <v>2.4245573425937872</v>
      </c>
      <c r="N12" s="90">
        <f t="shared" ca="1" si="0"/>
        <v>1.4645333830844294</v>
      </c>
      <c r="O12" s="93">
        <f t="shared" ca="1" si="0"/>
        <v>0.70609607396685237</v>
      </c>
    </row>
    <row r="13" spans="2:15" x14ac:dyDescent="0.2">
      <c r="B13" s="11" t="s">
        <v>11</v>
      </c>
      <c r="C13" s="30">
        <f t="shared" ca="1" si="0"/>
        <v>22.4308554746484</v>
      </c>
      <c r="D13" s="139">
        <f t="shared" ca="1" si="0"/>
        <v>23.344458668750001</v>
      </c>
      <c r="E13" s="97">
        <f t="shared" ca="1" si="0"/>
        <v>2.0183510314516195</v>
      </c>
      <c r="F13" s="90">
        <f t="shared" ca="1" si="0"/>
        <v>1.1344851553627318</v>
      </c>
      <c r="G13" s="93">
        <f t="shared" ca="1" si="0"/>
        <v>0.50225741534708923</v>
      </c>
      <c r="H13" s="139">
        <f t="shared" ca="1" si="0"/>
        <v>23.804871382399998</v>
      </c>
      <c r="I13" s="97">
        <f t="shared" ca="1" si="0"/>
        <v>2.096321245917609</v>
      </c>
      <c r="J13" s="90">
        <f t="shared" ca="1" si="0"/>
        <v>1.2897866418641462</v>
      </c>
      <c r="K13" s="93">
        <f t="shared" ca="1" si="0"/>
        <v>0.58140212186130524</v>
      </c>
      <c r="L13" s="139">
        <f t="shared" ca="1" si="0"/>
        <v>24.271985099999998</v>
      </c>
      <c r="M13" s="97">
        <f t="shared" ca="1" si="0"/>
        <v>2.1832756319185513</v>
      </c>
      <c r="N13" s="90">
        <f t="shared" ca="1" si="0"/>
        <v>1.4428163656145259</v>
      </c>
      <c r="O13" s="93">
        <f t="shared" ca="1" si="0"/>
        <v>0.52530254666621257</v>
      </c>
    </row>
    <row r="14" spans="2:15" x14ac:dyDescent="0.2">
      <c r="B14" s="11" t="s">
        <v>7</v>
      </c>
      <c r="C14" s="30">
        <f t="shared" ca="1" si="0"/>
        <v>65.027135358901603</v>
      </c>
      <c r="D14" s="139">
        <f t="shared" ca="1" si="0"/>
        <v>66.282038665552093</v>
      </c>
      <c r="E14" s="97">
        <f t="shared" ca="1" si="0"/>
        <v>2.0937280545532415</v>
      </c>
      <c r="F14" s="90">
        <f t="shared" ca="1" si="0"/>
        <v>1.1179372578396545</v>
      </c>
      <c r="G14" s="93">
        <f t="shared" ca="1" si="0"/>
        <v>0.67147937746787301</v>
      </c>
      <c r="H14" s="139">
        <f t="shared" ca="1" si="0"/>
        <v>66.893325058130401</v>
      </c>
      <c r="I14" s="97">
        <f t="shared" ca="1" si="0"/>
        <v>2.2012619257353503</v>
      </c>
      <c r="J14" s="90">
        <f t="shared" ca="1" si="0"/>
        <v>1.2715626977343255</v>
      </c>
      <c r="K14" s="93">
        <f t="shared" ca="1" si="0"/>
        <v>0.80154333624164864</v>
      </c>
      <c r="L14" s="139">
        <f t="shared" ca="1" si="0"/>
        <v>67.533301646804404</v>
      </c>
      <c r="M14" s="97">
        <f t="shared" ca="1" si="0"/>
        <v>2.2971454008439505</v>
      </c>
      <c r="N14" s="90">
        <f t="shared" ca="1" si="0"/>
        <v>1.4156045409532911</v>
      </c>
      <c r="O14" s="93">
        <f t="shared" ca="1" si="0"/>
        <v>0.89101807283259282</v>
      </c>
    </row>
    <row r="15" spans="2:15" x14ac:dyDescent="0.2">
      <c r="B15" s="11" t="s">
        <v>10</v>
      </c>
      <c r="C15" s="30">
        <f t="shared" ca="1" si="0"/>
        <v>13507.927021743501</v>
      </c>
      <c r="D15" s="139">
        <f t="shared" ca="1" si="0"/>
        <v>13773.75</v>
      </c>
      <c r="E15" s="97">
        <f t="shared" ca="1" si="0"/>
        <v>1.8370197823782852</v>
      </c>
      <c r="F15" s="90">
        <f t="shared" ca="1" si="0"/>
        <v>0.98502138381645787</v>
      </c>
      <c r="G15" s="93">
        <f t="shared" ca="1" si="0"/>
        <v>0.9146863037168913</v>
      </c>
      <c r="H15" s="139">
        <f t="shared" ca="1" si="0"/>
        <v>13922.07</v>
      </c>
      <c r="I15" s="97">
        <f t="shared" ca="1" si="0"/>
        <v>1.9809186018317677</v>
      </c>
      <c r="J15" s="90">
        <f t="shared" ca="1" si="0"/>
        <v>1.1442289519687077</v>
      </c>
      <c r="K15" s="93">
        <f t="shared" ca="1" si="0"/>
        <v>1.3106506738859061</v>
      </c>
      <c r="L15" s="139">
        <f t="shared" ca="1" si="0"/>
        <v>14088.75</v>
      </c>
      <c r="M15" s="97">
        <f t="shared" ca="1" si="0"/>
        <v>2.1130964625576949</v>
      </c>
      <c r="N15" s="90">
        <f t="shared" ca="1" si="0"/>
        <v>1.3367614378209975</v>
      </c>
      <c r="O15" s="93">
        <f t="shared" ca="1" si="0"/>
        <v>1.1918129423462285</v>
      </c>
    </row>
    <row r="16" spans="2:15" x14ac:dyDescent="0.2">
      <c r="B16" s="11" t="s">
        <v>12</v>
      </c>
      <c r="C16" s="30">
        <f t="shared" ref="C16:O25" ca="1" si="1">INDIRECT($B16&amp;"!"&amp;C$2)</f>
        <v>15.795368187594701</v>
      </c>
      <c r="D16" s="139">
        <f t="shared" ca="1" si="1"/>
        <v>16.422974674999999</v>
      </c>
      <c r="E16" s="97">
        <f t="shared" ca="1" si="1"/>
        <v>1.9565558969008048</v>
      </c>
      <c r="F16" s="90">
        <f t="shared" ca="1" si="1"/>
        <v>0.88273822344859076</v>
      </c>
      <c r="G16" s="93">
        <f t="shared" ca="1" si="1"/>
        <v>0.40038458218129153</v>
      </c>
      <c r="H16" s="139">
        <f t="shared" ca="1" si="1"/>
        <v>16.7414806576</v>
      </c>
      <c r="I16" s="97">
        <f t="shared" ca="1" si="1"/>
        <v>2.0735786029045928</v>
      </c>
      <c r="J16" s="90">
        <f t="shared" ca="1" si="1"/>
        <v>1.0838686578254491</v>
      </c>
      <c r="K16" s="93">
        <f t="shared" ca="1" si="1"/>
        <v>0.48273518745696881</v>
      </c>
      <c r="L16" s="139">
        <f t="shared" ca="1" si="1"/>
        <v>17.0677342</v>
      </c>
      <c r="M16" s="97">
        <f t="shared" ca="1" si="1"/>
        <v>2.1762519236507769</v>
      </c>
      <c r="N16" s="90">
        <f t="shared" ca="1" si="1"/>
        <v>1.2588431911833233</v>
      </c>
      <c r="O16" s="93">
        <f t="shared" ca="1" si="1"/>
        <v>0.52881531246441393</v>
      </c>
    </row>
    <row r="17" spans="2:15" x14ac:dyDescent="0.2">
      <c r="B17" s="11" t="s">
        <v>15</v>
      </c>
      <c r="C17" s="30">
        <f t="shared" ca="1" si="1"/>
        <v>57.491803063930703</v>
      </c>
      <c r="D17" s="139">
        <f t="shared" ca="1" si="1"/>
        <v>59.1389</v>
      </c>
      <c r="E17" s="97">
        <f t="shared" ca="1" si="1"/>
        <v>1.8730240691628361</v>
      </c>
      <c r="F17" s="90">
        <f t="shared" ca="1" si="1"/>
        <v>0.876237166714956</v>
      </c>
      <c r="G17" s="93">
        <f t="shared" ca="1" si="1"/>
        <v>0.38178991101538645</v>
      </c>
      <c r="H17" s="139">
        <f t="shared" ca="1" si="1"/>
        <v>59.889299999999999</v>
      </c>
      <c r="I17" s="97">
        <f t="shared" ca="1" si="1"/>
        <v>1.9676665781015208</v>
      </c>
      <c r="J17" s="90">
        <f t="shared" ca="1" si="1"/>
        <v>0.99186971188146589</v>
      </c>
      <c r="K17" s="93">
        <f t="shared" ca="1" si="1"/>
        <v>0.4385288709524291</v>
      </c>
      <c r="L17" s="139">
        <f t="shared" ca="1" si="1"/>
        <v>60.642600000000002</v>
      </c>
      <c r="M17" s="97">
        <f t="shared" ca="1" si="1"/>
        <v>2.0523399051931062</v>
      </c>
      <c r="N17" s="90">
        <f t="shared" ca="1" si="1"/>
        <v>1.1052974469661978</v>
      </c>
      <c r="O17" s="93">
        <f t="shared" ca="1" si="1"/>
        <v>0.4503940115365761</v>
      </c>
    </row>
    <row r="18" spans="2:15" x14ac:dyDescent="0.2">
      <c r="B18" s="11" t="s">
        <v>16</v>
      </c>
      <c r="C18" s="30">
        <f t="shared" ca="1" si="1"/>
        <v>19.090742533779899</v>
      </c>
      <c r="D18" s="139">
        <f t="shared" ca="1" si="1"/>
        <v>19.657250000000001</v>
      </c>
      <c r="E18" s="97">
        <f t="shared" ca="1" si="1"/>
        <v>1.8447945851534384</v>
      </c>
      <c r="F18" s="90">
        <f t="shared" ca="1" si="1"/>
        <v>0.84679112371985654</v>
      </c>
      <c r="G18" s="93">
        <f t="shared" ca="1" si="1"/>
        <v>0.41210848868980748</v>
      </c>
      <c r="H18" s="139">
        <f t="shared" ca="1" si="1"/>
        <v>19.929200000000002</v>
      </c>
      <c r="I18" s="97">
        <f t="shared" ca="1" si="1"/>
        <v>1.9349635804673317</v>
      </c>
      <c r="J18" s="90">
        <f t="shared" ca="1" si="1"/>
        <v>0.95368691560102137</v>
      </c>
      <c r="K18" s="93">
        <f t="shared" ca="1" si="1"/>
        <v>0.45372515985160089</v>
      </c>
      <c r="L18" s="139">
        <f t="shared" ca="1" si="1"/>
        <v>20.197199999999999</v>
      </c>
      <c r="M18" s="97">
        <f t="shared" ca="1" si="1"/>
        <v>2.0078679210846389</v>
      </c>
      <c r="N18" s="90">
        <f t="shared" ca="1" si="1"/>
        <v>1.05697199971977</v>
      </c>
      <c r="O18" s="93">
        <f t="shared" ca="1" si="1"/>
        <v>0.38105522366005062</v>
      </c>
    </row>
    <row r="19" spans="2:15" x14ac:dyDescent="0.2">
      <c r="B19" s="11" t="s">
        <v>13</v>
      </c>
      <c r="C19" s="30">
        <f t="shared" ca="1" si="1"/>
        <v>6.61809926203175</v>
      </c>
      <c r="D19" s="139">
        <f t="shared" ca="1" si="1"/>
        <v>6.6960329999999999</v>
      </c>
      <c r="E19" s="97">
        <f t="shared" ca="1" si="1"/>
        <v>1.9630741156665208</v>
      </c>
      <c r="F19" s="90">
        <f t="shared" ca="1" si="1"/>
        <v>0.75791789778313301</v>
      </c>
      <c r="G19" s="93">
        <f t="shared" ca="1" si="1"/>
        <v>0.4227632942536525</v>
      </c>
      <c r="H19" s="139">
        <f t="shared" ca="1" si="1"/>
        <v>6.7327000000000004</v>
      </c>
      <c r="I19" s="97">
        <f t="shared" ca="1" si="1"/>
        <v>2.0693007278299329</v>
      </c>
      <c r="J19" s="90">
        <f t="shared" ca="1" si="1"/>
        <v>0.89341669226577225</v>
      </c>
      <c r="K19" s="93">
        <f t="shared" ca="1" si="1"/>
        <v>0.54658533435122392</v>
      </c>
      <c r="L19" s="139">
        <f t="shared" ca="1" si="1"/>
        <v>6.7708256953114603</v>
      </c>
      <c r="M19" s="97">
        <f t="shared" ca="1" si="1"/>
        <v>2.1614789334680404</v>
      </c>
      <c r="N19" s="90">
        <f t="shared" ca="1" si="1"/>
        <v>1.0213627161958092</v>
      </c>
      <c r="O19" s="93">
        <f t="shared" ca="1" si="1"/>
        <v>0.52899149484094865</v>
      </c>
    </row>
    <row r="20" spans="2:15" x14ac:dyDescent="0.2">
      <c r="B20" s="11" t="s">
        <v>105</v>
      </c>
      <c r="C20" s="30">
        <f t="shared" ca="1" si="1"/>
        <v>35.3156977250826</v>
      </c>
      <c r="D20" s="139">
        <f t="shared" ca="1" si="1"/>
        <v>34.2005402060677</v>
      </c>
      <c r="E20" s="97">
        <f t="shared" ca="1" si="1"/>
        <v>1.8651160433590974</v>
      </c>
      <c r="F20" s="90">
        <f t="shared" ca="1" si="1"/>
        <v>0.65218379363583379</v>
      </c>
      <c r="G20" s="93">
        <f t="shared" ca="1" si="1"/>
        <v>-0.28754775548875805</v>
      </c>
      <c r="H20" s="139">
        <f t="shared" ca="1" si="1"/>
        <v>33.645068956227902</v>
      </c>
      <c r="I20" s="97">
        <f t="shared" ca="1" si="1"/>
        <v>1.9560468513039824</v>
      </c>
      <c r="J20" s="90">
        <f t="shared" ca="1" si="1"/>
        <v>0.81297453530427333</v>
      </c>
      <c r="K20" s="93">
        <f t="shared" ca="1" si="1"/>
        <v>-0.36666286566069034</v>
      </c>
      <c r="L20" s="139">
        <f t="shared" ca="1" si="1"/>
        <v>33.062018124745499</v>
      </c>
      <c r="M20" s="97">
        <f t="shared" ca="1" si="1"/>
        <v>2.0353451454159588</v>
      </c>
      <c r="N20" s="90">
        <f t="shared" ca="1" si="1"/>
        <v>0.96437619006482667</v>
      </c>
      <c r="O20" s="93">
        <f t="shared" ca="1" si="1"/>
        <v>-0.40916281112487435</v>
      </c>
    </row>
    <row r="21" spans="2:15" x14ac:dyDescent="0.2">
      <c r="B21" s="11" t="s">
        <v>19</v>
      </c>
      <c r="C21" s="30">
        <f t="shared" ca="1" si="1"/>
        <v>13.443326209133501</v>
      </c>
      <c r="D21" s="139">
        <f t="shared" ca="1" si="1"/>
        <v>13.829000000000001</v>
      </c>
      <c r="E21" s="97">
        <f t="shared" ca="1" si="1"/>
        <v>1.7741758001027317</v>
      </c>
      <c r="F21" s="90">
        <f t="shared" ca="1" si="1"/>
        <v>0.61554452222907585</v>
      </c>
      <c r="G21" s="93">
        <f t="shared" ca="1" si="1"/>
        <v>0.2970210728865666</v>
      </c>
      <c r="H21" s="139">
        <f t="shared" ca="1" si="1"/>
        <v>14.0158</v>
      </c>
      <c r="I21" s="97">
        <f t="shared" ca="1" si="1"/>
        <v>1.8896040192731929</v>
      </c>
      <c r="J21" s="90">
        <f t="shared" ca="1" si="1"/>
        <v>0.7469276121823154</v>
      </c>
      <c r="K21" s="93">
        <f t="shared" ca="1" si="1"/>
        <v>0.33957785937650553</v>
      </c>
      <c r="L21" s="139">
        <f t="shared" ca="1" si="1"/>
        <v>14.202400000000001</v>
      </c>
      <c r="M21" s="97">
        <f t="shared" ca="1" si="1"/>
        <v>1.9740342754573648</v>
      </c>
      <c r="N21" s="90">
        <f t="shared" ca="1" si="1"/>
        <v>0.85959609677545934</v>
      </c>
      <c r="O21" s="93">
        <f t="shared" ca="1" si="1"/>
        <v>0.35381454278941205</v>
      </c>
    </row>
    <row r="22" spans="2:15" x14ac:dyDescent="0.2">
      <c r="B22" s="11" t="s">
        <v>20</v>
      </c>
      <c r="C22" s="30">
        <f t="shared" ca="1" si="1"/>
        <v>3.1811851720469502</v>
      </c>
      <c r="D22" s="139">
        <f t="shared" ca="1" si="1"/>
        <v>3.2532030000000001</v>
      </c>
      <c r="E22" s="97">
        <f t="shared" ca="1" si="1"/>
        <v>1.7229231294011416</v>
      </c>
      <c r="F22" s="90">
        <f t="shared" ca="1" si="1"/>
        <v>0.65019935069039958</v>
      </c>
      <c r="G22" s="93">
        <f t="shared" ca="1" si="1"/>
        <v>0.21250950486662226</v>
      </c>
      <c r="H22" s="139">
        <f t="shared" ca="1" si="1"/>
        <v>3.2888980000000001</v>
      </c>
      <c r="I22" s="97">
        <f t="shared" ca="1" si="1"/>
        <v>1.8171767539386396</v>
      </c>
      <c r="J22" s="90">
        <f t="shared" ca="1" si="1"/>
        <v>0.71751002702901934</v>
      </c>
      <c r="K22" s="93">
        <f t="shared" ca="1" si="1"/>
        <v>0.27364819545689834</v>
      </c>
      <c r="L22" s="139">
        <f t="shared" ca="1" si="1"/>
        <v>3.3274949999999999</v>
      </c>
      <c r="M22" s="97">
        <f t="shared" ca="1" si="1"/>
        <v>1.895661681973813</v>
      </c>
      <c r="N22" s="90">
        <f t="shared" ca="1" si="1"/>
        <v>0.80877793755622895</v>
      </c>
      <c r="O22" s="93">
        <f t="shared" ca="1" si="1"/>
        <v>0.31060706863313531</v>
      </c>
    </row>
    <row r="23" spans="2:15" x14ac:dyDescent="0.2">
      <c r="B23" s="11" t="s">
        <v>163</v>
      </c>
      <c r="C23" s="30">
        <f t="shared" ca="1" si="1"/>
        <v>1.64126977129212</v>
      </c>
      <c r="D23" s="139">
        <f t="shared" ca="1" si="1"/>
        <v>1.6636967177862101</v>
      </c>
      <c r="E23" s="97">
        <f t="shared" ca="1" si="1"/>
        <v>1.7584933224236303</v>
      </c>
      <c r="F23" s="90">
        <f t="shared" ca="1" si="1"/>
        <v>0.55677433186883052</v>
      </c>
      <c r="G23" s="93">
        <f t="shared" ca="1" si="1"/>
        <v>0.22487147485285988</v>
      </c>
      <c r="H23" s="139">
        <f t="shared" ca="1" si="1"/>
        <v>1.6751588247668501</v>
      </c>
      <c r="I23" s="97">
        <f t="shared" ca="1" si="1"/>
        <v>1.8843783220886319</v>
      </c>
      <c r="J23" s="90">
        <f t="shared" ca="1" si="1"/>
        <v>0.66562739465040588</v>
      </c>
      <c r="K23" s="93">
        <f t="shared" ca="1" si="1"/>
        <v>0.2833489364037246</v>
      </c>
      <c r="L23" s="139">
        <f t="shared" ca="1" si="1"/>
        <v>1.68719946649819</v>
      </c>
      <c r="M23" s="97">
        <f t="shared" ca="1" si="1"/>
        <v>1.9719746552675228</v>
      </c>
      <c r="N23" s="90">
        <f t="shared" ca="1" si="1"/>
        <v>0.76837451288764236</v>
      </c>
      <c r="O23" s="93">
        <f t="shared" ca="1" si="1"/>
        <v>0.32783982829039809</v>
      </c>
    </row>
    <row r="24" spans="2:15" x14ac:dyDescent="0.2">
      <c r="B24" s="11" t="s">
        <v>18</v>
      </c>
      <c r="C24" s="30">
        <f t="shared" ca="1" si="1"/>
        <v>2946.8867239136498</v>
      </c>
      <c r="D24" s="139">
        <f t="shared" ca="1" si="1"/>
        <v>3001.18</v>
      </c>
      <c r="E24" s="97">
        <f t="shared" ca="1" si="1"/>
        <v>1.7966770798040415</v>
      </c>
      <c r="F24" s="90">
        <f t="shared" ca="1" si="1"/>
        <v>0.57726847824404537</v>
      </c>
      <c r="G24" s="93">
        <f t="shared" ca="1" si="1"/>
        <v>0.30427266380077422</v>
      </c>
      <c r="H24" s="139">
        <f t="shared" ca="1" si="1"/>
        <v>3023.61</v>
      </c>
      <c r="I24" s="97">
        <f t="shared" ca="1" si="1"/>
        <v>1.8837736108791896</v>
      </c>
      <c r="J24" s="90">
        <f t="shared" ca="1" si="1"/>
        <v>0.6445456415243106</v>
      </c>
      <c r="K24" s="93">
        <f t="shared" ca="1" si="1"/>
        <v>0.33977083656732104</v>
      </c>
      <c r="L24" s="139">
        <f t="shared" ca="1" si="1"/>
        <v>3052.49</v>
      </c>
      <c r="M24" s="97">
        <f t="shared" ca="1" si="1"/>
        <v>1.9787394877650337</v>
      </c>
      <c r="N24" s="90">
        <f t="shared" ca="1" si="1"/>
        <v>0.75716406171354522</v>
      </c>
      <c r="O24" s="93">
        <f t="shared" ca="1" si="1"/>
        <v>0.31447546005920712</v>
      </c>
    </row>
    <row r="25" spans="2:15" x14ac:dyDescent="0.2">
      <c r="B25" s="11" t="s">
        <v>17</v>
      </c>
      <c r="C25" s="30">
        <f t="shared" ca="1" si="1"/>
        <v>1.1749598233258001</v>
      </c>
      <c r="D25" s="139">
        <f t="shared" ca="1" si="1"/>
        <v>1.187575</v>
      </c>
      <c r="E25" s="97">
        <f t="shared" ca="1" si="1"/>
        <v>1.9118342086601461</v>
      </c>
      <c r="F25" s="90">
        <f t="shared" ca="1" si="1"/>
        <v>0.5022630900707663</v>
      </c>
      <c r="G25" s="93">
        <f t="shared" ca="1" si="1"/>
        <v>0.21273890925856789</v>
      </c>
      <c r="H25" s="139">
        <f t="shared" ca="1" si="1"/>
        <v>1.194472</v>
      </c>
      <c r="I25" s="97">
        <f t="shared" ca="1" si="1"/>
        <v>2.0419178703201535</v>
      </c>
      <c r="J25" s="90">
        <f t="shared" ca="1" si="1"/>
        <v>0.62803743906332188</v>
      </c>
      <c r="K25" s="93">
        <f t="shared" ca="1" si="1"/>
        <v>0.26864840615194097</v>
      </c>
      <c r="L25" s="139">
        <f t="shared" ca="1" si="1"/>
        <v>1.2017500000000001</v>
      </c>
      <c r="M25" s="97">
        <f t="shared" ca="1" si="1"/>
        <v>2.1320201751593935</v>
      </c>
      <c r="N25" s="90">
        <f t="shared" ca="1" si="1"/>
        <v>0.74175597972287843</v>
      </c>
      <c r="O25" s="93">
        <f t="shared" ca="1" si="1"/>
        <v>0.29778554148466768</v>
      </c>
    </row>
    <row r="26" spans="2:15" x14ac:dyDescent="0.2">
      <c r="B26" s="11" t="s">
        <v>161</v>
      </c>
      <c r="C26" s="30">
        <f t="shared" ref="C26:O40" ca="1" si="2">INDIRECT($B26&amp;"!"&amp;C$2)</f>
        <v>1.5007952095596599</v>
      </c>
      <c r="D26" s="139">
        <f t="shared" ca="1" si="2"/>
        <v>1.5194347420002801</v>
      </c>
      <c r="E26" s="97">
        <f t="shared" ca="1" si="2"/>
        <v>1.8122991591990454</v>
      </c>
      <c r="F26" s="90">
        <f t="shared" ca="1" si="2"/>
        <v>0.53510344959949896</v>
      </c>
      <c r="G26" s="93">
        <f t="shared" ca="1" si="2"/>
        <v>0.22071202536924731</v>
      </c>
      <c r="H26" s="139">
        <f t="shared" ca="1" si="2"/>
        <v>1.5291531659781401</v>
      </c>
      <c r="I26" s="97">
        <f t="shared" ca="1" si="2"/>
        <v>1.9076338670232706</v>
      </c>
      <c r="J26" s="90">
        <f t="shared" ca="1" si="2"/>
        <v>0.63748856752514926</v>
      </c>
      <c r="K26" s="93">
        <f t="shared" ca="1" si="2"/>
        <v>0.26876356693126147</v>
      </c>
      <c r="L26" s="139">
        <f t="shared" ca="1" si="2"/>
        <v>1.53949129852744</v>
      </c>
      <c r="M26" s="97">
        <f t="shared" ca="1" si="2"/>
        <v>1.9779824403416684</v>
      </c>
      <c r="N26" s="90">
        <f t="shared" ca="1" si="2"/>
        <v>0.73693958189627884</v>
      </c>
      <c r="O26" s="93">
        <f t="shared" ca="1" si="2"/>
        <v>0.31840877961371172</v>
      </c>
    </row>
    <row r="27" spans="2:15" x14ac:dyDescent="0.2">
      <c r="B27" s="11" t="s">
        <v>24</v>
      </c>
      <c r="C27" s="30">
        <f t="shared" ca="1" si="2"/>
        <v>30.183853651354902</v>
      </c>
      <c r="D27" s="139">
        <f t="shared" ca="1" si="2"/>
        <v>29.943000000000001</v>
      </c>
      <c r="E27" s="97">
        <f t="shared" ca="1" si="2"/>
        <v>2.2277511139033477</v>
      </c>
      <c r="F27" s="90">
        <f t="shared" ca="1" si="2"/>
        <v>0.56389239260552304</v>
      </c>
      <c r="G27" s="93">
        <f t="shared" ca="1" si="2"/>
        <v>-0.36788004325636109</v>
      </c>
      <c r="H27" s="139">
        <f t="shared" ca="1" si="2"/>
        <v>29.832999999999998</v>
      </c>
      <c r="I27" s="97">
        <f t="shared" ca="1" si="2"/>
        <v>2.4179126444664081</v>
      </c>
      <c r="J27" s="90">
        <f t="shared" ca="1" si="2"/>
        <v>0.63937596818460163</v>
      </c>
      <c r="K27" s="93">
        <f t="shared" ca="1" si="2"/>
        <v>-0.34311637001732392</v>
      </c>
      <c r="L27" s="139">
        <f t="shared" ca="1" si="2"/>
        <v>29.739000000000001</v>
      </c>
      <c r="M27" s="97">
        <f t="shared" ca="1" si="2"/>
        <v>2.5238933806490667</v>
      </c>
      <c r="N27" s="90">
        <f t="shared" ca="1" si="2"/>
        <v>0.68746448583710806</v>
      </c>
      <c r="O27" s="93">
        <f t="shared" ca="1" si="2"/>
        <v>-0.33762061356946238</v>
      </c>
    </row>
    <row r="28" spans="2:15" x14ac:dyDescent="0.2">
      <c r="B28" s="11" t="s">
        <v>104</v>
      </c>
      <c r="C28" s="30">
        <f t="shared" ca="1" si="2"/>
        <v>3.5136022100278899</v>
      </c>
      <c r="D28" s="139">
        <f t="shared" ca="1" si="2"/>
        <v>3.4883000000000002</v>
      </c>
      <c r="E28" s="97">
        <f t="shared" ca="1" si="2"/>
        <v>1.8111454977204575</v>
      </c>
      <c r="F28" s="90">
        <f t="shared" ca="1" si="2"/>
        <v>0.39727914015100091</v>
      </c>
      <c r="G28" s="93">
        <f t="shared" ca="1" si="2"/>
        <v>-0.19407296205427935</v>
      </c>
      <c r="H28" s="139">
        <f t="shared" ca="1" si="2"/>
        <v>3.4723999999999999</v>
      </c>
      <c r="I28" s="97">
        <f t="shared" ca="1" si="2"/>
        <v>2.0485445476444299</v>
      </c>
      <c r="J28" s="90">
        <f t="shared" ca="1" si="2"/>
        <v>0.5211388178495685</v>
      </c>
      <c r="K28" s="93">
        <f t="shared" ca="1" si="2"/>
        <v>-0.25525927152467426</v>
      </c>
      <c r="L28" s="139">
        <f t="shared" ca="1" si="2"/>
        <v>3.4555910000000001</v>
      </c>
      <c r="M28" s="97">
        <f t="shared" ca="1" si="2"/>
        <v>2.1977363394294405</v>
      </c>
      <c r="N28" s="90">
        <f t="shared" ca="1" si="2"/>
        <v>0.63297841891008011</v>
      </c>
      <c r="O28" s="93">
        <f t="shared" ca="1" si="2"/>
        <v>-0.30746369005846264</v>
      </c>
    </row>
    <row r="29" spans="2:15" x14ac:dyDescent="0.2">
      <c r="B29" s="11" t="s">
        <v>164</v>
      </c>
      <c r="C29" s="30">
        <f t="shared" ca="1" si="2"/>
        <v>80.426614206245603</v>
      </c>
      <c r="D29" s="139">
        <f t="shared" ca="1" si="2"/>
        <v>79.420207382100003</v>
      </c>
      <c r="E29" s="97">
        <f t="shared" ca="1" si="2"/>
        <v>1.594359844306569</v>
      </c>
      <c r="F29" s="90">
        <f t="shared" ca="1" si="2"/>
        <v>0.4561329792962367</v>
      </c>
      <c r="G29" s="93">
        <f t="shared" ca="1" si="2"/>
        <v>-0.20495826516562235</v>
      </c>
      <c r="H29" s="139">
        <f t="shared" ca="1" si="2"/>
        <v>78.902690359999994</v>
      </c>
      <c r="I29" s="97">
        <f t="shared" ca="1" si="2"/>
        <v>1.6887754858866395</v>
      </c>
      <c r="J29" s="90">
        <f t="shared" ca="1" si="2"/>
        <v>0.52900319971815135</v>
      </c>
      <c r="K29" s="93">
        <f t="shared" ca="1" si="2"/>
        <v>-0.26655954361015005</v>
      </c>
      <c r="L29" s="139">
        <f t="shared" ca="1" si="2"/>
        <v>78.360008167499998</v>
      </c>
      <c r="M29" s="97">
        <f t="shared" ca="1" si="2"/>
        <v>1.7592793745858191</v>
      </c>
      <c r="N29" s="90">
        <f t="shared" ca="1" si="2"/>
        <v>0.60493294991617297</v>
      </c>
      <c r="O29" s="93">
        <f t="shared" ca="1" si="2"/>
        <v>-0.28870942176322889</v>
      </c>
    </row>
    <row r="30" spans="2:15" x14ac:dyDescent="0.2">
      <c r="B30" s="11" t="s">
        <v>166</v>
      </c>
      <c r="C30" s="30">
        <f t="shared" ca="1" si="2"/>
        <v>112.345773943525</v>
      </c>
      <c r="D30" s="139">
        <f t="shared" ca="1" si="2"/>
        <v>111.26130000000001</v>
      </c>
      <c r="E30" s="97">
        <f t="shared" ca="1" si="2"/>
        <v>1.7087514543384259</v>
      </c>
      <c r="F30" s="90">
        <f t="shared" ca="1" si="2"/>
        <v>0.38282377745931179</v>
      </c>
      <c r="G30" s="93">
        <f t="shared" ca="1" si="2"/>
        <v>-0.18046690563272119</v>
      </c>
      <c r="H30" s="139">
        <f t="shared" ca="1" si="2"/>
        <v>110.65519999999999</v>
      </c>
      <c r="I30" s="97">
        <f t="shared" ca="1" si="2"/>
        <v>1.8425719305260053</v>
      </c>
      <c r="J30" s="90">
        <f t="shared" ca="1" si="2"/>
        <v>0.47165180599129702</v>
      </c>
      <c r="K30" s="93">
        <f t="shared" ca="1" si="2"/>
        <v>-0.22592756607154965</v>
      </c>
      <c r="L30" s="139">
        <f t="shared" ca="1" si="2"/>
        <v>110.0137</v>
      </c>
      <c r="M30" s="97">
        <f t="shared" ca="1" si="2"/>
        <v>1.931562062016523</v>
      </c>
      <c r="N30" s="90">
        <f t="shared" ca="1" si="2"/>
        <v>0.55593470931293321</v>
      </c>
      <c r="O30" s="93">
        <f t="shared" ca="1" si="2"/>
        <v>-0.22315105870525476</v>
      </c>
    </row>
    <row r="31" spans="2:15" x14ac:dyDescent="0.2">
      <c r="B31" s="11" t="s">
        <v>158</v>
      </c>
      <c r="C31" s="30">
        <f t="shared" ca="1" si="2"/>
        <v>87.954552268869705</v>
      </c>
      <c r="D31" s="139">
        <f t="shared" ca="1" si="2"/>
        <v>86.960719467000004</v>
      </c>
      <c r="E31" s="97">
        <f t="shared" ca="1" si="2"/>
        <v>1.6329301385327639</v>
      </c>
      <c r="F31" s="90">
        <f t="shared" ca="1" si="2"/>
        <v>0.40916638607697808</v>
      </c>
      <c r="G31" s="93">
        <f t="shared" ca="1" si="2"/>
        <v>-0.19342192322723586</v>
      </c>
      <c r="H31" s="139">
        <f t="shared" ca="1" si="2"/>
        <v>86.436428341600006</v>
      </c>
      <c r="I31" s="97">
        <f t="shared" ca="1" si="2"/>
        <v>1.6970958001055676</v>
      </c>
      <c r="J31" s="90">
        <f t="shared" ca="1" si="2"/>
        <v>0.48102854928772126</v>
      </c>
      <c r="K31" s="93">
        <f t="shared" ca="1" si="2"/>
        <v>-0.23093000983394757</v>
      </c>
      <c r="L31" s="139">
        <f t="shared" ca="1" si="2"/>
        <v>85.878344425500003</v>
      </c>
      <c r="M31" s="97">
        <f t="shared" ca="1" si="2"/>
        <v>1.7460350393327031</v>
      </c>
      <c r="N31" s="90">
        <f t="shared" ca="1" si="2"/>
        <v>0.55472768279242768</v>
      </c>
      <c r="O31" s="93">
        <f t="shared" ca="1" si="2"/>
        <v>-0.24905271784975302</v>
      </c>
    </row>
    <row r="32" spans="2:15" x14ac:dyDescent="0.2">
      <c r="B32" s="11" t="s">
        <v>21</v>
      </c>
      <c r="C32" s="30">
        <f t="shared" ca="1" si="2"/>
        <v>1.31724369955507</v>
      </c>
      <c r="D32" s="139">
        <f t="shared" ca="1" si="2"/>
        <v>1.3248770000000001</v>
      </c>
      <c r="E32" s="97">
        <f t="shared" ca="1" si="2"/>
        <v>1.5027014888145762</v>
      </c>
      <c r="F32" s="90">
        <f t="shared" ca="1" si="2"/>
        <v>0.2588952900610505</v>
      </c>
      <c r="G32" s="93">
        <f t="shared" ca="1" si="2"/>
        <v>0.10560015733631349</v>
      </c>
      <c r="H32" s="139">
        <f t="shared" ca="1" si="2"/>
        <v>1.3286500000000001</v>
      </c>
      <c r="I32" s="97">
        <f t="shared" ca="1" si="2"/>
        <v>1.6757346583925672</v>
      </c>
      <c r="J32" s="90">
        <f t="shared" ca="1" si="2"/>
        <v>0.29159416897589352</v>
      </c>
      <c r="K32" s="93">
        <f t="shared" ca="1" si="2"/>
        <v>0.12519583051302871</v>
      </c>
      <c r="L32" s="139">
        <f t="shared" ca="1" si="2"/>
        <v>1.3324499999999999</v>
      </c>
      <c r="M32" s="97">
        <f t="shared" ca="1" si="2"/>
        <v>1.8030296061657478</v>
      </c>
      <c r="N32" s="90">
        <f t="shared" ca="1" si="2"/>
        <v>0.32717468740932537</v>
      </c>
      <c r="O32" s="93">
        <f t="shared" ca="1" si="2"/>
        <v>0.12689849222835872</v>
      </c>
    </row>
    <row r="33" spans="2:15" x14ac:dyDescent="0.2">
      <c r="B33" s="11" t="s">
        <v>23</v>
      </c>
      <c r="C33" s="30">
        <f t="shared" ca="1" si="2"/>
        <v>1.35715165834479</v>
      </c>
      <c r="D33" s="139">
        <f t="shared" ca="1" si="2"/>
        <v>1.35388551727435</v>
      </c>
      <c r="E33" s="97">
        <f t="shared" ca="1" si="2"/>
        <v>1.5423368122961298</v>
      </c>
      <c r="F33" s="90">
        <f t="shared" ca="1" si="2"/>
        <v>0.20211580543955143</v>
      </c>
      <c r="G33" s="93">
        <f t="shared" ca="1" si="2"/>
        <v>-9.1405647448507529E-2</v>
      </c>
      <c r="H33" s="139">
        <f t="shared" ca="1" si="2"/>
        <v>1.3518635284823799</v>
      </c>
      <c r="I33" s="97">
        <f t="shared" ca="1" si="2"/>
        <v>1.7680832384349552</v>
      </c>
      <c r="J33" s="90">
        <f t="shared" ca="1" si="2"/>
        <v>0.23667848687926066</v>
      </c>
      <c r="K33" s="93">
        <f t="shared" ca="1" si="2"/>
        <v>-0.11511290324504668</v>
      </c>
      <c r="L33" s="139">
        <f t="shared" ca="1" si="2"/>
        <v>1.34985484040024</v>
      </c>
      <c r="M33" s="97">
        <f t="shared" ca="1" si="2"/>
        <v>1.9323916964835015</v>
      </c>
      <c r="N33" s="90">
        <f t="shared" ca="1" si="2"/>
        <v>0.27227297519728005</v>
      </c>
      <c r="O33" s="93">
        <f t="shared" ca="1" si="2"/>
        <v>-0.107811245499702</v>
      </c>
    </row>
    <row r="34" spans="2:15" x14ac:dyDescent="0.2">
      <c r="B34" s="11" t="s">
        <v>22</v>
      </c>
      <c r="C34" s="30">
        <f t="shared" ca="1" si="2"/>
        <v>622.93850843786595</v>
      </c>
      <c r="D34" s="139">
        <f t="shared" ca="1" si="2"/>
        <v>624.99</v>
      </c>
      <c r="E34" s="97">
        <f t="shared" ca="1" si="2"/>
        <v>1.2544884275431436</v>
      </c>
      <c r="F34" s="90">
        <f t="shared" ca="1" si="2"/>
        <v>0.16435629446585207</v>
      </c>
      <c r="G34" s="93">
        <f t="shared" ca="1" si="2"/>
        <v>6.6385165295355639E-2</v>
      </c>
      <c r="H34" s="139">
        <f t="shared" ca="1" si="2"/>
        <v>626.03</v>
      </c>
      <c r="I34" s="97">
        <f t="shared" ca="1" si="2"/>
        <v>1.3508668949929763</v>
      </c>
      <c r="J34" s="90">
        <f t="shared" ca="1" si="2"/>
        <v>0.17923826150609026</v>
      </c>
      <c r="K34" s="93">
        <f t="shared" ca="1" si="2"/>
        <v>8.0190962459281812E-2</v>
      </c>
      <c r="L34" s="139">
        <f t="shared" ca="1" si="2"/>
        <v>628.11</v>
      </c>
      <c r="M34" s="97">
        <f t="shared" ca="1" si="2"/>
        <v>1.5052858436428644</v>
      </c>
      <c r="N34" s="90">
        <f t="shared" ca="1" si="2"/>
        <v>0.241317004095082</v>
      </c>
      <c r="O34" s="93">
        <f t="shared" ca="1" si="2"/>
        <v>0.10276690058512208</v>
      </c>
    </row>
    <row r="35" spans="2:15" x14ac:dyDescent="0.2">
      <c r="B35" s="11" t="s">
        <v>165</v>
      </c>
      <c r="C35" s="30">
        <f t="shared" ca="1" si="2"/>
        <v>0.71588464241365402</v>
      </c>
      <c r="D35" s="139">
        <f t="shared" ca="1" si="2"/>
        <v>0.71381700000000003</v>
      </c>
      <c r="E35" s="97">
        <f t="shared" ca="1" si="2"/>
        <v>1.2231171370924256</v>
      </c>
      <c r="F35" s="90">
        <f t="shared" ca="1" si="2"/>
        <v>0.16288991897783975</v>
      </c>
      <c r="G35" s="93">
        <f t="shared" ca="1" si="2"/>
        <v>-4.9722279271834313E-2</v>
      </c>
      <c r="H35" s="139">
        <f t="shared" ca="1" si="2"/>
        <v>0.71304999999999996</v>
      </c>
      <c r="I35" s="97">
        <f t="shared" ca="1" si="2"/>
        <v>1.2937783634020981</v>
      </c>
      <c r="J35" s="90">
        <f t="shared" ca="1" si="2"/>
        <v>0.15230057556257692</v>
      </c>
      <c r="K35" s="93">
        <f t="shared" ca="1" si="2"/>
        <v>-5.7300861523509009E-2</v>
      </c>
      <c r="L35" s="139">
        <f t="shared" ca="1" si="2"/>
        <v>0.71227499999999999</v>
      </c>
      <c r="M35" s="97">
        <f t="shared" ca="1" si="2"/>
        <v>1.3645623685907056</v>
      </c>
      <c r="N35" s="90">
        <f t="shared" ca="1" si="2"/>
        <v>0.152131042957349</v>
      </c>
      <c r="O35" s="93">
        <f t="shared" ca="1" si="2"/>
        <v>-5.7287312284374808E-2</v>
      </c>
    </row>
    <row r="36" spans="2:15" x14ac:dyDescent="0.2">
      <c r="B36" s="11" t="s">
        <v>25</v>
      </c>
      <c r="C36" s="30">
        <f t="shared" ca="1" si="2"/>
        <v>308.20284277847799</v>
      </c>
      <c r="D36" s="139">
        <f t="shared" ca="1" si="2"/>
        <v>308.55500000000001</v>
      </c>
      <c r="E36" s="97">
        <f t="shared" ca="1" si="2"/>
        <v>1.1455122103348012</v>
      </c>
      <c r="F36" s="90">
        <f t="shared" ca="1" si="2"/>
        <v>0.10754399620689707</v>
      </c>
      <c r="G36" s="93">
        <f t="shared" ca="1" si="2"/>
        <v>4.7349171693933607E-2</v>
      </c>
      <c r="H36" s="139">
        <f t="shared" ca="1" si="2"/>
        <v>308.76499999999999</v>
      </c>
      <c r="I36" s="97">
        <f t="shared" ca="1" si="2"/>
        <v>1.239635030399401</v>
      </c>
      <c r="J36" s="90">
        <f t="shared" ca="1" si="2"/>
        <v>0.10957961107095159</v>
      </c>
      <c r="K36" s="93">
        <f t="shared" ca="1" si="2"/>
        <v>5.9859035208480793E-2</v>
      </c>
      <c r="L36" s="139">
        <f t="shared" ca="1" si="2"/>
        <v>309.04169999999999</v>
      </c>
      <c r="M36" s="97">
        <f t="shared" ca="1" si="2"/>
        <v>1.3341436114348213</v>
      </c>
      <c r="N36" s="90">
        <f t="shared" ca="1" si="2"/>
        <v>0.12526362720731476</v>
      </c>
      <c r="O36" s="93">
        <f t="shared" ca="1" si="2"/>
        <v>7.2287800976079702E-2</v>
      </c>
    </row>
    <row r="37" spans="2:15" x14ac:dyDescent="0.2">
      <c r="B37" s="11" t="s">
        <v>159</v>
      </c>
      <c r="C37" s="30">
        <f t="shared" ca="1" si="2"/>
        <v>1.09360008669916</v>
      </c>
      <c r="D37" s="139">
        <f t="shared" ca="1" si="2"/>
        <v>1.0949445025825899</v>
      </c>
      <c r="E37" s="97">
        <f t="shared" ca="1" si="2"/>
        <v>1.1818414429387774</v>
      </c>
      <c r="F37" s="90">
        <f t="shared" ca="1" si="2"/>
        <v>0.12214212139572586</v>
      </c>
      <c r="G37" s="93">
        <f t="shared" ca="1" si="2"/>
        <v>2.5321833433757813E-2</v>
      </c>
      <c r="H37" s="139">
        <f t="shared" ca="1" si="2"/>
        <v>1.0954813827922301</v>
      </c>
      <c r="I37" s="97">
        <f t="shared" ca="1" si="2"/>
        <v>1.237642915835053</v>
      </c>
      <c r="J37" s="90">
        <f t="shared" ca="1" si="2"/>
        <v>0.11231793896481936</v>
      </c>
      <c r="K37" s="93">
        <f t="shared" ca="1" si="2"/>
        <v>3.0323959718062444E-2</v>
      </c>
      <c r="L37" s="139">
        <f t="shared" ca="1" si="2"/>
        <v>1.09594608823839</v>
      </c>
      <c r="M37" s="97">
        <f t="shared" ca="1" si="2"/>
        <v>1.2834964669226567</v>
      </c>
      <c r="N37" s="90">
        <f t="shared" ca="1" si="2"/>
        <v>0.10796158214340196</v>
      </c>
      <c r="O37" s="93">
        <f t="shared" ca="1" si="2"/>
        <v>3.2749524035355096E-2</v>
      </c>
    </row>
    <row r="38" spans="2:15" x14ac:dyDescent="0.2">
      <c r="B38" s="11" t="s">
        <v>160</v>
      </c>
      <c r="C38" s="30">
        <f t="shared" ca="1" si="2"/>
        <v>0.78289150701016597</v>
      </c>
      <c r="D38" s="139">
        <f t="shared" ca="1" si="2"/>
        <v>0.78159000000000001</v>
      </c>
      <c r="E38" s="97">
        <f t="shared" ca="1" si="2"/>
        <v>1.168522257868257</v>
      </c>
      <c r="F38" s="90">
        <f t="shared" ca="1" si="2"/>
        <v>0.11164535372293492</v>
      </c>
      <c r="G38" s="93">
        <f t="shared" ca="1" si="2"/>
        <v>-3.0926291906397819E-2</v>
      </c>
      <c r="H38" s="139">
        <f t="shared" ca="1" si="2"/>
        <v>0.78113299999999997</v>
      </c>
      <c r="I38" s="97">
        <f t="shared" ca="1" si="2"/>
        <v>1.2225532748324766</v>
      </c>
      <c r="J38" s="90">
        <f t="shared" ca="1" si="2"/>
        <v>0.10104079128801917</v>
      </c>
      <c r="K38" s="93">
        <f t="shared" ca="1" si="2"/>
        <v>-3.4005786040012684E-2</v>
      </c>
      <c r="L38" s="139">
        <f t="shared" ca="1" si="2"/>
        <v>0.78061499999999995</v>
      </c>
      <c r="M38" s="97">
        <f t="shared" ca="1" si="2"/>
        <v>1.2858194438206696</v>
      </c>
      <c r="N38" s="90">
        <f t="shared" ca="1" si="2"/>
        <v>9.9841723245504638E-2</v>
      </c>
      <c r="O38" s="93">
        <f t="shared" ca="1" si="2"/>
        <v>-3.5680653936665203E-2</v>
      </c>
    </row>
    <row r="39" spans="2:15" x14ac:dyDescent="0.2">
      <c r="B39" s="11" t="s">
        <v>101</v>
      </c>
      <c r="C39" s="30">
        <f t="shared" ca="1" si="2"/>
        <v>21.936694935660299</v>
      </c>
      <c r="D39" s="139">
        <f t="shared" ca="1" si="2"/>
        <v>21.91337</v>
      </c>
      <c r="E39" s="97">
        <f t="shared" ca="1" si="2"/>
        <v>1.2773019322961909</v>
      </c>
      <c r="F39" s="90">
        <f t="shared" ca="1" si="2"/>
        <v>8.3720377329965193E-2</v>
      </c>
      <c r="G39" s="93">
        <f t="shared" ca="1" si="2"/>
        <v>-1.9194867194793037E-2</v>
      </c>
      <c r="H39" s="139">
        <f t="shared" ca="1" si="2"/>
        <v>21.903580999999999</v>
      </c>
      <c r="I39" s="97">
        <f t="shared" ca="1" si="2"/>
        <v>1.342372670921933</v>
      </c>
      <c r="J39" s="90">
        <f t="shared" ca="1" si="2"/>
        <v>7.5568100852521372E-2</v>
      </c>
      <c r="K39" s="93">
        <f t="shared" ca="1" si="2"/>
        <v>-2.2030632126040318E-2</v>
      </c>
      <c r="L39" s="139">
        <f t="shared" ca="1" si="2"/>
        <v>21.8933</v>
      </c>
      <c r="M39" s="97">
        <f t="shared" ca="1" si="2"/>
        <v>1.4124032675401124</v>
      </c>
      <c r="N39" s="90">
        <f t="shared" ca="1" si="2"/>
        <v>7.3731377807192133E-2</v>
      </c>
      <c r="O39" s="93">
        <f t="shared" ca="1" si="2"/>
        <v>-2.4061074125899865E-2</v>
      </c>
    </row>
    <row r="40" spans="2:15" x14ac:dyDescent="0.2">
      <c r="B40" s="18" t="s">
        <v>162</v>
      </c>
      <c r="C40" s="31">
        <f t="shared" ca="1" si="2"/>
        <v>132.001770704085</v>
      </c>
      <c r="D40" s="140">
        <f t="shared" ca="1" si="2"/>
        <v>132.13113834750001</v>
      </c>
      <c r="E40" s="98">
        <f t="shared" ca="1" si="2"/>
        <v>1.1712356188051811</v>
      </c>
      <c r="F40" s="91">
        <f t="shared" ca="1" si="2"/>
        <v>7.0351683020959455E-2</v>
      </c>
      <c r="G40" s="94">
        <f t="shared" ca="1" si="2"/>
        <v>1.8832932221007643E-2</v>
      </c>
      <c r="H40" s="140">
        <f t="shared" ca="1" si="2"/>
        <v>132.17453805439999</v>
      </c>
      <c r="I40" s="98">
        <f t="shared" ca="1" si="2"/>
        <v>1.2034333378277235</v>
      </c>
      <c r="J40" s="91">
        <f t="shared" ca="1" si="2"/>
        <v>6.1480414107208316E-2</v>
      </c>
      <c r="K40" s="94">
        <f t="shared" ca="1" si="2"/>
        <v>1.9289554279820698E-2</v>
      </c>
      <c r="L40" s="140">
        <f t="shared" ca="1" si="2"/>
        <v>132.20896397499999</v>
      </c>
      <c r="M40" s="98">
        <f t="shared" ca="1" si="2"/>
        <v>1.2297105630458689</v>
      </c>
      <c r="N40" s="91">
        <f t="shared" ca="1" si="2"/>
        <v>5.656265949027578E-2</v>
      </c>
      <c r="O40" s="94">
        <f t="shared" ca="1" si="2"/>
        <v>1.9217028777318589E-2</v>
      </c>
    </row>
    <row r="43" spans="2:15" ht="15" x14ac:dyDescent="0.25">
      <c r="B43"/>
    </row>
    <row r="44" spans="2:15" ht="15" x14ac:dyDescent="0.25">
      <c r="B44"/>
    </row>
    <row r="45" spans="2:15" ht="15" x14ac:dyDescent="0.25">
      <c r="B45"/>
    </row>
    <row r="46" spans="2:15" ht="15" x14ac:dyDescent="0.25">
      <c r="B46"/>
    </row>
    <row r="47" spans="2:15" ht="15" x14ac:dyDescent="0.25">
      <c r="B47"/>
    </row>
    <row r="48" spans="2:15" ht="15" x14ac:dyDescent="0.25">
      <c r="B48"/>
    </row>
    <row r="49" spans="2:2" ht="15" x14ac:dyDescent="0.25">
      <c r="B49"/>
    </row>
    <row r="50" spans="2:2" ht="15" x14ac:dyDescent="0.25">
      <c r="B50"/>
    </row>
    <row r="51" spans="2:2" ht="15" x14ac:dyDescent="0.25">
      <c r="B51"/>
    </row>
    <row r="52" spans="2:2" ht="15" x14ac:dyDescent="0.25">
      <c r="B52"/>
    </row>
    <row r="53" spans="2:2" ht="15" x14ac:dyDescent="0.25">
      <c r="B53"/>
    </row>
    <row r="54" spans="2:2" ht="15" x14ac:dyDescent="0.25">
      <c r="B54"/>
    </row>
    <row r="55" spans="2:2" ht="15" x14ac:dyDescent="0.25">
      <c r="B55"/>
    </row>
    <row r="56" spans="2:2" ht="15" x14ac:dyDescent="0.25">
      <c r="B56"/>
    </row>
    <row r="57" spans="2:2" ht="15" x14ac:dyDescent="0.25">
      <c r="B57"/>
    </row>
    <row r="58" spans="2:2" ht="15" x14ac:dyDescent="0.25">
      <c r="B58"/>
    </row>
    <row r="59" spans="2:2" ht="15" x14ac:dyDescent="0.25">
      <c r="B59"/>
    </row>
    <row r="60" spans="2:2" ht="15" x14ac:dyDescent="0.25">
      <c r="B60"/>
    </row>
    <row r="61" spans="2:2" ht="15" x14ac:dyDescent="0.25">
      <c r="B61"/>
    </row>
    <row r="62" spans="2:2" ht="15" x14ac:dyDescent="0.25">
      <c r="B62"/>
    </row>
    <row r="63" spans="2:2" ht="15" x14ac:dyDescent="0.25">
      <c r="B63"/>
    </row>
    <row r="64" spans="2:2" ht="15" x14ac:dyDescent="0.25">
      <c r="B64"/>
    </row>
    <row r="65" spans="2:2" ht="15" x14ac:dyDescent="0.25">
      <c r="B65"/>
    </row>
    <row r="66" spans="2:2" ht="15" x14ac:dyDescent="0.25">
      <c r="B66"/>
    </row>
    <row r="67" spans="2:2" ht="15" x14ac:dyDescent="0.25">
      <c r="B67"/>
    </row>
    <row r="68" spans="2:2" ht="15" x14ac:dyDescent="0.25">
      <c r="B68"/>
    </row>
    <row r="69" spans="2:2" ht="15" x14ac:dyDescent="0.25">
      <c r="B69"/>
    </row>
    <row r="70" spans="2:2" ht="15" x14ac:dyDescent="0.25">
      <c r="B70"/>
    </row>
    <row r="71" spans="2:2" ht="15" x14ac:dyDescent="0.25">
      <c r="B71"/>
    </row>
    <row r="72" spans="2:2" ht="15" x14ac:dyDescent="0.25">
      <c r="B72"/>
    </row>
    <row r="73" spans="2:2" ht="15" x14ac:dyDescent="0.25">
      <c r="B73"/>
    </row>
    <row r="74" spans="2:2" ht="15" x14ac:dyDescent="0.25">
      <c r="B74"/>
    </row>
    <row r="75" spans="2:2" ht="15" x14ac:dyDescent="0.25">
      <c r="B75"/>
    </row>
    <row r="76" spans="2:2" ht="15" x14ac:dyDescent="0.25">
      <c r="B76"/>
    </row>
    <row r="77" spans="2:2" ht="15" x14ac:dyDescent="0.25">
      <c r="B77"/>
    </row>
  </sheetData>
  <sortState ref="B6:O40">
    <sortCondition descending="1" ref="N6:N40"/>
  </sortState>
  <mergeCells count="6">
    <mergeCell ref="E4:G4"/>
    <mergeCell ref="D3:G3"/>
    <mergeCell ref="H3:K3"/>
    <mergeCell ref="I4:K4"/>
    <mergeCell ref="L3:O3"/>
    <mergeCell ref="M4:O4"/>
  </mergeCells>
  <conditionalFormatting sqref="E6:E2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2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:E3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3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:E4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F4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2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2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:I3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:J3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2:I4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2:J4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J4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2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2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:M3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:N3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2:M4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2:N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N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76" orientation="landscape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AUDJPY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158</v>
      </c>
      <c r="W2" s="3">
        <f>D1</f>
        <v>43025</v>
      </c>
      <c r="AA2" s="2">
        <v>62</v>
      </c>
      <c r="AB2" s="2">
        <f ca="1">AVERAGE(OFFSET($X$5,0,0,AA2,1))</f>
        <v>87.743516129032272</v>
      </c>
      <c r="AC2" s="46">
        <f ca="1">STDEV(OFFSET($Y$5,0,0,AA2,1))*SQRT(250)</f>
        <v>7.5618737280546688E-2</v>
      </c>
      <c r="AD2" s="2">
        <f ca="1">MAX(OFFSET($X$5,0,0,AA2,1))</f>
        <v>90.128</v>
      </c>
      <c r="AE2" s="2">
        <f ca="1">MIN(OFFSET($X$5,0,0,AA2,1))</f>
        <v>85.998999999999995</v>
      </c>
      <c r="AF2" s="2">
        <f ca="1">AD2-AE2</f>
        <v>4.1290000000000049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86.124544000000057</v>
      </c>
      <c r="AC3" s="46">
        <f ca="1">STDEV(OFFSET($Y$5,0,0,AA3,1))*SQRT(250)</f>
        <v>8.2616026844947107E-2</v>
      </c>
      <c r="AD3" s="2">
        <f ca="1">MAX(OFFSET($X$5,0,0,AA3,1))</f>
        <v>90.128</v>
      </c>
      <c r="AE3" s="2">
        <f ca="1">MIN(OFFSET($X$5,0,0,AA3,1))</f>
        <v>82.129000000000005</v>
      </c>
      <c r="AF3" s="2">
        <f t="shared" ref="AF3:AF5" ca="1" si="1">AD3-AE3</f>
        <v>7.9989999999999952</v>
      </c>
    </row>
    <row r="4" spans="1:32" x14ac:dyDescent="0.25">
      <c r="D4"/>
      <c r="AA4" s="2">
        <v>185</v>
      </c>
      <c r="AB4" s="2">
        <f t="shared" ca="1" si="0"/>
        <v>85.872475675675702</v>
      </c>
      <c r="AC4" s="46">
        <f ca="1">STDEV(OFFSET($Y$5,0,0,AA4,1))*SQRT(250)</f>
        <v>8.6886573230495229E-2</v>
      </c>
      <c r="AD4" s="2">
        <f ca="1">MAX(OFFSET($X$5,0,0,AA4,1))</f>
        <v>90.128</v>
      </c>
      <c r="AE4" s="2">
        <f ca="1">MIN(OFFSET($X$5,0,0,AA4,1))</f>
        <v>81.61</v>
      </c>
      <c r="AF4" s="2">
        <f t="shared" ca="1" si="1"/>
        <v>8.5180000000000007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87.986999999999995</v>
      </c>
      <c r="Y5" s="2">
        <f>LN(X5/X6)</f>
        <v>-1.0223555961365171E-3</v>
      </c>
      <c r="AA5" s="2">
        <v>250</v>
      </c>
      <c r="AB5" s="2">
        <f t="shared" ca="1" si="0"/>
        <v>85.456956000000034</v>
      </c>
      <c r="AC5" s="46">
        <f ca="1">STDEV(OFFSET($Y$5,0,0,AA5,1))*SQRT(250)</f>
        <v>9.4780985436426435E-2</v>
      </c>
      <c r="AD5" s="2">
        <f ca="1">MAX(OFFSET($X$5,0,0,AA5,1))</f>
        <v>90.128</v>
      </c>
      <c r="AE5" s="2">
        <f ca="1">MIN(OFFSET($X$5,0,0,AA5,1))</f>
        <v>79.106999999999999</v>
      </c>
      <c r="AF5" s="2">
        <f t="shared" ca="1" si="1"/>
        <v>11.021000000000001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87.954552268869705</v>
      </c>
      <c r="E6" s="128">
        <f ca="1">SUMIFS(INDIRECT("fincad_data!"&amp;E$3),fincad_data!$C:$C,$C6,fincad_data!$D:$D,$C6,fincad_data!$B:$B,$D$2,fincad_data!D:D,$C6,fincad_data!A:A,$D$1)</f>
        <v>87.459966563999998</v>
      </c>
      <c r="F6" s="129">
        <f ca="1">SUMIFS(INDIRECT("fincad_data!"&amp;F$3),fincad_data!$C:$C,$C6,fincad_data!$D:$D,$C6,fincad_data!$B:$B,$D$2,fincad_data!D:D,$C6,fincad_data!A:A,$D$1)</f>
        <v>8.6484506023011498E-2</v>
      </c>
      <c r="G6" s="129">
        <f ca="1">SUMIFS(INDIRECT("fincad_data!"&amp;G$3),fincad_data!$C:$C,$C6,fincad_data!$D:$D,$C6,fincad_data!$B:$B,$D$2,fincad_data!D:D,$C6,fincad_data!A:A,$D$1)</f>
        <v>8.8222386917009094E-2</v>
      </c>
      <c r="H6" s="130">
        <f ca="1">SUMIFS(INDIRECT("fincad_data!"&amp;H$3),fincad_data!$C:$C,$C6,fincad_data!$D:$D,$C6,fincad_data!$B:$B,$D$2,fincad_data!D:D,$C6,fincad_data!A:A,$D$1)</f>
        <v>1.46264256107123E-2</v>
      </c>
      <c r="I6" s="130">
        <f ca="1">SUMIFS(INDIRECT("fincad_data!"&amp;I$3),fincad_data!$C:$C,$C6,fincad_data!$D:$D,$C6,fincad_data!$B:$B,$D$2,fincad_data!D:D,$C6,fincad_data!A:A,$D$1)</f>
        <v>1.7594134286961702E-2</v>
      </c>
      <c r="J6" s="129">
        <f ca="1">SUMIFS(INDIRECT("fincad_data!"&amp;J$3),fincad_data!$C:$C,$C6,fincad_data!$D:$D,$C6,fincad_data!$B:$B,$D$2,fincad_data!D:D,$C6,fincad_data!A:A,$D$1)</f>
        <v>-2.2361433317279054E-2</v>
      </c>
      <c r="K6" s="128">
        <f ca="1">SUMIFS(INDIRECT("fincad_data!"&amp;K$3),fincad_data!$C:$C,$C6,fincad_data!$D:$D,$C6,fincad_data!$B:$B,$D$2,fincad_data!D:D,$C6,fincad_data!A:A,$D$1)</f>
        <v>87.201178868891617</v>
      </c>
      <c r="L6" s="128">
        <f ca="1">SUMIFS(INDIRECT("fincad_data!"&amp;L$3),fincad_data!$C:$C,$C6,fincad_data!$D:$D,$C6,fincad_data!$B:$B,$D$2,fincad_data!D:D,$C6,fincad_data!A:A,$D$1)</f>
        <v>85.947789611900689</v>
      </c>
      <c r="W6" s="3">
        <v>43024</v>
      </c>
      <c r="X6" s="2">
        <v>88.076999999999998</v>
      </c>
      <c r="Y6" s="2">
        <f t="shared" ref="Y6:Y69" si="2">LN(X6/X7)</f>
        <v>-1.2027687822395749E-3</v>
      </c>
      <c r="AA6" s="2">
        <v>500</v>
      </c>
      <c r="AB6" s="2">
        <f t="shared" ca="1" si="0"/>
        <v>83.398780000000045</v>
      </c>
      <c r="AC6" s="46">
        <f ca="1">STDEV(OFFSET($Y$5,0,0,AA6,1))*SQRT(250)</f>
        <v>0.13113110498256805</v>
      </c>
      <c r="AD6" s="2">
        <f ca="1">MAX(OFFSET($X$5,0,0,AA6,1))</f>
        <v>90.358000000000004</v>
      </c>
      <c r="AE6" s="2">
        <f ca="1">MIN(OFFSET($X$5,0,0,AA6,1))</f>
        <v>74.754000000000005</v>
      </c>
      <c r="AF6" s="2">
        <f ca="1">AD6-AE6</f>
        <v>15.603999999999999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87.954552268869705</v>
      </c>
      <c r="E7" s="128">
        <f ca="1">SUMIFS(INDIRECT("fincad_data!"&amp;E$3),fincad_data!$C:$C,$C7,fincad_data!$D:$D,$C7,fincad_data!$B:$B,$D$2,fincad_data!D:D,$C7,fincad_data!A:A,$D$1)</f>
        <v>86.960719467000004</v>
      </c>
      <c r="F7" s="129">
        <f ca="1">SUMIFS(INDIRECT("fincad_data!"&amp;F$3),fincad_data!$C:$C,$C7,fincad_data!$D:$D,$C7,fincad_data!$B:$B,$D$2,fincad_data!D:D,$C7,fincad_data!A:A,$D$1)</f>
        <v>9.5865119443502705E-2</v>
      </c>
      <c r="G7" s="129">
        <f ca="1">SUMIFS(INDIRECT("fincad_data!"&amp;G$3),fincad_data!$C:$C,$C7,fincad_data!$D:$D,$C7,fincad_data!$B:$B,$D$2,fincad_data!D:D,$C7,fincad_data!A:A,$D$1)</f>
        <v>9.9028187800401804E-2</v>
      </c>
      <c r="H7" s="130">
        <f ca="1">SUMIFS(INDIRECT("fincad_data!"&amp;H$3),fincad_data!$C:$C,$C7,fincad_data!$D:$D,$C7,fincad_data!$B:$B,$D$2,fincad_data!D:D,$C7,fincad_data!A:A,$D$1)</f>
        <v>2.1639783594603598E-2</v>
      </c>
      <c r="I7" s="130">
        <f ca="1">SUMIFS(INDIRECT("fincad_data!"&amp;I$3),fincad_data!$C:$C,$C7,fincad_data!$D:$D,$C7,fincad_data!$B:$B,$D$2,fincad_data!D:D,$C7,fincad_data!A:A,$D$1)</f>
        <v>2.7657930426412999E-2</v>
      </c>
      <c r="J7" s="129">
        <f ca="1">SUMIFS(INDIRECT("fincad_data!"&amp;J$3),fincad_data!$C:$C,$C7,fincad_data!$D:$D,$C7,fincad_data!$B:$B,$D$2,fincad_data!D:D,$C7,fincad_data!A:A,$D$1)</f>
        <v>-2.2863978435344809E-2</v>
      </c>
      <c r="K7" s="128">
        <f ca="1">SUMIFS(INDIRECT("fincad_data!"&amp;K$3),fincad_data!$C:$C,$C7,fincad_data!$D:$D,$C7,fincad_data!$B:$B,$D$2,fincad_data!D:D,$C7,fincad_data!A:A,$D$1)</f>
        <v>86.440507798850348</v>
      </c>
      <c r="L7" s="128">
        <f ca="1">SUMIFS(INDIRECT("fincad_data!"&amp;L$3),fincad_data!$C:$C,$C7,fincad_data!$D:$D,$C7,fincad_data!$B:$B,$D$2,fincad_data!D:D,$C7,fincad_data!A:A,$D$1)</f>
        <v>84.620297175069538</v>
      </c>
      <c r="W7" s="3">
        <v>43021</v>
      </c>
      <c r="X7" s="2">
        <v>88.183000000000007</v>
      </c>
      <c r="Y7" s="2">
        <f t="shared" si="2"/>
        <v>4.2274231394721145E-3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87.954552268869705</v>
      </c>
      <c r="E8" s="128">
        <f ca="1">SUMIFS(INDIRECT("fincad_data!"&amp;E$3),fincad_data!$C:$C,$C8,fincad_data!$D:$D,$C8,fincad_data!$B:$B,$D$2,fincad_data!D:D,$C8,fincad_data!A:A,$D$1)</f>
        <v>86.436428341600006</v>
      </c>
      <c r="F8" s="129">
        <f ca="1">SUMIFS(INDIRECT("fincad_data!"&amp;F$3),fincad_data!$C:$C,$C8,fincad_data!$D:$D,$C8,fincad_data!$B:$B,$D$2,fincad_data!D:D,$C8,fincad_data!A:A,$D$1)</f>
        <v>0.100630043770968</v>
      </c>
      <c r="G8" s="129">
        <f ca="1">SUMIFS(INDIRECT("fincad_data!"&amp;G$3),fincad_data!$C:$C,$C8,fincad_data!$D:$D,$C8,fincad_data!$B:$B,$D$2,fincad_data!D:D,$C8,fincad_data!A:A,$D$1)</f>
        <v>0.105366510046628</v>
      </c>
      <c r="H8" s="130">
        <f ca="1">SUMIFS(INDIRECT("fincad_data!"&amp;H$3),fincad_data!$C:$C,$C8,fincad_data!$D:$D,$C8,fincad_data!$B:$B,$D$2,fincad_data!D:D,$C8,fincad_data!A:A,$D$1)</f>
        <v>2.6586428033133498E-2</v>
      </c>
      <c r="I8" s="130">
        <f ca="1">SUMIFS(INDIRECT("fincad_data!"&amp;I$3),fincad_data!$C:$C,$C8,fincad_data!$D:$D,$C8,fincad_data!$B:$B,$D$2,fincad_data!D:D,$C8,fincad_data!A:A,$D$1)</f>
        <v>3.58781417938277E-2</v>
      </c>
      <c r="J8" s="129">
        <f ca="1">SUMIFS(INDIRECT("fincad_data!"&amp;J$3),fincad_data!$C:$C,$C8,fincad_data!$D:$D,$C8,fincad_data!$B:$B,$D$2,fincad_data!D:D,$C8,fincad_data!A:A,$D$1)</f>
        <v>-2.3389069052546792E-2</v>
      </c>
      <c r="K8" s="128">
        <f ca="1">SUMIFS(INDIRECT("fincad_data!"&amp;K$3),fincad_data!$C:$C,$C8,fincad_data!$D:$D,$C8,fincad_data!$B:$B,$D$2,fincad_data!D:D,$C8,fincad_data!A:A,$D$1)</f>
        <v>85.640679659928637</v>
      </c>
      <c r="L8" s="128">
        <f ca="1">SUMIFS(INDIRECT("fincad_data!"&amp;L$3),fincad_data!$C:$C,$C8,fincad_data!$D:$D,$C8,fincad_data!$B:$B,$D$2,fincad_data!D:D,$C8,fincad_data!A:A,$D$1)</f>
        <v>83.442660728334559</v>
      </c>
      <c r="W8" s="3">
        <v>43020</v>
      </c>
      <c r="X8" s="2">
        <v>87.811000000000007</v>
      </c>
      <c r="Y8" s="2">
        <f t="shared" si="2"/>
        <v>2.2231478656510161E-3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87.954552268869705</v>
      </c>
      <c r="E9" s="128">
        <f ca="1">SUMIFS(INDIRECT("fincad_data!"&amp;E$3),fincad_data!$C:$C,$C9,fincad_data!$D:$D,$C9,fincad_data!$B:$B,$D$2,fincad_data!D:D,$C9,fincad_data!A:A,$D$1)</f>
        <v>85.878344425500003</v>
      </c>
      <c r="F9" s="129">
        <f ca="1">SUMIFS(INDIRECT("fincad_data!"&amp;F$3),fincad_data!$C:$C,$C9,fincad_data!$D:$D,$C9,fincad_data!$B:$B,$D$2,fincad_data!D:D,$C9,fincad_data!A:A,$D$1)</f>
        <v>0.10253835762525999</v>
      </c>
      <c r="G9" s="129">
        <f ca="1">SUMIFS(INDIRECT("fincad_data!"&amp;G$3),fincad_data!$C:$C,$C9,fincad_data!$D:$D,$C9,fincad_data!$B:$B,$D$2,fincad_data!D:D,$C9,fincad_data!A:A,$D$1)</f>
        <v>0.108592804178736</v>
      </c>
      <c r="H9" s="130">
        <f ca="1">SUMIFS(INDIRECT("fincad_data!"&amp;H$3),fincad_data!$C:$C,$C9,fincad_data!$D:$D,$C9,fincad_data!$B:$B,$D$2,fincad_data!D:D,$C9,fincad_data!A:A,$D$1)</f>
        <v>2.9883092166129003E-2</v>
      </c>
      <c r="I9" s="130">
        <f ca="1">SUMIFS(INDIRECT("fincad_data!"&amp;I$3),fincad_data!$C:$C,$C9,fincad_data!$D:$D,$C9,fincad_data!$B:$B,$D$2,fincad_data!D:D,$C9,fincad_data!A:A,$D$1)</f>
        <v>4.2547746917056296E-2</v>
      </c>
      <c r="J9" s="129">
        <f ca="1">SUMIFS(INDIRECT("fincad_data!"&amp;J$3),fincad_data!$C:$C,$C9,fincad_data!$D:$D,$C9,fincad_data!$B:$B,$D$2,fincad_data!D:D,$C9,fincad_data!A:A,$D$1)</f>
        <v>-2.40254347751091E-2</v>
      </c>
      <c r="K9" s="128">
        <f ca="1">SUMIFS(INDIRECT("fincad_data!"&amp;K$3),fincad_data!$C:$C,$C9,fincad_data!$D:$D,$C9,fincad_data!$B:$B,$D$2,fincad_data!D:D,$C9,fincad_data!A:A,$D$1)</f>
        <v>84.804326903877623</v>
      </c>
      <c r="L9" s="128">
        <f ca="1">SUMIFS(INDIRECT("fincad_data!"&amp;L$3),fincad_data!$C:$C,$C9,fincad_data!$D:$D,$C9,fincad_data!$B:$B,$D$2,fincad_data!D:D,$C9,fincad_data!A:A,$D$1)</f>
        <v>82.373536060533411</v>
      </c>
      <c r="W9" s="3">
        <v>43019</v>
      </c>
      <c r="X9" s="2">
        <v>87.616</v>
      </c>
      <c r="Y9" s="2">
        <f t="shared" si="2"/>
        <v>1.7820836812092132E-3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87.954552268869705</v>
      </c>
      <c r="E10" s="128">
        <f ca="1">SUMIFS(INDIRECT("fincad_data!"&amp;E$3),fincad_data!$C:$C,$C10,fincad_data!$D:$D,$C10,fincad_data!$B:$B,$D$2,fincad_data!D:D,$C10,fincad_data!A:A,$D$1)</f>
        <v>83.602424352596699</v>
      </c>
      <c r="F10" s="129">
        <f ca="1">SUMIFS(INDIRECT("fincad_data!"&amp;F$3),fincad_data!$C:$C,$C10,fincad_data!$D:$D,$C10,fincad_data!$B:$B,$D$2,fincad_data!D:D,$C10,fincad_data!A:A,$D$1)</f>
        <v>0.10521827672653999</v>
      </c>
      <c r="G10" s="129">
        <f ca="1">SUMIFS(INDIRECT("fincad_data!"&amp;G$3),fincad_data!$C:$C,$C10,fincad_data!$D:$D,$C10,fincad_data!$B:$B,$D$2,fincad_data!D:D,$C10,fincad_data!A:A,$D$1)</f>
        <v>0.115495666514961</v>
      </c>
      <c r="H10" s="130">
        <f ca="1">SUMIFS(INDIRECT("fincad_data!"&amp;H$3),fincad_data!$C:$C,$C10,fincad_data!$D:$D,$C10,fincad_data!$B:$B,$D$2,fincad_data!D:D,$C10,fincad_data!A:A,$D$1)</f>
        <v>3.6950611277493099E-2</v>
      </c>
      <c r="I10" s="130">
        <f ca="1">SUMIFS(INDIRECT("fincad_data!"&amp;I$3),fincad_data!$C:$C,$C10,fincad_data!$D:$D,$C10,fincad_data!$B:$B,$D$2,fincad_data!D:D,$C10,fincad_data!A:A,$D$1)</f>
        <v>6.2761601737285705E-2</v>
      </c>
      <c r="J10" s="129">
        <f ca="1">SUMIFS(INDIRECT("fincad_data!"&amp;J$3),fincad_data!$C:$C,$C10,fincad_data!$D:$D,$C10,fincad_data!$B:$B,$D$2,fincad_data!D:D,$C10,fincad_data!A:A,$D$1)</f>
        <v>-2.5580386185473258E-2</v>
      </c>
      <c r="K10" s="128">
        <f ca="1">SUMIFS(INDIRECT("fincad_data!"&amp;K$3),fincad_data!$C:$C,$C10,fincad_data!$D:$D,$C10,fincad_data!$B:$B,$D$2,fincad_data!D:D,$C10,fincad_data!A:A,$D$1)</f>
        <v>81.498858103600682</v>
      </c>
      <c r="L10" s="128">
        <f ca="1">SUMIFS(INDIRECT("fincad_data!"&amp;L$3),fincad_data!$C:$C,$C10,fincad_data!$D:$D,$C10,fincad_data!$B:$B,$D$2,fincad_data!D:D,$C10,fincad_data!A:A,$D$1)</f>
        <v>78.665266242149386</v>
      </c>
      <c r="W10" s="3">
        <v>43018</v>
      </c>
      <c r="X10" s="2">
        <v>87.46</v>
      </c>
      <c r="Y10" s="2">
        <f t="shared" si="2"/>
        <v>1.0295716747712779E-3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87.37</v>
      </c>
      <c r="Y11" s="2">
        <f t="shared" si="2"/>
        <v>-1.4753904168301596E-3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87.498999999999995</v>
      </c>
      <c r="Y12" s="2">
        <f t="shared" si="2"/>
        <v>-5.1183660048798232E-3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87.947999999999993</v>
      </c>
      <c r="Y13" s="2">
        <f t="shared" si="2"/>
        <v>-8.1871603681211557E-3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1.475091554427703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88.671000000000006</v>
      </c>
      <c r="Y14" s="2">
        <f t="shared" si="2"/>
        <v>2.7668470532939398E-3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0.33347046281510184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88.426000000000002</v>
      </c>
      <c r="Y15" s="2">
        <f t="shared" si="2"/>
        <v>1.8450503001377356E-3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1.0406119047423967</v>
      </c>
      <c r="F16" s="123">
        <f ca="1">SUMIFS(INDIRECT("fincad_data!"&amp;$B16),fincad_data!$C:$C,$C16,fincad_data!$D:$D,F$13,fincad_data!$B:$B,$D$2,fincad_data!$A:$A,$D$1)</f>
        <v>1.6329301385327639</v>
      </c>
      <c r="G16" s="123"/>
      <c r="H16" s="123"/>
      <c r="I16" s="123"/>
      <c r="K16" s="159">
        <f ca="1">E16/$F16</f>
        <v>0.63726664122778542</v>
      </c>
      <c r="L16" s="159">
        <f ca="1">(F16-E16)/$F16</f>
        <v>0.36273335877221463</v>
      </c>
      <c r="M16" s="123"/>
      <c r="N16" s="123"/>
      <c r="O16" s="123"/>
      <c r="S16" s="17"/>
      <c r="W16" s="3">
        <v>43010</v>
      </c>
      <c r="X16" s="2">
        <v>88.263000000000005</v>
      </c>
      <c r="Y16" s="2">
        <f t="shared" si="2"/>
        <v>1.4739565923936864E-3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0.7531546779586562</v>
      </c>
      <c r="F17" s="124">
        <f ca="1">SUMIFS(INDIRECT("fincad_data!"&amp;$B17),fincad_data!$C:$C,$C16,fincad_data!$D:$D,F$13,fincad_data!$B:$B,$D$2,fincad_data!$A:$A,$D$1)</f>
        <v>0.40916638607697808</v>
      </c>
      <c r="G17" s="124"/>
      <c r="H17" s="124"/>
      <c r="I17" s="124"/>
      <c r="K17" s="160">
        <f ca="1">E17/$F17</f>
        <v>1.8407051595312676</v>
      </c>
      <c r="L17" s="160">
        <f ca="1">(F17-E17)/$F17</f>
        <v>-0.84070515953126768</v>
      </c>
      <c r="M17" s="124"/>
      <c r="N17" s="124"/>
      <c r="O17" s="124"/>
      <c r="S17" s="17"/>
      <c r="W17" s="3">
        <v>43007</v>
      </c>
      <c r="X17" s="2">
        <v>88.132999999999996</v>
      </c>
      <c r="Y17" s="2">
        <f t="shared" si="2"/>
        <v>-1.5419329366521083E-3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1.0190817863903558</v>
      </c>
      <c r="F18" s="123">
        <f ca="1">SUMIFS(INDIRECT("fincad_data!"&amp;$B18),fincad_data!$C:$C,$C18,fincad_data!$D:$D,F$13,fincad_data!$B:$B,$D$2,fincad_data!$A:$A,$D$1)</f>
        <v>1.0820712326601334</v>
      </c>
      <c r="G18" s="123">
        <f ca="1">SUMIFS(INDIRECT("fincad_data!"&amp;$B18),fincad_data!$C:$C,$C18,fincad_data!$D:$D,G$13,fincad_data!$B:$B,$D$2,fincad_data!$A:$A,$D$1)</f>
        <v>1.6970958001055676</v>
      </c>
      <c r="H18" s="123"/>
      <c r="I18" s="123"/>
      <c r="K18" s="159">
        <f ca="1">E18/$G18</f>
        <v>0.60048571584878352</v>
      </c>
      <c r="L18" s="159">
        <f ca="1">(F18-E18)/$G18</f>
        <v>3.7116022717078957E-2</v>
      </c>
      <c r="M18" s="159">
        <f ca="1">(G18-F18)/$G18</f>
        <v>0.3623982614341375</v>
      </c>
      <c r="N18" s="123"/>
      <c r="O18" s="123"/>
      <c r="W18" s="3">
        <v>43006</v>
      </c>
      <c r="X18" s="2">
        <v>88.269000000000005</v>
      </c>
      <c r="Y18" s="2">
        <f t="shared" si="2"/>
        <v>-3.3251930747174516E-3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0.86550894925670541</v>
      </c>
      <c r="F19" s="124">
        <f ca="1">SUMIFS(INDIRECT("fincad_data!"&amp;$B19),fincad_data!$C:$C,$C18,fincad_data!$D:$D,F$13,fincad_data!$B:$B,$D$2,fincad_data!$A:$A,$D$1)</f>
        <v>0.68627970617014578</v>
      </c>
      <c r="G19" s="124">
        <f ca="1">SUMIFS(INDIRECT("fincad_data!"&amp;$B19),fincad_data!$C:$C,$C18,fincad_data!$D:$D,G$13,fincad_data!$B:$B,$D$2,fincad_data!$A:$A,$D$1)</f>
        <v>0.48102854928772126</v>
      </c>
      <c r="H19" s="124"/>
      <c r="I19" s="124"/>
      <c r="K19" s="160">
        <f ca="1">E19/$G19</f>
        <v>1.7992881099017928</v>
      </c>
      <c r="L19" s="160">
        <f ca="1">(F19-E19)/$G19</f>
        <v>-0.37259585392998346</v>
      </c>
      <c r="M19" s="160">
        <f ca="1">(G19-F19)/$G19</f>
        <v>-0.42669225597180943</v>
      </c>
      <c r="N19" s="124"/>
      <c r="O19" s="124"/>
      <c r="W19" s="3">
        <v>43005</v>
      </c>
      <c r="X19" s="2">
        <v>88.563000000000002</v>
      </c>
      <c r="Y19" s="2">
        <f t="shared" si="2"/>
        <v>4.6305447364377065E-4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1.0265875222025342</v>
      </c>
      <c r="F20" s="123">
        <f ca="1">SUMIFS(INDIRECT("fincad_data!"&amp;$B20),fincad_data!$C:$C,$C20,fincad_data!$D:$D,F$13,fincad_data!$B:$B,$D$2,fincad_data!$A:$A,$D$1)</f>
        <v>1.0544032747172882</v>
      </c>
      <c r="G20" s="123">
        <f ca="1">SUMIFS(INDIRECT("fincad_data!"&amp;$B20),fincad_data!$C:$C,$C20,fincad_data!$D:$D,G$13,fincad_data!$B:$B,$D$2,fincad_data!$A:$A,$D$1)</f>
        <v>1.1400420960372288</v>
      </c>
      <c r="H20" s="123">
        <f ca="1">SUMIFS(INDIRECT("fincad_data!"&amp;$B20),fincad_data!$C:$C,$C20,fincad_data!$D:$D,H$13,fincad_data!$B:$B,$D$2,fincad_data!$A:$A,$D$1)</f>
        <v>1.7460350393327031</v>
      </c>
      <c r="I20" s="123"/>
      <c r="K20" s="159">
        <f ca="1">E20/$H20</f>
        <v>0.58795356283048816</v>
      </c>
      <c r="L20" s="159">
        <f ca="1">(F20-E20)/$H20</f>
        <v>1.5930810028523007E-2</v>
      </c>
      <c r="M20" s="159">
        <f ca="1">(G20-F20)/$H20</f>
        <v>4.9047596062373362E-2</v>
      </c>
      <c r="N20" s="159">
        <f ca="1">(H20-G20)/$H20</f>
        <v>0.3470680310786155</v>
      </c>
      <c r="O20" s="123"/>
      <c r="W20" s="3">
        <v>43004</v>
      </c>
      <c r="X20" s="2">
        <v>88.522000000000006</v>
      </c>
      <c r="Y20" s="2">
        <f t="shared" si="2"/>
        <v>-1.7381690399718595E-3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0.93043245393491736</v>
      </c>
      <c r="F21" s="124">
        <f ca="1">SUMIFS(INDIRECT("fincad_data!"&amp;$B21),fincad_data!$C:$C,$C20,fincad_data!$D:$D,F$13,fincad_data!$B:$B,$D$2,fincad_data!$A:$A,$D$1)</f>
        <v>0.82379024064574358</v>
      </c>
      <c r="G21" s="124">
        <f ca="1">SUMIFS(INDIRECT("fincad_data!"&amp;$B21),fincad_data!$C:$C,$C20,fincad_data!$D:$D,G$13,fincad_data!$B:$B,$D$2,fincad_data!$A:$A,$D$1)</f>
        <v>0.68310703302825238</v>
      </c>
      <c r="H21" s="124">
        <f ca="1">SUMIFS(INDIRECT("fincad_data!"&amp;$B21),fincad_data!$C:$C,$C20,fincad_data!$D:$D,H$13,fincad_data!$B:$B,$D$2,fincad_data!$A:$A,$D$1)</f>
        <v>0.55472768279242768</v>
      </c>
      <c r="I21" s="124"/>
      <c r="K21" s="160">
        <f ca="1">E21/$H21</f>
        <v>1.677277847846425</v>
      </c>
      <c r="L21" s="160">
        <f ca="1">(F21-E21)/$H21</f>
        <v>-0.19224245805140033</v>
      </c>
      <c r="M21" s="160">
        <f ca="1">(G21-F21)/$H21</f>
        <v>-0.25360769253358706</v>
      </c>
      <c r="N21" s="160">
        <f ca="1">(H21-G21)/$H21</f>
        <v>-0.23142769726143753</v>
      </c>
      <c r="O21" s="124"/>
      <c r="W21" s="3">
        <v>43003</v>
      </c>
      <c r="X21" s="2">
        <v>88.676000000000002</v>
      </c>
      <c r="Y21" s="2">
        <f t="shared" si="2"/>
        <v>-5.6002395451297772E-3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1.0181466917030411</v>
      </c>
      <c r="F22" s="123">
        <f ca="1">SUMIFS(INDIRECT("fincad_data!"&amp;$B22),fincad_data!$C:$C,$C22,fincad_data!$D:$D,F$13,fincad_data!$B:$B,$D$2,fincad_data!$A:$A,$D$1)</f>
        <v>1.037904254976574</v>
      </c>
      <c r="G22" s="123">
        <f ca="1">SUMIFS(INDIRECT("fincad_data!"&amp;$B22),fincad_data!$C:$C,$C22,fincad_data!$D:$D,G$13,fincad_data!$B:$B,$D$2,fincad_data!$A:$A,$D$1)</f>
        <v>1.0713935561034336</v>
      </c>
      <c r="H22" s="123">
        <f ca="1">SUMIFS(INDIRECT("fincad_data!"&amp;$B22),fincad_data!$C:$C,$C22,fincad_data!$D:$D,H$13,fincad_data!$B:$B,$D$2,fincad_data!$A:$A,$D$1)</f>
        <v>1.1161877430870735</v>
      </c>
      <c r="I22" s="123">
        <f ca="1">SUMIFS(INDIRECT("fincad_data!"&amp;$B22),fincad_data!$C:$C,$C22,fincad_data!$D:$D,I$13,fincad_data!$B:$B,$D$2,fincad_data!$A:$A,$D$1)</f>
        <v>1.8591180670102965</v>
      </c>
      <c r="K22" s="159">
        <f ca="1">E22/$I22</f>
        <v>0.54765036700458369</v>
      </c>
      <c r="L22" s="159">
        <f ca="1">(F22-E22)/$I22</f>
        <v>1.0627384900468254E-2</v>
      </c>
      <c r="M22" s="159">
        <f ca="1">(G22-F22)/$I22</f>
        <v>1.8013541862198511E-2</v>
      </c>
      <c r="N22" s="159">
        <f ca="1">(H22-G22)/$I22</f>
        <v>2.4094320731159791E-2</v>
      </c>
      <c r="O22" s="159">
        <f ca="1">(I22-H22)/$I22</f>
        <v>0.39961438550158979</v>
      </c>
      <c r="W22" s="3">
        <v>43000</v>
      </c>
      <c r="X22" s="2">
        <v>89.174000000000007</v>
      </c>
      <c r="Y22" s="2">
        <f t="shared" si="2"/>
        <v>-6.1658157926099632E-4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0.99045869564330358</v>
      </c>
      <c r="F23" s="124">
        <f ca="1">SUMIFS(INDIRECT("fincad_data!"&amp;$B23),fincad_data!$C:$C,$C22,fincad_data!$D:$D,F$13,fincad_data!$B:$B,$D$2,fincad_data!$A:$A,$D$1)</f>
        <v>0.97298173326365556</v>
      </c>
      <c r="G23" s="124">
        <f ca="1">SUMIFS(INDIRECT("fincad_data!"&amp;$B23),fincad_data!$C:$C,$C22,fincad_data!$D:$D,G$13,fincad_data!$B:$B,$D$2,fincad_data!$A:$A,$D$1)</f>
        <v>0.95628161049261062</v>
      </c>
      <c r="H23" s="124">
        <f ca="1">SUMIFS(INDIRECT("fincad_data!"&amp;$B23),fincad_data!$C:$C,$C22,fincad_data!$D:$D,H$13,fincad_data!$B:$B,$D$2,fincad_data!$A:$A,$D$1)</f>
        <v>0.93517376436583655</v>
      </c>
      <c r="I23" s="124">
        <f ca="1">SUMIFS(INDIRECT("fincad_data!"&amp;$B23),fincad_data!$C:$C,$C22,fincad_data!$D:$D,I$13,fincad_data!$B:$B,$D$2,fincad_data!$A:$A,$D$1)</f>
        <v>0.78830302957365828</v>
      </c>
      <c r="K23" s="161">
        <f ca="1">E23/$I23</f>
        <v>1.2564441064992204</v>
      </c>
      <c r="L23" s="161">
        <f ca="1">(F23-E23)/$I23</f>
        <v>-2.2170360539017806E-2</v>
      </c>
      <c r="M23" s="161">
        <f ca="1">(G23-F23)/$I23</f>
        <v>-2.1184902435395867E-2</v>
      </c>
      <c r="N23" s="161">
        <f ca="1">(H23-G23)/$I23</f>
        <v>-2.6776309788115283E-2</v>
      </c>
      <c r="O23" s="161">
        <f ca="1">(I23-H23)/$I23</f>
        <v>-0.18631253373669143</v>
      </c>
      <c r="W23" s="3">
        <v>42999</v>
      </c>
      <c r="X23" s="2">
        <v>89.228999999999999</v>
      </c>
      <c r="Y23" s="2">
        <f t="shared" si="2"/>
        <v>-1.0024783296260609E-2</v>
      </c>
    </row>
    <row r="24" spans="1:25" x14ac:dyDescent="0.25">
      <c r="A24" s="48"/>
      <c r="K24" s="16"/>
      <c r="W24" s="3">
        <v>42998</v>
      </c>
      <c r="X24" s="2">
        <v>90.128</v>
      </c>
      <c r="Y24" s="2">
        <f t="shared" si="2"/>
        <v>8.2779992853062659E-3</v>
      </c>
    </row>
    <row r="25" spans="1:25" x14ac:dyDescent="0.25">
      <c r="A25" s="48"/>
      <c r="C25" s="41" t="s">
        <v>32</v>
      </c>
      <c r="D25" s="40">
        <f ca="1">D6</f>
        <v>87.954552268869705</v>
      </c>
      <c r="L25" s="71"/>
      <c r="W25" s="3">
        <v>42997</v>
      </c>
      <c r="X25" s="2">
        <v>89.385000000000005</v>
      </c>
      <c r="Y25" s="2">
        <f t="shared" si="2"/>
        <v>6.408587637932445E-3</v>
      </c>
    </row>
    <row r="26" spans="1:25" x14ac:dyDescent="0.25">
      <c r="A26" s="48"/>
      <c r="L26" s="2"/>
      <c r="W26" s="3">
        <v>42996</v>
      </c>
      <c r="X26" s="2">
        <v>88.813999999999993</v>
      </c>
      <c r="Y26" s="2">
        <f t="shared" si="2"/>
        <v>1.2956799342963221E-3</v>
      </c>
    </row>
    <row r="27" spans="1:25" x14ac:dyDescent="0.25">
      <c r="A27" s="48"/>
      <c r="C27" s="125" t="s">
        <v>36</v>
      </c>
      <c r="D27" s="136" t="s">
        <v>33</v>
      </c>
      <c r="I27" s="4"/>
      <c r="J27" s="4"/>
      <c r="L27" s="2"/>
      <c r="W27" s="3">
        <v>42993</v>
      </c>
      <c r="X27" s="2">
        <v>88.698999999999998</v>
      </c>
      <c r="Y27" s="2">
        <f t="shared" si="2"/>
        <v>5.1429104613066705E-3</v>
      </c>
    </row>
    <row r="28" spans="1:25" x14ac:dyDescent="0.25">
      <c r="A28" s="48"/>
      <c r="C28" s="119" t="s">
        <v>30</v>
      </c>
      <c r="D28" s="107">
        <f ca="1">E6</f>
        <v>87.459966563999998</v>
      </c>
      <c r="L28" s="71"/>
      <c r="W28" s="3">
        <v>42992</v>
      </c>
      <c r="X28" s="2">
        <v>88.244</v>
      </c>
      <c r="Y28" s="2">
        <f t="shared" si="2"/>
        <v>1.586635995032273E-4</v>
      </c>
    </row>
    <row r="29" spans="1:25" x14ac:dyDescent="0.25">
      <c r="A29" s="48"/>
      <c r="C29" s="121" t="s">
        <v>14</v>
      </c>
      <c r="D29" s="110">
        <f ca="1">E7</f>
        <v>86.960719467000004</v>
      </c>
      <c r="W29" s="3">
        <v>42991</v>
      </c>
      <c r="X29" s="2">
        <v>88.23</v>
      </c>
      <c r="Y29" s="2">
        <f t="shared" si="2"/>
        <v>-1.4044309833476617E-3</v>
      </c>
    </row>
    <row r="30" spans="1:25" x14ac:dyDescent="0.25">
      <c r="A30" s="48"/>
      <c r="C30" s="121" t="s">
        <v>8</v>
      </c>
      <c r="D30" s="110">
        <f ca="1">E8</f>
        <v>86.436428341600006</v>
      </c>
      <c r="L30" s="71"/>
      <c r="W30" s="3">
        <v>42990</v>
      </c>
      <c r="X30" s="2">
        <v>88.353999999999999</v>
      </c>
      <c r="Y30" s="2">
        <f t="shared" si="2"/>
        <v>5.9483442883350472E-3</v>
      </c>
    </row>
    <row r="31" spans="1:25" x14ac:dyDescent="0.25">
      <c r="A31" s="48"/>
      <c r="C31" s="121" t="s">
        <v>6</v>
      </c>
      <c r="D31" s="110">
        <f ca="1">E9</f>
        <v>85.878344425500003</v>
      </c>
      <c r="L31" s="1"/>
      <c r="W31" s="3">
        <v>42989</v>
      </c>
      <c r="X31" s="2">
        <v>87.83</v>
      </c>
      <c r="Y31" s="2">
        <f t="shared" si="2"/>
        <v>1.1070963081230128E-2</v>
      </c>
    </row>
    <row r="32" spans="1:25" x14ac:dyDescent="0.25">
      <c r="A32" s="48"/>
      <c r="B32" s="48"/>
      <c r="C32" s="122" t="s">
        <v>67</v>
      </c>
      <c r="D32" s="113">
        <f ca="1">E10</f>
        <v>83.602424352596699</v>
      </c>
      <c r="F32" s="4"/>
      <c r="G32" s="4"/>
      <c r="H32" s="4"/>
      <c r="L32" s="2"/>
      <c r="N32" s="74"/>
      <c r="W32" s="3">
        <v>42986</v>
      </c>
      <c r="X32" s="2">
        <v>86.863</v>
      </c>
      <c r="Y32" s="2">
        <f t="shared" si="2"/>
        <v>-4.7318881433039564E-3</v>
      </c>
    </row>
    <row r="33" spans="1:25" x14ac:dyDescent="0.25">
      <c r="A33" s="48"/>
      <c r="B33" s="48"/>
      <c r="L33" s="72"/>
      <c r="N33" s="75"/>
      <c r="W33" s="3">
        <v>42985</v>
      </c>
      <c r="X33" s="2">
        <v>87.275000000000006</v>
      </c>
      <c r="Y33" s="2">
        <f t="shared" si="2"/>
        <v>-1.2023705321899741E-3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87.38</v>
      </c>
      <c r="Y34" s="2">
        <f t="shared" si="2"/>
        <v>4.3123289141221138E-3</v>
      </c>
    </row>
    <row r="35" spans="1:25" ht="26.25" x14ac:dyDescent="0.25">
      <c r="A35" s="48"/>
      <c r="B35" s="48"/>
      <c r="C35" s="12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87.004000000000005</v>
      </c>
      <c r="Y35" s="2">
        <f t="shared" si="2"/>
        <v>-1.917612185157158E-3</v>
      </c>
    </row>
    <row r="36" spans="1:25" x14ac:dyDescent="0.25">
      <c r="A36" s="48"/>
      <c r="B36" s="48"/>
      <c r="C36" s="132" t="s">
        <v>30</v>
      </c>
      <c r="D36" s="105">
        <f ca="1">AC2</f>
        <v>7.5618737280546688E-2</v>
      </c>
      <c r="E36" s="106">
        <f ca="1">$D$25-$D$25*D36*SQRT(B39)/SQRT($B$42)</f>
        <v>84.642374913907105</v>
      </c>
      <c r="F36" s="106">
        <f ca="1">$D$25+$D$25*D36*SQRT(B39)/SQRT($B$42)</f>
        <v>91.266729623832305</v>
      </c>
      <c r="G36" s="106">
        <f ca="1">IF(D28&gt;$D$25,F36,E36)/D28</f>
        <v>0.96778421304299167</v>
      </c>
      <c r="H36" s="106">
        <f ca="1">(D28-$D$25)/($D$25*D36*SQRT(B39)/SQRT($B$42))</f>
        <v>-0.14932343647862786</v>
      </c>
      <c r="I36" s="106">
        <f ca="1">AF2</f>
        <v>4.1290000000000049</v>
      </c>
      <c r="J36" s="106">
        <f ca="1">$D$25+IF(D28&gt;$D$25,I36,I36*-1)</f>
        <v>83.8255522688697</v>
      </c>
      <c r="K36" s="107">
        <f ca="1">J36/D28</f>
        <v>0.95844482409593912</v>
      </c>
      <c r="L36" s="72"/>
      <c r="W36" s="3">
        <v>42982</v>
      </c>
      <c r="X36" s="2">
        <v>87.171000000000006</v>
      </c>
      <c r="Y36" s="2">
        <f t="shared" si="2"/>
        <v>-7.9753622002795219E-3</v>
      </c>
    </row>
    <row r="37" spans="1:25" x14ac:dyDescent="0.25">
      <c r="A37" s="48"/>
      <c r="B37" s="48"/>
      <c r="C37" s="131" t="s">
        <v>14</v>
      </c>
      <c r="D37" s="108">
        <f ca="1">AC3</f>
        <v>8.2616026844947107E-2</v>
      </c>
      <c r="E37" s="109">
        <f ca="1">$D$25-$D$25*D37*SQRT(B40)/SQRT($B$42)</f>
        <v>82.816392202587423</v>
      </c>
      <c r="F37" s="109">
        <f ca="1">$D$25+$D$25*D37*SQRT(B40)/SQRT($B$42)</f>
        <v>93.092712335151987</v>
      </c>
      <c r="G37" s="109">
        <f ca="1">IF(D29&gt;$D$25,F37,E37)/D29</f>
        <v>0.95234253706944916</v>
      </c>
      <c r="H37" s="109">
        <f ca="1">(D29-$D$25)/($D$25*D37*SQRT(B40)/SQRT($B$42))</f>
        <v>-0.19342192322723586</v>
      </c>
      <c r="I37" s="109">
        <f ca="1">AF3</f>
        <v>7.9989999999999952</v>
      </c>
      <c r="J37" s="109">
        <f ca="1">$D$25+IF(D29&gt;$D$25,I37,I37*-1)</f>
        <v>79.95555226886971</v>
      </c>
      <c r="K37" s="110">
        <f ca="1">J37/D29</f>
        <v>0.91944446594892049</v>
      </c>
      <c r="L37" s="73"/>
      <c r="W37" s="3">
        <v>42979</v>
      </c>
      <c r="X37" s="2">
        <v>87.869</v>
      </c>
      <c r="Y37" s="2">
        <f t="shared" si="2"/>
        <v>5.3517863331144751E-3</v>
      </c>
    </row>
    <row r="38" spans="1:25" x14ac:dyDescent="0.25">
      <c r="A38" s="48"/>
      <c r="B38" s="64" t="s">
        <v>58</v>
      </c>
      <c r="C38" s="131" t="s">
        <v>8</v>
      </c>
      <c r="D38" s="108">
        <f ca="1">AC4</f>
        <v>8.6886573230495229E-2</v>
      </c>
      <c r="E38" s="109">
        <f ca="1">$D$25-$D$25*D38*SQRT(B41)/SQRT($B$42)</f>
        <v>81.380595387469498</v>
      </c>
      <c r="F38" s="109">
        <f ca="1">$D$25+$D$25*D38*SQRT(B41)/SQRT($B$42)</f>
        <v>94.528509150269912</v>
      </c>
      <c r="G38" s="109">
        <f ca="1">IF(D30&gt;$D$25,F38,E38)/D30</f>
        <v>0.94150807650045809</v>
      </c>
      <c r="H38" s="109">
        <f ca="1">(D30-$D$25)/($D$25*D38*SQRT(B41)/SQRT($B$42))</f>
        <v>-0.23093000983394757</v>
      </c>
      <c r="I38" s="109">
        <f ca="1">AF4</f>
        <v>8.5180000000000007</v>
      </c>
      <c r="J38" s="109">
        <f ca="1">$D$25+IF(D30&gt;$D$25,I38,I38*-1)</f>
        <v>79.436552268869704</v>
      </c>
      <c r="K38" s="110">
        <f ca="1">J38/D30</f>
        <v>0.91901706020213458</v>
      </c>
      <c r="W38" s="3">
        <v>42978</v>
      </c>
      <c r="X38" s="2">
        <v>87.4</v>
      </c>
      <c r="Y38" s="2">
        <f t="shared" si="2"/>
        <v>2.9448352065276347E-3</v>
      </c>
    </row>
    <row r="39" spans="1:25" x14ac:dyDescent="0.25">
      <c r="A39" s="48"/>
      <c r="B39" s="58">
        <f>AA2</f>
        <v>62</v>
      </c>
      <c r="C39" s="131" t="s">
        <v>6</v>
      </c>
      <c r="D39" s="108">
        <f ca="1">AC5</f>
        <v>9.4780985436426435E-2</v>
      </c>
      <c r="E39" s="109">
        <f ca="1">$D$25-$D$25*D39*SQRT(B42)/SQRT($B$42)</f>
        <v>79.618133131206562</v>
      </c>
      <c r="F39" s="109">
        <f ca="1">$D$25+$D$25*D39*SQRT(B42)/SQRT($B$42)</f>
        <v>96.290971406532847</v>
      </c>
      <c r="G39" s="109">
        <f ca="1">IF(D31&gt;$D$25,F39,E39)/D31</f>
        <v>0.92710372636812755</v>
      </c>
      <c r="H39" s="109">
        <f ca="1">(D31-$D$25)/($D$25*D39*SQRT(B42)/SQRT($B$42))</f>
        <v>-0.24905271784975302</v>
      </c>
      <c r="I39" s="109">
        <f ca="1">AF5</f>
        <v>11.021000000000001</v>
      </c>
      <c r="J39" s="109">
        <f ca="1">$D$25+IF(D31&gt;$D$25,I39,I39*-1)</f>
        <v>76.933552268869704</v>
      </c>
      <c r="K39" s="110">
        <f ca="1">J39/D31</f>
        <v>0.89584344905030211</v>
      </c>
      <c r="L39" s="72"/>
      <c r="W39" s="3">
        <v>42977</v>
      </c>
      <c r="X39" s="2">
        <v>87.143000000000001</v>
      </c>
      <c r="Y39" s="2">
        <f t="shared" si="2"/>
        <v>-1.4104779041430669E-3</v>
      </c>
    </row>
    <row r="40" spans="1:25" x14ac:dyDescent="0.25">
      <c r="A40" s="48"/>
      <c r="B40" s="58">
        <f>AA3</f>
        <v>125</v>
      </c>
      <c r="C40" s="133" t="s">
        <v>67</v>
      </c>
      <c r="D40" s="111">
        <f ca="1">AC6</f>
        <v>0.13113110498256805</v>
      </c>
      <c r="E40" s="112">
        <f ca="1">$D$25-$D$25*D40*SQRT(B43)/SQRT($B$42)</f>
        <v>71.64361036571016</v>
      </c>
      <c r="F40" s="112">
        <f ca="1">$D$25+$D$25*D40*SQRT(B43)/SQRT($B$42)</f>
        <v>104.26549417202925</v>
      </c>
      <c r="G40" s="112">
        <f ca="1">IF(D32&gt;$D$25,F40,E40)/D32</f>
        <v>0.85695613399379733</v>
      </c>
      <c r="H40" s="112">
        <f ca="1">(D32-$D$25)/($D$25*D40*SQRT(B43)/SQRT($B$42))</f>
        <v>-0.2668225993392796</v>
      </c>
      <c r="I40" s="112">
        <f ca="1">AF6</f>
        <v>15.603999999999999</v>
      </c>
      <c r="J40" s="112">
        <f ca="1">$D$25+IF(D32&gt;$D$25,I40,I40*-1)</f>
        <v>72.350552268869706</v>
      </c>
      <c r="K40" s="113">
        <f ca="1">J40/D32</f>
        <v>0.86541213163542052</v>
      </c>
      <c r="L40" s="72"/>
      <c r="W40" s="3">
        <v>42976</v>
      </c>
      <c r="X40" s="2">
        <v>87.266000000000005</v>
      </c>
      <c r="Y40" s="2">
        <f t="shared" si="2"/>
        <v>3.0298184630062103E-3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87.001999999999995</v>
      </c>
      <c r="Y41" s="2">
        <f t="shared" si="2"/>
        <v>2.7854209374255571E-3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86.76</v>
      </c>
      <c r="Y42" s="2">
        <f t="shared" si="2"/>
        <v>2.0652939999899647E-3</v>
      </c>
    </row>
    <row r="43" spans="1:25" ht="26.25" x14ac:dyDescent="0.25">
      <c r="A43" s="48"/>
      <c r="B43" s="58">
        <v>500</v>
      </c>
      <c r="C43" s="137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86.581000000000003</v>
      </c>
      <c r="Y43" s="2">
        <f t="shared" si="2"/>
        <v>4.5262302993757716E-3</v>
      </c>
    </row>
    <row r="44" spans="1:25" x14ac:dyDescent="0.25">
      <c r="A44" s="48"/>
      <c r="C44" s="132" t="s">
        <v>30</v>
      </c>
      <c r="D44" s="108">
        <f ca="1">G6</f>
        <v>8.8222386917009094E-2</v>
      </c>
      <c r="E44" s="109">
        <f ca="1">$D$25-$D$25*D44*SQRT(B47)/SQRT($B$42)</f>
        <v>84.090322282283594</v>
      </c>
      <c r="F44" s="109">
        <f ca="1">$D$25+$D$25*D44*SQRT(B47)/SQRT($B$50)</f>
        <v>91.818782255455815</v>
      </c>
      <c r="G44" s="109">
        <f ca="1">IF(D28&gt;$D$25,F44,E44)/D28</f>
        <v>0.96147215218461557</v>
      </c>
      <c r="H44" s="109">
        <f ca="1">(D28-$D$25)/($D$25*D44*SQRT(B47)/SQRT($B$50))</f>
        <v>-0.12799075277262481</v>
      </c>
      <c r="I44" s="116">
        <f ca="1">D44/D36</f>
        <v>1.1666736326170413</v>
      </c>
      <c r="W44" s="3">
        <v>42970</v>
      </c>
      <c r="X44" s="2">
        <v>86.19</v>
      </c>
      <c r="Y44" s="2">
        <f t="shared" si="2"/>
        <v>-5.7151606907764252E-3</v>
      </c>
    </row>
    <row r="45" spans="1:25" x14ac:dyDescent="0.25">
      <c r="A45" s="48"/>
      <c r="C45" s="131" t="s">
        <v>14</v>
      </c>
      <c r="D45" s="108">
        <f ca="1">G7</f>
        <v>9.9028187800401804E-2</v>
      </c>
      <c r="E45" s="109">
        <f ca="1">$D$25-$D$25*D45*SQRT(B48)/SQRT($B$42)</f>
        <v>81.795666403451847</v>
      </c>
      <c r="F45" s="109">
        <f ca="1">$D$25+$D$25*D45*SQRT(B48)/SQRT($B$50)</f>
        <v>94.113438134287563</v>
      </c>
      <c r="G45" s="109">
        <f ca="1">IF(D29&gt;$D$25,F45,E45)/D29</f>
        <v>0.94060475700746471</v>
      </c>
      <c r="H45" s="109">
        <f ca="1">(D29-$D$25)/($D$25*D45*SQRT(B48)/SQRT($B$50))</f>
        <v>-0.1613656793755624</v>
      </c>
      <c r="I45" s="116">
        <f ca="1">D45/D37</f>
        <v>1.1986558974356982</v>
      </c>
      <c r="W45" s="3">
        <v>42969</v>
      </c>
      <c r="X45" s="2">
        <v>86.683999999999997</v>
      </c>
      <c r="Y45" s="2">
        <f t="shared" si="2"/>
        <v>1.8590478025575651E-3</v>
      </c>
    </row>
    <row r="46" spans="1:25" x14ac:dyDescent="0.25">
      <c r="A46" s="48"/>
      <c r="B46" s="64" t="s">
        <v>58</v>
      </c>
      <c r="C46" s="131" t="s">
        <v>8</v>
      </c>
      <c r="D46" s="108">
        <f ca="1">G8</f>
        <v>0.105366510046628</v>
      </c>
      <c r="E46" s="109">
        <f ca="1">$D$25-$D$25*D46*SQRT(B49)/SQRT($B$42)</f>
        <v>79.982378110814153</v>
      </c>
      <c r="F46" s="109">
        <f ca="1">$D$25+$D$25*D46*SQRT(B49)/SQRT($B$50)</f>
        <v>95.926726426925256</v>
      </c>
      <c r="G46" s="109">
        <f ca="1">IF(D30&gt;$D$25,F46,E46)/D30</f>
        <v>0.92533182646928436</v>
      </c>
      <c r="H46" s="109">
        <f ca="1">(D30-$D$25)/($D$25*D46*SQRT(B49)/SQRT($B$50))</f>
        <v>-0.19042784279062669</v>
      </c>
      <c r="I46" s="116">
        <f ca="1">D46/D38</f>
        <v>1.2126903631831429</v>
      </c>
      <c r="W46" s="3">
        <v>42968</v>
      </c>
      <c r="X46" s="2">
        <v>86.522999999999996</v>
      </c>
      <c r="Y46" s="2">
        <f t="shared" si="2"/>
        <v>-5.0840604249521762E-4</v>
      </c>
    </row>
    <row r="47" spans="1:25" x14ac:dyDescent="0.25">
      <c r="A47" s="48"/>
      <c r="B47" s="58">
        <f>B39</f>
        <v>62</v>
      </c>
      <c r="C47" s="131" t="s">
        <v>6</v>
      </c>
      <c r="D47" s="108">
        <f ca="1">G9</f>
        <v>0.108592804178736</v>
      </c>
      <c r="E47" s="109">
        <f ca="1">$D$25-$D$25*D47*SQRT(B50)/SQRT($B$42)</f>
        <v>78.403320797707934</v>
      </c>
      <c r="F47" s="109">
        <f ca="1">$D$25+$D$25*D47*SQRT(B50)/SQRT($B$50)</f>
        <v>97.505783740031475</v>
      </c>
      <c r="G47" s="109">
        <f ca="1">IF(D31&gt;$D$25,F47,E47)/D31</f>
        <v>0.9129579910069564</v>
      </c>
      <c r="H47" s="109">
        <f ca="1">(D31-$D$25)/($D$25*D47*SQRT(B50)/SQRT($B$50))</f>
        <v>-0.21737593206053468</v>
      </c>
      <c r="I47" s="116">
        <f ca="1">D47/D39</f>
        <v>1.1457235191078883</v>
      </c>
      <c r="W47" s="3">
        <v>42965</v>
      </c>
      <c r="X47" s="2">
        <v>86.566999999999993</v>
      </c>
      <c r="Y47" s="2">
        <f t="shared" si="2"/>
        <v>1.9310047800120086E-3</v>
      </c>
    </row>
    <row r="48" spans="1:25" x14ac:dyDescent="0.25">
      <c r="A48" s="48"/>
      <c r="B48" s="58">
        <f>B40</f>
        <v>125</v>
      </c>
      <c r="C48" s="133" t="s">
        <v>67</v>
      </c>
      <c r="D48" s="111">
        <f ca="1">G10</f>
        <v>0.115495666514961</v>
      </c>
      <c r="E48" s="112">
        <f ca="1">$D$25-$D$25*D48*SQRT(B51)/SQRT($B$42)</f>
        <v>73.588448156175417</v>
      </c>
      <c r="F48" s="112">
        <f ca="1">$D$25+$D$25*D48*SQRT(B51)/SQRT($B$50)</f>
        <v>102.32065638156399</v>
      </c>
      <c r="G48" s="112">
        <f ca="1">IF(D32&gt;$D$25,F48,E48)/D32</f>
        <v>0.88021906931565863</v>
      </c>
      <c r="H48" s="112">
        <f ca="1">(D32-$D$25)/($D$25*D48*SQRT(B51)/SQRT($B$50))</f>
        <v>-0.3029441999120237</v>
      </c>
      <c r="I48" s="117">
        <f ca="1">D48/D40</f>
        <v>0.88076483859656673</v>
      </c>
      <c r="W48" s="3">
        <v>42964</v>
      </c>
      <c r="X48" s="2">
        <v>86.4</v>
      </c>
      <c r="Y48" s="2">
        <f t="shared" si="2"/>
        <v>-1.0649114882885644E-2</v>
      </c>
    </row>
    <row r="49" spans="2:25" x14ac:dyDescent="0.25">
      <c r="B49" s="58">
        <f>B41</f>
        <v>185</v>
      </c>
      <c r="W49" s="3">
        <v>42963</v>
      </c>
      <c r="X49" s="2">
        <v>87.325000000000003</v>
      </c>
      <c r="Y49" s="2">
        <f t="shared" si="2"/>
        <v>8.8105283416787961E-3</v>
      </c>
    </row>
    <row r="50" spans="2:25" x14ac:dyDescent="0.25">
      <c r="B50" s="58">
        <f>B42</f>
        <v>250</v>
      </c>
      <c r="W50" s="3">
        <v>42962</v>
      </c>
      <c r="X50" s="2">
        <v>86.558999999999997</v>
      </c>
      <c r="Y50" s="2">
        <f t="shared" si="2"/>
        <v>5.58401784617861E-3</v>
      </c>
    </row>
    <row r="51" spans="2:25" x14ac:dyDescent="0.25">
      <c r="B51" s="58">
        <v>500</v>
      </c>
      <c r="W51" s="3">
        <v>42961</v>
      </c>
      <c r="X51" s="2">
        <v>86.076999999999998</v>
      </c>
      <c r="Y51" s="2">
        <f t="shared" si="2"/>
        <v>-1.4279331646091659E-3</v>
      </c>
    </row>
    <row r="52" spans="2:25" x14ac:dyDescent="0.25">
      <c r="W52" s="3">
        <v>42958</v>
      </c>
      <c r="X52" s="2">
        <v>86.2</v>
      </c>
      <c r="Y52" s="2">
        <f t="shared" si="2"/>
        <v>2.3345093907211315E-3</v>
      </c>
    </row>
    <row r="53" spans="2:25" x14ac:dyDescent="0.25">
      <c r="W53" s="3">
        <v>42957</v>
      </c>
      <c r="X53" s="2">
        <v>85.998999999999995</v>
      </c>
      <c r="Y53" s="2">
        <f t="shared" si="2"/>
        <v>-9.5013415925210686E-3</v>
      </c>
    </row>
    <row r="54" spans="2:25" x14ac:dyDescent="0.25">
      <c r="W54" s="3">
        <v>42956</v>
      </c>
      <c r="X54" s="2">
        <v>86.82</v>
      </c>
      <c r="Y54" s="2">
        <f t="shared" si="2"/>
        <v>-5.7539738748167866E-3</v>
      </c>
    </row>
    <row r="55" spans="2:25" x14ac:dyDescent="0.25">
      <c r="B55" s="58"/>
      <c r="W55" s="3">
        <v>42955</v>
      </c>
      <c r="X55" s="2">
        <v>87.320999999999998</v>
      </c>
      <c r="Y55" s="2">
        <f t="shared" si="2"/>
        <v>-3.5780667478313654E-3</v>
      </c>
    </row>
    <row r="56" spans="2:25" x14ac:dyDescent="0.25">
      <c r="B56" s="64"/>
      <c r="W56" s="3">
        <v>42954</v>
      </c>
      <c r="X56" s="2">
        <v>87.634</v>
      </c>
      <c r="Y56" s="2">
        <f t="shared" si="2"/>
        <v>-1.345603614937424E-3</v>
      </c>
    </row>
    <row r="57" spans="2:25" x14ac:dyDescent="0.25">
      <c r="W57" s="3">
        <v>42951</v>
      </c>
      <c r="X57" s="2">
        <v>87.751999999999995</v>
      </c>
      <c r="Y57" s="2">
        <f t="shared" si="2"/>
        <v>3.1158895500730697E-3</v>
      </c>
    </row>
    <row r="58" spans="2:25" x14ac:dyDescent="0.25">
      <c r="W58" s="3">
        <v>42950</v>
      </c>
      <c r="X58" s="2">
        <v>87.478999999999999</v>
      </c>
      <c r="Y58" s="2">
        <f t="shared" si="2"/>
        <v>-8.5369425974489155E-3</v>
      </c>
    </row>
    <row r="59" spans="2:25" x14ac:dyDescent="0.25">
      <c r="W59" s="3">
        <v>42949</v>
      </c>
      <c r="X59" s="2">
        <v>88.228999999999999</v>
      </c>
      <c r="Y59" s="2">
        <f t="shared" si="2"/>
        <v>3.2240880721207538E-3</v>
      </c>
    </row>
    <row r="60" spans="2:25" x14ac:dyDescent="0.25">
      <c r="W60" s="3">
        <v>42948</v>
      </c>
      <c r="X60" s="2">
        <v>87.944999999999993</v>
      </c>
      <c r="Y60" s="2">
        <f t="shared" si="2"/>
        <v>-3.3147570962440767E-3</v>
      </c>
    </row>
    <row r="61" spans="2:25" x14ac:dyDescent="0.25">
      <c r="W61" s="3">
        <v>42947</v>
      </c>
      <c r="X61" s="2">
        <v>88.236999999999995</v>
      </c>
      <c r="Y61" s="2">
        <f t="shared" si="2"/>
        <v>-1.8795295388142866E-3</v>
      </c>
    </row>
    <row r="62" spans="2:25" x14ac:dyDescent="0.25">
      <c r="W62" s="3">
        <v>42944</v>
      </c>
      <c r="X62" s="2">
        <v>88.403000000000006</v>
      </c>
      <c r="Y62" s="2">
        <f t="shared" si="2"/>
        <v>-2.6885988044383028E-3</v>
      </c>
    </row>
    <row r="63" spans="2:25" x14ac:dyDescent="0.25">
      <c r="W63" s="3">
        <v>42943</v>
      </c>
      <c r="X63" s="2">
        <v>88.641000000000005</v>
      </c>
      <c r="Y63" s="2">
        <f t="shared" si="2"/>
        <v>-4.0418652083550411E-3</v>
      </c>
    </row>
    <row r="64" spans="2:25" x14ac:dyDescent="0.25">
      <c r="W64" s="3">
        <v>42942</v>
      </c>
      <c r="X64" s="2">
        <v>89</v>
      </c>
      <c r="Y64" s="2">
        <f t="shared" si="2"/>
        <v>2.2159365208908317E-3</v>
      </c>
    </row>
    <row r="65" spans="11:25" x14ac:dyDescent="0.25">
      <c r="W65" s="3">
        <v>42941</v>
      </c>
      <c r="X65" s="2">
        <v>88.802999999999997</v>
      </c>
      <c r="Y65" s="2">
        <f t="shared" si="2"/>
        <v>8.6859705328414995E-3</v>
      </c>
    </row>
    <row r="66" spans="11:25" x14ac:dyDescent="0.25">
      <c r="W66" s="3">
        <v>42940</v>
      </c>
      <c r="X66" s="2">
        <v>88.034999999999997</v>
      </c>
      <c r="Y66" s="2">
        <f t="shared" si="2"/>
        <v>7.3861541382434445E-4</v>
      </c>
    </row>
    <row r="67" spans="11:25" x14ac:dyDescent="0.25">
      <c r="K67" s="48"/>
      <c r="W67" s="3">
        <v>42937</v>
      </c>
      <c r="X67" s="2">
        <v>87.97</v>
      </c>
      <c r="Y67" s="2">
        <f t="shared" si="2"/>
        <v>-1.2280766905540997E-2</v>
      </c>
    </row>
    <row r="68" spans="11:25" x14ac:dyDescent="0.25">
      <c r="W68" s="3">
        <v>42936</v>
      </c>
      <c r="X68" s="2">
        <v>89.057000000000002</v>
      </c>
      <c r="Y68" s="2">
        <f t="shared" si="2"/>
        <v>2.3583184176061904E-4</v>
      </c>
    </row>
    <row r="69" spans="11:25" x14ac:dyDescent="0.25">
      <c r="W69" s="3">
        <v>42935</v>
      </c>
      <c r="X69" s="2">
        <v>89.036000000000001</v>
      </c>
      <c r="Y69" s="2">
        <f t="shared" si="2"/>
        <v>3.5892541050359427E-3</v>
      </c>
    </row>
    <row r="70" spans="11:25" x14ac:dyDescent="0.25">
      <c r="W70" s="3">
        <v>42934</v>
      </c>
      <c r="X70" s="2">
        <v>88.716999999999999</v>
      </c>
      <c r="Y70" s="2">
        <f t="shared" ref="Y70:Y133" si="3">LN(X70/X71)</f>
        <v>9.7979477708217255E-3</v>
      </c>
    </row>
    <row r="71" spans="11:25" x14ac:dyDescent="0.25">
      <c r="W71" s="3">
        <v>42933</v>
      </c>
      <c r="X71" s="2">
        <v>87.852000000000004</v>
      </c>
      <c r="Y71" s="2">
        <f t="shared" si="3"/>
        <v>-2.8757045681880159E-3</v>
      </c>
    </row>
    <row r="72" spans="11:25" x14ac:dyDescent="0.25">
      <c r="W72" s="3">
        <v>42930</v>
      </c>
      <c r="X72" s="2">
        <v>88.105000000000004</v>
      </c>
      <c r="Y72" s="2">
        <f t="shared" si="3"/>
        <v>6.0679728756042363E-3</v>
      </c>
    </row>
    <row r="73" spans="11:25" x14ac:dyDescent="0.25">
      <c r="W73" s="3">
        <v>42929</v>
      </c>
      <c r="X73" s="2">
        <v>87.572000000000003</v>
      </c>
      <c r="Y73" s="2">
        <f t="shared" si="3"/>
        <v>7.8183612939750988E-3</v>
      </c>
    </row>
    <row r="74" spans="11:25" x14ac:dyDescent="0.25">
      <c r="W74" s="3">
        <v>42928</v>
      </c>
      <c r="X74" s="2">
        <v>86.89</v>
      </c>
      <c r="Y74" s="2">
        <f t="shared" si="3"/>
        <v>-1.5065179865152787E-3</v>
      </c>
    </row>
    <row r="75" spans="11:25" x14ac:dyDescent="0.25">
      <c r="W75" s="3">
        <v>42927</v>
      </c>
      <c r="X75" s="2">
        <v>87.021000000000001</v>
      </c>
      <c r="Y75" s="2">
        <f t="shared" si="3"/>
        <v>3.165160583823923E-3</v>
      </c>
    </row>
    <row r="76" spans="11:25" x14ac:dyDescent="0.25">
      <c r="W76" s="3">
        <v>42926</v>
      </c>
      <c r="X76" s="2">
        <v>86.745999999999995</v>
      </c>
      <c r="Y76" s="2">
        <f t="shared" si="3"/>
        <v>1.257332199346954E-3</v>
      </c>
    </row>
    <row r="77" spans="11:25" x14ac:dyDescent="0.25">
      <c r="W77" s="3">
        <v>42923</v>
      </c>
      <c r="X77" s="2">
        <v>86.637</v>
      </c>
      <c r="Y77" s="2">
        <f t="shared" si="3"/>
        <v>8.6944972831227933E-3</v>
      </c>
    </row>
    <row r="78" spans="11:25" x14ac:dyDescent="0.25">
      <c r="W78" s="3">
        <v>42922</v>
      </c>
      <c r="X78" s="2">
        <v>85.887</v>
      </c>
      <c r="Y78" s="2">
        <f t="shared" si="3"/>
        <v>-2.6975819528115988E-3</v>
      </c>
    </row>
    <row r="79" spans="11:25" x14ac:dyDescent="0.25">
      <c r="W79" s="3">
        <v>42921</v>
      </c>
      <c r="X79" s="2">
        <v>86.119</v>
      </c>
      <c r="Y79" s="2">
        <f t="shared" si="3"/>
        <v>-2.9025385806026268E-4</v>
      </c>
    </row>
    <row r="80" spans="11:25" x14ac:dyDescent="0.25">
      <c r="W80" s="3">
        <v>42920</v>
      </c>
      <c r="X80" s="2">
        <v>86.144000000000005</v>
      </c>
      <c r="Y80" s="2">
        <f t="shared" si="3"/>
        <v>-8.2773125244678808E-3</v>
      </c>
    </row>
    <row r="81" spans="23:25" x14ac:dyDescent="0.25">
      <c r="W81" s="3">
        <v>42919</v>
      </c>
      <c r="X81" s="2">
        <v>86.86</v>
      </c>
      <c r="Y81" s="2">
        <f t="shared" si="3"/>
        <v>5.0553540796583665E-3</v>
      </c>
    </row>
    <row r="82" spans="23:25" x14ac:dyDescent="0.25">
      <c r="W82" s="3">
        <v>42916</v>
      </c>
      <c r="X82" s="2">
        <v>86.421999999999997</v>
      </c>
      <c r="Y82" s="2">
        <f t="shared" si="3"/>
        <v>2.7229187956180952E-3</v>
      </c>
    </row>
    <row r="83" spans="23:25" x14ac:dyDescent="0.25">
      <c r="W83" s="3">
        <v>42915</v>
      </c>
      <c r="X83" s="2">
        <v>86.186999999999998</v>
      </c>
      <c r="Y83" s="2">
        <f t="shared" si="3"/>
        <v>4.5586244938147476E-3</v>
      </c>
    </row>
    <row r="84" spans="23:25" x14ac:dyDescent="0.25">
      <c r="W84" s="3">
        <v>42914</v>
      </c>
      <c r="X84" s="2">
        <v>85.795000000000002</v>
      </c>
      <c r="Y84" s="2">
        <f t="shared" si="3"/>
        <v>6.9827703562410463E-3</v>
      </c>
    </row>
    <row r="85" spans="23:25" x14ac:dyDescent="0.25">
      <c r="W85" s="3">
        <v>42913</v>
      </c>
      <c r="X85" s="2">
        <v>85.197999999999993</v>
      </c>
      <c r="Y85" s="2">
        <f t="shared" si="3"/>
        <v>4.1165389865693118E-3</v>
      </c>
    </row>
    <row r="86" spans="23:25" x14ac:dyDescent="0.25">
      <c r="W86" s="3">
        <v>42912</v>
      </c>
      <c r="X86" s="2">
        <v>84.847999999999999</v>
      </c>
      <c r="Y86" s="2">
        <f t="shared" si="3"/>
        <v>7.4883677444247719E-3</v>
      </c>
    </row>
    <row r="87" spans="23:25" x14ac:dyDescent="0.25">
      <c r="W87" s="3">
        <v>42909</v>
      </c>
      <c r="X87" s="2">
        <v>84.215000000000003</v>
      </c>
      <c r="Y87" s="2">
        <f t="shared" si="3"/>
        <v>3.0325576979172001E-3</v>
      </c>
    </row>
    <row r="88" spans="23:25" x14ac:dyDescent="0.25">
      <c r="W88" s="3">
        <v>42908</v>
      </c>
      <c r="X88" s="2">
        <v>83.96</v>
      </c>
      <c r="Y88" s="2">
        <f t="shared" si="3"/>
        <v>-2.0346129059855486E-3</v>
      </c>
    </row>
    <row r="89" spans="23:25" x14ac:dyDescent="0.25">
      <c r="W89" s="3">
        <v>42907</v>
      </c>
      <c r="X89" s="2">
        <v>84.131</v>
      </c>
      <c r="Y89" s="2">
        <f t="shared" si="3"/>
        <v>-4.1752228326564361E-3</v>
      </c>
    </row>
    <row r="90" spans="23:25" x14ac:dyDescent="0.25">
      <c r="W90" s="3">
        <v>42906</v>
      </c>
      <c r="X90" s="2">
        <v>84.483000000000004</v>
      </c>
      <c r="Y90" s="2">
        <f t="shared" si="3"/>
        <v>-3.2498063947672164E-3</v>
      </c>
    </row>
    <row r="91" spans="23:25" x14ac:dyDescent="0.25">
      <c r="W91" s="3">
        <v>42905</v>
      </c>
      <c r="X91" s="2">
        <v>84.757999999999996</v>
      </c>
      <c r="Y91" s="2">
        <f t="shared" si="3"/>
        <v>3.2971543191615384E-3</v>
      </c>
    </row>
    <row r="92" spans="23:25" x14ac:dyDescent="0.25">
      <c r="W92" s="3">
        <v>42902</v>
      </c>
      <c r="X92" s="2">
        <v>84.478999999999999</v>
      </c>
      <c r="Y92" s="2">
        <f t="shared" si="3"/>
        <v>4.8175137075623653E-3</v>
      </c>
    </row>
    <row r="93" spans="23:25" x14ac:dyDescent="0.25">
      <c r="W93" s="3">
        <v>42901</v>
      </c>
      <c r="X93" s="2">
        <v>84.072999999999993</v>
      </c>
      <c r="Y93" s="2">
        <f t="shared" si="3"/>
        <v>1.1039263420180644E-2</v>
      </c>
    </row>
    <row r="94" spans="23:25" x14ac:dyDescent="0.25">
      <c r="W94" s="3">
        <v>42900</v>
      </c>
      <c r="X94" s="2">
        <v>83.15</v>
      </c>
      <c r="Y94" s="2">
        <f t="shared" si="3"/>
        <v>2.2514803657086601E-3</v>
      </c>
    </row>
    <row r="95" spans="23:25" x14ac:dyDescent="0.25">
      <c r="W95" s="3">
        <v>42899</v>
      </c>
      <c r="X95" s="2">
        <v>82.962999999999994</v>
      </c>
      <c r="Y95" s="2">
        <f t="shared" si="3"/>
        <v>5.5461781021386028E-4</v>
      </c>
    </row>
    <row r="96" spans="23:25" x14ac:dyDescent="0.25">
      <c r="W96" s="3">
        <v>42898</v>
      </c>
      <c r="X96" s="2">
        <v>82.917000000000002</v>
      </c>
      <c r="Y96" s="2">
        <f t="shared" si="3"/>
        <v>-2.0601796389486389E-3</v>
      </c>
    </row>
    <row r="97" spans="23:25" x14ac:dyDescent="0.25">
      <c r="W97" s="3">
        <v>42895</v>
      </c>
      <c r="X97" s="2">
        <v>83.087999999999994</v>
      </c>
      <c r="Y97" s="2">
        <f t="shared" si="3"/>
        <v>5.8991014610461693E-4</v>
      </c>
    </row>
    <row r="98" spans="23:25" x14ac:dyDescent="0.25">
      <c r="W98" s="3">
        <v>42894</v>
      </c>
      <c r="X98" s="2">
        <v>83.039000000000001</v>
      </c>
      <c r="Y98" s="2">
        <f t="shared" si="3"/>
        <v>1.5908792961549529E-3</v>
      </c>
    </row>
    <row r="99" spans="23:25" x14ac:dyDescent="0.25">
      <c r="W99" s="3">
        <v>42893</v>
      </c>
      <c r="X99" s="2">
        <v>82.906999999999996</v>
      </c>
      <c r="Y99" s="2">
        <f t="shared" si="3"/>
        <v>9.4283158005519698E-3</v>
      </c>
    </row>
    <row r="100" spans="23:25" x14ac:dyDescent="0.25">
      <c r="W100" s="3">
        <v>42892</v>
      </c>
      <c r="X100" s="2">
        <v>82.129000000000005</v>
      </c>
      <c r="Y100" s="2">
        <f t="shared" si="3"/>
        <v>-6.8800514070323218E-3</v>
      </c>
    </row>
    <row r="101" spans="23:25" x14ac:dyDescent="0.25">
      <c r="W101" s="3">
        <v>42891</v>
      </c>
      <c r="X101" s="2">
        <v>82.695999999999998</v>
      </c>
      <c r="Y101" s="2">
        <f t="shared" si="3"/>
        <v>6.259269810919876E-3</v>
      </c>
    </row>
    <row r="102" spans="23:25" x14ac:dyDescent="0.25">
      <c r="W102" s="3">
        <v>42888</v>
      </c>
      <c r="X102" s="2">
        <v>82.18</v>
      </c>
      <c r="Y102" s="2">
        <f t="shared" si="3"/>
        <v>6.2078159611240005E-4</v>
      </c>
    </row>
    <row r="103" spans="23:25" x14ac:dyDescent="0.25">
      <c r="W103" s="3">
        <v>42887</v>
      </c>
      <c r="X103" s="2">
        <v>82.129000000000005</v>
      </c>
      <c r="Y103" s="2">
        <f t="shared" si="3"/>
        <v>-2.2014251254013225E-3</v>
      </c>
    </row>
    <row r="104" spans="23:25" x14ac:dyDescent="0.25">
      <c r="W104" s="3">
        <v>42886</v>
      </c>
      <c r="X104" s="2">
        <v>82.31</v>
      </c>
      <c r="Y104" s="2">
        <f t="shared" si="3"/>
        <v>-5.3555761648395464E-3</v>
      </c>
    </row>
    <row r="105" spans="23:25" x14ac:dyDescent="0.25">
      <c r="W105" s="3">
        <v>42885</v>
      </c>
      <c r="X105" s="2">
        <v>82.751999999999995</v>
      </c>
      <c r="Y105" s="2">
        <f t="shared" si="3"/>
        <v>-4.5909800132231304E-4</v>
      </c>
    </row>
    <row r="106" spans="23:25" x14ac:dyDescent="0.25">
      <c r="W106" s="3">
        <v>42884</v>
      </c>
      <c r="X106" s="2">
        <v>82.79</v>
      </c>
      <c r="Y106" s="2">
        <f t="shared" si="3"/>
        <v>-1.4845841365682564E-3</v>
      </c>
    </row>
    <row r="107" spans="23:25" x14ac:dyDescent="0.25">
      <c r="W107" s="3">
        <v>42881</v>
      </c>
      <c r="X107" s="2">
        <v>82.912999999999997</v>
      </c>
      <c r="Y107" s="2">
        <f t="shared" si="3"/>
        <v>-5.4606823208270512E-3</v>
      </c>
    </row>
    <row r="108" spans="23:25" x14ac:dyDescent="0.25">
      <c r="W108" s="3">
        <v>42880</v>
      </c>
      <c r="X108" s="2">
        <v>83.367000000000004</v>
      </c>
      <c r="Y108" s="2">
        <f t="shared" si="3"/>
        <v>-3.5562298376649389E-3</v>
      </c>
    </row>
    <row r="109" spans="23:25" x14ac:dyDescent="0.25">
      <c r="W109" s="3">
        <v>42879</v>
      </c>
      <c r="X109" s="2">
        <v>83.664000000000001</v>
      </c>
      <c r="Y109" s="2">
        <f t="shared" si="3"/>
        <v>9.4469929118083499E-4</v>
      </c>
    </row>
    <row r="110" spans="23:25" x14ac:dyDescent="0.25">
      <c r="W110" s="3">
        <v>42878</v>
      </c>
      <c r="X110" s="2">
        <v>83.584999999999994</v>
      </c>
      <c r="Y110" s="2">
        <f t="shared" si="3"/>
        <v>4.5566359792865579E-3</v>
      </c>
    </row>
    <row r="111" spans="23:25" x14ac:dyDescent="0.25">
      <c r="W111" s="3">
        <v>42877</v>
      </c>
      <c r="X111" s="2">
        <v>83.204999999999998</v>
      </c>
      <c r="Y111" s="2">
        <f t="shared" si="3"/>
        <v>2.4186427688595918E-3</v>
      </c>
    </row>
    <row r="112" spans="23:25" x14ac:dyDescent="0.25">
      <c r="W112" s="3">
        <v>42874</v>
      </c>
      <c r="X112" s="2">
        <v>83.004000000000005</v>
      </c>
      <c r="Y112" s="2">
        <f t="shared" si="3"/>
        <v>3.5482857026330225E-3</v>
      </c>
    </row>
    <row r="113" spans="23:25" x14ac:dyDescent="0.25">
      <c r="W113" s="3">
        <v>42873</v>
      </c>
      <c r="X113" s="2">
        <v>82.71</v>
      </c>
      <c r="Y113" s="2">
        <f t="shared" si="3"/>
        <v>4.2406315442263557E-3</v>
      </c>
    </row>
    <row r="114" spans="23:25" x14ac:dyDescent="0.25">
      <c r="W114" s="3">
        <v>42872</v>
      </c>
      <c r="X114" s="2">
        <v>82.36</v>
      </c>
      <c r="Y114" s="2">
        <f t="shared" si="3"/>
        <v>-1.9812150244103453E-2</v>
      </c>
    </row>
    <row r="115" spans="23:25" x14ac:dyDescent="0.25">
      <c r="W115" s="3">
        <v>42871</v>
      </c>
      <c r="X115" s="2">
        <v>84.007999999999996</v>
      </c>
      <c r="Y115" s="2">
        <f t="shared" si="3"/>
        <v>-4.086487036295155E-3</v>
      </c>
    </row>
    <row r="116" spans="23:25" x14ac:dyDescent="0.25">
      <c r="W116" s="3">
        <v>42870</v>
      </c>
      <c r="X116" s="2">
        <v>84.352000000000004</v>
      </c>
      <c r="Y116" s="2">
        <f t="shared" si="3"/>
        <v>7.2817588489900728E-3</v>
      </c>
    </row>
    <row r="117" spans="23:25" x14ac:dyDescent="0.25">
      <c r="W117" s="3">
        <v>42867</v>
      </c>
      <c r="X117" s="2">
        <v>83.74</v>
      </c>
      <c r="Y117" s="2">
        <f t="shared" si="3"/>
        <v>-3.3262031512980052E-3</v>
      </c>
    </row>
    <row r="118" spans="23:25" x14ac:dyDescent="0.25">
      <c r="W118" s="3">
        <v>42866</v>
      </c>
      <c r="X118" s="2">
        <v>84.019000000000005</v>
      </c>
      <c r="Y118" s="2">
        <f t="shared" si="3"/>
        <v>-2.0925733199769832E-3</v>
      </c>
    </row>
    <row r="119" spans="23:25" x14ac:dyDescent="0.25">
      <c r="W119" s="3">
        <v>42865</v>
      </c>
      <c r="X119" s="2">
        <v>84.194999999999993</v>
      </c>
      <c r="Y119" s="2">
        <f t="shared" si="3"/>
        <v>5.8248775482463138E-3</v>
      </c>
    </row>
    <row r="120" spans="23:25" x14ac:dyDescent="0.25">
      <c r="W120" s="3">
        <v>42864</v>
      </c>
      <c r="X120" s="2">
        <v>83.706000000000003</v>
      </c>
      <c r="Y120" s="2">
        <f t="shared" si="3"/>
        <v>6.4532322176404349E-4</v>
      </c>
    </row>
    <row r="121" spans="23:25" x14ac:dyDescent="0.25">
      <c r="W121" s="3">
        <v>42863</v>
      </c>
      <c r="X121" s="2">
        <v>83.652000000000001</v>
      </c>
      <c r="Y121" s="2">
        <f t="shared" si="3"/>
        <v>3.1085976888010832E-4</v>
      </c>
    </row>
    <row r="122" spans="23:25" x14ac:dyDescent="0.25">
      <c r="W122" s="3">
        <v>42860</v>
      </c>
      <c r="X122" s="2">
        <v>83.626000000000005</v>
      </c>
      <c r="Y122" s="2">
        <f t="shared" si="3"/>
        <v>3.6178536017135027E-3</v>
      </c>
    </row>
    <row r="123" spans="23:25" x14ac:dyDescent="0.25">
      <c r="W123" s="3">
        <v>42859</v>
      </c>
      <c r="X123" s="2">
        <v>83.323999999999998</v>
      </c>
      <c r="Y123" s="2">
        <f t="shared" si="3"/>
        <v>-4.3948219106112697E-3</v>
      </c>
    </row>
    <row r="124" spans="23:25" x14ac:dyDescent="0.25">
      <c r="W124" s="3">
        <v>42858</v>
      </c>
      <c r="X124" s="2">
        <v>83.691000000000003</v>
      </c>
      <c r="Y124" s="2">
        <f t="shared" si="3"/>
        <v>-8.2937665662972723E-3</v>
      </c>
    </row>
    <row r="125" spans="23:25" x14ac:dyDescent="0.25">
      <c r="W125" s="3">
        <v>42857</v>
      </c>
      <c r="X125" s="2">
        <v>84.388000000000005</v>
      </c>
      <c r="Y125" s="2">
        <f t="shared" si="3"/>
        <v>2.657935021511142E-3</v>
      </c>
    </row>
    <row r="126" spans="23:25" x14ac:dyDescent="0.25">
      <c r="W126" s="3">
        <v>42856</v>
      </c>
      <c r="X126" s="2">
        <v>84.164000000000001</v>
      </c>
      <c r="Y126" s="2">
        <f t="shared" si="3"/>
        <v>7.7050988896092167E-3</v>
      </c>
    </row>
    <row r="127" spans="23:25" x14ac:dyDescent="0.25">
      <c r="W127" s="3">
        <v>42853</v>
      </c>
      <c r="X127" s="2">
        <v>83.518000000000001</v>
      </c>
      <c r="Y127" s="2">
        <f t="shared" si="3"/>
        <v>5.547098402583414E-3</v>
      </c>
    </row>
    <row r="128" spans="23:25" x14ac:dyDescent="0.25">
      <c r="W128" s="3">
        <v>42852</v>
      </c>
      <c r="X128" s="2">
        <v>83.055999999999997</v>
      </c>
      <c r="Y128" s="2">
        <f t="shared" si="3"/>
        <v>5.4194994913390885E-4</v>
      </c>
    </row>
    <row r="129" spans="23:25" x14ac:dyDescent="0.25">
      <c r="W129" s="3">
        <v>42851</v>
      </c>
      <c r="X129" s="2">
        <v>83.010999999999996</v>
      </c>
      <c r="Y129" s="2">
        <f t="shared" si="3"/>
        <v>-8.3853155362257001E-3</v>
      </c>
    </row>
    <row r="130" spans="23:25" x14ac:dyDescent="0.25">
      <c r="W130" s="3">
        <v>42850</v>
      </c>
      <c r="X130" s="2">
        <v>83.71</v>
      </c>
      <c r="Y130" s="2">
        <f t="shared" si="3"/>
        <v>7.4701930747408862E-3</v>
      </c>
    </row>
    <row r="131" spans="23:25" x14ac:dyDescent="0.25">
      <c r="W131" s="3">
        <v>42849</v>
      </c>
      <c r="X131" s="2">
        <v>83.087000000000003</v>
      </c>
      <c r="Y131" s="2">
        <f t="shared" si="3"/>
        <v>9.5657477684951003E-3</v>
      </c>
    </row>
    <row r="132" spans="23:25" x14ac:dyDescent="0.25">
      <c r="W132" s="3">
        <v>42846</v>
      </c>
      <c r="X132" s="2">
        <v>82.296000000000006</v>
      </c>
      <c r="Y132" s="2">
        <f t="shared" si="3"/>
        <v>1.3367278138281372E-4</v>
      </c>
    </row>
    <row r="133" spans="23:25" x14ac:dyDescent="0.25">
      <c r="W133" s="3">
        <v>42845</v>
      </c>
      <c r="X133" s="2">
        <v>82.284999999999997</v>
      </c>
      <c r="Y133" s="2">
        <f t="shared" si="3"/>
        <v>8.2370275661946425E-3</v>
      </c>
    </row>
    <row r="134" spans="23:25" x14ac:dyDescent="0.25">
      <c r="W134" s="3">
        <v>42844</v>
      </c>
      <c r="X134" s="2">
        <v>81.61</v>
      </c>
      <c r="Y134" s="2">
        <f t="shared" ref="Y134:Y197" si="4">LN(X134/X135)</f>
        <v>-4.4259220565610064E-3</v>
      </c>
    </row>
    <row r="135" spans="23:25" x14ac:dyDescent="0.25">
      <c r="W135" s="3">
        <v>42843</v>
      </c>
      <c r="X135" s="2">
        <v>81.971999999999994</v>
      </c>
      <c r="Y135" s="2">
        <f t="shared" si="4"/>
        <v>-8.3701812225151963E-3</v>
      </c>
    </row>
    <row r="136" spans="23:25" x14ac:dyDescent="0.25">
      <c r="W136" s="3">
        <v>42842</v>
      </c>
      <c r="X136" s="2">
        <v>82.661000000000001</v>
      </c>
      <c r="Y136" s="2">
        <f t="shared" si="4"/>
        <v>4.0852255500139611E-3</v>
      </c>
    </row>
    <row r="137" spans="23:25" x14ac:dyDescent="0.25">
      <c r="W137" s="3">
        <v>42839</v>
      </c>
      <c r="X137" s="2">
        <v>82.323999999999998</v>
      </c>
      <c r="Y137" s="2">
        <f t="shared" si="4"/>
        <v>-2.8868450358245901E-3</v>
      </c>
    </row>
    <row r="138" spans="23:25" x14ac:dyDescent="0.25">
      <c r="W138" s="3">
        <v>42838</v>
      </c>
      <c r="X138" s="2">
        <v>82.561999999999998</v>
      </c>
      <c r="Y138" s="2">
        <f t="shared" si="4"/>
        <v>6.7205289069839453E-3</v>
      </c>
    </row>
    <row r="139" spans="23:25" x14ac:dyDescent="0.25">
      <c r="W139" s="3">
        <v>42837</v>
      </c>
      <c r="X139" s="2">
        <v>82.009</v>
      </c>
      <c r="Y139" s="2">
        <f t="shared" si="4"/>
        <v>-2.374965339619505E-3</v>
      </c>
    </row>
    <row r="140" spans="23:25" x14ac:dyDescent="0.25">
      <c r="W140" s="3">
        <v>42836</v>
      </c>
      <c r="X140" s="2">
        <v>82.203999999999994</v>
      </c>
      <c r="Y140" s="2">
        <f t="shared" si="4"/>
        <v>-1.2271724461699182E-2</v>
      </c>
    </row>
    <row r="141" spans="23:25" x14ac:dyDescent="0.25">
      <c r="W141" s="3">
        <v>42835</v>
      </c>
      <c r="X141" s="2">
        <v>83.218999999999994</v>
      </c>
      <c r="Y141" s="2">
        <f t="shared" si="4"/>
        <v>-9.6085715844517643E-4</v>
      </c>
    </row>
    <row r="142" spans="23:25" x14ac:dyDescent="0.25">
      <c r="W142" s="3">
        <v>42832</v>
      </c>
      <c r="X142" s="2">
        <v>83.299000000000007</v>
      </c>
      <c r="Y142" s="2">
        <f t="shared" si="4"/>
        <v>-3.6907043439210335E-3</v>
      </c>
    </row>
    <row r="143" spans="23:25" x14ac:dyDescent="0.25">
      <c r="W143" s="3">
        <v>42831</v>
      </c>
      <c r="X143" s="2">
        <v>83.606999999999999</v>
      </c>
      <c r="Y143" s="2">
        <f t="shared" si="4"/>
        <v>-2.2938255998730642E-3</v>
      </c>
    </row>
    <row r="144" spans="23:25" x14ac:dyDescent="0.25">
      <c r="W144" s="3">
        <v>42830</v>
      </c>
      <c r="X144" s="2">
        <v>83.799000000000007</v>
      </c>
      <c r="Y144" s="2">
        <f t="shared" si="4"/>
        <v>2.6256743359899564E-4</v>
      </c>
    </row>
    <row r="145" spans="23:25" x14ac:dyDescent="0.25">
      <c r="W145" s="3">
        <v>42829</v>
      </c>
      <c r="X145" s="2">
        <v>83.777000000000001</v>
      </c>
      <c r="Y145" s="2">
        <f t="shared" si="4"/>
        <v>-6.6147406734160157E-3</v>
      </c>
    </row>
    <row r="146" spans="23:25" x14ac:dyDescent="0.25">
      <c r="W146" s="3">
        <v>42828</v>
      </c>
      <c r="X146" s="2">
        <v>84.332999999999998</v>
      </c>
      <c r="Y146" s="2">
        <f t="shared" si="4"/>
        <v>-7.6191519778852079E-3</v>
      </c>
    </row>
    <row r="147" spans="23:25" x14ac:dyDescent="0.25">
      <c r="W147" s="3">
        <v>42825</v>
      </c>
      <c r="X147" s="2">
        <v>84.977999999999994</v>
      </c>
      <c r="Y147" s="2">
        <f t="shared" si="4"/>
        <v>-6.2760117080853982E-3</v>
      </c>
    </row>
    <row r="148" spans="23:25" x14ac:dyDescent="0.25">
      <c r="W148" s="3">
        <v>42824</v>
      </c>
      <c r="X148" s="2">
        <v>85.513000000000005</v>
      </c>
      <c r="Y148" s="2">
        <f t="shared" si="4"/>
        <v>4.0896018375534433E-3</v>
      </c>
    </row>
    <row r="149" spans="23:25" x14ac:dyDescent="0.25">
      <c r="W149" s="3">
        <v>42823</v>
      </c>
      <c r="X149" s="2">
        <v>85.164000000000001</v>
      </c>
      <c r="Y149" s="2">
        <f t="shared" si="4"/>
        <v>3.8116796343643524E-3</v>
      </c>
    </row>
    <row r="150" spans="23:25" x14ac:dyDescent="0.25">
      <c r="W150" s="3">
        <v>42822</v>
      </c>
      <c r="X150" s="2">
        <v>84.84</v>
      </c>
      <c r="Y150" s="2">
        <f t="shared" si="4"/>
        <v>6.3971271552346895E-3</v>
      </c>
    </row>
    <row r="151" spans="23:25" x14ac:dyDescent="0.25">
      <c r="W151" s="3">
        <v>42821</v>
      </c>
      <c r="X151" s="2">
        <v>84.299000000000007</v>
      </c>
      <c r="Y151" s="2">
        <f t="shared" si="4"/>
        <v>-6.8095833376131112E-3</v>
      </c>
    </row>
    <row r="152" spans="23:25" x14ac:dyDescent="0.25">
      <c r="W152" s="3">
        <v>42818</v>
      </c>
      <c r="X152" s="2">
        <v>84.875</v>
      </c>
      <c r="Y152" s="2">
        <f t="shared" si="4"/>
        <v>3.0562118531084954E-3</v>
      </c>
    </row>
    <row r="153" spans="23:25" x14ac:dyDescent="0.25">
      <c r="W153" s="3">
        <v>42817</v>
      </c>
      <c r="X153" s="2">
        <v>84.616</v>
      </c>
      <c r="Y153" s="2">
        <f t="shared" si="4"/>
        <v>-8.6956558069644276E-3</v>
      </c>
    </row>
    <row r="154" spans="23:25" x14ac:dyDescent="0.25">
      <c r="W154" s="3">
        <v>42816</v>
      </c>
      <c r="X154" s="2">
        <v>85.355000000000004</v>
      </c>
      <c r="Y154" s="2">
        <f t="shared" si="4"/>
        <v>-6.5743231895024727E-3</v>
      </c>
    </row>
    <row r="155" spans="23:25" x14ac:dyDescent="0.25">
      <c r="W155" s="3">
        <v>42815</v>
      </c>
      <c r="X155" s="2">
        <v>85.918000000000006</v>
      </c>
      <c r="Y155" s="2">
        <f t="shared" si="4"/>
        <v>-1.2583728771594457E-2</v>
      </c>
    </row>
    <row r="156" spans="23:25" x14ac:dyDescent="0.25">
      <c r="W156" s="3">
        <v>42814</v>
      </c>
      <c r="X156" s="2">
        <v>87.006</v>
      </c>
      <c r="Y156" s="2">
        <f t="shared" si="4"/>
        <v>2.3243782399864407E-3</v>
      </c>
    </row>
    <row r="157" spans="23:25" x14ac:dyDescent="0.25">
      <c r="W157" s="3">
        <v>42811</v>
      </c>
      <c r="X157" s="2">
        <v>86.804000000000002</v>
      </c>
      <c r="Y157" s="2">
        <f t="shared" si="4"/>
        <v>-2.2209317475922474E-3</v>
      </c>
    </row>
    <row r="158" spans="23:25" x14ac:dyDescent="0.25">
      <c r="W158" s="3">
        <v>42810</v>
      </c>
      <c r="X158" s="2">
        <v>86.997</v>
      </c>
      <c r="Y158" s="2">
        <f t="shared" si="4"/>
        <v>-4.6674129032013159E-3</v>
      </c>
    </row>
    <row r="159" spans="23:25" x14ac:dyDescent="0.25">
      <c r="W159" s="3">
        <v>42809</v>
      </c>
      <c r="X159" s="2">
        <v>87.403999999999996</v>
      </c>
      <c r="Y159" s="2">
        <f t="shared" si="4"/>
        <v>7.5797960347395764E-3</v>
      </c>
    </row>
    <row r="160" spans="23:25" x14ac:dyDescent="0.25">
      <c r="W160" s="3">
        <v>42808</v>
      </c>
      <c r="X160" s="2">
        <v>86.744</v>
      </c>
      <c r="Y160" s="2">
        <f t="shared" si="4"/>
        <v>-2.6824637172797273E-3</v>
      </c>
    </row>
    <row r="161" spans="23:25" x14ac:dyDescent="0.25">
      <c r="W161" s="3">
        <v>42807</v>
      </c>
      <c r="X161" s="2">
        <v>86.977000000000004</v>
      </c>
      <c r="Y161" s="2">
        <f t="shared" si="4"/>
        <v>4.5517741170275558E-3</v>
      </c>
    </row>
    <row r="162" spans="23:25" x14ac:dyDescent="0.25">
      <c r="W162" s="3">
        <v>42804</v>
      </c>
      <c r="X162" s="2">
        <v>86.581999999999994</v>
      </c>
      <c r="Y162" s="2">
        <f t="shared" si="4"/>
        <v>3.5288913682894421E-3</v>
      </c>
    </row>
    <row r="163" spans="23:25" x14ac:dyDescent="0.25">
      <c r="W163" s="3">
        <v>42803</v>
      </c>
      <c r="X163" s="2">
        <v>86.277000000000001</v>
      </c>
      <c r="Y163" s="2">
        <f t="shared" si="4"/>
        <v>2.2278701734082208E-3</v>
      </c>
    </row>
    <row r="164" spans="23:25" x14ac:dyDescent="0.25">
      <c r="W164" s="3">
        <v>42802</v>
      </c>
      <c r="X164" s="2">
        <v>86.084999999999994</v>
      </c>
      <c r="Y164" s="2">
        <f t="shared" si="4"/>
        <v>-4.6011195696036462E-3</v>
      </c>
    </row>
    <row r="165" spans="23:25" x14ac:dyDescent="0.25">
      <c r="W165" s="3">
        <v>42801</v>
      </c>
      <c r="X165" s="2">
        <v>86.481999999999999</v>
      </c>
      <c r="Y165" s="2">
        <f t="shared" si="4"/>
        <v>1.9097338543324831E-3</v>
      </c>
    </row>
    <row r="166" spans="23:25" x14ac:dyDescent="0.25">
      <c r="W166" s="3">
        <v>42800</v>
      </c>
      <c r="X166" s="2">
        <v>86.316999999999993</v>
      </c>
      <c r="Y166" s="2">
        <f t="shared" si="4"/>
        <v>-3.4579900648904825E-3</v>
      </c>
    </row>
    <row r="167" spans="23:25" x14ac:dyDescent="0.25">
      <c r="W167" s="3">
        <v>42797</v>
      </c>
      <c r="X167" s="2">
        <v>86.616</v>
      </c>
      <c r="Y167" s="2">
        <f t="shared" si="4"/>
        <v>-2.7704668413807717E-4</v>
      </c>
    </row>
    <row r="168" spans="23:25" x14ac:dyDescent="0.25">
      <c r="W168" s="3">
        <v>42796</v>
      </c>
      <c r="X168" s="2">
        <v>86.64</v>
      </c>
      <c r="Y168" s="2">
        <f t="shared" si="4"/>
        <v>-7.6461322813557069E-3</v>
      </c>
    </row>
    <row r="169" spans="23:25" x14ac:dyDescent="0.25">
      <c r="W169" s="3">
        <v>42795</v>
      </c>
      <c r="X169" s="2">
        <v>87.305000000000007</v>
      </c>
      <c r="Y169" s="2">
        <f t="shared" si="4"/>
        <v>1.104525455799932E-2</v>
      </c>
    </row>
    <row r="170" spans="23:25" x14ac:dyDescent="0.25">
      <c r="W170" s="3">
        <v>42794</v>
      </c>
      <c r="X170" s="2">
        <v>86.346000000000004</v>
      </c>
      <c r="Y170" s="2">
        <f t="shared" si="4"/>
        <v>-1.550692914861279E-3</v>
      </c>
    </row>
    <row r="171" spans="23:25" x14ac:dyDescent="0.25">
      <c r="W171" s="3">
        <v>42793</v>
      </c>
      <c r="X171" s="2">
        <v>86.48</v>
      </c>
      <c r="Y171" s="2">
        <f t="shared" si="4"/>
        <v>4.8568261878691212E-3</v>
      </c>
    </row>
    <row r="172" spans="23:25" x14ac:dyDescent="0.25">
      <c r="W172" s="3">
        <v>42790</v>
      </c>
      <c r="X172" s="2">
        <v>86.061000000000007</v>
      </c>
      <c r="Y172" s="2">
        <f t="shared" si="4"/>
        <v>-9.59811244604045E-3</v>
      </c>
    </row>
    <row r="173" spans="23:25" x14ac:dyDescent="0.25">
      <c r="W173" s="3">
        <v>42789</v>
      </c>
      <c r="X173" s="2">
        <v>86.891000000000005</v>
      </c>
      <c r="Y173" s="2">
        <f t="shared" si="4"/>
        <v>-4.4783392486078639E-3</v>
      </c>
    </row>
    <row r="174" spans="23:25" x14ac:dyDescent="0.25">
      <c r="W174" s="3">
        <v>42788</v>
      </c>
      <c r="X174" s="2">
        <v>87.281000000000006</v>
      </c>
      <c r="Y174" s="2">
        <f t="shared" si="4"/>
        <v>3.3231538181192183E-4</v>
      </c>
    </row>
    <row r="175" spans="23:25" x14ac:dyDescent="0.25">
      <c r="W175" s="3">
        <v>42787</v>
      </c>
      <c r="X175" s="2">
        <v>87.251999999999995</v>
      </c>
      <c r="Y175" s="2">
        <f t="shared" si="4"/>
        <v>3.3637402491046094E-3</v>
      </c>
    </row>
    <row r="176" spans="23:25" x14ac:dyDescent="0.25">
      <c r="W176" s="3">
        <v>42786</v>
      </c>
      <c r="X176" s="2">
        <v>86.959000000000003</v>
      </c>
      <c r="Y176" s="2">
        <f t="shared" si="4"/>
        <v>5.2229675127142324E-3</v>
      </c>
    </row>
    <row r="177" spans="23:25" x14ac:dyDescent="0.25">
      <c r="W177" s="3">
        <v>42783</v>
      </c>
      <c r="X177" s="2">
        <v>86.506</v>
      </c>
      <c r="Y177" s="2">
        <f t="shared" si="4"/>
        <v>-7.0038300355046417E-3</v>
      </c>
    </row>
    <row r="178" spans="23:25" x14ac:dyDescent="0.25">
      <c r="W178" s="3">
        <v>42782</v>
      </c>
      <c r="X178" s="2">
        <v>87.114000000000004</v>
      </c>
      <c r="Y178" s="2">
        <f t="shared" si="4"/>
        <v>-1.0391898838005818E-2</v>
      </c>
    </row>
    <row r="179" spans="23:25" x14ac:dyDescent="0.25">
      <c r="W179" s="3">
        <v>42781</v>
      </c>
      <c r="X179" s="2">
        <v>88.024000000000001</v>
      </c>
      <c r="Y179" s="2">
        <f t="shared" si="4"/>
        <v>5.2738112381014984E-3</v>
      </c>
    </row>
    <row r="180" spans="23:25" x14ac:dyDescent="0.25">
      <c r="W180" s="3">
        <v>42780</v>
      </c>
      <c r="X180" s="2">
        <v>87.561000000000007</v>
      </c>
      <c r="Y180" s="2">
        <f t="shared" si="4"/>
        <v>7.6006762827357495E-3</v>
      </c>
    </row>
    <row r="181" spans="23:25" x14ac:dyDescent="0.25">
      <c r="W181" s="3">
        <v>42779</v>
      </c>
      <c r="X181" s="2">
        <v>86.897999999999996</v>
      </c>
      <c r="Y181" s="2">
        <f t="shared" si="4"/>
        <v>4.6032038306628034E-5</v>
      </c>
    </row>
    <row r="182" spans="23:25" x14ac:dyDescent="0.25">
      <c r="W182" s="3">
        <v>42776</v>
      </c>
      <c r="X182" s="2">
        <v>86.894000000000005</v>
      </c>
      <c r="Y182" s="2">
        <f t="shared" si="4"/>
        <v>6.2222782125848112E-3</v>
      </c>
    </row>
    <row r="183" spans="23:25" x14ac:dyDescent="0.25">
      <c r="W183" s="3">
        <v>42775</v>
      </c>
      <c r="X183" s="2">
        <v>86.355000000000004</v>
      </c>
      <c r="Y183" s="2">
        <f t="shared" si="4"/>
        <v>9.1202660955339281E-3</v>
      </c>
    </row>
    <row r="184" spans="23:25" x14ac:dyDescent="0.25">
      <c r="W184" s="3">
        <v>42774</v>
      </c>
      <c r="X184" s="2">
        <v>85.570999999999998</v>
      </c>
      <c r="Y184" s="2">
        <f t="shared" si="4"/>
        <v>-1.7863923720806473E-3</v>
      </c>
    </row>
    <row r="185" spans="23:25" x14ac:dyDescent="0.25">
      <c r="W185" s="3">
        <v>42773</v>
      </c>
      <c r="X185" s="2">
        <v>85.724000000000004</v>
      </c>
      <c r="Y185" s="2">
        <f t="shared" si="4"/>
        <v>1.5643791789111071E-3</v>
      </c>
    </row>
    <row r="186" spans="23:25" x14ac:dyDescent="0.25">
      <c r="W186" s="3">
        <v>42772</v>
      </c>
      <c r="X186" s="2">
        <v>85.59</v>
      </c>
      <c r="Y186" s="2">
        <f t="shared" si="4"/>
        <v>-1.0529716200518735E-2</v>
      </c>
    </row>
    <row r="187" spans="23:25" x14ac:dyDescent="0.25">
      <c r="W187" s="3">
        <v>42769</v>
      </c>
      <c r="X187" s="2">
        <v>86.495999999999995</v>
      </c>
      <c r="Y187" s="2">
        <f t="shared" si="4"/>
        <v>1.3767334262261902E-3</v>
      </c>
    </row>
    <row r="188" spans="23:25" x14ac:dyDescent="0.25">
      <c r="W188" s="3">
        <v>42768</v>
      </c>
      <c r="X188" s="2">
        <v>86.376999999999995</v>
      </c>
      <c r="Y188" s="2">
        <f t="shared" si="4"/>
        <v>5.3979201118953685E-3</v>
      </c>
    </row>
    <row r="189" spans="23:25" x14ac:dyDescent="0.25">
      <c r="W189" s="3">
        <v>42767</v>
      </c>
      <c r="X189" s="2">
        <v>85.912000000000006</v>
      </c>
      <c r="Y189" s="2">
        <f t="shared" si="4"/>
        <v>4.0822572058416525E-3</v>
      </c>
    </row>
    <row r="190" spans="23:25" x14ac:dyDescent="0.25">
      <c r="W190" s="3">
        <v>42766</v>
      </c>
      <c r="X190" s="2">
        <v>85.561999999999998</v>
      </c>
      <c r="Y190" s="2">
        <f t="shared" si="4"/>
        <v>-4.6059118617514409E-3</v>
      </c>
    </row>
    <row r="191" spans="23:25" x14ac:dyDescent="0.25">
      <c r="W191" s="3">
        <v>42765</v>
      </c>
      <c r="X191" s="2">
        <v>85.956999999999994</v>
      </c>
      <c r="Y191" s="2">
        <f t="shared" si="4"/>
        <v>-1.0979903555204619E-2</v>
      </c>
    </row>
    <row r="192" spans="23:25" x14ac:dyDescent="0.25">
      <c r="W192" s="3">
        <v>42762</v>
      </c>
      <c r="X192" s="2">
        <v>86.906000000000006</v>
      </c>
      <c r="Y192" s="2">
        <f t="shared" si="4"/>
        <v>7.0090642302986983E-3</v>
      </c>
    </row>
    <row r="193" spans="23:25" x14ac:dyDescent="0.25">
      <c r="W193" s="3">
        <v>42761</v>
      </c>
      <c r="X193" s="2">
        <v>86.299000000000007</v>
      </c>
      <c r="Y193" s="2">
        <f t="shared" si="4"/>
        <v>6.1253976297469875E-3</v>
      </c>
    </row>
    <row r="194" spans="23:25" x14ac:dyDescent="0.25">
      <c r="W194" s="3">
        <v>42760</v>
      </c>
      <c r="X194" s="2">
        <v>85.772000000000006</v>
      </c>
      <c r="Y194" s="2">
        <f t="shared" si="4"/>
        <v>-5.742933046520046E-3</v>
      </c>
    </row>
    <row r="195" spans="23:25" x14ac:dyDescent="0.25">
      <c r="W195" s="3">
        <v>42759</v>
      </c>
      <c r="X195" s="2">
        <v>86.266000000000005</v>
      </c>
      <c r="Y195" s="2">
        <f t="shared" si="4"/>
        <v>9.2116104281396265E-3</v>
      </c>
    </row>
    <row r="196" spans="23:25" x14ac:dyDescent="0.25">
      <c r="W196" s="3">
        <v>42758</v>
      </c>
      <c r="X196" s="2">
        <v>85.474999999999994</v>
      </c>
      <c r="Y196" s="2">
        <f t="shared" si="4"/>
        <v>-1.3410696964797688E-2</v>
      </c>
    </row>
    <row r="197" spans="23:25" x14ac:dyDescent="0.25">
      <c r="W197" s="3">
        <v>42755</v>
      </c>
      <c r="X197" s="2">
        <v>86.629000000000005</v>
      </c>
      <c r="Y197" s="2">
        <f t="shared" si="4"/>
        <v>-2.5018027172085738E-3</v>
      </c>
    </row>
    <row r="198" spans="23:25" x14ac:dyDescent="0.25">
      <c r="W198" s="3">
        <v>42754</v>
      </c>
      <c r="X198" s="2">
        <v>86.846000000000004</v>
      </c>
      <c r="Y198" s="2">
        <f t="shared" ref="Y198:Y261" si="5">LN(X198/X199)</f>
        <v>9.2543982322407965E-3</v>
      </c>
    </row>
    <row r="199" spans="23:25" x14ac:dyDescent="0.25">
      <c r="W199" s="3">
        <v>42753</v>
      </c>
      <c r="X199" s="2">
        <v>86.046000000000006</v>
      </c>
      <c r="Y199" s="2">
        <f t="shared" si="5"/>
        <v>9.7162973899630883E-3</v>
      </c>
    </row>
    <row r="200" spans="23:25" x14ac:dyDescent="0.25">
      <c r="W200" s="3">
        <v>42752</v>
      </c>
      <c r="X200" s="2">
        <v>85.213999999999999</v>
      </c>
      <c r="Y200" s="2">
        <f t="shared" si="5"/>
        <v>-1.9695661599178618E-3</v>
      </c>
    </row>
    <row r="201" spans="23:25" x14ac:dyDescent="0.25">
      <c r="W201" s="3">
        <v>42751</v>
      </c>
      <c r="X201" s="2">
        <v>85.382000000000005</v>
      </c>
      <c r="Y201" s="2">
        <f t="shared" si="5"/>
        <v>-5.7457998970210375E-3</v>
      </c>
    </row>
    <row r="202" spans="23:25" x14ac:dyDescent="0.25">
      <c r="W202" s="3">
        <v>42748</v>
      </c>
      <c r="X202" s="2">
        <v>85.873999999999995</v>
      </c>
      <c r="Y202" s="2">
        <f t="shared" si="5"/>
        <v>3.2611227868789626E-4</v>
      </c>
    </row>
    <row r="203" spans="23:25" x14ac:dyDescent="0.25">
      <c r="W203" s="3">
        <v>42747</v>
      </c>
      <c r="X203" s="2">
        <v>85.846000000000004</v>
      </c>
      <c r="Y203" s="2">
        <f t="shared" si="5"/>
        <v>-4.192676852622305E-4</v>
      </c>
    </row>
    <row r="204" spans="23:25" x14ac:dyDescent="0.25">
      <c r="W204" s="3">
        <v>42746</v>
      </c>
      <c r="X204" s="2">
        <v>85.882000000000005</v>
      </c>
      <c r="Y204" s="2">
        <f t="shared" si="5"/>
        <v>6.6708582415566185E-3</v>
      </c>
    </row>
    <row r="205" spans="23:25" x14ac:dyDescent="0.25">
      <c r="W205" s="3">
        <v>42745</v>
      </c>
      <c r="X205" s="2">
        <v>85.311000000000007</v>
      </c>
      <c r="Y205" s="2">
        <f t="shared" si="5"/>
        <v>-1.6409198564676592E-4</v>
      </c>
    </row>
    <row r="206" spans="23:25" x14ac:dyDescent="0.25">
      <c r="W206" s="3">
        <v>42744</v>
      </c>
      <c r="X206" s="2">
        <v>85.325000000000003</v>
      </c>
      <c r="Y206" s="2">
        <f t="shared" si="5"/>
        <v>-1.007403327630603E-3</v>
      </c>
    </row>
    <row r="207" spans="23:25" x14ac:dyDescent="0.25">
      <c r="W207" s="3">
        <v>42741</v>
      </c>
      <c r="X207" s="2">
        <v>85.411000000000001</v>
      </c>
      <c r="Y207" s="2">
        <f t="shared" si="5"/>
        <v>8.8789119586254774E-3</v>
      </c>
    </row>
    <row r="208" spans="23:25" x14ac:dyDescent="0.25">
      <c r="W208" s="3">
        <v>42740</v>
      </c>
      <c r="X208" s="2">
        <v>84.656000000000006</v>
      </c>
      <c r="Y208" s="2">
        <f t="shared" si="5"/>
        <v>-8.703275128301588E-3</v>
      </c>
    </row>
    <row r="209" spans="23:25" x14ac:dyDescent="0.25">
      <c r="W209" s="3">
        <v>42739</v>
      </c>
      <c r="X209" s="2">
        <v>85.396000000000001</v>
      </c>
      <c r="Y209" s="2">
        <f t="shared" si="5"/>
        <v>4.6127113049367037E-3</v>
      </c>
    </row>
    <row r="210" spans="23:25" x14ac:dyDescent="0.25">
      <c r="W210" s="3">
        <v>42738</v>
      </c>
      <c r="X210" s="2">
        <v>85.003</v>
      </c>
      <c r="Y210" s="2">
        <f t="shared" si="5"/>
        <v>6.3729813374821314E-3</v>
      </c>
    </row>
    <row r="211" spans="23:25" x14ac:dyDescent="0.25">
      <c r="W211" s="3">
        <v>42737</v>
      </c>
      <c r="X211" s="2">
        <v>84.462999999999994</v>
      </c>
      <c r="Y211" s="2">
        <f t="shared" si="5"/>
        <v>2.8930196485822909E-3</v>
      </c>
    </row>
    <row r="212" spans="23:25" x14ac:dyDescent="0.25">
      <c r="W212" s="3">
        <v>42734</v>
      </c>
      <c r="X212" s="2">
        <v>84.218999999999994</v>
      </c>
      <c r="Y212" s="2">
        <f t="shared" si="5"/>
        <v>1.0692138733352863E-3</v>
      </c>
    </row>
    <row r="213" spans="23:25" x14ac:dyDescent="0.25">
      <c r="W213" s="3">
        <v>42733</v>
      </c>
      <c r="X213" s="2">
        <v>84.129000000000005</v>
      </c>
      <c r="Y213" s="2">
        <f t="shared" si="5"/>
        <v>-3.684138636586671E-4</v>
      </c>
    </row>
    <row r="214" spans="23:25" x14ac:dyDescent="0.25">
      <c r="W214" s="3">
        <v>42732</v>
      </c>
      <c r="X214" s="2">
        <v>84.16</v>
      </c>
      <c r="Y214" s="2">
        <f t="shared" si="5"/>
        <v>-2.5158440156248497E-3</v>
      </c>
    </row>
    <row r="215" spans="23:25" x14ac:dyDescent="0.25">
      <c r="W215" s="3">
        <v>42731</v>
      </c>
      <c r="X215" s="2">
        <v>84.372</v>
      </c>
      <c r="Y215" s="2">
        <f t="shared" si="5"/>
        <v>2.1594436554519887E-3</v>
      </c>
    </row>
    <row r="216" spans="23:25" x14ac:dyDescent="0.25">
      <c r="W216" s="3">
        <v>42730</v>
      </c>
      <c r="X216" s="2">
        <v>84.19</v>
      </c>
      <c r="Y216" s="2">
        <f t="shared" si="5"/>
        <v>3.4451830148713087E-4</v>
      </c>
    </row>
    <row r="217" spans="23:25" x14ac:dyDescent="0.25">
      <c r="W217" s="3">
        <v>42727</v>
      </c>
      <c r="X217" s="2">
        <v>84.161000000000001</v>
      </c>
      <c r="Y217" s="2">
        <f t="shared" si="5"/>
        <v>-7.8233120648651348E-3</v>
      </c>
    </row>
    <row r="218" spans="23:25" x14ac:dyDescent="0.25">
      <c r="W218" s="3">
        <v>42726</v>
      </c>
      <c r="X218" s="2">
        <v>84.822000000000003</v>
      </c>
      <c r="Y218" s="2">
        <f t="shared" si="5"/>
        <v>-2.9430136490321344E-3</v>
      </c>
    </row>
    <row r="219" spans="23:25" x14ac:dyDescent="0.25">
      <c r="W219" s="3">
        <v>42725</v>
      </c>
      <c r="X219" s="2">
        <v>85.072000000000003</v>
      </c>
      <c r="Y219" s="2">
        <f t="shared" si="5"/>
        <v>-5.7316150884564477E-3</v>
      </c>
    </row>
    <row r="220" spans="23:25" x14ac:dyDescent="0.25">
      <c r="W220" s="3">
        <v>42724</v>
      </c>
      <c r="X220" s="2">
        <v>85.561000000000007</v>
      </c>
      <c r="Y220" s="2">
        <f t="shared" si="5"/>
        <v>8.4860162177735517E-3</v>
      </c>
    </row>
    <row r="221" spans="23:25" x14ac:dyDescent="0.25">
      <c r="W221" s="3">
        <v>42723</v>
      </c>
      <c r="X221" s="2">
        <v>84.837999999999994</v>
      </c>
      <c r="Y221" s="2">
        <f t="shared" si="5"/>
        <v>-1.5323191749680642E-2</v>
      </c>
    </row>
    <row r="222" spans="23:25" x14ac:dyDescent="0.25">
      <c r="W222" s="3">
        <v>42720</v>
      </c>
      <c r="X222" s="2">
        <v>86.147999999999996</v>
      </c>
      <c r="Y222" s="2">
        <f t="shared" si="5"/>
        <v>-9.3584960860880768E-3</v>
      </c>
    </row>
    <row r="223" spans="23:25" x14ac:dyDescent="0.25">
      <c r="W223" s="3">
        <v>42719</v>
      </c>
      <c r="X223" s="2">
        <v>86.957999999999998</v>
      </c>
      <c r="Y223" s="2">
        <f t="shared" si="5"/>
        <v>3.2020668002759292E-3</v>
      </c>
    </row>
    <row r="224" spans="23:25" x14ac:dyDescent="0.25">
      <c r="W224" s="3">
        <v>42718</v>
      </c>
      <c r="X224" s="2">
        <v>86.68</v>
      </c>
      <c r="Y224" s="2">
        <f t="shared" si="5"/>
        <v>3.4207031922271532E-3</v>
      </c>
    </row>
    <row r="225" spans="23:25" x14ac:dyDescent="0.25">
      <c r="W225" s="3">
        <v>42717</v>
      </c>
      <c r="X225" s="2">
        <v>86.384</v>
      </c>
      <c r="Y225" s="2">
        <f t="shared" si="5"/>
        <v>1.7611349966038371E-3</v>
      </c>
    </row>
    <row r="226" spans="23:25" x14ac:dyDescent="0.25">
      <c r="W226" s="3">
        <v>42716</v>
      </c>
      <c r="X226" s="2">
        <v>86.231999999999999</v>
      </c>
      <c r="Y226" s="2">
        <f t="shared" si="5"/>
        <v>3.8342268730818703E-3</v>
      </c>
    </row>
    <row r="227" spans="23:25" x14ac:dyDescent="0.25">
      <c r="W227" s="3">
        <v>42713</v>
      </c>
      <c r="X227" s="2">
        <v>85.902000000000001</v>
      </c>
      <c r="Y227" s="2">
        <f t="shared" si="5"/>
        <v>9.3095732244013914E-3</v>
      </c>
    </row>
    <row r="228" spans="23:25" x14ac:dyDescent="0.25">
      <c r="W228" s="3">
        <v>42712</v>
      </c>
      <c r="X228" s="2">
        <v>85.105999999999995</v>
      </c>
      <c r="Y228" s="2">
        <f t="shared" si="5"/>
        <v>-1.2924222949099501E-4</v>
      </c>
    </row>
    <row r="229" spans="23:25" x14ac:dyDescent="0.25">
      <c r="W229" s="3">
        <v>42711</v>
      </c>
      <c r="X229" s="2">
        <v>85.117000000000004</v>
      </c>
      <c r="Y229" s="2">
        <f t="shared" si="5"/>
        <v>5.1706916952042221E-4</v>
      </c>
    </row>
    <row r="230" spans="23:25" x14ac:dyDescent="0.25">
      <c r="W230" s="3">
        <v>42710</v>
      </c>
      <c r="X230" s="2">
        <v>85.072999999999993</v>
      </c>
      <c r="Y230" s="2">
        <f t="shared" si="5"/>
        <v>7.0530151669091651E-5</v>
      </c>
    </row>
    <row r="231" spans="23:25" x14ac:dyDescent="0.25">
      <c r="W231" s="3">
        <v>42709</v>
      </c>
      <c r="X231" s="2">
        <v>85.066999999999993</v>
      </c>
      <c r="Y231" s="2">
        <f t="shared" si="5"/>
        <v>5.0203985051483222E-3</v>
      </c>
    </row>
    <row r="232" spans="23:25" x14ac:dyDescent="0.25">
      <c r="W232" s="3">
        <v>42706</v>
      </c>
      <c r="X232" s="2">
        <v>84.641000000000005</v>
      </c>
      <c r="Y232" s="2">
        <f t="shared" si="5"/>
        <v>4.4905580863802873E-4</v>
      </c>
    </row>
    <row r="233" spans="23:25" x14ac:dyDescent="0.25">
      <c r="W233" s="3">
        <v>42705</v>
      </c>
      <c r="X233" s="2">
        <v>84.602999999999994</v>
      </c>
      <c r="Y233" s="2">
        <f t="shared" si="5"/>
        <v>9.1054763310890942E-4</v>
      </c>
    </row>
    <row r="234" spans="23:25" x14ac:dyDescent="0.25">
      <c r="W234" s="3">
        <v>42704</v>
      </c>
      <c r="X234" s="2">
        <v>84.525999999999996</v>
      </c>
      <c r="Y234" s="2">
        <f t="shared" si="5"/>
        <v>5.0407218286197394E-3</v>
      </c>
    </row>
    <row r="235" spans="23:25" x14ac:dyDescent="0.25">
      <c r="W235" s="3">
        <v>42703</v>
      </c>
      <c r="X235" s="2">
        <v>84.100999999999999</v>
      </c>
      <c r="Y235" s="2">
        <f t="shared" si="5"/>
        <v>4.1584064975767106E-3</v>
      </c>
    </row>
    <row r="236" spans="23:25" x14ac:dyDescent="0.25">
      <c r="W236" s="3">
        <v>42702</v>
      </c>
      <c r="X236" s="2">
        <v>83.751999999999995</v>
      </c>
      <c r="Y236" s="2">
        <f t="shared" si="5"/>
        <v>-6.3794551037620762E-3</v>
      </c>
    </row>
    <row r="237" spans="23:25" x14ac:dyDescent="0.25">
      <c r="W237" s="3">
        <v>42699</v>
      </c>
      <c r="X237" s="2">
        <v>84.287999999999997</v>
      </c>
      <c r="Y237" s="2">
        <f t="shared" si="5"/>
        <v>3.9704763231957442E-3</v>
      </c>
    </row>
    <row r="238" spans="23:25" x14ac:dyDescent="0.25">
      <c r="W238" s="3">
        <v>42698</v>
      </c>
      <c r="X238" s="2">
        <v>83.953999999999994</v>
      </c>
      <c r="Y238" s="2">
        <f t="shared" si="5"/>
        <v>1.0332637050535536E-2</v>
      </c>
    </row>
    <row r="239" spans="23:25" x14ac:dyDescent="0.25">
      <c r="W239" s="3">
        <v>42697</v>
      </c>
      <c r="X239" s="2">
        <v>83.090999999999994</v>
      </c>
      <c r="Y239" s="2">
        <f t="shared" si="5"/>
        <v>1.000280482019515E-2</v>
      </c>
    </row>
    <row r="240" spans="23:25" x14ac:dyDescent="0.25">
      <c r="W240" s="3">
        <v>42696</v>
      </c>
      <c r="X240" s="2">
        <v>82.263999999999996</v>
      </c>
      <c r="Y240" s="2">
        <f t="shared" si="5"/>
        <v>7.4917685104153265E-3</v>
      </c>
    </row>
    <row r="241" spans="23:25" x14ac:dyDescent="0.25">
      <c r="W241" s="3">
        <v>42695</v>
      </c>
      <c r="X241" s="2">
        <v>81.650000000000006</v>
      </c>
      <c r="Y241" s="2">
        <f t="shared" si="5"/>
        <v>3.2877010820019973E-3</v>
      </c>
    </row>
    <row r="242" spans="23:25" x14ac:dyDescent="0.25">
      <c r="W242" s="3">
        <v>42692</v>
      </c>
      <c r="X242" s="2">
        <v>81.382000000000005</v>
      </c>
      <c r="Y242" s="2">
        <f t="shared" si="5"/>
        <v>-2.2706500743917266E-3</v>
      </c>
    </row>
    <row r="243" spans="23:25" x14ac:dyDescent="0.25">
      <c r="W243" s="3">
        <v>42691</v>
      </c>
      <c r="X243" s="2">
        <v>81.566999999999993</v>
      </c>
      <c r="Y243" s="2">
        <f t="shared" si="5"/>
        <v>-3.1870556778725067E-4</v>
      </c>
    </row>
    <row r="244" spans="23:25" x14ac:dyDescent="0.25">
      <c r="W244" s="3">
        <v>42690</v>
      </c>
      <c r="X244" s="2">
        <v>81.593000000000004</v>
      </c>
      <c r="Y244" s="2">
        <f t="shared" si="5"/>
        <v>-1.1624354117968676E-2</v>
      </c>
    </row>
    <row r="245" spans="23:25" x14ac:dyDescent="0.25">
      <c r="W245" s="3">
        <v>42689</v>
      </c>
      <c r="X245" s="2">
        <v>82.546999999999997</v>
      </c>
      <c r="Y245" s="2">
        <f t="shared" si="5"/>
        <v>7.8077890380252573E-3</v>
      </c>
    </row>
    <row r="246" spans="23:25" x14ac:dyDescent="0.25">
      <c r="W246" s="3">
        <v>42688</v>
      </c>
      <c r="X246" s="2">
        <v>81.905000000000001</v>
      </c>
      <c r="Y246" s="2">
        <f t="shared" si="5"/>
        <v>1.7104116617809303E-2</v>
      </c>
    </row>
    <row r="247" spans="23:25" x14ac:dyDescent="0.25">
      <c r="W247" s="3">
        <v>42685</v>
      </c>
      <c r="X247" s="2">
        <v>80.516000000000005</v>
      </c>
      <c r="Y247" s="2">
        <f t="shared" si="5"/>
        <v>-1.007132525019306E-2</v>
      </c>
    </row>
    <row r="248" spans="23:25" x14ac:dyDescent="0.25">
      <c r="W248" s="3">
        <v>42684</v>
      </c>
      <c r="X248" s="2">
        <v>81.331000000000003</v>
      </c>
      <c r="Y248" s="2">
        <f t="shared" si="5"/>
        <v>8.0613242012533021E-3</v>
      </c>
    </row>
    <row r="249" spans="23:25" x14ac:dyDescent="0.25">
      <c r="W249" s="3">
        <v>42683</v>
      </c>
      <c r="X249" s="2">
        <v>80.677999999999997</v>
      </c>
      <c r="Y249" s="2">
        <f t="shared" si="5"/>
        <v>-1.1718667502364876E-2</v>
      </c>
    </row>
    <row r="250" spans="23:25" x14ac:dyDescent="0.25">
      <c r="W250" s="3">
        <v>42682</v>
      </c>
      <c r="X250" s="2">
        <v>81.629000000000005</v>
      </c>
      <c r="Y250" s="2">
        <f t="shared" si="5"/>
        <v>1.1037177366889145E-2</v>
      </c>
    </row>
    <row r="251" spans="23:25" x14ac:dyDescent="0.25">
      <c r="W251" s="3">
        <v>42681</v>
      </c>
      <c r="X251" s="2">
        <v>80.733000000000004</v>
      </c>
      <c r="Y251" s="2">
        <f t="shared" si="5"/>
        <v>1.9992158837954403E-2</v>
      </c>
    </row>
    <row r="252" spans="23:25" x14ac:dyDescent="0.25">
      <c r="W252" s="3">
        <v>42678</v>
      </c>
      <c r="X252" s="2">
        <v>79.135000000000005</v>
      </c>
      <c r="Y252" s="2">
        <f t="shared" si="5"/>
        <v>3.5388835191955801E-4</v>
      </c>
    </row>
    <row r="253" spans="23:25" x14ac:dyDescent="0.25">
      <c r="W253" s="3">
        <v>42677</v>
      </c>
      <c r="X253" s="2">
        <v>79.106999999999999</v>
      </c>
      <c r="Y253" s="2">
        <f t="shared" si="5"/>
        <v>-2.4015218179924971E-4</v>
      </c>
    </row>
    <row r="254" spans="23:25" x14ac:dyDescent="0.25">
      <c r="W254" s="3">
        <v>42676</v>
      </c>
      <c r="X254" s="2">
        <v>79.126000000000005</v>
      </c>
      <c r="Y254" s="2">
        <f t="shared" si="5"/>
        <v>-7.1778777158013314E-3</v>
      </c>
    </row>
    <row r="255" spans="23:25" x14ac:dyDescent="0.25">
      <c r="W255" s="3">
        <v>42675</v>
      </c>
      <c r="X255" s="2">
        <v>79.695999999999998</v>
      </c>
      <c r="Y255" s="2">
        <f t="shared" si="5"/>
        <v>-8.7795217037712483E-4</v>
      </c>
    </row>
    <row r="256" spans="23:25" x14ac:dyDescent="0.25">
      <c r="W256" s="3">
        <v>42674</v>
      </c>
      <c r="X256" s="2">
        <v>79.766000000000005</v>
      </c>
      <c r="Y256" s="2">
        <f t="shared" si="5"/>
        <v>2.0078816072399974E-3</v>
      </c>
    </row>
    <row r="257" spans="23:25" x14ac:dyDescent="0.25">
      <c r="W257" s="3">
        <v>42671</v>
      </c>
      <c r="X257" s="2">
        <v>79.605999999999995</v>
      </c>
      <c r="Y257" s="2">
        <f t="shared" si="5"/>
        <v>-3.5862557088604994E-3</v>
      </c>
    </row>
    <row r="258" spans="23:25" x14ac:dyDescent="0.25">
      <c r="W258" s="3">
        <v>42670</v>
      </c>
      <c r="X258" s="2">
        <v>79.891999999999996</v>
      </c>
      <c r="Y258" s="2">
        <f t="shared" si="5"/>
        <v>-5.5059190018722794E-4</v>
      </c>
    </row>
    <row r="259" spans="23:25" x14ac:dyDescent="0.25">
      <c r="W259" s="3">
        <v>42669</v>
      </c>
      <c r="X259" s="2">
        <v>79.936000000000007</v>
      </c>
      <c r="Y259" s="2">
        <f t="shared" si="5"/>
        <v>3.0320138494559531E-3</v>
      </c>
    </row>
    <row r="260" spans="23:25" x14ac:dyDescent="0.25">
      <c r="W260" s="3">
        <v>42668</v>
      </c>
      <c r="X260" s="2">
        <v>79.694000000000003</v>
      </c>
      <c r="Y260" s="2">
        <f t="shared" si="5"/>
        <v>5.0066146469794721E-3</v>
      </c>
    </row>
    <row r="261" spans="23:25" x14ac:dyDescent="0.25">
      <c r="W261" s="3">
        <v>42667</v>
      </c>
      <c r="X261" s="2">
        <v>79.296000000000006</v>
      </c>
      <c r="Y261" s="2">
        <f t="shared" si="5"/>
        <v>4.2716204828912334E-3</v>
      </c>
    </row>
    <row r="262" spans="23:25" x14ac:dyDescent="0.25">
      <c r="W262" s="3">
        <v>42664</v>
      </c>
      <c r="X262" s="2">
        <v>78.957999999999998</v>
      </c>
      <c r="Y262" s="2">
        <f t="shared" ref="Y262:Y325" si="6">LN(X262/X263)</f>
        <v>-4.1959517605216021E-3</v>
      </c>
    </row>
    <row r="263" spans="23:25" x14ac:dyDescent="0.25">
      <c r="W263" s="3">
        <v>42663</v>
      </c>
      <c r="X263" s="2">
        <v>79.290000000000006</v>
      </c>
      <c r="Y263" s="2">
        <f t="shared" si="6"/>
        <v>-7.2757752210482274E-3</v>
      </c>
    </row>
    <row r="264" spans="23:25" x14ac:dyDescent="0.25">
      <c r="W264" s="3">
        <v>42662</v>
      </c>
      <c r="X264" s="2">
        <v>79.869</v>
      </c>
      <c r="Y264" s="2">
        <f t="shared" si="6"/>
        <v>3.0722375615935709E-3</v>
      </c>
    </row>
    <row r="265" spans="23:25" x14ac:dyDescent="0.25">
      <c r="W265" s="3">
        <v>42661</v>
      </c>
      <c r="X265" s="2">
        <v>79.623999999999995</v>
      </c>
      <c r="Y265" s="2">
        <f t="shared" si="6"/>
        <v>4.8090936540399016E-3</v>
      </c>
    </row>
    <row r="266" spans="23:25" x14ac:dyDescent="0.25">
      <c r="W266" s="3">
        <v>42660</v>
      </c>
      <c r="X266" s="2">
        <v>79.242000000000004</v>
      </c>
      <c r="Y266" s="2">
        <f t="shared" si="6"/>
        <v>-1.0468761795369107E-3</v>
      </c>
    </row>
    <row r="267" spans="23:25" x14ac:dyDescent="0.25">
      <c r="W267" s="3">
        <v>42657</v>
      </c>
      <c r="X267" s="2">
        <v>79.325000000000003</v>
      </c>
      <c r="Y267" s="2">
        <f t="shared" si="6"/>
        <v>1.0569368935202385E-2</v>
      </c>
    </row>
    <row r="268" spans="23:25" x14ac:dyDescent="0.25">
      <c r="W268" s="3">
        <v>42656</v>
      </c>
      <c r="X268" s="2">
        <v>78.491</v>
      </c>
      <c r="Y268" s="2">
        <f t="shared" si="6"/>
        <v>-3.9797884627789425E-3</v>
      </c>
    </row>
    <row r="269" spans="23:25" x14ac:dyDescent="0.25">
      <c r="W269" s="3">
        <v>42655</v>
      </c>
      <c r="X269" s="2">
        <v>78.804000000000002</v>
      </c>
      <c r="Y269" s="2">
        <f t="shared" si="6"/>
        <v>9.870388868166026E-3</v>
      </c>
    </row>
    <row r="270" spans="23:25" x14ac:dyDescent="0.25">
      <c r="W270" s="3">
        <v>42654</v>
      </c>
      <c r="X270" s="2">
        <v>78.03</v>
      </c>
      <c r="Y270" s="2">
        <f t="shared" si="6"/>
        <v>-9.9972779292302246E-3</v>
      </c>
    </row>
    <row r="271" spans="23:25" x14ac:dyDescent="0.25">
      <c r="W271" s="3">
        <v>42653</v>
      </c>
      <c r="X271" s="2">
        <v>78.813999999999993</v>
      </c>
      <c r="Y271" s="2">
        <f t="shared" si="6"/>
        <v>9.3182825600267426E-3</v>
      </c>
    </row>
    <row r="272" spans="23:25" x14ac:dyDescent="0.25">
      <c r="W272" s="3">
        <v>42650</v>
      </c>
      <c r="X272" s="2">
        <v>78.082999999999998</v>
      </c>
      <c r="Y272" s="2">
        <f t="shared" si="6"/>
        <v>-9.7242193916826369E-3</v>
      </c>
    </row>
    <row r="273" spans="23:25" x14ac:dyDescent="0.25">
      <c r="W273" s="3">
        <v>42649</v>
      </c>
      <c r="X273" s="2">
        <v>78.846000000000004</v>
      </c>
      <c r="Y273" s="2">
        <f t="shared" si="6"/>
        <v>-5.5789421744216103E-4</v>
      </c>
    </row>
    <row r="274" spans="23:25" x14ac:dyDescent="0.25">
      <c r="W274" s="3">
        <v>42648</v>
      </c>
      <c r="X274" s="2">
        <v>78.89</v>
      </c>
      <c r="Y274" s="2">
        <f t="shared" si="6"/>
        <v>6.1795306439695573E-3</v>
      </c>
    </row>
    <row r="275" spans="23:25" x14ac:dyDescent="0.25">
      <c r="W275" s="3">
        <v>42647</v>
      </c>
      <c r="X275" s="2">
        <v>78.403999999999996</v>
      </c>
      <c r="Y275" s="2">
        <f t="shared" si="6"/>
        <v>5.1917611278146439E-3</v>
      </c>
    </row>
    <row r="276" spans="23:25" x14ac:dyDescent="0.25">
      <c r="W276" s="3">
        <v>42646</v>
      </c>
      <c r="X276" s="2">
        <v>77.998000000000005</v>
      </c>
      <c r="Y276" s="2">
        <f t="shared" si="6"/>
        <v>4.8967099738952656E-3</v>
      </c>
    </row>
    <row r="277" spans="23:25" x14ac:dyDescent="0.25">
      <c r="W277" s="3">
        <v>42643</v>
      </c>
      <c r="X277" s="2">
        <v>77.617000000000004</v>
      </c>
      <c r="Y277" s="2">
        <f t="shared" si="6"/>
        <v>6.0737825966006792E-3</v>
      </c>
    </row>
    <row r="278" spans="23:25" x14ac:dyDescent="0.25">
      <c r="W278" s="3">
        <v>42642</v>
      </c>
      <c r="X278" s="2">
        <v>77.147000000000006</v>
      </c>
      <c r="Y278" s="2">
        <f t="shared" si="6"/>
        <v>-4.0231612106017391E-3</v>
      </c>
    </row>
    <row r="279" spans="23:25" x14ac:dyDescent="0.25">
      <c r="W279" s="3">
        <v>42641</v>
      </c>
      <c r="X279" s="2">
        <v>77.457999999999998</v>
      </c>
      <c r="Y279" s="2">
        <f t="shared" si="6"/>
        <v>5.9174451929796361E-3</v>
      </c>
    </row>
    <row r="280" spans="23:25" x14ac:dyDescent="0.25">
      <c r="W280" s="3">
        <v>42640</v>
      </c>
      <c r="X280" s="2">
        <v>77.001000000000005</v>
      </c>
      <c r="Y280" s="2">
        <f t="shared" si="6"/>
        <v>5.0646863419257218E-3</v>
      </c>
    </row>
    <row r="281" spans="23:25" x14ac:dyDescent="0.25">
      <c r="W281" s="3">
        <v>42639</v>
      </c>
      <c r="X281" s="2">
        <v>76.611999999999995</v>
      </c>
      <c r="Y281" s="2">
        <f t="shared" si="6"/>
        <v>-5.4801790313365609E-3</v>
      </c>
    </row>
    <row r="282" spans="23:25" x14ac:dyDescent="0.25">
      <c r="W282" s="3">
        <v>42636</v>
      </c>
      <c r="X282" s="2">
        <v>77.033000000000001</v>
      </c>
      <c r="Y282" s="2">
        <f t="shared" si="6"/>
        <v>2.5966269961395316E-4</v>
      </c>
    </row>
    <row r="283" spans="23:25" x14ac:dyDescent="0.25">
      <c r="W283" s="3">
        <v>42635</v>
      </c>
      <c r="X283" s="2">
        <v>77.013000000000005</v>
      </c>
      <c r="Y283" s="2">
        <f t="shared" si="6"/>
        <v>7.0103487351701552E-3</v>
      </c>
    </row>
    <row r="284" spans="23:25" x14ac:dyDescent="0.25">
      <c r="W284" s="3">
        <v>42634</v>
      </c>
      <c r="X284" s="2">
        <v>76.474999999999994</v>
      </c>
      <c r="Y284" s="2">
        <f t="shared" si="6"/>
        <v>-4.8265160223081851E-3</v>
      </c>
    </row>
    <row r="285" spans="23:25" x14ac:dyDescent="0.25">
      <c r="W285" s="3">
        <v>42633</v>
      </c>
      <c r="X285" s="2">
        <v>76.844999999999999</v>
      </c>
      <c r="Y285" s="2">
        <f t="shared" si="6"/>
        <v>5.9878682375373755E-4</v>
      </c>
    </row>
    <row r="286" spans="23:25" x14ac:dyDescent="0.25">
      <c r="W286" s="3">
        <v>42632</v>
      </c>
      <c r="X286" s="2">
        <v>76.799000000000007</v>
      </c>
      <c r="Y286" s="2">
        <f t="shared" si="6"/>
        <v>2.6206524904133586E-3</v>
      </c>
    </row>
    <row r="287" spans="23:25" x14ac:dyDescent="0.25">
      <c r="W287" s="3">
        <v>42629</v>
      </c>
      <c r="X287" s="2">
        <v>76.597999999999999</v>
      </c>
      <c r="Y287" s="2">
        <f t="shared" si="6"/>
        <v>-1.5914638300746995E-3</v>
      </c>
    </row>
    <row r="288" spans="23:25" x14ac:dyDescent="0.25">
      <c r="W288" s="3">
        <v>42628</v>
      </c>
      <c r="X288" s="2">
        <v>76.72</v>
      </c>
      <c r="Y288" s="2">
        <f t="shared" si="6"/>
        <v>2.8324748253331067E-3</v>
      </c>
    </row>
    <row r="289" spans="23:25" x14ac:dyDescent="0.25">
      <c r="W289" s="3">
        <v>42627</v>
      </c>
      <c r="X289" s="2">
        <v>76.503</v>
      </c>
      <c r="Y289" s="2">
        <f t="shared" si="6"/>
        <v>-5.2271867165147395E-4</v>
      </c>
    </row>
    <row r="290" spans="23:25" x14ac:dyDescent="0.25">
      <c r="W290" s="3">
        <v>42626</v>
      </c>
      <c r="X290" s="2">
        <v>76.543000000000006</v>
      </c>
      <c r="Y290" s="2">
        <f t="shared" si="6"/>
        <v>-6.6927333153427512E-3</v>
      </c>
    </row>
    <row r="291" spans="23:25" x14ac:dyDescent="0.25">
      <c r="W291" s="3">
        <v>42625</v>
      </c>
      <c r="X291" s="2">
        <v>77.057000000000002</v>
      </c>
      <c r="Y291" s="2">
        <f t="shared" si="6"/>
        <v>-4.9322084516881864E-3</v>
      </c>
    </row>
    <row r="292" spans="23:25" x14ac:dyDescent="0.25">
      <c r="W292" s="3">
        <v>42622</v>
      </c>
      <c r="X292" s="2">
        <v>77.438000000000002</v>
      </c>
      <c r="Y292" s="2">
        <f t="shared" si="6"/>
        <v>-1.1567947096606508E-2</v>
      </c>
    </row>
    <row r="293" spans="23:25" x14ac:dyDescent="0.25">
      <c r="W293" s="3">
        <v>42621</v>
      </c>
      <c r="X293" s="2">
        <v>78.338999999999999</v>
      </c>
      <c r="Y293" s="2">
        <f t="shared" si="6"/>
        <v>3.4268942174256554E-3</v>
      </c>
    </row>
    <row r="294" spans="23:25" x14ac:dyDescent="0.25">
      <c r="W294" s="3">
        <v>42620</v>
      </c>
      <c r="X294" s="2">
        <v>78.070999999999998</v>
      </c>
      <c r="Y294" s="2">
        <f t="shared" si="6"/>
        <v>-4.5113338917119189E-3</v>
      </c>
    </row>
    <row r="295" spans="23:25" x14ac:dyDescent="0.25">
      <c r="W295" s="3">
        <v>42619</v>
      </c>
      <c r="X295" s="2">
        <v>78.424000000000007</v>
      </c>
      <c r="Y295" s="2">
        <f t="shared" si="6"/>
        <v>-3.8252864187851426E-5</v>
      </c>
    </row>
    <row r="296" spans="23:25" x14ac:dyDescent="0.25">
      <c r="W296" s="3">
        <v>42618</v>
      </c>
      <c r="X296" s="2">
        <v>78.427000000000007</v>
      </c>
      <c r="Y296" s="2">
        <f t="shared" si="6"/>
        <v>-3.1826078396558211E-3</v>
      </c>
    </row>
    <row r="297" spans="23:25" x14ac:dyDescent="0.25">
      <c r="W297" s="3">
        <v>42615</v>
      </c>
      <c r="X297" s="2">
        <v>78.677000000000007</v>
      </c>
      <c r="Y297" s="2">
        <f t="shared" si="6"/>
        <v>9.0395518696912199E-3</v>
      </c>
    </row>
    <row r="298" spans="23:25" x14ac:dyDescent="0.25">
      <c r="W298" s="3">
        <v>42614</v>
      </c>
      <c r="X298" s="2">
        <v>77.968999999999994</v>
      </c>
      <c r="Y298" s="2">
        <f t="shared" si="6"/>
        <v>2.722732632544367E-3</v>
      </c>
    </row>
    <row r="299" spans="23:25" x14ac:dyDescent="0.25">
      <c r="W299" s="3">
        <v>42613</v>
      </c>
      <c r="X299" s="2">
        <v>77.757000000000005</v>
      </c>
      <c r="Y299" s="2">
        <f t="shared" si="6"/>
        <v>5.610058626724073E-3</v>
      </c>
    </row>
    <row r="300" spans="23:25" x14ac:dyDescent="0.25">
      <c r="W300" s="3">
        <v>42612</v>
      </c>
      <c r="X300" s="2">
        <v>77.322000000000003</v>
      </c>
      <c r="Y300" s="2">
        <f t="shared" si="6"/>
        <v>2.3176781811651516E-3</v>
      </c>
    </row>
    <row r="301" spans="23:25" x14ac:dyDescent="0.25">
      <c r="W301" s="3">
        <v>42611</v>
      </c>
      <c r="X301" s="2">
        <v>77.143000000000001</v>
      </c>
      <c r="Y301" s="2">
        <f t="shared" si="6"/>
        <v>1.5567638031101121E-3</v>
      </c>
    </row>
    <row r="302" spans="23:25" x14ac:dyDescent="0.25">
      <c r="W302" s="3">
        <v>42608</v>
      </c>
      <c r="X302" s="2">
        <v>77.022999999999996</v>
      </c>
      <c r="Y302" s="2">
        <f t="shared" si="6"/>
        <v>5.7942493214249652E-3</v>
      </c>
    </row>
    <row r="303" spans="23:25" x14ac:dyDescent="0.25">
      <c r="W303" s="3">
        <v>42607</v>
      </c>
      <c r="X303" s="2">
        <v>76.578000000000003</v>
      </c>
      <c r="Y303" s="2">
        <f t="shared" si="6"/>
        <v>1.3328631084514795E-3</v>
      </c>
    </row>
    <row r="304" spans="23:25" x14ac:dyDescent="0.25">
      <c r="W304" s="3">
        <v>42606</v>
      </c>
      <c r="X304" s="2">
        <v>76.475999999999999</v>
      </c>
      <c r="Y304" s="2">
        <f t="shared" si="6"/>
        <v>1.8323173464062123E-3</v>
      </c>
    </row>
    <row r="305" spans="23:25" x14ac:dyDescent="0.25">
      <c r="W305" s="3">
        <v>42605</v>
      </c>
      <c r="X305" s="2">
        <v>76.335999999999999</v>
      </c>
      <c r="Y305" s="2">
        <f t="shared" si="6"/>
        <v>-2.3421512692484146E-3</v>
      </c>
    </row>
    <row r="306" spans="23:25" x14ac:dyDescent="0.25">
      <c r="W306" s="3">
        <v>42604</v>
      </c>
      <c r="X306" s="2">
        <v>76.515000000000001</v>
      </c>
      <c r="Y306" s="2">
        <f t="shared" si="6"/>
        <v>1.0068453250975326E-3</v>
      </c>
    </row>
    <row r="307" spans="23:25" x14ac:dyDescent="0.25">
      <c r="W307" s="3">
        <v>42601</v>
      </c>
      <c r="X307" s="2">
        <v>76.438000000000002</v>
      </c>
      <c r="Y307" s="2">
        <f t="shared" si="6"/>
        <v>-4.4121365974243874E-3</v>
      </c>
    </row>
    <row r="308" spans="23:25" x14ac:dyDescent="0.25">
      <c r="W308" s="3">
        <v>42600</v>
      </c>
      <c r="X308" s="2">
        <v>76.775999999999996</v>
      </c>
      <c r="Y308" s="2">
        <f t="shared" si="6"/>
        <v>1.3025751929931045E-4</v>
      </c>
    </row>
    <row r="309" spans="23:25" x14ac:dyDescent="0.25">
      <c r="W309" s="3">
        <v>42599</v>
      </c>
      <c r="X309" s="2">
        <v>76.766000000000005</v>
      </c>
      <c r="Y309" s="2">
        <f t="shared" si="6"/>
        <v>-5.4951260358274438E-3</v>
      </c>
    </row>
    <row r="310" spans="23:25" x14ac:dyDescent="0.25">
      <c r="W310" s="3">
        <v>42598</v>
      </c>
      <c r="X310" s="2">
        <v>77.188999999999993</v>
      </c>
      <c r="Y310" s="2">
        <f t="shared" si="6"/>
        <v>-6.6111674717991018E-3</v>
      </c>
    </row>
    <row r="311" spans="23:25" x14ac:dyDescent="0.25">
      <c r="W311" s="3">
        <v>42597</v>
      </c>
      <c r="X311" s="2">
        <v>77.700999999999993</v>
      </c>
      <c r="Y311" s="2">
        <f t="shared" si="6"/>
        <v>2.3063602603501203E-3</v>
      </c>
    </row>
    <row r="312" spans="23:25" x14ac:dyDescent="0.25">
      <c r="W312" s="3">
        <v>42594</v>
      </c>
      <c r="X312" s="2">
        <v>77.522000000000006</v>
      </c>
      <c r="Y312" s="2">
        <f t="shared" si="6"/>
        <v>-1.2511379713490598E-2</v>
      </c>
    </row>
    <row r="313" spans="23:25" x14ac:dyDescent="0.25">
      <c r="W313" s="3">
        <v>42593</v>
      </c>
      <c r="X313" s="2">
        <v>78.498000000000005</v>
      </c>
      <c r="Y313" s="2">
        <f t="shared" si="6"/>
        <v>6.2233043693578124E-3</v>
      </c>
    </row>
    <row r="314" spans="23:25" x14ac:dyDescent="0.25">
      <c r="W314" s="3">
        <v>42592</v>
      </c>
      <c r="X314" s="2">
        <v>78.010999999999996</v>
      </c>
      <c r="Y314" s="2">
        <f t="shared" si="6"/>
        <v>-2.074477002722916E-3</v>
      </c>
    </row>
    <row r="315" spans="23:25" x14ac:dyDescent="0.25">
      <c r="W315" s="3">
        <v>42591</v>
      </c>
      <c r="X315" s="2">
        <v>78.173000000000002</v>
      </c>
      <c r="Y315" s="2">
        <f t="shared" si="6"/>
        <v>-2.695505506059649E-3</v>
      </c>
    </row>
    <row r="316" spans="23:25" x14ac:dyDescent="0.25">
      <c r="W316" s="3">
        <v>42590</v>
      </c>
      <c r="X316" s="2">
        <v>78.384</v>
      </c>
      <c r="Y316" s="2">
        <f t="shared" si="6"/>
        <v>1.0361723893973936E-2</v>
      </c>
    </row>
    <row r="317" spans="23:25" x14ac:dyDescent="0.25">
      <c r="W317" s="3">
        <v>42587</v>
      </c>
      <c r="X317" s="2">
        <v>77.575999999999993</v>
      </c>
      <c r="Y317" s="2">
        <f t="shared" si="6"/>
        <v>4.9104587853814798E-3</v>
      </c>
    </row>
    <row r="318" spans="23:25" x14ac:dyDescent="0.25">
      <c r="W318" s="3">
        <v>42586</v>
      </c>
      <c r="X318" s="2">
        <v>77.195999999999998</v>
      </c>
      <c r="Y318" s="2">
        <f t="shared" si="6"/>
        <v>4.8435677315050336E-3</v>
      </c>
    </row>
    <row r="319" spans="23:25" x14ac:dyDescent="0.25">
      <c r="W319" s="3">
        <v>42585</v>
      </c>
      <c r="X319" s="2">
        <v>76.822999999999993</v>
      </c>
      <c r="Y319" s="2">
        <f t="shared" si="6"/>
        <v>7.6829422935786353E-4</v>
      </c>
    </row>
    <row r="320" spans="23:25" x14ac:dyDescent="0.25">
      <c r="W320" s="3">
        <v>42584</v>
      </c>
      <c r="X320" s="2">
        <v>76.763999999999996</v>
      </c>
      <c r="Y320" s="2">
        <f t="shared" si="6"/>
        <v>-5.2879585330762226E-3</v>
      </c>
    </row>
    <row r="321" spans="23:25" x14ac:dyDescent="0.25">
      <c r="W321" s="3">
        <v>42583</v>
      </c>
      <c r="X321" s="2">
        <v>77.171000000000006</v>
      </c>
      <c r="Y321" s="2">
        <f t="shared" si="6"/>
        <v>-4.6025239943051468E-3</v>
      </c>
    </row>
    <row r="322" spans="23:25" x14ac:dyDescent="0.25">
      <c r="W322" s="3">
        <v>42580</v>
      </c>
      <c r="X322" s="2">
        <v>77.527000000000001</v>
      </c>
      <c r="Y322" s="2">
        <f t="shared" si="6"/>
        <v>-1.8568393075121179E-2</v>
      </c>
    </row>
    <row r="323" spans="23:25" x14ac:dyDescent="0.25">
      <c r="W323" s="3">
        <v>42579</v>
      </c>
      <c r="X323" s="2">
        <v>78.98</v>
      </c>
      <c r="Y323" s="2">
        <f t="shared" si="6"/>
        <v>3.2925146244503547E-4</v>
      </c>
    </row>
    <row r="324" spans="23:25" x14ac:dyDescent="0.25">
      <c r="W324" s="3">
        <v>42578</v>
      </c>
      <c r="X324" s="2">
        <v>78.953999999999994</v>
      </c>
      <c r="Y324" s="2">
        <f t="shared" si="6"/>
        <v>5.6903494075386625E-3</v>
      </c>
    </row>
    <row r="325" spans="23:25" x14ac:dyDescent="0.25">
      <c r="W325" s="3">
        <v>42577</v>
      </c>
      <c r="X325" s="2">
        <v>78.506</v>
      </c>
      <c r="Y325" s="2">
        <f t="shared" si="6"/>
        <v>-6.6524722283642724E-3</v>
      </c>
    </row>
    <row r="326" spans="23:25" x14ac:dyDescent="0.25">
      <c r="W326" s="3">
        <v>42576</v>
      </c>
      <c r="X326" s="2">
        <v>79.03</v>
      </c>
      <c r="Y326" s="2">
        <f t="shared" ref="Y326:Y389" si="7">LN(X326/X327)</f>
        <v>-2.2624015110101251E-3</v>
      </c>
    </row>
    <row r="327" spans="23:25" x14ac:dyDescent="0.25">
      <c r="W327" s="3">
        <v>42573</v>
      </c>
      <c r="X327" s="2">
        <v>79.209000000000003</v>
      </c>
      <c r="Y327" s="2">
        <f t="shared" si="7"/>
        <v>-1.2238590935553426E-3</v>
      </c>
    </row>
    <row r="328" spans="23:25" x14ac:dyDescent="0.25">
      <c r="W328" s="3">
        <v>42572</v>
      </c>
      <c r="X328" s="2">
        <v>79.305999999999997</v>
      </c>
      <c r="Y328" s="2">
        <f t="shared" si="7"/>
        <v>-7.7123465188486144E-3</v>
      </c>
    </row>
    <row r="329" spans="23:25" x14ac:dyDescent="0.25">
      <c r="W329" s="3">
        <v>42571</v>
      </c>
      <c r="X329" s="2">
        <v>79.92</v>
      </c>
      <c r="Y329" s="2">
        <f t="shared" si="7"/>
        <v>3.5096551443025183E-3</v>
      </c>
    </row>
    <row r="330" spans="23:25" x14ac:dyDescent="0.25">
      <c r="W330" s="3">
        <v>42570</v>
      </c>
      <c r="X330" s="2">
        <v>79.64</v>
      </c>
      <c r="Y330" s="2">
        <f t="shared" si="7"/>
        <v>-1.1820866985323539E-2</v>
      </c>
    </row>
    <row r="331" spans="23:25" x14ac:dyDescent="0.25">
      <c r="W331" s="3">
        <v>42569</v>
      </c>
      <c r="X331" s="2">
        <v>80.587000000000003</v>
      </c>
      <c r="Y331" s="2">
        <f t="shared" si="7"/>
        <v>1.3894839384452896E-2</v>
      </c>
    </row>
    <row r="332" spans="23:25" x14ac:dyDescent="0.25">
      <c r="W332" s="3">
        <v>42566</v>
      </c>
      <c r="X332" s="2">
        <v>79.474999999999994</v>
      </c>
      <c r="Y332" s="2">
        <f t="shared" si="7"/>
        <v>-1.1521916906639068E-2</v>
      </c>
    </row>
    <row r="333" spans="23:25" x14ac:dyDescent="0.25">
      <c r="W333" s="3">
        <v>42565</v>
      </c>
      <c r="X333" s="2">
        <v>80.396000000000001</v>
      </c>
      <c r="Y333" s="2">
        <f t="shared" si="7"/>
        <v>1.1270297102832965E-2</v>
      </c>
    </row>
    <row r="334" spans="23:25" x14ac:dyDescent="0.25">
      <c r="W334" s="3">
        <v>42564</v>
      </c>
      <c r="X334" s="2">
        <v>79.495000000000005</v>
      </c>
      <c r="Y334" s="2">
        <f t="shared" si="7"/>
        <v>-3.9170933062236193E-3</v>
      </c>
    </row>
    <row r="335" spans="23:25" x14ac:dyDescent="0.25">
      <c r="W335" s="3">
        <v>42563</v>
      </c>
      <c r="X335" s="2">
        <v>79.807000000000002</v>
      </c>
      <c r="Y335" s="2">
        <f t="shared" si="7"/>
        <v>3.0249832482530922E-2</v>
      </c>
    </row>
    <row r="336" spans="23:25" x14ac:dyDescent="0.25">
      <c r="W336" s="3">
        <v>42562</v>
      </c>
      <c r="X336" s="2">
        <v>77.429000000000002</v>
      </c>
      <c r="Y336" s="2">
        <f t="shared" si="7"/>
        <v>1.7352545147188481E-2</v>
      </c>
    </row>
    <row r="337" spans="23:25" x14ac:dyDescent="0.25">
      <c r="W337" s="3">
        <v>42559</v>
      </c>
      <c r="X337" s="2">
        <v>76.096999999999994</v>
      </c>
      <c r="Y337" s="2">
        <f t="shared" si="7"/>
        <v>9.7189424580439044E-3</v>
      </c>
    </row>
    <row r="338" spans="23:25" x14ac:dyDescent="0.25">
      <c r="W338" s="3">
        <v>42558</v>
      </c>
      <c r="X338" s="2">
        <v>75.361000000000004</v>
      </c>
      <c r="Y338" s="2">
        <f t="shared" si="7"/>
        <v>-1.0835314496576756E-2</v>
      </c>
    </row>
    <row r="339" spans="23:25" x14ac:dyDescent="0.25">
      <c r="W339" s="3">
        <v>42557</v>
      </c>
      <c r="X339" s="2">
        <v>76.182000000000002</v>
      </c>
      <c r="Y339" s="2">
        <f t="shared" si="7"/>
        <v>3.3660325783043329E-3</v>
      </c>
    </row>
    <row r="340" spans="23:25" x14ac:dyDescent="0.25">
      <c r="W340" s="3">
        <v>42556</v>
      </c>
      <c r="X340" s="2">
        <v>75.926000000000002</v>
      </c>
      <c r="Y340" s="2">
        <f t="shared" si="7"/>
        <v>-1.8038261385816438E-2</v>
      </c>
    </row>
    <row r="341" spans="23:25" x14ac:dyDescent="0.25">
      <c r="W341" s="3">
        <v>42555</v>
      </c>
      <c r="X341" s="2">
        <v>77.308000000000007</v>
      </c>
      <c r="Y341" s="2">
        <f t="shared" si="7"/>
        <v>5.8899250461673545E-3</v>
      </c>
    </row>
    <row r="342" spans="23:25" x14ac:dyDescent="0.25">
      <c r="W342" s="3">
        <v>42552</v>
      </c>
      <c r="X342" s="2">
        <v>76.853999999999999</v>
      </c>
      <c r="Y342" s="2">
        <f t="shared" si="7"/>
        <v>-5.723502939947668E-4</v>
      </c>
    </row>
    <row r="343" spans="23:25" x14ac:dyDescent="0.25">
      <c r="W343" s="3">
        <v>42551</v>
      </c>
      <c r="X343" s="2">
        <v>76.897999999999996</v>
      </c>
      <c r="Y343" s="2">
        <f t="shared" si="7"/>
        <v>3.6086777611098438E-3</v>
      </c>
    </row>
    <row r="344" spans="23:25" x14ac:dyDescent="0.25">
      <c r="W344" s="3">
        <v>42550</v>
      </c>
      <c r="X344" s="2">
        <v>76.620999999999995</v>
      </c>
      <c r="Y344" s="2">
        <f t="shared" si="7"/>
        <v>9.5072085193631042E-3</v>
      </c>
    </row>
    <row r="345" spans="23:25" x14ac:dyDescent="0.25">
      <c r="W345" s="3">
        <v>42549</v>
      </c>
      <c r="X345" s="2">
        <v>75.896000000000001</v>
      </c>
      <c r="Y345" s="2">
        <f t="shared" si="7"/>
        <v>1.51612595457945E-2</v>
      </c>
    </row>
    <row r="346" spans="23:25" x14ac:dyDescent="0.25">
      <c r="W346" s="3">
        <v>42548</v>
      </c>
      <c r="X346" s="2">
        <v>74.754000000000005</v>
      </c>
      <c r="Y346" s="2">
        <f t="shared" si="7"/>
        <v>-2.061437311330417E-2</v>
      </c>
    </row>
    <row r="347" spans="23:25" x14ac:dyDescent="0.25">
      <c r="W347" s="3">
        <v>42545</v>
      </c>
      <c r="X347" s="2">
        <v>76.311000000000007</v>
      </c>
      <c r="Y347" s="2">
        <f t="shared" si="7"/>
        <v>-5.7357870067611331E-2</v>
      </c>
    </row>
    <row r="348" spans="23:25" x14ac:dyDescent="0.25">
      <c r="W348" s="3">
        <v>42544</v>
      </c>
      <c r="X348" s="2">
        <v>80.816000000000003</v>
      </c>
      <c r="Y348" s="2">
        <f t="shared" si="7"/>
        <v>3.132089628461604E-2</v>
      </c>
    </row>
    <row r="349" spans="23:25" x14ac:dyDescent="0.25">
      <c r="W349" s="3">
        <v>42543</v>
      </c>
      <c r="X349" s="2">
        <v>78.323999999999998</v>
      </c>
      <c r="Y349" s="2">
        <f t="shared" si="7"/>
        <v>3.6069261314219778E-3</v>
      </c>
    </row>
    <row r="350" spans="23:25" x14ac:dyDescent="0.25">
      <c r="W350" s="3">
        <v>42542</v>
      </c>
      <c r="X350" s="2">
        <v>78.042000000000002</v>
      </c>
      <c r="Y350" s="2">
        <f t="shared" si="7"/>
        <v>6.853084660553386E-3</v>
      </c>
    </row>
    <row r="351" spans="23:25" x14ac:dyDescent="0.25">
      <c r="W351" s="3">
        <v>42541</v>
      </c>
      <c r="X351" s="2">
        <v>77.509</v>
      </c>
      <c r="Y351" s="2">
        <f t="shared" si="7"/>
        <v>6.8354204907660684E-3</v>
      </c>
    </row>
    <row r="352" spans="23:25" x14ac:dyDescent="0.25">
      <c r="W352" s="3">
        <v>42538</v>
      </c>
      <c r="X352" s="2">
        <v>76.980999999999995</v>
      </c>
      <c r="Y352" s="2">
        <f t="shared" si="7"/>
        <v>2.7577253249539066E-3</v>
      </c>
    </row>
    <row r="353" spans="23:25" x14ac:dyDescent="0.25">
      <c r="W353" s="3">
        <v>42537</v>
      </c>
      <c r="X353" s="2">
        <v>76.769000000000005</v>
      </c>
      <c r="Y353" s="2">
        <f t="shared" si="7"/>
        <v>-2.2641601862650632E-2</v>
      </c>
    </row>
    <row r="354" spans="23:25" x14ac:dyDescent="0.25">
      <c r="W354" s="3">
        <v>42536</v>
      </c>
      <c r="X354" s="2">
        <v>78.527000000000001</v>
      </c>
      <c r="Y354" s="2">
        <f t="shared" si="7"/>
        <v>5.7085725911987118E-3</v>
      </c>
    </row>
    <row r="355" spans="23:25" x14ac:dyDescent="0.25">
      <c r="W355" s="3">
        <v>42535</v>
      </c>
      <c r="X355" s="2">
        <v>78.08</v>
      </c>
      <c r="Y355" s="2">
        <f t="shared" si="7"/>
        <v>-5.3264653927448287E-3</v>
      </c>
    </row>
    <row r="356" spans="23:25" x14ac:dyDescent="0.25">
      <c r="W356" s="3">
        <v>42534</v>
      </c>
      <c r="X356" s="2">
        <v>78.497</v>
      </c>
      <c r="Y356" s="2">
        <f t="shared" si="7"/>
        <v>-4.9433648127317304E-3</v>
      </c>
    </row>
    <row r="357" spans="23:25" x14ac:dyDescent="0.25">
      <c r="W357" s="3">
        <v>42531</v>
      </c>
      <c r="X357" s="2">
        <v>78.885999999999996</v>
      </c>
      <c r="Y357" s="2">
        <f t="shared" si="7"/>
        <v>-8.7715985808675349E-3</v>
      </c>
    </row>
    <row r="358" spans="23:25" x14ac:dyDescent="0.25">
      <c r="W358" s="3">
        <v>42530</v>
      </c>
      <c r="X358" s="2">
        <v>79.581000000000003</v>
      </c>
      <c r="Y358" s="2">
        <f t="shared" si="7"/>
        <v>-4.3758807467466606E-3</v>
      </c>
    </row>
    <row r="359" spans="23:25" x14ac:dyDescent="0.25">
      <c r="W359" s="3">
        <v>42529</v>
      </c>
      <c r="X359" s="2">
        <v>79.930000000000007</v>
      </c>
      <c r="Y359" s="2">
        <f t="shared" si="7"/>
        <v>-2.0122365730167024E-3</v>
      </c>
    </row>
    <row r="360" spans="23:25" x14ac:dyDescent="0.25">
      <c r="W360" s="3">
        <v>42528</v>
      </c>
      <c r="X360" s="2">
        <v>80.090999999999994</v>
      </c>
      <c r="Y360" s="2">
        <f t="shared" si="7"/>
        <v>1.0757988581117687E-2</v>
      </c>
    </row>
    <row r="361" spans="23:25" x14ac:dyDescent="0.25">
      <c r="W361" s="3">
        <v>42527</v>
      </c>
      <c r="X361" s="2">
        <v>79.233999999999995</v>
      </c>
      <c r="Y361" s="2">
        <f t="shared" si="7"/>
        <v>9.4342714911045036E-3</v>
      </c>
    </row>
    <row r="362" spans="23:25" x14ac:dyDescent="0.25">
      <c r="W362" s="3">
        <v>42524</v>
      </c>
      <c r="X362" s="2">
        <v>78.489999999999995</v>
      </c>
      <c r="Y362" s="2">
        <f t="shared" si="7"/>
        <v>-2.6846336842135375E-3</v>
      </c>
    </row>
    <row r="363" spans="23:25" x14ac:dyDescent="0.25">
      <c r="W363" s="3">
        <v>42523</v>
      </c>
      <c r="X363" s="2">
        <v>78.700999999999993</v>
      </c>
      <c r="Y363" s="2">
        <f t="shared" si="7"/>
        <v>-1.0000525843102301E-2</v>
      </c>
    </row>
    <row r="364" spans="23:25" x14ac:dyDescent="0.25">
      <c r="W364" s="3">
        <v>42522</v>
      </c>
      <c r="X364" s="2">
        <v>79.492000000000004</v>
      </c>
      <c r="Y364" s="2">
        <f t="shared" si="7"/>
        <v>-7.5071005449063319E-3</v>
      </c>
    </row>
    <row r="365" spans="23:25" x14ac:dyDescent="0.25">
      <c r="W365" s="3">
        <v>42521</v>
      </c>
      <c r="X365" s="2">
        <v>80.090999999999994</v>
      </c>
      <c r="Y365" s="2">
        <f t="shared" si="7"/>
        <v>3.4395025997384287E-3</v>
      </c>
    </row>
    <row r="366" spans="23:25" x14ac:dyDescent="0.25">
      <c r="W366" s="3">
        <v>42520</v>
      </c>
      <c r="X366" s="2">
        <v>79.816000000000003</v>
      </c>
      <c r="Y366" s="2">
        <f t="shared" si="7"/>
        <v>6.7002557403239068E-3</v>
      </c>
    </row>
    <row r="367" spans="23:25" x14ac:dyDescent="0.25">
      <c r="W367" s="3">
        <v>42517</v>
      </c>
      <c r="X367" s="2">
        <v>79.283000000000001</v>
      </c>
      <c r="Y367" s="2">
        <f t="shared" si="7"/>
        <v>-3.7831976036998286E-4</v>
      </c>
    </row>
    <row r="368" spans="23:25" x14ac:dyDescent="0.25">
      <c r="W368" s="3">
        <v>42516</v>
      </c>
      <c r="X368" s="2">
        <v>79.313000000000002</v>
      </c>
      <c r="Y368" s="2">
        <f t="shared" si="7"/>
        <v>-8.8254020342989323E-5</v>
      </c>
    </row>
    <row r="369" spans="23:25" x14ac:dyDescent="0.25">
      <c r="W369" s="3">
        <v>42515</v>
      </c>
      <c r="X369" s="2">
        <v>79.319999999999993</v>
      </c>
      <c r="Y369" s="2">
        <f t="shared" si="7"/>
        <v>3.8652516954571837E-3</v>
      </c>
    </row>
    <row r="370" spans="23:25" x14ac:dyDescent="0.25">
      <c r="W370" s="3">
        <v>42514</v>
      </c>
      <c r="X370" s="2">
        <v>79.013999999999996</v>
      </c>
      <c r="Y370" s="2">
        <f t="shared" si="7"/>
        <v>1.4818476408830887E-3</v>
      </c>
    </row>
    <row r="371" spans="23:25" x14ac:dyDescent="0.25">
      <c r="W371" s="3">
        <v>42513</v>
      </c>
      <c r="X371" s="2">
        <v>78.897000000000006</v>
      </c>
      <c r="Y371" s="2">
        <f t="shared" si="7"/>
        <v>-8.3179718857451582E-3</v>
      </c>
    </row>
    <row r="372" spans="23:25" x14ac:dyDescent="0.25">
      <c r="W372" s="3">
        <v>42510</v>
      </c>
      <c r="X372" s="2">
        <v>79.555999999999997</v>
      </c>
      <c r="Y372" s="2">
        <f t="shared" si="7"/>
        <v>9.8092239715233723E-4</v>
      </c>
    </row>
    <row r="373" spans="23:25" x14ac:dyDescent="0.25">
      <c r="W373" s="3">
        <v>42509</v>
      </c>
      <c r="X373" s="2">
        <v>79.477999999999994</v>
      </c>
      <c r="Y373" s="2">
        <f t="shared" si="7"/>
        <v>-2.3751935512183633E-3</v>
      </c>
    </row>
    <row r="374" spans="23:25" x14ac:dyDescent="0.25">
      <c r="W374" s="3">
        <v>42508</v>
      </c>
      <c r="X374" s="2">
        <v>79.667000000000002</v>
      </c>
      <c r="Y374" s="2">
        <f t="shared" si="7"/>
        <v>-3.4709422044222052E-3</v>
      </c>
    </row>
    <row r="375" spans="23:25" x14ac:dyDescent="0.25">
      <c r="W375" s="3">
        <v>42507</v>
      </c>
      <c r="X375" s="2">
        <v>79.944000000000003</v>
      </c>
      <c r="Y375" s="2">
        <f t="shared" si="7"/>
        <v>5.934214321778401E-3</v>
      </c>
    </row>
    <row r="376" spans="23:25" x14ac:dyDescent="0.25">
      <c r="W376" s="3">
        <v>42506</v>
      </c>
      <c r="X376" s="2">
        <v>79.471000000000004</v>
      </c>
      <c r="Y376" s="2">
        <f t="shared" si="7"/>
        <v>6.0709130613822498E-3</v>
      </c>
    </row>
    <row r="377" spans="23:25" x14ac:dyDescent="0.25">
      <c r="W377" s="3">
        <v>42503</v>
      </c>
      <c r="X377" s="2">
        <v>78.989999999999995</v>
      </c>
      <c r="Y377" s="2">
        <f t="shared" si="7"/>
        <v>-1.0891227931945129E-2</v>
      </c>
    </row>
    <row r="378" spans="23:25" x14ac:dyDescent="0.25">
      <c r="W378" s="3">
        <v>42502</v>
      </c>
      <c r="X378" s="2">
        <v>79.855000000000004</v>
      </c>
      <c r="Y378" s="2">
        <f t="shared" si="7"/>
        <v>-1.2890067048554272E-3</v>
      </c>
    </row>
    <row r="379" spans="23:25" x14ac:dyDescent="0.25">
      <c r="W379" s="3">
        <v>42501</v>
      </c>
      <c r="X379" s="2">
        <v>79.957999999999998</v>
      </c>
      <c r="Y379" s="2">
        <f t="shared" si="7"/>
        <v>-6.1965250979852671E-3</v>
      </c>
    </row>
    <row r="380" spans="23:25" x14ac:dyDescent="0.25">
      <c r="W380" s="3">
        <v>42500</v>
      </c>
      <c r="X380" s="2">
        <v>80.454999999999998</v>
      </c>
      <c r="Y380" s="2">
        <f t="shared" si="7"/>
        <v>1.5128464759827751E-2</v>
      </c>
    </row>
    <row r="381" spans="23:25" x14ac:dyDescent="0.25">
      <c r="W381" s="3">
        <v>42499</v>
      </c>
      <c r="X381" s="2">
        <v>79.247</v>
      </c>
      <c r="Y381" s="2">
        <f t="shared" si="7"/>
        <v>4.2742673637024145E-3</v>
      </c>
    </row>
    <row r="382" spans="23:25" x14ac:dyDescent="0.25">
      <c r="W382" s="3">
        <v>42496</v>
      </c>
      <c r="X382" s="2">
        <v>78.909000000000006</v>
      </c>
      <c r="Y382" s="2">
        <f t="shared" si="7"/>
        <v>-1.4680893921886325E-2</v>
      </c>
    </row>
    <row r="383" spans="23:25" x14ac:dyDescent="0.25">
      <c r="W383" s="3">
        <v>42495</v>
      </c>
      <c r="X383" s="2">
        <v>80.075999999999993</v>
      </c>
      <c r="Y383" s="2">
        <f t="shared" si="7"/>
        <v>3.6155997927073739E-3</v>
      </c>
    </row>
    <row r="384" spans="23:25" x14ac:dyDescent="0.25">
      <c r="W384" s="3">
        <v>42494</v>
      </c>
      <c r="X384" s="2">
        <v>79.787000000000006</v>
      </c>
      <c r="Y384" s="2">
        <f t="shared" si="7"/>
        <v>2.0055403118161955E-4</v>
      </c>
    </row>
    <row r="385" spans="23:25" x14ac:dyDescent="0.25">
      <c r="W385" s="3">
        <v>42493</v>
      </c>
      <c r="X385" s="2">
        <v>79.771000000000001</v>
      </c>
      <c r="Y385" s="2">
        <f t="shared" si="7"/>
        <v>-2.2227958266920537E-2</v>
      </c>
    </row>
    <row r="386" spans="23:25" x14ac:dyDescent="0.25">
      <c r="W386" s="3">
        <v>42492</v>
      </c>
      <c r="X386" s="2">
        <v>81.563999999999993</v>
      </c>
      <c r="Y386" s="2">
        <f t="shared" si="7"/>
        <v>7.3216227839237383E-3</v>
      </c>
    </row>
    <row r="387" spans="23:25" x14ac:dyDescent="0.25">
      <c r="W387" s="3">
        <v>42489</v>
      </c>
      <c r="X387" s="2">
        <v>80.968999999999994</v>
      </c>
      <c r="Y387" s="2">
        <f t="shared" si="7"/>
        <v>-1.7798158811966513E-2</v>
      </c>
    </row>
    <row r="388" spans="23:25" x14ac:dyDescent="0.25">
      <c r="W388" s="3">
        <v>42488</v>
      </c>
      <c r="X388" s="2">
        <v>82.423000000000002</v>
      </c>
      <c r="Y388" s="2">
        <f t="shared" si="7"/>
        <v>-2.5963353793839482E-2</v>
      </c>
    </row>
    <row r="389" spans="23:25" x14ac:dyDescent="0.25">
      <c r="W389" s="3">
        <v>42487</v>
      </c>
      <c r="X389" s="2">
        <v>84.590999999999994</v>
      </c>
      <c r="Y389" s="2">
        <f t="shared" si="7"/>
        <v>-1.9387394723460898E-2</v>
      </c>
    </row>
    <row r="390" spans="23:25" x14ac:dyDescent="0.25">
      <c r="W390" s="3">
        <v>42486</v>
      </c>
      <c r="X390" s="2">
        <v>86.247</v>
      </c>
      <c r="Y390" s="2">
        <f t="shared" ref="Y390:Y453" si="8">LN(X390/X391)</f>
        <v>5.3244795511129851E-3</v>
      </c>
    </row>
    <row r="391" spans="23:25" x14ac:dyDescent="0.25">
      <c r="W391" s="3">
        <v>42485</v>
      </c>
      <c r="X391" s="2">
        <v>85.789000000000001</v>
      </c>
      <c r="Y391" s="2">
        <f t="shared" si="8"/>
        <v>-4.4196910706799054E-3</v>
      </c>
    </row>
    <row r="392" spans="23:25" x14ac:dyDescent="0.25">
      <c r="W392" s="3">
        <v>42482</v>
      </c>
      <c r="X392" s="2">
        <v>86.168999999999997</v>
      </c>
      <c r="Y392" s="2">
        <f t="shared" si="8"/>
        <v>1.7206689004541195E-2</v>
      </c>
    </row>
    <row r="393" spans="23:25" x14ac:dyDescent="0.25">
      <c r="W393" s="3">
        <v>42481</v>
      </c>
      <c r="X393" s="2">
        <v>84.698999999999998</v>
      </c>
      <c r="Y393" s="2">
        <f t="shared" si="8"/>
        <v>-1.0733345562751519E-2</v>
      </c>
    </row>
    <row r="394" spans="23:25" x14ac:dyDescent="0.25">
      <c r="W394" s="3">
        <v>42480</v>
      </c>
      <c r="X394" s="2">
        <v>85.613</v>
      </c>
      <c r="Y394" s="2">
        <f t="shared" si="8"/>
        <v>3.3344869173752064E-3</v>
      </c>
    </row>
    <row r="395" spans="23:25" x14ac:dyDescent="0.25">
      <c r="W395" s="3">
        <v>42479</v>
      </c>
      <c r="X395" s="2">
        <v>85.328000000000003</v>
      </c>
      <c r="Y395" s="2">
        <f t="shared" si="8"/>
        <v>1.1705691148268683E-2</v>
      </c>
    </row>
    <row r="396" spans="23:25" x14ac:dyDescent="0.25">
      <c r="W396" s="3">
        <v>42478</v>
      </c>
      <c r="X396" s="2">
        <v>84.334999999999994</v>
      </c>
      <c r="Y396" s="2">
        <f t="shared" si="8"/>
        <v>3.8849303062855433E-3</v>
      </c>
    </row>
    <row r="397" spans="23:25" x14ac:dyDescent="0.25">
      <c r="W397" s="3">
        <v>42475</v>
      </c>
      <c r="X397" s="2">
        <v>84.007999999999996</v>
      </c>
      <c r="Y397" s="2">
        <f t="shared" si="8"/>
        <v>-2.0690892689980383E-3</v>
      </c>
    </row>
    <row r="398" spans="23:25" x14ac:dyDescent="0.25">
      <c r="W398" s="3">
        <v>42474</v>
      </c>
      <c r="X398" s="2">
        <v>84.182000000000002</v>
      </c>
      <c r="Y398" s="2">
        <f t="shared" si="8"/>
        <v>6.0050222153146381E-3</v>
      </c>
    </row>
    <row r="399" spans="23:25" x14ac:dyDescent="0.25">
      <c r="W399" s="3">
        <v>42473</v>
      </c>
      <c r="X399" s="2">
        <v>83.677999999999997</v>
      </c>
      <c r="Y399" s="2">
        <f t="shared" si="8"/>
        <v>3.3157997568851781E-3</v>
      </c>
    </row>
    <row r="400" spans="23:25" x14ac:dyDescent="0.25">
      <c r="W400" s="3">
        <v>42472</v>
      </c>
      <c r="X400" s="2">
        <v>83.400999999999996</v>
      </c>
      <c r="Y400" s="2">
        <f t="shared" si="8"/>
        <v>1.6953247632549705E-2</v>
      </c>
    </row>
    <row r="401" spans="23:25" x14ac:dyDescent="0.25">
      <c r="W401" s="3">
        <v>42471</v>
      </c>
      <c r="X401" s="2">
        <v>81.998999999999995</v>
      </c>
      <c r="Y401" s="2">
        <f t="shared" si="8"/>
        <v>4.5102106046762402E-3</v>
      </c>
    </row>
    <row r="402" spans="23:25" x14ac:dyDescent="0.25">
      <c r="W402" s="3">
        <v>42468</v>
      </c>
      <c r="X402" s="2">
        <v>81.63</v>
      </c>
      <c r="Y402" s="2">
        <f t="shared" si="8"/>
        <v>5.1707629992236133E-3</v>
      </c>
    </row>
    <row r="403" spans="23:25" x14ac:dyDescent="0.25">
      <c r="W403" s="3">
        <v>42467</v>
      </c>
      <c r="X403" s="2">
        <v>81.209000000000003</v>
      </c>
      <c r="Y403" s="2">
        <f t="shared" si="8"/>
        <v>-2.6957905970347695E-2</v>
      </c>
    </row>
    <row r="404" spans="23:25" x14ac:dyDescent="0.25">
      <c r="W404" s="3">
        <v>42466</v>
      </c>
      <c r="X404" s="2">
        <v>83.427999999999997</v>
      </c>
      <c r="Y404" s="2">
        <f t="shared" si="8"/>
        <v>2.2559829089549106E-3</v>
      </c>
    </row>
    <row r="405" spans="23:25" x14ac:dyDescent="0.25">
      <c r="W405" s="3">
        <v>42465</v>
      </c>
      <c r="X405" s="2">
        <v>83.24</v>
      </c>
      <c r="Y405" s="2">
        <f t="shared" si="8"/>
        <v>-1.7021535500367609E-2</v>
      </c>
    </row>
    <row r="406" spans="23:25" x14ac:dyDescent="0.25">
      <c r="W406" s="3">
        <v>42464</v>
      </c>
      <c r="X406" s="2">
        <v>84.668999999999997</v>
      </c>
      <c r="Y406" s="2">
        <f t="shared" si="8"/>
        <v>-1.1939914673049952E-2</v>
      </c>
    </row>
    <row r="407" spans="23:25" x14ac:dyDescent="0.25">
      <c r="W407" s="3">
        <v>42461</v>
      </c>
      <c r="X407" s="2">
        <v>85.686000000000007</v>
      </c>
      <c r="Y407" s="2">
        <f t="shared" si="8"/>
        <v>-5.9227196480907494E-3</v>
      </c>
    </row>
    <row r="408" spans="23:25" x14ac:dyDescent="0.25">
      <c r="W408" s="3">
        <v>42460</v>
      </c>
      <c r="X408" s="2">
        <v>86.194999999999993</v>
      </c>
      <c r="Y408" s="2">
        <f t="shared" si="8"/>
        <v>-5.7991186965034415E-4</v>
      </c>
    </row>
    <row r="409" spans="23:25" x14ac:dyDescent="0.25">
      <c r="W409" s="3">
        <v>42459</v>
      </c>
      <c r="X409" s="2">
        <v>86.245000000000005</v>
      </c>
      <c r="Y409" s="2">
        <f t="shared" si="8"/>
        <v>3.3216448277722881E-3</v>
      </c>
    </row>
    <row r="410" spans="23:25" x14ac:dyDescent="0.25">
      <c r="W410" s="3">
        <v>42458</v>
      </c>
      <c r="X410" s="2">
        <v>85.959000000000003</v>
      </c>
      <c r="Y410" s="2">
        <f t="shared" si="8"/>
        <v>4.3487200189816404E-3</v>
      </c>
    </row>
    <row r="411" spans="23:25" x14ac:dyDescent="0.25">
      <c r="W411" s="3">
        <v>42457</v>
      </c>
      <c r="X411" s="2">
        <v>85.585999999999999</v>
      </c>
      <c r="Y411" s="2">
        <f t="shared" si="8"/>
        <v>8.1418579964435255E-3</v>
      </c>
    </row>
    <row r="412" spans="23:25" x14ac:dyDescent="0.25">
      <c r="W412" s="3">
        <v>42454</v>
      </c>
      <c r="X412" s="2">
        <v>84.891999999999996</v>
      </c>
      <c r="Y412" s="2">
        <f t="shared" si="8"/>
        <v>-1.1655081580485432E-3</v>
      </c>
    </row>
    <row r="413" spans="23:25" x14ac:dyDescent="0.25">
      <c r="W413" s="3">
        <v>42453</v>
      </c>
      <c r="X413" s="2">
        <v>84.991</v>
      </c>
      <c r="Y413" s="2">
        <f t="shared" si="8"/>
        <v>4.1502152360501894E-3</v>
      </c>
    </row>
    <row r="414" spans="23:25" x14ac:dyDescent="0.25">
      <c r="W414" s="3">
        <v>42452</v>
      </c>
      <c r="X414" s="2">
        <v>84.638999999999996</v>
      </c>
      <c r="Y414" s="2">
        <f t="shared" si="8"/>
        <v>-1.18040164815376E-2</v>
      </c>
    </row>
    <row r="415" spans="23:25" x14ac:dyDescent="0.25">
      <c r="W415" s="3">
        <v>42451</v>
      </c>
      <c r="X415" s="2">
        <v>85.644000000000005</v>
      </c>
      <c r="Y415" s="2">
        <f t="shared" si="8"/>
        <v>9.3141780966953507E-3</v>
      </c>
    </row>
    <row r="416" spans="23:25" x14ac:dyDescent="0.25">
      <c r="W416" s="3">
        <v>42450</v>
      </c>
      <c r="X416" s="2">
        <v>84.85</v>
      </c>
      <c r="Y416" s="2">
        <f t="shared" si="8"/>
        <v>-1.4141604624299728E-4</v>
      </c>
    </row>
    <row r="417" spans="23:25" x14ac:dyDescent="0.25">
      <c r="W417" s="3">
        <v>42447</v>
      </c>
      <c r="X417" s="2">
        <v>84.861999999999995</v>
      </c>
      <c r="Y417" s="2">
        <f t="shared" si="8"/>
        <v>-3.9398142212548753E-3</v>
      </c>
    </row>
    <row r="418" spans="23:25" x14ac:dyDescent="0.25">
      <c r="W418" s="3">
        <v>42446</v>
      </c>
      <c r="X418" s="2">
        <v>85.197000000000003</v>
      </c>
      <c r="Y418" s="2">
        <f t="shared" si="8"/>
        <v>2.2796719625923006E-3</v>
      </c>
    </row>
    <row r="419" spans="23:25" x14ac:dyDescent="0.25">
      <c r="W419" s="3">
        <v>42445</v>
      </c>
      <c r="X419" s="2">
        <v>85.003</v>
      </c>
      <c r="Y419" s="2">
        <f t="shared" si="8"/>
        <v>7.1902409576398759E-3</v>
      </c>
    </row>
    <row r="420" spans="23:25" x14ac:dyDescent="0.25">
      <c r="W420" s="3">
        <v>42444</v>
      </c>
      <c r="X420" s="2">
        <v>84.394000000000005</v>
      </c>
      <c r="Y420" s="2">
        <f t="shared" si="8"/>
        <v>-1.341764868781874E-2</v>
      </c>
    </row>
    <row r="421" spans="23:25" x14ac:dyDescent="0.25">
      <c r="W421" s="3">
        <v>42443</v>
      </c>
      <c r="X421" s="2">
        <v>85.534000000000006</v>
      </c>
      <c r="Y421" s="2">
        <f t="shared" si="8"/>
        <v>-6.8973825815744245E-3</v>
      </c>
    </row>
    <row r="422" spans="23:25" x14ac:dyDescent="0.25">
      <c r="W422" s="3">
        <v>42440</v>
      </c>
      <c r="X422" s="2">
        <v>86.126000000000005</v>
      </c>
      <c r="Y422" s="2">
        <f t="shared" si="8"/>
        <v>2.0480933600701631E-2</v>
      </c>
    </row>
    <row r="423" spans="23:25" x14ac:dyDescent="0.25">
      <c r="W423" s="3">
        <v>42439</v>
      </c>
      <c r="X423" s="2">
        <v>84.38</v>
      </c>
      <c r="Y423" s="2">
        <f t="shared" si="8"/>
        <v>-5.5663704184245877E-3</v>
      </c>
    </row>
    <row r="424" spans="23:25" x14ac:dyDescent="0.25">
      <c r="W424" s="3">
        <v>42438</v>
      </c>
      <c r="X424" s="2">
        <v>84.850999999999999</v>
      </c>
      <c r="Y424" s="2">
        <f t="shared" si="8"/>
        <v>1.2690525644044697E-2</v>
      </c>
    </row>
    <row r="425" spans="23:25" x14ac:dyDescent="0.25">
      <c r="W425" s="3">
        <v>42437</v>
      </c>
      <c r="X425" s="2">
        <v>83.781000000000006</v>
      </c>
      <c r="Y425" s="2">
        <f t="shared" si="8"/>
        <v>-1.1346090693797037E-2</v>
      </c>
    </row>
    <row r="426" spans="23:25" x14ac:dyDescent="0.25">
      <c r="W426" s="3">
        <v>42436</v>
      </c>
      <c r="X426" s="2">
        <v>84.736999999999995</v>
      </c>
      <c r="Y426" s="2">
        <f t="shared" si="8"/>
        <v>1.2753446930142977E-3</v>
      </c>
    </row>
    <row r="427" spans="23:25" x14ac:dyDescent="0.25">
      <c r="W427" s="3">
        <v>42433</v>
      </c>
      <c r="X427" s="2">
        <v>84.629000000000005</v>
      </c>
      <c r="Y427" s="2">
        <f t="shared" si="8"/>
        <v>1.2460775938331918E-2</v>
      </c>
    </row>
    <row r="428" spans="23:25" x14ac:dyDescent="0.25">
      <c r="W428" s="3">
        <v>42432</v>
      </c>
      <c r="X428" s="2">
        <v>83.581000000000003</v>
      </c>
      <c r="Y428" s="2">
        <f t="shared" si="8"/>
        <v>9.6418154980149103E-3</v>
      </c>
    </row>
    <row r="429" spans="23:25" x14ac:dyDescent="0.25">
      <c r="W429" s="3">
        <v>42431</v>
      </c>
      <c r="X429" s="2">
        <v>82.778999999999996</v>
      </c>
      <c r="Y429" s="2">
        <f t="shared" si="8"/>
        <v>1.1872712847449427E-2</v>
      </c>
    </row>
    <row r="430" spans="23:25" x14ac:dyDescent="0.25">
      <c r="W430" s="3">
        <v>42430</v>
      </c>
      <c r="X430" s="2">
        <v>81.802000000000007</v>
      </c>
      <c r="Y430" s="2">
        <f t="shared" si="8"/>
        <v>1.6280561466008765E-2</v>
      </c>
    </row>
    <row r="431" spans="23:25" x14ac:dyDescent="0.25">
      <c r="W431" s="3">
        <v>42429</v>
      </c>
      <c r="X431" s="2">
        <v>80.480999999999995</v>
      </c>
      <c r="Y431" s="2">
        <f t="shared" si="8"/>
        <v>-9.3496766869314088E-3</v>
      </c>
    </row>
    <row r="432" spans="23:25" x14ac:dyDescent="0.25">
      <c r="W432" s="3">
        <v>42426</v>
      </c>
      <c r="X432" s="2">
        <v>81.236999999999995</v>
      </c>
      <c r="Y432" s="2">
        <f t="shared" si="8"/>
        <v>-6.5518491146199873E-3</v>
      </c>
    </row>
    <row r="433" spans="23:25" x14ac:dyDescent="0.25">
      <c r="W433" s="3">
        <v>42425</v>
      </c>
      <c r="X433" s="2">
        <v>81.771000000000001</v>
      </c>
      <c r="Y433" s="2">
        <f t="shared" si="8"/>
        <v>1.2800017223986283E-2</v>
      </c>
    </row>
    <row r="434" spans="23:25" x14ac:dyDescent="0.25">
      <c r="W434" s="3">
        <v>42424</v>
      </c>
      <c r="X434" s="2">
        <v>80.730999999999995</v>
      </c>
      <c r="Y434" s="2">
        <f t="shared" si="8"/>
        <v>-1.3624568834447946E-4</v>
      </c>
    </row>
    <row r="435" spans="23:25" x14ac:dyDescent="0.25">
      <c r="W435" s="3">
        <v>42423</v>
      </c>
      <c r="X435" s="2">
        <v>80.742000000000004</v>
      </c>
      <c r="Y435" s="2">
        <f t="shared" si="8"/>
        <v>-1.0484587989191769E-2</v>
      </c>
    </row>
    <row r="436" spans="23:25" x14ac:dyDescent="0.25">
      <c r="W436" s="3">
        <v>42422</v>
      </c>
      <c r="X436" s="2">
        <v>81.593000000000004</v>
      </c>
      <c r="Y436" s="2">
        <f t="shared" si="8"/>
        <v>1.3163360332927421E-2</v>
      </c>
    </row>
    <row r="437" spans="23:25" x14ac:dyDescent="0.25">
      <c r="W437" s="3">
        <v>42419</v>
      </c>
      <c r="X437" s="2">
        <v>80.525999999999996</v>
      </c>
      <c r="Y437" s="2">
        <f t="shared" si="8"/>
        <v>-6.5354855718755146E-3</v>
      </c>
    </row>
    <row r="438" spans="23:25" x14ac:dyDescent="0.25">
      <c r="W438" s="3">
        <v>42418</v>
      </c>
      <c r="X438" s="2">
        <v>81.054000000000002</v>
      </c>
      <c r="Y438" s="2">
        <f t="shared" si="8"/>
        <v>-1.1323120899714309E-2</v>
      </c>
    </row>
    <row r="439" spans="23:25" x14ac:dyDescent="0.25">
      <c r="W439" s="3">
        <v>42417</v>
      </c>
      <c r="X439" s="2">
        <v>81.977000000000004</v>
      </c>
      <c r="Y439" s="2">
        <f t="shared" si="8"/>
        <v>1.045987182342791E-2</v>
      </c>
    </row>
    <row r="440" spans="23:25" x14ac:dyDescent="0.25">
      <c r="W440" s="3">
        <v>42416</v>
      </c>
      <c r="X440" s="2">
        <v>81.123999999999995</v>
      </c>
      <c r="Y440" s="2">
        <f t="shared" si="8"/>
        <v>-8.3228448956729796E-3</v>
      </c>
    </row>
    <row r="441" spans="23:25" x14ac:dyDescent="0.25">
      <c r="W441" s="3">
        <v>42415</v>
      </c>
      <c r="X441" s="2">
        <v>81.802000000000007</v>
      </c>
      <c r="Y441" s="2">
        <f t="shared" si="8"/>
        <v>1.5945134818807528E-2</v>
      </c>
    </row>
    <row r="442" spans="23:25" x14ac:dyDescent="0.25">
      <c r="W442" s="3">
        <v>42412</v>
      </c>
      <c r="X442" s="2">
        <v>80.507999999999996</v>
      </c>
      <c r="Y442" s="2">
        <f t="shared" si="8"/>
        <v>7.3053993165488216E-3</v>
      </c>
    </row>
    <row r="443" spans="23:25" x14ac:dyDescent="0.25">
      <c r="W443" s="3">
        <v>42411</v>
      </c>
      <c r="X443" s="2">
        <v>79.921999999999997</v>
      </c>
      <c r="Y443" s="2">
        <f t="shared" si="8"/>
        <v>-6.0376412139440706E-3</v>
      </c>
    </row>
    <row r="444" spans="23:25" x14ac:dyDescent="0.25">
      <c r="W444" s="3">
        <v>42410</v>
      </c>
      <c r="X444" s="2">
        <v>80.406000000000006</v>
      </c>
      <c r="Y444" s="2">
        <f t="shared" si="8"/>
        <v>-1.2028454200441694E-2</v>
      </c>
    </row>
    <row r="445" spans="23:25" x14ac:dyDescent="0.25">
      <c r="W445" s="3">
        <v>42409</v>
      </c>
      <c r="X445" s="2">
        <v>81.379000000000005</v>
      </c>
      <c r="Y445" s="2">
        <f t="shared" si="8"/>
        <v>-8.8207619917943479E-3</v>
      </c>
    </row>
    <row r="446" spans="23:25" x14ac:dyDescent="0.25">
      <c r="W446" s="3">
        <v>42408</v>
      </c>
      <c r="X446" s="2">
        <v>82.1</v>
      </c>
      <c r="Y446" s="2">
        <f t="shared" si="8"/>
        <v>-6.3016618301119601E-3</v>
      </c>
    </row>
    <row r="447" spans="23:25" x14ac:dyDescent="0.25">
      <c r="W447" s="3">
        <v>42405</v>
      </c>
      <c r="X447" s="2">
        <v>82.619</v>
      </c>
      <c r="Y447" s="2">
        <f t="shared" si="8"/>
        <v>-1.7612298858543644E-2</v>
      </c>
    </row>
    <row r="448" spans="23:25" x14ac:dyDescent="0.25">
      <c r="W448" s="3">
        <v>42404</v>
      </c>
      <c r="X448" s="2">
        <v>84.087000000000003</v>
      </c>
      <c r="Y448" s="2">
        <f t="shared" si="8"/>
        <v>-5.1480470499931869E-3</v>
      </c>
    </row>
    <row r="449" spans="23:25" x14ac:dyDescent="0.25">
      <c r="W449" s="3">
        <v>42403</v>
      </c>
      <c r="X449" s="2">
        <v>84.521000000000001</v>
      </c>
      <c r="Y449" s="2">
        <f t="shared" si="8"/>
        <v>9.5880121691138134E-4</v>
      </c>
    </row>
    <row r="450" spans="23:25" x14ac:dyDescent="0.25">
      <c r="W450" s="3">
        <v>42402</v>
      </c>
      <c r="X450" s="2">
        <v>84.44</v>
      </c>
      <c r="Y450" s="2">
        <f t="shared" si="8"/>
        <v>-1.8991884562683917E-2</v>
      </c>
    </row>
    <row r="451" spans="23:25" x14ac:dyDescent="0.25">
      <c r="W451" s="3">
        <v>42401</v>
      </c>
      <c r="X451" s="2">
        <v>86.058999999999997</v>
      </c>
      <c r="Y451" s="2">
        <f t="shared" si="8"/>
        <v>2.8159854769380347E-3</v>
      </c>
    </row>
    <row r="452" spans="23:25" x14ac:dyDescent="0.25">
      <c r="W452" s="3">
        <v>42398</v>
      </c>
      <c r="X452" s="2">
        <v>85.816999999999993</v>
      </c>
      <c r="Y452" s="2">
        <f t="shared" si="8"/>
        <v>1.9331037101175369E-2</v>
      </c>
    </row>
    <row r="453" spans="23:25" x14ac:dyDescent="0.25">
      <c r="W453" s="3">
        <v>42397</v>
      </c>
      <c r="X453" s="2">
        <v>84.174000000000007</v>
      </c>
      <c r="Y453" s="2">
        <f t="shared" si="8"/>
        <v>9.3217119762653497E-3</v>
      </c>
    </row>
    <row r="454" spans="23:25" x14ac:dyDescent="0.25">
      <c r="W454" s="3">
        <v>42396</v>
      </c>
      <c r="X454" s="2">
        <v>83.393000000000001</v>
      </c>
      <c r="Y454" s="2">
        <f t="shared" ref="Y454:Y517" si="9">LN(X454/X455)</f>
        <v>5.2419717268002604E-3</v>
      </c>
    </row>
    <row r="455" spans="23:25" x14ac:dyDescent="0.25">
      <c r="W455" s="3">
        <v>42395</v>
      </c>
      <c r="X455" s="2">
        <v>82.956999999999994</v>
      </c>
      <c r="Y455" s="2">
        <f t="shared" si="9"/>
        <v>8.2429521457081153E-3</v>
      </c>
    </row>
    <row r="456" spans="23:25" x14ac:dyDescent="0.25">
      <c r="W456" s="3">
        <v>42394</v>
      </c>
      <c r="X456" s="2">
        <v>82.275999999999996</v>
      </c>
      <c r="Y456" s="2">
        <f t="shared" si="9"/>
        <v>-1.0975572525443194E-2</v>
      </c>
    </row>
    <row r="457" spans="23:25" x14ac:dyDescent="0.25">
      <c r="W457" s="3">
        <v>42391</v>
      </c>
      <c r="X457" s="2">
        <v>83.183999999999997</v>
      </c>
      <c r="Y457" s="2">
        <f t="shared" si="9"/>
        <v>9.6880551908098134E-3</v>
      </c>
    </row>
    <row r="458" spans="23:25" x14ac:dyDescent="0.25">
      <c r="W458" s="3">
        <v>42390</v>
      </c>
      <c r="X458" s="2">
        <v>82.382000000000005</v>
      </c>
      <c r="Y458" s="2">
        <f t="shared" si="9"/>
        <v>1.9662315225397377E-2</v>
      </c>
    </row>
    <row r="459" spans="23:25" x14ac:dyDescent="0.25">
      <c r="W459" s="3">
        <v>42389</v>
      </c>
      <c r="X459" s="2">
        <v>80.778000000000006</v>
      </c>
      <c r="Y459" s="2">
        <f t="shared" si="9"/>
        <v>-6.0476839102112925E-3</v>
      </c>
    </row>
    <row r="460" spans="23:25" x14ac:dyDescent="0.25">
      <c r="W460" s="3">
        <v>42388</v>
      </c>
      <c r="X460" s="2">
        <v>81.268000000000001</v>
      </c>
      <c r="Y460" s="2">
        <f t="shared" si="9"/>
        <v>8.6880231098316815E-3</v>
      </c>
    </row>
    <row r="461" spans="23:25" x14ac:dyDescent="0.25">
      <c r="W461" s="3">
        <v>42387</v>
      </c>
      <c r="X461" s="2">
        <v>80.564999999999998</v>
      </c>
      <c r="Y461" s="2">
        <f t="shared" si="9"/>
        <v>3.6683598820467967E-3</v>
      </c>
    </row>
    <row r="462" spans="23:25" x14ac:dyDescent="0.25">
      <c r="W462" s="3">
        <v>42384</v>
      </c>
      <c r="X462" s="2">
        <v>80.27</v>
      </c>
      <c r="Y462" s="2">
        <f t="shared" si="9"/>
        <v>-2.691737513526847E-2</v>
      </c>
    </row>
    <row r="463" spans="23:25" x14ac:dyDescent="0.25">
      <c r="W463" s="3">
        <v>42383</v>
      </c>
      <c r="X463" s="2">
        <v>82.46</v>
      </c>
      <c r="Y463" s="2">
        <f t="shared" si="9"/>
        <v>7.3028562144968993E-3</v>
      </c>
    </row>
    <row r="464" spans="23:25" x14ac:dyDescent="0.25">
      <c r="W464" s="3">
        <v>42382</v>
      </c>
      <c r="X464" s="2">
        <v>81.86</v>
      </c>
      <c r="Y464" s="2">
        <f t="shared" si="9"/>
        <v>-3.9866676391310833E-3</v>
      </c>
    </row>
    <row r="465" spans="23:25" x14ac:dyDescent="0.25">
      <c r="W465" s="3">
        <v>42381</v>
      </c>
      <c r="X465" s="2">
        <v>82.186999999999998</v>
      </c>
      <c r="Y465" s="2">
        <f t="shared" si="9"/>
        <v>-2.2241542497693436E-3</v>
      </c>
    </row>
    <row r="466" spans="23:25" x14ac:dyDescent="0.25">
      <c r="W466" s="3">
        <v>42380</v>
      </c>
      <c r="X466" s="2">
        <v>82.37</v>
      </c>
      <c r="Y466" s="2">
        <f t="shared" si="9"/>
        <v>1.0262507777329406E-2</v>
      </c>
    </row>
    <row r="467" spans="23:25" x14ac:dyDescent="0.25">
      <c r="W467" s="3">
        <v>42377</v>
      </c>
      <c r="X467" s="2">
        <v>81.528999999999996</v>
      </c>
      <c r="Y467" s="2">
        <f t="shared" si="9"/>
        <v>-1.1875871140029831E-2</v>
      </c>
    </row>
    <row r="468" spans="23:25" x14ac:dyDescent="0.25">
      <c r="W468" s="3">
        <v>42376</v>
      </c>
      <c r="X468" s="2">
        <v>82.503</v>
      </c>
      <c r="Y468" s="2">
        <f t="shared" si="9"/>
        <v>-1.5359659203030861E-2</v>
      </c>
    </row>
    <row r="469" spans="23:25" x14ac:dyDescent="0.25">
      <c r="W469" s="3">
        <v>42375</v>
      </c>
      <c r="X469" s="2">
        <v>83.78</v>
      </c>
      <c r="Y469" s="2">
        <f t="shared" si="9"/>
        <v>-1.75110958181755E-2</v>
      </c>
    </row>
    <row r="470" spans="23:25" x14ac:dyDescent="0.25">
      <c r="W470" s="3">
        <v>42374</v>
      </c>
      <c r="X470" s="2">
        <v>85.26</v>
      </c>
      <c r="Y470" s="2">
        <f t="shared" si="9"/>
        <v>-7.373639172221072E-3</v>
      </c>
    </row>
    <row r="471" spans="23:25" x14ac:dyDescent="0.25">
      <c r="W471" s="3">
        <v>42373</v>
      </c>
      <c r="X471" s="2">
        <v>85.891000000000005</v>
      </c>
      <c r="Y471" s="2">
        <f t="shared" si="9"/>
        <v>-2.522320686981807E-2</v>
      </c>
    </row>
    <row r="472" spans="23:25" x14ac:dyDescent="0.25">
      <c r="W472" s="3">
        <v>42370</v>
      </c>
      <c r="X472" s="2">
        <v>88.084999999999994</v>
      </c>
      <c r="Y472" s="2">
        <f t="shared" si="9"/>
        <v>5.5669225797598644E-3</v>
      </c>
    </row>
    <row r="473" spans="23:25" x14ac:dyDescent="0.25">
      <c r="W473" s="3">
        <v>42369</v>
      </c>
      <c r="X473" s="2">
        <v>87.596000000000004</v>
      </c>
      <c r="Y473" s="2">
        <f t="shared" si="9"/>
        <v>-2.4856064333617688E-3</v>
      </c>
    </row>
    <row r="474" spans="23:25" x14ac:dyDescent="0.25">
      <c r="W474" s="3">
        <v>42368</v>
      </c>
      <c r="X474" s="2">
        <v>87.813999999999993</v>
      </c>
      <c r="Y474" s="2">
        <f t="shared" si="9"/>
        <v>-7.1716824083462147E-4</v>
      </c>
    </row>
    <row r="475" spans="23:25" x14ac:dyDescent="0.25">
      <c r="W475" s="3">
        <v>42367</v>
      </c>
      <c r="X475" s="2">
        <v>87.876999999999995</v>
      </c>
      <c r="Y475" s="2">
        <f t="shared" si="9"/>
        <v>6.7251131207425822E-3</v>
      </c>
    </row>
    <row r="476" spans="23:25" x14ac:dyDescent="0.25">
      <c r="W476" s="3">
        <v>42366</v>
      </c>
      <c r="X476" s="2">
        <v>87.287999999999997</v>
      </c>
      <c r="Y476" s="2">
        <f t="shared" si="9"/>
        <v>-1.3746649275887365E-4</v>
      </c>
    </row>
    <row r="477" spans="23:25" x14ac:dyDescent="0.25">
      <c r="W477" s="3">
        <v>42363</v>
      </c>
      <c r="X477" s="2">
        <v>87.3</v>
      </c>
      <c r="Y477" s="2">
        <f t="shared" si="9"/>
        <v>-1.9454145862070882E-3</v>
      </c>
    </row>
    <row r="478" spans="23:25" x14ac:dyDescent="0.25">
      <c r="W478" s="3">
        <v>42362</v>
      </c>
      <c r="X478" s="2">
        <v>87.47</v>
      </c>
      <c r="Y478" s="2">
        <f t="shared" si="9"/>
        <v>-1.0288712719642319E-4</v>
      </c>
    </row>
    <row r="479" spans="23:25" x14ac:dyDescent="0.25">
      <c r="W479" s="3">
        <v>42361</v>
      </c>
      <c r="X479" s="2">
        <v>87.478999999999999</v>
      </c>
      <c r="Y479" s="2">
        <f t="shared" si="9"/>
        <v>-1.2452376985355529E-3</v>
      </c>
    </row>
    <row r="480" spans="23:25" x14ac:dyDescent="0.25">
      <c r="W480" s="3">
        <v>42360</v>
      </c>
      <c r="X480" s="2">
        <v>87.587999999999994</v>
      </c>
      <c r="Y480" s="2">
        <f t="shared" si="9"/>
        <v>5.4034383691331477E-3</v>
      </c>
    </row>
    <row r="481" spans="23:25" x14ac:dyDescent="0.25">
      <c r="W481" s="3">
        <v>42359</v>
      </c>
      <c r="X481" s="2">
        <v>87.116</v>
      </c>
      <c r="Y481" s="2">
        <f t="shared" si="9"/>
        <v>2.1488703721253884E-3</v>
      </c>
    </row>
    <row r="482" spans="23:25" x14ac:dyDescent="0.25">
      <c r="W482" s="3">
        <v>42356</v>
      </c>
      <c r="X482" s="2">
        <v>86.929000000000002</v>
      </c>
      <c r="Y482" s="2">
        <f t="shared" si="9"/>
        <v>-4.9916049779277841E-3</v>
      </c>
    </row>
    <row r="483" spans="23:25" x14ac:dyDescent="0.25">
      <c r="W483" s="3">
        <v>42355</v>
      </c>
      <c r="X483" s="2">
        <v>87.364000000000004</v>
      </c>
      <c r="Y483" s="2">
        <f t="shared" si="9"/>
        <v>-1.1732108463821519E-2</v>
      </c>
    </row>
    <row r="484" spans="23:25" x14ac:dyDescent="0.25">
      <c r="W484" s="3">
        <v>42354</v>
      </c>
      <c r="X484" s="2">
        <v>88.394999999999996</v>
      </c>
      <c r="Y484" s="2">
        <f t="shared" si="9"/>
        <v>9.9709204649855773E-3</v>
      </c>
    </row>
    <row r="485" spans="23:25" x14ac:dyDescent="0.25">
      <c r="W485" s="3">
        <v>42353</v>
      </c>
      <c r="X485" s="2">
        <v>87.518000000000001</v>
      </c>
      <c r="Y485" s="2">
        <f t="shared" si="9"/>
        <v>-1.8151207928799027E-3</v>
      </c>
    </row>
    <row r="486" spans="23:25" x14ac:dyDescent="0.25">
      <c r="W486" s="3">
        <v>42352</v>
      </c>
      <c r="X486" s="2">
        <v>87.677000000000007</v>
      </c>
      <c r="Y486" s="2">
        <f t="shared" si="9"/>
        <v>7.9354135904323008E-3</v>
      </c>
    </row>
    <row r="487" spans="23:25" x14ac:dyDescent="0.25">
      <c r="W487" s="3">
        <v>42349</v>
      </c>
      <c r="X487" s="2">
        <v>86.983999999999995</v>
      </c>
      <c r="Y487" s="2">
        <f t="shared" si="9"/>
        <v>-1.7368749713236258E-2</v>
      </c>
    </row>
    <row r="488" spans="23:25" x14ac:dyDescent="0.25">
      <c r="W488" s="3">
        <v>42348</v>
      </c>
      <c r="X488" s="2">
        <v>88.507999999999996</v>
      </c>
      <c r="Y488" s="2">
        <f t="shared" si="9"/>
        <v>8.088391997390634E-3</v>
      </c>
    </row>
    <row r="489" spans="23:25" x14ac:dyDescent="0.25">
      <c r="W489" s="3">
        <v>42347</v>
      </c>
      <c r="X489" s="2">
        <v>87.795000000000002</v>
      </c>
      <c r="Y489" s="2">
        <f t="shared" si="9"/>
        <v>-1.019896652960888E-2</v>
      </c>
    </row>
    <row r="490" spans="23:25" x14ac:dyDescent="0.25">
      <c r="W490" s="3">
        <v>42346</v>
      </c>
      <c r="X490" s="2">
        <v>88.694999999999993</v>
      </c>
      <c r="Y490" s="2">
        <f t="shared" si="9"/>
        <v>-1.0843527028793489E-2</v>
      </c>
    </row>
    <row r="491" spans="23:25" x14ac:dyDescent="0.25">
      <c r="W491" s="3">
        <v>42345</v>
      </c>
      <c r="X491" s="2">
        <v>89.662000000000006</v>
      </c>
      <c r="Y491" s="2">
        <f t="shared" si="9"/>
        <v>-7.7325126976801441E-3</v>
      </c>
    </row>
    <row r="492" spans="23:25" x14ac:dyDescent="0.25">
      <c r="W492" s="3">
        <v>42342</v>
      </c>
      <c r="X492" s="2">
        <v>90.358000000000004</v>
      </c>
      <c r="Y492" s="2">
        <f t="shared" si="9"/>
        <v>3.7810162854826591E-3</v>
      </c>
    </row>
    <row r="493" spans="23:25" x14ac:dyDescent="0.25">
      <c r="W493" s="3">
        <v>42341</v>
      </c>
      <c r="X493" s="2">
        <v>90.016999999999996</v>
      </c>
      <c r="Y493" s="2">
        <f t="shared" si="9"/>
        <v>-5.6639921551970699E-4</v>
      </c>
    </row>
    <row r="494" spans="23:25" x14ac:dyDescent="0.25">
      <c r="W494" s="3">
        <v>42340</v>
      </c>
      <c r="X494" s="2">
        <v>90.067999999999998</v>
      </c>
      <c r="Y494" s="2">
        <f t="shared" si="9"/>
        <v>8.9972514469650552E-4</v>
      </c>
    </row>
    <row r="495" spans="23:25" x14ac:dyDescent="0.25">
      <c r="W495" s="3">
        <v>42339</v>
      </c>
      <c r="X495" s="2">
        <v>89.986999999999995</v>
      </c>
      <c r="Y495" s="2">
        <f t="shared" si="9"/>
        <v>1.1332262533320019E-2</v>
      </c>
    </row>
    <row r="496" spans="23:25" x14ac:dyDescent="0.25">
      <c r="W496" s="3">
        <v>42338</v>
      </c>
      <c r="X496" s="2">
        <v>88.972999999999999</v>
      </c>
      <c r="Y496" s="2">
        <f t="shared" si="9"/>
        <v>6.9927988727933555E-3</v>
      </c>
    </row>
    <row r="497" spans="23:25" x14ac:dyDescent="0.25">
      <c r="W497" s="3">
        <v>42335</v>
      </c>
      <c r="X497" s="2">
        <v>88.352999999999994</v>
      </c>
      <c r="Y497" s="2">
        <f t="shared" si="9"/>
        <v>-2.4417552064642523E-3</v>
      </c>
    </row>
    <row r="498" spans="23:25" x14ac:dyDescent="0.25">
      <c r="W498" s="3">
        <v>42334</v>
      </c>
      <c r="X498" s="2">
        <v>88.569000000000003</v>
      </c>
      <c r="Y498" s="2">
        <f t="shared" si="9"/>
        <v>-4.9106386763283208E-3</v>
      </c>
    </row>
    <row r="499" spans="23:25" x14ac:dyDescent="0.25">
      <c r="W499" s="3">
        <v>42333</v>
      </c>
      <c r="X499" s="2">
        <v>89.004999999999995</v>
      </c>
      <c r="Y499" s="2">
        <f t="shared" si="9"/>
        <v>1.0679257963485628E-3</v>
      </c>
    </row>
    <row r="500" spans="23:25" x14ac:dyDescent="0.25">
      <c r="W500" s="3">
        <v>42332</v>
      </c>
      <c r="X500" s="2">
        <v>88.91</v>
      </c>
      <c r="Y500" s="2">
        <f t="shared" si="9"/>
        <v>6.3976568401300643E-3</v>
      </c>
    </row>
    <row r="501" spans="23:25" x14ac:dyDescent="0.25">
      <c r="W501" s="3">
        <v>42331</v>
      </c>
      <c r="X501" s="2">
        <v>88.343000000000004</v>
      </c>
      <c r="Y501" s="2">
        <f t="shared" si="9"/>
        <v>-5.8013706726144313E-3</v>
      </c>
    </row>
    <row r="502" spans="23:25" x14ac:dyDescent="0.25">
      <c r="W502" s="3">
        <v>42328</v>
      </c>
      <c r="X502" s="2">
        <v>88.856999999999999</v>
      </c>
      <c r="Y502" s="2">
        <f t="shared" si="9"/>
        <v>5.3034359596726638E-3</v>
      </c>
    </row>
    <row r="503" spans="23:25" x14ac:dyDescent="0.25">
      <c r="W503" s="3">
        <v>42327</v>
      </c>
      <c r="X503" s="2">
        <v>88.387</v>
      </c>
      <c r="Y503" s="2">
        <f t="shared" si="9"/>
        <v>5.3885858612363197E-3</v>
      </c>
    </row>
    <row r="504" spans="23:25" x14ac:dyDescent="0.25">
      <c r="W504" s="3">
        <v>42326</v>
      </c>
      <c r="X504" s="2">
        <v>87.912000000000006</v>
      </c>
      <c r="Y504" s="2">
        <f t="shared" si="9"/>
        <v>1.2862030900530925E-3</v>
      </c>
    </row>
    <row r="505" spans="23:25" x14ac:dyDescent="0.25">
      <c r="W505" s="3">
        <v>42325</v>
      </c>
      <c r="X505" s="2">
        <v>87.799000000000007</v>
      </c>
      <c r="Y505" s="2">
        <f t="shared" si="9"/>
        <v>4.3603392981568616E-3</v>
      </c>
    </row>
    <row r="506" spans="23:25" x14ac:dyDescent="0.25">
      <c r="W506" s="3">
        <v>42324</v>
      </c>
      <c r="X506" s="2">
        <v>87.417000000000002</v>
      </c>
      <c r="Y506" s="2">
        <f t="shared" si="9"/>
        <v>4.6912634661489954E-4</v>
      </c>
    </row>
    <row r="507" spans="23:25" x14ac:dyDescent="0.25">
      <c r="W507" s="3">
        <v>42321</v>
      </c>
      <c r="X507" s="2">
        <v>87.376000000000005</v>
      </c>
      <c r="Y507" s="2">
        <f t="shared" si="9"/>
        <v>6.8671099794721132E-5</v>
      </c>
    </row>
    <row r="508" spans="23:25" x14ac:dyDescent="0.25">
      <c r="W508" s="3">
        <v>42320</v>
      </c>
      <c r="X508" s="2">
        <v>87.37</v>
      </c>
      <c r="Y508" s="2">
        <f t="shared" si="9"/>
        <v>7.0062883513295794E-3</v>
      </c>
    </row>
    <row r="509" spans="23:25" x14ac:dyDescent="0.25">
      <c r="W509" s="3">
        <v>42319</v>
      </c>
      <c r="X509" s="2">
        <v>86.76</v>
      </c>
      <c r="Y509" s="2">
        <f t="shared" si="9"/>
        <v>1.8112289579730052E-3</v>
      </c>
    </row>
    <row r="510" spans="23:25" x14ac:dyDescent="0.25">
      <c r="W510" s="3">
        <v>42318</v>
      </c>
      <c r="X510" s="2">
        <v>86.602999999999994</v>
      </c>
      <c r="Y510" s="2">
        <f t="shared" si="9"/>
        <v>-2.2606438619125159E-3</v>
      </c>
    </row>
    <row r="511" spans="23:25" x14ac:dyDescent="0.25">
      <c r="W511" s="3">
        <v>42317</v>
      </c>
      <c r="X511" s="2">
        <v>86.799000000000007</v>
      </c>
      <c r="Y511" s="2">
        <f t="shared" si="9"/>
        <v>3.917863201460287E-4</v>
      </c>
    </row>
    <row r="512" spans="23:25" x14ac:dyDescent="0.25">
      <c r="W512" s="3">
        <v>42314</v>
      </c>
      <c r="X512" s="2">
        <v>86.765000000000001</v>
      </c>
      <c r="Y512" s="2">
        <f t="shared" si="9"/>
        <v>-2.3599170592066474E-3</v>
      </c>
    </row>
    <row r="513" spans="23:25" x14ac:dyDescent="0.25">
      <c r="W513" s="3">
        <v>42313</v>
      </c>
      <c r="X513" s="2">
        <v>86.97</v>
      </c>
      <c r="Y513" s="2">
        <f t="shared" si="9"/>
        <v>6.7862506270691429E-4</v>
      </c>
    </row>
    <row r="514" spans="23:25" x14ac:dyDescent="0.25">
      <c r="W514" s="3">
        <v>42312</v>
      </c>
      <c r="X514" s="2">
        <v>86.911000000000001</v>
      </c>
      <c r="Y514" s="2">
        <f t="shared" si="9"/>
        <v>-1.0120177966838481E-3</v>
      </c>
    </row>
    <row r="515" spans="23:25" x14ac:dyDescent="0.25">
      <c r="W515" s="3">
        <v>42311</v>
      </c>
      <c r="X515" s="2">
        <v>86.998999999999995</v>
      </c>
      <c r="Y515" s="2">
        <f t="shared" si="9"/>
        <v>8.171319054215127E-3</v>
      </c>
    </row>
    <row r="516" spans="23:25" x14ac:dyDescent="0.25">
      <c r="W516" s="3">
        <v>42310</v>
      </c>
      <c r="X516" s="2">
        <v>86.290999999999997</v>
      </c>
      <c r="Y516" s="2">
        <f t="shared" si="9"/>
        <v>2.3436604299940452E-3</v>
      </c>
    </row>
    <row r="517" spans="23:25" x14ac:dyDescent="0.25">
      <c r="W517" s="3">
        <v>42307</v>
      </c>
      <c r="X517" s="2">
        <v>86.088999999999999</v>
      </c>
      <c r="Y517" s="2">
        <f t="shared" si="9"/>
        <v>4.7505474448570244E-3</v>
      </c>
    </row>
    <row r="518" spans="23:25" x14ac:dyDescent="0.25">
      <c r="W518" s="3">
        <v>42306</v>
      </c>
      <c r="X518" s="2">
        <v>85.680999999999997</v>
      </c>
      <c r="Y518" s="2">
        <f t="shared" ref="Y518:Y579" si="10">LN(X518/X519)</f>
        <v>-5.4820806199952984E-3</v>
      </c>
    </row>
    <row r="519" spans="23:25" x14ac:dyDescent="0.25">
      <c r="W519" s="3">
        <v>42305</v>
      </c>
      <c r="X519" s="2">
        <v>86.152000000000001</v>
      </c>
      <c r="Y519" s="2">
        <f t="shared" si="10"/>
        <v>-5.5907129362302863E-3</v>
      </c>
    </row>
    <row r="520" spans="23:25" x14ac:dyDescent="0.25">
      <c r="W520" s="3">
        <v>42304</v>
      </c>
      <c r="X520" s="2">
        <v>86.635000000000005</v>
      </c>
      <c r="Y520" s="2">
        <f t="shared" si="10"/>
        <v>-1.31525772710316E-2</v>
      </c>
    </row>
    <row r="521" spans="23:25" x14ac:dyDescent="0.25">
      <c r="W521" s="3">
        <v>42303</v>
      </c>
      <c r="X521" s="2">
        <v>87.781999999999996</v>
      </c>
      <c r="Y521" s="2">
        <f t="shared" si="10"/>
        <v>1.3223293158393453E-3</v>
      </c>
    </row>
    <row r="522" spans="23:25" x14ac:dyDescent="0.25">
      <c r="W522" s="3">
        <v>42300</v>
      </c>
      <c r="X522" s="2">
        <v>87.665999999999997</v>
      </c>
      <c r="Y522" s="2">
        <f t="shared" si="10"/>
        <v>7.6949881588906158E-3</v>
      </c>
    </row>
    <row r="523" spans="23:25" x14ac:dyDescent="0.25">
      <c r="W523" s="3">
        <v>42299</v>
      </c>
      <c r="X523" s="2">
        <v>86.994</v>
      </c>
      <c r="Y523" s="2">
        <f t="shared" si="10"/>
        <v>6.0069242750343255E-3</v>
      </c>
    </row>
    <row r="524" spans="23:25" x14ac:dyDescent="0.25">
      <c r="W524" s="3">
        <v>42298</v>
      </c>
      <c r="X524" s="2">
        <v>86.472999999999999</v>
      </c>
      <c r="Y524" s="2">
        <f t="shared" si="10"/>
        <v>-6.0414088173415771E-3</v>
      </c>
    </row>
    <row r="525" spans="23:25" x14ac:dyDescent="0.25">
      <c r="W525" s="3">
        <v>42297</v>
      </c>
      <c r="X525" s="2">
        <v>86.997</v>
      </c>
      <c r="Y525" s="2">
        <f t="shared" si="10"/>
        <v>4.4237155257886226E-3</v>
      </c>
    </row>
    <row r="526" spans="23:25" x14ac:dyDescent="0.25">
      <c r="W526" s="3">
        <v>42296</v>
      </c>
      <c r="X526" s="2">
        <v>86.613</v>
      </c>
      <c r="Y526" s="2">
        <f t="shared" si="10"/>
        <v>-1.9608301744996736E-3</v>
      </c>
    </row>
    <row r="527" spans="23:25" x14ac:dyDescent="0.25">
      <c r="W527" s="3">
        <v>42293</v>
      </c>
      <c r="X527" s="2">
        <v>86.783000000000001</v>
      </c>
      <c r="Y527" s="2">
        <f t="shared" si="10"/>
        <v>-4.0708427882567974E-3</v>
      </c>
    </row>
    <row r="528" spans="23:25" x14ac:dyDescent="0.25">
      <c r="W528" s="3">
        <v>42292</v>
      </c>
      <c r="X528" s="2">
        <v>87.137</v>
      </c>
      <c r="Y528" s="2">
        <f t="shared" si="10"/>
        <v>4.4050654643426794E-3</v>
      </c>
    </row>
    <row r="529" spans="23:25" x14ac:dyDescent="0.25">
      <c r="W529" s="3">
        <v>42291</v>
      </c>
      <c r="X529" s="2">
        <v>86.754000000000005</v>
      </c>
      <c r="Y529" s="2">
        <f t="shared" si="10"/>
        <v>0</v>
      </c>
    </row>
    <row r="530" spans="23:25" x14ac:dyDescent="0.25">
      <c r="W530" s="3">
        <v>42290</v>
      </c>
      <c r="X530" s="2">
        <v>86.754000000000005</v>
      </c>
      <c r="Y530" s="2">
        <f t="shared" si="10"/>
        <v>-1.8501281461416628E-2</v>
      </c>
    </row>
    <row r="531" spans="23:25" x14ac:dyDescent="0.25">
      <c r="W531" s="3">
        <v>42289</v>
      </c>
      <c r="X531" s="2">
        <v>88.373999999999995</v>
      </c>
      <c r="Y531" s="2">
        <f t="shared" si="10"/>
        <v>2.0388752475554105E-3</v>
      </c>
    </row>
    <row r="532" spans="23:25" x14ac:dyDescent="0.25">
      <c r="W532" s="3">
        <v>42286</v>
      </c>
      <c r="X532" s="2">
        <v>88.194000000000003</v>
      </c>
      <c r="Y532" s="2">
        <f t="shared" si="10"/>
        <v>1.2918424965090115E-2</v>
      </c>
    </row>
    <row r="533" spans="23:25" x14ac:dyDescent="0.25">
      <c r="W533" s="3">
        <v>42285</v>
      </c>
      <c r="X533" s="2">
        <v>87.061999999999998</v>
      </c>
      <c r="Y533" s="2">
        <f t="shared" si="10"/>
        <v>6.476094584981839E-3</v>
      </c>
    </row>
    <row r="534" spans="23:25" x14ac:dyDescent="0.25">
      <c r="W534" s="3">
        <v>42284</v>
      </c>
      <c r="X534" s="2">
        <v>86.5</v>
      </c>
      <c r="Y534" s="2">
        <f t="shared" si="10"/>
        <v>4.0892745533980925E-3</v>
      </c>
    </row>
    <row r="535" spans="23:25" x14ac:dyDescent="0.25">
      <c r="W535" s="3">
        <v>42283</v>
      </c>
      <c r="X535" s="2">
        <v>86.147000000000006</v>
      </c>
      <c r="Y535" s="2">
        <f t="shared" si="10"/>
        <v>9.6814081434970275E-3</v>
      </c>
    </row>
    <row r="536" spans="23:25" x14ac:dyDescent="0.25">
      <c r="W536" s="3">
        <v>42282</v>
      </c>
      <c r="X536" s="2">
        <v>85.316999999999993</v>
      </c>
      <c r="Y536" s="2">
        <f t="shared" si="10"/>
        <v>9.3145518976883983E-3</v>
      </c>
    </row>
    <row r="537" spans="23:25" x14ac:dyDescent="0.25">
      <c r="W537" s="3">
        <v>42279</v>
      </c>
      <c r="X537" s="2">
        <v>84.525999999999996</v>
      </c>
      <c r="Y537" s="2">
        <f t="shared" si="10"/>
        <v>2.7247650460237062E-3</v>
      </c>
    </row>
    <row r="538" spans="23:25" x14ac:dyDescent="0.25">
      <c r="W538" s="3">
        <v>42278</v>
      </c>
      <c r="X538" s="2">
        <v>84.296000000000006</v>
      </c>
      <c r="Y538" s="2">
        <f t="shared" si="10"/>
        <v>2.0662881866359197E-3</v>
      </c>
    </row>
    <row r="539" spans="23:25" x14ac:dyDescent="0.25">
      <c r="W539" s="3">
        <v>42277</v>
      </c>
      <c r="X539" s="2">
        <v>84.122</v>
      </c>
      <c r="Y539" s="2">
        <f t="shared" si="10"/>
        <v>5.9136495872087851E-3</v>
      </c>
    </row>
    <row r="540" spans="23:25" x14ac:dyDescent="0.25">
      <c r="W540" s="3">
        <v>42276</v>
      </c>
      <c r="X540" s="2">
        <v>83.626000000000005</v>
      </c>
      <c r="Y540" s="2">
        <f t="shared" si="10"/>
        <v>-2.3171659735435565E-3</v>
      </c>
    </row>
    <row r="541" spans="23:25" x14ac:dyDescent="0.25">
      <c r="W541" s="3">
        <v>42275</v>
      </c>
      <c r="X541" s="2">
        <v>83.82</v>
      </c>
      <c r="Y541" s="2">
        <f t="shared" si="10"/>
        <v>-1.045576546683135E-2</v>
      </c>
    </row>
    <row r="542" spans="23:25" x14ac:dyDescent="0.25">
      <c r="W542" s="3">
        <v>42272</v>
      </c>
      <c r="X542" s="2">
        <v>84.700999999999993</v>
      </c>
      <c r="Y542" s="2">
        <f t="shared" si="10"/>
        <v>4.1170335105805336E-3</v>
      </c>
    </row>
    <row r="543" spans="23:25" x14ac:dyDescent="0.25">
      <c r="W543" s="3">
        <v>42271</v>
      </c>
      <c r="X543" s="2">
        <v>84.352999999999994</v>
      </c>
      <c r="Y543" s="2">
        <f t="shared" si="10"/>
        <v>1.3642485997028193E-3</v>
      </c>
    </row>
    <row r="544" spans="23:25" x14ac:dyDescent="0.25">
      <c r="W544" s="3">
        <v>42270</v>
      </c>
      <c r="X544" s="2">
        <v>84.238</v>
      </c>
      <c r="Y544" s="2">
        <f t="shared" si="10"/>
        <v>-1.1179236144032295E-2</v>
      </c>
    </row>
    <row r="545" spans="23:25" x14ac:dyDescent="0.25">
      <c r="W545" s="3">
        <v>42269</v>
      </c>
      <c r="X545" s="2">
        <v>85.185000000000002</v>
      </c>
      <c r="Y545" s="2">
        <f t="shared" si="10"/>
        <v>-9.1497719889601613E-3</v>
      </c>
    </row>
    <row r="546" spans="23:25" x14ac:dyDescent="0.25">
      <c r="W546" s="3">
        <v>42268</v>
      </c>
      <c r="X546" s="2">
        <v>85.968000000000004</v>
      </c>
      <c r="Y546" s="2">
        <f t="shared" si="10"/>
        <v>-3.2517332503511987E-3</v>
      </c>
    </row>
    <row r="547" spans="23:25" x14ac:dyDescent="0.25">
      <c r="W547" s="3">
        <v>42265</v>
      </c>
      <c r="X547" s="2">
        <v>86.248000000000005</v>
      </c>
      <c r="Y547" s="2">
        <f t="shared" si="10"/>
        <v>1.8568383387258479E-3</v>
      </c>
    </row>
    <row r="548" spans="23:25" x14ac:dyDescent="0.25">
      <c r="W548" s="3">
        <v>42264</v>
      </c>
      <c r="X548" s="2">
        <v>86.087999999999994</v>
      </c>
      <c r="Y548" s="2">
        <f t="shared" si="10"/>
        <v>-7.9024355614237523E-3</v>
      </c>
    </row>
    <row r="549" spans="23:25" x14ac:dyDescent="0.25">
      <c r="W549" s="3">
        <v>42263</v>
      </c>
      <c r="X549" s="2">
        <v>86.771000000000001</v>
      </c>
      <c r="Y549" s="2">
        <f t="shared" si="10"/>
        <v>8.9367961805884508E-3</v>
      </c>
    </row>
    <row r="550" spans="23:25" x14ac:dyDescent="0.25">
      <c r="W550" s="3">
        <v>42262</v>
      </c>
      <c r="X550" s="2">
        <v>85.998999999999995</v>
      </c>
      <c r="Y550" s="2">
        <f t="shared" si="10"/>
        <v>2.1185462130605668E-3</v>
      </c>
    </row>
    <row r="551" spans="23:25" x14ac:dyDescent="0.25">
      <c r="W551" s="3">
        <v>42261</v>
      </c>
      <c r="X551" s="2">
        <v>85.816999999999993</v>
      </c>
      <c r="Y551" s="2">
        <f t="shared" si="10"/>
        <v>3.6071832488315677E-3</v>
      </c>
    </row>
    <row r="552" spans="23:25" x14ac:dyDescent="0.25">
      <c r="W552" s="3">
        <v>42258</v>
      </c>
      <c r="X552" s="2">
        <v>85.507999999999996</v>
      </c>
      <c r="Y552" s="2">
        <f t="shared" si="10"/>
        <v>2.4589312531290964E-3</v>
      </c>
    </row>
    <row r="553" spans="23:25" x14ac:dyDescent="0.25">
      <c r="W553" s="3">
        <v>42257</v>
      </c>
      <c r="X553" s="2">
        <v>85.298000000000002</v>
      </c>
      <c r="Y553" s="2">
        <f t="shared" si="10"/>
        <v>8.5595893156205135E-3</v>
      </c>
    </row>
    <row r="554" spans="23:25" x14ac:dyDescent="0.25">
      <c r="W554" s="3">
        <v>42256</v>
      </c>
      <c r="X554" s="2">
        <v>84.570999999999998</v>
      </c>
      <c r="Y554" s="2">
        <f t="shared" si="10"/>
        <v>5.8940548348222401E-3</v>
      </c>
    </row>
    <row r="555" spans="23:25" x14ac:dyDescent="0.25">
      <c r="W555" s="3">
        <v>42255</v>
      </c>
      <c r="X555" s="2">
        <v>84.073999999999998</v>
      </c>
      <c r="Y555" s="2">
        <f t="shared" si="10"/>
        <v>1.7760324750067977E-2</v>
      </c>
    </row>
    <row r="556" spans="23:25" x14ac:dyDescent="0.25">
      <c r="W556" s="3">
        <v>42254</v>
      </c>
      <c r="X556" s="2">
        <v>82.593999999999994</v>
      </c>
      <c r="Y556" s="2">
        <f t="shared" si="10"/>
        <v>5.1224272331296663E-3</v>
      </c>
    </row>
    <row r="557" spans="23:25" x14ac:dyDescent="0.25">
      <c r="W557" s="3">
        <v>42251</v>
      </c>
      <c r="X557" s="2">
        <v>82.171999999999997</v>
      </c>
      <c r="Y557" s="2">
        <f t="shared" si="10"/>
        <v>-2.5068908783833499E-2</v>
      </c>
    </row>
    <row r="558" spans="23:25" x14ac:dyDescent="0.25">
      <c r="W558" s="3">
        <v>42250</v>
      </c>
      <c r="X558" s="2">
        <v>84.257999999999996</v>
      </c>
      <c r="Y558" s="2">
        <f t="shared" si="10"/>
        <v>-5.1966616903102872E-3</v>
      </c>
    </row>
    <row r="559" spans="23:25" x14ac:dyDescent="0.25">
      <c r="W559" s="3">
        <v>42249</v>
      </c>
      <c r="X559" s="2">
        <v>84.697000000000003</v>
      </c>
      <c r="Y559" s="2">
        <f t="shared" si="10"/>
        <v>1.0826188051721095E-2</v>
      </c>
    </row>
    <row r="560" spans="23:25" x14ac:dyDescent="0.25">
      <c r="W560" s="3">
        <v>42248</v>
      </c>
      <c r="X560" s="2">
        <v>83.784999999999997</v>
      </c>
      <c r="Y560" s="2">
        <f t="shared" si="10"/>
        <v>-2.8787344626639833E-2</v>
      </c>
    </row>
    <row r="561" spans="23:25" x14ac:dyDescent="0.25">
      <c r="W561" s="3">
        <v>42247</v>
      </c>
      <c r="X561" s="2">
        <v>86.231999999999999</v>
      </c>
      <c r="Y561" s="2">
        <f t="shared" si="10"/>
        <v>-1.2377850526869251E-2</v>
      </c>
    </row>
    <row r="562" spans="23:25" x14ac:dyDescent="0.25">
      <c r="W562" s="3">
        <v>42244</v>
      </c>
      <c r="X562" s="2">
        <v>87.305999999999997</v>
      </c>
      <c r="Y562" s="2">
        <f t="shared" si="10"/>
        <v>6.6539350153131411E-3</v>
      </c>
    </row>
    <row r="563" spans="23:25" x14ac:dyDescent="0.25">
      <c r="W563" s="3">
        <v>42243</v>
      </c>
      <c r="X563" s="2">
        <v>86.727000000000004</v>
      </c>
      <c r="Y563" s="2">
        <f t="shared" si="10"/>
        <v>1.529035587048215E-2</v>
      </c>
    </row>
    <row r="564" spans="23:25" x14ac:dyDescent="0.25">
      <c r="W564" s="3">
        <v>42242</v>
      </c>
      <c r="X564" s="2">
        <v>85.411000000000001</v>
      </c>
      <c r="Y564" s="2">
        <f t="shared" si="10"/>
        <v>8.2412396769418438E-3</v>
      </c>
    </row>
    <row r="565" spans="23:25" x14ac:dyDescent="0.25">
      <c r="W565" s="3">
        <v>42241</v>
      </c>
      <c r="X565" s="2">
        <v>84.71</v>
      </c>
      <c r="Y565" s="2">
        <f t="shared" si="10"/>
        <v>-4.2488906313843341E-4</v>
      </c>
    </row>
    <row r="566" spans="23:25" x14ac:dyDescent="0.25">
      <c r="W566" s="3">
        <v>42240</v>
      </c>
      <c r="X566" s="2">
        <v>84.745999999999995</v>
      </c>
      <c r="Y566" s="2">
        <f t="shared" si="10"/>
        <v>-5.2230952022527213E-2</v>
      </c>
    </row>
    <row r="567" spans="23:25" x14ac:dyDescent="0.25">
      <c r="W567" s="3">
        <v>42237</v>
      </c>
      <c r="X567" s="2">
        <v>89.29</v>
      </c>
      <c r="Y567" s="2">
        <f t="shared" si="10"/>
        <v>-1.3858062134515348E-2</v>
      </c>
    </row>
    <row r="568" spans="23:25" x14ac:dyDescent="0.25">
      <c r="W568" s="3">
        <v>42236</v>
      </c>
      <c r="X568" s="2">
        <v>90.536000000000001</v>
      </c>
      <c r="Y568" s="2">
        <f t="shared" si="10"/>
        <v>-4.7602346587812998E-3</v>
      </c>
    </row>
    <row r="569" spans="23:25" x14ac:dyDescent="0.25">
      <c r="W569" s="3">
        <v>42235</v>
      </c>
      <c r="X569" s="2">
        <v>90.968000000000004</v>
      </c>
      <c r="Y569" s="2">
        <f t="shared" si="10"/>
        <v>-3.960575016502552E-3</v>
      </c>
    </row>
    <row r="570" spans="23:25" x14ac:dyDescent="0.25">
      <c r="W570" s="3">
        <v>42234</v>
      </c>
      <c r="X570" s="2">
        <v>91.328999999999994</v>
      </c>
      <c r="Y570" s="2">
        <f t="shared" si="10"/>
        <v>-4.0212920121085079E-3</v>
      </c>
    </row>
    <row r="571" spans="23:25" x14ac:dyDescent="0.25">
      <c r="W571" s="3">
        <v>42233</v>
      </c>
      <c r="X571" s="2">
        <v>91.697000000000003</v>
      </c>
      <c r="Y571" s="2">
        <f t="shared" si="10"/>
        <v>-7.6335461675719159E-5</v>
      </c>
    </row>
    <row r="572" spans="23:25" x14ac:dyDescent="0.25">
      <c r="W572" s="3">
        <v>42230</v>
      </c>
      <c r="X572" s="2">
        <v>91.703999999999994</v>
      </c>
      <c r="Y572" s="2">
        <f t="shared" si="10"/>
        <v>1.4076901478303747E-3</v>
      </c>
    </row>
    <row r="573" spans="23:25" x14ac:dyDescent="0.25">
      <c r="W573" s="3">
        <v>42229</v>
      </c>
      <c r="X573" s="2">
        <v>91.575000000000003</v>
      </c>
      <c r="Y573" s="2">
        <f t="shared" si="10"/>
        <v>-8.5139830933824085E-4</v>
      </c>
    </row>
    <row r="574" spans="23:25" x14ac:dyDescent="0.25">
      <c r="W574" s="3">
        <v>42228</v>
      </c>
      <c r="X574" s="2">
        <v>91.653000000000006</v>
      </c>
      <c r="Y574" s="2">
        <f t="shared" si="10"/>
        <v>2.9064705775182619E-3</v>
      </c>
    </row>
    <row r="575" spans="23:25" x14ac:dyDescent="0.25">
      <c r="W575" s="3">
        <v>42227</v>
      </c>
      <c r="X575" s="2">
        <v>91.387</v>
      </c>
      <c r="Y575" s="2">
        <f t="shared" si="10"/>
        <v>-1.0904687545162517E-2</v>
      </c>
    </row>
    <row r="576" spans="23:25" x14ac:dyDescent="0.25">
      <c r="W576" s="3">
        <v>42226</v>
      </c>
      <c r="X576" s="2">
        <v>92.388999999999996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35.277799999999999</v>
      </c>
      <c r="Y578" s="2">
        <f t="shared" si="10"/>
        <v>-1.4830884631395992E-2</v>
      </c>
    </row>
    <row r="579" spans="23:25" x14ac:dyDescent="0.25">
      <c r="W579" s="3">
        <v>42221</v>
      </c>
      <c r="X579" s="2">
        <v>35.804900000000004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AUDNZD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159</v>
      </c>
      <c r="W2" s="3">
        <f>D1</f>
        <v>43025</v>
      </c>
      <c r="AA2" s="2">
        <v>62</v>
      </c>
      <c r="AB2" s="2">
        <f ca="1">AVERAGE(OFFSET($X$5,0,0,AA2,1))</f>
        <v>1.0896161290322577</v>
      </c>
      <c r="AC2" s="46">
        <f ca="1">STDEV(OFFSET($Y$5,0,0,AA2,1))*SQRT(250)</f>
        <v>5.9496417323525258E-2</v>
      </c>
      <c r="AD2" s="2">
        <f ca="1">MAX(OFFSET($X$5,0,0,AA2,1))</f>
        <v>1.1134999999999999</v>
      </c>
      <c r="AE2" s="2">
        <f ca="1">MIN(OFFSET($X$5,0,0,AA2,1))</f>
        <v>1.0629999999999999</v>
      </c>
      <c r="AF2" s="2">
        <f ca="1">AD2-AE2</f>
        <v>5.0499999999999989E-2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1.0743727999999999</v>
      </c>
      <c r="AC3" s="46">
        <f ca="1">STDEV(OFFSET($Y$5,0,0,AA3,1))*SQRT(250)</f>
        <v>6.8658600839277564E-2</v>
      </c>
      <c r="AD3" s="2">
        <f ca="1">MAX(OFFSET($X$5,0,0,AA3,1))</f>
        <v>1.1134999999999999</v>
      </c>
      <c r="AE3" s="2">
        <f ca="1">MIN(OFFSET($X$5,0,0,AA3,1))</f>
        <v>1.0382</v>
      </c>
      <c r="AF3" s="2">
        <f t="shared" ref="AF3:AF5" ca="1" si="1">AD3-AE3</f>
        <v>7.5299999999999923E-2</v>
      </c>
    </row>
    <row r="4" spans="1:32" x14ac:dyDescent="0.25">
      <c r="D4"/>
      <c r="AA4" s="2">
        <v>185</v>
      </c>
      <c r="AB4" s="2">
        <f t="shared" ca="1" si="0"/>
        <v>1.0751886486486488</v>
      </c>
      <c r="AC4" s="46">
        <f ca="1">STDEV(OFFSET($Y$5,0,0,AA4,1))*SQRT(250)</f>
        <v>6.5947273763191094E-2</v>
      </c>
      <c r="AD4" s="2">
        <f ca="1">MAX(OFFSET($X$5,0,0,AA4,1))</f>
        <v>1.1134999999999999</v>
      </c>
      <c r="AE4" s="2">
        <f ca="1">MIN(OFFSET($X$5,0,0,AA4,1))</f>
        <v>1.0382</v>
      </c>
      <c r="AF4" s="2">
        <f t="shared" ca="1" si="1"/>
        <v>7.5299999999999923E-2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1.0929</v>
      </c>
      <c r="Y5" s="2">
        <f>LN(X5/X6)</f>
        <v>-1.6456394278838173E-3</v>
      </c>
      <c r="AA5" s="2">
        <v>250</v>
      </c>
      <c r="AB5" s="2">
        <f t="shared" ca="1" si="0"/>
        <v>1.0680383999999996</v>
      </c>
      <c r="AC5" s="46">
        <f ca="1">STDEV(OFFSET($Y$5,0,0,AA5,1))*SQRT(250)</f>
        <v>6.5503538947282891E-2</v>
      </c>
      <c r="AD5" s="2">
        <f ca="1">MAX(OFFSET($X$5,0,0,AA5,1))</f>
        <v>1.1134999999999999</v>
      </c>
      <c r="AE5" s="2">
        <f ca="1">MIN(OFFSET($X$5,0,0,AA5,1))</f>
        <v>1.0362</v>
      </c>
      <c r="AF5" s="2">
        <f t="shared" ca="1" si="1"/>
        <v>7.7299999999999924E-2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1.09360008669916</v>
      </c>
      <c r="E6" s="128">
        <f ca="1">SUMIFS(INDIRECT("fincad_data!"&amp;E$3),fincad_data!$C:$C,$C6,fincad_data!$D:$D,$C6,fincad_data!$B:$B,$D$2,fincad_data!D:D,$C6,fincad_data!A:A,$D$1)</f>
        <v>1.09433196681171</v>
      </c>
      <c r="F6" s="129">
        <f ca="1">SUMIFS(INDIRECT("fincad_data!"&amp;F$3),fincad_data!$C:$C,$C6,fincad_data!$D:$D,$C6,fincad_data!$B:$B,$D$2,fincad_data!D:D,$C6,fincad_data!A:A,$D$1)</f>
        <v>6.2911303837098198E-2</v>
      </c>
      <c r="G6" s="129">
        <f ca="1">SUMIFS(INDIRECT("fincad_data!"&amp;G$3),fincad_data!$C:$C,$C6,fincad_data!$D:$D,$C6,fincad_data!$B:$B,$D$2,fincad_data!D:D,$C6,fincad_data!A:A,$D$1)</f>
        <v>6.2935636665381697E-2</v>
      </c>
      <c r="H6" s="130">
        <f ca="1">SUMIFS(INDIRECT("fincad_data!"&amp;H$3),fincad_data!$C:$C,$C6,fincad_data!$D:$D,$C6,fincad_data!$B:$B,$D$2,fincad_data!D:D,$C6,fincad_data!A:A,$D$1)</f>
        <v>1.22124954535475E-2</v>
      </c>
      <c r="I6" s="130">
        <f ca="1">SUMIFS(INDIRECT("fincad_data!"&amp;I$3),fincad_data!$C:$C,$C6,fincad_data!$D:$D,$C6,fincad_data!$B:$B,$D$2,fincad_data!D:D,$C6,fincad_data!A:A,$D$1)</f>
        <v>1.25517176580104E-2</v>
      </c>
      <c r="J6" s="129">
        <f ca="1">SUMIFS(INDIRECT("fincad_data!"&amp;J$3),fincad_data!$C:$C,$C6,fincad_data!$D:$D,$C6,fincad_data!$B:$B,$D$2,fincad_data!D:D,$C6,fincad_data!A:A,$D$1)</f>
        <v>2.7381760165531496E-3</v>
      </c>
      <c r="K6" s="128">
        <f ca="1">SUMIFS(INDIRECT("fincad_data!"&amp;K$3),fincad_data!$C:$C,$C6,fincad_data!$D:$D,$C6,fincad_data!$B:$B,$D$2,fincad_data!D:D,$C6,fincad_data!A:A,$D$1)</f>
        <v>1.0939608709934554</v>
      </c>
      <c r="L6" s="128">
        <f ca="1">SUMIFS(INDIRECT("fincad_data!"&amp;L$3),fincad_data!$C:$C,$C6,fincad_data!$D:$D,$C6,fincad_data!$B:$B,$D$2,fincad_data!D:D,$C6,fincad_data!A:A,$D$1)</f>
        <v>1.0807664909629051</v>
      </c>
      <c r="W6" s="3">
        <v>43024</v>
      </c>
      <c r="X6" s="2">
        <v>1.0947</v>
      </c>
      <c r="Y6" s="2">
        <f t="shared" ref="Y6:Y69" si="2">LN(X6/X7)</f>
        <v>-4.6479919632027951E-3</v>
      </c>
      <c r="AA6" s="2">
        <v>500</v>
      </c>
      <c r="AB6" s="2">
        <f t="shared" ca="1" si="0"/>
        <v>1.0702960000000006</v>
      </c>
      <c r="AC6" s="46">
        <f ca="1">STDEV(OFFSET($Y$5,0,0,AA6,1))*SQRT(250)</f>
        <v>7.2941695602319986E-2</v>
      </c>
      <c r="AD6" s="2">
        <f ca="1">MAX(OFFSET($X$5,0,0,AA6,1))</f>
        <v>1.1294999999999999</v>
      </c>
      <c r="AE6" s="2">
        <f ca="1">MIN(OFFSET($X$5,0,0,AA6,1))</f>
        <v>1.0254000000000001</v>
      </c>
      <c r="AF6" s="2">
        <f ca="1">AD6-AE6</f>
        <v>0.10409999999999986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1.09360008669916</v>
      </c>
      <c r="E7" s="128">
        <f ca="1">SUMIFS(INDIRECT("fincad_data!"&amp;E$3),fincad_data!$C:$C,$C7,fincad_data!$D:$D,$C7,fincad_data!$B:$B,$D$2,fincad_data!D:D,$C7,fincad_data!A:A,$D$1)</f>
        <v>1.0949445025825899</v>
      </c>
      <c r="F7" s="129">
        <f ca="1">SUMIFS(INDIRECT("fincad_data!"&amp;F$3),fincad_data!$C:$C,$C7,fincad_data!$D:$D,$C7,fincad_data!$B:$B,$D$2,fincad_data!D:D,$C7,fincad_data!A:A,$D$1)</f>
        <v>6.4484030186599997E-2</v>
      </c>
      <c r="G7" s="129">
        <f ca="1">SUMIFS(INDIRECT("fincad_data!"&amp;G$3),fincad_data!$C:$C,$C7,fincad_data!$D:$D,$C7,fincad_data!$B:$B,$D$2,fincad_data!D:D,$C7,fincad_data!A:A,$D$1)</f>
        <v>6.45080743559234E-2</v>
      </c>
      <c r="H7" s="130">
        <f ca="1">SUMIFS(INDIRECT("fincad_data!"&amp;H$3),fincad_data!$C:$C,$C7,fincad_data!$D:$D,$C7,fincad_data!$B:$B,$D$2,fincad_data!D:D,$C7,fincad_data!A:A,$D$1)</f>
        <v>1.7398795984521102E-2</v>
      </c>
      <c r="I7" s="130">
        <f ca="1">SUMIFS(INDIRECT("fincad_data!"&amp;I$3),fincad_data!$C:$C,$C7,fincad_data!$D:$D,$C7,fincad_data!$B:$B,$D$2,fincad_data!D:D,$C7,fincad_data!A:A,$D$1)</f>
        <v>1.8018799703614898E-2</v>
      </c>
      <c r="J7" s="129">
        <f ca="1">SUMIFS(INDIRECT("fincad_data!"&amp;J$3),fincad_data!$C:$C,$C7,fincad_data!$D:$D,$C7,fincad_data!$B:$B,$D$2,fincad_data!D:D,$C7,fincad_data!A:A,$D$1)</f>
        <v>2.5245960087157925E-3</v>
      </c>
      <c r="K7" s="128">
        <f ca="1">SUMIFS(INDIRECT("fincad_data!"&amp;K$3),fincad_data!$C:$C,$C7,fincad_data!$D:$D,$C7,fincad_data!$B:$B,$D$2,fincad_data!D:D,$C7,fincad_data!A:A,$D$1)</f>
        <v>1.0942660535597049</v>
      </c>
      <c r="L7" s="128">
        <f ca="1">SUMIFS(INDIRECT("fincad_data!"&amp;L$3),fincad_data!$C:$C,$C7,fincad_data!$D:$D,$C7,fincad_data!$B:$B,$D$2,fincad_data!D:D,$C7,fincad_data!A:A,$D$1)</f>
        <v>1.0755641279919104</v>
      </c>
      <c r="W7" s="3">
        <v>43021</v>
      </c>
      <c r="X7" s="2">
        <v>1.0998000000000001</v>
      </c>
      <c r="Y7" s="2">
        <f t="shared" si="2"/>
        <v>1.6380020042383698E-3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1.09360008669916</v>
      </c>
      <c r="E8" s="128">
        <f ca="1">SUMIFS(INDIRECT("fincad_data!"&amp;E$3),fincad_data!$C:$C,$C8,fincad_data!$D:$D,$C8,fincad_data!$B:$B,$D$2,fincad_data!D:D,$C8,fincad_data!A:A,$D$1)</f>
        <v>1.0954813827922301</v>
      </c>
      <c r="F8" s="129">
        <f ca="1">SUMIFS(INDIRECT("fincad_data!"&amp;F$3),fincad_data!$C:$C,$C8,fincad_data!$D:$D,$C8,fincad_data!$B:$B,$D$2,fincad_data!D:D,$C8,fincad_data!A:A,$D$1)</f>
        <v>6.6274338693388904E-2</v>
      </c>
      <c r="G8" s="129">
        <f ca="1">SUMIFS(INDIRECT("fincad_data!"&amp;G$3),fincad_data!$C:$C,$C8,fincad_data!$D:$D,$C8,fincad_data!$B:$B,$D$2,fincad_data!D:D,$C8,fincad_data!A:A,$D$1)</f>
        <v>6.6291230764866094E-2</v>
      </c>
      <c r="H8" s="130">
        <f ca="1">SUMIFS(INDIRECT("fincad_data!"&amp;H$3),fincad_data!$C:$C,$C8,fincad_data!$D:$D,$C8,fincad_data!$B:$B,$D$2,fincad_data!D:D,$C8,fincad_data!A:A,$D$1)</f>
        <v>2.1714693119759799E-2</v>
      </c>
      <c r="I8" s="130">
        <f ca="1">SUMIFS(INDIRECT("fincad_data!"&amp;I$3),fincad_data!$C:$C,$C8,fincad_data!$D:$D,$C8,fincad_data!$B:$B,$D$2,fincad_data!D:D,$C8,fincad_data!A:A,$D$1)</f>
        <v>2.2577413903192598E-2</v>
      </c>
      <c r="J8" s="129">
        <f ca="1">SUMIFS(INDIRECT("fincad_data!"&amp;J$3),fincad_data!$C:$C,$C8,fincad_data!$D:$D,$C8,fincad_data!$B:$B,$D$2,fincad_data!D:D,$C8,fincad_data!A:A,$D$1)</f>
        <v>2.357991888524865E-3</v>
      </c>
      <c r="K8" s="128">
        <f ca="1">SUMIFS(INDIRECT("fincad_data!"&amp;K$3),fincad_data!$C:$C,$C8,fincad_data!$D:$D,$C8,fincad_data!$B:$B,$D$2,fincad_data!D:D,$C8,fincad_data!A:A,$D$1)</f>
        <v>1.0945371028853326</v>
      </c>
      <c r="L8" s="128">
        <f ca="1">SUMIFS(INDIRECT("fincad_data!"&amp;L$3),fincad_data!$C:$C,$C8,fincad_data!$D:$D,$C8,fincad_data!$B:$B,$D$2,fincad_data!D:D,$C8,fincad_data!A:A,$D$1)</f>
        <v>1.0712943273514735</v>
      </c>
      <c r="W8" s="3">
        <v>43020</v>
      </c>
      <c r="X8" s="2">
        <v>1.0980000000000001</v>
      </c>
      <c r="Y8" s="2">
        <f t="shared" si="2"/>
        <v>-2.1834069809435063E-3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1.09360008669916</v>
      </c>
      <c r="E9" s="128">
        <f ca="1">SUMIFS(INDIRECT("fincad_data!"&amp;E$3),fincad_data!$C:$C,$C9,fincad_data!$D:$D,$C9,fincad_data!$B:$B,$D$2,fincad_data!D:D,$C9,fincad_data!A:A,$D$1)</f>
        <v>1.09594608823839</v>
      </c>
      <c r="F9" s="129">
        <f ca="1">SUMIFS(INDIRECT("fincad_data!"&amp;F$3),fincad_data!$C:$C,$C9,fincad_data!$D:$D,$C9,fincad_data!$B:$B,$D$2,fincad_data!D:D,$C9,fincad_data!A:A,$D$1)</f>
        <v>6.7179997267219196E-2</v>
      </c>
      <c r="G9" s="129">
        <f ca="1">SUMIFS(INDIRECT("fincad_data!"&amp;G$3),fincad_data!$C:$C,$C9,fincad_data!$D:$D,$C9,fincad_data!$B:$B,$D$2,fincad_data!D:D,$C9,fincad_data!A:A,$D$1)</f>
        <v>6.7192267787423904E-2</v>
      </c>
      <c r="H9" s="130">
        <f ca="1">SUMIFS(INDIRECT("fincad_data!"&amp;H$3),fincad_data!$C:$C,$C9,fincad_data!$D:$D,$C9,fincad_data!$B:$B,$D$2,fincad_data!D:D,$C9,fincad_data!A:A,$D$1)</f>
        <v>2.5263280612752299E-2</v>
      </c>
      <c r="I9" s="130">
        <f ca="1">SUMIFS(INDIRECT("fincad_data!"&amp;I$3),fincad_data!$C:$C,$C9,fincad_data!$D:$D,$C9,fincad_data!$B:$B,$D$2,fincad_data!D:D,$C9,fincad_data!A:A,$D$1)</f>
        <v>2.6334584774448E-2</v>
      </c>
      <c r="J9" s="129">
        <f ca="1">SUMIFS(INDIRECT("fincad_data!"&amp;J$3),fincad_data!$C:$C,$C9,fincad_data!$D:$D,$C9,fincad_data!$B:$B,$D$2,fincad_data!D:D,$C9,fincad_data!A:A,$D$1)</f>
        <v>2.2060025938925865E-3</v>
      </c>
      <c r="K9" s="128">
        <f ca="1">SUMIFS(INDIRECT("fincad_data!"&amp;K$3),fincad_data!$C:$C,$C9,fincad_data!$D:$D,$C9,fincad_data!$B:$B,$D$2,fincad_data!D:D,$C9,fincad_data!A:A,$D$1)</f>
        <v>1.0947732530962349</v>
      </c>
      <c r="L9" s="128">
        <f ca="1">SUMIFS(INDIRECT("fincad_data!"&amp;L$3),fincad_data!$C:$C,$C9,fincad_data!$D:$D,$C9,fincad_data!$B:$B,$D$2,fincad_data!D:D,$C9,fincad_data!A:A,$D$1)</f>
        <v>1.0678253510079661</v>
      </c>
      <c r="W9" s="3">
        <v>43019</v>
      </c>
      <c r="X9" s="2">
        <v>1.1004</v>
      </c>
      <c r="Y9" s="2">
        <f t="shared" si="2"/>
        <v>2.7266530502937541E-4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1.09360008669916</v>
      </c>
      <c r="E10" s="128">
        <f ca="1">SUMIFS(INDIRECT("fincad_data!"&amp;E$3),fincad_data!$C:$C,$C10,fincad_data!$D:$D,$C10,fincad_data!$B:$B,$D$2,fincad_data!D:D,$C10,fincad_data!A:A,$D$1)</f>
        <v>1.1007635717103901</v>
      </c>
      <c r="F10" s="129">
        <f ca="1">SUMIFS(INDIRECT("fincad_data!"&amp;F$3),fincad_data!$C:$C,$C10,fincad_data!$D:$D,$C10,fincad_data!$B:$B,$D$2,fincad_data!D:D,$C10,fincad_data!A:A,$D$1)</f>
        <v>6.94803747508351E-2</v>
      </c>
      <c r="G10" s="129">
        <f ca="1">SUMIFS(INDIRECT("fincad_data!"&amp;G$3),fincad_data!$C:$C,$C10,fincad_data!$D:$D,$C10,fincad_data!$B:$B,$D$2,fincad_data!D:D,$C10,fincad_data!A:A,$D$1)</f>
        <v>6.9504826889059207E-2</v>
      </c>
      <c r="H10" s="130">
        <f ca="1">SUMIFS(INDIRECT("fincad_data!"&amp;H$3),fincad_data!$C:$C,$C10,fincad_data!$D:$D,$C10,fincad_data!$B:$B,$D$2,fincad_data!D:D,$C10,fincad_data!A:A,$D$1)</f>
        <v>3.4605746010887298E-2</v>
      </c>
      <c r="I10" s="130">
        <f ca="1">SUMIFS(INDIRECT("fincad_data!"&amp;I$3),fincad_data!$C:$C,$C10,fincad_data!$D:$D,$C10,fincad_data!$B:$B,$D$2,fincad_data!D:D,$C10,fincad_data!A:A,$D$1)</f>
        <v>3.7796452123571293E-2</v>
      </c>
      <c r="J10" s="129">
        <f ca="1">SUMIFS(INDIRECT("fincad_data!"&amp;J$3),fincad_data!$C:$C,$C10,fincad_data!$D:$D,$C10,fincad_data!$B:$B,$D$2,fincad_data!D:D,$C10,fincad_data!A:A,$D$1)</f>
        <v>3.3876002961753526E-3</v>
      </c>
      <c r="K10" s="128">
        <f ca="1">SUMIFS(INDIRECT("fincad_data!"&amp;K$3),fincad_data!$C:$C,$C10,fincad_data!$D:$D,$C10,fincad_data!$B:$B,$D$2,fincad_data!D:D,$C10,fincad_data!A:A,$D$1)</f>
        <v>1.0972625294504534</v>
      </c>
      <c r="L10" s="128">
        <f ca="1">SUMIFS(INDIRECT("fincad_data!"&amp;L$3),fincad_data!$C:$C,$C10,fincad_data!$D:$D,$C10,fincad_data!$B:$B,$D$2,fincad_data!D:D,$C10,fincad_data!A:A,$D$1)</f>
        <v>1.0606738628350227</v>
      </c>
      <c r="W10" s="3">
        <v>43018</v>
      </c>
      <c r="X10" s="2">
        <v>1.1001000000000001</v>
      </c>
      <c r="Y10" s="2">
        <f t="shared" si="2"/>
        <v>2.3662187960637256E-3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1.0974999999999999</v>
      </c>
      <c r="Y11" s="2">
        <f t="shared" si="2"/>
        <v>1.7327075604032826E-3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1.0955999999999999</v>
      </c>
      <c r="Y12" s="2">
        <f t="shared" si="2"/>
        <v>1.8256503930217361E-4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1.0953999999999999</v>
      </c>
      <c r="Y13" s="2">
        <f t="shared" si="2"/>
        <v>-1.6418867138271879E-3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1.1178325778001417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1.0972</v>
      </c>
      <c r="Y14" s="2">
        <f t="shared" si="2"/>
        <v>2.5552121951620023E-3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0.14717523229865337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1.0944</v>
      </c>
      <c r="Y15" s="2">
        <f t="shared" si="2"/>
        <v>6.1408927684816032E-3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1.0126683292077394</v>
      </c>
      <c r="F16" s="123">
        <f ca="1">SUMIFS(INDIRECT("fincad_data!"&amp;$B16),fincad_data!$C:$C,$C16,fincad_data!$D:$D,F$13,fincad_data!$B:$B,$D$2,fincad_data!$A:$A,$D$1)</f>
        <v>1.1818414429387774</v>
      </c>
      <c r="G16" s="123"/>
      <c r="H16" s="123"/>
      <c r="I16" s="123"/>
      <c r="K16" s="159">
        <f ca="1">E16/$F16</f>
        <v>0.8568563365739057</v>
      </c>
      <c r="L16" s="159">
        <f ca="1">(F16-E16)/$F16</f>
        <v>0.14314366342609428</v>
      </c>
      <c r="M16" s="123"/>
      <c r="N16" s="123"/>
      <c r="O16" s="123"/>
      <c r="S16" s="17"/>
      <c r="W16" s="3">
        <v>43010</v>
      </c>
      <c r="X16" s="2">
        <v>1.0876999999999999</v>
      </c>
      <c r="Y16" s="2">
        <f t="shared" si="2"/>
        <v>2.3010733150278556E-3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0.7097708460510247</v>
      </c>
      <c r="F17" s="124">
        <f ca="1">SUMIFS(INDIRECT("fincad_data!"&amp;$B17),fincad_data!$C:$C,$C16,fincad_data!$D:$D,F$13,fincad_data!$B:$B,$D$2,fincad_data!$A:$A,$D$1)</f>
        <v>0.12214212139572586</v>
      </c>
      <c r="G17" s="124"/>
      <c r="H17" s="124"/>
      <c r="I17" s="124"/>
      <c r="K17" s="160">
        <f ca="1">E17/$F17</f>
        <v>5.8110243865132496</v>
      </c>
      <c r="L17" s="160">
        <f ca="1">(F17-E17)/$F17</f>
        <v>-4.8110243865132487</v>
      </c>
      <c r="M17" s="124"/>
      <c r="N17" s="124"/>
      <c r="O17" s="124"/>
      <c r="S17" s="17"/>
      <c r="W17" s="3">
        <v>43007</v>
      </c>
      <c r="X17" s="2">
        <v>1.0851999999999999</v>
      </c>
      <c r="Y17" s="2">
        <f t="shared" si="2"/>
        <v>-2.764085335697767E-4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1.0102564916020553</v>
      </c>
      <c r="F18" s="123">
        <f ca="1">SUMIFS(INDIRECT("fincad_data!"&amp;$B18),fincad_data!$C:$C,$C18,fincad_data!$D:$D,F$13,fincad_data!$B:$B,$D$2,fincad_data!$A:$A,$D$1)</f>
        <v>1.024875618589375</v>
      </c>
      <c r="G18" s="123">
        <f ca="1">SUMIFS(INDIRECT("fincad_data!"&amp;$B18),fincad_data!$C:$C,$C18,fincad_data!$D:$D,G$13,fincad_data!$B:$B,$D$2,fincad_data!$A:$A,$D$1)</f>
        <v>1.237642915835053</v>
      </c>
      <c r="H18" s="123"/>
      <c r="I18" s="123"/>
      <c r="K18" s="159">
        <f ca="1">E18/$G18</f>
        <v>0.81627461255286449</v>
      </c>
      <c r="L18" s="159">
        <f ca="1">(F18-E18)/$G18</f>
        <v>1.1812071802193447E-2</v>
      </c>
      <c r="M18" s="159">
        <f ca="1">(G18-F18)/$G18</f>
        <v>0.17191331564494211</v>
      </c>
      <c r="N18" s="123"/>
      <c r="O18" s="123"/>
      <c r="W18" s="3">
        <v>43006</v>
      </c>
      <c r="X18" s="2">
        <v>1.0854999999999999</v>
      </c>
      <c r="Y18" s="2">
        <f t="shared" si="2"/>
        <v>-4.3204553118340941E-3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0.80709333853735454</v>
      </c>
      <c r="F19" s="124">
        <f ca="1">SUMIFS(INDIRECT("fincad_data!"&amp;$B19),fincad_data!$C:$C,$C18,fincad_data!$D:$D,F$13,fincad_data!$B:$B,$D$2,fincad_data!$A:$A,$D$1)</f>
        <v>0.57781383344738491</v>
      </c>
      <c r="G19" s="124">
        <f ca="1">SUMIFS(INDIRECT("fincad_data!"&amp;$B19),fincad_data!$C:$C,$C18,fincad_data!$D:$D,G$13,fincad_data!$B:$B,$D$2,fincad_data!$A:$A,$D$1)</f>
        <v>0.11231793896481936</v>
      </c>
      <c r="H19" s="124"/>
      <c r="I19" s="124"/>
      <c r="K19" s="160">
        <f ca="1">E19/$G19</f>
        <v>7.1857919222516653</v>
      </c>
      <c r="L19" s="160">
        <f ca="1">(F19-E19)/$G19</f>
        <v>-2.0413435930460353</v>
      </c>
      <c r="M19" s="160">
        <f ca="1">(G19-F19)/$G19</f>
        <v>-4.1444483292056304</v>
      </c>
      <c r="N19" s="124"/>
      <c r="O19" s="124"/>
      <c r="W19" s="3">
        <v>43005</v>
      </c>
      <c r="X19" s="2">
        <v>1.0902000000000001</v>
      </c>
      <c r="Y19" s="2">
        <f t="shared" si="2"/>
        <v>-3.5709418525637646E-3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1.0073351372416586</v>
      </c>
      <c r="F20" s="123">
        <f ca="1">SUMIFS(INDIRECT("fincad_data!"&amp;$B20),fincad_data!$C:$C,$C20,fincad_data!$D:$D,F$13,fincad_data!$B:$B,$D$2,fincad_data!$A:$A,$D$1)</f>
        <v>1.0181787423256836</v>
      </c>
      <c r="G20" s="123">
        <f ca="1">SUMIFS(INDIRECT("fincad_data!"&amp;$B20),fincad_data!$C:$C,$C20,fincad_data!$D:$D,G$13,fincad_data!$B:$B,$D$2,fincad_data!$A:$A,$D$1)</f>
        <v>1.0344935050646211</v>
      </c>
      <c r="H20" s="123">
        <f ca="1">SUMIFS(INDIRECT("fincad_data!"&amp;$B20),fincad_data!$C:$C,$C20,fincad_data!$D:$D,H$13,fincad_data!$B:$B,$D$2,fincad_data!$A:$A,$D$1)</f>
        <v>1.2834964669226567</v>
      </c>
      <c r="I20" s="123"/>
      <c r="K20" s="159">
        <f ca="1">E20/$H20</f>
        <v>0.78483670442573994</v>
      </c>
      <c r="L20" s="159">
        <f ca="1">(F20-E20)/$H20</f>
        <v>8.4484884559315864E-3</v>
      </c>
      <c r="M20" s="159">
        <f ca="1">(G20-F20)/$H20</f>
        <v>1.2711186325315088E-2</v>
      </c>
      <c r="N20" s="159">
        <f ca="1">(H20-G20)/$H20</f>
        <v>0.19400362079301345</v>
      </c>
      <c r="O20" s="123"/>
      <c r="W20" s="3">
        <v>43004</v>
      </c>
      <c r="X20" s="2">
        <v>1.0941000000000001</v>
      </c>
      <c r="Y20" s="2">
        <f t="shared" si="2"/>
        <v>1.4634595129990808E-3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0.8655483137378186</v>
      </c>
      <c r="F21" s="124">
        <f ca="1">SUMIFS(INDIRECT("fincad_data!"&amp;$B21),fincad_data!$C:$C,$C20,fincad_data!$D:$D,F$13,fincad_data!$B:$B,$D$2,fincad_data!$A:$A,$D$1)</f>
        <v>0.7039476119780127</v>
      </c>
      <c r="G21" s="124">
        <f ca="1">SUMIFS(INDIRECT("fincad_data!"&amp;$B21),fincad_data!$C:$C,$C20,fincad_data!$D:$D,G$13,fincad_data!$B:$B,$D$2,fincad_data!$A:$A,$D$1)</f>
        <v>0.50582732801222297</v>
      </c>
      <c r="H21" s="124">
        <f ca="1">SUMIFS(INDIRECT("fincad_data!"&amp;$B21),fincad_data!$C:$C,$C20,fincad_data!$D:$D,H$13,fincad_data!$B:$B,$D$2,fincad_data!$A:$A,$D$1)</f>
        <v>0.10796158214340196</v>
      </c>
      <c r="I21" s="124"/>
      <c r="K21" s="160">
        <f ca="1">E21/$H21</f>
        <v>8.0171881196418386</v>
      </c>
      <c r="L21" s="160">
        <f ca="1">(F21-E21)/$H21</f>
        <v>-1.4968352496460897</v>
      </c>
      <c r="M21" s="160">
        <f ca="1">(G21-F21)/$H21</f>
        <v>-1.8350998571198487</v>
      </c>
      <c r="N21" s="160">
        <f ca="1">(H21-G21)/$H21</f>
        <v>-3.6852530128758998</v>
      </c>
      <c r="O21" s="124"/>
      <c r="W21" s="3">
        <v>43003</v>
      </c>
      <c r="X21" s="2">
        <v>1.0925</v>
      </c>
      <c r="Y21" s="2">
        <f t="shared" si="2"/>
        <v>6.5200653404407912E-3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1.0112241400840516</v>
      </c>
      <c r="F22" s="123">
        <f ca="1">SUMIFS(INDIRECT("fincad_data!"&amp;$B22),fincad_data!$C:$C,$C22,fincad_data!$D:$D,F$13,fincad_data!$B:$B,$D$2,fincad_data!$A:$A,$D$1)</f>
        <v>1.0220792752179706</v>
      </c>
      <c r="G22" s="123">
        <f ca="1">SUMIFS(INDIRECT("fincad_data!"&amp;$B22),fincad_data!$C:$C,$C22,fincad_data!$D:$D,G$13,fincad_data!$B:$B,$D$2,fincad_data!$A:$A,$D$1)</f>
        <v>1.0361123272777</v>
      </c>
      <c r="H22" s="123">
        <f ca="1">SUMIFS(INDIRECT("fincad_data!"&amp;$B22),fincad_data!$C:$C,$C22,fincad_data!$D:$D,H$13,fincad_data!$B:$B,$D$2,fincad_data!$A:$A,$D$1)</f>
        <v>1.0532671057471781</v>
      </c>
      <c r="I22" s="123">
        <f ca="1">SUMIFS(INDIRECT("fincad_data!"&amp;$B22),fincad_data!$C:$C,$C22,fincad_data!$D:$D,I$13,fincad_data!$B:$B,$D$2,fincad_data!$A:$A,$D$1)</f>
        <v>1.6244992469923032</v>
      </c>
      <c r="K22" s="159">
        <f ca="1">E22/$I22</f>
        <v>0.62248360038103656</v>
      </c>
      <c r="L22" s="159">
        <f ca="1">(F22-E22)/$I22</f>
        <v>6.6821422995528377E-3</v>
      </c>
      <c r="M22" s="159">
        <f ca="1">(G22-F22)/$I22</f>
        <v>8.6383863124042844E-3</v>
      </c>
      <c r="N22" s="159">
        <f ca="1">(H22-G22)/$I22</f>
        <v>1.0560040887208477E-2</v>
      </c>
      <c r="O22" s="159">
        <f ca="1">(I22-H22)/$I22</f>
        <v>0.35163583011979788</v>
      </c>
      <c r="W22" s="3">
        <v>43000</v>
      </c>
      <c r="X22" s="2">
        <v>1.0853999999999999</v>
      </c>
      <c r="Y22" s="2">
        <f t="shared" si="2"/>
        <v>-9.2127689042094223E-5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0.94981425353337456</v>
      </c>
      <c r="F23" s="124">
        <f ca="1">SUMIFS(INDIRECT("fincad_data!"&amp;$B23),fincad_data!$C:$C,$C22,fincad_data!$D:$D,F$13,fincad_data!$B:$B,$D$2,fincad_data!$A:$A,$D$1)</f>
        <v>0.89353759601965044</v>
      </c>
      <c r="G23" s="124">
        <f ca="1">SUMIFS(INDIRECT("fincad_data!"&amp;$B23),fincad_data!$C:$C,$C22,fincad_data!$D:$D,G$13,fincad_data!$B:$B,$D$2,fincad_data!$A:$A,$D$1)</f>
        <v>0.83067077515941801</v>
      </c>
      <c r="H23" s="124">
        <f ca="1">SUMIFS(INDIRECT("fincad_data!"&amp;$B23),fincad_data!$C:$C,$C22,fincad_data!$D:$D,H$13,fincad_data!$B:$B,$D$2,fincad_data!$A:$A,$D$1)</f>
        <v>0.75731834066768999</v>
      </c>
      <c r="I23" s="124">
        <f ca="1">SUMIFS(INDIRECT("fincad_data!"&amp;$B23),fincad_data!$C:$C,$C22,fincad_data!$D:$D,I$13,fincad_data!$B:$B,$D$2,fincad_data!$A:$A,$D$1)</f>
        <v>0.1759796921278704</v>
      </c>
      <c r="K23" s="161">
        <f ca="1">E23/$I23</f>
        <v>5.3972946653595706</v>
      </c>
      <c r="L23" s="161">
        <f ca="1">(F23-E23)/$I23</f>
        <v>-0.31979063511960443</v>
      </c>
      <c r="M23" s="161">
        <f ca="1">(G23-F23)/$I23</f>
        <v>-0.35723906605400885</v>
      </c>
      <c r="N23" s="161">
        <f ca="1">(H23-G23)/$I23</f>
        <v>-0.41682329139676327</v>
      </c>
      <c r="O23" s="161">
        <f ca="1">(I23-H23)/$I23</f>
        <v>-3.303441672789194</v>
      </c>
      <c r="W23" s="3">
        <v>42999</v>
      </c>
      <c r="X23" s="2">
        <v>1.0854999999999999</v>
      </c>
      <c r="Y23" s="2">
        <f t="shared" si="2"/>
        <v>-5.6037995158368182E-3</v>
      </c>
    </row>
    <row r="24" spans="1:25" x14ac:dyDescent="0.25">
      <c r="A24" s="48"/>
      <c r="K24" s="16"/>
      <c r="W24" s="3">
        <v>42998</v>
      </c>
      <c r="X24" s="2">
        <v>1.0915999999999999</v>
      </c>
      <c r="Y24" s="2">
        <f t="shared" si="2"/>
        <v>-2.7444898756344592E-3</v>
      </c>
    </row>
    <row r="25" spans="1:25" x14ac:dyDescent="0.25">
      <c r="A25" s="48"/>
      <c r="C25" s="41" t="s">
        <v>32</v>
      </c>
      <c r="D25" s="40">
        <f ca="1">D6</f>
        <v>1.09360008669916</v>
      </c>
      <c r="L25" s="71"/>
      <c r="W25" s="3">
        <v>42997</v>
      </c>
      <c r="X25" s="2">
        <v>1.0946</v>
      </c>
      <c r="Y25" s="2">
        <f t="shared" si="2"/>
        <v>-1.0956903944977006E-3</v>
      </c>
    </row>
    <row r="26" spans="1:25" x14ac:dyDescent="0.25">
      <c r="A26" s="48"/>
      <c r="L26" s="2"/>
      <c r="W26" s="3">
        <v>42996</v>
      </c>
      <c r="X26" s="2">
        <v>1.0958000000000001</v>
      </c>
      <c r="Y26" s="2">
        <f t="shared" si="2"/>
        <v>-9.1215914378919524E-4</v>
      </c>
    </row>
    <row r="27" spans="1:25" x14ac:dyDescent="0.25">
      <c r="A27" s="48"/>
      <c r="C27" s="125" t="s">
        <v>36</v>
      </c>
      <c r="D27" s="136" t="s">
        <v>33</v>
      </c>
      <c r="I27" s="4"/>
      <c r="J27" s="4"/>
      <c r="L27" s="2"/>
      <c r="W27" s="3">
        <v>42993</v>
      </c>
      <c r="X27" s="2">
        <v>1.0968</v>
      </c>
      <c r="Y27" s="2">
        <f t="shared" si="2"/>
        <v>-1.0430460533502753E-2</v>
      </c>
    </row>
    <row r="28" spans="1:25" x14ac:dyDescent="0.25">
      <c r="A28" s="48"/>
      <c r="C28" s="119" t="s">
        <v>30</v>
      </c>
      <c r="D28" s="107">
        <f ca="1">E6</f>
        <v>1.09433196681171</v>
      </c>
      <c r="L28" s="71"/>
      <c r="W28" s="3">
        <v>42992</v>
      </c>
      <c r="X28" s="2">
        <v>1.1083000000000001</v>
      </c>
      <c r="Y28" s="2">
        <f t="shared" si="2"/>
        <v>5.1562826260242731E-3</v>
      </c>
    </row>
    <row r="29" spans="1:25" x14ac:dyDescent="0.25">
      <c r="A29" s="48"/>
      <c r="C29" s="121" t="s">
        <v>14</v>
      </c>
      <c r="D29" s="110">
        <f ca="1">E7</f>
        <v>1.0949445025825899</v>
      </c>
      <c r="W29" s="3">
        <v>42991</v>
      </c>
      <c r="X29" s="2">
        <v>1.1026</v>
      </c>
      <c r="Y29" s="2">
        <f t="shared" si="2"/>
        <v>2.0881572797162634E-3</v>
      </c>
    </row>
    <row r="30" spans="1:25" x14ac:dyDescent="0.25">
      <c r="A30" s="48"/>
      <c r="C30" s="121" t="s">
        <v>8</v>
      </c>
      <c r="D30" s="110">
        <f ca="1">E8</f>
        <v>1.0954813827922301</v>
      </c>
      <c r="L30" s="71"/>
      <c r="W30" s="3">
        <v>42990</v>
      </c>
      <c r="X30" s="2">
        <v>1.1003000000000001</v>
      </c>
      <c r="Y30" s="2">
        <f t="shared" si="2"/>
        <v>-5.9804455157112637E-3</v>
      </c>
    </row>
    <row r="31" spans="1:25" x14ac:dyDescent="0.25">
      <c r="A31" s="48"/>
      <c r="C31" s="121" t="s">
        <v>6</v>
      </c>
      <c r="D31" s="110">
        <f ca="1">E9</f>
        <v>1.09594608823839</v>
      </c>
      <c r="L31" s="1"/>
      <c r="W31" s="3">
        <v>42989</v>
      </c>
      <c r="X31" s="2">
        <v>1.1069</v>
      </c>
      <c r="Y31" s="2">
        <f t="shared" si="2"/>
        <v>-1.9855602191176549E-3</v>
      </c>
    </row>
    <row r="32" spans="1:25" x14ac:dyDescent="0.25">
      <c r="A32" s="48"/>
      <c r="B32" s="48"/>
      <c r="C32" s="122" t="s">
        <v>67</v>
      </c>
      <c r="D32" s="113">
        <f ca="1">E10</f>
        <v>1.1007635717103901</v>
      </c>
      <c r="F32" s="4"/>
      <c r="G32" s="4"/>
      <c r="H32" s="4"/>
      <c r="L32" s="2"/>
      <c r="N32" s="74"/>
      <c r="W32" s="3">
        <v>42986</v>
      </c>
      <c r="X32" s="2">
        <v>1.1091</v>
      </c>
      <c r="Y32" s="2">
        <f t="shared" si="2"/>
        <v>-3.2406185529588881E-3</v>
      </c>
    </row>
    <row r="33" spans="1:25" x14ac:dyDescent="0.25">
      <c r="A33" s="48"/>
      <c r="B33" s="48"/>
      <c r="L33" s="72"/>
      <c r="N33" s="75"/>
      <c r="W33" s="3">
        <v>42985</v>
      </c>
      <c r="X33" s="2">
        <v>1.1127</v>
      </c>
      <c r="Y33" s="2">
        <f t="shared" si="2"/>
        <v>1.3489817235209335E-3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1.1112</v>
      </c>
      <c r="Y34" s="2">
        <f t="shared" si="2"/>
        <v>5.595177488280755E-3</v>
      </c>
    </row>
    <row r="35" spans="1:25" ht="26.25" x14ac:dyDescent="0.25">
      <c r="A35" s="48"/>
      <c r="B35" s="48"/>
      <c r="C35" s="12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1.105</v>
      </c>
      <c r="Y35" s="2">
        <f t="shared" si="2"/>
        <v>-3.7936997897697784E-3</v>
      </c>
    </row>
    <row r="36" spans="1:25" x14ac:dyDescent="0.25">
      <c r="A36" s="48"/>
      <c r="B36" s="48"/>
      <c r="C36" s="132" t="s">
        <v>30</v>
      </c>
      <c r="D36" s="105">
        <f ca="1">AC2</f>
        <v>5.9496417323525258E-2</v>
      </c>
      <c r="E36" s="106">
        <f ca="1">$D$25-$D$25*D36*SQRT(B39)/SQRT($B$42)</f>
        <v>1.0611978350092259</v>
      </c>
      <c r="F36" s="106">
        <f ca="1">$D$25+$D$25*D36*SQRT(B39)/SQRT($B$42)</f>
        <v>1.126002338389094</v>
      </c>
      <c r="G36" s="106">
        <f ca="1">IF(D28&gt;$D$25,F36,E36)/D28</f>
        <v>1.0289403695933825</v>
      </c>
      <c r="H36" s="106">
        <f ca="1">(D28-$D$25)/($D$25*D36*SQRT(B39)/SQRT($B$42))</f>
        <v>2.2587322620463177E-2</v>
      </c>
      <c r="I36" s="106">
        <f ca="1">AF2</f>
        <v>5.0499999999999989E-2</v>
      </c>
      <c r="J36" s="106">
        <f ca="1">$D$25+IF(D28&gt;$D$25,I36,I36*-1)</f>
        <v>1.14410008669916</v>
      </c>
      <c r="K36" s="107">
        <f ca="1">J36/D28</f>
        <v>1.0454780828823336</v>
      </c>
      <c r="L36" s="72"/>
      <c r="W36" s="3">
        <v>42982</v>
      </c>
      <c r="X36" s="2">
        <v>1.1092</v>
      </c>
      <c r="Y36" s="2">
        <f t="shared" si="2"/>
        <v>-3.8691729557993083E-3</v>
      </c>
    </row>
    <row r="37" spans="1:25" x14ac:dyDescent="0.25">
      <c r="A37" s="48"/>
      <c r="B37" s="48"/>
      <c r="C37" s="131" t="s">
        <v>14</v>
      </c>
      <c r="D37" s="108">
        <f ca="1">AC3</f>
        <v>6.8658600839277564E-2</v>
      </c>
      <c r="E37" s="109">
        <f ca="1">$D$25-$D$25*D37*SQRT(B40)/SQRT($B$42)</f>
        <v>1.0405069373840863</v>
      </c>
      <c r="F37" s="109">
        <f ca="1">$D$25+$D$25*D37*SQRT(B40)/SQRT($B$42)</f>
        <v>1.1466932360142337</v>
      </c>
      <c r="G37" s="109">
        <f ca="1">IF(D29&gt;$D$25,F37,E37)/D29</f>
        <v>1.0472615126242351</v>
      </c>
      <c r="H37" s="109">
        <f ca="1">(D29-$D$25)/($D$25*D37*SQRT(B40)/SQRT($B$42))</f>
        <v>2.5321833433757813E-2</v>
      </c>
      <c r="I37" s="109">
        <f ca="1">AF3</f>
        <v>7.5299999999999923E-2</v>
      </c>
      <c r="J37" s="109">
        <f ca="1">$D$25+IF(D29&gt;$D$25,I37,I37*-1)</f>
        <v>1.1689000866991599</v>
      </c>
      <c r="K37" s="110">
        <f ca="1">J37/D29</f>
        <v>1.0675427694665207</v>
      </c>
      <c r="L37" s="73"/>
      <c r="W37" s="3">
        <v>42979</v>
      </c>
      <c r="X37" s="2">
        <v>1.1134999999999999</v>
      </c>
      <c r="Y37" s="2">
        <f t="shared" si="2"/>
        <v>5.7642238320012593E-3</v>
      </c>
    </row>
    <row r="38" spans="1:25" x14ac:dyDescent="0.25">
      <c r="A38" s="48"/>
      <c r="B38" s="64" t="s">
        <v>58</v>
      </c>
      <c r="C38" s="131" t="s">
        <v>8</v>
      </c>
      <c r="D38" s="108">
        <f ca="1">AC4</f>
        <v>6.5947273763191094E-2</v>
      </c>
      <c r="E38" s="109">
        <f ca="1">$D$25-$D$25*D38*SQRT(B41)/SQRT($B$42)</f>
        <v>1.0315601647838999</v>
      </c>
      <c r="F38" s="109">
        <f ca="1">$D$25+$D$25*D38*SQRT(B41)/SQRT($B$42)</f>
        <v>1.1556400086144201</v>
      </c>
      <c r="G38" s="109">
        <f ca="1">IF(D30&gt;$D$25,F38,E38)/D30</f>
        <v>1.0549152425291373</v>
      </c>
      <c r="H38" s="109">
        <f ca="1">(D30-$D$25)/($D$25*D38*SQRT(B41)/SQRT($B$42))</f>
        <v>3.0323959718062444E-2</v>
      </c>
      <c r="I38" s="109">
        <f ca="1">AF4</f>
        <v>7.5299999999999923E-2</v>
      </c>
      <c r="J38" s="109">
        <f ca="1">$D$25+IF(D30&gt;$D$25,I38,I38*-1)</f>
        <v>1.1689000866991599</v>
      </c>
      <c r="K38" s="110">
        <f ca="1">J38/D30</f>
        <v>1.0670195815832084</v>
      </c>
      <c r="W38" s="3">
        <v>42978</v>
      </c>
      <c r="X38" s="2">
        <v>1.1071</v>
      </c>
      <c r="Y38" s="2">
        <f t="shared" si="2"/>
        <v>8.7091179160946452E-3</v>
      </c>
    </row>
    <row r="39" spans="1:25" x14ac:dyDescent="0.25">
      <c r="A39" s="48"/>
      <c r="B39" s="58">
        <f>AA2</f>
        <v>62</v>
      </c>
      <c r="C39" s="131" t="s">
        <v>6</v>
      </c>
      <c r="D39" s="108">
        <f ca="1">AC5</f>
        <v>6.5503538947282891E-2</v>
      </c>
      <c r="E39" s="109">
        <f ca="1">$D$25-$D$25*D39*SQRT(B42)/SQRT($B$42)</f>
        <v>1.0219654108273095</v>
      </c>
      <c r="F39" s="109">
        <f ca="1">$D$25+$D$25*D39*SQRT(B42)/SQRT($B$42)</f>
        <v>1.1652347625710104</v>
      </c>
      <c r="G39" s="109">
        <f ca="1">IF(D31&gt;$D$25,F39,E39)/D31</f>
        <v>1.063222703266357</v>
      </c>
      <c r="H39" s="109">
        <f ca="1">(D31-$D$25)/($D$25*D39*SQRT(B42)/SQRT($B$42))</f>
        <v>3.2749524035355096E-2</v>
      </c>
      <c r="I39" s="109">
        <f ca="1">AF5</f>
        <v>7.7299999999999924E-2</v>
      </c>
      <c r="J39" s="109">
        <f ca="1">$D$25+IF(D31&gt;$D$25,I39,I39*-1)</f>
        <v>1.1709000866991599</v>
      </c>
      <c r="K39" s="110">
        <f ca="1">J39/D31</f>
        <v>1.0683920489020131</v>
      </c>
      <c r="L39" s="72"/>
      <c r="W39" s="3">
        <v>42977</v>
      </c>
      <c r="X39" s="2">
        <v>1.0974999999999999</v>
      </c>
      <c r="Y39" s="2">
        <f t="shared" si="2"/>
        <v>1.3676774413655215E-3</v>
      </c>
    </row>
    <row r="40" spans="1:25" x14ac:dyDescent="0.25">
      <c r="A40" s="48"/>
      <c r="B40" s="58">
        <f>AA3</f>
        <v>125</v>
      </c>
      <c r="C40" s="133" t="s">
        <v>67</v>
      </c>
      <c r="D40" s="111">
        <f ca="1">AC6</f>
        <v>7.2941695602319986E-2</v>
      </c>
      <c r="E40" s="112">
        <f ca="1">$D$25-$D$25*D40*SQRT(B43)/SQRT($B$42)</f>
        <v>0.98078962191924957</v>
      </c>
      <c r="F40" s="112">
        <f ca="1">$D$25+$D$25*D40*SQRT(B43)/SQRT($B$42)</f>
        <v>1.2064105514790704</v>
      </c>
      <c r="G40" s="112">
        <f ca="1">IF(D32&gt;$D$25,F40,E40)/D32</f>
        <v>1.0959760864946899</v>
      </c>
      <c r="H40" s="112">
        <f ca="1">(D32-$D$25)/($D$25*D40*SQRT(B43)/SQRT($B$42))</f>
        <v>6.3500181700392982E-2</v>
      </c>
      <c r="I40" s="112">
        <f ca="1">AF6</f>
        <v>0.10409999999999986</v>
      </c>
      <c r="J40" s="112">
        <f ca="1">$D$25+IF(D32&gt;$D$25,I40,I40*-1)</f>
        <v>1.1977000866991598</v>
      </c>
      <c r="K40" s="113">
        <f ca="1">J40/D32</f>
        <v>1.0880629750838753</v>
      </c>
      <c r="L40" s="72"/>
      <c r="W40" s="3">
        <v>42976</v>
      </c>
      <c r="X40" s="2">
        <v>1.0960000000000001</v>
      </c>
      <c r="Y40" s="2">
        <f t="shared" si="2"/>
        <v>-1.2765571169139859E-3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1.0973999999999999</v>
      </c>
      <c r="Y41" s="2">
        <f t="shared" si="2"/>
        <v>1.4590555205595361E-3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1.0958000000000001</v>
      </c>
      <c r="Y42" s="2">
        <f t="shared" si="2"/>
        <v>-2.7373511736230379E-4</v>
      </c>
    </row>
    <row r="43" spans="1:25" ht="26.25" x14ac:dyDescent="0.25">
      <c r="A43" s="48"/>
      <c r="B43" s="58">
        <v>500</v>
      </c>
      <c r="C43" s="137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1.0961000000000001</v>
      </c>
      <c r="Y43" s="2">
        <f t="shared" si="2"/>
        <v>1.7349225919521909E-3</v>
      </c>
    </row>
    <row r="44" spans="1:25" x14ac:dyDescent="0.25">
      <c r="A44" s="48"/>
      <c r="C44" s="132" t="s">
        <v>30</v>
      </c>
      <c r="D44" s="108">
        <f ca="1">G6</f>
        <v>6.2935636665381697E-2</v>
      </c>
      <c r="E44" s="109">
        <f ca="1">$D$25-$D$25*D44*SQRT(B47)/SQRT($B$42)</f>
        <v>1.059324807090154</v>
      </c>
      <c r="F44" s="109">
        <f ca="1">$D$25+$D$25*D44*SQRT(B47)/SQRT($B$50)</f>
        <v>1.127875366308166</v>
      </c>
      <c r="G44" s="109">
        <f ca="1">IF(D28&gt;$D$25,F44,E44)/D28</f>
        <v>1.0306519415622879</v>
      </c>
      <c r="H44" s="109">
        <f ca="1">(D28-$D$25)/($D$25*D44*SQRT(B47)/SQRT($B$50))</f>
        <v>2.135300195647951E-2</v>
      </c>
      <c r="I44" s="116">
        <f ca="1">D44/D36</f>
        <v>1.0578054863901285</v>
      </c>
      <c r="W44" s="3">
        <v>42970</v>
      </c>
      <c r="X44" s="2">
        <v>1.0942000000000001</v>
      </c>
      <c r="Y44" s="2">
        <f t="shared" si="2"/>
        <v>6.6938950605844793E-3</v>
      </c>
    </row>
    <row r="45" spans="1:25" x14ac:dyDescent="0.25">
      <c r="A45" s="48"/>
      <c r="C45" s="131" t="s">
        <v>14</v>
      </c>
      <c r="D45" s="108">
        <f ca="1">G7</f>
        <v>6.45080743559234E-2</v>
      </c>
      <c r="E45" s="109">
        <f ca="1">$D$25-$D$25*D45*SQRT(B48)/SQRT($B$42)</f>
        <v>1.0437165064638982</v>
      </c>
      <c r="F45" s="109">
        <f ca="1">$D$25+$D$25*D45*SQRT(B48)/SQRT($B$50)</f>
        <v>1.1434836669344217</v>
      </c>
      <c r="G45" s="109">
        <f ca="1">IF(D29&gt;$D$25,F45,E45)/D29</f>
        <v>1.0443302507454442</v>
      </c>
      <c r="H45" s="109">
        <f ca="1">(D29-$D$25)/($D$25*D45*SQRT(B48)/SQRT($B$50))</f>
        <v>2.6951070414139695E-2</v>
      </c>
      <c r="I45" s="116">
        <f ca="1">D45/D37</f>
        <v>0.93954833869874366</v>
      </c>
      <c r="W45" s="3">
        <v>42969</v>
      </c>
      <c r="X45" s="2">
        <v>1.0869</v>
      </c>
      <c r="Y45" s="2">
        <f t="shared" si="2"/>
        <v>2.9484956401918225E-3</v>
      </c>
    </row>
    <row r="46" spans="1:25" x14ac:dyDescent="0.25">
      <c r="A46" s="48"/>
      <c r="B46" s="64" t="s">
        <v>58</v>
      </c>
      <c r="C46" s="131" t="s">
        <v>8</v>
      </c>
      <c r="D46" s="108">
        <f ca="1">G8</f>
        <v>6.6291230764866094E-2</v>
      </c>
      <c r="E46" s="109">
        <f ca="1">$D$25-$D$25*D46*SQRT(B49)/SQRT($B$42)</f>
        <v>1.0312365871087599</v>
      </c>
      <c r="F46" s="109">
        <f ca="1">$D$25+$D$25*D46*SQRT(B49)/SQRT($B$50)</f>
        <v>1.1559635862895601</v>
      </c>
      <c r="G46" s="109">
        <f ca="1">IF(D30&gt;$D$25,F46,E46)/D30</f>
        <v>1.0552106174028895</v>
      </c>
      <c r="H46" s="109">
        <f ca="1">(D30-$D$25)/($D$25*D46*SQRT(B49)/SQRT($B$50))</f>
        <v>3.0166621588370239E-2</v>
      </c>
      <c r="I46" s="116">
        <f ca="1">D46/D38</f>
        <v>1.0052156364023495</v>
      </c>
      <c r="W46" s="3">
        <v>42968</v>
      </c>
      <c r="X46" s="2">
        <v>1.0836999999999999</v>
      </c>
      <c r="Y46" s="2">
        <f t="shared" si="2"/>
        <v>-6.4572669556111381E-4</v>
      </c>
    </row>
    <row r="47" spans="1:25" x14ac:dyDescent="0.25">
      <c r="A47" s="48"/>
      <c r="B47" s="58">
        <f>B39</f>
        <v>62</v>
      </c>
      <c r="C47" s="131" t="s">
        <v>6</v>
      </c>
      <c r="D47" s="108">
        <f ca="1">G9</f>
        <v>6.7192267787423904E-2</v>
      </c>
      <c r="E47" s="109">
        <f ca="1">$D$25-$D$25*D47*SQRT(B50)/SQRT($B$42)</f>
        <v>1.0201186168213201</v>
      </c>
      <c r="F47" s="109">
        <f ca="1">$D$25+$D$25*D47*SQRT(B50)/SQRT($B$50)</f>
        <v>1.1670815565769999</v>
      </c>
      <c r="G47" s="109">
        <f ca="1">IF(D31&gt;$D$25,F47,E47)/D31</f>
        <v>1.0649078171837376</v>
      </c>
      <c r="H47" s="109">
        <f ca="1">(D31-$D$25)/($D$25*D47*SQRT(B50)/SQRT($B$50))</f>
        <v>3.1926437279087783E-2</v>
      </c>
      <c r="I47" s="116">
        <f ca="1">D47/D39</f>
        <v>1.0257807267711154</v>
      </c>
      <c r="W47" s="3">
        <v>42965</v>
      </c>
      <c r="X47" s="2">
        <v>1.0844</v>
      </c>
      <c r="Y47" s="2">
        <f t="shared" si="2"/>
        <v>1.2918706235199699E-3</v>
      </c>
    </row>
    <row r="48" spans="1:25" x14ac:dyDescent="0.25">
      <c r="A48" s="48"/>
      <c r="B48" s="58">
        <f>B40</f>
        <v>125</v>
      </c>
      <c r="C48" s="133" t="s">
        <v>67</v>
      </c>
      <c r="D48" s="111">
        <f ca="1">G10</f>
        <v>6.9504826889059207E-2</v>
      </c>
      <c r="E48" s="112">
        <f ca="1">$D$25-$D$25*D48*SQRT(B51)/SQRT($B$42)</f>
        <v>0.98610502833705904</v>
      </c>
      <c r="F48" s="112">
        <f ca="1">$D$25+$D$25*D48*SQRT(B51)/SQRT($B$50)</f>
        <v>1.2010951450612608</v>
      </c>
      <c r="G48" s="112">
        <f ca="1">IF(D32&gt;$D$25,F48,E48)/D32</f>
        <v>1.0911472508078854</v>
      </c>
      <c r="H48" s="112">
        <f ca="1">(D32-$D$25)/($D$25*D48*SQRT(B51)/SQRT($B$50))</f>
        <v>6.6640133233842658E-2</v>
      </c>
      <c r="I48" s="117">
        <f ca="1">D48/D40</f>
        <v>0.95288197395357144</v>
      </c>
      <c r="W48" s="3">
        <v>42964</v>
      </c>
      <c r="X48" s="2">
        <v>1.083</v>
      </c>
      <c r="Y48" s="2">
        <f t="shared" si="2"/>
        <v>-6.4614392795881803E-4</v>
      </c>
    </row>
    <row r="49" spans="2:25" x14ac:dyDescent="0.25">
      <c r="B49" s="58">
        <f>B41</f>
        <v>185</v>
      </c>
      <c r="W49" s="3">
        <v>42963</v>
      </c>
      <c r="X49" s="2">
        <v>1.0836999999999999</v>
      </c>
      <c r="Y49" s="2">
        <f t="shared" si="2"/>
        <v>2.5870845067922968E-3</v>
      </c>
    </row>
    <row r="50" spans="2:25" x14ac:dyDescent="0.25">
      <c r="B50" s="58">
        <f>B42</f>
        <v>250</v>
      </c>
      <c r="W50" s="3">
        <v>42962</v>
      </c>
      <c r="X50" s="2">
        <v>1.0809</v>
      </c>
      <c r="Y50" s="2">
        <f t="shared" si="2"/>
        <v>3.2432961757238397E-3</v>
      </c>
    </row>
    <row r="51" spans="2:25" x14ac:dyDescent="0.25">
      <c r="B51" s="58">
        <v>500</v>
      </c>
      <c r="W51" s="3">
        <v>42961</v>
      </c>
      <c r="X51" s="2">
        <v>1.0773999999999999</v>
      </c>
      <c r="Y51" s="2">
        <f t="shared" si="2"/>
        <v>-1.5766291232545897E-3</v>
      </c>
    </row>
    <row r="52" spans="2:25" x14ac:dyDescent="0.25">
      <c r="W52" s="3">
        <v>42958</v>
      </c>
      <c r="X52" s="2">
        <v>1.0790999999999999</v>
      </c>
      <c r="Y52" s="2">
        <f t="shared" si="2"/>
        <v>-3.0534374868904546E-3</v>
      </c>
    </row>
    <row r="53" spans="2:25" x14ac:dyDescent="0.25">
      <c r="W53" s="3">
        <v>42957</v>
      </c>
      <c r="X53" s="2">
        <v>1.0824</v>
      </c>
      <c r="Y53" s="2">
        <f t="shared" si="2"/>
        <v>6.8601362948151473E-3</v>
      </c>
    </row>
    <row r="54" spans="2:25" x14ac:dyDescent="0.25">
      <c r="W54" s="3">
        <v>42956</v>
      </c>
      <c r="X54" s="2">
        <v>1.075</v>
      </c>
      <c r="Y54" s="2">
        <f t="shared" si="2"/>
        <v>-4.3625631913314445E-3</v>
      </c>
    </row>
    <row r="55" spans="2:25" x14ac:dyDescent="0.25">
      <c r="B55" s="58"/>
      <c r="W55" s="3">
        <v>42955</v>
      </c>
      <c r="X55" s="2">
        <v>1.0796999999999999</v>
      </c>
      <c r="Y55" s="2">
        <f t="shared" si="2"/>
        <v>4.6416719059868983E-3</v>
      </c>
    </row>
    <row r="56" spans="2:25" x14ac:dyDescent="0.25">
      <c r="B56" s="64"/>
      <c r="W56" s="3">
        <v>42954</v>
      </c>
      <c r="X56" s="2">
        <v>1.0747</v>
      </c>
      <c r="Y56" s="2">
        <f t="shared" si="2"/>
        <v>4.2894508141519717E-3</v>
      </c>
    </row>
    <row r="57" spans="2:25" x14ac:dyDescent="0.25">
      <c r="W57" s="3">
        <v>42951</v>
      </c>
      <c r="X57" s="2">
        <v>1.0701000000000001</v>
      </c>
      <c r="Y57" s="2">
        <f t="shared" si="2"/>
        <v>7.4787327034480636E-4</v>
      </c>
    </row>
    <row r="58" spans="2:25" x14ac:dyDescent="0.25">
      <c r="W58" s="3">
        <v>42950</v>
      </c>
      <c r="X58" s="2">
        <v>1.0692999999999999</v>
      </c>
      <c r="Y58" s="2">
        <f t="shared" si="2"/>
        <v>-3.0813787862140189E-3</v>
      </c>
    </row>
    <row r="59" spans="2:25" x14ac:dyDescent="0.25">
      <c r="W59" s="3">
        <v>42949</v>
      </c>
      <c r="X59" s="2">
        <v>1.0726</v>
      </c>
      <c r="Y59" s="2">
        <f t="shared" si="2"/>
        <v>5.0472113874655191E-3</v>
      </c>
    </row>
    <row r="60" spans="2:25" x14ac:dyDescent="0.25">
      <c r="W60" s="3">
        <v>42948</v>
      </c>
      <c r="X60" s="2">
        <v>1.0671999999999999</v>
      </c>
      <c r="Y60" s="2">
        <f t="shared" si="2"/>
        <v>1.8758212215821493E-3</v>
      </c>
    </row>
    <row r="61" spans="2:25" x14ac:dyDescent="0.25">
      <c r="W61" s="3">
        <v>42947</v>
      </c>
      <c r="X61" s="2">
        <v>1.0651999999999999</v>
      </c>
      <c r="Y61" s="2">
        <f t="shared" si="2"/>
        <v>2.0674755978293191E-3</v>
      </c>
    </row>
    <row r="62" spans="2:25" x14ac:dyDescent="0.25">
      <c r="W62" s="3">
        <v>42944</v>
      </c>
      <c r="X62" s="2">
        <v>1.0629999999999999</v>
      </c>
      <c r="Y62" s="2">
        <f t="shared" si="2"/>
        <v>-1.0342721057379884E-3</v>
      </c>
    </row>
    <row r="63" spans="2:25" x14ac:dyDescent="0.25">
      <c r="W63" s="3">
        <v>42943</v>
      </c>
      <c r="X63" s="2">
        <v>1.0641</v>
      </c>
      <c r="Y63" s="2">
        <f t="shared" si="2"/>
        <v>-3.7583388584823163E-4</v>
      </c>
    </row>
    <row r="64" spans="2:25" x14ac:dyDescent="0.25">
      <c r="W64" s="3">
        <v>42942</v>
      </c>
      <c r="X64" s="2">
        <v>1.0645</v>
      </c>
      <c r="Y64" s="2">
        <f t="shared" si="2"/>
        <v>-5.3403415436701785E-3</v>
      </c>
    </row>
    <row r="65" spans="11:25" x14ac:dyDescent="0.25">
      <c r="W65" s="3">
        <v>42941</v>
      </c>
      <c r="X65" s="2">
        <v>1.0702</v>
      </c>
      <c r="Y65" s="2">
        <f t="shared" si="2"/>
        <v>4.5890972600523662E-3</v>
      </c>
    </row>
    <row r="66" spans="11:25" x14ac:dyDescent="0.25">
      <c r="W66" s="3">
        <v>42940</v>
      </c>
      <c r="X66" s="2">
        <v>1.0652999999999999</v>
      </c>
      <c r="Y66" s="2">
        <f t="shared" si="2"/>
        <v>3.4792455991539432E-3</v>
      </c>
    </row>
    <row r="67" spans="11:25" x14ac:dyDescent="0.25">
      <c r="K67" s="48"/>
      <c r="W67" s="3">
        <v>42937</v>
      </c>
      <c r="X67" s="2">
        <v>1.0616000000000001</v>
      </c>
      <c r="Y67" s="2">
        <f t="shared" si="2"/>
        <v>-1.3008465689786844E-2</v>
      </c>
    </row>
    <row r="68" spans="11:25" x14ac:dyDescent="0.25">
      <c r="W68" s="3">
        <v>42936</v>
      </c>
      <c r="X68" s="2">
        <v>1.0754999999999999</v>
      </c>
      <c r="Y68" s="2">
        <f t="shared" si="2"/>
        <v>-5.100868931423596E-3</v>
      </c>
    </row>
    <row r="69" spans="11:25" x14ac:dyDescent="0.25">
      <c r="W69" s="3">
        <v>42935</v>
      </c>
      <c r="X69" s="2">
        <v>1.081</v>
      </c>
      <c r="Y69" s="2">
        <f t="shared" si="2"/>
        <v>3.6142942824838506E-3</v>
      </c>
    </row>
    <row r="70" spans="11:25" x14ac:dyDescent="0.25">
      <c r="W70" s="3">
        <v>42934</v>
      </c>
      <c r="X70" s="2">
        <v>1.0770999999999999</v>
      </c>
      <c r="Y70" s="2">
        <f t="shared" ref="Y70:Y133" si="3">LN(X70/X71)</f>
        <v>1.0358918630934508E-2</v>
      </c>
    </row>
    <row r="71" spans="11:25" x14ac:dyDescent="0.25">
      <c r="W71" s="3">
        <v>42933</v>
      </c>
      <c r="X71" s="2">
        <v>1.0660000000000001</v>
      </c>
      <c r="Y71" s="2">
        <f t="shared" si="3"/>
        <v>1.876348631078783E-4</v>
      </c>
    </row>
    <row r="72" spans="11:25" x14ac:dyDescent="0.25">
      <c r="W72" s="3">
        <v>42930</v>
      </c>
      <c r="X72" s="2">
        <v>1.0658000000000001</v>
      </c>
      <c r="Y72" s="2">
        <f t="shared" si="3"/>
        <v>9.1428131102532575E-3</v>
      </c>
    </row>
    <row r="73" spans="11:25" x14ac:dyDescent="0.25">
      <c r="W73" s="3">
        <v>42929</v>
      </c>
      <c r="X73" s="2">
        <v>1.0561</v>
      </c>
      <c r="Y73" s="2">
        <f t="shared" si="3"/>
        <v>-6.6259645568673595E-4</v>
      </c>
    </row>
    <row r="74" spans="11:25" x14ac:dyDescent="0.25">
      <c r="W74" s="3">
        <v>42928</v>
      </c>
      <c r="X74" s="2">
        <v>1.0568</v>
      </c>
      <c r="Y74" s="2">
        <f t="shared" si="3"/>
        <v>-1.8923266212199884E-4</v>
      </c>
    </row>
    <row r="75" spans="11:25" x14ac:dyDescent="0.25">
      <c r="W75" s="3">
        <v>42927</v>
      </c>
      <c r="X75" s="2">
        <v>1.0569999999999999</v>
      </c>
      <c r="Y75" s="2">
        <f t="shared" si="3"/>
        <v>1.0939467001549137E-2</v>
      </c>
    </row>
    <row r="76" spans="11:25" x14ac:dyDescent="0.25">
      <c r="W76" s="3">
        <v>42926</v>
      </c>
      <c r="X76" s="2">
        <v>1.0455000000000001</v>
      </c>
      <c r="Y76" s="2">
        <f t="shared" si="3"/>
        <v>1.5315404544356834E-3</v>
      </c>
    </row>
    <row r="77" spans="11:25" x14ac:dyDescent="0.25">
      <c r="W77" s="3">
        <v>42923</v>
      </c>
      <c r="X77" s="2">
        <v>1.0439000000000001</v>
      </c>
      <c r="Y77" s="2">
        <f t="shared" si="3"/>
        <v>1.2461060802471558E-3</v>
      </c>
    </row>
    <row r="78" spans="11:25" x14ac:dyDescent="0.25">
      <c r="W78" s="3">
        <v>42922</v>
      </c>
      <c r="X78" s="2">
        <v>1.0426</v>
      </c>
      <c r="Y78" s="2">
        <f t="shared" si="3"/>
        <v>-3.8358266676686014E-4</v>
      </c>
    </row>
    <row r="79" spans="11:25" x14ac:dyDescent="0.25">
      <c r="W79" s="3">
        <v>42921</v>
      </c>
      <c r="X79" s="2">
        <v>1.0429999999999999</v>
      </c>
      <c r="Y79" s="2">
        <f t="shared" si="3"/>
        <v>-3.8343558752010354E-4</v>
      </c>
    </row>
    <row r="80" spans="11:25" x14ac:dyDescent="0.25">
      <c r="W80" s="3">
        <v>42920</v>
      </c>
      <c r="X80" s="2">
        <v>1.0434000000000001</v>
      </c>
      <c r="Y80" s="2">
        <f t="shared" si="3"/>
        <v>-6.5912260404372763E-3</v>
      </c>
    </row>
    <row r="81" spans="23:25" x14ac:dyDescent="0.25">
      <c r="W81" s="3">
        <v>42919</v>
      </c>
      <c r="X81" s="2">
        <v>1.0503</v>
      </c>
      <c r="Y81" s="2">
        <f t="shared" si="3"/>
        <v>1.4291841792395503E-3</v>
      </c>
    </row>
    <row r="82" spans="23:25" x14ac:dyDescent="0.25">
      <c r="W82" s="3">
        <v>42916</v>
      </c>
      <c r="X82" s="2">
        <v>1.0488</v>
      </c>
      <c r="Y82" s="2">
        <f t="shared" si="3"/>
        <v>-3.4266167166476669E-3</v>
      </c>
    </row>
    <row r="83" spans="23:25" x14ac:dyDescent="0.25">
      <c r="W83" s="3">
        <v>42915</v>
      </c>
      <c r="X83" s="2">
        <v>1.0524</v>
      </c>
      <c r="Y83" s="2">
        <f t="shared" si="3"/>
        <v>6.2911274121074442E-3</v>
      </c>
    </row>
    <row r="84" spans="23:25" x14ac:dyDescent="0.25">
      <c r="W84" s="3">
        <v>42914</v>
      </c>
      <c r="X84" s="2">
        <v>1.0458000000000001</v>
      </c>
      <c r="Y84" s="2">
        <f t="shared" si="3"/>
        <v>2.6809667532579642E-3</v>
      </c>
    </row>
    <row r="85" spans="23:25" x14ac:dyDescent="0.25">
      <c r="W85" s="3">
        <v>42913</v>
      </c>
      <c r="X85" s="2">
        <v>1.0429999999999999</v>
      </c>
      <c r="Y85" s="2">
        <f t="shared" si="3"/>
        <v>2.2076123569586856E-3</v>
      </c>
    </row>
    <row r="86" spans="23:25" x14ac:dyDescent="0.25">
      <c r="W86" s="3">
        <v>42912</v>
      </c>
      <c r="X86" s="2">
        <v>1.0407</v>
      </c>
      <c r="Y86" s="2">
        <f t="shared" si="3"/>
        <v>1.7311025673277351E-3</v>
      </c>
    </row>
    <row r="87" spans="23:25" x14ac:dyDescent="0.25">
      <c r="W87" s="3">
        <v>42909</v>
      </c>
      <c r="X87" s="2">
        <v>1.0388999999999999</v>
      </c>
      <c r="Y87" s="2">
        <f t="shared" si="3"/>
        <v>6.7401668335722686E-4</v>
      </c>
    </row>
    <row r="88" spans="23:25" x14ac:dyDescent="0.25">
      <c r="W88" s="3">
        <v>42908</v>
      </c>
      <c r="X88" s="2">
        <v>1.0382</v>
      </c>
      <c r="Y88" s="2">
        <f t="shared" si="3"/>
        <v>-6.6241302073293176E-3</v>
      </c>
    </row>
    <row r="89" spans="23:25" x14ac:dyDescent="0.25">
      <c r="W89" s="3">
        <v>42907</v>
      </c>
      <c r="X89" s="2">
        <v>1.0450999999999999</v>
      </c>
      <c r="Y89" s="2">
        <f t="shared" si="3"/>
        <v>-1.5297832603802055E-3</v>
      </c>
    </row>
    <row r="90" spans="23:25" x14ac:dyDescent="0.25">
      <c r="W90" s="3">
        <v>42906</v>
      </c>
      <c r="X90" s="2">
        <v>1.0467</v>
      </c>
      <c r="Y90" s="2">
        <f t="shared" si="3"/>
        <v>-3.6238834242170244E-3</v>
      </c>
    </row>
    <row r="91" spans="23:25" x14ac:dyDescent="0.25">
      <c r="W91" s="3">
        <v>42905</v>
      </c>
      <c r="X91" s="2">
        <v>1.0505</v>
      </c>
      <c r="Y91" s="2">
        <f t="shared" si="3"/>
        <v>-8.563681002926425E-4</v>
      </c>
    </row>
    <row r="92" spans="23:25" x14ac:dyDescent="0.25">
      <c r="W92" s="3">
        <v>42902</v>
      </c>
      <c r="X92" s="2">
        <v>1.0514000000000001</v>
      </c>
      <c r="Y92" s="2">
        <f t="shared" si="3"/>
        <v>-9.5106757406777427E-5</v>
      </c>
    </row>
    <row r="93" spans="23:25" x14ac:dyDescent="0.25">
      <c r="W93" s="3">
        <v>42901</v>
      </c>
      <c r="X93" s="2">
        <v>1.0515000000000001</v>
      </c>
      <c r="Y93" s="2">
        <f t="shared" si="3"/>
        <v>6.4879532992924019E-3</v>
      </c>
    </row>
    <row r="94" spans="23:25" x14ac:dyDescent="0.25">
      <c r="W94" s="3">
        <v>42900</v>
      </c>
      <c r="X94" s="2">
        <v>1.0447</v>
      </c>
      <c r="Y94" s="2">
        <f t="shared" si="3"/>
        <v>8.6186263414925787E-4</v>
      </c>
    </row>
    <row r="95" spans="23:25" x14ac:dyDescent="0.25">
      <c r="W95" s="3">
        <v>42899</v>
      </c>
      <c r="X95" s="2">
        <v>1.0438000000000001</v>
      </c>
      <c r="Y95" s="2">
        <f t="shared" si="3"/>
        <v>-3.5384725869799347E-3</v>
      </c>
    </row>
    <row r="96" spans="23:25" x14ac:dyDescent="0.25">
      <c r="W96" s="3">
        <v>42898</v>
      </c>
      <c r="X96" s="2">
        <v>1.0475000000000001</v>
      </c>
      <c r="Y96" s="2">
        <f t="shared" si="3"/>
        <v>3.9217612080004885E-3</v>
      </c>
    </row>
    <row r="97" spans="23:25" x14ac:dyDescent="0.25">
      <c r="W97" s="3">
        <v>42895</v>
      </c>
      <c r="X97" s="2">
        <v>1.0434000000000001</v>
      </c>
      <c r="Y97" s="2">
        <f t="shared" si="3"/>
        <v>-2.6799403482182229E-3</v>
      </c>
    </row>
    <row r="98" spans="23:25" x14ac:dyDescent="0.25">
      <c r="W98" s="3">
        <v>42894</v>
      </c>
      <c r="X98" s="2">
        <v>1.0462</v>
      </c>
      <c r="Y98" s="2">
        <f t="shared" si="3"/>
        <v>-2.8634170562077546E-3</v>
      </c>
    </row>
    <row r="99" spans="23:25" x14ac:dyDescent="0.25">
      <c r="W99" s="3">
        <v>42893</v>
      </c>
      <c r="X99" s="2">
        <v>1.0491999999999999</v>
      </c>
      <c r="Y99" s="2">
        <f t="shared" si="3"/>
        <v>4.0110835938072893E-3</v>
      </c>
    </row>
    <row r="100" spans="23:25" x14ac:dyDescent="0.25">
      <c r="W100" s="3">
        <v>42892</v>
      </c>
      <c r="X100" s="2">
        <v>1.0449999999999999</v>
      </c>
      <c r="Y100" s="2">
        <f t="shared" si="3"/>
        <v>-3.6297680505787237E-3</v>
      </c>
    </row>
    <row r="101" spans="23:25" x14ac:dyDescent="0.25">
      <c r="W101" s="3">
        <v>42891</v>
      </c>
      <c r="X101" s="2">
        <v>1.0488</v>
      </c>
      <c r="Y101" s="2">
        <f t="shared" si="3"/>
        <v>6.6966671383988608E-3</v>
      </c>
    </row>
    <row r="102" spans="23:25" x14ac:dyDescent="0.25">
      <c r="W102" s="3">
        <v>42888</v>
      </c>
      <c r="X102" s="2">
        <v>1.0418000000000001</v>
      </c>
      <c r="Y102" s="2">
        <f t="shared" si="3"/>
        <v>-2.5883156855292916E-3</v>
      </c>
    </row>
    <row r="103" spans="23:25" x14ac:dyDescent="0.25">
      <c r="W103" s="3">
        <v>42887</v>
      </c>
      <c r="X103" s="2">
        <v>1.0445</v>
      </c>
      <c r="Y103" s="2">
        <f t="shared" si="3"/>
        <v>-4.0129998437389239E-3</v>
      </c>
    </row>
    <row r="104" spans="23:25" x14ac:dyDescent="0.25">
      <c r="W104" s="3">
        <v>42886</v>
      </c>
      <c r="X104" s="2">
        <v>1.0487</v>
      </c>
      <c r="Y104" s="2">
        <f t="shared" si="3"/>
        <v>-3.2368649738827257E-3</v>
      </c>
    </row>
    <row r="105" spans="23:25" x14ac:dyDescent="0.25">
      <c r="W105" s="3">
        <v>42885</v>
      </c>
      <c r="X105" s="2">
        <v>1.0521</v>
      </c>
      <c r="Y105" s="2">
        <f t="shared" si="3"/>
        <v>-2.0888727686618216E-3</v>
      </c>
    </row>
    <row r="106" spans="23:25" x14ac:dyDescent="0.25">
      <c r="W106" s="3">
        <v>42884</v>
      </c>
      <c r="X106" s="2">
        <v>1.0543</v>
      </c>
      <c r="Y106" s="2">
        <f t="shared" si="3"/>
        <v>-3.7932669966453202E-4</v>
      </c>
    </row>
    <row r="107" spans="23:25" x14ac:dyDescent="0.25">
      <c r="W107" s="3">
        <v>42881</v>
      </c>
      <c r="X107" s="2">
        <v>1.0547</v>
      </c>
      <c r="Y107" s="2">
        <f t="shared" si="3"/>
        <v>-6.3324251112259582E-3</v>
      </c>
    </row>
    <row r="108" spans="23:25" x14ac:dyDescent="0.25">
      <c r="W108" s="3">
        <v>42880</v>
      </c>
      <c r="X108" s="2">
        <v>1.0613999999999999</v>
      </c>
      <c r="Y108" s="2">
        <f t="shared" si="3"/>
        <v>-3.2921066275435899E-3</v>
      </c>
    </row>
    <row r="109" spans="23:25" x14ac:dyDescent="0.25">
      <c r="W109" s="3">
        <v>42879</v>
      </c>
      <c r="X109" s="2">
        <v>1.0649</v>
      </c>
      <c r="Y109" s="2">
        <f t="shared" si="3"/>
        <v>-1.6888726100990465E-3</v>
      </c>
    </row>
    <row r="110" spans="23:25" x14ac:dyDescent="0.25">
      <c r="W110" s="3">
        <v>42878</v>
      </c>
      <c r="X110" s="2">
        <v>1.0667</v>
      </c>
      <c r="Y110" s="2">
        <f t="shared" si="3"/>
        <v>-1.8731858994138766E-3</v>
      </c>
    </row>
    <row r="111" spans="23:25" x14ac:dyDescent="0.25">
      <c r="W111" s="3">
        <v>42877</v>
      </c>
      <c r="X111" s="2">
        <v>1.0687</v>
      </c>
      <c r="Y111" s="2">
        <f t="shared" si="3"/>
        <v>-7.6435868039842168E-3</v>
      </c>
    </row>
    <row r="112" spans="23:25" x14ac:dyDescent="0.25">
      <c r="W112" s="3">
        <v>42874</v>
      </c>
      <c r="X112" s="2">
        <v>1.0769</v>
      </c>
      <c r="Y112" s="2">
        <f t="shared" si="3"/>
        <v>1.4868509383546623E-3</v>
      </c>
    </row>
    <row r="113" spans="23:25" x14ac:dyDescent="0.25">
      <c r="W113" s="3">
        <v>42873</v>
      </c>
      <c r="X113" s="2">
        <v>1.0752999999999999</v>
      </c>
      <c r="Y113" s="2">
        <f t="shared" si="3"/>
        <v>4.4738633667431261E-3</v>
      </c>
    </row>
    <row r="114" spans="23:25" x14ac:dyDescent="0.25">
      <c r="W114" s="3">
        <v>42872</v>
      </c>
      <c r="X114" s="2">
        <v>1.0705</v>
      </c>
      <c r="Y114" s="2">
        <f t="shared" si="3"/>
        <v>-7.816174527556936E-3</v>
      </c>
    </row>
    <row r="115" spans="23:25" x14ac:dyDescent="0.25">
      <c r="W115" s="3">
        <v>42871</v>
      </c>
      <c r="X115" s="2">
        <v>1.0789</v>
      </c>
      <c r="Y115" s="2">
        <f t="shared" si="3"/>
        <v>1.6697592005698186E-3</v>
      </c>
    </row>
    <row r="116" spans="23:25" x14ac:dyDescent="0.25">
      <c r="W116" s="3">
        <v>42870</v>
      </c>
      <c r="X116" s="2">
        <v>1.0770999999999999</v>
      </c>
      <c r="Y116" s="2">
        <f t="shared" si="3"/>
        <v>1.2076735175821664E-3</v>
      </c>
    </row>
    <row r="117" spans="23:25" x14ac:dyDescent="0.25">
      <c r="W117" s="3">
        <v>42867</v>
      </c>
      <c r="X117" s="2">
        <v>1.0758000000000001</v>
      </c>
      <c r="Y117" s="2">
        <f t="shared" si="3"/>
        <v>-1.393340061004485E-3</v>
      </c>
    </row>
    <row r="118" spans="23:25" x14ac:dyDescent="0.25">
      <c r="W118" s="3">
        <v>42866</v>
      </c>
      <c r="X118" s="2">
        <v>1.0772999999999999</v>
      </c>
      <c r="Y118" s="2">
        <f t="shared" si="3"/>
        <v>1.4869119506352281E-2</v>
      </c>
    </row>
    <row r="119" spans="23:25" x14ac:dyDescent="0.25">
      <c r="W119" s="3">
        <v>42865</v>
      </c>
      <c r="X119" s="2">
        <v>1.0613999999999999</v>
      </c>
      <c r="Y119" s="2">
        <f t="shared" si="3"/>
        <v>-3.4799000553254757E-3</v>
      </c>
    </row>
    <row r="120" spans="23:25" x14ac:dyDescent="0.25">
      <c r="W120" s="3">
        <v>42864</v>
      </c>
      <c r="X120" s="2">
        <v>1.0650999999999999</v>
      </c>
      <c r="Y120" s="2">
        <f t="shared" si="3"/>
        <v>-3.9355373134908759E-3</v>
      </c>
    </row>
    <row r="121" spans="23:25" x14ac:dyDescent="0.25">
      <c r="W121" s="3">
        <v>42863</v>
      </c>
      <c r="X121" s="2">
        <v>1.0692999999999999</v>
      </c>
      <c r="Y121" s="2">
        <f t="shared" si="3"/>
        <v>-3.7337857248677642E-3</v>
      </c>
    </row>
    <row r="122" spans="23:25" x14ac:dyDescent="0.25">
      <c r="W122" s="3">
        <v>42860</v>
      </c>
      <c r="X122" s="2">
        <v>1.0732999999999999</v>
      </c>
      <c r="Y122" s="2">
        <f t="shared" si="3"/>
        <v>-4.7404466705640207E-3</v>
      </c>
    </row>
    <row r="123" spans="23:25" x14ac:dyDescent="0.25">
      <c r="W123" s="3">
        <v>42859</v>
      </c>
      <c r="X123" s="2">
        <v>1.0784</v>
      </c>
      <c r="Y123" s="2">
        <f t="shared" si="3"/>
        <v>-7.4156473550349026E-4</v>
      </c>
    </row>
    <row r="124" spans="23:25" x14ac:dyDescent="0.25">
      <c r="W124" s="3">
        <v>42858</v>
      </c>
      <c r="X124" s="2">
        <v>1.0791999999999999</v>
      </c>
      <c r="Y124" s="2">
        <f t="shared" si="3"/>
        <v>-6.741494802938253E-3</v>
      </c>
    </row>
    <row r="125" spans="23:25" x14ac:dyDescent="0.25">
      <c r="W125" s="3">
        <v>42857</v>
      </c>
      <c r="X125" s="2">
        <v>1.0865</v>
      </c>
      <c r="Y125" s="2">
        <f t="shared" si="3"/>
        <v>-2.8491356987634326E-3</v>
      </c>
    </row>
    <row r="126" spans="23:25" x14ac:dyDescent="0.25">
      <c r="W126" s="3">
        <v>42856</v>
      </c>
      <c r="X126" s="2">
        <v>1.0895999999999999</v>
      </c>
      <c r="Y126" s="2">
        <f t="shared" si="3"/>
        <v>-8.2565024643598136E-4</v>
      </c>
    </row>
    <row r="127" spans="23:25" x14ac:dyDescent="0.25">
      <c r="W127" s="3">
        <v>42853</v>
      </c>
      <c r="X127" s="2">
        <v>1.0905</v>
      </c>
      <c r="Y127" s="2">
        <f t="shared" si="3"/>
        <v>4.5955963233373183E-3</v>
      </c>
    </row>
    <row r="128" spans="23:25" x14ac:dyDescent="0.25">
      <c r="W128" s="3">
        <v>42852</v>
      </c>
      <c r="X128" s="2">
        <v>1.0854999999999999</v>
      </c>
      <c r="Y128" s="2">
        <f t="shared" si="3"/>
        <v>6.4507213221540953E-4</v>
      </c>
    </row>
    <row r="129" spans="23:25" x14ac:dyDescent="0.25">
      <c r="W129" s="3">
        <v>42851</v>
      </c>
      <c r="X129" s="2">
        <v>1.0848</v>
      </c>
      <c r="Y129" s="2">
        <f t="shared" si="3"/>
        <v>8.2999036442674514E-4</v>
      </c>
    </row>
    <row r="130" spans="23:25" x14ac:dyDescent="0.25">
      <c r="W130" s="3">
        <v>42850</v>
      </c>
      <c r="X130" s="2">
        <v>1.0839000000000001</v>
      </c>
      <c r="Y130" s="2">
        <f t="shared" si="3"/>
        <v>4.6236442644099407E-3</v>
      </c>
    </row>
    <row r="131" spans="23:25" x14ac:dyDescent="0.25">
      <c r="W131" s="3">
        <v>42849</v>
      </c>
      <c r="X131" s="2">
        <v>1.0789</v>
      </c>
      <c r="Y131" s="2">
        <f t="shared" si="3"/>
        <v>5.0176652384587503E-3</v>
      </c>
    </row>
    <row r="132" spans="23:25" x14ac:dyDescent="0.25">
      <c r="W132" s="3">
        <v>42846</v>
      </c>
      <c r="X132" s="2">
        <v>1.0734999999999999</v>
      </c>
      <c r="Y132" s="2">
        <f t="shared" si="3"/>
        <v>9.3157576107240787E-5</v>
      </c>
    </row>
    <row r="133" spans="23:25" x14ac:dyDescent="0.25">
      <c r="W133" s="3">
        <v>42845</v>
      </c>
      <c r="X133" s="2">
        <v>1.0733999999999999</v>
      </c>
      <c r="Y133" s="2">
        <f t="shared" si="3"/>
        <v>2.7053517129909024E-3</v>
      </c>
    </row>
    <row r="134" spans="23:25" x14ac:dyDescent="0.25">
      <c r="W134" s="3">
        <v>42844</v>
      </c>
      <c r="X134" s="2">
        <v>1.0705</v>
      </c>
      <c r="Y134" s="2">
        <f t="shared" ref="Y134:Y197" si="4">LN(X134/X135)</f>
        <v>-2.7985092890980782E-3</v>
      </c>
    </row>
    <row r="135" spans="23:25" x14ac:dyDescent="0.25">
      <c r="W135" s="3">
        <v>42843</v>
      </c>
      <c r="X135" s="2">
        <v>1.0734999999999999</v>
      </c>
      <c r="Y135" s="2">
        <f t="shared" si="4"/>
        <v>-8.7182893154981195E-3</v>
      </c>
    </row>
    <row r="136" spans="23:25" x14ac:dyDescent="0.25">
      <c r="W136" s="3">
        <v>42842</v>
      </c>
      <c r="X136" s="2">
        <v>1.0829</v>
      </c>
      <c r="Y136" s="2">
        <f t="shared" si="4"/>
        <v>-5.5391434207993596E-4</v>
      </c>
    </row>
    <row r="137" spans="23:25" x14ac:dyDescent="0.25">
      <c r="W137" s="3">
        <v>42839</v>
      </c>
      <c r="X137" s="2">
        <v>1.0834999999999999</v>
      </c>
      <c r="Y137" s="2">
        <f t="shared" si="4"/>
        <v>1.8475755833003565E-3</v>
      </c>
    </row>
    <row r="138" spans="23:25" x14ac:dyDescent="0.25">
      <c r="W138" s="3">
        <v>42838</v>
      </c>
      <c r="X138" s="2">
        <v>1.0814999999999999</v>
      </c>
      <c r="Y138" s="2">
        <f t="shared" si="4"/>
        <v>1.2027572343225826E-3</v>
      </c>
    </row>
    <row r="139" spans="23:25" x14ac:dyDescent="0.25">
      <c r="W139" s="3">
        <v>42837</v>
      </c>
      <c r="X139" s="2">
        <v>1.0802</v>
      </c>
      <c r="Y139" s="2">
        <f t="shared" si="4"/>
        <v>2.5954779123574406E-3</v>
      </c>
    </row>
    <row r="140" spans="23:25" x14ac:dyDescent="0.25">
      <c r="W140" s="3">
        <v>42836</v>
      </c>
      <c r="X140" s="2">
        <v>1.0773999999999999</v>
      </c>
      <c r="Y140" s="2">
        <f t="shared" si="4"/>
        <v>0</v>
      </c>
    </row>
    <row r="141" spans="23:25" x14ac:dyDescent="0.25">
      <c r="W141" s="3">
        <v>42835</v>
      </c>
      <c r="X141" s="2">
        <v>1.0773999999999999</v>
      </c>
      <c r="Y141" s="2">
        <f t="shared" si="4"/>
        <v>-2.3177129922807948E-3</v>
      </c>
    </row>
    <row r="142" spans="23:25" x14ac:dyDescent="0.25">
      <c r="W142" s="3">
        <v>42832</v>
      </c>
      <c r="X142" s="2">
        <v>1.0799000000000001</v>
      </c>
      <c r="Y142" s="2">
        <f t="shared" si="4"/>
        <v>-2.4971111241633404E-3</v>
      </c>
    </row>
    <row r="143" spans="23:25" x14ac:dyDescent="0.25">
      <c r="W143" s="3">
        <v>42831</v>
      </c>
      <c r="X143" s="2">
        <v>1.0826</v>
      </c>
      <c r="Y143" s="2">
        <f t="shared" si="4"/>
        <v>-3.9640522062636433E-3</v>
      </c>
    </row>
    <row r="144" spans="23:25" x14ac:dyDescent="0.25">
      <c r="W144" s="3">
        <v>42830</v>
      </c>
      <c r="X144" s="2">
        <v>1.0869</v>
      </c>
      <c r="Y144" s="2">
        <f t="shared" si="4"/>
        <v>1.9339693830101124E-3</v>
      </c>
    </row>
    <row r="145" spans="23:25" x14ac:dyDescent="0.25">
      <c r="W145" s="3">
        <v>42829</v>
      </c>
      <c r="X145" s="2">
        <v>1.0848</v>
      </c>
      <c r="Y145" s="2">
        <f t="shared" si="4"/>
        <v>5.5325035989325835E-4</v>
      </c>
    </row>
    <row r="146" spans="23:25" x14ac:dyDescent="0.25">
      <c r="W146" s="3">
        <v>42828</v>
      </c>
      <c r="X146" s="2">
        <v>1.0842000000000001</v>
      </c>
      <c r="Y146" s="2">
        <f t="shared" si="4"/>
        <v>-4.4174561067226387E-3</v>
      </c>
    </row>
    <row r="147" spans="23:25" x14ac:dyDescent="0.25">
      <c r="W147" s="3">
        <v>42825</v>
      </c>
      <c r="X147" s="2">
        <v>1.089</v>
      </c>
      <c r="Y147" s="2">
        <f t="shared" si="4"/>
        <v>-2.9341667850929622E-3</v>
      </c>
    </row>
    <row r="148" spans="23:25" x14ac:dyDescent="0.25">
      <c r="W148" s="3">
        <v>42824</v>
      </c>
      <c r="X148" s="2">
        <v>1.0922000000000001</v>
      </c>
      <c r="Y148" s="2">
        <f t="shared" si="4"/>
        <v>1.6494093357305932E-3</v>
      </c>
    </row>
    <row r="149" spans="23:25" x14ac:dyDescent="0.25">
      <c r="W149" s="3">
        <v>42823</v>
      </c>
      <c r="X149" s="2">
        <v>1.0904</v>
      </c>
      <c r="Y149" s="2">
        <f t="shared" si="4"/>
        <v>1.9277556803069644E-3</v>
      </c>
    </row>
    <row r="150" spans="23:25" x14ac:dyDescent="0.25">
      <c r="W150" s="3">
        <v>42822</v>
      </c>
      <c r="X150" s="2">
        <v>1.0883</v>
      </c>
      <c r="Y150" s="2">
        <f t="shared" si="4"/>
        <v>6.5453102997234365E-3</v>
      </c>
    </row>
    <row r="151" spans="23:25" x14ac:dyDescent="0.25">
      <c r="W151" s="3">
        <v>42821</v>
      </c>
      <c r="X151" s="2">
        <v>1.0811999999999999</v>
      </c>
      <c r="Y151" s="2">
        <f t="shared" si="4"/>
        <v>-3.2319156438794013E-3</v>
      </c>
    </row>
    <row r="152" spans="23:25" x14ac:dyDescent="0.25">
      <c r="W152" s="3">
        <v>42818</v>
      </c>
      <c r="X152" s="2">
        <v>1.0847</v>
      </c>
      <c r="Y152" s="2">
        <f t="shared" si="4"/>
        <v>-3.6869757999006761E-4</v>
      </c>
    </row>
    <row r="153" spans="23:25" x14ac:dyDescent="0.25">
      <c r="W153" s="3">
        <v>42817</v>
      </c>
      <c r="X153" s="2">
        <v>1.0851</v>
      </c>
      <c r="Y153" s="2">
        <f t="shared" si="4"/>
        <v>-4.4138002691040843E-3</v>
      </c>
    </row>
    <row r="154" spans="23:25" x14ac:dyDescent="0.25">
      <c r="W154" s="3">
        <v>42816</v>
      </c>
      <c r="X154" s="2">
        <v>1.0899000000000001</v>
      </c>
      <c r="Y154" s="2">
        <f t="shared" si="4"/>
        <v>-2.0164993084167073E-3</v>
      </c>
    </row>
    <row r="155" spans="23:25" x14ac:dyDescent="0.25">
      <c r="W155" s="3">
        <v>42815</v>
      </c>
      <c r="X155" s="2">
        <v>1.0921000000000001</v>
      </c>
      <c r="Y155" s="2">
        <f t="shared" si="4"/>
        <v>-3.382241900632629E-3</v>
      </c>
    </row>
    <row r="156" spans="23:25" x14ac:dyDescent="0.25">
      <c r="W156" s="3">
        <v>42814</v>
      </c>
      <c r="X156" s="2">
        <v>1.0958000000000001</v>
      </c>
      <c r="Y156" s="2">
        <f t="shared" si="4"/>
        <v>-2.0056529651605766E-3</v>
      </c>
    </row>
    <row r="157" spans="23:25" x14ac:dyDescent="0.25">
      <c r="W157" s="3">
        <v>42811</v>
      </c>
      <c r="X157" s="2">
        <v>1.0980000000000001</v>
      </c>
      <c r="Y157" s="2">
        <f t="shared" si="4"/>
        <v>-8.1933638340238887E-4</v>
      </c>
    </row>
    <row r="158" spans="23:25" x14ac:dyDescent="0.25">
      <c r="W158" s="3">
        <v>42810</v>
      </c>
      <c r="X158" s="2">
        <v>1.0989</v>
      </c>
      <c r="Y158" s="2">
        <f t="shared" si="4"/>
        <v>4.3775719701341746E-3</v>
      </c>
    </row>
    <row r="159" spans="23:25" x14ac:dyDescent="0.25">
      <c r="W159" s="3">
        <v>42809</v>
      </c>
      <c r="X159" s="2">
        <v>1.0941000000000001</v>
      </c>
      <c r="Y159" s="2">
        <f t="shared" si="4"/>
        <v>1.4634595129990808E-3</v>
      </c>
    </row>
    <row r="160" spans="23:25" x14ac:dyDescent="0.25">
      <c r="W160" s="3">
        <v>42808</v>
      </c>
      <c r="X160" s="2">
        <v>1.0925</v>
      </c>
      <c r="Y160" s="2">
        <f t="shared" si="4"/>
        <v>-9.1491314707724844E-4</v>
      </c>
    </row>
    <row r="161" spans="23:25" x14ac:dyDescent="0.25">
      <c r="W161" s="3">
        <v>42807</v>
      </c>
      <c r="X161" s="2">
        <v>1.0934999999999999</v>
      </c>
      <c r="Y161" s="2">
        <f t="shared" si="4"/>
        <v>3.6646857321480136E-3</v>
      </c>
    </row>
    <row r="162" spans="23:25" x14ac:dyDescent="0.25">
      <c r="W162" s="3">
        <v>42804</v>
      </c>
      <c r="X162" s="2">
        <v>1.0894999999999999</v>
      </c>
      <c r="Y162" s="2">
        <f t="shared" si="4"/>
        <v>1.7454416263588536E-3</v>
      </c>
    </row>
    <row r="163" spans="23:25" x14ac:dyDescent="0.25">
      <c r="W163" s="3">
        <v>42803</v>
      </c>
      <c r="X163" s="2">
        <v>1.0875999999999999</v>
      </c>
      <c r="Y163" s="2">
        <f t="shared" si="4"/>
        <v>-7.3529415077572139E-4</v>
      </c>
    </row>
    <row r="164" spans="23:25" x14ac:dyDescent="0.25">
      <c r="W164" s="3">
        <v>42802</v>
      </c>
      <c r="X164" s="2">
        <v>1.0884</v>
      </c>
      <c r="Y164" s="2">
        <f t="shared" si="4"/>
        <v>-2.3859789239795396E-3</v>
      </c>
    </row>
    <row r="165" spans="23:25" x14ac:dyDescent="0.25">
      <c r="W165" s="3">
        <v>42801</v>
      </c>
      <c r="X165" s="2">
        <v>1.091</v>
      </c>
      <c r="Y165" s="2">
        <f t="shared" si="4"/>
        <v>6.8058756221307743E-3</v>
      </c>
    </row>
    <row r="166" spans="23:25" x14ac:dyDescent="0.25">
      <c r="W166" s="3">
        <v>42800</v>
      </c>
      <c r="X166" s="2">
        <v>1.0835999999999999</v>
      </c>
      <c r="Y166" s="2">
        <f t="shared" si="4"/>
        <v>2.6798519018201251E-3</v>
      </c>
    </row>
    <row r="167" spans="23:25" x14ac:dyDescent="0.25">
      <c r="W167" s="3">
        <v>42797</v>
      </c>
      <c r="X167" s="2">
        <v>1.0807</v>
      </c>
      <c r="Y167" s="2">
        <f t="shared" si="4"/>
        <v>7.8963669156825057E-3</v>
      </c>
    </row>
    <row r="168" spans="23:25" x14ac:dyDescent="0.25">
      <c r="W168" s="3">
        <v>42796</v>
      </c>
      <c r="X168" s="2">
        <v>1.0722</v>
      </c>
      <c r="Y168" s="2">
        <f t="shared" si="4"/>
        <v>-2.1428246891277321E-3</v>
      </c>
    </row>
    <row r="169" spans="23:25" x14ac:dyDescent="0.25">
      <c r="W169" s="3">
        <v>42795</v>
      </c>
      <c r="X169" s="2">
        <v>1.0745</v>
      </c>
      <c r="Y169" s="2">
        <f t="shared" si="4"/>
        <v>9.2562953439082139E-3</v>
      </c>
    </row>
    <row r="170" spans="23:25" x14ac:dyDescent="0.25">
      <c r="W170" s="3">
        <v>42794</v>
      </c>
      <c r="X170" s="2">
        <v>1.0646</v>
      </c>
      <c r="Y170" s="2">
        <f t="shared" si="4"/>
        <v>-1.5955702854768604E-3</v>
      </c>
    </row>
    <row r="171" spans="23:25" x14ac:dyDescent="0.25">
      <c r="W171" s="3">
        <v>42793</v>
      </c>
      <c r="X171" s="2">
        <v>1.0663</v>
      </c>
      <c r="Y171" s="2">
        <f t="shared" si="4"/>
        <v>3.7519932904275582E-4</v>
      </c>
    </row>
    <row r="172" spans="23:25" x14ac:dyDescent="0.25">
      <c r="W172" s="3">
        <v>42790</v>
      </c>
      <c r="X172" s="2">
        <v>1.0659000000000001</v>
      </c>
      <c r="Y172" s="2">
        <f t="shared" si="4"/>
        <v>-1.2188834662680416E-3</v>
      </c>
    </row>
    <row r="173" spans="23:25" x14ac:dyDescent="0.25">
      <c r="W173" s="3">
        <v>42789</v>
      </c>
      <c r="X173" s="2">
        <v>1.0671999999999999</v>
      </c>
      <c r="Y173" s="2">
        <f t="shared" si="4"/>
        <v>-3.9278082855006306E-3</v>
      </c>
    </row>
    <row r="174" spans="23:25" x14ac:dyDescent="0.25">
      <c r="W174" s="3">
        <v>42788</v>
      </c>
      <c r="X174" s="2">
        <v>1.0713999999999999</v>
      </c>
      <c r="Y174" s="2">
        <f t="shared" si="4"/>
        <v>-3.7327361389006408E-4</v>
      </c>
    </row>
    <row r="175" spans="23:25" x14ac:dyDescent="0.25">
      <c r="W175" s="3">
        <v>42787</v>
      </c>
      <c r="X175" s="2">
        <v>1.0718000000000001</v>
      </c>
      <c r="Y175" s="2">
        <f t="shared" si="4"/>
        <v>2.3352492981390501E-3</v>
      </c>
    </row>
    <row r="176" spans="23:25" x14ac:dyDescent="0.25">
      <c r="W176" s="3">
        <v>42786</v>
      </c>
      <c r="X176" s="2">
        <v>1.0692999999999999</v>
      </c>
      <c r="Y176" s="2">
        <f t="shared" si="4"/>
        <v>2.340715454751628E-3</v>
      </c>
    </row>
    <row r="177" spans="23:25" x14ac:dyDescent="0.25">
      <c r="W177" s="3">
        <v>42783</v>
      </c>
      <c r="X177" s="2">
        <v>1.0668</v>
      </c>
      <c r="Y177" s="2">
        <f t="shared" si="4"/>
        <v>-9.3733889556404888E-5</v>
      </c>
    </row>
    <row r="178" spans="23:25" x14ac:dyDescent="0.25">
      <c r="W178" s="3">
        <v>42782</v>
      </c>
      <c r="X178" s="2">
        <v>1.0669</v>
      </c>
      <c r="Y178" s="2">
        <f t="shared" si="4"/>
        <v>-4.6853770242887471E-4</v>
      </c>
    </row>
    <row r="179" spans="23:25" x14ac:dyDescent="0.25">
      <c r="W179" s="3">
        <v>42781</v>
      </c>
      <c r="X179" s="2">
        <v>1.0673999999999999</v>
      </c>
      <c r="Y179" s="2">
        <f t="shared" si="4"/>
        <v>-1.5913881196097208E-3</v>
      </c>
    </row>
    <row r="180" spans="23:25" x14ac:dyDescent="0.25">
      <c r="W180" s="3">
        <v>42780</v>
      </c>
      <c r="X180" s="2">
        <v>1.0690999999999999</v>
      </c>
      <c r="Y180" s="2">
        <f t="shared" si="4"/>
        <v>4.3119676859198772E-3</v>
      </c>
    </row>
    <row r="181" spans="23:25" x14ac:dyDescent="0.25">
      <c r="W181" s="3">
        <v>42779</v>
      </c>
      <c r="X181" s="2">
        <v>1.0645</v>
      </c>
      <c r="Y181" s="2">
        <f t="shared" si="4"/>
        <v>-2.1583079743249969E-3</v>
      </c>
    </row>
    <row r="182" spans="23:25" x14ac:dyDescent="0.25">
      <c r="W182" s="3">
        <v>42776</v>
      </c>
      <c r="X182" s="2">
        <v>1.0668</v>
      </c>
      <c r="Y182" s="2">
        <f t="shared" si="4"/>
        <v>5.5459088426333897E-3</v>
      </c>
    </row>
    <row r="183" spans="23:25" x14ac:dyDescent="0.25">
      <c r="W183" s="3">
        <v>42775</v>
      </c>
      <c r="X183" s="2">
        <v>1.0609</v>
      </c>
      <c r="Y183" s="2">
        <f t="shared" si="4"/>
        <v>8.1393597184592267E-3</v>
      </c>
    </row>
    <row r="184" spans="23:25" x14ac:dyDescent="0.25">
      <c r="W184" s="3">
        <v>42774</v>
      </c>
      <c r="X184" s="2">
        <v>1.0523</v>
      </c>
      <c r="Y184" s="2">
        <f t="shared" si="4"/>
        <v>7.3442077445682102E-3</v>
      </c>
    </row>
    <row r="185" spans="23:25" x14ac:dyDescent="0.25">
      <c r="W185" s="3">
        <v>42773</v>
      </c>
      <c r="X185" s="2">
        <v>1.0446</v>
      </c>
      <c r="Y185" s="2">
        <f t="shared" si="4"/>
        <v>-1.5305149343123926E-3</v>
      </c>
    </row>
    <row r="186" spans="23:25" x14ac:dyDescent="0.25">
      <c r="W186" s="3">
        <v>42772</v>
      </c>
      <c r="X186" s="2">
        <v>1.0462</v>
      </c>
      <c r="Y186" s="2">
        <f t="shared" si="4"/>
        <v>-4.0064920520756714E-3</v>
      </c>
    </row>
    <row r="187" spans="23:25" x14ac:dyDescent="0.25">
      <c r="W187" s="3">
        <v>42769</v>
      </c>
      <c r="X187" s="2">
        <v>1.0504</v>
      </c>
      <c r="Y187" s="2">
        <f t="shared" si="4"/>
        <v>-3.8073482279837482E-4</v>
      </c>
    </row>
    <row r="188" spans="23:25" x14ac:dyDescent="0.25">
      <c r="W188" s="3">
        <v>42768</v>
      </c>
      <c r="X188" s="2">
        <v>1.0508</v>
      </c>
      <c r="Y188" s="2">
        <f t="shared" si="4"/>
        <v>8.5058093932466154E-3</v>
      </c>
    </row>
    <row r="189" spans="23:25" x14ac:dyDescent="0.25">
      <c r="W189" s="3">
        <v>42767</v>
      </c>
      <c r="X189" s="2">
        <v>1.0419</v>
      </c>
      <c r="Y189" s="2">
        <f t="shared" si="4"/>
        <v>4.328386500838147E-3</v>
      </c>
    </row>
    <row r="190" spans="23:25" x14ac:dyDescent="0.25">
      <c r="W190" s="3">
        <v>42766</v>
      </c>
      <c r="X190" s="2">
        <v>1.0374000000000001</v>
      </c>
      <c r="Y190" s="2">
        <f t="shared" si="4"/>
        <v>4.820903530674356E-4</v>
      </c>
    </row>
    <row r="191" spans="23:25" x14ac:dyDescent="0.25">
      <c r="W191" s="3">
        <v>42765</v>
      </c>
      <c r="X191" s="2">
        <v>1.0368999999999999</v>
      </c>
      <c r="Y191" s="2">
        <f t="shared" si="4"/>
        <v>-3.5619772919707241E-3</v>
      </c>
    </row>
    <row r="192" spans="23:25" x14ac:dyDescent="0.25">
      <c r="W192" s="3">
        <v>42762</v>
      </c>
      <c r="X192" s="2">
        <v>1.0406</v>
      </c>
      <c r="Y192" s="2">
        <f t="shared" si="4"/>
        <v>6.7291519001593328E-4</v>
      </c>
    </row>
    <row r="193" spans="23:25" x14ac:dyDescent="0.25">
      <c r="W193" s="3">
        <v>42761</v>
      </c>
      <c r="X193" s="2">
        <v>1.0399</v>
      </c>
      <c r="Y193" s="2">
        <f t="shared" si="4"/>
        <v>2.4069717488872803E-3</v>
      </c>
    </row>
    <row r="194" spans="23:25" x14ac:dyDescent="0.25">
      <c r="W194" s="3">
        <v>42760</v>
      </c>
      <c r="X194" s="2">
        <v>1.0374000000000001</v>
      </c>
      <c r="Y194" s="2">
        <f t="shared" si="4"/>
        <v>-8.2557827075682971E-3</v>
      </c>
    </row>
    <row r="195" spans="23:25" x14ac:dyDescent="0.25">
      <c r="W195" s="3">
        <v>42759</v>
      </c>
      <c r="X195" s="2">
        <v>1.046</v>
      </c>
      <c r="Y195" s="2">
        <f t="shared" si="4"/>
        <v>-2.4825755135641173E-3</v>
      </c>
    </row>
    <row r="196" spans="23:25" x14ac:dyDescent="0.25">
      <c r="W196" s="3">
        <v>42758</v>
      </c>
      <c r="X196" s="2">
        <v>1.0486</v>
      </c>
      <c r="Y196" s="2">
        <f t="shared" si="4"/>
        <v>-4.9467376367531282E-3</v>
      </c>
    </row>
    <row r="197" spans="23:25" x14ac:dyDescent="0.25">
      <c r="W197" s="3">
        <v>42755</v>
      </c>
      <c r="X197" s="2">
        <v>1.0538000000000001</v>
      </c>
      <c r="Y197" s="2">
        <f t="shared" si="4"/>
        <v>1.9947762492025529E-3</v>
      </c>
    </row>
    <row r="198" spans="23:25" x14ac:dyDescent="0.25">
      <c r="W198" s="3">
        <v>42754</v>
      </c>
      <c r="X198" s="2">
        <v>1.0517000000000001</v>
      </c>
      <c r="Y198" s="2">
        <f t="shared" ref="Y198:Y261" si="5">LN(X198/X199)</f>
        <v>-1.7100517182610162E-3</v>
      </c>
    </row>
    <row r="199" spans="23:25" x14ac:dyDescent="0.25">
      <c r="W199" s="3">
        <v>42753</v>
      </c>
      <c r="X199" s="2">
        <v>1.0535000000000001</v>
      </c>
      <c r="Y199" s="2">
        <f t="shared" si="5"/>
        <v>4.6620131058113714E-3</v>
      </c>
    </row>
    <row r="200" spans="23:25" x14ac:dyDescent="0.25">
      <c r="W200" s="3">
        <v>42752</v>
      </c>
      <c r="X200" s="2">
        <v>1.0486</v>
      </c>
      <c r="Y200" s="2">
        <f t="shared" si="5"/>
        <v>-3.9023511188467073E-3</v>
      </c>
    </row>
    <row r="201" spans="23:25" x14ac:dyDescent="0.25">
      <c r="W201" s="3">
        <v>42751</v>
      </c>
      <c r="X201" s="2">
        <v>1.0527</v>
      </c>
      <c r="Y201" s="2">
        <f t="shared" si="5"/>
        <v>8.5531010203517455E-4</v>
      </c>
    </row>
    <row r="202" spans="23:25" x14ac:dyDescent="0.25">
      <c r="W202" s="3">
        <v>42748</v>
      </c>
      <c r="X202" s="2">
        <v>1.0518000000000001</v>
      </c>
      <c r="Y202" s="2">
        <f t="shared" si="5"/>
        <v>-2.7533841273246601E-3</v>
      </c>
    </row>
    <row r="203" spans="23:25" x14ac:dyDescent="0.25">
      <c r="W203" s="3">
        <v>42747</v>
      </c>
      <c r="X203" s="2">
        <v>1.0547</v>
      </c>
      <c r="Y203" s="2">
        <f t="shared" si="5"/>
        <v>9.4818186199040764E-5</v>
      </c>
    </row>
    <row r="204" spans="23:25" x14ac:dyDescent="0.25">
      <c r="W204" s="3">
        <v>42746</v>
      </c>
      <c r="X204" s="2">
        <v>1.0546</v>
      </c>
      <c r="Y204" s="2">
        <f t="shared" si="5"/>
        <v>4.7422583522579271E-4</v>
      </c>
    </row>
    <row r="205" spans="23:25" x14ac:dyDescent="0.25">
      <c r="W205" s="3">
        <v>42745</v>
      </c>
      <c r="X205" s="2">
        <v>1.0541</v>
      </c>
      <c r="Y205" s="2">
        <f t="shared" si="5"/>
        <v>5.8037363801560259E-3</v>
      </c>
    </row>
    <row r="206" spans="23:25" x14ac:dyDescent="0.25">
      <c r="W206" s="3">
        <v>42744</v>
      </c>
      <c r="X206" s="2">
        <v>1.048</v>
      </c>
      <c r="Y206" s="2">
        <f t="shared" si="5"/>
        <v>-6.6771595937190509E-4</v>
      </c>
    </row>
    <row r="207" spans="23:25" x14ac:dyDescent="0.25">
      <c r="W207" s="3">
        <v>42741</v>
      </c>
      <c r="X207" s="2">
        <v>1.0487</v>
      </c>
      <c r="Y207" s="2">
        <f t="shared" si="5"/>
        <v>4.0129998437389803E-3</v>
      </c>
    </row>
    <row r="208" spans="23:25" x14ac:dyDescent="0.25">
      <c r="W208" s="3">
        <v>42740</v>
      </c>
      <c r="X208" s="2">
        <v>1.0445</v>
      </c>
      <c r="Y208" s="2">
        <f t="shared" si="5"/>
        <v>-4.7858340229089318E-4</v>
      </c>
    </row>
    <row r="209" spans="23:25" x14ac:dyDescent="0.25">
      <c r="W209" s="3">
        <v>42739</v>
      </c>
      <c r="X209" s="2">
        <v>1.0449999999999999</v>
      </c>
      <c r="Y209" s="2">
        <f t="shared" si="5"/>
        <v>1.3406111363377976E-3</v>
      </c>
    </row>
    <row r="210" spans="23:25" x14ac:dyDescent="0.25">
      <c r="W210" s="3">
        <v>42738</v>
      </c>
      <c r="X210" s="2">
        <v>1.0436000000000001</v>
      </c>
      <c r="Y210" s="2">
        <f t="shared" si="5"/>
        <v>6.0550908247908857E-3</v>
      </c>
    </row>
    <row r="211" spans="23:25" x14ac:dyDescent="0.25">
      <c r="W211" s="3">
        <v>42737</v>
      </c>
      <c r="X211" s="2">
        <v>1.0373000000000001</v>
      </c>
      <c r="Y211" s="2">
        <f t="shared" si="5"/>
        <v>-3.5606061771864058E-3</v>
      </c>
    </row>
    <row r="212" spans="23:25" x14ac:dyDescent="0.25">
      <c r="W212" s="3">
        <v>42734</v>
      </c>
      <c r="X212" s="2">
        <v>1.0409999999999999</v>
      </c>
      <c r="Y212" s="2">
        <f t="shared" si="5"/>
        <v>4.6216142342808035E-3</v>
      </c>
    </row>
    <row r="213" spans="23:25" x14ac:dyDescent="0.25">
      <c r="W213" s="3">
        <v>42733</v>
      </c>
      <c r="X213" s="2">
        <v>1.0362</v>
      </c>
      <c r="Y213" s="2">
        <f t="shared" si="5"/>
        <v>-8.6818121500053711E-4</v>
      </c>
    </row>
    <row r="214" spans="23:25" x14ac:dyDescent="0.25">
      <c r="W214" s="3">
        <v>42732</v>
      </c>
      <c r="X214" s="2">
        <v>1.0370999999999999</v>
      </c>
      <c r="Y214" s="2">
        <f t="shared" si="5"/>
        <v>-5.3851461998589388E-3</v>
      </c>
    </row>
    <row r="215" spans="23:25" x14ac:dyDescent="0.25">
      <c r="W215" s="3">
        <v>42731</v>
      </c>
      <c r="X215" s="2">
        <v>1.0427</v>
      </c>
      <c r="Y215" s="2">
        <f t="shared" si="5"/>
        <v>2.8775598491208841E-4</v>
      </c>
    </row>
    <row r="216" spans="23:25" x14ac:dyDescent="0.25">
      <c r="W216" s="3">
        <v>42730</v>
      </c>
      <c r="X216" s="2">
        <v>1.0424</v>
      </c>
      <c r="Y216" s="2">
        <f t="shared" si="5"/>
        <v>-1.6295234854292872E-3</v>
      </c>
    </row>
    <row r="217" spans="23:25" x14ac:dyDescent="0.25">
      <c r="W217" s="3">
        <v>42727</v>
      </c>
      <c r="X217" s="2">
        <v>1.0441</v>
      </c>
      <c r="Y217" s="2">
        <f t="shared" si="5"/>
        <v>-1.244316982756941E-3</v>
      </c>
    </row>
    <row r="218" spans="23:25" x14ac:dyDescent="0.25">
      <c r="W218" s="3">
        <v>42726</v>
      </c>
      <c r="X218" s="2">
        <v>1.0454000000000001</v>
      </c>
      <c r="Y218" s="2">
        <f t="shared" si="5"/>
        <v>-3.3424086887365386E-3</v>
      </c>
    </row>
    <row r="219" spans="23:25" x14ac:dyDescent="0.25">
      <c r="W219" s="3">
        <v>42725</v>
      </c>
      <c r="X219" s="2">
        <v>1.0488999999999999</v>
      </c>
      <c r="Y219" s="2">
        <f t="shared" si="5"/>
        <v>-5.7186429312963563E-4</v>
      </c>
    </row>
    <row r="220" spans="23:25" x14ac:dyDescent="0.25">
      <c r="W220" s="3">
        <v>42724</v>
      </c>
      <c r="X220" s="2">
        <v>1.0495000000000001</v>
      </c>
      <c r="Y220" s="2">
        <f t="shared" si="5"/>
        <v>3.6273426561446473E-3</v>
      </c>
    </row>
    <row r="221" spans="23:25" x14ac:dyDescent="0.25">
      <c r="W221" s="3">
        <v>42723</v>
      </c>
      <c r="X221" s="2">
        <v>1.0457000000000001</v>
      </c>
      <c r="Y221" s="2">
        <f t="shared" si="5"/>
        <v>-2.7694235338892579E-3</v>
      </c>
    </row>
    <row r="222" spans="23:25" x14ac:dyDescent="0.25">
      <c r="W222" s="3">
        <v>42720</v>
      </c>
      <c r="X222" s="2">
        <v>1.0486</v>
      </c>
      <c r="Y222" s="2">
        <f t="shared" si="5"/>
        <v>3.056353859610735E-3</v>
      </c>
    </row>
    <row r="223" spans="23:25" x14ac:dyDescent="0.25">
      <c r="W223" s="3">
        <v>42719</v>
      </c>
      <c r="X223" s="2">
        <v>1.0454000000000001</v>
      </c>
      <c r="Y223" s="2">
        <f t="shared" si="5"/>
        <v>4.7943327043250498E-3</v>
      </c>
    </row>
    <row r="224" spans="23:25" x14ac:dyDescent="0.25">
      <c r="W224" s="3">
        <v>42718</v>
      </c>
      <c r="X224" s="2">
        <v>1.0404</v>
      </c>
      <c r="Y224" s="2">
        <f t="shared" si="5"/>
        <v>-4.8046894692621637E-4</v>
      </c>
    </row>
    <row r="225" spans="23:25" x14ac:dyDescent="0.25">
      <c r="W225" s="3">
        <v>42717</v>
      </c>
      <c r="X225" s="2">
        <v>1.0408999999999999</v>
      </c>
      <c r="Y225" s="2">
        <f t="shared" si="5"/>
        <v>-8.6426278966860262E-4</v>
      </c>
    </row>
    <row r="226" spans="23:25" x14ac:dyDescent="0.25">
      <c r="W226" s="3">
        <v>42716</v>
      </c>
      <c r="X226" s="2">
        <v>1.0418000000000001</v>
      </c>
      <c r="Y226" s="2">
        <f t="shared" si="5"/>
        <v>-2.0137131031615252E-3</v>
      </c>
    </row>
    <row r="227" spans="23:25" x14ac:dyDescent="0.25">
      <c r="W227" s="3">
        <v>42713</v>
      </c>
      <c r="X227" s="2">
        <v>1.0439000000000001</v>
      </c>
      <c r="Y227" s="2">
        <f t="shared" si="5"/>
        <v>3.5506970752806183E-3</v>
      </c>
    </row>
    <row r="228" spans="23:25" x14ac:dyDescent="0.25">
      <c r="W228" s="3">
        <v>42712</v>
      </c>
      <c r="X228" s="2">
        <v>1.0402</v>
      </c>
      <c r="Y228" s="2">
        <f t="shared" si="5"/>
        <v>-3.7422679570925307E-3</v>
      </c>
    </row>
    <row r="229" spans="23:25" x14ac:dyDescent="0.25">
      <c r="W229" s="3">
        <v>42711</v>
      </c>
      <c r="X229" s="2">
        <v>1.0441</v>
      </c>
      <c r="Y229" s="2">
        <f t="shared" si="5"/>
        <v>-3.5374576780547585E-3</v>
      </c>
    </row>
    <row r="230" spans="23:25" x14ac:dyDescent="0.25">
      <c r="W230" s="3">
        <v>42710</v>
      </c>
      <c r="X230" s="2">
        <v>1.0478000000000001</v>
      </c>
      <c r="Y230" s="2">
        <f t="shared" si="5"/>
        <v>1.337026271185159E-3</v>
      </c>
    </row>
    <row r="231" spans="23:25" x14ac:dyDescent="0.25">
      <c r="W231" s="3">
        <v>42709</v>
      </c>
      <c r="X231" s="2">
        <v>1.0464</v>
      </c>
      <c r="Y231" s="2">
        <f t="shared" si="5"/>
        <v>2.1046597264821449E-3</v>
      </c>
    </row>
    <row r="232" spans="23:25" x14ac:dyDescent="0.25">
      <c r="W232" s="3">
        <v>42706</v>
      </c>
      <c r="X232" s="2">
        <v>1.0442</v>
      </c>
      <c r="Y232" s="2">
        <f t="shared" si="5"/>
        <v>-1.6267167837705255E-3</v>
      </c>
    </row>
    <row r="233" spans="23:25" x14ac:dyDescent="0.25">
      <c r="W233" s="3">
        <v>42705</v>
      </c>
      <c r="X233" s="2">
        <v>1.0459000000000001</v>
      </c>
      <c r="Y233" s="2">
        <f t="shared" si="5"/>
        <v>3.2560840872660978E-3</v>
      </c>
    </row>
    <row r="234" spans="23:25" x14ac:dyDescent="0.25">
      <c r="W234" s="3">
        <v>42704</v>
      </c>
      <c r="X234" s="2">
        <v>1.0425</v>
      </c>
      <c r="Y234" s="2">
        <f t="shared" si="5"/>
        <v>-7.5493693156299755E-3</v>
      </c>
    </row>
    <row r="235" spans="23:25" x14ac:dyDescent="0.25">
      <c r="W235" s="3">
        <v>42703</v>
      </c>
      <c r="X235" s="2">
        <v>1.0504</v>
      </c>
      <c r="Y235" s="2">
        <f t="shared" si="5"/>
        <v>-6.8311461088354751E-3</v>
      </c>
    </row>
    <row r="236" spans="23:25" x14ac:dyDescent="0.25">
      <c r="W236" s="3">
        <v>42702</v>
      </c>
      <c r="X236" s="2">
        <v>1.0576000000000001</v>
      </c>
      <c r="Y236" s="2">
        <f t="shared" si="5"/>
        <v>1.8928644682527913E-3</v>
      </c>
    </row>
    <row r="237" spans="23:25" x14ac:dyDescent="0.25">
      <c r="W237" s="3">
        <v>42699</v>
      </c>
      <c r="X237" s="2">
        <v>1.0556000000000001</v>
      </c>
      <c r="Y237" s="2">
        <f t="shared" si="5"/>
        <v>-2.6490081715768417E-3</v>
      </c>
    </row>
    <row r="238" spans="23:25" x14ac:dyDescent="0.25">
      <c r="W238" s="3">
        <v>42698</v>
      </c>
      <c r="X238" s="2">
        <v>1.0584</v>
      </c>
      <c r="Y238" s="2">
        <f t="shared" si="5"/>
        <v>4.3556550255604495E-3</v>
      </c>
    </row>
    <row r="239" spans="23:25" x14ac:dyDescent="0.25">
      <c r="W239" s="3">
        <v>42697</v>
      </c>
      <c r="X239" s="2">
        <v>1.0538000000000001</v>
      </c>
      <c r="Y239" s="2">
        <f t="shared" si="5"/>
        <v>5.3282714071196668E-3</v>
      </c>
    </row>
    <row r="240" spans="23:25" x14ac:dyDescent="0.25">
      <c r="W240" s="3">
        <v>42696</v>
      </c>
      <c r="X240" s="2">
        <v>1.0482</v>
      </c>
      <c r="Y240" s="2">
        <f t="shared" si="5"/>
        <v>5.1650043087193044E-3</v>
      </c>
    </row>
    <row r="241" spans="23:25" x14ac:dyDescent="0.25">
      <c r="W241" s="3">
        <v>42695</v>
      </c>
      <c r="X241" s="2">
        <v>1.0427999999999999</v>
      </c>
      <c r="Y241" s="2">
        <f t="shared" si="5"/>
        <v>-3.2551488771641506E-3</v>
      </c>
    </row>
    <row r="242" spans="23:25" x14ac:dyDescent="0.25">
      <c r="W242" s="3">
        <v>42692</v>
      </c>
      <c r="X242" s="2">
        <v>1.0462</v>
      </c>
      <c r="Y242" s="2">
        <f t="shared" si="5"/>
        <v>-7.427898164796983E-3</v>
      </c>
    </row>
    <row r="243" spans="23:25" x14ac:dyDescent="0.25">
      <c r="W243" s="3">
        <v>42691</v>
      </c>
      <c r="X243" s="2">
        <v>1.054</v>
      </c>
      <c r="Y243" s="2">
        <f t="shared" si="5"/>
        <v>-3.6933608914212937E-3</v>
      </c>
    </row>
    <row r="244" spans="23:25" x14ac:dyDescent="0.25">
      <c r="W244" s="3">
        <v>42690</v>
      </c>
      <c r="X244" s="2">
        <v>1.0579000000000001</v>
      </c>
      <c r="Y244" s="2">
        <f t="shared" si="5"/>
        <v>-6.0314950542696448E-3</v>
      </c>
    </row>
    <row r="245" spans="23:25" x14ac:dyDescent="0.25">
      <c r="W245" s="3">
        <v>42689</v>
      </c>
      <c r="X245" s="2">
        <v>1.0643</v>
      </c>
      <c r="Y245" s="2">
        <f t="shared" si="5"/>
        <v>2.822734279221948E-3</v>
      </c>
    </row>
    <row r="246" spans="23:25" x14ac:dyDescent="0.25">
      <c r="W246" s="3">
        <v>42688</v>
      </c>
      <c r="X246" s="2">
        <v>1.0612999999999999</v>
      </c>
      <c r="Y246" s="2">
        <f t="shared" si="5"/>
        <v>-5.6518464202320569E-4</v>
      </c>
    </row>
    <row r="247" spans="23:25" x14ac:dyDescent="0.25">
      <c r="W247" s="3">
        <v>42685</v>
      </c>
      <c r="X247" s="2">
        <v>1.0619000000000001</v>
      </c>
      <c r="Y247" s="2">
        <f t="shared" si="5"/>
        <v>6.0451681214244418E-3</v>
      </c>
    </row>
    <row r="248" spans="23:25" x14ac:dyDescent="0.25">
      <c r="W248" s="3">
        <v>42684</v>
      </c>
      <c r="X248" s="2">
        <v>1.0555000000000001</v>
      </c>
      <c r="Y248" s="2">
        <f t="shared" si="5"/>
        <v>6.1772588920783449E-3</v>
      </c>
    </row>
    <row r="249" spans="23:25" x14ac:dyDescent="0.25">
      <c r="W249" s="3">
        <v>42683</v>
      </c>
      <c r="X249" s="2">
        <v>1.0489999999999999</v>
      </c>
      <c r="Y249" s="2">
        <f t="shared" si="5"/>
        <v>-1.6192792984324781E-3</v>
      </c>
    </row>
    <row r="250" spans="23:25" x14ac:dyDescent="0.25">
      <c r="W250" s="3">
        <v>42682</v>
      </c>
      <c r="X250" s="2">
        <v>1.0507</v>
      </c>
      <c r="Y250" s="2">
        <f t="shared" si="5"/>
        <v>-1.4266016019773319E-3</v>
      </c>
    </row>
    <row r="251" spans="23:25" x14ac:dyDescent="0.25">
      <c r="W251" s="3">
        <v>42681</v>
      </c>
      <c r="X251" s="2">
        <v>1.0522</v>
      </c>
      <c r="Y251" s="2">
        <f t="shared" si="5"/>
        <v>4.4768375004140297E-3</v>
      </c>
    </row>
    <row r="252" spans="23:25" x14ac:dyDescent="0.25">
      <c r="W252" s="3">
        <v>42678</v>
      </c>
      <c r="X252" s="2">
        <v>1.0475000000000001</v>
      </c>
      <c r="Y252" s="2">
        <f t="shared" si="5"/>
        <v>5.7295647098371124E-4</v>
      </c>
    </row>
    <row r="253" spans="23:25" x14ac:dyDescent="0.25">
      <c r="W253" s="3">
        <v>42677</v>
      </c>
      <c r="X253" s="2">
        <v>1.0468999999999999</v>
      </c>
      <c r="Y253" s="2">
        <f t="shared" si="5"/>
        <v>-3.9086755516418896E-3</v>
      </c>
    </row>
    <row r="254" spans="23:25" x14ac:dyDescent="0.25">
      <c r="W254" s="3">
        <v>42676</v>
      </c>
      <c r="X254" s="2">
        <v>1.0509999999999999</v>
      </c>
      <c r="Y254" s="2">
        <f t="shared" si="5"/>
        <v>-1.3326599572168951E-2</v>
      </c>
    </row>
    <row r="255" spans="23:25" x14ac:dyDescent="0.25">
      <c r="W255" s="3">
        <v>42675</v>
      </c>
      <c r="X255" s="2">
        <v>1.0650999999999999</v>
      </c>
      <c r="Y255" s="2">
        <f t="shared" si="5"/>
        <v>9.3932000143399832E-4</v>
      </c>
    </row>
    <row r="256" spans="23:25" x14ac:dyDescent="0.25">
      <c r="W256" s="3">
        <v>42674</v>
      </c>
      <c r="X256" s="2">
        <v>1.0641</v>
      </c>
      <c r="Y256" s="2">
        <f t="shared" si="5"/>
        <v>2.2579744281583862E-3</v>
      </c>
    </row>
    <row r="257" spans="23:25" x14ac:dyDescent="0.25">
      <c r="W257" s="3">
        <v>42671</v>
      </c>
      <c r="X257" s="2">
        <v>1.0617000000000001</v>
      </c>
      <c r="Y257" s="2">
        <f t="shared" si="5"/>
        <v>-3.6666237665973346E-3</v>
      </c>
    </row>
    <row r="258" spans="23:25" x14ac:dyDescent="0.25">
      <c r="W258" s="3">
        <v>42670</v>
      </c>
      <c r="X258" s="2">
        <v>1.0656000000000001</v>
      </c>
      <c r="Y258" s="2">
        <f t="shared" si="5"/>
        <v>-3.55972272850628E-3</v>
      </c>
    </row>
    <row r="259" spans="23:25" x14ac:dyDescent="0.25">
      <c r="W259" s="3">
        <v>42669</v>
      </c>
      <c r="X259" s="2">
        <v>1.0693999999999999</v>
      </c>
      <c r="Y259" s="2">
        <f t="shared" si="5"/>
        <v>1.9656485947118804E-3</v>
      </c>
    </row>
    <row r="260" spans="23:25" x14ac:dyDescent="0.25">
      <c r="W260" s="3">
        <v>42668</v>
      </c>
      <c r="X260" s="2">
        <v>1.0672999999999999</v>
      </c>
      <c r="Y260" s="2">
        <f t="shared" si="5"/>
        <v>1.0311695312585807E-3</v>
      </c>
    </row>
    <row r="261" spans="23:25" x14ac:dyDescent="0.25">
      <c r="W261" s="3">
        <v>42667</v>
      </c>
      <c r="X261" s="2">
        <v>1.0662</v>
      </c>
      <c r="Y261" s="2">
        <f t="shared" si="5"/>
        <v>3.3821903718179E-3</v>
      </c>
    </row>
    <row r="262" spans="23:25" x14ac:dyDescent="0.25">
      <c r="W262" s="3">
        <v>42664</v>
      </c>
      <c r="X262" s="2">
        <v>1.0626</v>
      </c>
      <c r="Y262" s="2">
        <f t="shared" ref="Y262:Y325" si="6">LN(X262/X263)</f>
        <v>2.4498269107300396E-3</v>
      </c>
    </row>
    <row r="263" spans="23:25" x14ac:dyDescent="0.25">
      <c r="W263" s="3">
        <v>42663</v>
      </c>
      <c r="X263" s="2">
        <v>1.06</v>
      </c>
      <c r="Y263" s="2">
        <f t="shared" si="6"/>
        <v>-7.2378940781438975E-3</v>
      </c>
    </row>
    <row r="264" spans="23:25" x14ac:dyDescent="0.25">
      <c r="W264" s="3">
        <v>42662</v>
      </c>
      <c r="X264" s="2">
        <v>1.0677000000000001</v>
      </c>
      <c r="Y264" s="2">
        <f t="shared" si="6"/>
        <v>1.4996722278273924E-3</v>
      </c>
    </row>
    <row r="265" spans="23:25" x14ac:dyDescent="0.25">
      <c r="W265" s="3">
        <v>42661</v>
      </c>
      <c r="X265" s="2">
        <v>1.0661</v>
      </c>
      <c r="Y265" s="2">
        <f t="shared" si="6"/>
        <v>-2.9970988061813904E-3</v>
      </c>
    </row>
    <row r="266" spans="23:25" x14ac:dyDescent="0.25">
      <c r="W266" s="3">
        <v>42660</v>
      </c>
      <c r="X266" s="2">
        <v>1.0692999999999999</v>
      </c>
      <c r="Y266" s="2">
        <f t="shared" si="6"/>
        <v>-5.223405216406983E-3</v>
      </c>
    </row>
    <row r="267" spans="23:25" x14ac:dyDescent="0.25">
      <c r="W267" s="3">
        <v>42657</v>
      </c>
      <c r="X267" s="2">
        <v>1.0749</v>
      </c>
      <c r="Y267" s="2">
        <f t="shared" si="6"/>
        <v>7.6578633475806995E-3</v>
      </c>
    </row>
    <row r="268" spans="23:25" x14ac:dyDescent="0.25">
      <c r="W268" s="3">
        <v>42656</v>
      </c>
      <c r="X268" s="2">
        <v>1.0667</v>
      </c>
      <c r="Y268" s="2">
        <f t="shared" si="6"/>
        <v>-3.8362620147602668E-3</v>
      </c>
    </row>
    <row r="269" spans="23:25" x14ac:dyDescent="0.25">
      <c r="W269" s="3">
        <v>42655</v>
      </c>
      <c r="X269" s="2">
        <v>1.0708</v>
      </c>
      <c r="Y269" s="2">
        <f t="shared" si="6"/>
        <v>2.2438304103915793E-3</v>
      </c>
    </row>
    <row r="270" spans="23:25" x14ac:dyDescent="0.25">
      <c r="W270" s="3">
        <v>42654</v>
      </c>
      <c r="X270" s="2">
        <v>1.0684</v>
      </c>
      <c r="Y270" s="2">
        <f t="shared" si="6"/>
        <v>2.2488765100159729E-3</v>
      </c>
    </row>
    <row r="271" spans="23:25" x14ac:dyDescent="0.25">
      <c r="W271" s="3">
        <v>42653</v>
      </c>
      <c r="X271" s="2">
        <v>1.0660000000000001</v>
      </c>
      <c r="Y271" s="2">
        <f t="shared" si="6"/>
        <v>6.3994195430462667E-3</v>
      </c>
    </row>
    <row r="272" spans="23:25" x14ac:dyDescent="0.25">
      <c r="W272" s="3">
        <v>42650</v>
      </c>
      <c r="X272" s="2">
        <v>1.0591999999999999</v>
      </c>
      <c r="Y272" s="2">
        <f t="shared" si="6"/>
        <v>5.6662575885641213E-4</v>
      </c>
    </row>
    <row r="273" spans="23:25" x14ac:dyDescent="0.25">
      <c r="W273" s="3">
        <v>42649</v>
      </c>
      <c r="X273" s="2">
        <v>1.0586</v>
      </c>
      <c r="Y273" s="2">
        <f t="shared" si="6"/>
        <v>-3.4890883620806419E-3</v>
      </c>
    </row>
    <row r="274" spans="23:25" x14ac:dyDescent="0.25">
      <c r="W274" s="3">
        <v>42648</v>
      </c>
      <c r="X274" s="2">
        <v>1.0623</v>
      </c>
      <c r="Y274" s="2">
        <f t="shared" si="6"/>
        <v>5.1908945778521322E-3</v>
      </c>
    </row>
    <row r="275" spans="23:25" x14ac:dyDescent="0.25">
      <c r="W275" s="3">
        <v>42647</v>
      </c>
      <c r="X275" s="2">
        <v>1.0568</v>
      </c>
      <c r="Y275" s="2">
        <f t="shared" si="6"/>
        <v>1.8942987289839184E-3</v>
      </c>
    </row>
    <row r="276" spans="23:25" x14ac:dyDescent="0.25">
      <c r="W276" s="3">
        <v>42646</v>
      </c>
      <c r="X276" s="2">
        <v>1.0548</v>
      </c>
      <c r="Y276" s="2">
        <f t="shared" si="6"/>
        <v>3.1334593363769262E-3</v>
      </c>
    </row>
    <row r="277" spans="23:25" x14ac:dyDescent="0.25">
      <c r="W277" s="3">
        <v>42643</v>
      </c>
      <c r="X277" s="2">
        <v>1.0515000000000001</v>
      </c>
      <c r="Y277" s="2">
        <f t="shared" si="6"/>
        <v>-1.2355654282981221E-3</v>
      </c>
    </row>
    <row r="278" spans="23:25" x14ac:dyDescent="0.25">
      <c r="W278" s="3">
        <v>42642</v>
      </c>
      <c r="X278" s="2">
        <v>1.0528</v>
      </c>
      <c r="Y278" s="2">
        <f t="shared" si="6"/>
        <v>-3.0349036951541584E-3</v>
      </c>
    </row>
    <row r="279" spans="23:25" x14ac:dyDescent="0.25">
      <c r="W279" s="3">
        <v>42641</v>
      </c>
      <c r="X279" s="2">
        <v>1.056</v>
      </c>
      <c r="Y279" s="2">
        <f t="shared" si="6"/>
        <v>5.5075630624479678E-3</v>
      </c>
    </row>
    <row r="280" spans="23:25" x14ac:dyDescent="0.25">
      <c r="W280" s="3">
        <v>42640</v>
      </c>
      <c r="X280" s="2">
        <v>1.0502</v>
      </c>
      <c r="Y280" s="2">
        <f t="shared" si="6"/>
        <v>4.762131620068666E-4</v>
      </c>
    </row>
    <row r="281" spans="23:25" x14ac:dyDescent="0.25">
      <c r="W281" s="3">
        <v>42639</v>
      </c>
      <c r="X281" s="2">
        <v>1.0497000000000001</v>
      </c>
      <c r="Y281" s="2">
        <f t="shared" si="6"/>
        <v>-2.8538832155270023E-3</v>
      </c>
    </row>
    <row r="282" spans="23:25" x14ac:dyDescent="0.25">
      <c r="W282" s="3">
        <v>42636</v>
      </c>
      <c r="X282" s="2">
        <v>1.0527</v>
      </c>
      <c r="Y282" s="2">
        <f t="shared" si="6"/>
        <v>7.0543667186177376E-3</v>
      </c>
    </row>
    <row r="283" spans="23:25" x14ac:dyDescent="0.25">
      <c r="W283" s="3">
        <v>42635</v>
      </c>
      <c r="X283" s="2">
        <v>1.0452999999999999</v>
      </c>
      <c r="Y283" s="2">
        <f t="shared" si="6"/>
        <v>7.8755689429728798E-3</v>
      </c>
    </row>
    <row r="284" spans="23:25" x14ac:dyDescent="0.25">
      <c r="W284" s="3">
        <v>42634</v>
      </c>
      <c r="X284" s="2">
        <v>1.0370999999999999</v>
      </c>
      <c r="Y284" s="2">
        <f t="shared" si="6"/>
        <v>4.0579765831008459E-3</v>
      </c>
    </row>
    <row r="285" spans="23:25" x14ac:dyDescent="0.25">
      <c r="W285" s="3">
        <v>42633</v>
      </c>
      <c r="X285" s="2">
        <v>1.0328999999999999</v>
      </c>
      <c r="Y285" s="2">
        <f t="shared" si="6"/>
        <v>-9.681010705077073E-5</v>
      </c>
    </row>
    <row r="286" spans="23:25" x14ac:dyDescent="0.25">
      <c r="W286" s="3">
        <v>42632</v>
      </c>
      <c r="X286" s="2">
        <v>1.0329999999999999</v>
      </c>
      <c r="Y286" s="2">
        <f t="shared" si="6"/>
        <v>2.3260332255147054E-3</v>
      </c>
    </row>
    <row r="287" spans="23:25" x14ac:dyDescent="0.25">
      <c r="W287" s="3">
        <v>42629</v>
      </c>
      <c r="X287" s="2">
        <v>1.0306</v>
      </c>
      <c r="Y287" s="2">
        <f t="shared" si="6"/>
        <v>3.2071556719057361E-3</v>
      </c>
    </row>
    <row r="288" spans="23:25" x14ac:dyDescent="0.25">
      <c r="W288" s="3">
        <v>42628</v>
      </c>
      <c r="X288" s="2">
        <v>1.0273000000000001</v>
      </c>
      <c r="Y288" s="2">
        <f t="shared" si="6"/>
        <v>1.8512208726178792E-3</v>
      </c>
    </row>
    <row r="289" spans="23:25" x14ac:dyDescent="0.25">
      <c r="W289" s="3">
        <v>42627</v>
      </c>
      <c r="X289" s="2">
        <v>1.0254000000000001</v>
      </c>
      <c r="Y289" s="2">
        <f t="shared" si="6"/>
        <v>-3.5046764844492511E-3</v>
      </c>
    </row>
    <row r="290" spans="23:25" x14ac:dyDescent="0.25">
      <c r="W290" s="3">
        <v>42626</v>
      </c>
      <c r="X290" s="2">
        <v>1.0289999999999999</v>
      </c>
      <c r="Y290" s="2">
        <f t="shared" si="6"/>
        <v>0</v>
      </c>
    </row>
    <row r="291" spans="23:25" x14ac:dyDescent="0.25">
      <c r="W291" s="3">
        <v>42625</v>
      </c>
      <c r="X291" s="2">
        <v>1.0289999999999999</v>
      </c>
      <c r="Y291" s="2">
        <f t="shared" si="6"/>
        <v>-6.8004082865562548E-4</v>
      </c>
    </row>
    <row r="292" spans="23:25" x14ac:dyDescent="0.25">
      <c r="W292" s="3">
        <v>42622</v>
      </c>
      <c r="X292" s="2">
        <v>1.0297000000000001</v>
      </c>
      <c r="Y292" s="2">
        <f t="shared" si="6"/>
        <v>-3.1996924569332621E-3</v>
      </c>
    </row>
    <row r="293" spans="23:25" x14ac:dyDescent="0.25">
      <c r="W293" s="3">
        <v>42621</v>
      </c>
      <c r="X293" s="2">
        <v>1.0329999999999999</v>
      </c>
      <c r="Y293" s="2">
        <f t="shared" si="6"/>
        <v>3.1025815075974377E-3</v>
      </c>
    </row>
    <row r="294" spans="23:25" x14ac:dyDescent="0.25">
      <c r="W294" s="3">
        <v>42620</v>
      </c>
      <c r="X294" s="2">
        <v>1.0298</v>
      </c>
      <c r="Y294" s="2">
        <f t="shared" si="6"/>
        <v>-6.3885610759139158E-3</v>
      </c>
    </row>
    <row r="295" spans="23:25" x14ac:dyDescent="0.25">
      <c r="W295" s="3">
        <v>42619</v>
      </c>
      <c r="X295" s="2">
        <v>1.0364</v>
      </c>
      <c r="Y295" s="2">
        <f t="shared" si="6"/>
        <v>-1.3499182456843939E-3</v>
      </c>
    </row>
    <row r="296" spans="23:25" x14ac:dyDescent="0.25">
      <c r="W296" s="3">
        <v>42618</v>
      </c>
      <c r="X296" s="2">
        <v>1.0378000000000001</v>
      </c>
      <c r="Y296" s="2">
        <f t="shared" si="6"/>
        <v>-8.668433001263649E-4</v>
      </c>
    </row>
    <row r="297" spans="23:25" x14ac:dyDescent="0.25">
      <c r="W297" s="3">
        <v>42615</v>
      </c>
      <c r="X297" s="2">
        <v>1.0387</v>
      </c>
      <c r="Y297" s="2">
        <f t="shared" si="6"/>
        <v>1.6380020042383698E-3</v>
      </c>
    </row>
    <row r="298" spans="23:25" x14ac:dyDescent="0.25">
      <c r="W298" s="3">
        <v>42614</v>
      </c>
      <c r="X298" s="2">
        <v>1.0369999999999999</v>
      </c>
      <c r="Y298" s="2">
        <f t="shared" si="6"/>
        <v>1.9288263151701299E-4</v>
      </c>
    </row>
    <row r="299" spans="23:25" x14ac:dyDescent="0.25">
      <c r="W299" s="3">
        <v>42613</v>
      </c>
      <c r="X299" s="2">
        <v>1.0367999999999999</v>
      </c>
      <c r="Y299" s="2">
        <f t="shared" si="6"/>
        <v>-3.2739557409619665E-3</v>
      </c>
    </row>
    <row r="300" spans="23:25" x14ac:dyDescent="0.25">
      <c r="W300" s="3">
        <v>42612</v>
      </c>
      <c r="X300" s="2">
        <v>1.0402</v>
      </c>
      <c r="Y300" s="2">
        <f t="shared" si="6"/>
        <v>-3.4548978703408638E-3</v>
      </c>
    </row>
    <row r="301" spans="23:25" x14ac:dyDescent="0.25">
      <c r="W301" s="3">
        <v>42611</v>
      </c>
      <c r="X301" s="2">
        <v>1.0438000000000001</v>
      </c>
      <c r="Y301" s="2">
        <f t="shared" si="6"/>
        <v>-1.1489851895984098E-3</v>
      </c>
    </row>
    <row r="302" spans="23:25" x14ac:dyDescent="0.25">
      <c r="W302" s="3">
        <v>42608</v>
      </c>
      <c r="X302" s="2">
        <v>1.0449999999999999</v>
      </c>
      <c r="Y302" s="2">
        <f t="shared" si="6"/>
        <v>1.7239732265229592E-3</v>
      </c>
    </row>
    <row r="303" spans="23:25" x14ac:dyDescent="0.25">
      <c r="W303" s="3">
        <v>42607</v>
      </c>
      <c r="X303" s="2">
        <v>1.0431999999999999</v>
      </c>
      <c r="Y303" s="2">
        <f t="shared" si="6"/>
        <v>1.822979636537948E-3</v>
      </c>
    </row>
    <row r="304" spans="23:25" x14ac:dyDescent="0.25">
      <c r="W304" s="3">
        <v>42606</v>
      </c>
      <c r="X304" s="2">
        <v>1.0413000000000001</v>
      </c>
      <c r="Y304" s="2">
        <f t="shared" si="6"/>
        <v>-3.0683694607700476E-3</v>
      </c>
    </row>
    <row r="305" spans="23:25" x14ac:dyDescent="0.25">
      <c r="W305" s="3">
        <v>42605</v>
      </c>
      <c r="X305" s="2">
        <v>1.0445</v>
      </c>
      <c r="Y305" s="2">
        <f t="shared" si="6"/>
        <v>-3.8222693453541525E-3</v>
      </c>
    </row>
    <row r="306" spans="23:25" x14ac:dyDescent="0.25">
      <c r="W306" s="3">
        <v>42604</v>
      </c>
      <c r="X306" s="2">
        <v>1.0485</v>
      </c>
      <c r="Y306" s="2">
        <f t="shared" si="6"/>
        <v>1.9076688344762889E-4</v>
      </c>
    </row>
    <row r="307" spans="23:25" x14ac:dyDescent="0.25">
      <c r="W307" s="3">
        <v>42601</v>
      </c>
      <c r="X307" s="2">
        <v>1.0483</v>
      </c>
      <c r="Y307" s="2">
        <f t="shared" si="6"/>
        <v>-5.8020802897158358E-3</v>
      </c>
    </row>
    <row r="308" spans="23:25" x14ac:dyDescent="0.25">
      <c r="W308" s="3">
        <v>42600</v>
      </c>
      <c r="X308" s="2">
        <v>1.0544</v>
      </c>
      <c r="Y308" s="2">
        <f t="shared" si="6"/>
        <v>-1.1374408809263145E-3</v>
      </c>
    </row>
    <row r="309" spans="23:25" x14ac:dyDescent="0.25">
      <c r="W309" s="3">
        <v>42599</v>
      </c>
      <c r="X309" s="2">
        <v>1.0556000000000001</v>
      </c>
      <c r="Y309" s="2">
        <f t="shared" si="6"/>
        <v>-1.2307693861325125E-3</v>
      </c>
    </row>
    <row r="310" spans="23:25" x14ac:dyDescent="0.25">
      <c r="W310" s="3">
        <v>42598</v>
      </c>
      <c r="X310" s="2">
        <v>1.0569</v>
      </c>
      <c r="Y310" s="2">
        <f t="shared" si="6"/>
        <v>-6.8832481469673062E-3</v>
      </c>
    </row>
    <row r="311" spans="23:25" x14ac:dyDescent="0.25">
      <c r="W311" s="3">
        <v>42597</v>
      </c>
      <c r="X311" s="2">
        <v>1.0642</v>
      </c>
      <c r="Y311" s="2">
        <f t="shared" si="6"/>
        <v>1.786974376301223E-3</v>
      </c>
    </row>
    <row r="312" spans="23:25" x14ac:dyDescent="0.25">
      <c r="W312" s="3">
        <v>42594</v>
      </c>
      <c r="X312" s="2">
        <v>1.0623</v>
      </c>
      <c r="Y312" s="2">
        <f t="shared" si="6"/>
        <v>-5.3513717341724379E-3</v>
      </c>
    </row>
    <row r="313" spans="23:25" x14ac:dyDescent="0.25">
      <c r="W313" s="3">
        <v>42593</v>
      </c>
      <c r="X313" s="2">
        <v>1.0680000000000001</v>
      </c>
      <c r="Y313" s="2">
        <f t="shared" si="6"/>
        <v>-6.5521601071077181E-4</v>
      </c>
    </row>
    <row r="314" spans="23:25" x14ac:dyDescent="0.25">
      <c r="W314" s="3">
        <v>42592</v>
      </c>
      <c r="X314" s="2">
        <v>1.0687</v>
      </c>
      <c r="Y314" s="2">
        <f t="shared" si="6"/>
        <v>-1.9630761153464488E-3</v>
      </c>
    </row>
    <row r="315" spans="23:25" x14ac:dyDescent="0.25">
      <c r="W315" s="3">
        <v>42591</v>
      </c>
      <c r="X315" s="2">
        <v>1.0708</v>
      </c>
      <c r="Y315" s="2">
        <f t="shared" si="6"/>
        <v>-8.4014007275402672E-4</v>
      </c>
    </row>
    <row r="316" spans="23:25" x14ac:dyDescent="0.25">
      <c r="W316" s="3">
        <v>42590</v>
      </c>
      <c r="X316" s="2">
        <v>1.0717000000000001</v>
      </c>
      <c r="Y316" s="2">
        <f t="shared" si="6"/>
        <v>4.8639138075462244E-3</v>
      </c>
    </row>
    <row r="317" spans="23:25" x14ac:dyDescent="0.25">
      <c r="W317" s="3">
        <v>42587</v>
      </c>
      <c r="X317" s="2">
        <v>1.0665</v>
      </c>
      <c r="Y317" s="2">
        <f t="shared" si="6"/>
        <v>2.9109368411672225E-3</v>
      </c>
    </row>
    <row r="318" spans="23:25" x14ac:dyDescent="0.25">
      <c r="W318" s="3">
        <v>42586</v>
      </c>
      <c r="X318" s="2">
        <v>1.0633999999999999</v>
      </c>
      <c r="Y318" s="2">
        <f t="shared" si="6"/>
        <v>3.2967580370286838E-3</v>
      </c>
    </row>
    <row r="319" spans="23:25" x14ac:dyDescent="0.25">
      <c r="W319" s="3">
        <v>42585</v>
      </c>
      <c r="X319" s="2">
        <v>1.0599000000000001</v>
      </c>
      <c r="Y319" s="2">
        <f t="shared" si="6"/>
        <v>8.9083227481542449E-3</v>
      </c>
    </row>
    <row r="320" spans="23:25" x14ac:dyDescent="0.25">
      <c r="W320" s="3">
        <v>42584</v>
      </c>
      <c r="X320" s="2">
        <v>1.0505</v>
      </c>
      <c r="Y320" s="2">
        <f t="shared" si="6"/>
        <v>-3.8069858649568753E-4</v>
      </c>
    </row>
    <row r="321" spans="23:25" x14ac:dyDescent="0.25">
      <c r="W321" s="3">
        <v>42583</v>
      </c>
      <c r="X321" s="2">
        <v>1.0508999999999999</v>
      </c>
      <c r="Y321" s="2">
        <f t="shared" si="6"/>
        <v>-4.3676484168246018E-3</v>
      </c>
    </row>
    <row r="322" spans="23:25" x14ac:dyDescent="0.25">
      <c r="W322" s="3">
        <v>42580</v>
      </c>
      <c r="X322" s="2">
        <v>1.0555000000000001</v>
      </c>
      <c r="Y322" s="2">
        <f t="shared" si="6"/>
        <v>-5.0087521432226317E-3</v>
      </c>
    </row>
    <row r="323" spans="23:25" x14ac:dyDescent="0.25">
      <c r="W323" s="3">
        <v>42579</v>
      </c>
      <c r="X323" s="2">
        <v>1.0608</v>
      </c>
      <c r="Y323" s="2">
        <f t="shared" si="6"/>
        <v>2.1705288566782554E-3</v>
      </c>
    </row>
    <row r="324" spans="23:25" x14ac:dyDescent="0.25">
      <c r="W324" s="3">
        <v>42578</v>
      </c>
      <c r="X324" s="2">
        <v>1.0585</v>
      </c>
      <c r="Y324" s="2">
        <f t="shared" si="6"/>
        <v>-4.7125440653719153E-3</v>
      </c>
    </row>
    <row r="325" spans="23:25" x14ac:dyDescent="0.25">
      <c r="W325" s="3">
        <v>42577</v>
      </c>
      <c r="X325" s="2">
        <v>1.0634999999999999</v>
      </c>
      <c r="Y325" s="2">
        <f t="shared" si="6"/>
        <v>-3.9414465439649568E-3</v>
      </c>
    </row>
    <row r="326" spans="23:25" x14ac:dyDescent="0.25">
      <c r="W326" s="3">
        <v>42576</v>
      </c>
      <c r="X326" s="2">
        <v>1.0677000000000001</v>
      </c>
      <c r="Y326" s="2">
        <f t="shared" ref="Y326:Y389" si="7">LN(X326/X327)</f>
        <v>9.366365388763985E-5</v>
      </c>
    </row>
    <row r="327" spans="23:25" x14ac:dyDescent="0.25">
      <c r="W327" s="3">
        <v>42573</v>
      </c>
      <c r="X327" s="2">
        <v>1.0676000000000001</v>
      </c>
      <c r="Y327" s="2">
        <f t="shared" si="7"/>
        <v>-3.3663768465935313E-3</v>
      </c>
    </row>
    <row r="328" spans="23:25" x14ac:dyDescent="0.25">
      <c r="W328" s="3">
        <v>42572</v>
      </c>
      <c r="X328" s="2">
        <v>1.0711999999999999</v>
      </c>
      <c r="Y328" s="2">
        <f t="shared" si="7"/>
        <v>6.3682552734285001E-3</v>
      </c>
    </row>
    <row r="329" spans="23:25" x14ac:dyDescent="0.25">
      <c r="W329" s="3">
        <v>42571</v>
      </c>
      <c r="X329" s="2">
        <v>1.0644</v>
      </c>
      <c r="Y329" s="2">
        <f t="shared" si="7"/>
        <v>4.6985858121367823E-4</v>
      </c>
    </row>
    <row r="330" spans="23:25" x14ac:dyDescent="0.25">
      <c r="W330" s="3">
        <v>42570</v>
      </c>
      <c r="X330" s="2">
        <v>1.0639000000000001</v>
      </c>
      <c r="Y330" s="2">
        <f t="shared" si="7"/>
        <v>-2.72211178553879E-3</v>
      </c>
    </row>
    <row r="331" spans="23:25" x14ac:dyDescent="0.25">
      <c r="W331" s="3">
        <v>42569</v>
      </c>
      <c r="X331" s="2">
        <v>1.0668</v>
      </c>
      <c r="Y331" s="2">
        <f t="shared" si="7"/>
        <v>1.5009383680820733E-3</v>
      </c>
    </row>
    <row r="332" spans="23:25" x14ac:dyDescent="0.25">
      <c r="W332" s="3">
        <v>42566</v>
      </c>
      <c r="X332" s="2">
        <v>1.0651999999999999</v>
      </c>
      <c r="Y332" s="2">
        <f t="shared" si="7"/>
        <v>4.7993316607250116E-3</v>
      </c>
    </row>
    <row r="333" spans="23:25" x14ac:dyDescent="0.25">
      <c r="W333" s="3">
        <v>42565</v>
      </c>
      <c r="X333" s="2">
        <v>1.0601</v>
      </c>
      <c r="Y333" s="2">
        <f t="shared" si="7"/>
        <v>1.3868003410363681E-2</v>
      </c>
    </row>
    <row r="334" spans="23:25" x14ac:dyDescent="0.25">
      <c r="W334" s="3">
        <v>42564</v>
      </c>
      <c r="X334" s="2">
        <v>1.0455000000000001</v>
      </c>
      <c r="Y334" s="2">
        <f t="shared" si="7"/>
        <v>1.435750426104194E-3</v>
      </c>
    </row>
    <row r="335" spans="23:25" x14ac:dyDescent="0.25">
      <c r="W335" s="3">
        <v>42563</v>
      </c>
      <c r="X335" s="2">
        <v>1.044</v>
      </c>
      <c r="Y335" s="2">
        <f t="shared" si="7"/>
        <v>8.6244076065870401E-4</v>
      </c>
    </row>
    <row r="336" spans="23:25" x14ac:dyDescent="0.25">
      <c r="W336" s="3">
        <v>42562</v>
      </c>
      <c r="X336" s="2">
        <v>1.0430999999999999</v>
      </c>
      <c r="Y336" s="2">
        <f t="shared" si="7"/>
        <v>7.6024039352893969E-3</v>
      </c>
    </row>
    <row r="337" spans="23:25" x14ac:dyDescent="0.25">
      <c r="W337" s="3">
        <v>42559</v>
      </c>
      <c r="X337" s="2">
        <v>1.0351999999999999</v>
      </c>
      <c r="Y337" s="2">
        <f t="shared" si="7"/>
        <v>4.8311513573106365E-4</v>
      </c>
    </row>
    <row r="338" spans="23:25" x14ac:dyDescent="0.25">
      <c r="W338" s="3">
        <v>42558</v>
      </c>
      <c r="X338" s="2">
        <v>1.0347</v>
      </c>
      <c r="Y338" s="2">
        <f t="shared" si="7"/>
        <v>-1.8765509971999102E-2</v>
      </c>
    </row>
    <row r="339" spans="23:25" x14ac:dyDescent="0.25">
      <c r="W339" s="3">
        <v>42557</v>
      </c>
      <c r="X339" s="2">
        <v>1.0543</v>
      </c>
      <c r="Y339" s="2">
        <f t="shared" si="7"/>
        <v>1.0584127410515632E-2</v>
      </c>
    </row>
    <row r="340" spans="23:25" x14ac:dyDescent="0.25">
      <c r="W340" s="3">
        <v>42556</v>
      </c>
      <c r="X340" s="2">
        <v>1.0431999999999999</v>
      </c>
      <c r="Y340" s="2">
        <f t="shared" si="7"/>
        <v>3.8350911304189798E-4</v>
      </c>
    </row>
    <row r="341" spans="23:25" x14ac:dyDescent="0.25">
      <c r="W341" s="3">
        <v>42555</v>
      </c>
      <c r="X341" s="2">
        <v>1.0427999999999999</v>
      </c>
      <c r="Y341" s="2">
        <f t="shared" si="7"/>
        <v>-1.6288989372738409E-3</v>
      </c>
    </row>
    <row r="342" spans="23:25" x14ac:dyDescent="0.25">
      <c r="W342" s="3">
        <v>42552</v>
      </c>
      <c r="X342" s="2">
        <v>1.0445</v>
      </c>
      <c r="Y342" s="2">
        <f t="shared" si="7"/>
        <v>9.5744171646703588E-5</v>
      </c>
    </row>
    <row r="343" spans="23:25" x14ac:dyDescent="0.25">
      <c r="W343" s="3">
        <v>42551</v>
      </c>
      <c r="X343" s="2">
        <v>1.0444</v>
      </c>
      <c r="Y343" s="2">
        <f t="shared" si="7"/>
        <v>-2.7728659541261243E-3</v>
      </c>
    </row>
    <row r="344" spans="23:25" x14ac:dyDescent="0.25">
      <c r="W344" s="3">
        <v>42550</v>
      </c>
      <c r="X344" s="2">
        <v>1.0472999999999999</v>
      </c>
      <c r="Y344" s="2">
        <f t="shared" si="7"/>
        <v>-6.6816210188751755E-4</v>
      </c>
    </row>
    <row r="345" spans="23:25" x14ac:dyDescent="0.25">
      <c r="W345" s="3">
        <v>42549</v>
      </c>
      <c r="X345" s="2">
        <v>1.048</v>
      </c>
      <c r="Y345" s="2">
        <f t="shared" si="7"/>
        <v>9.5424400091404857E-5</v>
      </c>
    </row>
    <row r="346" spans="23:25" x14ac:dyDescent="0.25">
      <c r="W346" s="3">
        <v>42548</v>
      </c>
      <c r="X346" s="2">
        <v>1.0479000000000001</v>
      </c>
      <c r="Y346" s="2">
        <f t="shared" si="7"/>
        <v>1.1458036200579205E-3</v>
      </c>
    </row>
    <row r="347" spans="23:25" x14ac:dyDescent="0.25">
      <c r="W347" s="3">
        <v>42545</v>
      </c>
      <c r="X347" s="2">
        <v>1.0467</v>
      </c>
      <c r="Y347" s="2">
        <f t="shared" si="7"/>
        <v>-2.9573119573613623E-3</v>
      </c>
    </row>
    <row r="348" spans="23:25" x14ac:dyDescent="0.25">
      <c r="W348" s="3">
        <v>42544</v>
      </c>
      <c r="X348" s="2">
        <v>1.0498000000000001</v>
      </c>
      <c r="Y348" s="2">
        <f t="shared" si="7"/>
        <v>2.7662534928903312E-3</v>
      </c>
    </row>
    <row r="349" spans="23:25" x14ac:dyDescent="0.25">
      <c r="W349" s="3">
        <v>42543</v>
      </c>
      <c r="X349" s="2">
        <v>1.0468999999999999</v>
      </c>
      <c r="Y349" s="2">
        <f t="shared" si="7"/>
        <v>9.5565756508674731E-4</v>
      </c>
    </row>
    <row r="350" spans="23:25" x14ac:dyDescent="0.25">
      <c r="W350" s="3">
        <v>42542</v>
      </c>
      <c r="X350" s="2">
        <v>1.0459000000000001</v>
      </c>
      <c r="Y350" s="2">
        <f t="shared" si="7"/>
        <v>-1.4331440851648419E-3</v>
      </c>
    </row>
    <row r="351" spans="23:25" x14ac:dyDescent="0.25">
      <c r="W351" s="3">
        <v>42541</v>
      </c>
      <c r="X351" s="2">
        <v>1.0474000000000001</v>
      </c>
      <c r="Y351" s="2">
        <f t="shared" si="7"/>
        <v>-1.3357506041025802E-3</v>
      </c>
    </row>
    <row r="352" spans="23:25" x14ac:dyDescent="0.25">
      <c r="W352" s="3">
        <v>42538</v>
      </c>
      <c r="X352" s="2">
        <v>1.0488</v>
      </c>
      <c r="Y352" s="2">
        <f t="shared" si="7"/>
        <v>3.4383988030327085E-3</v>
      </c>
    </row>
    <row r="353" spans="23:25" x14ac:dyDescent="0.25">
      <c r="W353" s="3">
        <v>42537</v>
      </c>
      <c r="X353" s="2">
        <v>1.0451999999999999</v>
      </c>
      <c r="Y353" s="2">
        <f t="shared" si="7"/>
        <v>-7.4349784875180902E-3</v>
      </c>
    </row>
    <row r="354" spans="23:25" x14ac:dyDescent="0.25">
      <c r="W354" s="3">
        <v>42536</v>
      </c>
      <c r="X354" s="2">
        <v>1.0529999999999999</v>
      </c>
      <c r="Y354" s="2">
        <f t="shared" si="7"/>
        <v>8.5506631973325466E-4</v>
      </c>
    </row>
    <row r="355" spans="23:25" x14ac:dyDescent="0.25">
      <c r="W355" s="3">
        <v>42535</v>
      </c>
      <c r="X355" s="2">
        <v>1.0521</v>
      </c>
      <c r="Y355" s="2">
        <f t="shared" si="7"/>
        <v>5.6236148777314568E-3</v>
      </c>
    </row>
    <row r="356" spans="23:25" x14ac:dyDescent="0.25">
      <c r="W356" s="3">
        <v>42534</v>
      </c>
      <c r="X356" s="2">
        <v>1.0462</v>
      </c>
      <c r="Y356" s="2">
        <f t="shared" si="7"/>
        <v>1.0519773360527721E-3</v>
      </c>
    </row>
    <row r="357" spans="23:25" x14ac:dyDescent="0.25">
      <c r="W357" s="3">
        <v>42531</v>
      </c>
      <c r="X357" s="2">
        <v>1.0450999999999999</v>
      </c>
      <c r="Y357" s="2">
        <f t="shared" si="7"/>
        <v>-7.6518415976458397E-4</v>
      </c>
    </row>
    <row r="358" spans="23:25" x14ac:dyDescent="0.25">
      <c r="W358" s="3">
        <v>42530</v>
      </c>
      <c r="X358" s="2">
        <v>1.0459000000000001</v>
      </c>
      <c r="Y358" s="2">
        <f t="shared" si="7"/>
        <v>-1.9129371196206935E-2</v>
      </c>
    </row>
    <row r="359" spans="23:25" x14ac:dyDescent="0.25">
      <c r="W359" s="3">
        <v>42529</v>
      </c>
      <c r="X359" s="2">
        <v>1.0661</v>
      </c>
      <c r="Y359" s="2">
        <f t="shared" si="7"/>
        <v>-2.4358265744215783E-3</v>
      </c>
    </row>
    <row r="360" spans="23:25" x14ac:dyDescent="0.25">
      <c r="W360" s="3">
        <v>42528</v>
      </c>
      <c r="X360" s="2">
        <v>1.0687</v>
      </c>
      <c r="Y360" s="2">
        <f t="shared" si="7"/>
        <v>4.3135850831651553E-3</v>
      </c>
    </row>
    <row r="361" spans="23:25" x14ac:dyDescent="0.25">
      <c r="W361" s="3">
        <v>42527</v>
      </c>
      <c r="X361" s="2">
        <v>1.0641</v>
      </c>
      <c r="Y361" s="2">
        <f t="shared" si="7"/>
        <v>5.1820910237988151E-3</v>
      </c>
    </row>
    <row r="362" spans="23:25" x14ac:dyDescent="0.25">
      <c r="W362" s="3">
        <v>42524</v>
      </c>
      <c r="X362" s="2">
        <v>1.0586</v>
      </c>
      <c r="Y362" s="2">
        <f t="shared" si="7"/>
        <v>-2.8299235941106724E-3</v>
      </c>
    </row>
    <row r="363" spans="23:25" x14ac:dyDescent="0.25">
      <c r="W363" s="3">
        <v>42523</v>
      </c>
      <c r="X363" s="2">
        <v>1.0616000000000001</v>
      </c>
      <c r="Y363" s="2">
        <f t="shared" si="7"/>
        <v>-2.7280013155362996E-3</v>
      </c>
    </row>
    <row r="364" spans="23:25" x14ac:dyDescent="0.25">
      <c r="W364" s="3">
        <v>42522</v>
      </c>
      <c r="X364" s="2">
        <v>1.0645</v>
      </c>
      <c r="Y364" s="2">
        <f t="shared" si="7"/>
        <v>-4.5925381810969796E-3</v>
      </c>
    </row>
    <row r="365" spans="23:25" x14ac:dyDescent="0.25">
      <c r="W365" s="3">
        <v>42521</v>
      </c>
      <c r="X365" s="2">
        <v>1.0693999999999999</v>
      </c>
      <c r="Y365" s="2">
        <f t="shared" si="7"/>
        <v>-3.2675191280694383E-3</v>
      </c>
    </row>
    <row r="366" spans="23:25" x14ac:dyDescent="0.25">
      <c r="W366" s="3">
        <v>42520</v>
      </c>
      <c r="X366" s="2">
        <v>1.0729</v>
      </c>
      <c r="Y366" s="2">
        <f t="shared" si="7"/>
        <v>1.8642803931688399E-4</v>
      </c>
    </row>
    <row r="367" spans="23:25" x14ac:dyDescent="0.25">
      <c r="W367" s="3">
        <v>42517</v>
      </c>
      <c r="X367" s="2">
        <v>1.0727</v>
      </c>
      <c r="Y367" s="2">
        <f t="shared" si="7"/>
        <v>6.5277197263624554E-4</v>
      </c>
    </row>
    <row r="368" spans="23:25" x14ac:dyDescent="0.25">
      <c r="W368" s="3">
        <v>42516</v>
      </c>
      <c r="X368" s="2">
        <v>1.0720000000000001</v>
      </c>
      <c r="Y368" s="2">
        <f t="shared" si="7"/>
        <v>3.644693535097616E-3</v>
      </c>
    </row>
    <row r="369" spans="23:25" x14ac:dyDescent="0.25">
      <c r="W369" s="3">
        <v>42515</v>
      </c>
      <c r="X369" s="2">
        <v>1.0681</v>
      </c>
      <c r="Y369" s="2">
        <f t="shared" si="7"/>
        <v>1.9680433698598555E-3</v>
      </c>
    </row>
    <row r="370" spans="23:25" x14ac:dyDescent="0.25">
      <c r="W370" s="3">
        <v>42514</v>
      </c>
      <c r="X370" s="2">
        <v>1.0660000000000001</v>
      </c>
      <c r="Y370" s="2">
        <f t="shared" si="7"/>
        <v>-1.9680433698599023E-3</v>
      </c>
    </row>
    <row r="371" spans="23:25" x14ac:dyDescent="0.25">
      <c r="W371" s="3">
        <v>42513</v>
      </c>
      <c r="X371" s="2">
        <v>1.0681</v>
      </c>
      <c r="Y371" s="2">
        <f t="shared" si="7"/>
        <v>7.4927417573065287E-4</v>
      </c>
    </row>
    <row r="372" spans="23:25" x14ac:dyDescent="0.25">
      <c r="W372" s="3">
        <v>42510</v>
      </c>
      <c r="X372" s="2">
        <v>1.0672999999999999</v>
      </c>
      <c r="Y372" s="2">
        <f t="shared" si="7"/>
        <v>-4.11407779903223E-3</v>
      </c>
    </row>
    <row r="373" spans="23:25" x14ac:dyDescent="0.25">
      <c r="W373" s="3">
        <v>42509</v>
      </c>
      <c r="X373" s="2">
        <v>1.0717000000000001</v>
      </c>
      <c r="Y373" s="2">
        <f t="shared" si="7"/>
        <v>-7.4619908322052944E-4</v>
      </c>
    </row>
    <row r="374" spans="23:25" x14ac:dyDescent="0.25">
      <c r="W374" s="3">
        <v>42508</v>
      </c>
      <c r="X374" s="2">
        <v>1.0725</v>
      </c>
      <c r="Y374" s="2">
        <f t="shared" si="7"/>
        <v>-2.5143189667130444E-3</v>
      </c>
    </row>
    <row r="375" spans="23:25" x14ac:dyDescent="0.25">
      <c r="W375" s="3">
        <v>42507</v>
      </c>
      <c r="X375" s="2">
        <v>1.0751999999999999</v>
      </c>
      <c r="Y375" s="2">
        <f t="shared" si="7"/>
        <v>1.5823524500494575E-3</v>
      </c>
    </row>
    <row r="376" spans="23:25" x14ac:dyDescent="0.25">
      <c r="W376" s="3">
        <v>42506</v>
      </c>
      <c r="X376" s="2">
        <v>1.0734999999999999</v>
      </c>
      <c r="Y376" s="2">
        <f t="shared" si="7"/>
        <v>-9.3148898581646317E-5</v>
      </c>
    </row>
    <row r="377" spans="23:25" x14ac:dyDescent="0.25">
      <c r="W377" s="3">
        <v>42503</v>
      </c>
      <c r="X377" s="2">
        <v>1.0735999999999999</v>
      </c>
      <c r="Y377" s="2">
        <f t="shared" si="7"/>
        <v>-2.7939464675363006E-4</v>
      </c>
    </row>
    <row r="378" spans="23:25" x14ac:dyDescent="0.25">
      <c r="W378" s="3">
        <v>42502</v>
      </c>
      <c r="X378" s="2">
        <v>1.0739000000000001</v>
      </c>
      <c r="Y378" s="2">
        <f t="shared" si="7"/>
        <v>-6.8671390873204854E-3</v>
      </c>
    </row>
    <row r="379" spans="23:25" x14ac:dyDescent="0.25">
      <c r="W379" s="3">
        <v>42501</v>
      </c>
      <c r="X379" s="2">
        <v>1.0812999999999999</v>
      </c>
      <c r="Y379" s="2">
        <f t="shared" si="7"/>
        <v>-7.2794608481131333E-3</v>
      </c>
    </row>
    <row r="380" spans="23:25" x14ac:dyDescent="0.25">
      <c r="W380" s="3">
        <v>42500</v>
      </c>
      <c r="X380" s="2">
        <v>1.0891999999999999</v>
      </c>
      <c r="Y380" s="2">
        <f t="shared" si="7"/>
        <v>7.7419741536154593E-3</v>
      </c>
    </row>
    <row r="381" spans="23:25" x14ac:dyDescent="0.25">
      <c r="W381" s="3">
        <v>42499</v>
      </c>
      <c r="X381" s="2">
        <v>1.0808</v>
      </c>
      <c r="Y381" s="2">
        <f t="shared" si="7"/>
        <v>1.944895264605745E-3</v>
      </c>
    </row>
    <row r="382" spans="23:25" x14ac:dyDescent="0.25">
      <c r="W382" s="3">
        <v>42496</v>
      </c>
      <c r="X382" s="2">
        <v>1.0787</v>
      </c>
      <c r="Y382" s="2">
        <f t="shared" si="7"/>
        <v>-5.2702262431270899E-3</v>
      </c>
    </row>
    <row r="383" spans="23:25" x14ac:dyDescent="0.25">
      <c r="W383" s="3">
        <v>42495</v>
      </c>
      <c r="X383" s="2">
        <v>1.0844</v>
      </c>
      <c r="Y383" s="2">
        <f t="shared" si="7"/>
        <v>7.380074135704685E-4</v>
      </c>
    </row>
    <row r="384" spans="23:25" x14ac:dyDescent="0.25">
      <c r="W384" s="3">
        <v>42494</v>
      </c>
      <c r="X384" s="2">
        <v>1.0835999999999999</v>
      </c>
      <c r="Y384" s="2">
        <f t="shared" si="7"/>
        <v>1.1080333543616427E-3</v>
      </c>
    </row>
    <row r="385" spans="23:25" x14ac:dyDescent="0.25">
      <c r="W385" s="3">
        <v>42493</v>
      </c>
      <c r="X385" s="2">
        <v>1.0824</v>
      </c>
      <c r="Y385" s="2">
        <f t="shared" si="7"/>
        <v>-8.8300794482721479E-3</v>
      </c>
    </row>
    <row r="386" spans="23:25" x14ac:dyDescent="0.25">
      <c r="W386" s="3">
        <v>42492</v>
      </c>
      <c r="X386" s="2">
        <v>1.0920000000000001</v>
      </c>
      <c r="Y386" s="2">
        <f t="shared" si="7"/>
        <v>1.8331810816609117E-3</v>
      </c>
    </row>
    <row r="387" spans="23:25" x14ac:dyDescent="0.25">
      <c r="W387" s="3">
        <v>42489</v>
      </c>
      <c r="X387" s="2">
        <v>1.0900000000000001</v>
      </c>
      <c r="Y387" s="2">
        <f t="shared" si="7"/>
        <v>-4.9418971264314476E-3</v>
      </c>
    </row>
    <row r="388" spans="23:25" x14ac:dyDescent="0.25">
      <c r="W388" s="3">
        <v>42488</v>
      </c>
      <c r="X388" s="2">
        <v>1.0953999999999999</v>
      </c>
      <c r="Y388" s="2">
        <f t="shared" si="7"/>
        <v>-1.2519441392002062E-2</v>
      </c>
    </row>
    <row r="389" spans="23:25" x14ac:dyDescent="0.25">
      <c r="W389" s="3">
        <v>42487</v>
      </c>
      <c r="X389" s="2">
        <v>1.1092</v>
      </c>
      <c r="Y389" s="2">
        <f t="shared" si="7"/>
        <v>-1.2453684227367437E-2</v>
      </c>
    </row>
    <row r="390" spans="23:25" x14ac:dyDescent="0.25">
      <c r="W390" s="3">
        <v>42486</v>
      </c>
      <c r="X390" s="2">
        <v>1.1231</v>
      </c>
      <c r="Y390" s="2">
        <f t="shared" ref="Y390:Y453" si="8">LN(X390/X391)</f>
        <v>-1.9569477869609241E-3</v>
      </c>
    </row>
    <row r="391" spans="23:25" x14ac:dyDescent="0.25">
      <c r="W391" s="3">
        <v>42485</v>
      </c>
      <c r="X391" s="2">
        <v>1.1253</v>
      </c>
      <c r="Y391" s="2">
        <f t="shared" si="8"/>
        <v>3.5552395717114606E-4</v>
      </c>
    </row>
    <row r="392" spans="23:25" x14ac:dyDescent="0.25">
      <c r="W392" s="3">
        <v>42482</v>
      </c>
      <c r="X392" s="2">
        <v>1.1249</v>
      </c>
      <c r="Y392" s="2">
        <f t="shared" si="8"/>
        <v>4.9013153415211116E-3</v>
      </c>
    </row>
    <row r="393" spans="23:25" x14ac:dyDescent="0.25">
      <c r="W393" s="3">
        <v>42481</v>
      </c>
      <c r="X393" s="2">
        <v>1.1194</v>
      </c>
      <c r="Y393" s="2">
        <f t="shared" si="8"/>
        <v>2.4149200055127041E-3</v>
      </c>
    </row>
    <row r="394" spans="23:25" x14ac:dyDescent="0.25">
      <c r="W394" s="3">
        <v>42480</v>
      </c>
      <c r="X394" s="2">
        <v>1.1167</v>
      </c>
      <c r="Y394" s="2">
        <f t="shared" si="8"/>
        <v>7.0093744925763275E-3</v>
      </c>
    </row>
    <row r="395" spans="23:25" x14ac:dyDescent="0.25">
      <c r="W395" s="3">
        <v>42479</v>
      </c>
      <c r="X395" s="2">
        <v>1.1089</v>
      </c>
      <c r="Y395" s="2">
        <f t="shared" si="8"/>
        <v>-5.5755540121459222E-3</v>
      </c>
    </row>
    <row r="396" spans="23:25" x14ac:dyDescent="0.25">
      <c r="W396" s="3">
        <v>42478</v>
      </c>
      <c r="X396" s="2">
        <v>1.1151</v>
      </c>
      <c r="Y396" s="2">
        <f t="shared" si="8"/>
        <v>-8.0677696994025652E-4</v>
      </c>
    </row>
    <row r="397" spans="23:25" x14ac:dyDescent="0.25">
      <c r="W397" s="3">
        <v>42475</v>
      </c>
      <c r="X397" s="2">
        <v>1.1160000000000001</v>
      </c>
      <c r="Y397" s="2">
        <f t="shared" si="8"/>
        <v>-7.0539155829649185E-3</v>
      </c>
    </row>
    <row r="398" spans="23:25" x14ac:dyDescent="0.25">
      <c r="W398" s="3">
        <v>42474</v>
      </c>
      <c r="X398" s="2">
        <v>1.1238999999999999</v>
      </c>
      <c r="Y398" s="2">
        <f t="shared" si="8"/>
        <v>1.6235724620388817E-2</v>
      </c>
    </row>
    <row r="399" spans="23:25" x14ac:dyDescent="0.25">
      <c r="W399" s="3">
        <v>42473</v>
      </c>
      <c r="X399" s="2">
        <v>1.1057999999999999</v>
      </c>
      <c r="Y399" s="2">
        <f t="shared" si="8"/>
        <v>-3.5206536026853689E-3</v>
      </c>
    </row>
    <row r="400" spans="23:25" x14ac:dyDescent="0.25">
      <c r="W400" s="3">
        <v>42472</v>
      </c>
      <c r="X400" s="2">
        <v>1.1096999999999999</v>
      </c>
      <c r="Y400" s="2">
        <f t="shared" si="8"/>
        <v>1.8941962097112535E-3</v>
      </c>
    </row>
    <row r="401" spans="23:25" x14ac:dyDescent="0.25">
      <c r="W401" s="3">
        <v>42471</v>
      </c>
      <c r="X401" s="2">
        <v>1.1075999999999999</v>
      </c>
      <c r="Y401" s="2">
        <f t="shared" si="8"/>
        <v>-1.5336734478071496E-3</v>
      </c>
    </row>
    <row r="402" spans="23:25" x14ac:dyDescent="0.25">
      <c r="W402" s="3">
        <v>42468</v>
      </c>
      <c r="X402" s="2">
        <v>1.1093</v>
      </c>
      <c r="Y402" s="2">
        <f t="shared" si="8"/>
        <v>1.6239628253231734E-3</v>
      </c>
    </row>
    <row r="403" spans="23:25" x14ac:dyDescent="0.25">
      <c r="W403" s="3">
        <v>42467</v>
      </c>
      <c r="X403" s="2">
        <v>1.1074999999999999</v>
      </c>
      <c r="Y403" s="2">
        <f t="shared" si="8"/>
        <v>-5.3131738301166612E-3</v>
      </c>
    </row>
    <row r="404" spans="23:25" x14ac:dyDescent="0.25">
      <c r="W404" s="3">
        <v>42466</v>
      </c>
      <c r="X404" s="2">
        <v>1.1133999999999999</v>
      </c>
      <c r="Y404" s="2">
        <f t="shared" si="8"/>
        <v>4.2302389711013338E-3</v>
      </c>
    </row>
    <row r="405" spans="23:25" x14ac:dyDescent="0.25">
      <c r="W405" s="3">
        <v>42465</v>
      </c>
      <c r="X405" s="2">
        <v>1.1087</v>
      </c>
      <c r="Y405" s="2">
        <f t="shared" si="8"/>
        <v>-3.7810632010734299E-3</v>
      </c>
    </row>
    <row r="406" spans="23:25" x14ac:dyDescent="0.25">
      <c r="W406" s="3">
        <v>42464</v>
      </c>
      <c r="X406" s="2">
        <v>1.1129</v>
      </c>
      <c r="Y406" s="2">
        <f t="shared" si="8"/>
        <v>1.0788457398101955E-3</v>
      </c>
    </row>
    <row r="407" spans="23:25" x14ac:dyDescent="0.25">
      <c r="W407" s="3">
        <v>42461</v>
      </c>
      <c r="X407" s="2">
        <v>1.1116999999999999</v>
      </c>
      <c r="Y407" s="2">
        <f t="shared" si="8"/>
        <v>3.0630654579618176E-3</v>
      </c>
    </row>
    <row r="408" spans="23:25" x14ac:dyDescent="0.25">
      <c r="W408" s="3">
        <v>42460</v>
      </c>
      <c r="X408" s="2">
        <v>1.1083000000000001</v>
      </c>
      <c r="Y408" s="2">
        <f t="shared" si="8"/>
        <v>0</v>
      </c>
    </row>
    <row r="409" spans="23:25" x14ac:dyDescent="0.25">
      <c r="W409" s="3">
        <v>42459</v>
      </c>
      <c r="X409" s="2">
        <v>1.1083000000000001</v>
      </c>
      <c r="Y409" s="2">
        <f t="shared" si="8"/>
        <v>-4.5910869677999663E-3</v>
      </c>
    </row>
    <row r="410" spans="23:25" x14ac:dyDescent="0.25">
      <c r="W410" s="3">
        <v>42458</v>
      </c>
      <c r="X410" s="2">
        <v>1.1133999999999999</v>
      </c>
      <c r="Y410" s="2">
        <f t="shared" si="8"/>
        <v>-7.7835329214133589E-3</v>
      </c>
    </row>
    <row r="411" spans="23:25" x14ac:dyDescent="0.25">
      <c r="W411" s="3">
        <v>42457</v>
      </c>
      <c r="X411" s="2">
        <v>1.1221000000000001</v>
      </c>
      <c r="Y411" s="2">
        <f t="shared" si="8"/>
        <v>-1.7822135138958404E-4</v>
      </c>
    </row>
    <row r="412" spans="23:25" x14ac:dyDescent="0.25">
      <c r="W412" s="3">
        <v>42454</v>
      </c>
      <c r="X412" s="2">
        <v>1.1223000000000001</v>
      </c>
      <c r="Y412" s="2">
        <f t="shared" si="8"/>
        <v>-9.7965007612204344E-4</v>
      </c>
    </row>
    <row r="413" spans="23:25" x14ac:dyDescent="0.25">
      <c r="W413" s="3">
        <v>42453</v>
      </c>
      <c r="X413" s="2">
        <v>1.1234</v>
      </c>
      <c r="Y413" s="2">
        <f t="shared" si="8"/>
        <v>1.7804682678574464E-4</v>
      </c>
    </row>
    <row r="414" spans="23:25" x14ac:dyDescent="0.25">
      <c r="W414" s="3">
        <v>42452</v>
      </c>
      <c r="X414" s="2">
        <v>1.1232</v>
      </c>
      <c r="Y414" s="2">
        <f t="shared" si="8"/>
        <v>-4.5303208728538673E-3</v>
      </c>
    </row>
    <row r="415" spans="23:25" x14ac:dyDescent="0.25">
      <c r="W415" s="3">
        <v>42451</v>
      </c>
      <c r="X415" s="2">
        <v>1.1283000000000001</v>
      </c>
      <c r="Y415" s="2">
        <f t="shared" si="8"/>
        <v>6.6693591216032567E-3</v>
      </c>
    </row>
    <row r="416" spans="23:25" x14ac:dyDescent="0.25">
      <c r="W416" s="3">
        <v>42450</v>
      </c>
      <c r="X416" s="2">
        <v>1.1208</v>
      </c>
      <c r="Y416" s="2">
        <f t="shared" si="8"/>
        <v>3.0381579977489599E-3</v>
      </c>
    </row>
    <row r="417" spans="23:25" x14ac:dyDescent="0.25">
      <c r="W417" s="3">
        <v>42447</v>
      </c>
      <c r="X417" s="2">
        <v>1.1173999999999999</v>
      </c>
      <c r="Y417" s="2">
        <f t="shared" si="8"/>
        <v>9.8491300436170199E-4</v>
      </c>
    </row>
    <row r="418" spans="23:25" x14ac:dyDescent="0.25">
      <c r="W418" s="3">
        <v>42446</v>
      </c>
      <c r="X418" s="2">
        <v>1.1163000000000001</v>
      </c>
      <c r="Y418" s="2">
        <f t="shared" si="8"/>
        <v>-5.894979557806458E-3</v>
      </c>
    </row>
    <row r="419" spans="23:25" x14ac:dyDescent="0.25">
      <c r="W419" s="3">
        <v>42445</v>
      </c>
      <c r="X419" s="2">
        <v>1.1229</v>
      </c>
      <c r="Y419" s="2">
        <f t="shared" si="8"/>
        <v>-5.8604323295649583E-3</v>
      </c>
    </row>
    <row r="420" spans="23:25" x14ac:dyDescent="0.25">
      <c r="W420" s="3">
        <v>42444</v>
      </c>
      <c r="X420" s="2">
        <v>1.1294999999999999</v>
      </c>
      <c r="Y420" s="2">
        <f t="shared" si="8"/>
        <v>3.4588301078785941E-3</v>
      </c>
    </row>
    <row r="421" spans="23:25" x14ac:dyDescent="0.25">
      <c r="W421" s="3">
        <v>42443</v>
      </c>
      <c r="X421" s="2">
        <v>1.1255999999999999</v>
      </c>
      <c r="Y421" s="2">
        <f t="shared" si="8"/>
        <v>4.0058806406314072E-3</v>
      </c>
    </row>
    <row r="422" spans="23:25" x14ac:dyDescent="0.25">
      <c r="W422" s="3">
        <v>42440</v>
      </c>
      <c r="X422" s="2">
        <v>1.1211</v>
      </c>
      <c r="Y422" s="2">
        <f t="shared" si="8"/>
        <v>2.8584208832676977E-3</v>
      </c>
    </row>
    <row r="423" spans="23:25" x14ac:dyDescent="0.25">
      <c r="W423" s="3">
        <v>42439</v>
      </c>
      <c r="X423" s="2">
        <v>1.1179000000000001</v>
      </c>
      <c r="Y423" s="2">
        <f t="shared" si="8"/>
        <v>-6.2422175225000315E-3</v>
      </c>
    </row>
    <row r="424" spans="23:25" x14ac:dyDescent="0.25">
      <c r="W424" s="3">
        <v>42438</v>
      </c>
      <c r="X424" s="2">
        <v>1.1249</v>
      </c>
      <c r="Y424" s="2">
        <f t="shared" si="8"/>
        <v>1.9932425034147456E-2</v>
      </c>
    </row>
    <row r="425" spans="23:25" x14ac:dyDescent="0.25">
      <c r="W425" s="3">
        <v>42437</v>
      </c>
      <c r="X425" s="2">
        <v>1.1027</v>
      </c>
      <c r="Y425" s="2">
        <f t="shared" si="8"/>
        <v>4.271374695156766E-3</v>
      </c>
    </row>
    <row r="426" spans="23:25" x14ac:dyDescent="0.25">
      <c r="W426" s="3">
        <v>42436</v>
      </c>
      <c r="X426" s="2">
        <v>1.0980000000000001</v>
      </c>
      <c r="Y426" s="2">
        <f t="shared" si="8"/>
        <v>5.3878948657933553E-3</v>
      </c>
    </row>
    <row r="427" spans="23:25" x14ac:dyDescent="0.25">
      <c r="W427" s="3">
        <v>42433</v>
      </c>
      <c r="X427" s="2">
        <v>1.0921000000000001</v>
      </c>
      <c r="Y427" s="2">
        <f t="shared" si="8"/>
        <v>-1.0067268502300893E-3</v>
      </c>
    </row>
    <row r="428" spans="23:25" x14ac:dyDescent="0.25">
      <c r="W428" s="3">
        <v>42432</v>
      </c>
      <c r="X428" s="2">
        <v>1.0931999999999999</v>
      </c>
      <c r="Y428" s="2">
        <f t="shared" si="8"/>
        <v>3.659652373873093E-4</v>
      </c>
    </row>
    <row r="429" spans="23:25" x14ac:dyDescent="0.25">
      <c r="W429" s="3">
        <v>42431</v>
      </c>
      <c r="X429" s="2">
        <v>1.0928</v>
      </c>
      <c r="Y429" s="2">
        <f t="shared" si="8"/>
        <v>9.6548035154249093E-3</v>
      </c>
    </row>
    <row r="430" spans="23:25" x14ac:dyDescent="0.25">
      <c r="W430" s="3">
        <v>42430</v>
      </c>
      <c r="X430" s="2">
        <v>1.0823</v>
      </c>
      <c r="Y430" s="2">
        <f t="shared" si="8"/>
        <v>-1.2004249098391587E-3</v>
      </c>
    </row>
    <row r="431" spans="23:25" x14ac:dyDescent="0.25">
      <c r="W431" s="3">
        <v>42429</v>
      </c>
      <c r="X431" s="2">
        <v>1.0835999999999999</v>
      </c>
      <c r="Y431" s="2">
        <f t="shared" si="8"/>
        <v>8.0611972319222201E-3</v>
      </c>
    </row>
    <row r="432" spans="23:25" x14ac:dyDescent="0.25">
      <c r="W432" s="3">
        <v>42426</v>
      </c>
      <c r="X432" s="2">
        <v>1.0749</v>
      </c>
      <c r="Y432" s="2">
        <f t="shared" si="8"/>
        <v>-1.394505873733017E-3</v>
      </c>
    </row>
    <row r="433" spans="23:25" x14ac:dyDescent="0.25">
      <c r="W433" s="3">
        <v>42425</v>
      </c>
      <c r="X433" s="2">
        <v>1.0764</v>
      </c>
      <c r="Y433" s="2">
        <f t="shared" si="8"/>
        <v>-4.0793677932383079E-3</v>
      </c>
    </row>
    <row r="434" spans="23:25" x14ac:dyDescent="0.25">
      <c r="W434" s="3">
        <v>42424</v>
      </c>
      <c r="X434" s="2">
        <v>1.0808</v>
      </c>
      <c r="Y434" s="2">
        <f t="shared" si="8"/>
        <v>-3.1408801802487321E-3</v>
      </c>
    </row>
    <row r="435" spans="23:25" x14ac:dyDescent="0.25">
      <c r="W435" s="3">
        <v>42423</v>
      </c>
      <c r="X435" s="2">
        <v>1.0842000000000001</v>
      </c>
      <c r="Y435" s="2">
        <f t="shared" si="8"/>
        <v>5.0857754448545523E-3</v>
      </c>
    </row>
    <row r="436" spans="23:25" x14ac:dyDescent="0.25">
      <c r="W436" s="3">
        <v>42422</v>
      </c>
      <c r="X436" s="2">
        <v>1.0787</v>
      </c>
      <c r="Y436" s="2">
        <f t="shared" si="8"/>
        <v>5.5637983631104111E-4</v>
      </c>
    </row>
    <row r="437" spans="23:25" x14ac:dyDescent="0.25">
      <c r="W437" s="3">
        <v>42419</v>
      </c>
      <c r="X437" s="2">
        <v>1.0781000000000001</v>
      </c>
      <c r="Y437" s="2">
        <f t="shared" si="8"/>
        <v>9.2798818834772807E-4</v>
      </c>
    </row>
    <row r="438" spans="23:25" x14ac:dyDescent="0.25">
      <c r="W438" s="3">
        <v>42418</v>
      </c>
      <c r="X438" s="2">
        <v>1.0770999999999999</v>
      </c>
      <c r="Y438" s="2">
        <f t="shared" si="8"/>
        <v>-5.6473788012860503E-3</v>
      </c>
    </row>
    <row r="439" spans="23:25" x14ac:dyDescent="0.25">
      <c r="W439" s="3">
        <v>42417</v>
      </c>
      <c r="X439" s="2">
        <v>1.0831999999999999</v>
      </c>
      <c r="Y439" s="2">
        <f t="shared" si="8"/>
        <v>2.3106438488905466E-3</v>
      </c>
    </row>
    <row r="440" spans="23:25" x14ac:dyDescent="0.25">
      <c r="W440" s="3">
        <v>42416</v>
      </c>
      <c r="X440" s="2">
        <v>1.0807</v>
      </c>
      <c r="Y440" s="2">
        <f t="shared" si="8"/>
        <v>6.6846409902842968E-3</v>
      </c>
    </row>
    <row r="441" spans="23:25" x14ac:dyDescent="0.25">
      <c r="W441" s="3">
        <v>42415</v>
      </c>
      <c r="X441" s="2">
        <v>1.0734999999999999</v>
      </c>
      <c r="Y441" s="2">
        <f t="shared" si="8"/>
        <v>1.4915636213617327E-3</v>
      </c>
    </row>
    <row r="442" spans="23:25" x14ac:dyDescent="0.25">
      <c r="W442" s="3">
        <v>42412</v>
      </c>
      <c r="X442" s="2">
        <v>1.0719000000000001</v>
      </c>
      <c r="Y442" s="2">
        <f t="shared" si="8"/>
        <v>1.2674440896727861E-2</v>
      </c>
    </row>
    <row r="443" spans="23:25" x14ac:dyDescent="0.25">
      <c r="W443" s="3">
        <v>42411</v>
      </c>
      <c r="X443" s="2">
        <v>1.0584</v>
      </c>
      <c r="Y443" s="2">
        <f t="shared" si="8"/>
        <v>-2.642009462838585E-3</v>
      </c>
    </row>
    <row r="444" spans="23:25" x14ac:dyDescent="0.25">
      <c r="W444" s="3">
        <v>42410</v>
      </c>
      <c r="X444" s="2">
        <v>1.0611999999999999</v>
      </c>
      <c r="Y444" s="2">
        <f t="shared" si="8"/>
        <v>-4.137677522540302E-3</v>
      </c>
    </row>
    <row r="445" spans="23:25" x14ac:dyDescent="0.25">
      <c r="W445" s="3">
        <v>42409</v>
      </c>
      <c r="X445" s="2">
        <v>1.0656000000000001</v>
      </c>
      <c r="Y445" s="2">
        <f t="shared" si="8"/>
        <v>-3.55972272850628E-3</v>
      </c>
    </row>
    <row r="446" spans="23:25" x14ac:dyDescent="0.25">
      <c r="W446" s="3">
        <v>42408</v>
      </c>
      <c r="X446" s="2">
        <v>1.0693999999999999</v>
      </c>
      <c r="Y446" s="2">
        <f t="shared" si="8"/>
        <v>2.527972883193961E-3</v>
      </c>
    </row>
    <row r="447" spans="23:25" x14ac:dyDescent="0.25">
      <c r="W447" s="3">
        <v>42405</v>
      </c>
      <c r="X447" s="2">
        <v>1.0667</v>
      </c>
      <c r="Y447" s="2">
        <f t="shared" si="8"/>
        <v>-4.0230208163116081E-3</v>
      </c>
    </row>
    <row r="448" spans="23:25" x14ac:dyDescent="0.25">
      <c r="W448" s="3">
        <v>42404</v>
      </c>
      <c r="X448" s="2">
        <v>1.071</v>
      </c>
      <c r="Y448" s="2">
        <f t="shared" si="8"/>
        <v>-3.8208890434336257E-3</v>
      </c>
    </row>
    <row r="449" spans="23:25" x14ac:dyDescent="0.25">
      <c r="W449" s="3">
        <v>42403</v>
      </c>
      <c r="X449" s="2">
        <v>1.0750999999999999</v>
      </c>
      <c r="Y449" s="2">
        <f t="shared" si="8"/>
        <v>-4.917662427278255E-3</v>
      </c>
    </row>
    <row r="450" spans="23:25" x14ac:dyDescent="0.25">
      <c r="W450" s="3">
        <v>42402</v>
      </c>
      <c r="X450" s="2">
        <v>1.0804</v>
      </c>
      <c r="Y450" s="2">
        <f t="shared" si="8"/>
        <v>-5.3540236822843951E-3</v>
      </c>
    </row>
    <row r="451" spans="23:25" x14ac:dyDescent="0.25">
      <c r="W451" s="3">
        <v>42401</v>
      </c>
      <c r="X451" s="2">
        <v>1.0862000000000001</v>
      </c>
      <c r="Y451" s="2">
        <f t="shared" si="8"/>
        <v>-5.9663309759547464E-3</v>
      </c>
    </row>
    <row r="452" spans="23:25" x14ac:dyDescent="0.25">
      <c r="W452" s="3">
        <v>42398</v>
      </c>
      <c r="X452" s="2">
        <v>1.0927</v>
      </c>
      <c r="Y452" s="2">
        <f t="shared" si="8"/>
        <v>-1.8301610592804434E-4</v>
      </c>
    </row>
    <row r="453" spans="23:25" x14ac:dyDescent="0.25">
      <c r="W453" s="3">
        <v>42397</v>
      </c>
      <c r="X453" s="2">
        <v>1.0929</v>
      </c>
      <c r="Y453" s="2">
        <f t="shared" si="8"/>
        <v>5.4914883313036706E-4</v>
      </c>
    </row>
    <row r="454" spans="23:25" x14ac:dyDescent="0.25">
      <c r="W454" s="3">
        <v>42396</v>
      </c>
      <c r="X454" s="2">
        <v>1.0923</v>
      </c>
      <c r="Y454" s="2">
        <f t="shared" ref="Y454:Y517" si="9">LN(X454/X455)</f>
        <v>1.3363638350101154E-2</v>
      </c>
    </row>
    <row r="455" spans="23:25" x14ac:dyDescent="0.25">
      <c r="W455" s="3">
        <v>42395</v>
      </c>
      <c r="X455" s="2">
        <v>1.0778000000000001</v>
      </c>
      <c r="Y455" s="2">
        <f t="shared" si="9"/>
        <v>1.8558040324223566E-4</v>
      </c>
    </row>
    <row r="456" spans="23:25" x14ac:dyDescent="0.25">
      <c r="W456" s="3">
        <v>42394</v>
      </c>
      <c r="X456" s="2">
        <v>1.0775999999999999</v>
      </c>
      <c r="Y456" s="2">
        <f t="shared" si="9"/>
        <v>-1.2056574611402915E-3</v>
      </c>
    </row>
    <row r="457" spans="23:25" x14ac:dyDescent="0.25">
      <c r="W457" s="3">
        <v>42391</v>
      </c>
      <c r="X457" s="2">
        <v>1.0789</v>
      </c>
      <c r="Y457" s="2">
        <f t="shared" si="9"/>
        <v>6.6958308383429045E-3</v>
      </c>
    </row>
    <row r="458" spans="23:25" x14ac:dyDescent="0.25">
      <c r="W458" s="3">
        <v>42390</v>
      </c>
      <c r="X458" s="2">
        <v>1.0717000000000001</v>
      </c>
      <c r="Y458" s="2">
        <f t="shared" si="9"/>
        <v>-2.2369288850499405E-3</v>
      </c>
    </row>
    <row r="459" spans="23:25" x14ac:dyDescent="0.25">
      <c r="W459" s="3">
        <v>42389</v>
      </c>
      <c r="X459" s="2">
        <v>1.0741000000000001</v>
      </c>
      <c r="Y459" s="2">
        <f t="shared" si="9"/>
        <v>-3.0676296424318773E-3</v>
      </c>
    </row>
    <row r="460" spans="23:25" x14ac:dyDescent="0.25">
      <c r="W460" s="3">
        <v>42388</v>
      </c>
      <c r="X460" s="2">
        <v>1.0773999999999999</v>
      </c>
      <c r="Y460" s="2">
        <f t="shared" si="9"/>
        <v>1.2327388084164359E-2</v>
      </c>
    </row>
    <row r="461" spans="23:25" x14ac:dyDescent="0.25">
      <c r="W461" s="3">
        <v>42387</v>
      </c>
      <c r="X461" s="2">
        <v>1.0642</v>
      </c>
      <c r="Y461" s="2">
        <f t="shared" si="9"/>
        <v>2.0694203603847344E-3</v>
      </c>
    </row>
    <row r="462" spans="23:25" x14ac:dyDescent="0.25">
      <c r="W462" s="3">
        <v>42384</v>
      </c>
      <c r="X462" s="2">
        <v>1.0620000000000001</v>
      </c>
      <c r="Y462" s="2">
        <f t="shared" si="9"/>
        <v>-1.5695389463690659E-2</v>
      </c>
    </row>
    <row r="463" spans="23:25" x14ac:dyDescent="0.25">
      <c r="W463" s="3">
        <v>42383</v>
      </c>
      <c r="X463" s="2">
        <v>1.0788</v>
      </c>
      <c r="Y463" s="2">
        <f t="shared" si="9"/>
        <v>1.0342510081318141E-2</v>
      </c>
    </row>
    <row r="464" spans="23:25" x14ac:dyDescent="0.25">
      <c r="W464" s="3">
        <v>42382</v>
      </c>
      <c r="X464" s="2">
        <v>1.0677000000000001</v>
      </c>
      <c r="Y464" s="2">
        <f t="shared" si="9"/>
        <v>-8.425783394142457E-4</v>
      </c>
    </row>
    <row r="465" spans="23:25" x14ac:dyDescent="0.25">
      <c r="W465" s="3">
        <v>42381</v>
      </c>
      <c r="X465" s="2">
        <v>1.0686</v>
      </c>
      <c r="Y465" s="2">
        <f t="shared" si="9"/>
        <v>2.0608906591720938E-3</v>
      </c>
    </row>
    <row r="466" spans="23:25" x14ac:dyDescent="0.25">
      <c r="W466" s="3">
        <v>42380</v>
      </c>
      <c r="X466" s="2">
        <v>1.0664</v>
      </c>
      <c r="Y466" s="2">
        <f t="shared" si="9"/>
        <v>3.8521210785312618E-3</v>
      </c>
    </row>
    <row r="467" spans="23:25" x14ac:dyDescent="0.25">
      <c r="W467" s="3">
        <v>42377</v>
      </c>
      <c r="X467" s="2">
        <v>1.0623</v>
      </c>
      <c r="Y467" s="2">
        <f t="shared" si="9"/>
        <v>4.0560353677229445E-3</v>
      </c>
    </row>
    <row r="468" spans="23:25" x14ac:dyDescent="0.25">
      <c r="W468" s="3">
        <v>42376</v>
      </c>
      <c r="X468" s="2">
        <v>1.0580000000000001</v>
      </c>
      <c r="Y468" s="2">
        <f t="shared" si="9"/>
        <v>-6.6883580308752253E-3</v>
      </c>
    </row>
    <row r="469" spans="23:25" x14ac:dyDescent="0.25">
      <c r="W469" s="3">
        <v>42375</v>
      </c>
      <c r="X469" s="2">
        <v>1.0650999999999999</v>
      </c>
      <c r="Y469" s="2">
        <f t="shared" si="9"/>
        <v>-2.7190490710201892E-3</v>
      </c>
    </row>
    <row r="470" spans="23:25" x14ac:dyDescent="0.25">
      <c r="W470" s="3">
        <v>42374</v>
      </c>
      <c r="X470" s="2">
        <v>1.0680000000000001</v>
      </c>
      <c r="Y470" s="2">
        <f t="shared" si="9"/>
        <v>2.8129413766146577E-3</v>
      </c>
    </row>
    <row r="471" spans="23:25" x14ac:dyDescent="0.25">
      <c r="W471" s="3">
        <v>42373</v>
      </c>
      <c r="X471" s="2">
        <v>1.0649999999999999</v>
      </c>
      <c r="Y471" s="2">
        <f t="shared" si="9"/>
        <v>3.2917970002146117E-3</v>
      </c>
    </row>
    <row r="472" spans="23:25" x14ac:dyDescent="0.25">
      <c r="W472" s="3">
        <v>42370</v>
      </c>
      <c r="X472" s="2">
        <v>1.0615000000000001</v>
      </c>
      <c r="Y472" s="2">
        <f t="shared" si="9"/>
        <v>-4.5117098808230369E-3</v>
      </c>
    </row>
    <row r="473" spans="23:25" x14ac:dyDescent="0.25">
      <c r="W473" s="3">
        <v>42369</v>
      </c>
      <c r="X473" s="2">
        <v>1.0663</v>
      </c>
      <c r="Y473" s="2">
        <f t="shared" si="9"/>
        <v>1.1260205750139259E-3</v>
      </c>
    </row>
    <row r="474" spans="23:25" x14ac:dyDescent="0.25">
      <c r="W474" s="3">
        <v>42368</v>
      </c>
      <c r="X474" s="2">
        <v>1.0650999999999999</v>
      </c>
      <c r="Y474" s="2">
        <f t="shared" si="9"/>
        <v>2.9147686472358815E-3</v>
      </c>
    </row>
    <row r="475" spans="23:25" x14ac:dyDescent="0.25">
      <c r="W475" s="3">
        <v>42367</v>
      </c>
      <c r="X475" s="2">
        <v>1.0620000000000001</v>
      </c>
      <c r="Y475" s="2">
        <f t="shared" si="9"/>
        <v>3.2066423779969475E-3</v>
      </c>
    </row>
    <row r="476" spans="23:25" x14ac:dyDescent="0.25">
      <c r="W476" s="3">
        <v>42366</v>
      </c>
      <c r="X476" s="2">
        <v>1.0586</v>
      </c>
      <c r="Y476" s="2">
        <f t="shared" si="9"/>
        <v>-1.4159628551649063E-3</v>
      </c>
    </row>
    <row r="477" spans="23:25" x14ac:dyDescent="0.25">
      <c r="W477" s="3">
        <v>42363</v>
      </c>
      <c r="X477" s="2">
        <v>1.0601</v>
      </c>
      <c r="Y477" s="2">
        <f t="shared" si="9"/>
        <v>-4.6115558644734388E-3</v>
      </c>
    </row>
    <row r="478" spans="23:25" x14ac:dyDescent="0.25">
      <c r="W478" s="3">
        <v>42362</v>
      </c>
      <c r="X478" s="2">
        <v>1.0649999999999999</v>
      </c>
      <c r="Y478" s="2">
        <f t="shared" si="9"/>
        <v>2.8172982296504451E-4</v>
      </c>
    </row>
    <row r="479" spans="23:25" x14ac:dyDescent="0.25">
      <c r="W479" s="3">
        <v>42361</v>
      </c>
      <c r="X479" s="2">
        <v>1.0647</v>
      </c>
      <c r="Y479" s="2">
        <f t="shared" si="9"/>
        <v>1.6920477810245234E-3</v>
      </c>
    </row>
    <row r="480" spans="23:25" x14ac:dyDescent="0.25">
      <c r="W480" s="3">
        <v>42360</v>
      </c>
      <c r="X480" s="2">
        <v>1.0629</v>
      </c>
      <c r="Y480" s="2">
        <f t="shared" si="9"/>
        <v>-9.4077802411898063E-5</v>
      </c>
    </row>
    <row r="481" spans="23:25" x14ac:dyDescent="0.25">
      <c r="W481" s="3">
        <v>42359</v>
      </c>
      <c r="X481" s="2">
        <v>1.0629999999999999</v>
      </c>
      <c r="Y481" s="2">
        <f t="shared" si="9"/>
        <v>-3.474671289489235E-3</v>
      </c>
    </row>
    <row r="482" spans="23:25" x14ac:dyDescent="0.25">
      <c r="W482" s="3">
        <v>42356</v>
      </c>
      <c r="X482" s="2">
        <v>1.0667</v>
      </c>
      <c r="Y482" s="2">
        <f t="shared" si="9"/>
        <v>2.8163743738178031E-3</v>
      </c>
    </row>
    <row r="483" spans="23:25" x14ac:dyDescent="0.25">
      <c r="W483" s="3">
        <v>42355</v>
      </c>
      <c r="X483" s="2">
        <v>1.0637000000000001</v>
      </c>
      <c r="Y483" s="2">
        <f t="shared" si="9"/>
        <v>-1.8800526470119701E-4</v>
      </c>
    </row>
    <row r="484" spans="23:25" x14ac:dyDescent="0.25">
      <c r="W484" s="3">
        <v>42354</v>
      </c>
      <c r="X484" s="2">
        <v>1.0639000000000001</v>
      </c>
      <c r="Y484" s="2">
        <f t="shared" si="9"/>
        <v>1.0344666366620147E-3</v>
      </c>
    </row>
    <row r="485" spans="23:25" x14ac:dyDescent="0.25">
      <c r="W485" s="3">
        <v>42353</v>
      </c>
      <c r="X485" s="2">
        <v>1.0628</v>
      </c>
      <c r="Y485" s="2">
        <f t="shared" si="9"/>
        <v>-8.3392378332930919E-3</v>
      </c>
    </row>
    <row r="486" spans="23:25" x14ac:dyDescent="0.25">
      <c r="W486" s="3">
        <v>42352</v>
      </c>
      <c r="X486" s="2">
        <v>1.0717000000000001</v>
      </c>
      <c r="Y486" s="2">
        <f t="shared" si="9"/>
        <v>1.4006258417472207E-3</v>
      </c>
    </row>
    <row r="487" spans="23:25" x14ac:dyDescent="0.25">
      <c r="W487" s="3">
        <v>42349</v>
      </c>
      <c r="X487" s="2">
        <v>1.0702</v>
      </c>
      <c r="Y487" s="2">
        <f t="shared" si="9"/>
        <v>-7.1691569103785029E-3</v>
      </c>
    </row>
    <row r="488" spans="23:25" x14ac:dyDescent="0.25">
      <c r="W488" s="3">
        <v>42348</v>
      </c>
      <c r="X488" s="2">
        <v>1.0779000000000001</v>
      </c>
      <c r="Y488" s="2">
        <f t="shared" si="9"/>
        <v>2.0430913496229117E-3</v>
      </c>
    </row>
    <row r="489" spans="23:25" x14ac:dyDescent="0.25">
      <c r="W489" s="3">
        <v>42347</v>
      </c>
      <c r="X489" s="2">
        <v>1.0757000000000001</v>
      </c>
      <c r="Y489" s="2">
        <f t="shared" si="9"/>
        <v>-8.9769701913444879E-3</v>
      </c>
    </row>
    <row r="490" spans="23:25" x14ac:dyDescent="0.25">
      <c r="W490" s="3">
        <v>42346</v>
      </c>
      <c r="X490" s="2">
        <v>1.0853999999999999</v>
      </c>
      <c r="Y490" s="2">
        <f t="shared" si="9"/>
        <v>-7.7092892833678607E-3</v>
      </c>
    </row>
    <row r="491" spans="23:25" x14ac:dyDescent="0.25">
      <c r="W491" s="3">
        <v>42345</v>
      </c>
      <c r="X491" s="2">
        <v>1.0937999999999999</v>
      </c>
      <c r="Y491" s="2">
        <f t="shared" si="9"/>
        <v>5.3167234967842333E-3</v>
      </c>
    </row>
    <row r="492" spans="23:25" x14ac:dyDescent="0.25">
      <c r="W492" s="3">
        <v>42342</v>
      </c>
      <c r="X492" s="2">
        <v>1.0880000000000001</v>
      </c>
      <c r="Y492" s="2">
        <f t="shared" si="9"/>
        <v>-8.6937175334382902E-3</v>
      </c>
    </row>
    <row r="493" spans="23:25" x14ac:dyDescent="0.25">
      <c r="W493" s="3">
        <v>42341</v>
      </c>
      <c r="X493" s="2">
        <v>1.0974999999999999</v>
      </c>
      <c r="Y493" s="2">
        <f t="shared" si="9"/>
        <v>-2.7297560171900969E-3</v>
      </c>
    </row>
    <row r="494" spans="23:25" x14ac:dyDescent="0.25">
      <c r="W494" s="3">
        <v>42340</v>
      </c>
      <c r="X494" s="2">
        <v>1.1005</v>
      </c>
      <c r="Y494" s="2">
        <f t="shared" si="9"/>
        <v>3.2766025492278455E-3</v>
      </c>
    </row>
    <row r="495" spans="23:25" x14ac:dyDescent="0.25">
      <c r="W495" s="3">
        <v>42339</v>
      </c>
      <c r="X495" s="2">
        <v>1.0969</v>
      </c>
      <c r="Y495" s="2">
        <f t="shared" si="9"/>
        <v>-7.2906227598223494E-4</v>
      </c>
    </row>
    <row r="496" spans="23:25" x14ac:dyDescent="0.25">
      <c r="W496" s="3">
        <v>42338</v>
      </c>
      <c r="X496" s="2">
        <v>1.0976999999999999</v>
      </c>
      <c r="Y496" s="2">
        <f t="shared" si="9"/>
        <v>-2.0021848698002971E-3</v>
      </c>
    </row>
    <row r="497" spans="23:25" x14ac:dyDescent="0.25">
      <c r="W497" s="3">
        <v>42335</v>
      </c>
      <c r="X497" s="2">
        <v>1.0999000000000001</v>
      </c>
      <c r="Y497" s="2">
        <f t="shared" si="9"/>
        <v>1.8185124618237683E-4</v>
      </c>
    </row>
    <row r="498" spans="23:25" x14ac:dyDescent="0.25">
      <c r="W498" s="3">
        <v>42334</v>
      </c>
      <c r="X498" s="2">
        <v>1.0996999999999999</v>
      </c>
      <c r="Y498" s="2">
        <f t="shared" si="9"/>
        <v>-2.2707671322463514E-3</v>
      </c>
    </row>
    <row r="499" spans="23:25" x14ac:dyDescent="0.25">
      <c r="W499" s="3">
        <v>42333</v>
      </c>
      <c r="X499" s="2">
        <v>1.1022000000000001</v>
      </c>
      <c r="Y499" s="2">
        <f t="shared" si="9"/>
        <v>-4.1647864636358573E-3</v>
      </c>
    </row>
    <row r="500" spans="23:25" x14ac:dyDescent="0.25">
      <c r="W500" s="3">
        <v>42332</v>
      </c>
      <c r="X500" s="2">
        <v>1.1068</v>
      </c>
      <c r="Y500" s="2">
        <f t="shared" si="9"/>
        <v>3.6205687631291551E-3</v>
      </c>
    </row>
    <row r="501" spans="23:25" x14ac:dyDescent="0.25">
      <c r="W501" s="3">
        <v>42331</v>
      </c>
      <c r="X501" s="2">
        <v>1.1028</v>
      </c>
      <c r="Y501" s="2">
        <f t="shared" si="9"/>
        <v>1.2703023212606742E-3</v>
      </c>
    </row>
    <row r="502" spans="23:25" x14ac:dyDescent="0.25">
      <c r="W502" s="3">
        <v>42328</v>
      </c>
      <c r="X502" s="2">
        <v>1.1013999999999999</v>
      </c>
      <c r="Y502" s="2">
        <f t="shared" si="9"/>
        <v>5.2799394394581504E-3</v>
      </c>
    </row>
    <row r="503" spans="23:25" x14ac:dyDescent="0.25">
      <c r="W503" s="3">
        <v>42327</v>
      </c>
      <c r="X503" s="2">
        <v>1.0955999999999999</v>
      </c>
      <c r="Y503" s="2">
        <f t="shared" si="9"/>
        <v>-2.7344835195970158E-3</v>
      </c>
    </row>
    <row r="504" spans="23:25" x14ac:dyDescent="0.25">
      <c r="W504" s="3">
        <v>42326</v>
      </c>
      <c r="X504" s="2">
        <v>1.0986</v>
      </c>
      <c r="Y504" s="2">
        <f t="shared" si="9"/>
        <v>-2.7303754435833413E-4</v>
      </c>
    </row>
    <row r="505" spans="23:25" x14ac:dyDescent="0.25">
      <c r="W505" s="3">
        <v>42325</v>
      </c>
      <c r="X505" s="2">
        <v>1.0989</v>
      </c>
      <c r="Y505" s="2">
        <f t="shared" si="9"/>
        <v>5.5664696363526668E-3</v>
      </c>
    </row>
    <row r="506" spans="23:25" x14ac:dyDescent="0.25">
      <c r="W506" s="3">
        <v>42324</v>
      </c>
      <c r="X506" s="2">
        <v>1.0928</v>
      </c>
      <c r="Y506" s="2">
        <f t="shared" si="9"/>
        <v>2.9325534212777198E-3</v>
      </c>
    </row>
    <row r="507" spans="23:25" x14ac:dyDescent="0.25">
      <c r="W507" s="3">
        <v>42321</v>
      </c>
      <c r="X507" s="2">
        <v>1.0895999999999999</v>
      </c>
      <c r="Y507" s="2">
        <f t="shared" si="9"/>
        <v>2.753683068480022E-4</v>
      </c>
    </row>
    <row r="508" spans="23:25" x14ac:dyDescent="0.25">
      <c r="W508" s="3">
        <v>42320</v>
      </c>
      <c r="X508" s="2">
        <v>1.0892999999999999</v>
      </c>
      <c r="Y508" s="2">
        <f t="shared" si="9"/>
        <v>1.1913148235648948E-2</v>
      </c>
    </row>
    <row r="509" spans="23:25" x14ac:dyDescent="0.25">
      <c r="W509" s="3">
        <v>42319</v>
      </c>
      <c r="X509" s="2">
        <v>1.0764</v>
      </c>
      <c r="Y509" s="2">
        <f t="shared" si="9"/>
        <v>-5.5725830363772264E-4</v>
      </c>
    </row>
    <row r="510" spans="23:25" x14ac:dyDescent="0.25">
      <c r="W510" s="3">
        <v>42318</v>
      </c>
      <c r="X510" s="2">
        <v>1.077</v>
      </c>
      <c r="Y510" s="2">
        <f t="shared" si="9"/>
        <v>-1.4845057467381662E-3</v>
      </c>
    </row>
    <row r="511" spans="23:25" x14ac:dyDescent="0.25">
      <c r="W511" s="3">
        <v>42317</v>
      </c>
      <c r="X511" s="2">
        <v>1.0786</v>
      </c>
      <c r="Y511" s="2">
        <f t="shared" si="9"/>
        <v>-9.2669824072301877E-4</v>
      </c>
    </row>
    <row r="512" spans="23:25" x14ac:dyDescent="0.25">
      <c r="W512" s="3">
        <v>42314</v>
      </c>
      <c r="X512" s="2">
        <v>1.0796000000000001</v>
      </c>
      <c r="Y512" s="2">
        <f t="shared" si="9"/>
        <v>-5.5560701494111742E-4</v>
      </c>
    </row>
    <row r="513" spans="23:25" x14ac:dyDescent="0.25">
      <c r="W513" s="3">
        <v>42313</v>
      </c>
      <c r="X513" s="2">
        <v>1.0802</v>
      </c>
      <c r="Y513" s="2">
        <f t="shared" si="9"/>
        <v>-3.5116938408007786E-3</v>
      </c>
    </row>
    <row r="514" spans="23:25" x14ac:dyDescent="0.25">
      <c r="W514" s="3">
        <v>42312</v>
      </c>
      <c r="X514" s="2">
        <v>1.0840000000000001</v>
      </c>
      <c r="Y514" s="2">
        <f t="shared" si="9"/>
        <v>5.3649189820231162E-3</v>
      </c>
    </row>
    <row r="515" spans="23:25" x14ac:dyDescent="0.25">
      <c r="W515" s="3">
        <v>42311</v>
      </c>
      <c r="X515" s="2">
        <v>1.0782</v>
      </c>
      <c r="Y515" s="2">
        <f t="shared" si="9"/>
        <v>1.7401505619653753E-2</v>
      </c>
    </row>
    <row r="516" spans="23:25" x14ac:dyDescent="0.25">
      <c r="W516" s="3">
        <v>42310</v>
      </c>
      <c r="X516" s="2">
        <v>1.0596000000000001</v>
      </c>
      <c r="Y516" s="2">
        <f t="shared" si="9"/>
        <v>6.0583297757603955E-3</v>
      </c>
    </row>
    <row r="517" spans="23:25" x14ac:dyDescent="0.25">
      <c r="W517" s="3">
        <v>42307</v>
      </c>
      <c r="X517" s="2">
        <v>1.0531999999999999</v>
      </c>
      <c r="Y517" s="2">
        <f t="shared" si="9"/>
        <v>-3.4123255859613241E-3</v>
      </c>
    </row>
    <row r="518" spans="23:25" x14ac:dyDescent="0.25">
      <c r="W518" s="3">
        <v>42306</v>
      </c>
      <c r="X518" s="2">
        <v>1.0568</v>
      </c>
      <c r="Y518" s="2">
        <f t="shared" ref="Y518:Y579" si="10">LN(X518/X519)</f>
        <v>-4.1548690554689882E-3</v>
      </c>
    </row>
    <row r="519" spans="23:25" x14ac:dyDescent="0.25">
      <c r="W519" s="3">
        <v>42305</v>
      </c>
      <c r="X519" s="2">
        <v>1.0611999999999999</v>
      </c>
      <c r="Y519" s="2">
        <f t="shared" si="10"/>
        <v>-1.7888250309748823E-3</v>
      </c>
    </row>
    <row r="520" spans="23:25" x14ac:dyDescent="0.25">
      <c r="W520" s="3">
        <v>42304</v>
      </c>
      <c r="X520" s="2">
        <v>1.0630999999999999</v>
      </c>
      <c r="Y520" s="2">
        <f t="shared" si="10"/>
        <v>-4.4112887715264939E-3</v>
      </c>
    </row>
    <row r="521" spans="23:25" x14ac:dyDescent="0.25">
      <c r="W521" s="3">
        <v>42303</v>
      </c>
      <c r="X521" s="2">
        <v>1.0678000000000001</v>
      </c>
      <c r="Y521" s="2">
        <f t="shared" si="10"/>
        <v>-7.4892345758508254E-4</v>
      </c>
    </row>
    <row r="522" spans="23:25" x14ac:dyDescent="0.25">
      <c r="W522" s="3">
        <v>42300</v>
      </c>
      <c r="X522" s="2">
        <v>1.0686</v>
      </c>
      <c r="Y522" s="2">
        <f t="shared" si="10"/>
        <v>7.2317760584450835E-3</v>
      </c>
    </row>
    <row r="523" spans="23:25" x14ac:dyDescent="0.25">
      <c r="W523" s="3">
        <v>42299</v>
      </c>
      <c r="X523" s="2">
        <v>1.0609</v>
      </c>
      <c r="Y523" s="2">
        <f t="shared" si="10"/>
        <v>-1.3016993276110346E-2</v>
      </c>
    </row>
    <row r="524" spans="23:25" x14ac:dyDescent="0.25">
      <c r="W524" s="3">
        <v>42298</v>
      </c>
      <c r="X524" s="2">
        <v>1.0748</v>
      </c>
      <c r="Y524" s="2">
        <f t="shared" si="10"/>
        <v>-9.3036237681688264E-5</v>
      </c>
    </row>
    <row r="525" spans="23:25" x14ac:dyDescent="0.25">
      <c r="W525" s="3">
        <v>42297</v>
      </c>
      <c r="X525" s="2">
        <v>1.0749</v>
      </c>
      <c r="Y525" s="2">
        <f t="shared" si="10"/>
        <v>7.0955390590986874E-3</v>
      </c>
    </row>
    <row r="526" spans="23:25" x14ac:dyDescent="0.25">
      <c r="W526" s="3">
        <v>42296</v>
      </c>
      <c r="X526" s="2">
        <v>1.0672999999999999</v>
      </c>
      <c r="Y526" s="2">
        <f t="shared" si="10"/>
        <v>4.6858161205996275E-4</v>
      </c>
    </row>
    <row r="527" spans="23:25" x14ac:dyDescent="0.25">
      <c r="W527" s="3">
        <v>42293</v>
      </c>
      <c r="X527" s="2">
        <v>1.0668</v>
      </c>
      <c r="Y527" s="2">
        <f t="shared" si="10"/>
        <v>-2.5277362146012756E-3</v>
      </c>
    </row>
    <row r="528" spans="23:25" x14ac:dyDescent="0.25">
      <c r="W528" s="3">
        <v>42292</v>
      </c>
      <c r="X528" s="2">
        <v>1.0695000000000001</v>
      </c>
      <c r="Y528" s="2">
        <f t="shared" si="10"/>
        <v>-5.4084428740200762E-3</v>
      </c>
    </row>
    <row r="529" spans="23:25" x14ac:dyDescent="0.25">
      <c r="W529" s="3">
        <v>42291</v>
      </c>
      <c r="X529" s="2">
        <v>1.0752999999999999</v>
      </c>
      <c r="Y529" s="2">
        <f t="shared" si="10"/>
        <v>-1.4495014436590292E-2</v>
      </c>
    </row>
    <row r="530" spans="23:25" x14ac:dyDescent="0.25">
      <c r="W530" s="3">
        <v>42290</v>
      </c>
      <c r="X530" s="2">
        <v>1.091</v>
      </c>
      <c r="Y530" s="2">
        <f t="shared" si="10"/>
        <v>-4.4812366362758042E-3</v>
      </c>
    </row>
    <row r="531" spans="23:25" x14ac:dyDescent="0.25">
      <c r="W531" s="3">
        <v>42289</v>
      </c>
      <c r="X531" s="2">
        <v>1.0959000000000001</v>
      </c>
      <c r="Y531" s="2">
        <f t="shared" si="10"/>
        <v>-9.1207594794184875E-4</v>
      </c>
    </row>
    <row r="532" spans="23:25" x14ac:dyDescent="0.25">
      <c r="W532" s="3">
        <v>42286</v>
      </c>
      <c r="X532" s="2">
        <v>1.0969</v>
      </c>
      <c r="Y532" s="2">
        <f t="shared" si="10"/>
        <v>7.411847080032217E-3</v>
      </c>
    </row>
    <row r="533" spans="23:25" x14ac:dyDescent="0.25">
      <c r="W533" s="3">
        <v>42285</v>
      </c>
      <c r="X533" s="2">
        <v>1.0888</v>
      </c>
      <c r="Y533" s="2">
        <f t="shared" si="10"/>
        <v>-1.284993292924228E-3</v>
      </c>
    </row>
    <row r="534" spans="23:25" x14ac:dyDescent="0.25">
      <c r="W534" s="3">
        <v>42284</v>
      </c>
      <c r="X534" s="2">
        <v>1.0902000000000001</v>
      </c>
      <c r="Y534" s="2">
        <f t="shared" si="10"/>
        <v>-4.3931976204206529E-3</v>
      </c>
    </row>
    <row r="535" spans="23:25" x14ac:dyDescent="0.25">
      <c r="W535" s="3">
        <v>42283</v>
      </c>
      <c r="X535" s="2">
        <v>1.095</v>
      </c>
      <c r="Y535" s="2">
        <f t="shared" si="10"/>
        <v>3.6596564175303517E-3</v>
      </c>
    </row>
    <row r="536" spans="23:25" x14ac:dyDescent="0.25">
      <c r="W536" s="3">
        <v>42282</v>
      </c>
      <c r="X536" s="2">
        <v>1.091</v>
      </c>
      <c r="Y536" s="2">
        <f t="shared" si="10"/>
        <v>-2.5631650796014475E-3</v>
      </c>
    </row>
    <row r="537" spans="23:25" x14ac:dyDescent="0.25">
      <c r="W537" s="3">
        <v>42279</v>
      </c>
      <c r="X537" s="2">
        <v>1.0937999999999999</v>
      </c>
      <c r="Y537" s="2">
        <f t="shared" si="10"/>
        <v>-4.4697907941630664E-3</v>
      </c>
    </row>
    <row r="538" spans="23:25" x14ac:dyDescent="0.25">
      <c r="W538" s="3">
        <v>42278</v>
      </c>
      <c r="X538" s="2">
        <v>1.0987</v>
      </c>
      <c r="Y538" s="2">
        <f t="shared" si="10"/>
        <v>2.0955772782044126E-3</v>
      </c>
    </row>
    <row r="539" spans="23:25" x14ac:dyDescent="0.25">
      <c r="W539" s="3">
        <v>42277</v>
      </c>
      <c r="X539" s="2">
        <v>1.0964</v>
      </c>
      <c r="Y539" s="2">
        <f t="shared" si="10"/>
        <v>-3.7325365378856048E-3</v>
      </c>
    </row>
    <row r="540" spans="23:25" x14ac:dyDescent="0.25">
      <c r="W540" s="3">
        <v>42276</v>
      </c>
      <c r="X540" s="2">
        <v>1.1005</v>
      </c>
      <c r="Y540" s="2">
        <f t="shared" si="10"/>
        <v>-3.3564688834279567E-3</v>
      </c>
    </row>
    <row r="541" spans="23:25" x14ac:dyDescent="0.25">
      <c r="W541" s="3">
        <v>42275</v>
      </c>
      <c r="X541" s="2">
        <v>1.1042000000000001</v>
      </c>
      <c r="Y541" s="2">
        <f t="shared" si="10"/>
        <v>3.8109110634822244E-3</v>
      </c>
    </row>
    <row r="542" spans="23:25" x14ac:dyDescent="0.25">
      <c r="W542" s="3">
        <v>42272</v>
      </c>
      <c r="X542" s="2">
        <v>1.1000000000000001</v>
      </c>
      <c r="Y542" s="2">
        <f t="shared" si="10"/>
        <v>-4.8970806127005767E-3</v>
      </c>
    </row>
    <row r="543" spans="23:25" x14ac:dyDescent="0.25">
      <c r="W543" s="3">
        <v>42271</v>
      </c>
      <c r="X543" s="2">
        <v>1.1053999999999999</v>
      </c>
      <c r="Y543" s="2">
        <f t="shared" si="10"/>
        <v>-9.5436035420937652E-3</v>
      </c>
    </row>
    <row r="544" spans="23:25" x14ac:dyDescent="0.25">
      <c r="W544" s="3">
        <v>42270</v>
      </c>
      <c r="X544" s="2">
        <v>1.1160000000000001</v>
      </c>
      <c r="Y544" s="2">
        <f t="shared" si="10"/>
        <v>-9.3646169310428583E-3</v>
      </c>
    </row>
    <row r="545" spans="23:25" x14ac:dyDescent="0.25">
      <c r="W545" s="3">
        <v>42269</v>
      </c>
      <c r="X545" s="2">
        <v>1.1265000000000001</v>
      </c>
      <c r="Y545" s="2">
        <f t="shared" si="10"/>
        <v>-2.0396406663050555E-3</v>
      </c>
    </row>
    <row r="546" spans="23:25" x14ac:dyDescent="0.25">
      <c r="W546" s="3">
        <v>42268</v>
      </c>
      <c r="X546" s="2">
        <v>1.1288</v>
      </c>
      <c r="Y546" s="2">
        <f t="shared" si="10"/>
        <v>4.8843398910806968E-3</v>
      </c>
    </row>
    <row r="547" spans="23:25" x14ac:dyDescent="0.25">
      <c r="W547" s="3">
        <v>42265</v>
      </c>
      <c r="X547" s="2">
        <v>1.1233</v>
      </c>
      <c r="Y547" s="2">
        <f t="shared" si="10"/>
        <v>-5.6813290853594918E-3</v>
      </c>
    </row>
    <row r="548" spans="23:25" x14ac:dyDescent="0.25">
      <c r="W548" s="3">
        <v>42264</v>
      </c>
      <c r="X548" s="2">
        <v>1.1296999999999999</v>
      </c>
      <c r="Y548" s="2">
        <f t="shared" si="10"/>
        <v>-5.3097346380245468E-4</v>
      </c>
    </row>
    <row r="549" spans="23:25" x14ac:dyDescent="0.25">
      <c r="W549" s="3">
        <v>42263</v>
      </c>
      <c r="X549" s="2">
        <v>1.1303000000000001</v>
      </c>
      <c r="Y549" s="2">
        <f t="shared" si="10"/>
        <v>5.9452679665969056E-3</v>
      </c>
    </row>
    <row r="550" spans="23:25" x14ac:dyDescent="0.25">
      <c r="W550" s="3">
        <v>42262</v>
      </c>
      <c r="X550" s="2">
        <v>1.1235999999999999</v>
      </c>
      <c r="Y550" s="2">
        <f t="shared" si="10"/>
        <v>-3.5536640098688343E-3</v>
      </c>
    </row>
    <row r="551" spans="23:25" x14ac:dyDescent="0.25">
      <c r="W551" s="3">
        <v>42261</v>
      </c>
      <c r="X551" s="2">
        <v>1.1275999999999999</v>
      </c>
      <c r="Y551" s="2">
        <f t="shared" si="10"/>
        <v>4.5331396235479653E-3</v>
      </c>
    </row>
    <row r="552" spans="23:25" x14ac:dyDescent="0.25">
      <c r="W552" s="3">
        <v>42258</v>
      </c>
      <c r="X552" s="2">
        <v>1.1225000000000001</v>
      </c>
      <c r="Y552" s="2">
        <f t="shared" si="10"/>
        <v>-1.42437485134211E-3</v>
      </c>
    </row>
    <row r="553" spans="23:25" x14ac:dyDescent="0.25">
      <c r="W553" s="3">
        <v>42257</v>
      </c>
      <c r="X553" s="2">
        <v>1.1241000000000001</v>
      </c>
      <c r="Y553" s="2">
        <f t="shared" si="10"/>
        <v>2.3583451227064751E-2</v>
      </c>
    </row>
    <row r="554" spans="23:25" x14ac:dyDescent="0.25">
      <c r="W554" s="3">
        <v>42256</v>
      </c>
      <c r="X554" s="2">
        <v>1.0979000000000001</v>
      </c>
      <c r="Y554" s="2">
        <f t="shared" si="10"/>
        <v>-7.3506388415934144E-3</v>
      </c>
    </row>
    <row r="555" spans="23:25" x14ac:dyDescent="0.25">
      <c r="W555" s="3">
        <v>42255</v>
      </c>
      <c r="X555" s="2">
        <v>1.1060000000000001</v>
      </c>
      <c r="Y555" s="2">
        <f t="shared" si="10"/>
        <v>-9.0411825928414893E-5</v>
      </c>
    </row>
    <row r="556" spans="23:25" x14ac:dyDescent="0.25">
      <c r="W556" s="3">
        <v>42254</v>
      </c>
      <c r="X556" s="2">
        <v>1.1061000000000001</v>
      </c>
      <c r="Y556" s="2">
        <f t="shared" si="10"/>
        <v>5.8938376171180284E-3</v>
      </c>
    </row>
    <row r="557" spans="23:25" x14ac:dyDescent="0.25">
      <c r="W557" s="3">
        <v>42251</v>
      </c>
      <c r="X557" s="2">
        <v>1.0995999999999999</v>
      </c>
      <c r="Y557" s="2">
        <f t="shared" si="10"/>
        <v>2.6408065249274438E-3</v>
      </c>
    </row>
    <row r="558" spans="23:25" x14ac:dyDescent="0.25">
      <c r="W558" s="3">
        <v>42250</v>
      </c>
      <c r="X558" s="2">
        <v>1.0967</v>
      </c>
      <c r="Y558" s="2">
        <f t="shared" si="10"/>
        <v>-1.0702079290203037E-2</v>
      </c>
    </row>
    <row r="559" spans="23:25" x14ac:dyDescent="0.25">
      <c r="W559" s="3">
        <v>42249</v>
      </c>
      <c r="X559" s="2">
        <v>1.1085</v>
      </c>
      <c r="Y559" s="2">
        <f t="shared" si="10"/>
        <v>4.511617491370439E-4</v>
      </c>
    </row>
    <row r="560" spans="23:25" x14ac:dyDescent="0.25">
      <c r="W560" s="3">
        <v>42248</v>
      </c>
      <c r="X560" s="2">
        <v>1.1080000000000001</v>
      </c>
      <c r="Y560" s="2">
        <f t="shared" si="10"/>
        <v>-1.2467088243689728E-2</v>
      </c>
    </row>
    <row r="561" spans="23:25" x14ac:dyDescent="0.25">
      <c r="W561" s="3">
        <v>42247</v>
      </c>
      <c r="X561" s="2">
        <v>1.1218999999999999</v>
      </c>
      <c r="Y561" s="2">
        <f t="shared" si="10"/>
        <v>1.102408655029706E-2</v>
      </c>
    </row>
    <row r="562" spans="23:25" x14ac:dyDescent="0.25">
      <c r="W562" s="3">
        <v>42244</v>
      </c>
      <c r="X562" s="2">
        <v>1.1095999999999999</v>
      </c>
      <c r="Y562" s="2">
        <f t="shared" si="10"/>
        <v>1.4430016933925133E-3</v>
      </c>
    </row>
    <row r="563" spans="23:25" x14ac:dyDescent="0.25">
      <c r="W563" s="3">
        <v>42243</v>
      </c>
      <c r="X563" s="2">
        <v>1.1080000000000001</v>
      </c>
      <c r="Y563" s="2">
        <f t="shared" si="10"/>
        <v>1.7162733990205591E-3</v>
      </c>
    </row>
    <row r="564" spans="23:25" x14ac:dyDescent="0.25">
      <c r="W564" s="3">
        <v>42242</v>
      </c>
      <c r="X564" s="2">
        <v>1.1061000000000001</v>
      </c>
      <c r="Y564" s="2">
        <f t="shared" si="10"/>
        <v>4.4398206397564888E-3</v>
      </c>
    </row>
    <row r="565" spans="23:25" x14ac:dyDescent="0.25">
      <c r="W565" s="3">
        <v>42241</v>
      </c>
      <c r="X565" s="2">
        <v>1.1012</v>
      </c>
      <c r="Y565" s="2">
        <f t="shared" si="10"/>
        <v>-2.448869755853865E-3</v>
      </c>
    </row>
    <row r="566" spans="23:25" x14ac:dyDescent="0.25">
      <c r="W566" s="3">
        <v>42240</v>
      </c>
      <c r="X566" s="2">
        <v>1.1039000000000001</v>
      </c>
      <c r="Y566" s="2">
        <f t="shared" si="10"/>
        <v>9.0086600423794436E-3</v>
      </c>
    </row>
    <row r="567" spans="23:25" x14ac:dyDescent="0.25">
      <c r="W567" s="3">
        <v>42237</v>
      </c>
      <c r="X567" s="2">
        <v>1.0940000000000001</v>
      </c>
      <c r="Y567" s="2">
        <f t="shared" si="10"/>
        <v>-1.1270797368621925E-2</v>
      </c>
    </row>
    <row r="568" spans="23:25" x14ac:dyDescent="0.25">
      <c r="W568" s="3">
        <v>42236</v>
      </c>
      <c r="X568" s="2">
        <v>1.1064000000000001</v>
      </c>
      <c r="Y568" s="2">
        <f t="shared" si="10"/>
        <v>-5.9475709249962793E-3</v>
      </c>
    </row>
    <row r="569" spans="23:25" x14ac:dyDescent="0.25">
      <c r="W569" s="3">
        <v>42235</v>
      </c>
      <c r="X569" s="2">
        <v>1.113</v>
      </c>
      <c r="Y569" s="2">
        <f t="shared" si="10"/>
        <v>8.9887646501702874E-4</v>
      </c>
    </row>
    <row r="570" spans="23:25" x14ac:dyDescent="0.25">
      <c r="W570" s="3">
        <v>42234</v>
      </c>
      <c r="X570" s="2">
        <v>1.1120000000000001</v>
      </c>
      <c r="Y570" s="2">
        <f t="shared" si="10"/>
        <v>-8.5960414697977966E-3</v>
      </c>
    </row>
    <row r="571" spans="23:25" x14ac:dyDescent="0.25">
      <c r="W571" s="3">
        <v>42233</v>
      </c>
      <c r="X571" s="2">
        <v>1.1215999999999999</v>
      </c>
      <c r="Y571" s="2">
        <f t="shared" si="10"/>
        <v>-5.5125950927561087E-3</v>
      </c>
    </row>
    <row r="572" spans="23:25" x14ac:dyDescent="0.25">
      <c r="W572" s="3">
        <v>42230</v>
      </c>
      <c r="X572" s="2">
        <v>1.1277999999999999</v>
      </c>
      <c r="Y572" s="2">
        <f t="shared" si="10"/>
        <v>6.9401470839413398E-3</v>
      </c>
    </row>
    <row r="573" spans="23:25" x14ac:dyDescent="0.25">
      <c r="W573" s="3">
        <v>42229</v>
      </c>
      <c r="X573" s="2">
        <v>1.1200000000000001</v>
      </c>
      <c r="Y573" s="2">
        <f t="shared" si="10"/>
        <v>5.0125418235444138E-3</v>
      </c>
    </row>
    <row r="574" spans="23:25" x14ac:dyDescent="0.25">
      <c r="W574" s="3">
        <v>42228</v>
      </c>
      <c r="X574" s="2">
        <v>1.1144000000000001</v>
      </c>
      <c r="Y574" s="2">
        <f t="shared" si="10"/>
        <v>-2.777904022127799E-3</v>
      </c>
    </row>
    <row r="575" spans="23:25" x14ac:dyDescent="0.25">
      <c r="W575" s="3">
        <v>42227</v>
      </c>
      <c r="X575" s="2">
        <v>1.1174999999999999</v>
      </c>
      <c r="Y575" s="2">
        <f t="shared" si="10"/>
        <v>-2.3239195299700264E-3</v>
      </c>
    </row>
    <row r="576" spans="23:25" x14ac:dyDescent="0.25">
      <c r="W576" s="3">
        <v>42226</v>
      </c>
      <c r="X576" s="2">
        <v>1.1201000000000001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35.277799999999999</v>
      </c>
      <c r="Y578" s="2">
        <f t="shared" si="10"/>
        <v>-1.4830884631395992E-2</v>
      </c>
    </row>
    <row r="579" spans="23:25" x14ac:dyDescent="0.25">
      <c r="W579" s="3">
        <v>42221</v>
      </c>
      <c r="X579" s="2">
        <v>35.804900000000004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AUDUSD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160</v>
      </c>
      <c r="W2" s="3">
        <f>D1</f>
        <v>43025</v>
      </c>
      <c r="AA2" s="2">
        <v>62</v>
      </c>
      <c r="AB2" s="2">
        <f ca="1">AVERAGE(OFFSET($X$5,0,0,AA2,1))</f>
        <v>0.79193387096774226</v>
      </c>
      <c r="AC2" s="46">
        <f ca="1">STDEV(OFFSET($Y$5,0,0,AA2,1))*SQRT(250)</f>
        <v>7.2257738030348934E-2</v>
      </c>
      <c r="AD2" s="2">
        <f ca="1">MAX(OFFSET($X$5,0,0,AA2,1))</f>
        <v>0.80600000000000005</v>
      </c>
      <c r="AE2" s="2">
        <f ca="1">MIN(OFFSET($X$5,0,0,AA2,1))</f>
        <v>0.77529999999999999</v>
      </c>
      <c r="AF2" s="2">
        <f ca="1">AD2-AE2</f>
        <v>3.0700000000000061E-2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0.7734856</v>
      </c>
      <c r="AC3" s="46">
        <f ca="1">STDEV(OFFSET($Y$5,0,0,AA3,1))*SQRT(250)</f>
        <v>7.6020737224762172E-2</v>
      </c>
      <c r="AD3" s="2">
        <f ca="1">MAX(OFFSET($X$5,0,0,AA3,1))</f>
        <v>0.80600000000000005</v>
      </c>
      <c r="AE3" s="2">
        <f ca="1">MIN(OFFSET($X$5,0,0,AA3,1))</f>
        <v>0.73450000000000004</v>
      </c>
      <c r="AF3" s="2">
        <f t="shared" ref="AF3:AF5" ca="1" si="1">AD3-AE3</f>
        <v>7.1500000000000008E-2</v>
      </c>
    </row>
    <row r="4" spans="1:32" x14ac:dyDescent="0.25">
      <c r="D4"/>
      <c r="AA4" s="2">
        <v>185</v>
      </c>
      <c r="AB4" s="2">
        <f t="shared" ca="1" si="0"/>
        <v>0.76961891891891854</v>
      </c>
      <c r="AC4" s="46">
        <f ca="1">STDEV(OFFSET($Y$5,0,0,AA4,1))*SQRT(250)</f>
        <v>7.6784550165966803E-2</v>
      </c>
      <c r="AD4" s="2">
        <f ca="1">MAX(OFFSET($X$5,0,0,AA4,1))</f>
        <v>0.80600000000000005</v>
      </c>
      <c r="AE4" s="2">
        <f ca="1">MIN(OFFSET($X$5,0,0,AA4,1))</f>
        <v>0.73450000000000004</v>
      </c>
      <c r="AF4" s="2">
        <f t="shared" ca="1" si="1"/>
        <v>7.1500000000000008E-2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0.7833</v>
      </c>
      <c r="Y5" s="2">
        <f>LN(X5/X6)</f>
        <v>-2.2953338310170964E-3</v>
      </c>
      <c r="AA5" s="2">
        <v>250</v>
      </c>
      <c r="AB5" s="2">
        <f t="shared" ca="1" si="0"/>
        <v>0.76290919999999973</v>
      </c>
      <c r="AC5" s="46">
        <f ca="1">STDEV(OFFSET($Y$5,0,0,AA5,1))*SQRT(250)</f>
        <v>8.1495683202952848E-2</v>
      </c>
      <c r="AD5" s="2">
        <f ca="1">MAX(OFFSET($X$5,0,0,AA5,1))</f>
        <v>0.80600000000000005</v>
      </c>
      <c r="AE5" s="2">
        <f ca="1">MIN(OFFSET($X$5,0,0,AA5,1))</f>
        <v>0.71760000000000002</v>
      </c>
      <c r="AF5" s="2">
        <f t="shared" ca="1" si="1"/>
        <v>8.8400000000000034E-2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0.78289150701016597</v>
      </c>
      <c r="E6" s="128">
        <f ca="1">SUMIFS(INDIRECT("fincad_data!"&amp;E$3),fincad_data!$C:$C,$C6,fincad_data!$D:$D,$C6,fincad_data!$B:$B,$D$2,fincad_data!D:D,$C6,fincad_data!A:A,$D$1)</f>
        <v>0.78212999999999999</v>
      </c>
      <c r="F6" s="129">
        <f ca="1">SUMIFS(INDIRECT("fincad_data!"&amp;F$3),fincad_data!$C:$C,$C6,fincad_data!$D:$D,$C6,fincad_data!$B:$B,$D$2,fincad_data!D:D,$C6,fincad_data!A:A,$D$1)</f>
        <v>7.9146407883438005E-2</v>
      </c>
      <c r="G6" s="129">
        <f ca="1">SUMIFS(INDIRECT("fincad_data!"&amp;G$3),fincad_data!$C:$C,$C6,fincad_data!$D:$D,$C6,fincad_data!$B:$B,$D$2,fincad_data!D:D,$C6,fincad_data!A:A,$D$1)</f>
        <v>7.9267761635736497E-2</v>
      </c>
      <c r="H6" s="130">
        <f ca="1">SUMIFS(INDIRECT("fincad_data!"&amp;H$3),fincad_data!$C:$C,$C6,fincad_data!$D:$D,$C6,fincad_data!$B:$B,$D$2,fincad_data!D:D,$C6,fincad_data!A:A,$D$1)</f>
        <v>1.53120228323261E-2</v>
      </c>
      <c r="I6" s="130">
        <f ca="1">SUMIFS(INDIRECT("fincad_data!"&amp;I$3),fincad_data!$C:$C,$C6,fincad_data!$D:$D,$C6,fincad_data!$B:$B,$D$2,fincad_data!D:D,$C6,fincad_data!A:A,$D$1)</f>
        <v>1.58085680763634E-2</v>
      </c>
      <c r="J6" s="129">
        <f ca="1">SUMIFS(INDIRECT("fincad_data!"&amp;J$3),fincad_data!$C:$C,$C6,fincad_data!$D:$D,$C6,fincad_data!$B:$B,$D$2,fincad_data!D:D,$C6,fincad_data!A:A,$D$1)</f>
        <v>-3.9470129836285204E-3</v>
      </c>
      <c r="K6" s="128">
        <f ca="1">SUMIFS(INDIRECT("fincad_data!"&amp;K$3),fincad_data!$C:$C,$C6,fincad_data!$D:$D,$C6,fincad_data!$B:$B,$D$2,fincad_data!D:D,$C6,fincad_data!A:A,$D$1)</f>
        <v>0.78174182981234164</v>
      </c>
      <c r="L6" s="128">
        <f ca="1">SUMIFS(INDIRECT("fincad_data!"&amp;L$3),fincad_data!$C:$C,$C6,fincad_data!$D:$D,$C6,fincad_data!$B:$B,$D$2,fincad_data!D:D,$C6,fincad_data!A:A,$D$1)</f>
        <v>0.76995806550551116</v>
      </c>
      <c r="W6" s="3">
        <v>43024</v>
      </c>
      <c r="X6" s="2">
        <v>0.78510000000000002</v>
      </c>
      <c r="Y6" s="2">
        <f t="shared" ref="Y6:Y69" si="2">LN(X6/X7)</f>
        <v>-4.574922199735305E-3</v>
      </c>
      <c r="AA6" s="2">
        <v>500</v>
      </c>
      <c r="AB6" s="2">
        <f t="shared" ca="1" si="0"/>
        <v>0.75233819999999962</v>
      </c>
      <c r="AC6" s="46">
        <f ca="1">STDEV(OFFSET($Y$5,0,0,AA6,1))*SQRT(250)</f>
        <v>0.100031878094132</v>
      </c>
      <c r="AD6" s="2">
        <f ca="1">MAX(OFFSET($X$5,0,0,AA6,1))</f>
        <v>0.80600000000000005</v>
      </c>
      <c r="AE6" s="2">
        <f ca="1">MIN(OFFSET($X$5,0,0,AA6,1))</f>
        <v>0.68640000000000001</v>
      </c>
      <c r="AF6" s="2">
        <f ca="1">AD6-AE6</f>
        <v>0.11960000000000004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0.78289150701016597</v>
      </c>
      <c r="E7" s="128">
        <f ca="1">SUMIFS(INDIRECT("fincad_data!"&amp;E$3),fincad_data!$C:$C,$C7,fincad_data!$D:$D,$C7,fincad_data!$B:$B,$D$2,fincad_data!D:D,$C7,fincad_data!A:A,$D$1)</f>
        <v>0.78159000000000001</v>
      </c>
      <c r="F7" s="129">
        <f ca="1">SUMIFS(INDIRECT("fincad_data!"&amp;F$3),fincad_data!$C:$C,$C7,fincad_data!$D:$D,$C7,fincad_data!$B:$B,$D$2,fincad_data!D:D,$C7,fincad_data!A:A,$D$1)</f>
        <v>8.4353300847629098E-2</v>
      </c>
      <c r="G7" s="129">
        <f ca="1">SUMIFS(INDIRECT("fincad_data!"&amp;G$3),fincad_data!$C:$C,$C7,fincad_data!$D:$D,$C7,fincad_data!$B:$B,$D$2,fincad_data!D:D,$C7,fincad_data!A:A,$D$1)</f>
        <v>8.4546713900118101E-2</v>
      </c>
      <c r="H7" s="130">
        <f ca="1">SUMIFS(INDIRECT("fincad_data!"&amp;H$3),fincad_data!$C:$C,$C7,fincad_data!$D:$D,$C7,fincad_data!$B:$B,$D$2,fincad_data!D:D,$C7,fincad_data!A:A,$D$1)</f>
        <v>2.2763825360047799E-2</v>
      </c>
      <c r="I7" s="130">
        <f ca="1">SUMIFS(INDIRECT("fincad_data!"&amp;I$3),fincad_data!$C:$C,$C7,fincad_data!$D:$D,$C7,fincad_data!$B:$B,$D$2,fincad_data!D:D,$C7,fincad_data!A:A,$D$1)</f>
        <v>2.36146527843091E-2</v>
      </c>
      <c r="J7" s="129">
        <f ca="1">SUMIFS(INDIRECT("fincad_data!"&amp;J$3),fincad_data!$C:$C,$C7,fincad_data!$D:$D,$C7,fincad_data!$B:$B,$D$2,fincad_data!D:D,$C7,fincad_data!A:A,$D$1)</f>
        <v>-3.405243401137046E-3</v>
      </c>
      <c r="K7" s="128">
        <f ca="1">SUMIFS(INDIRECT("fincad_data!"&amp;K$3),fincad_data!$C:$C,$C7,fincad_data!$D:$D,$C7,fincad_data!$B:$B,$D$2,fincad_data!D:D,$C7,fincad_data!A:A,$D$1)</f>
        <v>0.78092556711119498</v>
      </c>
      <c r="L7" s="128">
        <f ca="1">SUMIFS(INDIRECT("fincad_data!"&amp;L$3),fincad_data!$C:$C,$C7,fincad_data!$D:$D,$C7,fincad_data!$B:$B,$D$2,fincad_data!D:D,$C7,fincad_data!A:A,$D$1)</f>
        <v>0.76355882350259074</v>
      </c>
      <c r="W7" s="3">
        <v>43021</v>
      </c>
      <c r="X7" s="2">
        <v>0.78869999999999996</v>
      </c>
      <c r="Y7" s="2">
        <f t="shared" si="2"/>
        <v>8.5312798586340693E-3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0.78289150701016597</v>
      </c>
      <c r="E8" s="128">
        <f ca="1">SUMIFS(INDIRECT("fincad_data!"&amp;E$3),fincad_data!$C:$C,$C8,fincad_data!$D:$D,$C8,fincad_data!$B:$B,$D$2,fincad_data!D:D,$C8,fincad_data!A:A,$D$1)</f>
        <v>0.78113299999999997</v>
      </c>
      <c r="F8" s="129">
        <f ca="1">SUMIFS(INDIRECT("fincad_data!"&amp;F$3),fincad_data!$C:$C,$C8,fincad_data!$D:$D,$C8,fincad_data!$B:$B,$D$2,fincad_data!D:D,$C8,fincad_data!A:A,$D$1)</f>
        <v>8.8272595524892694E-2</v>
      </c>
      <c r="G8" s="129">
        <f ca="1">SUMIFS(INDIRECT("fincad_data!"&amp;G$3),fincad_data!$C:$C,$C8,fincad_data!$D:$D,$C8,fincad_data!$B:$B,$D$2,fincad_data!D:D,$C8,fincad_data!A:A,$D$1)</f>
        <v>8.8518366277020394E-2</v>
      </c>
      <c r="H8" s="130">
        <f ca="1">SUMIFS(INDIRECT("fincad_data!"&amp;H$3),fincad_data!$C:$C,$C8,fincad_data!$D:$D,$C8,fincad_data!$B:$B,$D$2,fincad_data!D:D,$C8,fincad_data!A:A,$D$1)</f>
        <v>2.89962362270626E-2</v>
      </c>
      <c r="I8" s="130">
        <f ca="1">SUMIFS(INDIRECT("fincad_data!"&amp;I$3),fincad_data!$C:$C,$C8,fincad_data!$D:$D,$C8,fincad_data!$B:$B,$D$2,fincad_data!D:D,$C8,fincad_data!A:A,$D$1)</f>
        <v>3.01442815599091E-2</v>
      </c>
      <c r="J8" s="129">
        <f ca="1">SUMIFS(INDIRECT("fincad_data!"&amp;J$3),fincad_data!$C:$C,$C8,fincad_data!$D:$D,$C8,fincad_data!$B:$B,$D$2,fincad_data!D:D,$C8,fincad_data!A:A,$D$1)</f>
        <v>-3.0707276601459801E-3</v>
      </c>
      <c r="K8" s="128">
        <f ca="1">SUMIFS(INDIRECT("fincad_data!"&amp;K$3),fincad_data!$C:$C,$C8,fincad_data!$D:$D,$C8,fincad_data!$B:$B,$D$2,fincad_data!D:D,$C8,fincad_data!A:A,$D$1)</f>
        <v>0.78023725226402529</v>
      </c>
      <c r="L8" s="128">
        <f ca="1">SUMIFS(INDIRECT("fincad_data!"&amp;L$3),fincad_data!$C:$C,$C8,fincad_data!$D:$D,$C8,fincad_data!$B:$B,$D$2,fincad_data!D:D,$C8,fincad_data!A:A,$D$1)</f>
        <v>0.75827533480762455</v>
      </c>
      <c r="W8" s="3">
        <v>43020</v>
      </c>
      <c r="X8" s="2">
        <v>0.78200000000000003</v>
      </c>
      <c r="Y8" s="2">
        <f t="shared" si="2"/>
        <v>4.1004670472664824E-3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0.78289150701016597</v>
      </c>
      <c r="E9" s="128">
        <f ca="1">SUMIFS(INDIRECT("fincad_data!"&amp;E$3),fincad_data!$C:$C,$C9,fincad_data!$D:$D,$C9,fincad_data!$B:$B,$D$2,fincad_data!D:D,$C9,fincad_data!A:A,$D$1)</f>
        <v>0.78061499999999995</v>
      </c>
      <c r="F9" s="129">
        <f ca="1">SUMIFS(INDIRECT("fincad_data!"&amp;F$3),fincad_data!$C:$C,$C9,fincad_data!$D:$D,$C9,fincad_data!$B:$B,$D$2,fincad_data!D:D,$C9,fincad_data!A:A,$D$1)</f>
        <v>9.0232248396932405E-2</v>
      </c>
      <c r="G9" s="129">
        <f ca="1">SUMIFS(INDIRECT("fincad_data!"&amp;G$3),fincad_data!$C:$C,$C9,fincad_data!$D:$D,$C9,fincad_data!$B:$B,$D$2,fincad_data!D:D,$C9,fincad_data!A:A,$D$1)</f>
        <v>9.0524567365138295E-2</v>
      </c>
      <c r="H9" s="130">
        <f ca="1">SUMIFS(INDIRECT("fincad_data!"&amp;H$3),fincad_data!$C:$C,$C9,fincad_data!$D:$D,$C9,fincad_data!$B:$B,$D$2,fincad_data!D:D,$C9,fincad_data!A:A,$D$1)</f>
        <v>3.3996474928966805E-2</v>
      </c>
      <c r="I9" s="130">
        <f ca="1">SUMIFS(INDIRECT("fincad_data!"&amp;I$3),fincad_data!$C:$C,$C9,fincad_data!$D:$D,$C9,fincad_data!$B:$B,$D$2,fincad_data!D:D,$C9,fincad_data!A:A,$D$1)</f>
        <v>3.5473746491906905E-2</v>
      </c>
      <c r="J9" s="129">
        <f ca="1">SUMIFS(INDIRECT("fincad_data!"&amp;J$3),fincad_data!$C:$C,$C9,fincad_data!$D:$D,$C9,fincad_data!$B:$B,$D$2,fincad_data!D:D,$C9,fincad_data!A:A,$D$1)</f>
        <v>-2.979482619367646E-3</v>
      </c>
      <c r="K9" s="128">
        <f ca="1">SUMIFS(INDIRECT("fincad_data!"&amp;K$3),fincad_data!$C:$C,$C9,fincad_data!$D:$D,$C9,fincad_data!$B:$B,$D$2,fincad_data!D:D,$C9,fincad_data!A:A,$D$1)</f>
        <v>0.77946352070651104</v>
      </c>
      <c r="L9" s="128">
        <f ca="1">SUMIFS(INDIRECT("fincad_data!"&amp;L$3),fincad_data!$C:$C,$C9,fincad_data!$D:$D,$C9,fincad_data!$B:$B,$D$2,fincad_data!D:D,$C9,fincad_data!A:A,$D$1)</f>
        <v>0.75387232428118467</v>
      </c>
      <c r="W9" s="3">
        <v>43019</v>
      </c>
      <c r="X9" s="2">
        <v>0.77880000000000005</v>
      </c>
      <c r="Y9" s="2">
        <f t="shared" si="2"/>
        <v>1.2848517763977539E-3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0.78289150701016597</v>
      </c>
      <c r="E10" s="128">
        <f ca="1">SUMIFS(INDIRECT("fincad_data!"&amp;E$3),fincad_data!$C:$C,$C10,fincad_data!$D:$D,$C10,fincad_data!$B:$B,$D$2,fincad_data!D:D,$C10,fincad_data!A:A,$D$1)</f>
        <v>0.77970347899581605</v>
      </c>
      <c r="F10" s="129">
        <f ca="1">SUMIFS(INDIRECT("fincad_data!"&amp;F$3),fincad_data!$C:$C,$C10,fincad_data!$D:$D,$C10,fincad_data!$B:$B,$D$2,fincad_data!D:D,$C10,fincad_data!A:A,$D$1)</f>
        <v>9.5734087647723801E-2</v>
      </c>
      <c r="G10" s="129">
        <f ca="1">SUMIFS(INDIRECT("fincad_data!"&amp;G$3),fincad_data!$C:$C,$C10,fincad_data!$D:$D,$C10,fincad_data!$B:$B,$D$2,fincad_data!D:D,$C10,fincad_data!A:A,$D$1)</f>
        <v>9.6040063223069502E-2</v>
      </c>
      <c r="H10" s="130">
        <f ca="1">SUMIFS(INDIRECT("fincad_data!"&amp;H$3),fincad_data!$C:$C,$C10,fincad_data!$D:$D,$C10,fincad_data!$B:$B,$D$2,fincad_data!D:D,$C10,fincad_data!A:A,$D$1)</f>
        <v>5.0199787711199699E-2</v>
      </c>
      <c r="I10" s="130">
        <f ca="1">SUMIFS(INDIRECT("fincad_data!"&amp;I$3),fincad_data!$C:$C,$C10,fincad_data!$D:$D,$C10,fincad_data!$B:$B,$D$2,fincad_data!D:D,$C10,fincad_data!A:A,$D$1)</f>
        <v>5.2207103811687604E-2</v>
      </c>
      <c r="J10" s="129">
        <f ca="1">SUMIFS(INDIRECT("fincad_data!"&amp;J$3),fincad_data!$C:$C,$C10,fincad_data!$D:$D,$C10,fincad_data!$B:$B,$D$2,fincad_data!D:D,$C10,fincad_data!A:A,$D$1)</f>
        <v>-2.1253372358799316E-3</v>
      </c>
      <c r="K10" s="128">
        <f ca="1">SUMIFS(INDIRECT("fincad_data!"&amp;K$3),fincad_data!$C:$C,$C10,fincad_data!$D:$D,$C10,fincad_data!$B:$B,$D$2,fincad_data!D:D,$C10,fincad_data!A:A,$D$1)</f>
        <v>0.77814150302832941</v>
      </c>
      <c r="L10" s="128">
        <f ca="1">SUMIFS(INDIRECT("fincad_data!"&amp;L$3),fincad_data!$C:$C,$C10,fincad_data!$D:$D,$C10,fincad_data!$B:$B,$D$2,fincad_data!D:D,$C10,fincad_data!A:A,$D$1)</f>
        <v>0.74101712122194408</v>
      </c>
      <c r="W10" s="3">
        <v>43018</v>
      </c>
      <c r="X10" s="2">
        <v>0.77780000000000005</v>
      </c>
      <c r="Y10" s="2">
        <f t="shared" si="2"/>
        <v>3.2193704967335454E-3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0.77529999999999999</v>
      </c>
      <c r="Y11" s="2">
        <f t="shared" si="2"/>
        <v>-1.8041242006882887E-3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0.77669999999999995</v>
      </c>
      <c r="Y12" s="2">
        <f t="shared" si="2"/>
        <v>-3.5985130722296279E-3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0.77949999999999997</v>
      </c>
      <c r="Y13" s="2">
        <f t="shared" si="2"/>
        <v>-8.9400340005013259E-3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1.1057410829260612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0.78649999999999998</v>
      </c>
      <c r="Y14" s="2">
        <f t="shared" si="2"/>
        <v>3.6940364279467995E-3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0.13861508174383036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0.78359999999999996</v>
      </c>
      <c r="Y15" s="2">
        <f t="shared" si="2"/>
        <v>1.1492052595933181E-3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1.0048422399432801</v>
      </c>
      <c r="F16" s="123">
        <f ca="1">SUMIFS(INDIRECT("fincad_data!"&amp;$B16),fincad_data!$C:$C,$C16,fincad_data!$D:$D,F$13,fincad_data!$B:$B,$D$2,fincad_data!$A:$A,$D$1)</f>
        <v>1.168522257868257</v>
      </c>
      <c r="G16" s="123"/>
      <c r="H16" s="123"/>
      <c r="I16" s="123"/>
      <c r="K16" s="159">
        <f ca="1">E16/$F16</f>
        <v>0.85992563100716679</v>
      </c>
      <c r="L16" s="159">
        <f ca="1">(F16-E16)/$F16</f>
        <v>0.14007436899283326</v>
      </c>
      <c r="M16" s="123"/>
      <c r="N16" s="123"/>
      <c r="O16" s="123"/>
      <c r="S16" s="17"/>
      <c r="W16" s="3">
        <v>43010</v>
      </c>
      <c r="X16" s="2">
        <v>0.78269999999999995</v>
      </c>
      <c r="Y16" s="2">
        <f t="shared" si="2"/>
        <v>-8.939404209385366E-4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0.68155615943104308</v>
      </c>
      <c r="F17" s="124">
        <f ca="1">SUMIFS(INDIRECT("fincad_data!"&amp;$B17),fincad_data!$C:$C,$C16,fincad_data!$D:$D,F$13,fincad_data!$B:$B,$D$2,fincad_data!$A:$A,$D$1)</f>
        <v>0.11164535372293492</v>
      </c>
      <c r="G17" s="124"/>
      <c r="H17" s="124"/>
      <c r="I17" s="124"/>
      <c r="K17" s="160">
        <f ca="1">E17/$F17</f>
        <v>6.1046531423280657</v>
      </c>
      <c r="L17" s="160">
        <f ca="1">(F17-E17)/$F17</f>
        <v>-5.1046531423280657</v>
      </c>
      <c r="M17" s="124"/>
      <c r="N17" s="124"/>
      <c r="O17" s="124"/>
      <c r="S17" s="17"/>
      <c r="W17" s="3">
        <v>43007</v>
      </c>
      <c r="X17" s="2">
        <v>0.78339999999999999</v>
      </c>
      <c r="Y17" s="2">
        <f t="shared" si="2"/>
        <v>-2.804335808525149E-3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1.005634133278134</v>
      </c>
      <c r="F18" s="123">
        <f ca="1">SUMIFS(INDIRECT("fincad_data!"&amp;$B18),fincad_data!$C:$C,$C18,fincad_data!$D:$D,F$13,fincad_data!$B:$B,$D$2,fincad_data!$A:$A,$D$1)</f>
        <v>1.0124432345124204</v>
      </c>
      <c r="G18" s="123">
        <f ca="1">SUMIFS(INDIRECT("fincad_data!"&amp;$B18),fincad_data!$C:$C,$C18,fincad_data!$D:$D,G$13,fincad_data!$B:$B,$D$2,fincad_data!$A:$A,$D$1)</f>
        <v>1.2225532748324766</v>
      </c>
      <c r="H18" s="123"/>
      <c r="I18" s="123"/>
      <c r="K18" s="159">
        <f ca="1">E18/$G18</f>
        <v>0.82256876160749193</v>
      </c>
      <c r="L18" s="159">
        <f ca="1">(F18-E18)/$G18</f>
        <v>5.569574246340624E-3</v>
      </c>
      <c r="M18" s="159">
        <f ca="1">(G18-F18)/$G18</f>
        <v>0.17186166414616741</v>
      </c>
      <c r="N18" s="123"/>
      <c r="O18" s="123"/>
      <c r="W18" s="3">
        <v>43006</v>
      </c>
      <c r="X18" s="2">
        <v>0.78559999999999997</v>
      </c>
      <c r="Y18" s="2">
        <f t="shared" si="2"/>
        <v>8.9143590748799013E-4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0.79114885299695015</v>
      </c>
      <c r="F19" s="124">
        <f ca="1">SUMIFS(INDIRECT("fincad_data!"&amp;$B19),fincad_data!$C:$C,$C18,fincad_data!$D:$D,F$13,fincad_data!$B:$B,$D$2,fincad_data!$A:$A,$D$1)</f>
        <v>0.54411963412455799</v>
      </c>
      <c r="G19" s="124">
        <f ca="1">SUMIFS(INDIRECT("fincad_data!"&amp;$B19),fincad_data!$C:$C,$C18,fincad_data!$D:$D,G$13,fincad_data!$B:$B,$D$2,fincad_data!$A:$A,$D$1)</f>
        <v>0.10104079128801917</v>
      </c>
      <c r="H19" s="124"/>
      <c r="I19" s="124"/>
      <c r="K19" s="160">
        <f ca="1">E19/$G19</f>
        <v>7.8299946280286106</v>
      </c>
      <c r="L19" s="160">
        <f ca="1">(F19-E19)/$G19</f>
        <v>-2.4448464399712537</v>
      </c>
      <c r="M19" s="160">
        <f ca="1">(G19-F19)/$G19</f>
        <v>-4.3851481880573564</v>
      </c>
      <c r="N19" s="124"/>
      <c r="O19" s="124"/>
      <c r="W19" s="3">
        <v>43005</v>
      </c>
      <c r="X19" s="2">
        <v>0.78490000000000004</v>
      </c>
      <c r="Y19" s="2">
        <f t="shared" si="2"/>
        <v>-4.7029003107587038E-3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1.0097811027324224</v>
      </c>
      <c r="F20" s="123">
        <f ca="1">SUMIFS(INDIRECT("fincad_data!"&amp;$B20),fincad_data!$C:$C,$C20,fincad_data!$D:$D,F$13,fincad_data!$B:$B,$D$2,fincad_data!$A:$A,$D$1)</f>
        <v>1.0163249051303069</v>
      </c>
      <c r="G20" s="123">
        <f ca="1">SUMIFS(INDIRECT("fincad_data!"&amp;$B20),fincad_data!$C:$C,$C20,fincad_data!$D:$D,G$13,fincad_data!$B:$B,$D$2,fincad_data!$A:$A,$D$1)</f>
        <v>1.0256053435910706</v>
      </c>
      <c r="H20" s="123">
        <f ca="1">SUMIFS(INDIRECT("fincad_data!"&amp;$B20),fincad_data!$C:$C,$C20,fincad_data!$D:$D,H$13,fincad_data!$B:$B,$D$2,fincad_data!$A:$A,$D$1)</f>
        <v>1.2858194438206696</v>
      </c>
      <c r="I20" s="123"/>
      <c r="K20" s="159">
        <f ca="1">E20/$H20</f>
        <v>0.78532107099887216</v>
      </c>
      <c r="L20" s="159">
        <f ca="1">(F20-E20)/$H20</f>
        <v>5.0892078427748491E-3</v>
      </c>
      <c r="M20" s="159">
        <f ca="1">(G20-F20)/$H20</f>
        <v>7.2175284837720762E-3</v>
      </c>
      <c r="N20" s="159">
        <f ca="1">(H20-G20)/$H20</f>
        <v>0.2023721926745809</v>
      </c>
      <c r="O20" s="123"/>
      <c r="W20" s="3">
        <v>43004</v>
      </c>
      <c r="X20" s="2">
        <v>0.78859999999999997</v>
      </c>
      <c r="Y20" s="2">
        <f t="shared" si="2"/>
        <v>-6.4463346533030512E-3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0.85945128862774967</v>
      </c>
      <c r="F21" s="124">
        <f ca="1">SUMIFS(INDIRECT("fincad_data!"&amp;$B21),fincad_data!$C:$C,$C20,fincad_data!$D:$D,F$13,fincad_data!$B:$B,$D$2,fincad_data!$A:$A,$D$1)</f>
        <v>0.68596512120828235</v>
      </c>
      <c r="G21" s="124">
        <f ca="1">SUMIFS(INDIRECT("fincad_data!"&amp;$B21),fincad_data!$C:$C,$C20,fincad_data!$D:$D,G$13,fincad_data!$B:$B,$D$2,fincad_data!$A:$A,$D$1)</f>
        <v>0.47435419444776133</v>
      </c>
      <c r="H21" s="124">
        <f ca="1">SUMIFS(INDIRECT("fincad_data!"&amp;$B21),fincad_data!$C:$C,$C20,fincad_data!$D:$D,H$13,fincad_data!$B:$B,$D$2,fincad_data!$A:$A,$D$1)</f>
        <v>9.9841723245504638E-2</v>
      </c>
      <c r="I21" s="124"/>
      <c r="K21" s="160">
        <f ca="1">E21/$H21</f>
        <v>8.6081375670411049</v>
      </c>
      <c r="L21" s="160">
        <f ca="1">(F21-E21)/$H21</f>
        <v>-1.7376119099314375</v>
      </c>
      <c r="M21" s="160">
        <f ca="1">(G21-F21)/$H21</f>
        <v>-2.1194638862570789</v>
      </c>
      <c r="N21" s="160">
        <f ca="1">(H21-G21)/$H21</f>
        <v>-3.7510617708525889</v>
      </c>
      <c r="O21" s="124"/>
      <c r="W21" s="3">
        <v>43003</v>
      </c>
      <c r="X21" s="2">
        <v>0.79369999999999996</v>
      </c>
      <c r="Y21" s="2">
        <f t="shared" si="2"/>
        <v>-3.1448544693869866E-3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1.0071913528545842</v>
      </c>
      <c r="F22" s="123">
        <f ca="1">SUMIFS(INDIRECT("fincad_data!"&amp;$B22),fincad_data!$C:$C,$C22,fincad_data!$D:$D,F$13,fincad_data!$B:$B,$D$2,fincad_data!$A:$A,$D$1)</f>
        <v>1.0142771041039473</v>
      </c>
      <c r="G22" s="123">
        <f ca="1">SUMIFS(INDIRECT("fincad_data!"&amp;$B22),fincad_data!$C:$C,$C22,fincad_data!$D:$D,G$13,fincad_data!$B:$B,$D$2,fincad_data!$A:$A,$D$1)</f>
        <v>1.0241297379188674</v>
      </c>
      <c r="H22" s="123">
        <f ca="1">SUMIFS(INDIRECT("fincad_data!"&amp;$B22),fincad_data!$C:$C,$C22,fincad_data!$D:$D,H$13,fincad_data!$B:$B,$D$2,fincad_data!$A:$A,$D$1)</f>
        <v>1.0363184170223936</v>
      </c>
      <c r="I22" s="123">
        <f ca="1">SUMIFS(INDIRECT("fincad_data!"&amp;$B22),fincad_data!$C:$C,$C22,fincad_data!$D:$D,I$13,fincad_data!$B:$B,$D$2,fincad_data!$A:$A,$D$1)</f>
        <v>1.4152856120849553</v>
      </c>
      <c r="K22" s="159">
        <f ca="1">E22/$I22</f>
        <v>0.71165236490380257</v>
      </c>
      <c r="L22" s="159">
        <f ca="1">(F22-E22)/$I22</f>
        <v>5.006587496445088E-3</v>
      </c>
      <c r="M22" s="159">
        <f ca="1">(G22-F22)/$I22</f>
        <v>6.9615869268998491E-3</v>
      </c>
      <c r="N22" s="159">
        <f ca="1">(H22-G22)/$I22</f>
        <v>8.6121691617921416E-3</v>
      </c>
      <c r="O22" s="159">
        <f ca="1">(I22-H22)/$I22</f>
        <v>0.26776729151106038</v>
      </c>
      <c r="W22" s="3">
        <v>43000</v>
      </c>
      <c r="X22" s="2">
        <v>0.79620000000000002</v>
      </c>
      <c r="Y22" s="2">
        <f t="shared" si="2"/>
        <v>4.1533002878634991E-3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0.9323177532252046</v>
      </c>
      <c r="F23" s="124">
        <f ca="1">SUMIFS(INDIRECT("fincad_data!"&amp;$B23),fincad_data!$C:$C,$C22,fincad_data!$D:$D,F$13,fincad_data!$B:$B,$D$2,fincad_data!$A:$A,$D$1)</f>
        <v>0.85978496284843475</v>
      </c>
      <c r="G23" s="124">
        <f ca="1">SUMIFS(INDIRECT("fincad_data!"&amp;$B23),fincad_data!$C:$C,$C22,fincad_data!$D:$D,G$13,fincad_data!$B:$B,$D$2,fincad_data!$A:$A,$D$1)</f>
        <v>0.7807792134459729</v>
      </c>
      <c r="H23" s="124">
        <f ca="1">SUMIFS(INDIRECT("fincad_data!"&amp;$B23),fincad_data!$C:$C,$C22,fincad_data!$D:$D,H$13,fincad_data!$B:$B,$D$2,fincad_data!$A:$A,$D$1)</f>
        <v>0.69103035676557689</v>
      </c>
      <c r="I23" s="124">
        <f ca="1">SUMIFS(INDIRECT("fincad_data!"&amp;$B23),fincad_data!$C:$C,$C22,fincad_data!$D:$D,I$13,fincad_data!$B:$B,$D$2,fincad_data!$A:$A,$D$1)</f>
        <v>8.5873008631016809E-2</v>
      </c>
      <c r="K23" s="161">
        <f ca="1">E23/$I23</f>
        <v>10.856935934680378</v>
      </c>
      <c r="L23" s="161">
        <f ca="1">(F23-E23)/$I23</f>
        <v>-0.84465178911376171</v>
      </c>
      <c r="M23" s="161">
        <f ca="1">(G23-F23)/$I23</f>
        <v>-0.9200300613891087</v>
      </c>
      <c r="N23" s="161">
        <f ca="1">(H23-G23)/$I23</f>
        <v>-1.0451346483740092</v>
      </c>
      <c r="O23" s="161">
        <f ca="1">(I23-H23)/$I23</f>
        <v>-7.0471194358034985</v>
      </c>
      <c r="W23" s="3">
        <v>42999</v>
      </c>
      <c r="X23" s="2">
        <v>0.79290000000000005</v>
      </c>
      <c r="Y23" s="2">
        <f t="shared" si="2"/>
        <v>-1.2782128916063255E-2</v>
      </c>
    </row>
    <row r="24" spans="1:25" x14ac:dyDescent="0.25">
      <c r="A24" s="48"/>
      <c r="K24" s="16"/>
      <c r="W24" s="3">
        <v>42998</v>
      </c>
      <c r="X24" s="2">
        <v>0.80310000000000004</v>
      </c>
      <c r="Y24" s="2">
        <f t="shared" si="2"/>
        <v>2.6182921260573672E-3</v>
      </c>
    </row>
    <row r="25" spans="1:25" x14ac:dyDescent="0.25">
      <c r="A25" s="48"/>
      <c r="C25" s="41" t="s">
        <v>32</v>
      </c>
      <c r="D25" s="40">
        <f ca="1">D6</f>
        <v>0.78289150701016597</v>
      </c>
      <c r="L25" s="71"/>
      <c r="W25" s="3">
        <v>42997</v>
      </c>
      <c r="X25" s="2">
        <v>0.80100000000000005</v>
      </c>
      <c r="Y25" s="2">
        <f t="shared" si="2"/>
        <v>6.5130490755311325E-3</v>
      </c>
    </row>
    <row r="26" spans="1:25" x14ac:dyDescent="0.25">
      <c r="A26" s="48"/>
      <c r="L26" s="2"/>
      <c r="W26" s="3">
        <v>42996</v>
      </c>
      <c r="X26" s="2">
        <v>0.79579999999999995</v>
      </c>
      <c r="Y26" s="2">
        <f t="shared" si="2"/>
        <v>-5.5137984303064939E-3</v>
      </c>
    </row>
    <row r="27" spans="1:25" x14ac:dyDescent="0.25">
      <c r="A27" s="48"/>
      <c r="C27" s="125" t="s">
        <v>36</v>
      </c>
      <c r="D27" s="136" t="s">
        <v>33</v>
      </c>
      <c r="I27" s="4"/>
      <c r="J27" s="4"/>
      <c r="L27" s="2"/>
      <c r="W27" s="3">
        <v>42993</v>
      </c>
      <c r="X27" s="2">
        <v>0.80020000000000002</v>
      </c>
      <c r="Y27" s="2">
        <f t="shared" si="2"/>
        <v>-3.7483601363468163E-4</v>
      </c>
    </row>
    <row r="28" spans="1:25" x14ac:dyDescent="0.25">
      <c r="A28" s="48"/>
      <c r="C28" s="119" t="s">
        <v>30</v>
      </c>
      <c r="D28" s="107">
        <f ca="1">E6</f>
        <v>0.78212999999999999</v>
      </c>
      <c r="L28" s="71"/>
      <c r="W28" s="3">
        <v>42992</v>
      </c>
      <c r="X28" s="2">
        <v>0.80049999999999999</v>
      </c>
      <c r="Y28" s="2">
        <f t="shared" si="2"/>
        <v>2.3763378076483762E-3</v>
      </c>
    </row>
    <row r="29" spans="1:25" x14ac:dyDescent="0.25">
      <c r="A29" s="48"/>
      <c r="C29" s="121" t="s">
        <v>14</v>
      </c>
      <c r="D29" s="110">
        <f ca="1">E7</f>
        <v>0.78159000000000001</v>
      </c>
      <c r="W29" s="3">
        <v>42991</v>
      </c>
      <c r="X29" s="2">
        <v>0.79859999999999998</v>
      </c>
      <c r="Y29" s="2">
        <f t="shared" si="2"/>
        <v>-4.1237171838620409E-3</v>
      </c>
    </row>
    <row r="30" spans="1:25" x14ac:dyDescent="0.25">
      <c r="A30" s="48"/>
      <c r="C30" s="121" t="s">
        <v>8</v>
      </c>
      <c r="D30" s="110">
        <f ca="1">E8</f>
        <v>0.78113299999999997</v>
      </c>
      <c r="L30" s="71"/>
      <c r="W30" s="3">
        <v>42990</v>
      </c>
      <c r="X30" s="2">
        <v>0.80189999999999995</v>
      </c>
      <c r="Y30" s="2">
        <f t="shared" si="2"/>
        <v>-1.2462613776552825E-3</v>
      </c>
    </row>
    <row r="31" spans="1:25" x14ac:dyDescent="0.25">
      <c r="A31" s="48"/>
      <c r="C31" s="121" t="s">
        <v>6</v>
      </c>
      <c r="D31" s="110">
        <f ca="1">E9</f>
        <v>0.78061499999999995</v>
      </c>
      <c r="L31" s="1"/>
      <c r="W31" s="3">
        <v>42989</v>
      </c>
      <c r="X31" s="2">
        <v>0.80289999999999995</v>
      </c>
      <c r="Y31" s="2">
        <f t="shared" si="2"/>
        <v>-3.8535693159900777E-3</v>
      </c>
    </row>
    <row r="32" spans="1:25" x14ac:dyDescent="0.25">
      <c r="A32" s="48"/>
      <c r="B32" s="48"/>
      <c r="C32" s="122" t="s">
        <v>67</v>
      </c>
      <c r="D32" s="113">
        <f ca="1">E10</f>
        <v>0.77970347899581605</v>
      </c>
      <c r="F32" s="4"/>
      <c r="G32" s="4"/>
      <c r="H32" s="4"/>
      <c r="L32" s="2"/>
      <c r="N32" s="74"/>
      <c r="W32" s="3">
        <v>42986</v>
      </c>
      <c r="X32" s="2">
        <v>0.80600000000000005</v>
      </c>
      <c r="Y32" s="2">
        <f t="shared" si="2"/>
        <v>1.6142053545412009E-3</v>
      </c>
    </row>
    <row r="33" spans="1:25" x14ac:dyDescent="0.25">
      <c r="A33" s="48"/>
      <c r="B33" s="48"/>
      <c r="L33" s="72"/>
      <c r="N33" s="75"/>
      <c r="W33" s="3">
        <v>42985</v>
      </c>
      <c r="X33" s="2">
        <v>0.80469999999999997</v>
      </c>
      <c r="Y33" s="2">
        <f t="shared" si="2"/>
        <v>5.8578094841597117E-3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0.8</v>
      </c>
      <c r="Y34" s="2">
        <f t="shared" si="2"/>
        <v>5.001250416823734E-4</v>
      </c>
    </row>
    <row r="35" spans="1:25" ht="26.25" x14ac:dyDescent="0.25">
      <c r="A35" s="48"/>
      <c r="B35" s="48"/>
      <c r="C35" s="12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0.79959999999999998</v>
      </c>
      <c r="Y35" s="2">
        <f t="shared" si="2"/>
        <v>6.5244898952821258E-3</v>
      </c>
    </row>
    <row r="36" spans="1:25" x14ac:dyDescent="0.25">
      <c r="A36" s="48"/>
      <c r="B36" s="48"/>
      <c r="C36" s="132" t="s">
        <v>30</v>
      </c>
      <c r="D36" s="105">
        <f ca="1">AC2</f>
        <v>7.2257738030348934E-2</v>
      </c>
      <c r="E36" s="106">
        <f ca="1">$D$25-$D$25*D36*SQRT(B39)/SQRT($B$42)</f>
        <v>0.75471988942869084</v>
      </c>
      <c r="F36" s="106">
        <f ca="1">$D$25+$D$25*D36*SQRT(B39)/SQRT($B$42)</f>
        <v>0.81106312459164109</v>
      </c>
      <c r="G36" s="106">
        <f ca="1">IF(D28&gt;$D$25,F36,E36)/D28</f>
        <v>0.96495453368198492</v>
      </c>
      <c r="H36" s="106">
        <f ca="1">(D28-$D$25)/($D$25*D36*SQRT(B39)/SQRT($B$42))</f>
        <v>-2.7031000543849514E-2</v>
      </c>
      <c r="I36" s="106">
        <f ca="1">AF2</f>
        <v>3.0700000000000061E-2</v>
      </c>
      <c r="J36" s="106">
        <f ca="1">$D$25+IF(D28&gt;$D$25,I36,I36*-1)</f>
        <v>0.75219150701016591</v>
      </c>
      <c r="K36" s="107">
        <f ca="1">J36/D28</f>
        <v>0.96172184548625661</v>
      </c>
      <c r="L36" s="72"/>
      <c r="W36" s="3">
        <v>42982</v>
      </c>
      <c r="X36" s="2">
        <v>0.7944</v>
      </c>
      <c r="Y36" s="2">
        <f t="shared" si="2"/>
        <v>-3.8947219280367714E-3</v>
      </c>
    </row>
    <row r="37" spans="1:25" x14ac:dyDescent="0.25">
      <c r="A37" s="48"/>
      <c r="B37" s="48"/>
      <c r="C37" s="131" t="s">
        <v>14</v>
      </c>
      <c r="D37" s="108">
        <f ca="1">AC3</f>
        <v>7.6020737224762172E-2</v>
      </c>
      <c r="E37" s="109">
        <f ca="1">$D$25-$D$25*D37*SQRT(B40)/SQRT($B$42)</f>
        <v>0.74080734722453345</v>
      </c>
      <c r="F37" s="109">
        <f ca="1">$D$25+$D$25*D37*SQRT(B40)/SQRT($B$42)</f>
        <v>0.82497566679579848</v>
      </c>
      <c r="G37" s="109">
        <f ca="1">IF(D29&gt;$D$25,F37,E37)/D29</f>
        <v>0.94782091278615832</v>
      </c>
      <c r="H37" s="109">
        <f ca="1">(D29-$D$25)/($D$25*D37*SQRT(B40)/SQRT($B$42))</f>
        <v>-3.0926291906397819E-2</v>
      </c>
      <c r="I37" s="109">
        <f ca="1">AF3</f>
        <v>7.1500000000000008E-2</v>
      </c>
      <c r="J37" s="109">
        <f ca="1">$D$25+IF(D29&gt;$D$25,I37,I37*-1)</f>
        <v>0.71139150701016596</v>
      </c>
      <c r="K37" s="110">
        <f ca="1">J37/D29</f>
        <v>0.91018501645385175</v>
      </c>
      <c r="L37" s="73"/>
      <c r="W37" s="3">
        <v>42979</v>
      </c>
      <c r="X37" s="2">
        <v>0.79749999999999999</v>
      </c>
      <c r="Y37" s="2">
        <f t="shared" si="2"/>
        <v>3.5171497128659375E-3</v>
      </c>
    </row>
    <row r="38" spans="1:25" x14ac:dyDescent="0.25">
      <c r="A38" s="48"/>
      <c r="B38" s="64" t="s">
        <v>58</v>
      </c>
      <c r="C38" s="131" t="s">
        <v>8</v>
      </c>
      <c r="D38" s="108">
        <f ca="1">AC4</f>
        <v>7.6784550165966803E-2</v>
      </c>
      <c r="E38" s="109">
        <f ca="1">$D$25-$D$25*D38*SQRT(B41)/SQRT($B$42)</f>
        <v>0.73117951281903437</v>
      </c>
      <c r="F38" s="109">
        <f ca="1">$D$25+$D$25*D38*SQRT(B41)/SQRT($B$42)</f>
        <v>0.83460350120129756</v>
      </c>
      <c r="G38" s="109">
        <f ca="1">IF(D30&gt;$D$25,F38,E38)/D30</f>
        <v>0.93604995925026135</v>
      </c>
      <c r="H38" s="109">
        <f ca="1">(D30-$D$25)/($D$25*D38*SQRT(B41)/SQRT($B$42))</f>
        <v>-3.4005786040012684E-2</v>
      </c>
      <c r="I38" s="109">
        <f ca="1">AF4</f>
        <v>7.1500000000000008E-2</v>
      </c>
      <c r="J38" s="109">
        <f ca="1">$D$25+IF(D30&gt;$D$25,I38,I38*-1)</f>
        <v>0.71139150701016596</v>
      </c>
      <c r="K38" s="110">
        <f ca="1">J38/D30</f>
        <v>0.91071751802851242</v>
      </c>
      <c r="W38" s="3">
        <v>42978</v>
      </c>
      <c r="X38" s="2">
        <v>0.79469999999999996</v>
      </c>
      <c r="Y38" s="2">
        <f t="shared" si="2"/>
        <v>5.2990282966070565E-3</v>
      </c>
    </row>
    <row r="39" spans="1:25" x14ac:dyDescent="0.25">
      <c r="A39" s="48"/>
      <c r="B39" s="58">
        <f>AA2</f>
        <v>62</v>
      </c>
      <c r="C39" s="131" t="s">
        <v>6</v>
      </c>
      <c r="D39" s="108">
        <f ca="1">AC5</f>
        <v>8.1495683202952848E-2</v>
      </c>
      <c r="E39" s="109">
        <f ca="1">$D$25-$D$25*D39*SQRT(B42)/SQRT($B$42)</f>
        <v>0.71908922877258319</v>
      </c>
      <c r="F39" s="109">
        <f ca="1">$D$25+$D$25*D39*SQRT(B42)/SQRT($B$42)</f>
        <v>0.84669378524774874</v>
      </c>
      <c r="G39" s="109">
        <f ca="1">IF(D31&gt;$D$25,F39,E39)/D31</f>
        <v>0.92118295033093556</v>
      </c>
      <c r="H39" s="109">
        <f ca="1">(D31-$D$25)/($D$25*D39*SQRT(B42)/SQRT($B$42))</f>
        <v>-3.5680653936665203E-2</v>
      </c>
      <c r="I39" s="109">
        <f ca="1">AF5</f>
        <v>8.8400000000000034E-2</v>
      </c>
      <c r="J39" s="109">
        <f ca="1">$D$25+IF(D31&gt;$D$25,I39,I39*-1)</f>
        <v>0.69449150701016593</v>
      </c>
      <c r="K39" s="110">
        <f ca="1">J39/D31</f>
        <v>0.88967225458153631</v>
      </c>
      <c r="L39" s="72"/>
      <c r="W39" s="3">
        <v>42977</v>
      </c>
      <c r="X39" s="2">
        <v>0.79049999999999998</v>
      </c>
      <c r="Y39" s="2">
        <f t="shared" si="2"/>
        <v>-5.8022362579110949E-3</v>
      </c>
    </row>
    <row r="40" spans="1:25" x14ac:dyDescent="0.25">
      <c r="A40" s="48"/>
      <c r="B40" s="58">
        <f>AA3</f>
        <v>125</v>
      </c>
      <c r="C40" s="133" t="s">
        <v>67</v>
      </c>
      <c r="D40" s="111">
        <f ca="1">AC6</f>
        <v>0.100031878094132</v>
      </c>
      <c r="E40" s="112">
        <f ca="1">$D$25-$D$25*D40*SQRT(B43)/SQRT($B$42)</f>
        <v>0.67213863364815596</v>
      </c>
      <c r="F40" s="112">
        <f ca="1">$D$25+$D$25*D40*SQRT(B43)/SQRT($B$42)</f>
        <v>0.89364438037217597</v>
      </c>
      <c r="G40" s="112">
        <f ca="1">IF(D32&gt;$D$25,F40,E40)/D32</f>
        <v>0.8620439074015761</v>
      </c>
      <c r="H40" s="112">
        <f ca="1">(D32-$D$25)/($D$25*D40*SQRT(B43)/SQRT($B$42))</f>
        <v>-2.8785059182432588E-2</v>
      </c>
      <c r="I40" s="112">
        <f ca="1">AF6</f>
        <v>0.11960000000000004</v>
      </c>
      <c r="J40" s="112">
        <f ca="1">$D$25+IF(D32&gt;$D$25,I40,I40*-1)</f>
        <v>0.66329150701016593</v>
      </c>
      <c r="K40" s="113">
        <f ca="1">J40/D32</f>
        <v>0.85069712381484086</v>
      </c>
      <c r="L40" s="72"/>
      <c r="W40" s="3">
        <v>42976</v>
      </c>
      <c r="X40" s="2">
        <v>0.79510000000000003</v>
      </c>
      <c r="Y40" s="2">
        <f t="shared" si="2"/>
        <v>-1.5081063559614014E-3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0.79630000000000001</v>
      </c>
      <c r="Y41" s="2">
        <f t="shared" si="2"/>
        <v>3.9006026177582915E-3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0.79320000000000002</v>
      </c>
      <c r="Y42" s="2">
        <f t="shared" si="2"/>
        <v>3.409739996114206E-3</v>
      </c>
    </row>
    <row r="43" spans="1:25" ht="26.25" x14ac:dyDescent="0.25">
      <c r="A43" s="48"/>
      <c r="B43" s="58">
        <v>500</v>
      </c>
      <c r="C43" s="137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0.79049999999999998</v>
      </c>
      <c r="Y43" s="2">
        <f t="shared" si="2"/>
        <v>1.265102158685843E-4</v>
      </c>
    </row>
    <row r="44" spans="1:25" x14ac:dyDescent="0.25">
      <c r="A44" s="48"/>
      <c r="C44" s="132" t="s">
        <v>30</v>
      </c>
      <c r="D44" s="108">
        <f ca="1">G6</f>
        <v>7.9267761635736497E-2</v>
      </c>
      <c r="E44" s="109">
        <f ca="1">$D$25-$D$25*D44*SQRT(B47)/SQRT($B$42)</f>
        <v>0.75198684367288338</v>
      </c>
      <c r="F44" s="109">
        <f ca="1">$D$25+$D$25*D44*SQRT(B47)/SQRT($B$50)</f>
        <v>0.81379617034744856</v>
      </c>
      <c r="G44" s="109">
        <f ca="1">IF(D28&gt;$D$25,F44,E44)/D28</f>
        <v>0.96146017116449101</v>
      </c>
      <c r="H44" s="109">
        <f ca="1">(D28-$D$25)/($D$25*D44*SQRT(B47)/SQRT($B$50))</f>
        <v>-2.4640521136087331E-2</v>
      </c>
      <c r="I44" s="116">
        <f ca="1">D44/D36</f>
        <v>1.097014157880825</v>
      </c>
      <c r="W44" s="3">
        <v>42970</v>
      </c>
      <c r="X44" s="2">
        <v>0.79039999999999999</v>
      </c>
      <c r="Y44" s="2">
        <f t="shared" si="2"/>
        <v>-8.8523559369271603E-4</v>
      </c>
    </row>
    <row r="45" spans="1:25" x14ac:dyDescent="0.25">
      <c r="A45" s="48"/>
      <c r="C45" s="131" t="s">
        <v>14</v>
      </c>
      <c r="D45" s="108">
        <f ca="1">G7</f>
        <v>8.4546713900118101E-2</v>
      </c>
      <c r="E45" s="109">
        <f ca="1">$D$25-$D$25*D45*SQRT(B48)/SQRT($B$42)</f>
        <v>0.7360874697564499</v>
      </c>
      <c r="F45" s="109">
        <f ca="1">$D$25+$D$25*D45*SQRT(B48)/SQRT($B$50)</f>
        <v>0.82969554426388203</v>
      </c>
      <c r="G45" s="109">
        <f ca="1">IF(D29&gt;$D$25,F45,E45)/D29</f>
        <v>0.94178209771932841</v>
      </c>
      <c r="H45" s="109">
        <f ca="1">(D29-$D$25)/($D$25*D45*SQRT(B48)/SQRT($B$50))</f>
        <v>-2.7807579998082848E-2</v>
      </c>
      <c r="I45" s="116">
        <f ca="1">D45/D37</f>
        <v>1.1121533016727805</v>
      </c>
      <c r="W45" s="3">
        <v>42969</v>
      </c>
      <c r="X45" s="2">
        <v>0.79110000000000003</v>
      </c>
      <c r="Y45" s="2">
        <f t="shared" si="2"/>
        <v>-3.5331267037170843E-3</v>
      </c>
    </row>
    <row r="46" spans="1:25" x14ac:dyDescent="0.25">
      <c r="A46" s="48"/>
      <c r="B46" s="64" t="s">
        <v>58</v>
      </c>
      <c r="C46" s="131" t="s">
        <v>8</v>
      </c>
      <c r="D46" s="108">
        <f ca="1">G8</f>
        <v>8.8518366277020394E-2</v>
      </c>
      <c r="E46" s="109">
        <f ca="1">$D$25-$D$25*D46*SQRT(B49)/SQRT($B$42)</f>
        <v>0.72327715447659335</v>
      </c>
      <c r="F46" s="109">
        <f ca="1">$D$25+$D$25*D46*SQRT(B49)/SQRT($B$50)</f>
        <v>0.84250585954373858</v>
      </c>
      <c r="G46" s="109">
        <f ca="1">IF(D30&gt;$D$25,F46,E46)/D30</f>
        <v>0.92593342551984537</v>
      </c>
      <c r="H46" s="109">
        <f ca="1">(D30-$D$25)/($D$25*D46*SQRT(B49)/SQRT($B$50))</f>
        <v>-2.9498047624951951E-2</v>
      </c>
      <c r="I46" s="116">
        <f ca="1">D46/D38</f>
        <v>1.1528148056567553</v>
      </c>
      <c r="W46" s="3">
        <v>42968</v>
      </c>
      <c r="X46" s="2">
        <v>0.79390000000000005</v>
      </c>
      <c r="Y46" s="2">
        <f t="shared" si="2"/>
        <v>1.2603984527145315E-3</v>
      </c>
    </row>
    <row r="47" spans="1:25" x14ac:dyDescent="0.25">
      <c r="A47" s="48"/>
      <c r="B47" s="58">
        <f>B39</f>
        <v>62</v>
      </c>
      <c r="C47" s="131" t="s">
        <v>6</v>
      </c>
      <c r="D47" s="108">
        <f ca="1">G9</f>
        <v>9.0524567365138295E-2</v>
      </c>
      <c r="E47" s="109">
        <f ca="1">$D$25-$D$25*D47*SQRT(B50)/SQRT($B$42)</f>
        <v>0.71202059204422952</v>
      </c>
      <c r="F47" s="109">
        <f ca="1">$D$25+$D$25*D47*SQRT(B50)/SQRT($B$50)</f>
        <v>0.85376242197610241</v>
      </c>
      <c r="G47" s="109">
        <f ca="1">IF(D31&gt;$D$25,F47,E47)/D31</f>
        <v>0.91212773523981672</v>
      </c>
      <c r="H47" s="109">
        <f ca="1">(D31-$D$25)/($D$25*D47*SQRT(B50)/SQRT($B$50))</f>
        <v>-3.2121879776212912E-2</v>
      </c>
      <c r="I47" s="116">
        <f ca="1">D47/D39</f>
        <v>1.1107897229317085</v>
      </c>
      <c r="W47" s="3">
        <v>42965</v>
      </c>
      <c r="X47" s="2">
        <v>0.79290000000000005</v>
      </c>
      <c r="Y47" s="2">
        <f t="shared" si="2"/>
        <v>5.5647038752601186E-3</v>
      </c>
    </row>
    <row r="48" spans="1:25" x14ac:dyDescent="0.25">
      <c r="A48" s="48"/>
      <c r="B48" s="58">
        <f>B40</f>
        <v>125</v>
      </c>
      <c r="C48" s="133" t="s">
        <v>67</v>
      </c>
      <c r="D48" s="111">
        <f ca="1">G10</f>
        <v>9.6040063223069502E-2</v>
      </c>
      <c r="E48" s="112">
        <f ca="1">$D$25-$D$25*D48*SQRT(B51)/SQRT($B$42)</f>
        <v>0.67655827441990413</v>
      </c>
      <c r="F48" s="112">
        <f ca="1">$D$25+$D$25*D48*SQRT(B51)/SQRT($B$50)</f>
        <v>0.8892247396004278</v>
      </c>
      <c r="G48" s="112">
        <f ca="1">IF(D32&gt;$D$25,F48,E48)/D32</f>
        <v>0.86771226837572513</v>
      </c>
      <c r="H48" s="112">
        <f ca="1">(D32-$D$25)/($D$25*D48*SQRT(B51)/SQRT($B$50))</f>
        <v>-2.9981483085673496E-2</v>
      </c>
      <c r="I48" s="117">
        <f ca="1">D48/D40</f>
        <v>0.96009457237915574</v>
      </c>
      <c r="W48" s="3">
        <v>42964</v>
      </c>
      <c r="X48" s="2">
        <v>0.78849999999999998</v>
      </c>
      <c r="Y48" s="2">
        <f t="shared" si="2"/>
        <v>-5.0600993483425963E-3</v>
      </c>
    </row>
    <row r="49" spans="2:25" x14ac:dyDescent="0.25">
      <c r="B49" s="58">
        <f>B41</f>
        <v>185</v>
      </c>
      <c r="W49" s="3">
        <v>42963</v>
      </c>
      <c r="X49" s="2">
        <v>0.79249999999999998</v>
      </c>
      <c r="Y49" s="2">
        <f t="shared" si="2"/>
        <v>1.3209896143869955E-2</v>
      </c>
    </row>
    <row r="50" spans="2:25" x14ac:dyDescent="0.25">
      <c r="B50" s="58">
        <f>B42</f>
        <v>250</v>
      </c>
      <c r="W50" s="3">
        <v>42962</v>
      </c>
      <c r="X50" s="2">
        <v>0.78210000000000002</v>
      </c>
      <c r="Y50" s="2">
        <f t="shared" si="2"/>
        <v>-3.9558527947402269E-3</v>
      </c>
    </row>
    <row r="51" spans="2:25" x14ac:dyDescent="0.25">
      <c r="B51" s="58">
        <v>500</v>
      </c>
      <c r="W51" s="3">
        <v>42961</v>
      </c>
      <c r="X51" s="2">
        <v>0.78520000000000001</v>
      </c>
      <c r="Y51" s="2">
        <f t="shared" si="2"/>
        <v>-5.334700826440668E-3</v>
      </c>
    </row>
    <row r="52" spans="2:25" x14ac:dyDescent="0.25">
      <c r="W52" s="3">
        <v>42958</v>
      </c>
      <c r="X52" s="2">
        <v>0.78939999999999999</v>
      </c>
      <c r="Y52" s="2">
        <f t="shared" si="2"/>
        <v>2.4097925289586195E-3</v>
      </c>
    </row>
    <row r="53" spans="2:25" x14ac:dyDescent="0.25">
      <c r="W53" s="3">
        <v>42957</v>
      </c>
      <c r="X53" s="2">
        <v>0.78749999999999998</v>
      </c>
      <c r="Y53" s="2">
        <f t="shared" si="2"/>
        <v>-1.6494325886374508E-3</v>
      </c>
    </row>
    <row r="54" spans="2:25" x14ac:dyDescent="0.25">
      <c r="W54" s="3">
        <v>42956</v>
      </c>
      <c r="X54" s="2">
        <v>0.78879999999999995</v>
      </c>
      <c r="Y54" s="2">
        <f t="shared" si="2"/>
        <v>-3.2907256628983547E-3</v>
      </c>
    </row>
    <row r="55" spans="2:25" x14ac:dyDescent="0.25">
      <c r="B55" s="58"/>
      <c r="W55" s="3">
        <v>42955</v>
      </c>
      <c r="X55" s="2">
        <v>0.79139999999999999</v>
      </c>
      <c r="Y55" s="2">
        <f t="shared" si="2"/>
        <v>2.5274864282154763E-4</v>
      </c>
    </row>
    <row r="56" spans="2:25" x14ac:dyDescent="0.25">
      <c r="B56" s="64"/>
      <c r="W56" s="3">
        <v>42954</v>
      </c>
      <c r="X56" s="2">
        <v>0.79120000000000001</v>
      </c>
      <c r="Y56" s="2">
        <f t="shared" si="2"/>
        <v>-1.2631048793138922E-3</v>
      </c>
    </row>
    <row r="57" spans="2:25" x14ac:dyDescent="0.25">
      <c r="W57" s="3">
        <v>42951</v>
      </c>
      <c r="X57" s="2">
        <v>0.79220000000000002</v>
      </c>
      <c r="Y57" s="2">
        <f t="shared" si="2"/>
        <v>-3.5282294665156728E-3</v>
      </c>
    </row>
    <row r="58" spans="2:25" x14ac:dyDescent="0.25">
      <c r="W58" s="3">
        <v>42950</v>
      </c>
      <c r="X58" s="2">
        <v>0.79500000000000004</v>
      </c>
      <c r="Y58" s="2">
        <f t="shared" si="2"/>
        <v>-2.2615916160564947E-3</v>
      </c>
    </row>
    <row r="59" spans="2:25" x14ac:dyDescent="0.25">
      <c r="W59" s="3">
        <v>42949</v>
      </c>
      <c r="X59" s="2">
        <v>0.79679999999999995</v>
      </c>
      <c r="Y59" s="2">
        <f t="shared" si="2"/>
        <v>-1.2549413331415423E-4</v>
      </c>
    </row>
    <row r="60" spans="2:25" x14ac:dyDescent="0.25">
      <c r="W60" s="3">
        <v>42948</v>
      </c>
      <c r="X60" s="2">
        <v>0.79690000000000005</v>
      </c>
      <c r="Y60" s="2">
        <f t="shared" si="2"/>
        <v>-4.2574569692979212E-3</v>
      </c>
    </row>
    <row r="61" spans="2:25" x14ac:dyDescent="0.25">
      <c r="W61" s="3">
        <v>42947</v>
      </c>
      <c r="X61" s="2">
        <v>0.80030000000000001</v>
      </c>
      <c r="Y61" s="2">
        <f t="shared" si="2"/>
        <v>2.0012514496573473E-3</v>
      </c>
    </row>
    <row r="62" spans="2:25" x14ac:dyDescent="0.25">
      <c r="W62" s="3">
        <v>42944</v>
      </c>
      <c r="X62" s="2">
        <v>0.79869999999999997</v>
      </c>
      <c r="Y62" s="2">
        <f t="shared" si="2"/>
        <v>2.5072095370229338E-3</v>
      </c>
    </row>
    <row r="63" spans="2:25" x14ac:dyDescent="0.25">
      <c r="W63" s="3">
        <v>42943</v>
      </c>
      <c r="X63" s="2">
        <v>0.79669999999999996</v>
      </c>
      <c r="Y63" s="2">
        <f t="shared" si="2"/>
        <v>-4.7583360504490045E-3</v>
      </c>
    </row>
    <row r="64" spans="2:25" x14ac:dyDescent="0.25">
      <c r="W64" s="3">
        <v>42942</v>
      </c>
      <c r="X64" s="2">
        <v>0.80049999999999999</v>
      </c>
      <c r="Y64" s="2">
        <f t="shared" si="2"/>
        <v>8.530976339939652E-3</v>
      </c>
    </row>
    <row r="65" spans="11:25" x14ac:dyDescent="0.25">
      <c r="W65" s="3">
        <v>42941</v>
      </c>
      <c r="X65" s="2">
        <v>0.79369999999999996</v>
      </c>
      <c r="Y65" s="2">
        <f t="shared" si="2"/>
        <v>1.6392412724339138E-3</v>
      </c>
    </row>
    <row r="66" spans="11:25" x14ac:dyDescent="0.25">
      <c r="W66" s="3">
        <v>42940</v>
      </c>
      <c r="X66" s="2">
        <v>0.79239999999999999</v>
      </c>
      <c r="Y66" s="2">
        <f t="shared" si="2"/>
        <v>1.0101010959852597E-3</v>
      </c>
    </row>
    <row r="67" spans="11:25" x14ac:dyDescent="0.25">
      <c r="K67" s="48"/>
      <c r="W67" s="3">
        <v>42937</v>
      </c>
      <c r="X67" s="2">
        <v>0.79159999999999997</v>
      </c>
      <c r="Y67" s="2">
        <f t="shared" si="2"/>
        <v>-5.2916842644175717E-3</v>
      </c>
    </row>
    <row r="68" spans="11:25" x14ac:dyDescent="0.25">
      <c r="W68" s="3">
        <v>42936</v>
      </c>
      <c r="X68" s="2">
        <v>0.79579999999999995</v>
      </c>
      <c r="Y68" s="2">
        <f t="shared" si="2"/>
        <v>7.5424265046397415E-4</v>
      </c>
    </row>
    <row r="69" spans="11:25" x14ac:dyDescent="0.25">
      <c r="W69" s="3">
        <v>42935</v>
      </c>
      <c r="X69" s="2">
        <v>0.79520000000000002</v>
      </c>
      <c r="Y69" s="2">
        <f t="shared" si="2"/>
        <v>4.5374416139537634E-3</v>
      </c>
    </row>
    <row r="70" spans="11:25" x14ac:dyDescent="0.25">
      <c r="W70" s="3">
        <v>42934</v>
      </c>
      <c r="X70" s="2">
        <v>0.79159999999999997</v>
      </c>
      <c r="Y70" s="2">
        <f t="shared" ref="Y70:Y133" si="3">LN(X70/X71)</f>
        <v>1.463409713414306E-2</v>
      </c>
    </row>
    <row r="71" spans="11:25" x14ac:dyDescent="0.25">
      <c r="W71" s="3">
        <v>42933</v>
      </c>
      <c r="X71" s="2">
        <v>0.78010000000000002</v>
      </c>
      <c r="Y71" s="2">
        <f t="shared" si="3"/>
        <v>-3.9659746220331235E-3</v>
      </c>
    </row>
    <row r="72" spans="11:25" x14ac:dyDescent="0.25">
      <c r="W72" s="3">
        <v>42930</v>
      </c>
      <c r="X72" s="2">
        <v>0.78320000000000001</v>
      </c>
      <c r="Y72" s="2">
        <f t="shared" si="3"/>
        <v>1.2979684889871551E-2</v>
      </c>
    </row>
    <row r="73" spans="11:25" x14ac:dyDescent="0.25">
      <c r="W73" s="3">
        <v>42929</v>
      </c>
      <c r="X73" s="2">
        <v>0.77310000000000001</v>
      </c>
      <c r="Y73" s="2">
        <f t="shared" si="3"/>
        <v>6.879123759731794E-3</v>
      </c>
    </row>
    <row r="74" spans="11:25" x14ac:dyDescent="0.25">
      <c r="W74" s="3">
        <v>42928</v>
      </c>
      <c r="X74" s="2">
        <v>0.76780000000000004</v>
      </c>
      <c r="Y74" s="2">
        <f t="shared" si="3"/>
        <v>5.2233077752815186E-3</v>
      </c>
    </row>
    <row r="75" spans="11:25" x14ac:dyDescent="0.25">
      <c r="W75" s="3">
        <v>42927</v>
      </c>
      <c r="X75" s="2">
        <v>0.76380000000000003</v>
      </c>
      <c r="Y75" s="2">
        <f t="shared" si="3"/>
        <v>4.1983792972565071E-3</v>
      </c>
    </row>
    <row r="76" spans="11:25" x14ac:dyDescent="0.25">
      <c r="W76" s="3">
        <v>42926</v>
      </c>
      <c r="X76" s="2">
        <v>0.76060000000000005</v>
      </c>
      <c r="Y76" s="2">
        <f t="shared" si="3"/>
        <v>6.5759192216460652E-4</v>
      </c>
    </row>
    <row r="77" spans="11:25" x14ac:dyDescent="0.25">
      <c r="W77" s="3">
        <v>42923</v>
      </c>
      <c r="X77" s="2">
        <v>0.7601</v>
      </c>
      <c r="Y77" s="2">
        <f t="shared" si="3"/>
        <v>1.9753743171961251E-3</v>
      </c>
    </row>
    <row r="78" spans="11:25" x14ac:dyDescent="0.25">
      <c r="W78" s="3">
        <v>42922</v>
      </c>
      <c r="X78" s="2">
        <v>0.75860000000000005</v>
      </c>
      <c r="Y78" s="2">
        <f t="shared" si="3"/>
        <v>-2.2384629795923015E-3</v>
      </c>
    </row>
    <row r="79" spans="11:25" x14ac:dyDescent="0.25">
      <c r="W79" s="3">
        <v>42921</v>
      </c>
      <c r="X79" s="2">
        <v>0.76029999999999998</v>
      </c>
      <c r="Y79" s="2">
        <f t="shared" si="3"/>
        <v>-3.9450325976841483E-4</v>
      </c>
    </row>
    <row r="80" spans="11:25" x14ac:dyDescent="0.25">
      <c r="W80" s="3">
        <v>42920</v>
      </c>
      <c r="X80" s="2">
        <v>0.76060000000000005</v>
      </c>
      <c r="Y80" s="2">
        <f t="shared" si="3"/>
        <v>-7.2051140286159077E-3</v>
      </c>
    </row>
    <row r="81" spans="23:25" x14ac:dyDescent="0.25">
      <c r="W81" s="3">
        <v>42919</v>
      </c>
      <c r="X81" s="2">
        <v>0.7661</v>
      </c>
      <c r="Y81" s="2">
        <f t="shared" si="3"/>
        <v>-3.6482125153598863E-3</v>
      </c>
    </row>
    <row r="82" spans="23:25" x14ac:dyDescent="0.25">
      <c r="W82" s="3">
        <v>42916</v>
      </c>
      <c r="X82" s="2">
        <v>0.76890000000000003</v>
      </c>
      <c r="Y82" s="2">
        <f t="shared" si="3"/>
        <v>7.8064016454592005E-4</v>
      </c>
    </row>
    <row r="83" spans="23:25" x14ac:dyDescent="0.25">
      <c r="W83" s="3">
        <v>42915</v>
      </c>
      <c r="X83" s="2">
        <v>0.76829999999999998</v>
      </c>
      <c r="Y83" s="2">
        <f t="shared" si="3"/>
        <v>5.6124927070686555E-3</v>
      </c>
    </row>
    <row r="84" spans="23:25" x14ac:dyDescent="0.25">
      <c r="W84" s="3">
        <v>42914</v>
      </c>
      <c r="X84" s="2">
        <v>0.76400000000000001</v>
      </c>
      <c r="Y84" s="2">
        <f t="shared" si="3"/>
        <v>7.4887034596307833E-3</v>
      </c>
    </row>
    <row r="85" spans="23:25" x14ac:dyDescent="0.25">
      <c r="W85" s="3">
        <v>42913</v>
      </c>
      <c r="X85" s="2">
        <v>0.75829999999999997</v>
      </c>
      <c r="Y85" s="2">
        <f t="shared" si="3"/>
        <v>-2.6371308169706475E-4</v>
      </c>
    </row>
    <row r="86" spans="23:25" x14ac:dyDescent="0.25">
      <c r="W86" s="3">
        <v>42912</v>
      </c>
      <c r="X86" s="2">
        <v>0.75849999999999995</v>
      </c>
      <c r="Y86" s="2">
        <f t="shared" si="3"/>
        <v>2.2437810509182907E-3</v>
      </c>
    </row>
    <row r="87" spans="23:25" x14ac:dyDescent="0.25">
      <c r="W87" s="3">
        <v>42909</v>
      </c>
      <c r="X87" s="2">
        <v>0.75680000000000003</v>
      </c>
      <c r="Y87" s="2">
        <f t="shared" si="3"/>
        <v>3.4414329134118903E-3</v>
      </c>
    </row>
    <row r="88" spans="23:25" x14ac:dyDescent="0.25">
      <c r="W88" s="3">
        <v>42908</v>
      </c>
      <c r="X88" s="2">
        <v>0.75419999999999998</v>
      </c>
      <c r="Y88" s="2">
        <f t="shared" si="3"/>
        <v>-1.4574364951455792E-3</v>
      </c>
    </row>
    <row r="89" spans="23:25" x14ac:dyDescent="0.25">
      <c r="W89" s="3">
        <v>42907</v>
      </c>
      <c r="X89" s="2">
        <v>0.75529999999999997</v>
      </c>
      <c r="Y89" s="2">
        <f t="shared" si="3"/>
        <v>-3.5683643229693879E-3</v>
      </c>
    </row>
    <row r="90" spans="23:25" x14ac:dyDescent="0.25">
      <c r="W90" s="3">
        <v>42906</v>
      </c>
      <c r="X90" s="2">
        <v>0.75800000000000001</v>
      </c>
      <c r="Y90" s="2">
        <f t="shared" si="3"/>
        <v>-2.6350476380051138E-3</v>
      </c>
    </row>
    <row r="91" spans="23:25" x14ac:dyDescent="0.25">
      <c r="W91" s="3">
        <v>42905</v>
      </c>
      <c r="X91" s="2">
        <v>0.76</v>
      </c>
      <c r="Y91" s="2">
        <f t="shared" si="3"/>
        <v>-2.7593473916950116E-3</v>
      </c>
    </row>
    <row r="92" spans="23:25" x14ac:dyDescent="0.25">
      <c r="W92" s="3">
        <v>42902</v>
      </c>
      <c r="X92" s="2">
        <v>0.7621</v>
      </c>
      <c r="Y92" s="2">
        <f t="shared" si="3"/>
        <v>5.5263298540882497E-3</v>
      </c>
    </row>
    <row r="93" spans="23:25" x14ac:dyDescent="0.25">
      <c r="W93" s="3">
        <v>42901</v>
      </c>
      <c r="X93" s="2">
        <v>0.75790000000000002</v>
      </c>
      <c r="Y93" s="2">
        <f t="shared" si="3"/>
        <v>-7.9134797060341922E-4</v>
      </c>
    </row>
    <row r="94" spans="23:25" x14ac:dyDescent="0.25">
      <c r="W94" s="3">
        <v>42900</v>
      </c>
      <c r="X94" s="2">
        <v>0.75849999999999995</v>
      </c>
      <c r="Y94" s="2">
        <f t="shared" si="3"/>
        <v>6.3483879391627229E-3</v>
      </c>
    </row>
    <row r="95" spans="23:25" x14ac:dyDescent="0.25">
      <c r="W95" s="3">
        <v>42899</v>
      </c>
      <c r="X95" s="2">
        <v>0.75370000000000004</v>
      </c>
      <c r="Y95" s="2">
        <f t="shared" si="3"/>
        <v>-5.3057435917703102E-4</v>
      </c>
    </row>
    <row r="96" spans="23:25" x14ac:dyDescent="0.25">
      <c r="W96" s="3">
        <v>42898</v>
      </c>
      <c r="X96" s="2">
        <v>0.75409999999999999</v>
      </c>
      <c r="Y96" s="2">
        <f t="shared" si="3"/>
        <v>1.8582431681149908E-3</v>
      </c>
    </row>
    <row r="97" spans="23:25" x14ac:dyDescent="0.25">
      <c r="W97" s="3">
        <v>42895</v>
      </c>
      <c r="X97" s="2">
        <v>0.75270000000000004</v>
      </c>
      <c r="Y97" s="2">
        <f t="shared" si="3"/>
        <v>-2.6535772503364077E-3</v>
      </c>
    </row>
    <row r="98" spans="23:25" x14ac:dyDescent="0.25">
      <c r="W98" s="3">
        <v>42894</v>
      </c>
      <c r="X98" s="2">
        <v>0.75470000000000004</v>
      </c>
      <c r="Y98" s="2">
        <f t="shared" si="3"/>
        <v>-2.6497085475640206E-4</v>
      </c>
    </row>
    <row r="99" spans="23:25" x14ac:dyDescent="0.25">
      <c r="W99" s="3">
        <v>42893</v>
      </c>
      <c r="X99" s="2">
        <v>0.75490000000000002</v>
      </c>
      <c r="Y99" s="2">
        <f t="shared" si="3"/>
        <v>5.7124034446585717E-3</v>
      </c>
    </row>
    <row r="100" spans="23:25" x14ac:dyDescent="0.25">
      <c r="W100" s="3">
        <v>42892</v>
      </c>
      <c r="X100" s="2">
        <v>0.75060000000000004</v>
      </c>
      <c r="Y100" s="2">
        <f t="shared" si="3"/>
        <v>2.5345174642809631E-3</v>
      </c>
    </row>
    <row r="101" spans="23:25" x14ac:dyDescent="0.25">
      <c r="W101" s="3">
        <v>42891</v>
      </c>
      <c r="X101" s="2">
        <v>0.74870000000000003</v>
      </c>
      <c r="Y101" s="2">
        <f t="shared" si="3"/>
        <v>5.894189870774562E-3</v>
      </c>
    </row>
    <row r="102" spans="23:25" x14ac:dyDescent="0.25">
      <c r="W102" s="3">
        <v>42888</v>
      </c>
      <c r="X102" s="2">
        <v>0.74429999999999996</v>
      </c>
      <c r="Y102" s="2">
        <f t="shared" si="3"/>
        <v>9.3136935658206538E-3</v>
      </c>
    </row>
    <row r="103" spans="23:25" x14ac:dyDescent="0.25">
      <c r="W103" s="3">
        <v>42887</v>
      </c>
      <c r="X103" s="2">
        <v>0.73740000000000006</v>
      </c>
      <c r="Y103" s="2">
        <f t="shared" si="3"/>
        <v>-7.5655589177149752E-3</v>
      </c>
    </row>
    <row r="104" spans="23:25" x14ac:dyDescent="0.25">
      <c r="W104" s="3">
        <v>42886</v>
      </c>
      <c r="X104" s="2">
        <v>0.74299999999999999</v>
      </c>
      <c r="Y104" s="2">
        <f t="shared" si="3"/>
        <v>-4.6995722614859717E-3</v>
      </c>
    </row>
    <row r="105" spans="23:25" x14ac:dyDescent="0.25">
      <c r="W105" s="3">
        <v>42885</v>
      </c>
      <c r="X105" s="2">
        <v>0.74650000000000005</v>
      </c>
      <c r="Y105" s="2">
        <f t="shared" si="3"/>
        <v>3.3545821461532627E-3</v>
      </c>
    </row>
    <row r="106" spans="23:25" x14ac:dyDescent="0.25">
      <c r="W106" s="3">
        <v>42884</v>
      </c>
      <c r="X106" s="2">
        <v>0.74399999999999999</v>
      </c>
      <c r="Y106" s="2">
        <f t="shared" si="3"/>
        <v>-1.0746911297655202E-3</v>
      </c>
    </row>
    <row r="107" spans="23:25" x14ac:dyDescent="0.25">
      <c r="W107" s="3">
        <v>42881</v>
      </c>
      <c r="X107" s="2">
        <v>0.74480000000000002</v>
      </c>
      <c r="Y107" s="2">
        <f t="shared" si="3"/>
        <v>-8.0526108230064778E-4</v>
      </c>
    </row>
    <row r="108" spans="23:25" x14ac:dyDescent="0.25">
      <c r="W108" s="3">
        <v>42880</v>
      </c>
      <c r="X108" s="2">
        <v>0.74539999999999995</v>
      </c>
      <c r="Y108" s="2">
        <f t="shared" si="3"/>
        <v>-6.5521395065250201E-3</v>
      </c>
    </row>
    <row r="109" spans="23:25" x14ac:dyDescent="0.25">
      <c r="W109" s="3">
        <v>42879</v>
      </c>
      <c r="X109" s="2">
        <v>0.75029999999999997</v>
      </c>
      <c r="Y109" s="2">
        <f t="shared" si="3"/>
        <v>3.3375640086695871E-3</v>
      </c>
    </row>
    <row r="110" spans="23:25" x14ac:dyDescent="0.25">
      <c r="W110" s="3">
        <v>42878</v>
      </c>
      <c r="X110" s="2">
        <v>0.74780000000000002</v>
      </c>
      <c r="Y110" s="2">
        <f t="shared" si="3"/>
        <v>1.3373453714341272E-4</v>
      </c>
    </row>
    <row r="111" spans="23:25" x14ac:dyDescent="0.25">
      <c r="W111" s="3">
        <v>42877</v>
      </c>
      <c r="X111" s="2">
        <v>0.74770000000000003</v>
      </c>
      <c r="Y111" s="2">
        <f t="shared" si="3"/>
        <v>2.4102850447522612E-3</v>
      </c>
    </row>
    <row r="112" spans="23:25" x14ac:dyDescent="0.25">
      <c r="W112" s="3">
        <v>42874</v>
      </c>
      <c r="X112" s="2">
        <v>0.74590000000000001</v>
      </c>
      <c r="Y112" s="2">
        <f t="shared" si="3"/>
        <v>5.3770797656374327E-3</v>
      </c>
    </row>
    <row r="113" spans="23:25" x14ac:dyDescent="0.25">
      <c r="W113" s="3">
        <v>42873</v>
      </c>
      <c r="X113" s="2">
        <v>0.7419</v>
      </c>
      <c r="Y113" s="2">
        <f t="shared" si="3"/>
        <v>-1.7507243041485312E-3</v>
      </c>
    </row>
    <row r="114" spans="23:25" x14ac:dyDescent="0.25">
      <c r="W114" s="3">
        <v>42872</v>
      </c>
      <c r="X114" s="2">
        <v>0.74319999999999997</v>
      </c>
      <c r="Y114" s="2">
        <f t="shared" si="3"/>
        <v>8.0764575664896501E-4</v>
      </c>
    </row>
    <row r="115" spans="23:25" x14ac:dyDescent="0.25">
      <c r="W115" s="3">
        <v>42871</v>
      </c>
      <c r="X115" s="2">
        <v>0.74260000000000004</v>
      </c>
      <c r="Y115" s="2">
        <f t="shared" si="3"/>
        <v>1.7521400803057472E-3</v>
      </c>
    </row>
    <row r="116" spans="23:25" x14ac:dyDescent="0.25">
      <c r="W116" s="3">
        <v>42870</v>
      </c>
      <c r="X116" s="2">
        <v>0.74129999999999996</v>
      </c>
      <c r="Y116" s="2">
        <f t="shared" si="3"/>
        <v>3.5135171279818667E-3</v>
      </c>
    </row>
    <row r="117" spans="23:25" x14ac:dyDescent="0.25">
      <c r="W117" s="3">
        <v>42867</v>
      </c>
      <c r="X117" s="2">
        <v>0.73870000000000002</v>
      </c>
      <c r="Y117" s="2">
        <f t="shared" si="3"/>
        <v>1.0835704703710796E-3</v>
      </c>
    </row>
    <row r="118" spans="23:25" x14ac:dyDescent="0.25">
      <c r="W118" s="3">
        <v>42866</v>
      </c>
      <c r="X118" s="2">
        <v>0.7379</v>
      </c>
      <c r="Y118" s="2">
        <f t="shared" si="3"/>
        <v>1.6275603755530638E-3</v>
      </c>
    </row>
    <row r="119" spans="23:25" x14ac:dyDescent="0.25">
      <c r="W119" s="3">
        <v>42865</v>
      </c>
      <c r="X119" s="2">
        <v>0.73670000000000002</v>
      </c>
      <c r="Y119" s="2">
        <f t="shared" si="3"/>
        <v>2.990758074835927E-3</v>
      </c>
    </row>
    <row r="120" spans="23:25" x14ac:dyDescent="0.25">
      <c r="W120" s="3">
        <v>42864</v>
      </c>
      <c r="X120" s="2">
        <v>0.73450000000000004</v>
      </c>
      <c r="Y120" s="2">
        <f t="shared" si="3"/>
        <v>-5.7018889207600511E-3</v>
      </c>
    </row>
    <row r="121" spans="23:25" x14ac:dyDescent="0.25">
      <c r="W121" s="3">
        <v>42863</v>
      </c>
      <c r="X121" s="2">
        <v>0.73870000000000002</v>
      </c>
      <c r="Y121" s="2">
        <f t="shared" si="3"/>
        <v>-4.9962969372986527E-3</v>
      </c>
    </row>
    <row r="122" spans="23:25" x14ac:dyDescent="0.25">
      <c r="W122" s="3">
        <v>42860</v>
      </c>
      <c r="X122" s="2">
        <v>0.74239999999999995</v>
      </c>
      <c r="Y122" s="2">
        <f t="shared" si="3"/>
        <v>2.0225180493795608E-3</v>
      </c>
    </row>
    <row r="123" spans="23:25" x14ac:dyDescent="0.25">
      <c r="W123" s="3">
        <v>42859</v>
      </c>
      <c r="X123" s="2">
        <v>0.7409</v>
      </c>
      <c r="Y123" s="2">
        <f t="shared" si="3"/>
        <v>-1.8878107008899318E-3</v>
      </c>
    </row>
    <row r="124" spans="23:25" x14ac:dyDescent="0.25">
      <c r="W124" s="3">
        <v>42858</v>
      </c>
      <c r="X124" s="2">
        <v>0.74229999999999996</v>
      </c>
      <c r="Y124" s="2">
        <f t="shared" si="3"/>
        <v>-1.5108249138652129E-2</v>
      </c>
    </row>
    <row r="125" spans="23:25" x14ac:dyDescent="0.25">
      <c r="W125" s="3">
        <v>42857</v>
      </c>
      <c r="X125" s="2">
        <v>0.75360000000000005</v>
      </c>
      <c r="Y125" s="2">
        <f t="shared" si="3"/>
        <v>1.3278451028165118E-3</v>
      </c>
    </row>
    <row r="126" spans="23:25" x14ac:dyDescent="0.25">
      <c r="W126" s="3">
        <v>42856</v>
      </c>
      <c r="X126" s="2">
        <v>0.75260000000000005</v>
      </c>
      <c r="Y126" s="2">
        <f t="shared" si="3"/>
        <v>5.0619529959546822E-3</v>
      </c>
    </row>
    <row r="127" spans="23:25" x14ac:dyDescent="0.25">
      <c r="W127" s="3">
        <v>42853</v>
      </c>
      <c r="X127" s="2">
        <v>0.74880000000000002</v>
      </c>
      <c r="Y127" s="2">
        <f t="shared" si="3"/>
        <v>3.0763081841370934E-3</v>
      </c>
    </row>
    <row r="128" spans="23:25" x14ac:dyDescent="0.25">
      <c r="W128" s="3">
        <v>42852</v>
      </c>
      <c r="X128" s="2">
        <v>0.74650000000000005</v>
      </c>
      <c r="Y128" s="2">
        <f t="shared" si="3"/>
        <v>-1.2049000721383585E-3</v>
      </c>
    </row>
    <row r="129" spans="23:25" x14ac:dyDescent="0.25">
      <c r="W129" s="3">
        <v>42851</v>
      </c>
      <c r="X129" s="2">
        <v>0.74739999999999995</v>
      </c>
      <c r="Y129" s="2">
        <f t="shared" si="3"/>
        <v>-8.1285010151666125E-3</v>
      </c>
    </row>
    <row r="130" spans="23:25" x14ac:dyDescent="0.25">
      <c r="W130" s="3">
        <v>42850</v>
      </c>
      <c r="X130" s="2">
        <v>0.75349999999999995</v>
      </c>
      <c r="Y130" s="2">
        <f t="shared" si="3"/>
        <v>-4.7663270427108946E-3</v>
      </c>
    </row>
    <row r="131" spans="23:25" x14ac:dyDescent="0.25">
      <c r="W131" s="3">
        <v>42849</v>
      </c>
      <c r="X131" s="2">
        <v>0.7571</v>
      </c>
      <c r="Y131" s="2">
        <f t="shared" si="3"/>
        <v>3.9703599006596429E-3</v>
      </c>
    </row>
    <row r="132" spans="23:25" x14ac:dyDescent="0.25">
      <c r="W132" s="3">
        <v>42846</v>
      </c>
      <c r="X132" s="2">
        <v>0.75409999999999999</v>
      </c>
      <c r="Y132" s="2">
        <f t="shared" si="3"/>
        <v>1.8582431681149908E-3</v>
      </c>
    </row>
    <row r="133" spans="23:25" x14ac:dyDescent="0.25">
      <c r="W133" s="3">
        <v>42845</v>
      </c>
      <c r="X133" s="2">
        <v>0.75270000000000004</v>
      </c>
      <c r="Y133" s="2">
        <f t="shared" si="3"/>
        <v>3.9936155314699235E-3</v>
      </c>
    </row>
    <row r="134" spans="23:25" x14ac:dyDescent="0.25">
      <c r="W134" s="3">
        <v>42844</v>
      </c>
      <c r="X134" s="2">
        <v>0.74970000000000003</v>
      </c>
      <c r="Y134" s="2">
        <f t="shared" ref="Y134:Y197" si="4">LN(X134/X135)</f>
        <v>-8.3682496705165792E-3</v>
      </c>
    </row>
    <row r="135" spans="23:25" x14ac:dyDescent="0.25">
      <c r="W135" s="3">
        <v>42843</v>
      </c>
      <c r="X135" s="2">
        <v>0.75600000000000001</v>
      </c>
      <c r="Y135" s="2">
        <f t="shared" si="4"/>
        <v>-3.8286402303341904E-3</v>
      </c>
    </row>
    <row r="136" spans="23:25" x14ac:dyDescent="0.25">
      <c r="W136" s="3">
        <v>42842</v>
      </c>
      <c r="X136" s="2">
        <v>0.75890000000000002</v>
      </c>
      <c r="Y136" s="2">
        <f t="shared" si="4"/>
        <v>1.318565591883688E-3</v>
      </c>
    </row>
    <row r="137" spans="23:25" x14ac:dyDescent="0.25">
      <c r="W137" s="3">
        <v>42839</v>
      </c>
      <c r="X137" s="2">
        <v>0.75790000000000002</v>
      </c>
      <c r="Y137" s="2">
        <f t="shared" si="4"/>
        <v>1.4524330803148008E-3</v>
      </c>
    </row>
    <row r="138" spans="23:25" x14ac:dyDescent="0.25">
      <c r="W138" s="3">
        <v>42838</v>
      </c>
      <c r="X138" s="2">
        <v>0.75680000000000003</v>
      </c>
      <c r="Y138" s="2">
        <f t="shared" si="4"/>
        <v>6.0967717014324607E-3</v>
      </c>
    </row>
    <row r="139" spans="23:25" x14ac:dyDescent="0.25">
      <c r="W139" s="3">
        <v>42837</v>
      </c>
      <c r="X139" s="2">
        <v>0.75219999999999998</v>
      </c>
      <c r="Y139" s="2">
        <f t="shared" si="4"/>
        <v>3.0623817288922108E-3</v>
      </c>
    </row>
    <row r="140" spans="23:25" x14ac:dyDescent="0.25">
      <c r="W140" s="3">
        <v>42836</v>
      </c>
      <c r="X140" s="2">
        <v>0.74990000000000001</v>
      </c>
      <c r="Y140" s="2">
        <f t="shared" si="4"/>
        <v>-2.6666666824692843E-4</v>
      </c>
    </row>
    <row r="141" spans="23:25" x14ac:dyDescent="0.25">
      <c r="W141" s="3">
        <v>42835</v>
      </c>
      <c r="X141" s="2">
        <v>0.75009999999999999</v>
      </c>
      <c r="Y141" s="2">
        <f t="shared" si="4"/>
        <v>1.3332444523447422E-4</v>
      </c>
    </row>
    <row r="142" spans="23:25" x14ac:dyDescent="0.25">
      <c r="W142" s="3">
        <v>42832</v>
      </c>
      <c r="X142" s="2">
        <v>0.75</v>
      </c>
      <c r="Y142" s="2">
        <f t="shared" si="4"/>
        <v>-5.982071677547429E-3</v>
      </c>
    </row>
    <row r="143" spans="23:25" x14ac:dyDescent="0.25">
      <c r="W143" s="3">
        <v>42831</v>
      </c>
      <c r="X143" s="2">
        <v>0.75449999999999995</v>
      </c>
      <c r="Y143" s="2">
        <f t="shared" si="4"/>
        <v>-3.3079752295452482E-3</v>
      </c>
    </row>
    <row r="144" spans="23:25" x14ac:dyDescent="0.25">
      <c r="W144" s="3">
        <v>42830</v>
      </c>
      <c r="X144" s="2">
        <v>0.75700000000000001</v>
      </c>
      <c r="Y144" s="2">
        <f t="shared" si="4"/>
        <v>6.6072020903824706E-4</v>
      </c>
    </row>
    <row r="145" spans="23:25" x14ac:dyDescent="0.25">
      <c r="W145" s="3">
        <v>42829</v>
      </c>
      <c r="X145" s="2">
        <v>0.75649999999999995</v>
      </c>
      <c r="Y145" s="2">
        <f t="shared" si="4"/>
        <v>-5.2735784709369259E-3</v>
      </c>
    </row>
    <row r="146" spans="23:25" x14ac:dyDescent="0.25">
      <c r="W146" s="3">
        <v>42828</v>
      </c>
      <c r="X146" s="2">
        <v>0.76049999999999995</v>
      </c>
      <c r="Y146" s="2">
        <f t="shared" si="4"/>
        <v>-3.1508493968361515E-3</v>
      </c>
    </row>
    <row r="147" spans="23:25" x14ac:dyDescent="0.25">
      <c r="W147" s="3">
        <v>42825</v>
      </c>
      <c r="X147" s="2">
        <v>0.76290000000000002</v>
      </c>
      <c r="Y147" s="2">
        <f t="shared" si="4"/>
        <v>-1.5717095573373084E-3</v>
      </c>
    </row>
    <row r="148" spans="23:25" x14ac:dyDescent="0.25">
      <c r="W148" s="3">
        <v>42824</v>
      </c>
      <c r="X148" s="2">
        <v>0.7641</v>
      </c>
      <c r="Y148" s="2">
        <f t="shared" si="4"/>
        <v>-3.7881307137352322E-3</v>
      </c>
    </row>
    <row r="149" spans="23:25" x14ac:dyDescent="0.25">
      <c r="W149" s="3">
        <v>42823</v>
      </c>
      <c r="X149" s="2">
        <v>0.76700000000000002</v>
      </c>
      <c r="Y149" s="2">
        <f t="shared" si="4"/>
        <v>4.8356625628315159E-3</v>
      </c>
    </row>
    <row r="150" spans="23:25" x14ac:dyDescent="0.25">
      <c r="W150" s="3">
        <v>42822</v>
      </c>
      <c r="X150" s="2">
        <v>0.76329999999999998</v>
      </c>
      <c r="Y150" s="2">
        <f t="shared" si="4"/>
        <v>1.9670847599209916E-3</v>
      </c>
    </row>
    <row r="151" spans="23:25" x14ac:dyDescent="0.25">
      <c r="W151" s="3">
        <v>42821</v>
      </c>
      <c r="X151" s="2">
        <v>0.76180000000000003</v>
      </c>
      <c r="Y151" s="2">
        <f t="shared" si="4"/>
        <v>-6.5612494972431482E-4</v>
      </c>
    </row>
    <row r="152" spans="23:25" x14ac:dyDescent="0.25">
      <c r="W152" s="3">
        <v>42818</v>
      </c>
      <c r="X152" s="2">
        <v>0.76229999999999998</v>
      </c>
      <c r="Y152" s="2">
        <f t="shared" si="4"/>
        <v>-5.2459017596491019E-4</v>
      </c>
    </row>
    <row r="153" spans="23:25" x14ac:dyDescent="0.25">
      <c r="W153" s="3">
        <v>42817</v>
      </c>
      <c r="X153" s="2">
        <v>0.76270000000000004</v>
      </c>
      <c r="Y153" s="2">
        <f t="shared" si="4"/>
        <v>-6.6645133965044555E-3</v>
      </c>
    </row>
    <row r="154" spans="23:25" x14ac:dyDescent="0.25">
      <c r="W154" s="3">
        <v>42816</v>
      </c>
      <c r="X154" s="2">
        <v>0.76780000000000004</v>
      </c>
      <c r="Y154" s="2">
        <f t="shared" si="4"/>
        <v>-1.6917174963107272E-3</v>
      </c>
    </row>
    <row r="155" spans="23:25" x14ac:dyDescent="0.25">
      <c r="W155" s="3">
        <v>42815</v>
      </c>
      <c r="X155" s="2">
        <v>0.76910000000000001</v>
      </c>
      <c r="Y155" s="2">
        <f t="shared" si="4"/>
        <v>-5.1874062634209754E-3</v>
      </c>
    </row>
    <row r="156" spans="23:25" x14ac:dyDescent="0.25">
      <c r="W156" s="3">
        <v>42814</v>
      </c>
      <c r="X156" s="2">
        <v>0.77310000000000001</v>
      </c>
      <c r="Y156" s="2">
        <f t="shared" si="4"/>
        <v>3.4985458425133668E-3</v>
      </c>
    </row>
    <row r="157" spans="23:25" x14ac:dyDescent="0.25">
      <c r="W157" s="3">
        <v>42811</v>
      </c>
      <c r="X157" s="2">
        <v>0.77039999999999997</v>
      </c>
      <c r="Y157" s="2">
        <f t="shared" si="4"/>
        <v>3.38057791721832E-3</v>
      </c>
    </row>
    <row r="158" spans="23:25" x14ac:dyDescent="0.25">
      <c r="W158" s="3">
        <v>42810</v>
      </c>
      <c r="X158" s="2">
        <v>0.76780000000000004</v>
      </c>
      <c r="Y158" s="2">
        <f t="shared" si="4"/>
        <v>-4.0293808985191358E-3</v>
      </c>
    </row>
    <row r="159" spans="23:25" x14ac:dyDescent="0.25">
      <c r="W159" s="3">
        <v>42809</v>
      </c>
      <c r="X159" s="2">
        <v>0.77090000000000003</v>
      </c>
      <c r="Y159" s="2">
        <f t="shared" si="4"/>
        <v>1.9649571167085423E-2</v>
      </c>
    </row>
    <row r="160" spans="23:25" x14ac:dyDescent="0.25">
      <c r="W160" s="3">
        <v>42808</v>
      </c>
      <c r="X160" s="2">
        <v>0.75590000000000002</v>
      </c>
      <c r="Y160" s="2">
        <f t="shared" si="4"/>
        <v>-1.5862528111298833E-3</v>
      </c>
    </row>
    <row r="161" spans="23:25" x14ac:dyDescent="0.25">
      <c r="W161" s="3">
        <v>42807</v>
      </c>
      <c r="X161" s="2">
        <v>0.7571</v>
      </c>
      <c r="Y161" s="2">
        <f t="shared" si="4"/>
        <v>3.8377602850041556E-3</v>
      </c>
    </row>
    <row r="162" spans="23:25" x14ac:dyDescent="0.25">
      <c r="W162" s="3">
        <v>42804</v>
      </c>
      <c r="X162" s="2">
        <v>0.75419999999999998</v>
      </c>
      <c r="Y162" s="2">
        <f t="shared" si="4"/>
        <v>4.7846981233362531E-3</v>
      </c>
    </row>
    <row r="163" spans="23:25" x14ac:dyDescent="0.25">
      <c r="W163" s="3">
        <v>42803</v>
      </c>
      <c r="X163" s="2">
        <v>0.75060000000000004</v>
      </c>
      <c r="Y163" s="2">
        <f t="shared" si="4"/>
        <v>-2.926701570249384E-3</v>
      </c>
    </row>
    <row r="164" spans="23:25" x14ac:dyDescent="0.25">
      <c r="W164" s="3">
        <v>42802</v>
      </c>
      <c r="X164" s="2">
        <v>0.75280000000000002</v>
      </c>
      <c r="Y164" s="2">
        <f t="shared" si="4"/>
        <v>-7.9386497896892175E-3</v>
      </c>
    </row>
    <row r="165" spans="23:25" x14ac:dyDescent="0.25">
      <c r="W165" s="3">
        <v>42801</v>
      </c>
      <c r="X165" s="2">
        <v>0.75880000000000003</v>
      </c>
      <c r="Y165" s="2">
        <f t="shared" si="4"/>
        <v>1.1867872428757218E-3</v>
      </c>
    </row>
    <row r="166" spans="23:25" x14ac:dyDescent="0.25">
      <c r="W166" s="3">
        <v>42800</v>
      </c>
      <c r="X166" s="2">
        <v>0.75790000000000002</v>
      </c>
      <c r="Y166" s="2">
        <f t="shared" si="4"/>
        <v>-2.2405281201473845E-3</v>
      </c>
    </row>
    <row r="167" spans="23:25" x14ac:dyDescent="0.25">
      <c r="W167" s="3">
        <v>42797</v>
      </c>
      <c r="X167" s="2">
        <v>0.75960000000000005</v>
      </c>
      <c r="Y167" s="2">
        <f t="shared" si="4"/>
        <v>3.1645596029631616E-3</v>
      </c>
    </row>
    <row r="168" spans="23:25" x14ac:dyDescent="0.25">
      <c r="W168" s="3">
        <v>42796</v>
      </c>
      <c r="X168" s="2">
        <v>0.75719999999999998</v>
      </c>
      <c r="Y168" s="2">
        <f t="shared" si="4"/>
        <v>-1.3771612498685144E-2</v>
      </c>
    </row>
    <row r="169" spans="23:25" x14ac:dyDescent="0.25">
      <c r="W169" s="3">
        <v>42795</v>
      </c>
      <c r="X169" s="2">
        <v>0.76770000000000005</v>
      </c>
      <c r="Y169" s="2">
        <f t="shared" si="4"/>
        <v>2.6085837147750831E-3</v>
      </c>
    </row>
    <row r="170" spans="23:25" x14ac:dyDescent="0.25">
      <c r="W170" s="3">
        <v>42794</v>
      </c>
      <c r="X170" s="2">
        <v>0.76570000000000005</v>
      </c>
      <c r="Y170" s="2">
        <f t="shared" si="4"/>
        <v>-2.0874110645417616E-3</v>
      </c>
    </row>
    <row r="171" spans="23:25" x14ac:dyDescent="0.25">
      <c r="W171" s="3">
        <v>42793</v>
      </c>
      <c r="X171" s="2">
        <v>0.76729999999999998</v>
      </c>
      <c r="Y171" s="2">
        <f t="shared" si="4"/>
        <v>-3.9090494992525355E-4</v>
      </c>
    </row>
    <row r="172" spans="23:25" x14ac:dyDescent="0.25">
      <c r="W172" s="3">
        <v>42790</v>
      </c>
      <c r="X172" s="2">
        <v>0.76759999999999995</v>
      </c>
      <c r="Y172" s="2">
        <f t="shared" si="4"/>
        <v>-5.0679076696706548E-3</v>
      </c>
    </row>
    <row r="173" spans="23:25" x14ac:dyDescent="0.25">
      <c r="W173" s="3">
        <v>42789</v>
      </c>
      <c r="X173" s="2">
        <v>0.77149999999999996</v>
      </c>
      <c r="Y173" s="2">
        <f t="shared" si="4"/>
        <v>1.5566224442952802E-3</v>
      </c>
    </row>
    <row r="174" spans="23:25" x14ac:dyDescent="0.25">
      <c r="W174" s="3">
        <v>42788</v>
      </c>
      <c r="X174" s="2">
        <v>0.77029999999999998</v>
      </c>
      <c r="Y174" s="2">
        <f t="shared" si="4"/>
        <v>3.6415698975679708E-3</v>
      </c>
    </row>
    <row r="175" spans="23:25" x14ac:dyDescent="0.25">
      <c r="W175" s="3">
        <v>42787</v>
      </c>
      <c r="X175" s="2">
        <v>0.76749999999999996</v>
      </c>
      <c r="Y175" s="2">
        <f t="shared" si="4"/>
        <v>-1.6923781947306056E-3</v>
      </c>
    </row>
    <row r="176" spans="23:25" x14ac:dyDescent="0.25">
      <c r="W176" s="3">
        <v>42786</v>
      </c>
      <c r="X176" s="2">
        <v>0.76880000000000004</v>
      </c>
      <c r="Y176" s="2">
        <f t="shared" si="4"/>
        <v>3.1266309994321438E-3</v>
      </c>
    </row>
    <row r="177" spans="23:25" x14ac:dyDescent="0.25">
      <c r="W177" s="3">
        <v>42783</v>
      </c>
      <c r="X177" s="2">
        <v>0.76639999999999997</v>
      </c>
      <c r="Y177" s="2">
        <f t="shared" si="4"/>
        <v>-3.9067636615439287E-3</v>
      </c>
    </row>
    <row r="178" spans="23:25" x14ac:dyDescent="0.25">
      <c r="W178" s="3">
        <v>42782</v>
      </c>
      <c r="X178" s="2">
        <v>0.76939999999999997</v>
      </c>
      <c r="Y178" s="2">
        <f t="shared" si="4"/>
        <v>-2.0773832451348459E-3</v>
      </c>
    </row>
    <row r="179" spans="23:25" x14ac:dyDescent="0.25">
      <c r="W179" s="3">
        <v>42781</v>
      </c>
      <c r="X179" s="2">
        <v>0.77100000000000002</v>
      </c>
      <c r="Y179" s="2">
        <f t="shared" si="4"/>
        <v>6.1146355869709556E-3</v>
      </c>
    </row>
    <row r="180" spans="23:25" x14ac:dyDescent="0.25">
      <c r="W180" s="3">
        <v>42780</v>
      </c>
      <c r="X180" s="2">
        <v>0.76629999999999998</v>
      </c>
      <c r="Y180" s="2">
        <f t="shared" si="4"/>
        <v>3.0059488098381727E-3</v>
      </c>
    </row>
    <row r="181" spans="23:25" x14ac:dyDescent="0.25">
      <c r="W181" s="3">
        <v>42779</v>
      </c>
      <c r="X181" s="2">
        <v>0.76400000000000001</v>
      </c>
      <c r="Y181" s="2">
        <f t="shared" si="4"/>
        <v>-4.4403886463314068E-3</v>
      </c>
    </row>
    <row r="182" spans="23:25" x14ac:dyDescent="0.25">
      <c r="W182" s="3">
        <v>42776</v>
      </c>
      <c r="X182" s="2">
        <v>0.76739999999999997</v>
      </c>
      <c r="Y182" s="2">
        <f t="shared" si="4"/>
        <v>6.4056693312853092E-3</v>
      </c>
    </row>
    <row r="183" spans="23:25" x14ac:dyDescent="0.25">
      <c r="W183" s="3">
        <v>42775</v>
      </c>
      <c r="X183" s="2">
        <v>0.76249999999999996</v>
      </c>
      <c r="Y183" s="2">
        <f t="shared" si="4"/>
        <v>-2.619516887550358E-3</v>
      </c>
    </row>
    <row r="184" spans="23:25" x14ac:dyDescent="0.25">
      <c r="W184" s="3">
        <v>42774</v>
      </c>
      <c r="X184" s="2">
        <v>0.76449999999999996</v>
      </c>
      <c r="Y184" s="2">
        <f t="shared" si="4"/>
        <v>2.2261516428529206E-3</v>
      </c>
    </row>
    <row r="185" spans="23:25" x14ac:dyDescent="0.25">
      <c r="W185" s="3">
        <v>42773</v>
      </c>
      <c r="X185" s="2">
        <v>0.76280000000000003</v>
      </c>
      <c r="Y185" s="2">
        <f t="shared" si="4"/>
        <v>-4.1862960143272746E-3</v>
      </c>
    </row>
    <row r="186" spans="23:25" x14ac:dyDescent="0.25">
      <c r="W186" s="3">
        <v>42772</v>
      </c>
      <c r="X186" s="2">
        <v>0.76600000000000001</v>
      </c>
      <c r="Y186" s="2">
        <f t="shared" si="4"/>
        <v>-2.6075634070808302E-3</v>
      </c>
    </row>
    <row r="187" spans="23:25" x14ac:dyDescent="0.25">
      <c r="W187" s="3">
        <v>42769</v>
      </c>
      <c r="X187" s="2">
        <v>0.76800000000000002</v>
      </c>
      <c r="Y187" s="2">
        <f t="shared" si="4"/>
        <v>2.8686941044781143E-3</v>
      </c>
    </row>
    <row r="188" spans="23:25" x14ac:dyDescent="0.25">
      <c r="W188" s="3">
        <v>42768</v>
      </c>
      <c r="X188" s="2">
        <v>0.76580000000000004</v>
      </c>
      <c r="Y188" s="2">
        <f t="shared" si="4"/>
        <v>9.4464097883954646E-3</v>
      </c>
    </row>
    <row r="189" spans="23:25" x14ac:dyDescent="0.25">
      <c r="W189" s="3">
        <v>42767</v>
      </c>
      <c r="X189" s="2">
        <v>0.75860000000000005</v>
      </c>
      <c r="Y189" s="2">
        <f t="shared" si="4"/>
        <v>1.3183046621171996E-4</v>
      </c>
    </row>
    <row r="190" spans="23:25" x14ac:dyDescent="0.25">
      <c r="W190" s="3">
        <v>42766</v>
      </c>
      <c r="X190" s="2">
        <v>0.75849999999999995</v>
      </c>
      <c r="Y190" s="2">
        <f t="shared" si="4"/>
        <v>3.9630170757927819E-3</v>
      </c>
    </row>
    <row r="191" spans="23:25" x14ac:dyDescent="0.25">
      <c r="W191" s="3">
        <v>42765</v>
      </c>
      <c r="X191" s="2">
        <v>0.75549999999999995</v>
      </c>
      <c r="Y191" s="2">
        <f t="shared" si="4"/>
        <v>5.295909034144327E-4</v>
      </c>
    </row>
    <row r="192" spans="23:25" x14ac:dyDescent="0.25">
      <c r="W192" s="3">
        <v>42762</v>
      </c>
      <c r="X192" s="2">
        <v>0.75509999999999999</v>
      </c>
      <c r="Y192" s="2">
        <f t="shared" si="4"/>
        <v>2.1211727428297072E-3</v>
      </c>
    </row>
    <row r="193" spans="23:25" x14ac:dyDescent="0.25">
      <c r="W193" s="3">
        <v>42761</v>
      </c>
      <c r="X193" s="2">
        <v>0.75349999999999995</v>
      </c>
      <c r="Y193" s="2">
        <f t="shared" si="4"/>
        <v>-4.8984012686176803E-3</v>
      </c>
    </row>
    <row r="194" spans="23:25" x14ac:dyDescent="0.25">
      <c r="W194" s="3">
        <v>42760</v>
      </c>
      <c r="X194" s="2">
        <v>0.75719999999999998</v>
      </c>
      <c r="Y194" s="2">
        <f t="shared" si="4"/>
        <v>-1.319783747066737E-3</v>
      </c>
    </row>
    <row r="195" spans="23:25" x14ac:dyDescent="0.25">
      <c r="W195" s="3">
        <v>42759</v>
      </c>
      <c r="X195" s="2">
        <v>0.75819999999999999</v>
      </c>
      <c r="Y195" s="2">
        <f t="shared" si="4"/>
        <v>-2.6374785857751171E-4</v>
      </c>
    </row>
    <row r="196" spans="23:25" x14ac:dyDescent="0.25">
      <c r="W196" s="3">
        <v>42758</v>
      </c>
      <c r="X196" s="2">
        <v>0.75839999999999996</v>
      </c>
      <c r="Y196" s="2">
        <f t="shared" si="4"/>
        <v>3.8311692280177186E-3</v>
      </c>
    </row>
    <row r="197" spans="23:25" x14ac:dyDescent="0.25">
      <c r="W197" s="3">
        <v>42755</v>
      </c>
      <c r="X197" s="2">
        <v>0.75549999999999995</v>
      </c>
      <c r="Y197" s="2">
        <f t="shared" si="4"/>
        <v>-7.9386085142995548E-4</v>
      </c>
    </row>
    <row r="198" spans="23:25" x14ac:dyDescent="0.25">
      <c r="W198" s="3">
        <v>42754</v>
      </c>
      <c r="X198" s="2">
        <v>0.75609999999999999</v>
      </c>
      <c r="Y198" s="2">
        <f t="shared" ref="Y198:Y261" si="5">LN(X198/X199)</f>
        <v>7.4339914907076803E-3</v>
      </c>
    </row>
    <row r="199" spans="23:25" x14ac:dyDescent="0.25">
      <c r="W199" s="3">
        <v>42753</v>
      </c>
      <c r="X199" s="2">
        <v>0.75049999999999994</v>
      </c>
      <c r="Y199" s="2">
        <f t="shared" si="5"/>
        <v>-8.2272226269593744E-3</v>
      </c>
    </row>
    <row r="200" spans="23:25" x14ac:dyDescent="0.25">
      <c r="W200" s="3">
        <v>42752</v>
      </c>
      <c r="X200" s="2">
        <v>0.75670000000000004</v>
      </c>
      <c r="Y200" s="2">
        <f t="shared" si="5"/>
        <v>1.1965045694605957E-2</v>
      </c>
    </row>
    <row r="201" spans="23:25" x14ac:dyDescent="0.25">
      <c r="W201" s="3">
        <v>42751</v>
      </c>
      <c r="X201" s="2">
        <v>0.74770000000000003</v>
      </c>
      <c r="Y201" s="2">
        <f t="shared" si="5"/>
        <v>-3.3380096419170571E-3</v>
      </c>
    </row>
    <row r="202" spans="23:25" x14ac:dyDescent="0.25">
      <c r="W202" s="3">
        <v>42748</v>
      </c>
      <c r="X202" s="2">
        <v>0.75019999999999998</v>
      </c>
      <c r="Y202" s="2">
        <f t="shared" si="5"/>
        <v>2.4022432478524778E-3</v>
      </c>
    </row>
    <row r="203" spans="23:25" x14ac:dyDescent="0.25">
      <c r="W203" s="3">
        <v>42747</v>
      </c>
      <c r="X203" s="2">
        <v>0.74839999999999995</v>
      </c>
      <c r="Y203" s="2">
        <f t="shared" si="5"/>
        <v>5.7621599967188622E-3</v>
      </c>
    </row>
    <row r="204" spans="23:25" x14ac:dyDescent="0.25">
      <c r="W204" s="3">
        <v>42746</v>
      </c>
      <c r="X204" s="2">
        <v>0.74409999999999998</v>
      </c>
      <c r="Y204" s="2">
        <f t="shared" si="5"/>
        <v>9.85894946211841E-3</v>
      </c>
    </row>
    <row r="205" spans="23:25" x14ac:dyDescent="0.25">
      <c r="W205" s="3">
        <v>42745</v>
      </c>
      <c r="X205" s="2">
        <v>0.73680000000000001</v>
      </c>
      <c r="Y205" s="2">
        <f t="shared" si="5"/>
        <v>1.901916073925334E-3</v>
      </c>
    </row>
    <row r="206" spans="23:25" x14ac:dyDescent="0.25">
      <c r="W206" s="3">
        <v>42744</v>
      </c>
      <c r="X206" s="2">
        <v>0.73540000000000005</v>
      </c>
      <c r="Y206" s="2">
        <f t="shared" si="5"/>
        <v>7.2330578051317679E-3</v>
      </c>
    </row>
    <row r="207" spans="23:25" x14ac:dyDescent="0.25">
      <c r="W207" s="3">
        <v>42741</v>
      </c>
      <c r="X207" s="2">
        <v>0.73009999999999997</v>
      </c>
      <c r="Y207" s="2">
        <f t="shared" si="5"/>
        <v>-5.0550008591416749E-3</v>
      </c>
    </row>
    <row r="208" spans="23:25" x14ac:dyDescent="0.25">
      <c r="W208" s="3">
        <v>42740</v>
      </c>
      <c r="X208" s="2">
        <v>0.73380000000000001</v>
      </c>
      <c r="Y208" s="2">
        <f t="shared" si="5"/>
        <v>7.5234606973123884E-3</v>
      </c>
    </row>
    <row r="209" spans="23:25" x14ac:dyDescent="0.25">
      <c r="W209" s="3">
        <v>42739</v>
      </c>
      <c r="X209" s="2">
        <v>0.72829999999999995</v>
      </c>
      <c r="Y209" s="2">
        <f t="shared" si="5"/>
        <v>8.8264260787541526E-3</v>
      </c>
    </row>
    <row r="210" spans="23:25" x14ac:dyDescent="0.25">
      <c r="W210" s="3">
        <v>42738</v>
      </c>
      <c r="X210" s="2">
        <v>0.72189999999999999</v>
      </c>
      <c r="Y210" s="2">
        <f t="shared" si="5"/>
        <v>4.860108157125397E-3</v>
      </c>
    </row>
    <row r="211" spans="23:25" x14ac:dyDescent="0.25">
      <c r="W211" s="3">
        <v>42737</v>
      </c>
      <c r="X211" s="2">
        <v>0.71840000000000004</v>
      </c>
      <c r="Y211" s="2">
        <f t="shared" si="5"/>
        <v>-3.335189306138239E-3</v>
      </c>
    </row>
    <row r="212" spans="23:25" x14ac:dyDescent="0.25">
      <c r="W212" s="3">
        <v>42734</v>
      </c>
      <c r="X212" s="2">
        <v>0.7208</v>
      </c>
      <c r="Y212" s="2">
        <f t="shared" si="5"/>
        <v>-1.5249188509871502E-3</v>
      </c>
    </row>
    <row r="213" spans="23:25" x14ac:dyDescent="0.25">
      <c r="W213" s="3">
        <v>42733</v>
      </c>
      <c r="X213" s="2">
        <v>0.72189999999999999</v>
      </c>
      <c r="Y213" s="2">
        <f t="shared" si="5"/>
        <v>5.8349707090890055E-3</v>
      </c>
    </row>
    <row r="214" spans="23:25" x14ac:dyDescent="0.25">
      <c r="W214" s="3">
        <v>42732</v>
      </c>
      <c r="X214" s="2">
        <v>0.7177</v>
      </c>
      <c r="Y214" s="2">
        <f t="shared" si="5"/>
        <v>-1.1140510830534736E-3</v>
      </c>
    </row>
    <row r="215" spans="23:25" x14ac:dyDescent="0.25">
      <c r="W215" s="3">
        <v>42731</v>
      </c>
      <c r="X215" s="2">
        <v>0.71850000000000003</v>
      </c>
      <c r="Y215" s="2">
        <f t="shared" si="5"/>
        <v>-9.7377763833084575E-4</v>
      </c>
    </row>
    <row r="216" spans="23:25" x14ac:dyDescent="0.25">
      <c r="W216" s="3">
        <v>42730</v>
      </c>
      <c r="X216" s="2">
        <v>0.71919999999999995</v>
      </c>
      <c r="Y216" s="2">
        <f t="shared" si="5"/>
        <v>2.2271724128240795E-3</v>
      </c>
    </row>
    <row r="217" spans="23:25" x14ac:dyDescent="0.25">
      <c r="W217" s="3">
        <v>42727</v>
      </c>
      <c r="X217" s="2">
        <v>0.71760000000000002</v>
      </c>
      <c r="Y217" s="2">
        <f t="shared" si="5"/>
        <v>-5.6972293336411987E-3</v>
      </c>
    </row>
    <row r="218" spans="23:25" x14ac:dyDescent="0.25">
      <c r="W218" s="3">
        <v>42726</v>
      </c>
      <c r="X218" s="2">
        <v>0.72170000000000001</v>
      </c>
      <c r="Y218" s="2">
        <f t="shared" si="5"/>
        <v>-2.9055710514145241E-3</v>
      </c>
    </row>
    <row r="219" spans="23:25" x14ac:dyDescent="0.25">
      <c r="W219" s="3">
        <v>42725</v>
      </c>
      <c r="X219" s="2">
        <v>0.7238</v>
      </c>
      <c r="Y219" s="2">
        <f t="shared" si="5"/>
        <v>-2.8971531611528983E-3</v>
      </c>
    </row>
    <row r="220" spans="23:25" x14ac:dyDescent="0.25">
      <c r="W220" s="3">
        <v>42724</v>
      </c>
      <c r="X220" s="2">
        <v>0.72589999999999999</v>
      </c>
      <c r="Y220" s="2">
        <f t="shared" si="5"/>
        <v>1.930502530057845E-3</v>
      </c>
    </row>
    <row r="221" spans="23:25" x14ac:dyDescent="0.25">
      <c r="W221" s="3">
        <v>42723</v>
      </c>
      <c r="X221" s="2">
        <v>0.72450000000000003</v>
      </c>
      <c r="Y221" s="2">
        <f t="shared" si="5"/>
        <v>-8.1105675200216411E-3</v>
      </c>
    </row>
    <row r="222" spans="23:25" x14ac:dyDescent="0.25">
      <c r="W222" s="3">
        <v>42720</v>
      </c>
      <c r="X222" s="2">
        <v>0.73040000000000005</v>
      </c>
      <c r="Y222" s="2">
        <f t="shared" si="5"/>
        <v>-7.366013389915267E-3</v>
      </c>
    </row>
    <row r="223" spans="23:25" x14ac:dyDescent="0.25">
      <c r="W223" s="3">
        <v>42719</v>
      </c>
      <c r="X223" s="2">
        <v>0.73580000000000001</v>
      </c>
      <c r="Y223" s="2">
        <f t="shared" si="5"/>
        <v>-6.5023258088383719E-3</v>
      </c>
    </row>
    <row r="224" spans="23:25" x14ac:dyDescent="0.25">
      <c r="W224" s="3">
        <v>42718</v>
      </c>
      <c r="X224" s="2">
        <v>0.74060000000000004</v>
      </c>
      <c r="Y224" s="2">
        <f t="shared" si="5"/>
        <v>-1.2612538050843764E-2</v>
      </c>
    </row>
    <row r="225" spans="23:25" x14ac:dyDescent="0.25">
      <c r="W225" s="3">
        <v>42717</v>
      </c>
      <c r="X225" s="2">
        <v>0.75</v>
      </c>
      <c r="Y225" s="2">
        <f t="shared" si="5"/>
        <v>4.0008002133967057E-4</v>
      </c>
    </row>
    <row r="226" spans="23:25" x14ac:dyDescent="0.25">
      <c r="W226" s="3">
        <v>42716</v>
      </c>
      <c r="X226" s="2">
        <v>0.74970000000000003</v>
      </c>
      <c r="Y226" s="2">
        <f t="shared" si="5"/>
        <v>6.4231453267858648E-3</v>
      </c>
    </row>
    <row r="227" spans="23:25" x14ac:dyDescent="0.25">
      <c r="W227" s="3">
        <v>42713</v>
      </c>
      <c r="X227" s="2">
        <v>0.74490000000000001</v>
      </c>
      <c r="Y227" s="2">
        <f t="shared" si="5"/>
        <v>-1.8776829551110888E-3</v>
      </c>
    </row>
    <row r="228" spans="23:25" x14ac:dyDescent="0.25">
      <c r="W228" s="3">
        <v>42712</v>
      </c>
      <c r="X228" s="2">
        <v>0.74629999999999996</v>
      </c>
      <c r="Y228" s="2">
        <f t="shared" si="5"/>
        <v>-2.5426577767040143E-3</v>
      </c>
    </row>
    <row r="229" spans="23:25" x14ac:dyDescent="0.25">
      <c r="W229" s="3">
        <v>42711</v>
      </c>
      <c r="X229" s="2">
        <v>0.74819999999999998</v>
      </c>
      <c r="Y229" s="2">
        <f t="shared" si="5"/>
        <v>2.810682436577078E-3</v>
      </c>
    </row>
    <row r="230" spans="23:25" x14ac:dyDescent="0.25">
      <c r="W230" s="3">
        <v>42710</v>
      </c>
      <c r="X230" s="2">
        <v>0.74609999999999999</v>
      </c>
      <c r="Y230" s="2">
        <f t="shared" si="5"/>
        <v>-1.4732474371641751E-3</v>
      </c>
    </row>
    <row r="231" spans="23:25" x14ac:dyDescent="0.25">
      <c r="W231" s="3">
        <v>42709</v>
      </c>
      <c r="X231" s="2">
        <v>0.74719999999999998</v>
      </c>
      <c r="Y231" s="2">
        <f t="shared" si="5"/>
        <v>2.0095123648836669E-3</v>
      </c>
    </row>
    <row r="232" spans="23:25" x14ac:dyDescent="0.25">
      <c r="W232" s="3">
        <v>42706</v>
      </c>
      <c r="X232" s="2">
        <v>0.74570000000000003</v>
      </c>
      <c r="Y232" s="2">
        <f t="shared" si="5"/>
        <v>5.6482129717624237E-3</v>
      </c>
    </row>
    <row r="233" spans="23:25" x14ac:dyDescent="0.25">
      <c r="W233" s="3">
        <v>42705</v>
      </c>
      <c r="X233" s="2">
        <v>0.74150000000000005</v>
      </c>
      <c r="Y233" s="2">
        <f t="shared" si="5"/>
        <v>4.05405960655221E-3</v>
      </c>
    </row>
    <row r="234" spans="23:25" x14ac:dyDescent="0.25">
      <c r="W234" s="3">
        <v>42704</v>
      </c>
      <c r="X234" s="2">
        <v>0.73850000000000005</v>
      </c>
      <c r="Y234" s="2">
        <f t="shared" si="5"/>
        <v>-1.3316492428499882E-2</v>
      </c>
    </row>
    <row r="235" spans="23:25" x14ac:dyDescent="0.25">
      <c r="W235" s="3">
        <v>42703</v>
      </c>
      <c r="X235" s="2">
        <v>0.74839999999999995</v>
      </c>
      <c r="Y235" s="2">
        <f t="shared" si="5"/>
        <v>2.6727248588885241E-4</v>
      </c>
    </row>
    <row r="236" spans="23:25" x14ac:dyDescent="0.25">
      <c r="W236" s="3">
        <v>42702</v>
      </c>
      <c r="X236" s="2">
        <v>0.74819999999999998</v>
      </c>
      <c r="Y236" s="2">
        <f t="shared" si="5"/>
        <v>5.2261425481807556E-3</v>
      </c>
    </row>
    <row r="237" spans="23:25" x14ac:dyDescent="0.25">
      <c r="W237" s="3">
        <v>42699</v>
      </c>
      <c r="X237" s="2">
        <v>0.74429999999999996</v>
      </c>
      <c r="Y237" s="2">
        <f t="shared" si="5"/>
        <v>4.7134960338952956E-3</v>
      </c>
    </row>
    <row r="238" spans="23:25" x14ac:dyDescent="0.25">
      <c r="W238" s="3">
        <v>42698</v>
      </c>
      <c r="X238" s="2">
        <v>0.74080000000000001</v>
      </c>
      <c r="Y238" s="2">
        <f t="shared" si="5"/>
        <v>3.1095813605351527E-3</v>
      </c>
    </row>
    <row r="239" spans="23:25" x14ac:dyDescent="0.25">
      <c r="W239" s="3">
        <v>42697</v>
      </c>
      <c r="X239" s="2">
        <v>0.73850000000000005</v>
      </c>
      <c r="Y239" s="2">
        <f t="shared" si="5"/>
        <v>-2.2993179806210335E-3</v>
      </c>
    </row>
    <row r="240" spans="23:25" x14ac:dyDescent="0.25">
      <c r="W240" s="3">
        <v>42696</v>
      </c>
      <c r="X240" s="2">
        <v>0.74019999999999997</v>
      </c>
      <c r="Y240" s="2">
        <f t="shared" si="5"/>
        <v>4.4682221791020101E-3</v>
      </c>
    </row>
    <row r="241" spans="23:25" x14ac:dyDescent="0.25">
      <c r="W241" s="3">
        <v>42695</v>
      </c>
      <c r="X241" s="2">
        <v>0.7369</v>
      </c>
      <c r="Y241" s="2">
        <f t="shared" si="5"/>
        <v>4.2156858517720395E-3</v>
      </c>
    </row>
    <row r="242" spans="23:25" x14ac:dyDescent="0.25">
      <c r="W242" s="3">
        <v>42692</v>
      </c>
      <c r="X242" s="2">
        <v>0.73380000000000001</v>
      </c>
      <c r="Y242" s="2">
        <f t="shared" si="5"/>
        <v>-9.2241565583306966E-3</v>
      </c>
    </row>
    <row r="243" spans="23:25" x14ac:dyDescent="0.25">
      <c r="W243" s="3">
        <v>42691</v>
      </c>
      <c r="X243" s="2">
        <v>0.74060000000000004</v>
      </c>
      <c r="Y243" s="2">
        <f t="shared" si="5"/>
        <v>-9.9423094949649266E-3</v>
      </c>
    </row>
    <row r="244" spans="23:25" x14ac:dyDescent="0.25">
      <c r="W244" s="3">
        <v>42690</v>
      </c>
      <c r="X244" s="2">
        <v>0.748</v>
      </c>
      <c r="Y244" s="2">
        <f t="shared" si="5"/>
        <v>-1.0506114323653851E-2</v>
      </c>
    </row>
    <row r="245" spans="23:25" x14ac:dyDescent="0.25">
      <c r="W245" s="3">
        <v>42689</v>
      </c>
      <c r="X245" s="2">
        <v>0.75590000000000002</v>
      </c>
      <c r="Y245" s="2">
        <f t="shared" si="5"/>
        <v>6.6168201977469254E-4</v>
      </c>
    </row>
    <row r="246" spans="23:25" x14ac:dyDescent="0.25">
      <c r="W246" s="3">
        <v>42688</v>
      </c>
      <c r="X246" s="2">
        <v>0.75539999999999996</v>
      </c>
      <c r="Y246" s="2">
        <f t="shared" si="5"/>
        <v>1.0596027481463537E-3</v>
      </c>
    </row>
    <row r="247" spans="23:25" x14ac:dyDescent="0.25">
      <c r="W247" s="3">
        <v>42685</v>
      </c>
      <c r="X247" s="2">
        <v>0.75460000000000005</v>
      </c>
      <c r="Y247" s="2">
        <f t="shared" si="5"/>
        <v>-8.8396907819567484E-3</v>
      </c>
    </row>
    <row r="248" spans="23:25" x14ac:dyDescent="0.25">
      <c r="W248" s="3">
        <v>42684</v>
      </c>
      <c r="X248" s="2">
        <v>0.76129999999999998</v>
      </c>
      <c r="Y248" s="2">
        <f t="shared" si="5"/>
        <v>-2.8856263465201373E-3</v>
      </c>
    </row>
    <row r="249" spans="23:25" x14ac:dyDescent="0.25">
      <c r="W249" s="3">
        <v>42683</v>
      </c>
      <c r="X249" s="2">
        <v>0.76349999999999996</v>
      </c>
      <c r="Y249" s="2">
        <f t="shared" si="5"/>
        <v>-1.6497094276118885E-2</v>
      </c>
    </row>
    <row r="250" spans="23:25" x14ac:dyDescent="0.25">
      <c r="W250" s="3">
        <v>42682</v>
      </c>
      <c r="X250" s="2">
        <v>0.7762</v>
      </c>
      <c r="Y250" s="2">
        <f t="shared" si="5"/>
        <v>4.3899360364976934E-3</v>
      </c>
    </row>
    <row r="251" spans="23:25" x14ac:dyDescent="0.25">
      <c r="W251" s="3">
        <v>42681</v>
      </c>
      <c r="X251" s="2">
        <v>0.77280000000000004</v>
      </c>
      <c r="Y251" s="2">
        <f t="shared" si="5"/>
        <v>7.1424237146887806E-3</v>
      </c>
    </row>
    <row r="252" spans="23:25" x14ac:dyDescent="0.25">
      <c r="W252" s="3">
        <v>42678</v>
      </c>
      <c r="X252" s="2">
        <v>0.76729999999999998</v>
      </c>
      <c r="Y252" s="2">
        <f t="shared" si="5"/>
        <v>-1.1722567281849078E-3</v>
      </c>
    </row>
    <row r="253" spans="23:25" x14ac:dyDescent="0.25">
      <c r="W253" s="3">
        <v>42677</v>
      </c>
      <c r="X253" s="2">
        <v>0.76819999999999999</v>
      </c>
      <c r="Y253" s="2">
        <f t="shared" si="5"/>
        <v>2.7374063890292415E-3</v>
      </c>
    </row>
    <row r="254" spans="23:25" x14ac:dyDescent="0.25">
      <c r="W254" s="3">
        <v>42676</v>
      </c>
      <c r="X254" s="2">
        <v>0.7661</v>
      </c>
      <c r="Y254" s="2">
        <f t="shared" si="5"/>
        <v>1.1754719566775182E-3</v>
      </c>
    </row>
    <row r="255" spans="23:25" x14ac:dyDescent="0.25">
      <c r="W255" s="3">
        <v>42675</v>
      </c>
      <c r="X255" s="2">
        <v>0.76519999999999999</v>
      </c>
      <c r="Y255" s="2">
        <f t="shared" si="5"/>
        <v>5.635294383620623E-3</v>
      </c>
    </row>
    <row r="256" spans="23:25" x14ac:dyDescent="0.25">
      <c r="W256" s="3">
        <v>42674</v>
      </c>
      <c r="X256" s="2">
        <v>0.76090000000000002</v>
      </c>
      <c r="Y256" s="2">
        <f t="shared" si="5"/>
        <v>1.3150975067378816E-3</v>
      </c>
    </row>
    <row r="257" spans="23:25" x14ac:dyDescent="0.25">
      <c r="W257" s="3">
        <v>42671</v>
      </c>
      <c r="X257" s="2">
        <v>0.75990000000000002</v>
      </c>
      <c r="Y257" s="2">
        <f t="shared" si="5"/>
        <v>1.3168292658720508E-3</v>
      </c>
    </row>
    <row r="258" spans="23:25" x14ac:dyDescent="0.25">
      <c r="W258" s="3">
        <v>42670</v>
      </c>
      <c r="X258" s="2">
        <v>0.75890000000000002</v>
      </c>
      <c r="Y258" s="2">
        <f t="shared" si="5"/>
        <v>-8.1365278279389875E-3</v>
      </c>
    </row>
    <row r="259" spans="23:25" x14ac:dyDescent="0.25">
      <c r="W259" s="3">
        <v>42669</v>
      </c>
      <c r="X259" s="2">
        <v>0.7651</v>
      </c>
      <c r="Y259" s="2">
        <f t="shared" si="5"/>
        <v>6.5372297549376858E-4</v>
      </c>
    </row>
    <row r="260" spans="23:25" x14ac:dyDescent="0.25">
      <c r="W260" s="3">
        <v>42668</v>
      </c>
      <c r="X260" s="2">
        <v>0.76459999999999995</v>
      </c>
      <c r="Y260" s="2">
        <f t="shared" si="5"/>
        <v>4.5880659889665073E-3</v>
      </c>
    </row>
    <row r="261" spans="23:25" x14ac:dyDescent="0.25">
      <c r="W261" s="3">
        <v>42667</v>
      </c>
      <c r="X261" s="2">
        <v>0.7611</v>
      </c>
      <c r="Y261" s="2">
        <f t="shared" si="5"/>
        <v>3.9424404216521823E-4</v>
      </c>
    </row>
    <row r="262" spans="23:25" x14ac:dyDescent="0.25">
      <c r="W262" s="3">
        <v>42664</v>
      </c>
      <c r="X262" s="2">
        <v>0.76080000000000003</v>
      </c>
      <c r="Y262" s="2">
        <f t="shared" ref="Y262:Y325" si="6">LN(X262/X263)</f>
        <v>-2.4942579390123849E-3</v>
      </c>
    </row>
    <row r="263" spans="23:25" x14ac:dyDescent="0.25">
      <c r="W263" s="3">
        <v>42663</v>
      </c>
      <c r="X263" s="2">
        <v>0.76270000000000004</v>
      </c>
      <c r="Y263" s="2">
        <f t="shared" si="6"/>
        <v>-1.2378814659943007E-2</v>
      </c>
    </row>
    <row r="264" spans="23:25" x14ac:dyDescent="0.25">
      <c r="W264" s="3">
        <v>42662</v>
      </c>
      <c r="X264" s="2">
        <v>0.7722</v>
      </c>
      <c r="Y264" s="2">
        <f t="shared" si="6"/>
        <v>7.2784308836813883E-3</v>
      </c>
    </row>
    <row r="265" spans="23:25" x14ac:dyDescent="0.25">
      <c r="W265" s="3">
        <v>42661</v>
      </c>
      <c r="X265" s="2">
        <v>0.76659999999999995</v>
      </c>
      <c r="Y265" s="2">
        <f t="shared" si="6"/>
        <v>4.8381918502709269E-3</v>
      </c>
    </row>
    <row r="266" spans="23:25" x14ac:dyDescent="0.25">
      <c r="W266" s="3">
        <v>42660</v>
      </c>
      <c r="X266" s="2">
        <v>0.76290000000000002</v>
      </c>
      <c r="Y266" s="2">
        <f t="shared" si="6"/>
        <v>1.4429070516800572E-3</v>
      </c>
    </row>
    <row r="267" spans="23:25" x14ac:dyDescent="0.25">
      <c r="W267" s="3">
        <v>42657</v>
      </c>
      <c r="X267" s="2">
        <v>0.76180000000000003</v>
      </c>
      <c r="Y267" s="2">
        <f t="shared" si="6"/>
        <v>6.4529097293819383E-3</v>
      </c>
    </row>
    <row r="268" spans="23:25" x14ac:dyDescent="0.25">
      <c r="W268" s="3">
        <v>42656</v>
      </c>
      <c r="X268" s="2">
        <v>0.75690000000000002</v>
      </c>
      <c r="Y268" s="2">
        <f t="shared" si="6"/>
        <v>9.252528582893376E-4</v>
      </c>
    </row>
    <row r="269" spans="23:25" x14ac:dyDescent="0.25">
      <c r="W269" s="3">
        <v>42655</v>
      </c>
      <c r="X269" s="2">
        <v>0.75619999999999998</v>
      </c>
      <c r="Y269" s="2">
        <f t="shared" si="6"/>
        <v>3.0461582391763547E-3</v>
      </c>
    </row>
    <row r="270" spans="23:25" x14ac:dyDescent="0.25">
      <c r="W270" s="3">
        <v>42654</v>
      </c>
      <c r="X270" s="2">
        <v>0.75390000000000001</v>
      </c>
      <c r="Y270" s="2">
        <f t="shared" si="6"/>
        <v>-8.9793287855993234E-3</v>
      </c>
    </row>
    <row r="271" spans="23:25" x14ac:dyDescent="0.25">
      <c r="W271" s="3">
        <v>42653</v>
      </c>
      <c r="X271" s="2">
        <v>0.76070000000000004</v>
      </c>
      <c r="Y271" s="2">
        <f t="shared" si="6"/>
        <v>3.2918589210210528E-3</v>
      </c>
    </row>
    <row r="272" spans="23:25" x14ac:dyDescent="0.25">
      <c r="W272" s="3">
        <v>42650</v>
      </c>
      <c r="X272" s="2">
        <v>0.75819999999999999</v>
      </c>
      <c r="Y272" s="2">
        <f t="shared" si="6"/>
        <v>-3.9559570635242983E-4</v>
      </c>
    </row>
    <row r="273" spans="23:25" x14ac:dyDescent="0.25">
      <c r="W273" s="3">
        <v>42649</v>
      </c>
      <c r="X273" s="2">
        <v>0.75849999999999995</v>
      </c>
      <c r="Y273" s="2">
        <f t="shared" si="6"/>
        <v>-4.8661896511728994E-3</v>
      </c>
    </row>
    <row r="274" spans="23:25" x14ac:dyDescent="0.25">
      <c r="W274" s="3">
        <v>42648</v>
      </c>
      <c r="X274" s="2">
        <v>0.76219999999999999</v>
      </c>
      <c r="Y274" s="2">
        <f t="shared" si="6"/>
        <v>2.6243275311346259E-4</v>
      </c>
    </row>
    <row r="275" spans="23:25" x14ac:dyDescent="0.25">
      <c r="W275" s="3">
        <v>42647</v>
      </c>
      <c r="X275" s="2">
        <v>0.76200000000000001</v>
      </c>
      <c r="Y275" s="2">
        <f t="shared" si="6"/>
        <v>-7.1919237747058813E-3</v>
      </c>
    </row>
    <row r="276" spans="23:25" x14ac:dyDescent="0.25">
      <c r="W276" s="3">
        <v>42646</v>
      </c>
      <c r="X276" s="2">
        <v>0.76749999999999996</v>
      </c>
      <c r="Y276" s="2">
        <f t="shared" si="6"/>
        <v>1.4342528047014741E-3</v>
      </c>
    </row>
    <row r="277" spans="23:25" x14ac:dyDescent="0.25">
      <c r="W277" s="3">
        <v>42643</v>
      </c>
      <c r="X277" s="2">
        <v>0.76639999999999997</v>
      </c>
      <c r="Y277" s="2">
        <f t="shared" si="6"/>
        <v>3.6601348050583331E-3</v>
      </c>
    </row>
    <row r="278" spans="23:25" x14ac:dyDescent="0.25">
      <c r="W278" s="3">
        <v>42642</v>
      </c>
      <c r="X278" s="2">
        <v>0.76359999999999995</v>
      </c>
      <c r="Y278" s="2">
        <f t="shared" si="6"/>
        <v>-7.3069218630321779E-3</v>
      </c>
    </row>
    <row r="279" spans="23:25" x14ac:dyDescent="0.25">
      <c r="W279" s="3">
        <v>42641</v>
      </c>
      <c r="X279" s="2">
        <v>0.76919999999999999</v>
      </c>
      <c r="Y279" s="2">
        <f t="shared" si="6"/>
        <v>3.2554231497758431E-3</v>
      </c>
    </row>
    <row r="280" spans="23:25" x14ac:dyDescent="0.25">
      <c r="W280" s="3">
        <v>42640</v>
      </c>
      <c r="X280" s="2">
        <v>0.76670000000000005</v>
      </c>
      <c r="Y280" s="2">
        <f t="shared" si="6"/>
        <v>4.0514987132563227E-3</v>
      </c>
    </row>
    <row r="281" spans="23:25" x14ac:dyDescent="0.25">
      <c r="W281" s="3">
        <v>42639</v>
      </c>
      <c r="X281" s="2">
        <v>0.76359999999999995</v>
      </c>
      <c r="Y281" s="2">
        <f t="shared" si="6"/>
        <v>1.7039128573644161E-3</v>
      </c>
    </row>
    <row r="282" spans="23:25" x14ac:dyDescent="0.25">
      <c r="W282" s="3">
        <v>42636</v>
      </c>
      <c r="X282" s="2">
        <v>0.76229999999999998</v>
      </c>
      <c r="Y282" s="2">
        <f t="shared" si="6"/>
        <v>-2.6202032546102753E-3</v>
      </c>
    </row>
    <row r="283" spans="23:25" x14ac:dyDescent="0.25">
      <c r="W283" s="3">
        <v>42635</v>
      </c>
      <c r="X283" s="2">
        <v>0.76429999999999998</v>
      </c>
      <c r="Y283" s="2">
        <f t="shared" si="6"/>
        <v>2.4890299088461141E-3</v>
      </c>
    </row>
    <row r="284" spans="23:25" x14ac:dyDescent="0.25">
      <c r="W284" s="3">
        <v>42634</v>
      </c>
      <c r="X284" s="2">
        <v>0.76239999999999997</v>
      </c>
      <c r="Y284" s="2">
        <f t="shared" si="6"/>
        <v>8.9592167126377673E-3</v>
      </c>
    </row>
    <row r="285" spans="23:25" x14ac:dyDescent="0.25">
      <c r="W285" s="3">
        <v>42633</v>
      </c>
      <c r="X285" s="2">
        <v>0.75560000000000005</v>
      </c>
      <c r="Y285" s="2">
        <f t="shared" si="6"/>
        <v>2.9158403694138808E-3</v>
      </c>
    </row>
    <row r="286" spans="23:25" x14ac:dyDescent="0.25">
      <c r="W286" s="3">
        <v>42632</v>
      </c>
      <c r="X286" s="2">
        <v>0.75339999999999996</v>
      </c>
      <c r="Y286" s="2">
        <f t="shared" si="6"/>
        <v>5.7238093041033916E-3</v>
      </c>
    </row>
    <row r="287" spans="23:25" x14ac:dyDescent="0.25">
      <c r="W287" s="3">
        <v>42629</v>
      </c>
      <c r="X287" s="2">
        <v>0.74909999999999999</v>
      </c>
      <c r="Y287" s="2">
        <f t="shared" si="6"/>
        <v>-3.1987232391919277E-3</v>
      </c>
    </row>
    <row r="288" spans="23:25" x14ac:dyDescent="0.25">
      <c r="W288" s="3">
        <v>42628</v>
      </c>
      <c r="X288" s="2">
        <v>0.75149999999999995</v>
      </c>
      <c r="Y288" s="2">
        <f t="shared" si="6"/>
        <v>6.1399018300080108E-3</v>
      </c>
    </row>
    <row r="289" spans="23:25" x14ac:dyDescent="0.25">
      <c r="W289" s="3">
        <v>42627</v>
      </c>
      <c r="X289" s="2">
        <v>0.74690000000000001</v>
      </c>
      <c r="Y289" s="2">
        <f t="shared" si="6"/>
        <v>6.6965782988690154E-4</v>
      </c>
    </row>
    <row r="290" spans="23:25" x14ac:dyDescent="0.25">
      <c r="W290" s="3">
        <v>42626</v>
      </c>
      <c r="X290" s="2">
        <v>0.74639999999999995</v>
      </c>
      <c r="Y290" s="2">
        <f t="shared" si="6"/>
        <v>-1.3573062665794982E-2</v>
      </c>
    </row>
    <row r="291" spans="23:25" x14ac:dyDescent="0.25">
      <c r="W291" s="3">
        <v>42625</v>
      </c>
      <c r="X291" s="2">
        <v>0.75660000000000005</v>
      </c>
      <c r="Y291" s="2">
        <f t="shared" si="6"/>
        <v>3.3097269903275312E-3</v>
      </c>
    </row>
    <row r="292" spans="23:25" x14ac:dyDescent="0.25">
      <c r="W292" s="3">
        <v>42622</v>
      </c>
      <c r="X292" s="2">
        <v>0.75409999999999999</v>
      </c>
      <c r="Y292" s="2">
        <f t="shared" si="6"/>
        <v>-1.3435397040237045E-2</v>
      </c>
    </row>
    <row r="293" spans="23:25" x14ac:dyDescent="0.25">
      <c r="W293" s="3">
        <v>42621</v>
      </c>
      <c r="X293" s="2">
        <v>0.76429999999999998</v>
      </c>
      <c r="Y293" s="2">
        <f t="shared" si="6"/>
        <v>-3.9174769347811566E-3</v>
      </c>
    </row>
    <row r="294" spans="23:25" x14ac:dyDescent="0.25">
      <c r="W294" s="3">
        <v>42620</v>
      </c>
      <c r="X294" s="2">
        <v>0.76729999999999998</v>
      </c>
      <c r="Y294" s="2">
        <f t="shared" si="6"/>
        <v>-1.8229171714668742E-3</v>
      </c>
    </row>
    <row r="295" spans="23:25" x14ac:dyDescent="0.25">
      <c r="W295" s="3">
        <v>42619</v>
      </c>
      <c r="X295" s="2">
        <v>0.76870000000000005</v>
      </c>
      <c r="Y295" s="2">
        <f t="shared" si="6"/>
        <v>1.3753573272851869E-2</v>
      </c>
    </row>
    <row r="296" spans="23:25" x14ac:dyDescent="0.25">
      <c r="W296" s="3">
        <v>42618</v>
      </c>
      <c r="X296" s="2">
        <v>0.75819999999999999</v>
      </c>
      <c r="Y296" s="2">
        <f t="shared" si="6"/>
        <v>1.1877269624575677E-3</v>
      </c>
    </row>
    <row r="297" spans="23:25" x14ac:dyDescent="0.25">
      <c r="W297" s="3">
        <v>42615</v>
      </c>
      <c r="X297" s="2">
        <v>0.75729999999999997</v>
      </c>
      <c r="Y297" s="2">
        <f t="shared" si="6"/>
        <v>2.9092853103971652E-3</v>
      </c>
    </row>
    <row r="298" spans="23:25" x14ac:dyDescent="0.25">
      <c r="W298" s="3">
        <v>42614</v>
      </c>
      <c r="X298" s="2">
        <v>0.75509999999999999</v>
      </c>
      <c r="Y298" s="2">
        <f t="shared" si="6"/>
        <v>4.5128826259565507E-3</v>
      </c>
    </row>
    <row r="299" spans="23:25" x14ac:dyDescent="0.25">
      <c r="W299" s="3">
        <v>42613</v>
      </c>
      <c r="X299" s="2">
        <v>0.75170000000000003</v>
      </c>
      <c r="Y299" s="2">
        <f t="shared" si="6"/>
        <v>1.0648210775851025E-3</v>
      </c>
    </row>
    <row r="300" spans="23:25" x14ac:dyDescent="0.25">
      <c r="W300" s="3">
        <v>42612</v>
      </c>
      <c r="X300" s="2">
        <v>0.75090000000000001</v>
      </c>
      <c r="Y300" s="2">
        <f t="shared" si="6"/>
        <v>-7.9586572092835064E-3</v>
      </c>
    </row>
    <row r="301" spans="23:25" x14ac:dyDescent="0.25">
      <c r="W301" s="3">
        <v>42611</v>
      </c>
      <c r="X301" s="2">
        <v>0.75690000000000002</v>
      </c>
      <c r="Y301" s="2">
        <f t="shared" si="6"/>
        <v>6.6080753081929392E-4</v>
      </c>
    </row>
    <row r="302" spans="23:25" x14ac:dyDescent="0.25">
      <c r="W302" s="3">
        <v>42608</v>
      </c>
      <c r="X302" s="2">
        <v>0.75639999999999996</v>
      </c>
      <c r="Y302" s="2">
        <f t="shared" si="6"/>
        <v>-7.1137172602012836E-3</v>
      </c>
    </row>
    <row r="303" spans="23:25" x14ac:dyDescent="0.25">
      <c r="W303" s="3">
        <v>42607</v>
      </c>
      <c r="X303" s="2">
        <v>0.76180000000000003</v>
      </c>
      <c r="Y303" s="2">
        <f t="shared" si="6"/>
        <v>6.5655573233686527E-4</v>
      </c>
    </row>
    <row r="304" spans="23:25" x14ac:dyDescent="0.25">
      <c r="W304" s="3">
        <v>42606</v>
      </c>
      <c r="X304" s="2">
        <v>0.76129999999999998</v>
      </c>
      <c r="Y304" s="2">
        <f t="shared" si="6"/>
        <v>-2.6267402304955192E-4</v>
      </c>
    </row>
    <row r="305" spans="23:25" x14ac:dyDescent="0.25">
      <c r="W305" s="3">
        <v>42605</v>
      </c>
      <c r="X305" s="2">
        <v>0.76149999999999995</v>
      </c>
      <c r="Y305" s="2">
        <f t="shared" si="6"/>
        <v>-1.4434750882468855E-3</v>
      </c>
    </row>
    <row r="306" spans="23:25" x14ac:dyDescent="0.25">
      <c r="W306" s="3">
        <v>42604</v>
      </c>
      <c r="X306" s="2">
        <v>0.76259999999999994</v>
      </c>
      <c r="Y306" s="2">
        <f t="shared" si="6"/>
        <v>-1.3112174672969343E-4</v>
      </c>
    </row>
    <row r="307" spans="23:25" x14ac:dyDescent="0.25">
      <c r="W307" s="3">
        <v>42601</v>
      </c>
      <c r="X307" s="2">
        <v>0.76270000000000004</v>
      </c>
      <c r="Y307" s="2">
        <f t="shared" si="6"/>
        <v>-7.7059089605504899E-3</v>
      </c>
    </row>
    <row r="308" spans="23:25" x14ac:dyDescent="0.25">
      <c r="W308" s="3">
        <v>42600</v>
      </c>
      <c r="X308" s="2">
        <v>0.76859999999999995</v>
      </c>
      <c r="Y308" s="2">
        <f t="shared" si="6"/>
        <v>4.0414630330050617E-3</v>
      </c>
    </row>
    <row r="309" spans="23:25" x14ac:dyDescent="0.25">
      <c r="W309" s="3">
        <v>42599</v>
      </c>
      <c r="X309" s="2">
        <v>0.76549999999999996</v>
      </c>
      <c r="Y309" s="2">
        <f t="shared" si="6"/>
        <v>-5.2117381811954714E-3</v>
      </c>
    </row>
    <row r="310" spans="23:25" x14ac:dyDescent="0.25">
      <c r="W310" s="3">
        <v>42598</v>
      </c>
      <c r="X310" s="2">
        <v>0.76949999999999996</v>
      </c>
      <c r="Y310" s="2">
        <f t="shared" si="6"/>
        <v>2.7327754660819922E-3</v>
      </c>
    </row>
    <row r="311" spans="23:25" x14ac:dyDescent="0.25">
      <c r="W311" s="3">
        <v>42597</v>
      </c>
      <c r="X311" s="2">
        <v>0.76739999999999997</v>
      </c>
      <c r="Y311" s="2">
        <f t="shared" si="6"/>
        <v>2.8709402467541742E-3</v>
      </c>
    </row>
    <row r="312" spans="23:25" x14ac:dyDescent="0.25">
      <c r="W312" s="3">
        <v>42594</v>
      </c>
      <c r="X312" s="2">
        <v>0.76519999999999999</v>
      </c>
      <c r="Y312" s="2">
        <f t="shared" si="6"/>
        <v>-6.1233987179061108E-3</v>
      </c>
    </row>
    <row r="313" spans="23:25" x14ac:dyDescent="0.25">
      <c r="W313" s="3">
        <v>42593</v>
      </c>
      <c r="X313" s="2">
        <v>0.76990000000000003</v>
      </c>
      <c r="Y313" s="2">
        <f t="shared" si="6"/>
        <v>-5.1941307491616077E-4</v>
      </c>
    </row>
    <row r="314" spans="23:25" x14ac:dyDescent="0.25">
      <c r="W314" s="3">
        <v>42592</v>
      </c>
      <c r="X314" s="2">
        <v>0.77029999999999998</v>
      </c>
      <c r="Y314" s="2">
        <f t="shared" si="6"/>
        <v>3.9021901753005755E-3</v>
      </c>
    </row>
    <row r="315" spans="23:25" x14ac:dyDescent="0.25">
      <c r="W315" s="3">
        <v>42591</v>
      </c>
      <c r="X315" s="2">
        <v>0.76729999999999998</v>
      </c>
      <c r="Y315" s="2">
        <f t="shared" si="6"/>
        <v>2.8713149458132578E-3</v>
      </c>
    </row>
    <row r="316" spans="23:25" x14ac:dyDescent="0.25">
      <c r="W316" s="3">
        <v>42590</v>
      </c>
      <c r="X316" s="2">
        <v>0.7651</v>
      </c>
      <c r="Y316" s="2">
        <f t="shared" si="6"/>
        <v>4.1912307588421807E-3</v>
      </c>
    </row>
    <row r="317" spans="23:25" x14ac:dyDescent="0.25">
      <c r="W317" s="3">
        <v>42587</v>
      </c>
      <c r="X317" s="2">
        <v>0.76190000000000002</v>
      </c>
      <c r="Y317" s="2">
        <f t="shared" si="6"/>
        <v>-1.1805602473000606E-3</v>
      </c>
    </row>
    <row r="318" spans="23:25" x14ac:dyDescent="0.25">
      <c r="W318" s="3">
        <v>42586</v>
      </c>
      <c r="X318" s="2">
        <v>0.76280000000000003</v>
      </c>
      <c r="Y318" s="2">
        <f t="shared" si="6"/>
        <v>5.2576356654047583E-3</v>
      </c>
    </row>
    <row r="319" spans="23:25" x14ac:dyDescent="0.25">
      <c r="W319" s="3">
        <v>42585</v>
      </c>
      <c r="X319" s="2">
        <v>0.75880000000000003</v>
      </c>
      <c r="Y319" s="2">
        <f t="shared" si="6"/>
        <v>-2.763705121617967E-3</v>
      </c>
    </row>
    <row r="320" spans="23:25" x14ac:dyDescent="0.25">
      <c r="W320" s="3">
        <v>42584</v>
      </c>
      <c r="X320" s="2">
        <v>0.76090000000000002</v>
      </c>
      <c r="Y320" s="2">
        <f t="shared" si="6"/>
        <v>9.6402199203237462E-3</v>
      </c>
    </row>
    <row r="321" spans="23:25" x14ac:dyDescent="0.25">
      <c r="W321" s="3">
        <v>42583</v>
      </c>
      <c r="X321" s="2">
        <v>0.75360000000000005</v>
      </c>
      <c r="Y321" s="2">
        <f t="shared" si="6"/>
        <v>-7.9302556759775558E-3</v>
      </c>
    </row>
    <row r="322" spans="23:25" x14ac:dyDescent="0.25">
      <c r="W322" s="3">
        <v>42580</v>
      </c>
      <c r="X322" s="2">
        <v>0.75960000000000005</v>
      </c>
      <c r="Y322" s="2">
        <f t="shared" si="6"/>
        <v>1.2318852386447879E-2</v>
      </c>
    </row>
    <row r="323" spans="23:25" x14ac:dyDescent="0.25">
      <c r="W323" s="3">
        <v>42579</v>
      </c>
      <c r="X323" s="2">
        <v>0.75029999999999997</v>
      </c>
      <c r="Y323" s="2">
        <f t="shared" si="6"/>
        <v>1.6006405978457453E-3</v>
      </c>
    </row>
    <row r="324" spans="23:25" x14ac:dyDescent="0.25">
      <c r="W324" s="3">
        <v>42578</v>
      </c>
      <c r="X324" s="2">
        <v>0.74909999999999999</v>
      </c>
      <c r="Y324" s="2">
        <f t="shared" si="6"/>
        <v>-1.4673516939497316E-3</v>
      </c>
    </row>
    <row r="325" spans="23:25" x14ac:dyDescent="0.25">
      <c r="W325" s="3">
        <v>42577</v>
      </c>
      <c r="X325" s="2">
        <v>0.75019999999999998</v>
      </c>
      <c r="Y325" s="2">
        <f t="shared" si="6"/>
        <v>4.2746525149696618E-3</v>
      </c>
    </row>
    <row r="326" spans="23:25" x14ac:dyDescent="0.25">
      <c r="W326" s="3">
        <v>42576</v>
      </c>
      <c r="X326" s="2">
        <v>0.747</v>
      </c>
      <c r="Y326" s="2">
        <f t="shared" ref="Y326:Y389" si="7">LN(X326/X327)</f>
        <v>1.0715243457599295E-3</v>
      </c>
    </row>
    <row r="327" spans="23:25" x14ac:dyDescent="0.25">
      <c r="W327" s="3">
        <v>42573</v>
      </c>
      <c r="X327" s="2">
        <v>0.74619999999999997</v>
      </c>
      <c r="Y327" s="2">
        <f t="shared" si="7"/>
        <v>-4.4126567555949946E-3</v>
      </c>
    </row>
    <row r="328" spans="23:25" x14ac:dyDescent="0.25">
      <c r="W328" s="3">
        <v>42572</v>
      </c>
      <c r="X328" s="2">
        <v>0.74950000000000006</v>
      </c>
      <c r="Y328" s="2">
        <f t="shared" si="7"/>
        <v>2.2707549996390957E-3</v>
      </c>
    </row>
    <row r="329" spans="23:25" x14ac:dyDescent="0.25">
      <c r="W329" s="3">
        <v>42571</v>
      </c>
      <c r="X329" s="2">
        <v>0.74780000000000002</v>
      </c>
      <c r="Y329" s="2">
        <f t="shared" si="7"/>
        <v>-3.4708351490015089E-3</v>
      </c>
    </row>
    <row r="330" spans="23:25" x14ac:dyDescent="0.25">
      <c r="W330" s="3">
        <v>42570</v>
      </c>
      <c r="X330" s="2">
        <v>0.75039999999999996</v>
      </c>
      <c r="Y330" s="2">
        <f t="shared" si="7"/>
        <v>-1.1527123330707614E-2</v>
      </c>
    </row>
    <row r="331" spans="23:25" x14ac:dyDescent="0.25">
      <c r="W331" s="3">
        <v>42569</v>
      </c>
      <c r="X331" s="2">
        <v>0.7591</v>
      </c>
      <c r="Y331" s="2">
        <f t="shared" si="7"/>
        <v>1.7140224382220918E-3</v>
      </c>
    </row>
    <row r="332" spans="23:25" x14ac:dyDescent="0.25">
      <c r="W332" s="3">
        <v>42566</v>
      </c>
      <c r="X332" s="2">
        <v>0.75780000000000003</v>
      </c>
      <c r="Y332" s="2">
        <f t="shared" si="7"/>
        <v>-7.1006215495763155E-3</v>
      </c>
    </row>
    <row r="333" spans="23:25" x14ac:dyDescent="0.25">
      <c r="W333" s="3">
        <v>42565</v>
      </c>
      <c r="X333" s="2">
        <v>0.76319999999999999</v>
      </c>
      <c r="Y333" s="2">
        <f t="shared" si="7"/>
        <v>3.1496089028962013E-3</v>
      </c>
    </row>
    <row r="334" spans="23:25" x14ac:dyDescent="0.25">
      <c r="W334" s="3">
        <v>42564</v>
      </c>
      <c r="X334" s="2">
        <v>0.76080000000000003</v>
      </c>
      <c r="Y334" s="2">
        <f t="shared" si="7"/>
        <v>-1.9696677630474352E-3</v>
      </c>
    </row>
    <row r="335" spans="23:25" x14ac:dyDescent="0.25">
      <c r="W335" s="3">
        <v>42563</v>
      </c>
      <c r="X335" s="2">
        <v>0.76229999999999998</v>
      </c>
      <c r="Y335" s="2">
        <f t="shared" si="7"/>
        <v>1.2009382211230647E-2</v>
      </c>
    </row>
    <row r="336" spans="23:25" x14ac:dyDescent="0.25">
      <c r="W336" s="3">
        <v>42562</v>
      </c>
      <c r="X336" s="2">
        <v>0.75319999999999998</v>
      </c>
      <c r="Y336" s="2">
        <f t="shared" si="7"/>
        <v>-4.9003475321244142E-3</v>
      </c>
    </row>
    <row r="337" spans="23:25" x14ac:dyDescent="0.25">
      <c r="W337" s="3">
        <v>42559</v>
      </c>
      <c r="X337" s="2">
        <v>0.75690000000000002</v>
      </c>
      <c r="Y337" s="2">
        <f t="shared" si="7"/>
        <v>1.1961865117499885E-2</v>
      </c>
    </row>
    <row r="338" spans="23:25" x14ac:dyDescent="0.25">
      <c r="W338" s="3">
        <v>42558</v>
      </c>
      <c r="X338" s="2">
        <v>0.74790000000000001</v>
      </c>
      <c r="Y338" s="2">
        <f t="shared" si="7"/>
        <v>-5.4670447522179458E-3</v>
      </c>
    </row>
    <row r="339" spans="23:25" x14ac:dyDescent="0.25">
      <c r="W339" s="3">
        <v>42557</v>
      </c>
      <c r="X339" s="2">
        <v>0.752</v>
      </c>
      <c r="Y339" s="2">
        <f t="shared" si="7"/>
        <v>7.6086598124980379E-3</v>
      </c>
    </row>
    <row r="340" spans="23:25" x14ac:dyDescent="0.25">
      <c r="W340" s="3">
        <v>42556</v>
      </c>
      <c r="X340" s="2">
        <v>0.74629999999999996</v>
      </c>
      <c r="Y340" s="2">
        <f t="shared" si="7"/>
        <v>-9.9994166956933524E-3</v>
      </c>
    </row>
    <row r="341" spans="23:25" x14ac:dyDescent="0.25">
      <c r="W341" s="3">
        <v>42555</v>
      </c>
      <c r="X341" s="2">
        <v>0.75380000000000003</v>
      </c>
      <c r="Y341" s="2">
        <f t="shared" si="7"/>
        <v>5.3205765312233748E-3</v>
      </c>
    </row>
    <row r="342" spans="23:25" x14ac:dyDescent="0.25">
      <c r="W342" s="3">
        <v>42552</v>
      </c>
      <c r="X342" s="2">
        <v>0.74980000000000002</v>
      </c>
      <c r="Y342" s="2">
        <f t="shared" si="7"/>
        <v>6.2880667421298586E-3</v>
      </c>
    </row>
    <row r="343" spans="23:25" x14ac:dyDescent="0.25">
      <c r="W343" s="3">
        <v>42551</v>
      </c>
      <c r="X343" s="2">
        <v>0.74509999999999998</v>
      </c>
      <c r="Y343" s="2">
        <f t="shared" si="7"/>
        <v>0</v>
      </c>
    </row>
    <row r="344" spans="23:25" x14ac:dyDescent="0.25">
      <c r="W344" s="3">
        <v>42550</v>
      </c>
      <c r="X344" s="2">
        <v>0.74509999999999998</v>
      </c>
      <c r="Y344" s="2">
        <f t="shared" si="7"/>
        <v>8.7619351412189898E-3</v>
      </c>
    </row>
    <row r="345" spans="23:25" x14ac:dyDescent="0.25">
      <c r="W345" s="3">
        <v>42549</v>
      </c>
      <c r="X345" s="2">
        <v>0.73860000000000003</v>
      </c>
      <c r="Y345" s="2">
        <f t="shared" si="7"/>
        <v>7.6108005318114508E-3</v>
      </c>
    </row>
    <row r="346" spans="23:25" x14ac:dyDescent="0.25">
      <c r="W346" s="3">
        <v>42548</v>
      </c>
      <c r="X346" s="2">
        <v>0.73299999999999998</v>
      </c>
      <c r="Y346" s="2">
        <f t="shared" si="7"/>
        <v>-1.8383864593832091E-2</v>
      </c>
    </row>
    <row r="347" spans="23:25" x14ac:dyDescent="0.25">
      <c r="W347" s="3">
        <v>42545</v>
      </c>
      <c r="X347" s="2">
        <v>0.74660000000000004</v>
      </c>
      <c r="Y347" s="2">
        <f t="shared" si="7"/>
        <v>-1.9497931831683388E-2</v>
      </c>
    </row>
    <row r="348" spans="23:25" x14ac:dyDescent="0.25">
      <c r="W348" s="3">
        <v>42544</v>
      </c>
      <c r="X348" s="2">
        <v>0.76129999999999998</v>
      </c>
      <c r="Y348" s="2">
        <f t="shared" si="7"/>
        <v>1.4820967336576236E-2</v>
      </c>
    </row>
    <row r="349" spans="23:25" x14ac:dyDescent="0.25">
      <c r="W349" s="3">
        <v>42543</v>
      </c>
      <c r="X349" s="2">
        <v>0.75009999999999999</v>
      </c>
      <c r="Y349" s="2">
        <f t="shared" si="7"/>
        <v>6.8223125960310419E-3</v>
      </c>
    </row>
    <row r="350" spans="23:25" x14ac:dyDescent="0.25">
      <c r="W350" s="3">
        <v>42542</v>
      </c>
      <c r="X350" s="2">
        <v>0.745</v>
      </c>
      <c r="Y350" s="2">
        <f t="shared" si="7"/>
        <v>-9.3915617018970349E-4</v>
      </c>
    </row>
    <row r="351" spans="23:25" x14ac:dyDescent="0.25">
      <c r="W351" s="3">
        <v>42541</v>
      </c>
      <c r="X351" s="2">
        <v>0.74570000000000003</v>
      </c>
      <c r="Y351" s="2">
        <f t="shared" si="7"/>
        <v>9.4314900150571541E-3</v>
      </c>
    </row>
    <row r="352" spans="23:25" x14ac:dyDescent="0.25">
      <c r="W352" s="3">
        <v>42538</v>
      </c>
      <c r="X352" s="2">
        <v>0.73870000000000002</v>
      </c>
      <c r="Y352" s="2">
        <f t="shared" si="7"/>
        <v>3.2542401600209598E-3</v>
      </c>
    </row>
    <row r="353" spans="23:25" x14ac:dyDescent="0.25">
      <c r="W353" s="3">
        <v>42537</v>
      </c>
      <c r="X353" s="2">
        <v>0.73629999999999995</v>
      </c>
      <c r="Y353" s="2">
        <f t="shared" si="7"/>
        <v>-5.9580406445724913E-3</v>
      </c>
    </row>
    <row r="354" spans="23:25" x14ac:dyDescent="0.25">
      <c r="W354" s="3">
        <v>42536</v>
      </c>
      <c r="X354" s="2">
        <v>0.74070000000000003</v>
      </c>
      <c r="Y354" s="2">
        <f t="shared" si="7"/>
        <v>6.6373423485696055E-3</v>
      </c>
    </row>
    <row r="355" spans="23:25" x14ac:dyDescent="0.25">
      <c r="W355" s="3">
        <v>42535</v>
      </c>
      <c r="X355" s="2">
        <v>0.73580000000000001</v>
      </c>
      <c r="Y355" s="2">
        <f t="shared" si="7"/>
        <v>-3.9335418640181283E-3</v>
      </c>
    </row>
    <row r="356" spans="23:25" x14ac:dyDescent="0.25">
      <c r="W356" s="3">
        <v>42534</v>
      </c>
      <c r="X356" s="2">
        <v>0.73870000000000002</v>
      </c>
      <c r="Y356" s="2">
        <f t="shared" si="7"/>
        <v>1.8970195390872048E-3</v>
      </c>
    </row>
    <row r="357" spans="23:25" x14ac:dyDescent="0.25">
      <c r="W357" s="3">
        <v>42531</v>
      </c>
      <c r="X357" s="2">
        <v>0.73729999999999996</v>
      </c>
      <c r="Y357" s="2">
        <f t="shared" si="7"/>
        <v>-7.8357601678186832E-3</v>
      </c>
    </row>
    <row r="358" spans="23:25" x14ac:dyDescent="0.25">
      <c r="W358" s="3">
        <v>42530</v>
      </c>
      <c r="X358" s="2">
        <v>0.74309999999999998</v>
      </c>
      <c r="Y358" s="2">
        <f t="shared" si="7"/>
        <v>-5.3684198183320056E-3</v>
      </c>
    </row>
    <row r="359" spans="23:25" x14ac:dyDescent="0.25">
      <c r="W359" s="3">
        <v>42529</v>
      </c>
      <c r="X359" s="2">
        <v>0.74709999999999999</v>
      </c>
      <c r="Y359" s="2">
        <f t="shared" si="7"/>
        <v>1.6075020206378977E-3</v>
      </c>
    </row>
    <row r="360" spans="23:25" x14ac:dyDescent="0.25">
      <c r="W360" s="3">
        <v>42528</v>
      </c>
      <c r="X360" s="2">
        <v>0.74590000000000001</v>
      </c>
      <c r="Y360" s="2">
        <f t="shared" si="7"/>
        <v>1.254653895015263E-2</v>
      </c>
    </row>
    <row r="361" spans="23:25" x14ac:dyDescent="0.25">
      <c r="W361" s="3">
        <v>42527</v>
      </c>
      <c r="X361" s="2">
        <v>0.73660000000000003</v>
      </c>
      <c r="Y361" s="2">
        <f t="shared" si="7"/>
        <v>-1.3574967780296407E-4</v>
      </c>
    </row>
    <row r="362" spans="23:25" x14ac:dyDescent="0.25">
      <c r="W362" s="3">
        <v>42524</v>
      </c>
      <c r="X362" s="2">
        <v>0.73670000000000002</v>
      </c>
      <c r="Y362" s="2">
        <f t="shared" si="7"/>
        <v>1.8909853682516541E-2</v>
      </c>
    </row>
    <row r="363" spans="23:25" x14ac:dyDescent="0.25">
      <c r="W363" s="3">
        <v>42523</v>
      </c>
      <c r="X363" s="2">
        <v>0.72289999999999999</v>
      </c>
      <c r="Y363" s="2">
        <f t="shared" si="7"/>
        <v>-3.8658062778398595E-3</v>
      </c>
    </row>
    <row r="364" spans="23:25" x14ac:dyDescent="0.25">
      <c r="W364" s="3">
        <v>42522</v>
      </c>
      <c r="X364" s="2">
        <v>0.72570000000000001</v>
      </c>
      <c r="Y364" s="2">
        <f t="shared" si="7"/>
        <v>3.1743867660935453E-3</v>
      </c>
    </row>
    <row r="365" spans="23:25" x14ac:dyDescent="0.25">
      <c r="W365" s="3">
        <v>42521</v>
      </c>
      <c r="X365" s="2">
        <v>0.72340000000000004</v>
      </c>
      <c r="Y365" s="2">
        <f t="shared" si="7"/>
        <v>7.075010437241556E-3</v>
      </c>
    </row>
    <row r="366" spans="23:25" x14ac:dyDescent="0.25">
      <c r="W366" s="3">
        <v>42520</v>
      </c>
      <c r="X366" s="2">
        <v>0.71830000000000005</v>
      </c>
      <c r="Y366" s="2">
        <f t="shared" si="7"/>
        <v>1.39227288773651E-4</v>
      </c>
    </row>
    <row r="367" spans="23:25" x14ac:dyDescent="0.25">
      <c r="W367" s="3">
        <v>42517</v>
      </c>
      <c r="X367" s="2">
        <v>0.71819999999999995</v>
      </c>
      <c r="Y367" s="2">
        <f t="shared" si="7"/>
        <v>-6.107736921557496E-3</v>
      </c>
    </row>
    <row r="368" spans="23:25" x14ac:dyDescent="0.25">
      <c r="W368" s="3">
        <v>42516</v>
      </c>
      <c r="X368" s="2">
        <v>0.72260000000000002</v>
      </c>
      <c r="Y368" s="2">
        <f t="shared" si="7"/>
        <v>3.8824230686095255E-3</v>
      </c>
    </row>
    <row r="369" spans="23:25" x14ac:dyDescent="0.25">
      <c r="W369" s="3">
        <v>42515</v>
      </c>
      <c r="X369" s="2">
        <v>0.7198</v>
      </c>
      <c r="Y369" s="2">
        <f t="shared" si="7"/>
        <v>2.0860865641743232E-3</v>
      </c>
    </row>
    <row r="370" spans="23:25" x14ac:dyDescent="0.25">
      <c r="W370" s="3">
        <v>42514</v>
      </c>
      <c r="X370" s="2">
        <v>0.71830000000000005</v>
      </c>
      <c r="Y370" s="2">
        <f t="shared" si="7"/>
        <v>-5.6916930220197847E-3</v>
      </c>
    </row>
    <row r="371" spans="23:25" x14ac:dyDescent="0.25">
      <c r="W371" s="3">
        <v>42513</v>
      </c>
      <c r="X371" s="2">
        <v>0.72240000000000004</v>
      </c>
      <c r="Y371" s="2">
        <f t="shared" si="7"/>
        <v>2.7689325941840636E-4</v>
      </c>
    </row>
    <row r="372" spans="23:25" x14ac:dyDescent="0.25">
      <c r="W372" s="3">
        <v>42510</v>
      </c>
      <c r="X372" s="2">
        <v>0.72219999999999995</v>
      </c>
      <c r="Y372" s="2">
        <f t="shared" si="7"/>
        <v>-8.3044987471608345E-4</v>
      </c>
    </row>
    <row r="373" spans="23:25" x14ac:dyDescent="0.25">
      <c r="W373" s="3">
        <v>42509</v>
      </c>
      <c r="X373" s="2">
        <v>0.7228</v>
      </c>
      <c r="Y373" s="2">
        <f t="shared" si="7"/>
        <v>-1.3834128817795562E-4</v>
      </c>
    </row>
    <row r="374" spans="23:25" x14ac:dyDescent="0.25">
      <c r="W374" s="3">
        <v>42508</v>
      </c>
      <c r="X374" s="2">
        <v>0.72289999999999999</v>
      </c>
      <c r="Y374" s="2">
        <f t="shared" si="7"/>
        <v>-1.3192440884971016E-2</v>
      </c>
    </row>
    <row r="375" spans="23:25" x14ac:dyDescent="0.25">
      <c r="W375" s="3">
        <v>42507</v>
      </c>
      <c r="X375" s="2">
        <v>0.73250000000000004</v>
      </c>
      <c r="Y375" s="2">
        <f t="shared" si="7"/>
        <v>4.9267925030552677E-3</v>
      </c>
    </row>
    <row r="376" spans="23:25" x14ac:dyDescent="0.25">
      <c r="W376" s="3">
        <v>42506</v>
      </c>
      <c r="X376" s="2">
        <v>0.72889999999999999</v>
      </c>
      <c r="Y376" s="2">
        <f t="shared" si="7"/>
        <v>2.4725287321562461E-3</v>
      </c>
    </row>
    <row r="377" spans="23:25" x14ac:dyDescent="0.25">
      <c r="W377" s="3">
        <v>42503</v>
      </c>
      <c r="X377" s="2">
        <v>0.72709999999999997</v>
      </c>
      <c r="Y377" s="2">
        <f t="shared" si="7"/>
        <v>-7.3993212352113221E-3</v>
      </c>
    </row>
    <row r="378" spans="23:25" x14ac:dyDescent="0.25">
      <c r="W378" s="3">
        <v>42502</v>
      </c>
      <c r="X378" s="2">
        <v>0.73250000000000004</v>
      </c>
      <c r="Y378" s="2">
        <f t="shared" si="7"/>
        <v>-6.8027473227525231E-3</v>
      </c>
    </row>
    <row r="379" spans="23:25" x14ac:dyDescent="0.25">
      <c r="W379" s="3">
        <v>42501</v>
      </c>
      <c r="X379" s="2">
        <v>0.73750000000000004</v>
      </c>
      <c r="Y379" s="2">
        <f t="shared" si="7"/>
        <v>1.6284438393037537E-3</v>
      </c>
    </row>
    <row r="380" spans="23:25" x14ac:dyDescent="0.25">
      <c r="W380" s="3">
        <v>42500</v>
      </c>
      <c r="X380" s="2">
        <v>0.73629999999999995</v>
      </c>
      <c r="Y380" s="2">
        <f t="shared" si="7"/>
        <v>6.4037278579603578E-3</v>
      </c>
    </row>
    <row r="381" spans="23:25" x14ac:dyDescent="0.25">
      <c r="W381" s="3">
        <v>42499</v>
      </c>
      <c r="X381" s="2">
        <v>0.73160000000000003</v>
      </c>
      <c r="Y381" s="2">
        <f t="shared" si="7"/>
        <v>-6.8110874942543358E-3</v>
      </c>
    </row>
    <row r="382" spans="23:25" x14ac:dyDescent="0.25">
      <c r="W382" s="3">
        <v>42496</v>
      </c>
      <c r="X382" s="2">
        <v>0.73660000000000003</v>
      </c>
      <c r="Y382" s="2">
        <f t="shared" si="7"/>
        <v>-1.3350612968280185E-2</v>
      </c>
    </row>
    <row r="383" spans="23:25" x14ac:dyDescent="0.25">
      <c r="W383" s="3">
        <v>42495</v>
      </c>
      <c r="X383" s="2">
        <v>0.74650000000000005</v>
      </c>
      <c r="Y383" s="2">
        <f t="shared" si="7"/>
        <v>1.0722424294959064E-3</v>
      </c>
    </row>
    <row r="384" spans="23:25" x14ac:dyDescent="0.25">
      <c r="W384" s="3">
        <v>42494</v>
      </c>
      <c r="X384" s="2">
        <v>0.74570000000000003</v>
      </c>
      <c r="Y384" s="2">
        <f t="shared" si="7"/>
        <v>-3.7478293099338996E-3</v>
      </c>
    </row>
    <row r="385" spans="23:25" x14ac:dyDescent="0.25">
      <c r="W385" s="3">
        <v>42493</v>
      </c>
      <c r="X385" s="2">
        <v>0.74850000000000005</v>
      </c>
      <c r="Y385" s="2">
        <f t="shared" si="7"/>
        <v>-2.4024386705165643E-2</v>
      </c>
    </row>
    <row r="386" spans="23:25" x14ac:dyDescent="0.25">
      <c r="W386" s="3">
        <v>42492</v>
      </c>
      <c r="X386" s="2">
        <v>0.76670000000000005</v>
      </c>
      <c r="Y386" s="2">
        <f t="shared" si="7"/>
        <v>8.3824983304578264E-3</v>
      </c>
    </row>
    <row r="387" spans="23:25" x14ac:dyDescent="0.25">
      <c r="W387" s="3">
        <v>42489</v>
      </c>
      <c r="X387" s="2">
        <v>0.76029999999999998</v>
      </c>
      <c r="Y387" s="2">
        <f t="shared" si="7"/>
        <v>-2.8894162471756833E-3</v>
      </c>
    </row>
    <row r="388" spans="23:25" x14ac:dyDescent="0.25">
      <c r="W388" s="3">
        <v>42488</v>
      </c>
      <c r="X388" s="2">
        <v>0.76249999999999996</v>
      </c>
      <c r="Y388" s="2">
        <f t="shared" si="7"/>
        <v>4.4689874588442185E-3</v>
      </c>
    </row>
    <row r="389" spans="23:25" x14ac:dyDescent="0.25">
      <c r="W389" s="3">
        <v>42487</v>
      </c>
      <c r="X389" s="2">
        <v>0.7591</v>
      </c>
      <c r="Y389" s="2">
        <f t="shared" si="7"/>
        <v>-2.0600467747182018E-2</v>
      </c>
    </row>
    <row r="390" spans="23:25" x14ac:dyDescent="0.25">
      <c r="W390" s="3">
        <v>42486</v>
      </c>
      <c r="X390" s="2">
        <v>0.77490000000000003</v>
      </c>
      <c r="Y390" s="2">
        <f t="shared" ref="Y390:Y453" si="8">LN(X390/X391)</f>
        <v>4.3973169666891307E-3</v>
      </c>
    </row>
    <row r="391" spans="23:25" x14ac:dyDescent="0.25">
      <c r="W391" s="3">
        <v>42485</v>
      </c>
      <c r="X391" s="2">
        <v>0.77149999999999996</v>
      </c>
      <c r="Y391" s="2">
        <f t="shared" si="8"/>
        <v>9.077352630040401E-4</v>
      </c>
    </row>
    <row r="392" spans="23:25" x14ac:dyDescent="0.25">
      <c r="W392" s="3">
        <v>42482</v>
      </c>
      <c r="X392" s="2">
        <v>0.77080000000000004</v>
      </c>
      <c r="Y392" s="2">
        <f t="shared" si="8"/>
        <v>-3.8845057262012744E-3</v>
      </c>
    </row>
    <row r="393" spans="23:25" x14ac:dyDescent="0.25">
      <c r="W393" s="3">
        <v>42481</v>
      </c>
      <c r="X393" s="2">
        <v>0.77380000000000004</v>
      </c>
      <c r="Y393" s="2">
        <f t="shared" si="8"/>
        <v>-7.2109506381962266E-3</v>
      </c>
    </row>
    <row r="394" spans="23:25" x14ac:dyDescent="0.25">
      <c r="W394" s="3">
        <v>42480</v>
      </c>
      <c r="X394" s="2">
        <v>0.77939999999999998</v>
      </c>
      <c r="Y394" s="2">
        <f t="shared" si="8"/>
        <v>-2.4348060980898083E-3</v>
      </c>
    </row>
    <row r="395" spans="23:25" x14ac:dyDescent="0.25">
      <c r="W395" s="3">
        <v>42479</v>
      </c>
      <c r="X395" s="2">
        <v>0.78129999999999999</v>
      </c>
      <c r="Y395" s="2">
        <f t="shared" si="8"/>
        <v>8.0961696493516144E-3</v>
      </c>
    </row>
    <row r="396" spans="23:25" x14ac:dyDescent="0.25">
      <c r="W396" s="3">
        <v>42478</v>
      </c>
      <c r="X396" s="2">
        <v>0.77500000000000002</v>
      </c>
      <c r="Y396" s="2">
        <f t="shared" si="8"/>
        <v>3.23102058144654E-3</v>
      </c>
    </row>
    <row r="397" spans="23:25" x14ac:dyDescent="0.25">
      <c r="W397" s="3">
        <v>42475</v>
      </c>
      <c r="X397" s="2">
        <v>0.77249999999999996</v>
      </c>
      <c r="Y397" s="2">
        <f t="shared" si="8"/>
        <v>3.8910554929667217E-3</v>
      </c>
    </row>
    <row r="398" spans="23:25" x14ac:dyDescent="0.25">
      <c r="W398" s="3">
        <v>42474</v>
      </c>
      <c r="X398" s="2">
        <v>0.76949999999999996</v>
      </c>
      <c r="Y398" s="2">
        <f t="shared" si="8"/>
        <v>5.473039463058482E-3</v>
      </c>
    </row>
    <row r="399" spans="23:25" x14ac:dyDescent="0.25">
      <c r="W399" s="3">
        <v>42473</v>
      </c>
      <c r="X399" s="2">
        <v>0.76529999999999998</v>
      </c>
      <c r="Y399" s="2">
        <f t="shared" si="8"/>
        <v>-4.0425170785261776E-3</v>
      </c>
    </row>
    <row r="400" spans="23:25" x14ac:dyDescent="0.25">
      <c r="W400" s="3">
        <v>42472</v>
      </c>
      <c r="X400" s="2">
        <v>0.76839999999999997</v>
      </c>
      <c r="Y400" s="2">
        <f t="shared" si="8"/>
        <v>1.165010885857414E-2</v>
      </c>
    </row>
    <row r="401" spans="23:25" x14ac:dyDescent="0.25">
      <c r="W401" s="3">
        <v>42471</v>
      </c>
      <c r="X401" s="2">
        <v>0.75949999999999995</v>
      </c>
      <c r="Y401" s="2">
        <f t="shared" si="8"/>
        <v>5.148186408472929E-3</v>
      </c>
    </row>
    <row r="402" spans="23:25" x14ac:dyDescent="0.25">
      <c r="W402" s="3">
        <v>42468</v>
      </c>
      <c r="X402" s="2">
        <v>0.75560000000000005</v>
      </c>
      <c r="Y402" s="2">
        <f t="shared" si="8"/>
        <v>6.7724845538379248E-3</v>
      </c>
    </row>
    <row r="403" spans="23:25" x14ac:dyDescent="0.25">
      <c r="W403" s="3">
        <v>42467</v>
      </c>
      <c r="X403" s="2">
        <v>0.75049999999999994</v>
      </c>
      <c r="Y403" s="2">
        <f t="shared" si="8"/>
        <v>-1.2447194602222707E-2</v>
      </c>
    </row>
    <row r="404" spans="23:25" x14ac:dyDescent="0.25">
      <c r="W404" s="3">
        <v>42466</v>
      </c>
      <c r="X404" s="2">
        <v>0.75990000000000002</v>
      </c>
      <c r="Y404" s="2">
        <f t="shared" si="8"/>
        <v>7.3966788161540847E-3</v>
      </c>
    </row>
    <row r="405" spans="23:25" x14ac:dyDescent="0.25">
      <c r="W405" s="3">
        <v>42465</v>
      </c>
      <c r="X405" s="2">
        <v>0.75429999999999997</v>
      </c>
      <c r="Y405" s="2">
        <f t="shared" si="8"/>
        <v>-8.1859448397623019E-3</v>
      </c>
    </row>
    <row r="406" spans="23:25" x14ac:dyDescent="0.25">
      <c r="W406" s="3">
        <v>42464</v>
      </c>
      <c r="X406" s="2">
        <v>0.76049999999999995</v>
      </c>
      <c r="Y406" s="2">
        <f t="shared" si="8"/>
        <v>-9.4229201345053717E-3</v>
      </c>
    </row>
    <row r="407" spans="23:25" x14ac:dyDescent="0.25">
      <c r="W407" s="3">
        <v>42461</v>
      </c>
      <c r="X407" s="2">
        <v>0.76770000000000005</v>
      </c>
      <c r="Y407" s="2">
        <f t="shared" si="8"/>
        <v>2.6085837147750831E-3</v>
      </c>
    </row>
    <row r="408" spans="23:25" x14ac:dyDescent="0.25">
      <c r="W408" s="3">
        <v>42460</v>
      </c>
      <c r="X408" s="2">
        <v>0.76570000000000005</v>
      </c>
      <c r="Y408" s="2">
        <f t="shared" si="8"/>
        <v>-1.8267228461728204E-3</v>
      </c>
    </row>
    <row r="409" spans="23:25" x14ac:dyDescent="0.25">
      <c r="W409" s="3">
        <v>42459</v>
      </c>
      <c r="X409" s="2">
        <v>0.7671</v>
      </c>
      <c r="Y409" s="2">
        <f t="shared" si="8"/>
        <v>5.7524017950576975E-3</v>
      </c>
    </row>
    <row r="410" spans="23:25" x14ac:dyDescent="0.25">
      <c r="W410" s="3">
        <v>42458</v>
      </c>
      <c r="X410" s="2">
        <v>0.76270000000000004</v>
      </c>
      <c r="Y410" s="2">
        <f t="shared" si="8"/>
        <v>1.0809490962289531E-2</v>
      </c>
    </row>
    <row r="411" spans="23:25" x14ac:dyDescent="0.25">
      <c r="W411" s="3">
        <v>42457</v>
      </c>
      <c r="X411" s="2">
        <v>0.75449999999999995</v>
      </c>
      <c r="Y411" s="2">
        <f t="shared" si="8"/>
        <v>5.0491736289467711E-3</v>
      </c>
    </row>
    <row r="412" spans="23:25" x14ac:dyDescent="0.25">
      <c r="W412" s="3">
        <v>42454</v>
      </c>
      <c r="X412" s="2">
        <v>0.75070000000000003</v>
      </c>
      <c r="Y412" s="2">
        <f t="shared" si="8"/>
        <v>-2.7934836922132223E-3</v>
      </c>
    </row>
    <row r="413" spans="23:25" x14ac:dyDescent="0.25">
      <c r="W413" s="3">
        <v>42453</v>
      </c>
      <c r="X413" s="2">
        <v>0.75280000000000002</v>
      </c>
      <c r="Y413" s="2">
        <f t="shared" si="8"/>
        <v>-5.3120851182740536E-4</v>
      </c>
    </row>
    <row r="414" spans="23:25" x14ac:dyDescent="0.25">
      <c r="W414" s="3">
        <v>42452</v>
      </c>
      <c r="X414" s="2">
        <v>0.75319999999999998</v>
      </c>
      <c r="Y414" s="2">
        <f t="shared" si="8"/>
        <v>-1.1878191656762531E-2</v>
      </c>
    </row>
    <row r="415" spans="23:25" x14ac:dyDescent="0.25">
      <c r="W415" s="3">
        <v>42451</v>
      </c>
      <c r="X415" s="2">
        <v>0.76219999999999999</v>
      </c>
      <c r="Y415" s="2">
        <f t="shared" si="8"/>
        <v>5.7894898552594094E-3</v>
      </c>
    </row>
    <row r="416" spans="23:25" x14ac:dyDescent="0.25">
      <c r="W416" s="3">
        <v>42450</v>
      </c>
      <c r="X416" s="2">
        <v>0.75780000000000003</v>
      </c>
      <c r="Y416" s="2">
        <f t="shared" si="8"/>
        <v>-3.9510126466800995E-3</v>
      </c>
    </row>
    <row r="417" spans="23:25" x14ac:dyDescent="0.25">
      <c r="W417" s="3">
        <v>42447</v>
      </c>
      <c r="X417" s="2">
        <v>0.76080000000000003</v>
      </c>
      <c r="Y417" s="2">
        <f t="shared" si="8"/>
        <v>-5.3745950966397728E-3</v>
      </c>
    </row>
    <row r="418" spans="23:25" x14ac:dyDescent="0.25">
      <c r="W418" s="3">
        <v>42446</v>
      </c>
      <c r="X418" s="2">
        <v>0.76490000000000002</v>
      </c>
      <c r="Y418" s="2">
        <f t="shared" si="8"/>
        <v>1.2630085008418113E-2</v>
      </c>
    </row>
    <row r="419" spans="23:25" x14ac:dyDescent="0.25">
      <c r="W419" s="3">
        <v>42445</v>
      </c>
      <c r="X419" s="2">
        <v>0.75529999999999997</v>
      </c>
      <c r="Y419" s="2">
        <f t="shared" si="8"/>
        <v>1.2791646769652974E-2</v>
      </c>
    </row>
    <row r="420" spans="23:25" x14ac:dyDescent="0.25">
      <c r="W420" s="3">
        <v>42444</v>
      </c>
      <c r="X420" s="2">
        <v>0.74570000000000003</v>
      </c>
      <c r="Y420" s="2">
        <f t="shared" si="8"/>
        <v>-7.747834643279914E-3</v>
      </c>
    </row>
    <row r="421" spans="23:25" x14ac:dyDescent="0.25">
      <c r="W421" s="3">
        <v>42443</v>
      </c>
      <c r="X421" s="2">
        <v>0.75149999999999995</v>
      </c>
      <c r="Y421" s="2">
        <f t="shared" si="8"/>
        <v>-6.6313240353814513E-3</v>
      </c>
    </row>
    <row r="422" spans="23:25" x14ac:dyDescent="0.25">
      <c r="W422" s="3">
        <v>42440</v>
      </c>
      <c r="X422" s="2">
        <v>0.75649999999999995</v>
      </c>
      <c r="Y422" s="2">
        <f t="shared" si="8"/>
        <v>1.478154618325264E-2</v>
      </c>
    </row>
    <row r="423" spans="23:25" x14ac:dyDescent="0.25">
      <c r="W423" s="3">
        <v>42439</v>
      </c>
      <c r="X423" s="2">
        <v>0.74539999999999995</v>
      </c>
      <c r="Y423" s="2">
        <f t="shared" si="8"/>
        <v>-4.2838084251707069E-3</v>
      </c>
    </row>
    <row r="424" spans="23:25" x14ac:dyDescent="0.25">
      <c r="W424" s="3">
        <v>42438</v>
      </c>
      <c r="X424" s="2">
        <v>0.74860000000000004</v>
      </c>
      <c r="Y424" s="2">
        <f t="shared" si="8"/>
        <v>6.2981782730329476E-3</v>
      </c>
    </row>
    <row r="425" spans="23:25" x14ac:dyDescent="0.25">
      <c r="W425" s="3">
        <v>42437</v>
      </c>
      <c r="X425" s="2">
        <v>0.74390000000000001</v>
      </c>
      <c r="Y425" s="2">
        <f t="shared" si="8"/>
        <v>-4.0246901657253068E-3</v>
      </c>
    </row>
    <row r="426" spans="23:25" x14ac:dyDescent="0.25">
      <c r="W426" s="3">
        <v>42436</v>
      </c>
      <c r="X426" s="2">
        <v>0.74690000000000001</v>
      </c>
      <c r="Y426" s="2">
        <f t="shared" si="8"/>
        <v>4.0246901657253319E-3</v>
      </c>
    </row>
    <row r="427" spans="23:25" x14ac:dyDescent="0.25">
      <c r="W427" s="3">
        <v>42433</v>
      </c>
      <c r="X427" s="2">
        <v>0.74390000000000001</v>
      </c>
      <c r="Y427" s="2">
        <f t="shared" si="8"/>
        <v>1.1764046155818341E-2</v>
      </c>
    </row>
    <row r="428" spans="23:25" x14ac:dyDescent="0.25">
      <c r="W428" s="3">
        <v>42432</v>
      </c>
      <c r="X428" s="2">
        <v>0.73519999999999996</v>
      </c>
      <c r="Y428" s="2">
        <f t="shared" si="8"/>
        <v>7.7832030786369024E-3</v>
      </c>
    </row>
    <row r="429" spans="23:25" x14ac:dyDescent="0.25">
      <c r="W429" s="3">
        <v>42431</v>
      </c>
      <c r="X429" s="2">
        <v>0.72950000000000004</v>
      </c>
      <c r="Y429" s="2">
        <f t="shared" si="8"/>
        <v>1.6586420329064114E-2</v>
      </c>
    </row>
    <row r="430" spans="23:25" x14ac:dyDescent="0.25">
      <c r="W430" s="3">
        <v>42430</v>
      </c>
      <c r="X430" s="2">
        <v>0.71750000000000003</v>
      </c>
      <c r="Y430" s="2">
        <f t="shared" si="8"/>
        <v>4.7499390787119622E-3</v>
      </c>
    </row>
    <row r="431" spans="23:25" x14ac:dyDescent="0.25">
      <c r="W431" s="3">
        <v>42429</v>
      </c>
      <c r="X431" s="2">
        <v>0.71409999999999996</v>
      </c>
      <c r="Y431" s="2">
        <f t="shared" si="8"/>
        <v>2.102755383328471E-3</v>
      </c>
    </row>
    <row r="432" spans="23:25" x14ac:dyDescent="0.25">
      <c r="W432" s="3">
        <v>42426</v>
      </c>
      <c r="X432" s="2">
        <v>0.71260000000000001</v>
      </c>
      <c r="Y432" s="2">
        <f t="shared" si="8"/>
        <v>-1.5318500349404381E-2</v>
      </c>
    </row>
    <row r="433" spans="23:25" x14ac:dyDescent="0.25">
      <c r="W433" s="3">
        <v>42425</v>
      </c>
      <c r="X433" s="2">
        <v>0.72360000000000002</v>
      </c>
      <c r="Y433" s="2">
        <f t="shared" si="8"/>
        <v>5.543251444762011E-3</v>
      </c>
    </row>
    <row r="434" spans="23:25" x14ac:dyDescent="0.25">
      <c r="W434" s="3">
        <v>42424</v>
      </c>
      <c r="X434" s="2">
        <v>0.71960000000000002</v>
      </c>
      <c r="Y434" s="2">
        <f t="shared" si="8"/>
        <v>-8.3344913839669818E-4</v>
      </c>
    </row>
    <row r="435" spans="23:25" x14ac:dyDescent="0.25">
      <c r="W435" s="3">
        <v>42423</v>
      </c>
      <c r="X435" s="2">
        <v>0.72019999999999995</v>
      </c>
      <c r="Y435" s="2">
        <f t="shared" si="8"/>
        <v>-3.4652470741605864E-3</v>
      </c>
    </row>
    <row r="436" spans="23:25" x14ac:dyDescent="0.25">
      <c r="W436" s="3">
        <v>42422</v>
      </c>
      <c r="X436" s="2">
        <v>0.72270000000000001</v>
      </c>
      <c r="Y436" s="2">
        <f t="shared" si="8"/>
        <v>1.0991415003662517E-2</v>
      </c>
    </row>
    <row r="437" spans="23:25" x14ac:dyDescent="0.25">
      <c r="W437" s="3">
        <v>42419</v>
      </c>
      <c r="X437" s="2">
        <v>0.71479999999999999</v>
      </c>
      <c r="Y437" s="2">
        <f t="shared" si="8"/>
        <v>-1.2583014592788097E-3</v>
      </c>
    </row>
    <row r="438" spans="23:25" x14ac:dyDescent="0.25">
      <c r="W438" s="3">
        <v>42418</v>
      </c>
      <c r="X438" s="2">
        <v>0.7157</v>
      </c>
      <c r="Y438" s="2">
        <f t="shared" si="8"/>
        <v>-3.9046207745278092E-3</v>
      </c>
    </row>
    <row r="439" spans="23:25" x14ac:dyDescent="0.25">
      <c r="W439" s="3">
        <v>42417</v>
      </c>
      <c r="X439" s="2">
        <v>0.71850000000000003</v>
      </c>
      <c r="Y439" s="2">
        <f t="shared" si="8"/>
        <v>1.0352638629607515E-2</v>
      </c>
    </row>
    <row r="440" spans="23:25" x14ac:dyDescent="0.25">
      <c r="W440" s="3">
        <v>42416</v>
      </c>
      <c r="X440" s="2">
        <v>0.71109999999999995</v>
      </c>
      <c r="Y440" s="2">
        <f t="shared" si="8"/>
        <v>-3.9298296189425779E-3</v>
      </c>
    </row>
    <row r="441" spans="23:25" x14ac:dyDescent="0.25">
      <c r="W441" s="3">
        <v>42415</v>
      </c>
      <c r="X441" s="2">
        <v>0.71389999999999998</v>
      </c>
      <c r="Y441" s="2">
        <f t="shared" si="8"/>
        <v>3.7892123087198359E-3</v>
      </c>
    </row>
    <row r="442" spans="23:25" x14ac:dyDescent="0.25">
      <c r="W442" s="3">
        <v>42412</v>
      </c>
      <c r="X442" s="2">
        <v>0.71120000000000005</v>
      </c>
      <c r="Y442" s="2">
        <f t="shared" si="8"/>
        <v>4.2191126425742965E-4</v>
      </c>
    </row>
    <row r="443" spans="23:25" x14ac:dyDescent="0.25">
      <c r="W443" s="3">
        <v>42411</v>
      </c>
      <c r="X443" s="2">
        <v>0.71089999999999998</v>
      </c>
      <c r="Y443" s="2">
        <f t="shared" si="8"/>
        <v>1.9712763353400753E-3</v>
      </c>
    </row>
    <row r="444" spans="23:25" x14ac:dyDescent="0.25">
      <c r="W444" s="3">
        <v>42410</v>
      </c>
      <c r="X444" s="2">
        <v>0.70950000000000002</v>
      </c>
      <c r="Y444" s="2">
        <f t="shared" si="8"/>
        <v>3.5298307035246598E-3</v>
      </c>
    </row>
    <row r="445" spans="23:25" x14ac:dyDescent="0.25">
      <c r="W445" s="3">
        <v>42409</v>
      </c>
      <c r="X445" s="2">
        <v>0.70699999999999996</v>
      </c>
      <c r="Y445" s="2">
        <f t="shared" si="8"/>
        <v>-2.4016399196376157E-3</v>
      </c>
    </row>
    <row r="446" spans="23:25" x14ac:dyDescent="0.25">
      <c r="W446" s="3">
        <v>42408</v>
      </c>
      <c r="X446" s="2">
        <v>0.7087</v>
      </c>
      <c r="Y446" s="2">
        <f t="shared" si="8"/>
        <v>2.8260581194015973E-3</v>
      </c>
    </row>
    <row r="447" spans="23:25" x14ac:dyDescent="0.25">
      <c r="W447" s="3">
        <v>42405</v>
      </c>
      <c r="X447" s="2">
        <v>0.70669999999999999</v>
      </c>
      <c r="Y447" s="2">
        <f t="shared" si="8"/>
        <v>-1.8783843558012443E-2</v>
      </c>
    </row>
    <row r="448" spans="23:25" x14ac:dyDescent="0.25">
      <c r="W448" s="3">
        <v>42404</v>
      </c>
      <c r="X448" s="2">
        <v>0.72009999999999996</v>
      </c>
      <c r="Y448" s="2">
        <f t="shared" si="8"/>
        <v>4.4537303959946081E-3</v>
      </c>
    </row>
    <row r="449" spans="23:25" x14ac:dyDescent="0.25">
      <c r="W449" s="3">
        <v>42403</v>
      </c>
      <c r="X449" s="2">
        <v>0.71689999999999998</v>
      </c>
      <c r="Y449" s="2">
        <f t="shared" si="8"/>
        <v>1.8300060244740717E-2</v>
      </c>
    </row>
    <row r="450" spans="23:25" x14ac:dyDescent="0.25">
      <c r="W450" s="3">
        <v>42402</v>
      </c>
      <c r="X450" s="2">
        <v>0.70389999999999997</v>
      </c>
      <c r="Y450" s="2">
        <f t="shared" si="8"/>
        <v>-1.0598558900268978E-2</v>
      </c>
    </row>
    <row r="451" spans="23:25" x14ac:dyDescent="0.25">
      <c r="W451" s="3">
        <v>42401</v>
      </c>
      <c r="X451" s="2">
        <v>0.71140000000000003</v>
      </c>
      <c r="Y451" s="2">
        <f t="shared" si="8"/>
        <v>4.2259536056762619E-3</v>
      </c>
    </row>
    <row r="452" spans="23:25" x14ac:dyDescent="0.25">
      <c r="W452" s="3">
        <v>42398</v>
      </c>
      <c r="X452" s="2">
        <v>0.70840000000000003</v>
      </c>
      <c r="Y452" s="2">
        <f t="shared" si="8"/>
        <v>0</v>
      </c>
    </row>
    <row r="453" spans="23:25" x14ac:dyDescent="0.25">
      <c r="W453" s="3">
        <v>42397</v>
      </c>
      <c r="X453" s="2">
        <v>0.70840000000000003</v>
      </c>
      <c r="Y453" s="2">
        <f t="shared" si="8"/>
        <v>8.0788477105266012E-3</v>
      </c>
    </row>
    <row r="454" spans="23:25" x14ac:dyDescent="0.25">
      <c r="W454" s="3">
        <v>42396</v>
      </c>
      <c r="X454" s="2">
        <v>0.70269999999999999</v>
      </c>
      <c r="Y454" s="2">
        <f t="shared" ref="Y454:Y517" si="9">LN(X454/X455)</f>
        <v>3.1356924210902133E-3</v>
      </c>
    </row>
    <row r="455" spans="23:25" x14ac:dyDescent="0.25">
      <c r="W455" s="3">
        <v>42395</v>
      </c>
      <c r="X455" s="2">
        <v>0.70050000000000001</v>
      </c>
      <c r="Y455" s="2">
        <f t="shared" si="9"/>
        <v>7.1633544135640435E-3</v>
      </c>
    </row>
    <row r="456" spans="23:25" x14ac:dyDescent="0.25">
      <c r="W456" s="3">
        <v>42394</v>
      </c>
      <c r="X456" s="2">
        <v>0.69550000000000001</v>
      </c>
      <c r="Y456" s="2">
        <f t="shared" si="9"/>
        <v>-6.7349971570677993E-3</v>
      </c>
    </row>
    <row r="457" spans="23:25" x14ac:dyDescent="0.25">
      <c r="W457" s="3">
        <v>42391</v>
      </c>
      <c r="X457" s="2">
        <v>0.70020000000000004</v>
      </c>
      <c r="Y457" s="2">
        <f t="shared" si="9"/>
        <v>4.2854082507153127E-4</v>
      </c>
    </row>
    <row r="458" spans="23:25" x14ac:dyDescent="0.25">
      <c r="W458" s="3">
        <v>42390</v>
      </c>
      <c r="X458" s="2">
        <v>0.69989999999999997</v>
      </c>
      <c r="Y458" s="2">
        <f t="shared" si="9"/>
        <v>1.3087121422970532E-2</v>
      </c>
    </row>
    <row r="459" spans="23:25" x14ac:dyDescent="0.25">
      <c r="W459" s="3">
        <v>42389</v>
      </c>
      <c r="X459" s="2">
        <v>0.69079999999999997</v>
      </c>
      <c r="Y459" s="2">
        <f t="shared" si="9"/>
        <v>-1.4474922222561392E-4</v>
      </c>
    </row>
    <row r="460" spans="23:25" x14ac:dyDescent="0.25">
      <c r="W460" s="3">
        <v>42388</v>
      </c>
      <c r="X460" s="2">
        <v>0.69089999999999996</v>
      </c>
      <c r="Y460" s="2">
        <f t="shared" si="9"/>
        <v>6.24321447115757E-3</v>
      </c>
    </row>
    <row r="461" spans="23:25" x14ac:dyDescent="0.25">
      <c r="W461" s="3">
        <v>42387</v>
      </c>
      <c r="X461" s="2">
        <v>0.68659999999999999</v>
      </c>
      <c r="Y461" s="2">
        <f t="shared" si="9"/>
        <v>2.9133284983921533E-4</v>
      </c>
    </row>
    <row r="462" spans="23:25" x14ac:dyDescent="0.25">
      <c r="W462" s="3">
        <v>42384</v>
      </c>
      <c r="X462" s="2">
        <v>0.68640000000000001</v>
      </c>
      <c r="Y462" s="2">
        <f t="shared" si="9"/>
        <v>-1.7474630523263996E-2</v>
      </c>
    </row>
    <row r="463" spans="23:25" x14ac:dyDescent="0.25">
      <c r="W463" s="3">
        <v>42383</v>
      </c>
      <c r="X463" s="2">
        <v>0.69850000000000001</v>
      </c>
      <c r="Y463" s="2">
        <f t="shared" si="9"/>
        <v>4.3041673335190104E-3</v>
      </c>
    </row>
    <row r="464" spans="23:25" x14ac:dyDescent="0.25">
      <c r="W464" s="3">
        <v>42382</v>
      </c>
      <c r="X464" s="2">
        <v>0.69550000000000001</v>
      </c>
      <c r="Y464" s="2">
        <f t="shared" si="9"/>
        <v>-4.4473210092339285E-3</v>
      </c>
    </row>
    <row r="465" spans="23:25" x14ac:dyDescent="0.25">
      <c r="W465" s="3">
        <v>42381</v>
      </c>
      <c r="X465" s="2">
        <v>0.6986</v>
      </c>
      <c r="Y465" s="2">
        <f t="shared" si="9"/>
        <v>-1.2874617328043258E-3</v>
      </c>
    </row>
    <row r="466" spans="23:25" x14ac:dyDescent="0.25">
      <c r="W466" s="3">
        <v>42380</v>
      </c>
      <c r="X466" s="2">
        <v>0.69950000000000001</v>
      </c>
      <c r="Y466" s="2">
        <f t="shared" si="9"/>
        <v>6.022387000563797E-3</v>
      </c>
    </row>
    <row r="467" spans="23:25" x14ac:dyDescent="0.25">
      <c r="W467" s="3">
        <v>42377</v>
      </c>
      <c r="X467" s="2">
        <v>0.69530000000000003</v>
      </c>
      <c r="Y467" s="2">
        <f t="shared" si="9"/>
        <v>-8.4497459421073555E-3</v>
      </c>
    </row>
    <row r="468" spans="23:25" x14ac:dyDescent="0.25">
      <c r="W468" s="3">
        <v>42376</v>
      </c>
      <c r="X468" s="2">
        <v>0.70120000000000005</v>
      </c>
      <c r="Y468" s="2">
        <f t="shared" si="9"/>
        <v>-8.520358276354216E-3</v>
      </c>
    </row>
    <row r="469" spans="23:25" x14ac:dyDescent="0.25">
      <c r="W469" s="3">
        <v>42375</v>
      </c>
      <c r="X469" s="2">
        <v>0.70720000000000005</v>
      </c>
      <c r="Y469" s="2">
        <f t="shared" si="9"/>
        <v>-1.2506310689460284E-2</v>
      </c>
    </row>
    <row r="470" spans="23:25" x14ac:dyDescent="0.25">
      <c r="W470" s="3">
        <v>42374</v>
      </c>
      <c r="X470" s="2">
        <v>0.71609999999999996</v>
      </c>
      <c r="Y470" s="2">
        <f t="shared" si="9"/>
        <v>-4.180608095554237E-3</v>
      </c>
    </row>
    <row r="471" spans="23:25" x14ac:dyDescent="0.25">
      <c r="W471" s="3">
        <v>42373</v>
      </c>
      <c r="X471" s="2">
        <v>0.71909999999999996</v>
      </c>
      <c r="Y471" s="2">
        <f t="shared" si="9"/>
        <v>-1.5454978517615712E-2</v>
      </c>
    </row>
    <row r="472" spans="23:25" x14ac:dyDescent="0.25">
      <c r="W472" s="3">
        <v>42370</v>
      </c>
      <c r="X472" s="2">
        <v>0.73029999999999995</v>
      </c>
      <c r="Y472" s="2">
        <f t="shared" si="9"/>
        <v>2.3305240516005377E-3</v>
      </c>
    </row>
    <row r="473" spans="23:25" x14ac:dyDescent="0.25">
      <c r="W473" s="3">
        <v>42369</v>
      </c>
      <c r="X473" s="2">
        <v>0.72860000000000003</v>
      </c>
      <c r="Y473" s="2">
        <f t="shared" si="9"/>
        <v>-1.37240101773075E-4</v>
      </c>
    </row>
    <row r="474" spans="23:25" x14ac:dyDescent="0.25">
      <c r="W474" s="3">
        <v>42368</v>
      </c>
      <c r="X474" s="2">
        <v>0.72870000000000001</v>
      </c>
      <c r="Y474" s="2">
        <f t="shared" si="9"/>
        <v>-1.2343140838851636E-3</v>
      </c>
    </row>
    <row r="475" spans="23:25" x14ac:dyDescent="0.25">
      <c r="W475" s="3">
        <v>42367</v>
      </c>
      <c r="X475" s="2">
        <v>0.72960000000000003</v>
      </c>
      <c r="Y475" s="2">
        <f t="shared" si="9"/>
        <v>6.4627244532897074E-3</v>
      </c>
    </row>
    <row r="476" spans="23:25" x14ac:dyDescent="0.25">
      <c r="W476" s="3">
        <v>42366</v>
      </c>
      <c r="X476" s="2">
        <v>0.72489999999999999</v>
      </c>
      <c r="Y476" s="2">
        <f t="shared" si="9"/>
        <v>-4.2673338898538754E-3</v>
      </c>
    </row>
    <row r="477" spans="23:25" x14ac:dyDescent="0.25">
      <c r="W477" s="3">
        <v>42363</v>
      </c>
      <c r="X477" s="2">
        <v>0.72799999999999998</v>
      </c>
      <c r="Y477" s="2">
        <f t="shared" si="9"/>
        <v>2.3378955845635993E-3</v>
      </c>
    </row>
    <row r="478" spans="23:25" x14ac:dyDescent="0.25">
      <c r="W478" s="3">
        <v>42362</v>
      </c>
      <c r="X478" s="2">
        <v>0.72629999999999995</v>
      </c>
      <c r="Y478" s="2">
        <f t="shared" si="9"/>
        <v>4.00083309412481E-3</v>
      </c>
    </row>
    <row r="479" spans="23:25" x14ac:dyDescent="0.25">
      <c r="W479" s="3">
        <v>42361</v>
      </c>
      <c r="X479" s="2">
        <v>0.72340000000000004</v>
      </c>
      <c r="Y479" s="2">
        <f t="shared" si="9"/>
        <v>-2.7643400314243937E-4</v>
      </c>
    </row>
    <row r="480" spans="23:25" x14ac:dyDescent="0.25">
      <c r="W480" s="3">
        <v>42360</v>
      </c>
      <c r="X480" s="2">
        <v>0.72360000000000002</v>
      </c>
      <c r="Y480" s="2">
        <f t="shared" si="9"/>
        <v>6.3773958000933832E-3</v>
      </c>
    </row>
    <row r="481" spans="23:25" x14ac:dyDescent="0.25">
      <c r="W481" s="3">
        <v>42359</v>
      </c>
      <c r="X481" s="2">
        <v>0.71899999999999997</v>
      </c>
      <c r="Y481" s="2">
        <f t="shared" si="9"/>
        <v>1.9490469764602324E-3</v>
      </c>
    </row>
    <row r="482" spans="23:25" x14ac:dyDescent="0.25">
      <c r="W482" s="3">
        <v>42356</v>
      </c>
      <c r="X482" s="2">
        <v>0.71760000000000002</v>
      </c>
      <c r="Y482" s="2">
        <f t="shared" si="9"/>
        <v>6.5711526210036749E-3</v>
      </c>
    </row>
    <row r="483" spans="23:25" x14ac:dyDescent="0.25">
      <c r="W483" s="3">
        <v>42355</v>
      </c>
      <c r="X483" s="2">
        <v>0.71289999999999998</v>
      </c>
      <c r="Y483" s="2">
        <f t="shared" si="9"/>
        <v>-1.4482915731652357E-2</v>
      </c>
    </row>
    <row r="484" spans="23:25" x14ac:dyDescent="0.25">
      <c r="W484" s="3">
        <v>42354</v>
      </c>
      <c r="X484" s="2">
        <v>0.72330000000000005</v>
      </c>
      <c r="Y484" s="2">
        <f t="shared" si="9"/>
        <v>5.6845906978247743E-3</v>
      </c>
    </row>
    <row r="485" spans="23:25" x14ac:dyDescent="0.25">
      <c r="W485" s="3">
        <v>42353</v>
      </c>
      <c r="X485" s="2">
        <v>0.71919999999999995</v>
      </c>
      <c r="Y485" s="2">
        <f t="shared" si="9"/>
        <v>-6.928114174130349E-3</v>
      </c>
    </row>
    <row r="486" spans="23:25" x14ac:dyDescent="0.25">
      <c r="W486" s="3">
        <v>42352</v>
      </c>
      <c r="X486" s="2">
        <v>0.72419999999999995</v>
      </c>
      <c r="Y486" s="2">
        <f t="shared" si="9"/>
        <v>7.3453313417148466E-3</v>
      </c>
    </row>
    <row r="487" spans="23:25" x14ac:dyDescent="0.25">
      <c r="W487" s="3">
        <v>42349</v>
      </c>
      <c r="X487" s="2">
        <v>0.71889999999999998</v>
      </c>
      <c r="Y487" s="2">
        <f t="shared" si="9"/>
        <v>-1.2716135410839572E-2</v>
      </c>
    </row>
    <row r="488" spans="23:25" x14ac:dyDescent="0.25">
      <c r="W488" s="3">
        <v>42348</v>
      </c>
      <c r="X488" s="2">
        <v>0.72809999999999997</v>
      </c>
      <c r="Y488" s="2">
        <f t="shared" si="9"/>
        <v>7.1675013944138399E-3</v>
      </c>
    </row>
    <row r="489" spans="23:25" x14ac:dyDescent="0.25">
      <c r="W489" s="3">
        <v>42347</v>
      </c>
      <c r="X489" s="2">
        <v>0.72289999999999999</v>
      </c>
      <c r="Y489" s="2">
        <f t="shared" si="9"/>
        <v>1.9385217923258546E-3</v>
      </c>
    </row>
    <row r="490" spans="23:25" x14ac:dyDescent="0.25">
      <c r="W490" s="3">
        <v>42346</v>
      </c>
      <c r="X490" s="2">
        <v>0.72150000000000003</v>
      </c>
      <c r="Y490" s="2">
        <f t="shared" si="9"/>
        <v>-7.1813594086645848E-3</v>
      </c>
    </row>
    <row r="491" spans="23:25" x14ac:dyDescent="0.25">
      <c r="W491" s="3">
        <v>42345</v>
      </c>
      <c r="X491" s="2">
        <v>0.72670000000000001</v>
      </c>
      <c r="Y491" s="2">
        <f t="shared" si="9"/>
        <v>-9.8590419284269003E-3</v>
      </c>
    </row>
    <row r="492" spans="23:25" x14ac:dyDescent="0.25">
      <c r="W492" s="3">
        <v>42342</v>
      </c>
      <c r="X492" s="2">
        <v>0.7339</v>
      </c>
      <c r="Y492" s="2">
        <f t="shared" si="9"/>
        <v>-2.724795657185117E-4</v>
      </c>
    </row>
    <row r="493" spans="23:25" x14ac:dyDescent="0.25">
      <c r="W493" s="3">
        <v>42341</v>
      </c>
      <c r="X493" s="2">
        <v>0.73409999999999997</v>
      </c>
      <c r="Y493" s="2">
        <f t="shared" si="9"/>
        <v>4.3686076303896919E-3</v>
      </c>
    </row>
    <row r="494" spans="23:25" x14ac:dyDescent="0.25">
      <c r="W494" s="3">
        <v>42340</v>
      </c>
      <c r="X494" s="2">
        <v>0.73089999999999999</v>
      </c>
      <c r="Y494" s="2">
        <f t="shared" si="9"/>
        <v>-1.9136145806780214E-3</v>
      </c>
    </row>
    <row r="495" spans="23:25" x14ac:dyDescent="0.25">
      <c r="W495" s="3">
        <v>42339</v>
      </c>
      <c r="X495" s="2">
        <v>0.73229999999999995</v>
      </c>
      <c r="Y495" s="2">
        <f t="shared" si="9"/>
        <v>1.3196067778088684E-2</v>
      </c>
    </row>
    <row r="496" spans="23:25" x14ac:dyDescent="0.25">
      <c r="W496" s="3">
        <v>42338</v>
      </c>
      <c r="X496" s="2">
        <v>0.72270000000000001</v>
      </c>
      <c r="Y496" s="2">
        <f t="shared" si="9"/>
        <v>4.715681415624725E-3</v>
      </c>
    </row>
    <row r="497" spans="23:25" x14ac:dyDescent="0.25">
      <c r="W497" s="3">
        <v>42335</v>
      </c>
      <c r="X497" s="2">
        <v>0.71930000000000005</v>
      </c>
      <c r="Y497" s="2">
        <f t="shared" si="9"/>
        <v>-4.4389031132766937E-3</v>
      </c>
    </row>
    <row r="498" spans="23:25" x14ac:dyDescent="0.25">
      <c r="W498" s="3">
        <v>42334</v>
      </c>
      <c r="X498" s="2">
        <v>0.72250000000000003</v>
      </c>
      <c r="Y498" s="2">
        <f t="shared" si="9"/>
        <v>-3.730058894108637E-3</v>
      </c>
    </row>
    <row r="499" spans="23:25" x14ac:dyDescent="0.25">
      <c r="W499" s="3">
        <v>42333</v>
      </c>
      <c r="X499" s="2">
        <v>0.72519999999999996</v>
      </c>
      <c r="Y499" s="2">
        <f t="shared" si="9"/>
        <v>-6.89227403395361E-4</v>
      </c>
    </row>
    <row r="500" spans="23:25" x14ac:dyDescent="0.25">
      <c r="W500" s="3">
        <v>42332</v>
      </c>
      <c r="X500" s="2">
        <v>0.72570000000000001</v>
      </c>
      <c r="Y500" s="2">
        <f t="shared" si="9"/>
        <v>8.997223126680793E-3</v>
      </c>
    </row>
    <row r="501" spans="23:25" x14ac:dyDescent="0.25">
      <c r="W501" s="3">
        <v>42331</v>
      </c>
      <c r="X501" s="2">
        <v>0.71919999999999995</v>
      </c>
      <c r="Y501" s="2">
        <f t="shared" si="9"/>
        <v>-6.5137781416852308E-3</v>
      </c>
    </row>
    <row r="502" spans="23:25" x14ac:dyDescent="0.25">
      <c r="W502" s="3">
        <v>42328</v>
      </c>
      <c r="X502" s="2">
        <v>0.72389999999999999</v>
      </c>
      <c r="Y502" s="2">
        <f t="shared" si="9"/>
        <v>6.2357300375722119E-3</v>
      </c>
    </row>
    <row r="503" spans="23:25" x14ac:dyDescent="0.25">
      <c r="W503" s="3">
        <v>42327</v>
      </c>
      <c r="X503" s="2">
        <v>0.71940000000000004</v>
      </c>
      <c r="Y503" s="2">
        <f t="shared" si="9"/>
        <v>1.1604464372051409E-2</v>
      </c>
    </row>
    <row r="504" spans="23:25" x14ac:dyDescent="0.25">
      <c r="W504" s="3">
        <v>42326</v>
      </c>
      <c r="X504" s="2">
        <v>0.71109999999999995</v>
      </c>
      <c r="Y504" s="2">
        <f t="shared" si="9"/>
        <v>0</v>
      </c>
    </row>
    <row r="505" spans="23:25" x14ac:dyDescent="0.25">
      <c r="W505" s="3">
        <v>42325</v>
      </c>
      <c r="X505" s="2">
        <v>0.71109999999999995</v>
      </c>
      <c r="Y505" s="2">
        <f t="shared" si="9"/>
        <v>2.1116358941025322E-3</v>
      </c>
    </row>
    <row r="506" spans="23:25" x14ac:dyDescent="0.25">
      <c r="W506" s="3">
        <v>42324</v>
      </c>
      <c r="X506" s="2">
        <v>0.70960000000000001</v>
      </c>
      <c r="Y506" s="2">
        <f t="shared" si="9"/>
        <v>-4.3591435124553032E-3</v>
      </c>
    </row>
    <row r="507" spans="23:25" x14ac:dyDescent="0.25">
      <c r="W507" s="3">
        <v>42321</v>
      </c>
      <c r="X507" s="2">
        <v>0.7127</v>
      </c>
      <c r="Y507" s="2">
        <f t="shared" si="9"/>
        <v>1.4032133608943978E-4</v>
      </c>
    </row>
    <row r="508" spans="23:25" x14ac:dyDescent="0.25">
      <c r="W508" s="3">
        <v>42320</v>
      </c>
      <c r="X508" s="2">
        <v>0.71260000000000001</v>
      </c>
      <c r="Y508" s="2">
        <f t="shared" si="9"/>
        <v>9.0217696774495208E-3</v>
      </c>
    </row>
    <row r="509" spans="23:25" x14ac:dyDescent="0.25">
      <c r="W509" s="3">
        <v>42319</v>
      </c>
      <c r="X509" s="2">
        <v>0.70620000000000005</v>
      </c>
      <c r="Y509" s="2">
        <f t="shared" si="9"/>
        <v>4.2571371233186897E-3</v>
      </c>
    </row>
    <row r="510" spans="23:25" x14ac:dyDescent="0.25">
      <c r="W510" s="3">
        <v>42318</v>
      </c>
      <c r="X510" s="2">
        <v>0.70320000000000005</v>
      </c>
      <c r="Y510" s="2">
        <f t="shared" si="9"/>
        <v>-2.1308339620094529E-3</v>
      </c>
    </row>
    <row r="511" spans="23:25" x14ac:dyDescent="0.25">
      <c r="W511" s="3">
        <v>42317</v>
      </c>
      <c r="X511" s="2">
        <v>0.70469999999999999</v>
      </c>
      <c r="Y511" s="2">
        <f t="shared" si="9"/>
        <v>5.6777858161208825E-4</v>
      </c>
    </row>
    <row r="512" spans="23:25" x14ac:dyDescent="0.25">
      <c r="W512" s="3">
        <v>42314</v>
      </c>
      <c r="X512" s="2">
        <v>0.70430000000000004</v>
      </c>
      <c r="Y512" s="2">
        <f t="shared" si="9"/>
        <v>-1.4238627810924614E-2</v>
      </c>
    </row>
    <row r="513" spans="23:25" x14ac:dyDescent="0.25">
      <c r="W513" s="3">
        <v>42313</v>
      </c>
      <c r="X513" s="2">
        <v>0.71440000000000003</v>
      </c>
      <c r="Y513" s="2">
        <f t="shared" si="9"/>
        <v>-6.9964321051676961E-4</v>
      </c>
    </row>
    <row r="514" spans="23:25" x14ac:dyDescent="0.25">
      <c r="W514" s="3">
        <v>42312</v>
      </c>
      <c r="X514" s="2">
        <v>0.71489999999999998</v>
      </c>
      <c r="Y514" s="2">
        <f t="shared" si="9"/>
        <v>-5.1622019066122566E-3</v>
      </c>
    </row>
    <row r="515" spans="23:25" x14ac:dyDescent="0.25">
      <c r="W515" s="3">
        <v>42311</v>
      </c>
      <c r="X515" s="2">
        <v>0.71860000000000002</v>
      </c>
      <c r="Y515" s="2">
        <f t="shared" si="9"/>
        <v>5.4420004534852691E-3</v>
      </c>
    </row>
    <row r="516" spans="23:25" x14ac:dyDescent="0.25">
      <c r="W516" s="3">
        <v>42310</v>
      </c>
      <c r="X516" s="2">
        <v>0.7147</v>
      </c>
      <c r="Y516" s="2">
        <f t="shared" si="9"/>
        <v>1.260063169873148E-3</v>
      </c>
    </row>
    <row r="517" spans="23:25" x14ac:dyDescent="0.25">
      <c r="W517" s="3">
        <v>42307</v>
      </c>
      <c r="X517" s="2">
        <v>0.71379999999999999</v>
      </c>
      <c r="Y517" s="2">
        <f t="shared" si="9"/>
        <v>9.006534284679589E-3</v>
      </c>
    </row>
    <row r="518" spans="23:25" x14ac:dyDescent="0.25">
      <c r="W518" s="3">
        <v>42306</v>
      </c>
      <c r="X518" s="2">
        <v>0.70740000000000003</v>
      </c>
      <c r="Y518" s="2">
        <f t="shared" ref="Y518:Y579" si="10">LN(X518/X519)</f>
        <v>-5.7791407585267946E-3</v>
      </c>
    </row>
    <row r="519" spans="23:25" x14ac:dyDescent="0.25">
      <c r="W519" s="3">
        <v>42305</v>
      </c>
      <c r="X519" s="2">
        <v>0.71150000000000002</v>
      </c>
      <c r="Y519" s="2">
        <f t="shared" si="10"/>
        <v>-1.0903099343403479E-2</v>
      </c>
    </row>
    <row r="520" spans="23:25" x14ac:dyDescent="0.25">
      <c r="W520" s="3">
        <v>42304</v>
      </c>
      <c r="X520" s="2">
        <v>0.71930000000000005</v>
      </c>
      <c r="Y520" s="2">
        <f t="shared" si="10"/>
        <v>-7.7551974335214055E-3</v>
      </c>
    </row>
    <row r="521" spans="23:25" x14ac:dyDescent="0.25">
      <c r="W521" s="3">
        <v>42303</v>
      </c>
      <c r="X521" s="2">
        <v>0.72489999999999999</v>
      </c>
      <c r="Y521" s="2">
        <f t="shared" si="10"/>
        <v>4.562745558418237E-3</v>
      </c>
    </row>
    <row r="522" spans="23:25" x14ac:dyDescent="0.25">
      <c r="W522" s="3">
        <v>42300</v>
      </c>
      <c r="X522" s="2">
        <v>0.72160000000000002</v>
      </c>
      <c r="Y522" s="2">
        <f t="shared" si="10"/>
        <v>1.1092624542857557E-3</v>
      </c>
    </row>
    <row r="523" spans="23:25" x14ac:dyDescent="0.25">
      <c r="W523" s="3">
        <v>42299</v>
      </c>
      <c r="X523" s="2">
        <v>0.7208</v>
      </c>
      <c r="Y523" s="2">
        <f t="shared" si="10"/>
        <v>-2.774309908208505E-4</v>
      </c>
    </row>
    <row r="524" spans="23:25" x14ac:dyDescent="0.25">
      <c r="W524" s="3">
        <v>42298</v>
      </c>
      <c r="X524" s="2">
        <v>0.72099999999999997</v>
      </c>
      <c r="Y524" s="2">
        <f t="shared" si="10"/>
        <v>-6.9108775398470275E-3</v>
      </c>
    </row>
    <row r="525" spans="23:25" x14ac:dyDescent="0.25">
      <c r="W525" s="3">
        <v>42297</v>
      </c>
      <c r="X525" s="2">
        <v>0.72599999999999998</v>
      </c>
      <c r="Y525" s="2">
        <f t="shared" si="10"/>
        <v>1.6542600960264681E-3</v>
      </c>
    </row>
    <row r="526" spans="23:25" x14ac:dyDescent="0.25">
      <c r="W526" s="3">
        <v>42296</v>
      </c>
      <c r="X526" s="2">
        <v>0.7248</v>
      </c>
      <c r="Y526" s="2">
        <f t="shared" si="10"/>
        <v>-2.2050725583139812E-3</v>
      </c>
    </row>
    <row r="527" spans="23:25" x14ac:dyDescent="0.25">
      <c r="W527" s="3">
        <v>42293</v>
      </c>
      <c r="X527" s="2">
        <v>0.72640000000000005</v>
      </c>
      <c r="Y527" s="2">
        <f t="shared" si="10"/>
        <v>-8.9084396447208832E-3</v>
      </c>
    </row>
    <row r="528" spans="23:25" x14ac:dyDescent="0.25">
      <c r="W528" s="3">
        <v>42292</v>
      </c>
      <c r="X528" s="2">
        <v>0.7329</v>
      </c>
      <c r="Y528" s="2">
        <f t="shared" si="10"/>
        <v>3.9647327893676297E-3</v>
      </c>
    </row>
    <row r="529" spans="23:25" x14ac:dyDescent="0.25">
      <c r="W529" s="3">
        <v>42291</v>
      </c>
      <c r="X529" s="2">
        <v>0.73</v>
      </c>
      <c r="Y529" s="2">
        <f t="shared" si="10"/>
        <v>7.5627723816997462E-3</v>
      </c>
    </row>
    <row r="530" spans="23:25" x14ac:dyDescent="0.25">
      <c r="W530" s="3">
        <v>42290</v>
      </c>
      <c r="X530" s="2">
        <v>0.72450000000000003</v>
      </c>
      <c r="Y530" s="2">
        <f t="shared" si="10"/>
        <v>-1.602005918418356E-2</v>
      </c>
    </row>
    <row r="531" spans="23:25" x14ac:dyDescent="0.25">
      <c r="W531" s="3">
        <v>42289</v>
      </c>
      <c r="X531" s="2">
        <v>0.73619999999999997</v>
      </c>
      <c r="Y531" s="2">
        <f t="shared" si="10"/>
        <v>3.5379000026655042E-3</v>
      </c>
    </row>
    <row r="532" spans="23:25" x14ac:dyDescent="0.25">
      <c r="W532" s="3">
        <v>42286</v>
      </c>
      <c r="X532" s="2">
        <v>0.73360000000000003</v>
      </c>
      <c r="Y532" s="2">
        <f t="shared" si="10"/>
        <v>1.0413906117459132E-2</v>
      </c>
    </row>
    <row r="533" spans="23:25" x14ac:dyDescent="0.25">
      <c r="W533" s="3">
        <v>42285</v>
      </c>
      <c r="X533" s="2">
        <v>0.72599999999999998</v>
      </c>
      <c r="Y533" s="2">
        <f t="shared" si="10"/>
        <v>7.188308530668013E-3</v>
      </c>
    </row>
    <row r="534" spans="23:25" x14ac:dyDescent="0.25">
      <c r="W534" s="3">
        <v>42284</v>
      </c>
      <c r="X534" s="2">
        <v>0.7208</v>
      </c>
      <c r="Y534" s="2">
        <f t="shared" si="10"/>
        <v>5.8439014232746778E-3</v>
      </c>
    </row>
    <row r="535" spans="23:25" x14ac:dyDescent="0.25">
      <c r="W535" s="3">
        <v>42283</v>
      </c>
      <c r="X535" s="2">
        <v>0.71660000000000001</v>
      </c>
      <c r="Y535" s="2">
        <f t="shared" si="10"/>
        <v>1.1650072111276425E-2</v>
      </c>
    </row>
    <row r="536" spans="23:25" x14ac:dyDescent="0.25">
      <c r="W536" s="3">
        <v>42282</v>
      </c>
      <c r="X536" s="2">
        <v>0.70830000000000004</v>
      </c>
      <c r="Y536" s="2">
        <f t="shared" si="10"/>
        <v>5.3794014208420346E-3</v>
      </c>
    </row>
    <row r="537" spans="23:25" x14ac:dyDescent="0.25">
      <c r="W537" s="3">
        <v>42279</v>
      </c>
      <c r="X537" s="2">
        <v>0.70450000000000002</v>
      </c>
      <c r="Y537" s="2">
        <f t="shared" si="10"/>
        <v>2.1314395280700397E-3</v>
      </c>
    </row>
    <row r="538" spans="23:25" x14ac:dyDescent="0.25">
      <c r="W538" s="3">
        <v>42278</v>
      </c>
      <c r="X538" s="2">
        <v>0.70299999999999996</v>
      </c>
      <c r="Y538" s="2">
        <f t="shared" si="10"/>
        <v>1.7084286615501121E-3</v>
      </c>
    </row>
    <row r="539" spans="23:25" x14ac:dyDescent="0.25">
      <c r="W539" s="3">
        <v>42277</v>
      </c>
      <c r="X539" s="2">
        <v>0.70179999999999998</v>
      </c>
      <c r="Y539" s="2">
        <f t="shared" si="10"/>
        <v>4.7132844520981366E-3</v>
      </c>
    </row>
    <row r="540" spans="23:25" x14ac:dyDescent="0.25">
      <c r="W540" s="3">
        <v>42276</v>
      </c>
      <c r="X540" s="2">
        <v>0.69850000000000001</v>
      </c>
      <c r="Y540" s="2">
        <f t="shared" si="10"/>
        <v>-5.724917860667906E-4</v>
      </c>
    </row>
    <row r="541" spans="23:25" x14ac:dyDescent="0.25">
      <c r="W541" s="3">
        <v>42275</v>
      </c>
      <c r="X541" s="2">
        <v>0.69889999999999997</v>
      </c>
      <c r="Y541" s="2">
        <f t="shared" si="10"/>
        <v>-4.9953718378236509E-3</v>
      </c>
    </row>
    <row r="542" spans="23:25" x14ac:dyDescent="0.25">
      <c r="W542" s="3">
        <v>42272</v>
      </c>
      <c r="X542" s="2">
        <v>0.70240000000000002</v>
      </c>
      <c r="Y542" s="2">
        <f t="shared" si="10"/>
        <v>0</v>
      </c>
    </row>
    <row r="543" spans="23:25" x14ac:dyDescent="0.25">
      <c r="W543" s="3">
        <v>42271</v>
      </c>
      <c r="X543" s="2">
        <v>0.70240000000000002</v>
      </c>
      <c r="Y543" s="2">
        <f t="shared" si="10"/>
        <v>2.9942276594349332E-3</v>
      </c>
    </row>
    <row r="544" spans="23:25" x14ac:dyDescent="0.25">
      <c r="W544" s="3">
        <v>42270</v>
      </c>
      <c r="X544" s="2">
        <v>0.70030000000000003</v>
      </c>
      <c r="Y544" s="2">
        <f t="shared" si="10"/>
        <v>-1.2205658199499704E-2</v>
      </c>
    </row>
    <row r="545" spans="23:25" x14ac:dyDescent="0.25">
      <c r="W545" s="3">
        <v>42269</v>
      </c>
      <c r="X545" s="2">
        <v>0.70889999999999997</v>
      </c>
      <c r="Y545" s="2">
        <f t="shared" si="10"/>
        <v>-6.0474131280134086E-3</v>
      </c>
    </row>
    <row r="546" spans="23:25" x14ac:dyDescent="0.25">
      <c r="W546" s="3">
        <v>42268</v>
      </c>
      <c r="X546" s="2">
        <v>0.71319999999999995</v>
      </c>
      <c r="Y546" s="2">
        <f t="shared" si="10"/>
        <v>-7.9603800008405702E-3</v>
      </c>
    </row>
    <row r="547" spans="23:25" x14ac:dyDescent="0.25">
      <c r="W547" s="3">
        <v>42265</v>
      </c>
      <c r="X547" s="2">
        <v>0.71889999999999998</v>
      </c>
      <c r="Y547" s="2">
        <f t="shared" si="10"/>
        <v>2.2281028574369587E-3</v>
      </c>
    </row>
    <row r="548" spans="23:25" x14ac:dyDescent="0.25">
      <c r="W548" s="3">
        <v>42264</v>
      </c>
      <c r="X548" s="2">
        <v>0.71730000000000005</v>
      </c>
      <c r="Y548" s="2">
        <f t="shared" si="10"/>
        <v>-3.3402953813697787E-3</v>
      </c>
    </row>
    <row r="549" spans="23:25" x14ac:dyDescent="0.25">
      <c r="W549" s="3">
        <v>42263</v>
      </c>
      <c r="X549" s="2">
        <v>0.71970000000000001</v>
      </c>
      <c r="Y549" s="2">
        <f t="shared" si="10"/>
        <v>7.6714233534106065E-3</v>
      </c>
    </row>
    <row r="550" spans="23:25" x14ac:dyDescent="0.25">
      <c r="W550" s="3">
        <v>42262</v>
      </c>
      <c r="X550" s="2">
        <v>0.71419999999999995</v>
      </c>
      <c r="Y550" s="2">
        <f t="shared" si="10"/>
        <v>5.602241042880475E-4</v>
      </c>
    </row>
    <row r="551" spans="23:25" x14ac:dyDescent="0.25">
      <c r="W551" s="3">
        <v>42261</v>
      </c>
      <c r="X551" s="2">
        <v>0.71379999999999999</v>
      </c>
      <c r="Y551" s="2">
        <f t="shared" si="10"/>
        <v>6.4652368560069893E-3</v>
      </c>
    </row>
    <row r="552" spans="23:25" x14ac:dyDescent="0.25">
      <c r="W552" s="3">
        <v>42258</v>
      </c>
      <c r="X552" s="2">
        <v>0.70920000000000005</v>
      </c>
      <c r="Y552" s="2">
        <f t="shared" si="10"/>
        <v>2.8240628766191349E-3</v>
      </c>
    </row>
    <row r="553" spans="23:25" x14ac:dyDescent="0.25">
      <c r="W553" s="3">
        <v>42257</v>
      </c>
      <c r="X553" s="2">
        <v>0.70720000000000005</v>
      </c>
      <c r="Y553" s="2">
        <f t="shared" si="10"/>
        <v>7.6650481743191484E-3</v>
      </c>
    </row>
    <row r="554" spans="23:25" x14ac:dyDescent="0.25">
      <c r="W554" s="3">
        <v>42256</v>
      </c>
      <c r="X554" s="2">
        <v>0.70179999999999998</v>
      </c>
      <c r="Y554" s="2">
        <f t="shared" si="10"/>
        <v>1.425008908715816E-4</v>
      </c>
    </row>
    <row r="555" spans="23:25" x14ac:dyDescent="0.25">
      <c r="W555" s="3">
        <v>42255</v>
      </c>
      <c r="X555" s="2">
        <v>0.70169999999999999</v>
      </c>
      <c r="Y555" s="2">
        <f t="shared" si="10"/>
        <v>1.3342138956188843E-2</v>
      </c>
    </row>
    <row r="556" spans="23:25" x14ac:dyDescent="0.25">
      <c r="W556" s="3">
        <v>42254</v>
      </c>
      <c r="X556" s="2">
        <v>0.69240000000000002</v>
      </c>
      <c r="Y556" s="2">
        <f t="shared" si="10"/>
        <v>2.3134770295307919E-3</v>
      </c>
    </row>
    <row r="557" spans="23:25" x14ac:dyDescent="0.25">
      <c r="W557" s="3">
        <v>42251</v>
      </c>
      <c r="X557" s="2">
        <v>0.69079999999999997</v>
      </c>
      <c r="Y557" s="2">
        <f t="shared" si="10"/>
        <v>-1.5655615985719518E-2</v>
      </c>
    </row>
    <row r="558" spans="23:25" x14ac:dyDescent="0.25">
      <c r="W558" s="3">
        <v>42250</v>
      </c>
      <c r="X558" s="2">
        <v>0.70169999999999999</v>
      </c>
      <c r="Y558" s="2">
        <f t="shared" si="10"/>
        <v>-3.1303383558429036E-3</v>
      </c>
    </row>
    <row r="559" spans="23:25" x14ac:dyDescent="0.25">
      <c r="W559" s="3">
        <v>42249</v>
      </c>
      <c r="X559" s="2">
        <v>0.70389999999999997</v>
      </c>
      <c r="Y559" s="2">
        <f t="shared" si="10"/>
        <v>2.8453568777101782E-3</v>
      </c>
    </row>
    <row r="560" spans="23:25" x14ac:dyDescent="0.25">
      <c r="W560" s="3">
        <v>42248</v>
      </c>
      <c r="X560" s="2">
        <v>0.70189999999999997</v>
      </c>
      <c r="Y560" s="2">
        <f t="shared" si="10"/>
        <v>-1.3303338003093785E-2</v>
      </c>
    </row>
    <row r="561" spans="23:25" x14ac:dyDescent="0.25">
      <c r="W561" s="3">
        <v>42247</v>
      </c>
      <c r="X561" s="2">
        <v>0.71130000000000004</v>
      </c>
      <c r="Y561" s="2">
        <f t="shared" si="10"/>
        <v>-8.3998813929192818E-3</v>
      </c>
    </row>
    <row r="562" spans="23:25" x14ac:dyDescent="0.25">
      <c r="W562" s="3">
        <v>42244</v>
      </c>
      <c r="X562" s="2">
        <v>0.71730000000000005</v>
      </c>
      <c r="Y562" s="2">
        <f t="shared" si="10"/>
        <v>9.7635826153533059E-4</v>
      </c>
    </row>
    <row r="563" spans="23:25" x14ac:dyDescent="0.25">
      <c r="W563" s="3">
        <v>42243</v>
      </c>
      <c r="X563" s="2">
        <v>0.71660000000000001</v>
      </c>
      <c r="Y563" s="2">
        <f t="shared" si="10"/>
        <v>6.1590340271759384E-3</v>
      </c>
    </row>
    <row r="564" spans="23:25" x14ac:dyDescent="0.25">
      <c r="W564" s="3">
        <v>42242</v>
      </c>
      <c r="X564" s="2">
        <v>0.71220000000000006</v>
      </c>
      <c r="Y564" s="2">
        <f t="shared" si="10"/>
        <v>-1.1226495706184939E-3</v>
      </c>
    </row>
    <row r="565" spans="23:25" x14ac:dyDescent="0.25">
      <c r="W565" s="3">
        <v>42241</v>
      </c>
      <c r="X565" s="2">
        <v>0.71299999999999997</v>
      </c>
      <c r="Y565" s="2">
        <f t="shared" si="10"/>
        <v>-3.6399312202682029E-3</v>
      </c>
    </row>
    <row r="566" spans="23:25" x14ac:dyDescent="0.25">
      <c r="W566" s="3">
        <v>42240</v>
      </c>
      <c r="X566" s="2">
        <v>0.71560000000000001</v>
      </c>
      <c r="Y566" s="2">
        <f t="shared" si="10"/>
        <v>-2.2112564882146527E-2</v>
      </c>
    </row>
    <row r="567" spans="23:25" x14ac:dyDescent="0.25">
      <c r="W567" s="3">
        <v>42237</v>
      </c>
      <c r="X567" s="2">
        <v>0.73160000000000003</v>
      </c>
      <c r="Y567" s="2">
        <f t="shared" si="10"/>
        <v>-2.866309203237976E-3</v>
      </c>
    </row>
    <row r="568" spans="23:25" x14ac:dyDescent="0.25">
      <c r="W568" s="3">
        <v>42236</v>
      </c>
      <c r="X568" s="2">
        <v>0.73370000000000002</v>
      </c>
      <c r="Y568" s="2">
        <f t="shared" si="10"/>
        <v>-1.4981276210219922E-3</v>
      </c>
    </row>
    <row r="569" spans="23:25" x14ac:dyDescent="0.25">
      <c r="W569" s="3">
        <v>42235</v>
      </c>
      <c r="X569" s="2">
        <v>0.73480000000000001</v>
      </c>
      <c r="Y569" s="2">
        <f t="shared" si="10"/>
        <v>9.5309422423504593E-4</v>
      </c>
    </row>
    <row r="570" spans="23:25" x14ac:dyDescent="0.25">
      <c r="W570" s="3">
        <v>42234</v>
      </c>
      <c r="X570" s="2">
        <v>0.73409999999999997</v>
      </c>
      <c r="Y570" s="2">
        <f t="shared" si="10"/>
        <v>-4.2139666789325026E-3</v>
      </c>
    </row>
    <row r="571" spans="23:25" x14ac:dyDescent="0.25">
      <c r="W571" s="3">
        <v>42233</v>
      </c>
      <c r="X571" s="2">
        <v>0.73719999999999997</v>
      </c>
      <c r="Y571" s="2">
        <f t="shared" si="10"/>
        <v>-9.4908826865282108E-4</v>
      </c>
    </row>
    <row r="572" spans="23:25" x14ac:dyDescent="0.25">
      <c r="W572" s="3">
        <v>42230</v>
      </c>
      <c r="X572" s="2">
        <v>0.7379</v>
      </c>
      <c r="Y572" s="2">
        <f t="shared" si="10"/>
        <v>2.5781953354447975E-3</v>
      </c>
    </row>
    <row r="573" spans="23:25" x14ac:dyDescent="0.25">
      <c r="W573" s="3">
        <v>42229</v>
      </c>
      <c r="X573" s="2">
        <v>0.73599999999999999</v>
      </c>
      <c r="Y573" s="2">
        <f t="shared" si="10"/>
        <v>-2.5781953354447429E-3</v>
      </c>
    </row>
    <row r="574" spans="23:25" x14ac:dyDescent="0.25">
      <c r="W574" s="3">
        <v>42228</v>
      </c>
      <c r="X574" s="2">
        <v>0.7379</v>
      </c>
      <c r="Y574" s="2">
        <f t="shared" si="10"/>
        <v>1.0215984783562095E-2</v>
      </c>
    </row>
    <row r="575" spans="23:25" x14ac:dyDescent="0.25">
      <c r="W575" s="3">
        <v>42227</v>
      </c>
      <c r="X575" s="2">
        <v>0.73040000000000005</v>
      </c>
      <c r="Y575" s="2">
        <f t="shared" si="10"/>
        <v>-1.4813072381915192E-2</v>
      </c>
    </row>
    <row r="576" spans="23:25" x14ac:dyDescent="0.25">
      <c r="W576" s="3">
        <v>42226</v>
      </c>
      <c r="X576" s="2">
        <v>0.74129999999999996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35.277799999999999</v>
      </c>
      <c r="Y578" s="2">
        <f t="shared" si="10"/>
        <v>-1.4830884631395992E-2</v>
      </c>
    </row>
    <row r="579" spans="23:25" x14ac:dyDescent="0.25">
      <c r="W579" s="3">
        <v>42221</v>
      </c>
      <c r="X579" s="2">
        <v>35.804900000000004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BRLJPY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105</v>
      </c>
      <c r="W2" s="3">
        <f>D1</f>
        <v>43025</v>
      </c>
      <c r="AA2" s="2">
        <v>62</v>
      </c>
      <c r="AB2" s="2">
        <f ca="1">AVERAGE(OFFSET($X$5,0,0,AA2,1))</f>
        <v>35.203640322580647</v>
      </c>
      <c r="AC2" s="46">
        <f ca="1">STDEV(OFFSET($Y$5,0,0,AA2,1))*SQRT(250)</f>
        <v>9.2905658707403319E-2</v>
      </c>
      <c r="AD2" s="2">
        <f ca="1">MAX(OFFSET($X$5,0,0,AA2,1))</f>
        <v>35.9726</v>
      </c>
      <c r="AE2" s="2">
        <f ca="1">MIN(OFFSET($X$5,0,0,AA2,1))</f>
        <v>34.1892</v>
      </c>
      <c r="AF2" s="2">
        <f ca="1">AD2-AE2</f>
        <v>1.7834000000000003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34.878036800000018</v>
      </c>
      <c r="AC3" s="46">
        <f ca="1">STDEV(OFFSET($Y$5,0,0,AA3,1))*SQRT(250)</f>
        <v>0.15530071024104428</v>
      </c>
      <c r="AD3" s="2">
        <f ca="1">MAX(OFFSET($X$5,0,0,AA3,1))</f>
        <v>36.594999999999999</v>
      </c>
      <c r="AE3" s="2">
        <f ca="1">MIN(OFFSET($X$5,0,0,AA3,1))</f>
        <v>33.022799999999997</v>
      </c>
      <c r="AF3" s="2">
        <f t="shared" ref="AF3:AF5" ca="1" si="1">AD3-AE3</f>
        <v>3.5722000000000023</v>
      </c>
    </row>
    <row r="4" spans="1:32" x14ac:dyDescent="0.25">
      <c r="D4"/>
      <c r="AA4" s="2">
        <v>185</v>
      </c>
      <c r="AB4" s="2">
        <f t="shared" ca="1" si="0"/>
        <v>35.215347567567562</v>
      </c>
      <c r="AC4" s="46">
        <f ca="1">STDEV(OFFSET($Y$5,0,0,AA4,1))*SQRT(250)</f>
        <v>0.14997862811047044</v>
      </c>
      <c r="AD4" s="2">
        <f ca="1">MAX(OFFSET($X$5,0,0,AA4,1))</f>
        <v>37.337600000000002</v>
      </c>
      <c r="AE4" s="2">
        <f ca="1">MIN(OFFSET($X$5,0,0,AA4,1))</f>
        <v>33.022799999999997</v>
      </c>
      <c r="AF4" s="2">
        <f t="shared" ca="1" si="1"/>
        <v>4.3148000000000053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35.341200000000001</v>
      </c>
      <c r="Y5" s="2">
        <f>LN(X5/X6)</f>
        <v>-1.3148799627740269E-3</v>
      </c>
      <c r="AA5" s="2">
        <v>250</v>
      </c>
      <c r="AB5" s="2">
        <f t="shared" ca="1" si="0"/>
        <v>35.007769599999989</v>
      </c>
      <c r="AC5" s="46">
        <f ca="1">STDEV(OFFSET($Y$5,0,0,AA5,1))*SQRT(250)</f>
        <v>0.15596538762561291</v>
      </c>
      <c r="AD5" s="2">
        <f ca="1">MAX(OFFSET($X$5,0,0,AA5,1))</f>
        <v>37.337600000000002</v>
      </c>
      <c r="AE5" s="2">
        <f ca="1">MIN(OFFSET($X$5,0,0,AA5,1))</f>
        <v>31.342400000000001</v>
      </c>
      <c r="AF5" s="2">
        <f t="shared" ca="1" si="1"/>
        <v>5.9952000000000005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35.3156977250826</v>
      </c>
      <c r="E6" s="128">
        <f ca="1">SUMIFS(INDIRECT("fincad_data!"&amp;E$3),fincad_data!$C:$C,$C6,fincad_data!$D:$D,$C6,fincad_data!$B:$B,$D$2,fincad_data!D:D,$C6,fincad_data!A:A,$D$1)</f>
        <v>34.746774693223401</v>
      </c>
      <c r="F6" s="129">
        <f ca="1">SUMIFS(INDIRECT("fincad_data!"&amp;F$3),fincad_data!$C:$C,$C6,fincad_data!$D:$D,$C6,fincad_data!$B:$B,$D$2,fincad_data!D:D,$C6,fincad_data!A:A,$D$1)</f>
        <v>0.171167242937668</v>
      </c>
      <c r="G6" s="129">
        <f ca="1">SUMIFS(INDIRECT("fincad_data!"&amp;G$3),fincad_data!$C:$C,$C6,fincad_data!$D:$D,$C6,fincad_data!$B:$B,$D$2,fincad_data!D:D,$C6,fincad_data!A:A,$D$1)</f>
        <v>0.17492236429198499</v>
      </c>
      <c r="H6" s="130">
        <f ca="1">SUMIFS(INDIRECT("fincad_data!"&amp;H$3),fincad_data!$C:$C,$C6,fincad_data!$D:$D,$C6,fincad_data!$B:$B,$D$2,fincad_data!D:D,$C6,fincad_data!A:A,$D$1)</f>
        <v>2.6572856522889002E-2</v>
      </c>
      <c r="I6" s="130">
        <f ca="1">SUMIFS(INDIRECT("fincad_data!"&amp;I$3),fincad_data!$C:$C,$C6,fincad_data!$D:$D,$C6,fincad_data!$B:$B,$D$2,fincad_data!D:D,$C6,fincad_data!A:A,$D$1)</f>
        <v>3.4493838783660601E-2</v>
      </c>
      <c r="J6" s="129">
        <f ca="1">SUMIFS(INDIRECT("fincad_data!"&amp;J$3),fincad_data!$C:$C,$C6,fincad_data!$D:$D,$C6,fincad_data!$B:$B,$D$2,fincad_data!D:D,$C6,fincad_data!A:A,$D$1)</f>
        <v>-6.5599284369616997E-2</v>
      </c>
      <c r="K6" s="128">
        <f ca="1">SUMIFS(INDIRECT("fincad_data!"&amp;K$3),fincad_data!$C:$C,$C6,fincad_data!$D:$D,$C6,fincad_data!$B:$B,$D$2,fincad_data!D:D,$C6,fincad_data!A:A,$D$1)</f>
        <v>34.47370905533311</v>
      </c>
      <c r="L6" s="128">
        <f ca="1">SUMIFS(INDIRECT("fincad_data!"&amp;L$3),fincad_data!$C:$C,$C6,fincad_data!$D:$D,$C6,fincad_data!$B:$B,$D$2,fincad_data!D:D,$C6,fincad_data!A:A,$D$1)</f>
        <v>33.58818911292699</v>
      </c>
      <c r="W6" s="3">
        <v>43024</v>
      </c>
      <c r="X6" s="2">
        <v>35.387700000000002</v>
      </c>
      <c r="Y6" s="2">
        <f t="shared" ref="Y6:Y69" si="2">LN(X6/X7)</f>
        <v>-4.5758541140270359E-3</v>
      </c>
      <c r="AA6" s="2">
        <v>500</v>
      </c>
      <c r="AB6" s="2">
        <f t="shared" ca="1" si="0"/>
        <v>32.990864599999973</v>
      </c>
      <c r="AC6" s="46">
        <f ca="1">STDEV(OFFSET($Y$5,0,0,AA6,1))*SQRT(250)</f>
        <v>0.18741852905822959</v>
      </c>
      <c r="AD6" s="2">
        <f ca="1">MAX(OFFSET($X$5,0,0,AA6,1))</f>
        <v>37.337600000000002</v>
      </c>
      <c r="AE6" s="2">
        <f ca="1">MIN(OFFSET($X$5,0,0,AA6,1))</f>
        <v>27.997</v>
      </c>
      <c r="AF6" s="2">
        <f ca="1">AD6-AE6</f>
        <v>9.340600000000002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35.3156977250826</v>
      </c>
      <c r="E7" s="128">
        <f ca="1">SUMIFS(INDIRECT("fincad_data!"&amp;E$3),fincad_data!$C:$C,$C7,fincad_data!$D:$D,$C7,fincad_data!$B:$B,$D$2,fincad_data!D:D,$C7,fincad_data!A:A,$D$1)</f>
        <v>34.2005402060677</v>
      </c>
      <c r="F7" s="129">
        <f ca="1">SUMIFS(INDIRECT("fincad_data!"&amp;F$3),fincad_data!$C:$C,$C7,fincad_data!$D:$D,$C7,fincad_data!$B:$B,$D$2,fincad_data!D:D,$C7,fincad_data!A:A,$D$1)</f>
        <v>0.16967053269732699</v>
      </c>
      <c r="G7" s="129">
        <f ca="1">SUMIFS(INDIRECT("fincad_data!"&amp;G$3),fincad_data!$C:$C,$C7,fincad_data!$D:$D,$C7,fincad_data!$B:$B,$D$2,fincad_data!D:D,$C7,fincad_data!A:A,$D$1)</f>
        <v>0.17704163362001299</v>
      </c>
      <c r="H7" s="130">
        <f ca="1">SUMIFS(INDIRECT("fincad_data!"&amp;H$3),fincad_data!$C:$C,$C7,fincad_data!$D:$D,$C7,fincad_data!$B:$B,$D$2,fincad_data!D:D,$C7,fincad_data!A:A,$D$1)</f>
        <v>3.2983638266392196E-2</v>
      </c>
      <c r="I7" s="130">
        <f ca="1">SUMIFS(INDIRECT("fincad_data!"&amp;I$3),fincad_data!$C:$C,$C7,fincad_data!$D:$D,$C7,fincad_data!$B:$B,$D$2,fincad_data!D:D,$C7,fincad_data!A:A,$D$1)</f>
        <v>4.8390240208856204E-2</v>
      </c>
      <c r="J7" s="129">
        <f ca="1">SUMIFS(INDIRECT("fincad_data!"&amp;J$3),fincad_data!$C:$C,$C7,fincad_data!$D:$D,$C7,fincad_data!$B:$B,$D$2,fincad_data!D:D,$C7,fincad_data!A:A,$D$1)</f>
        <v>-6.5620731585840364E-2</v>
      </c>
      <c r="K7" s="128">
        <f ca="1">SUMIFS(INDIRECT("fincad_data!"&amp;K$3),fincad_data!$C:$C,$C7,fincad_data!$D:$D,$C7,fincad_data!$B:$B,$D$2,fincad_data!D:D,$C7,fincad_data!A:A,$D$1)</f>
        <v>33.681620880386603</v>
      </c>
      <c r="L7" s="128">
        <f ca="1">SUMIFS(INDIRECT("fincad_data!"&amp;L$3),fincad_data!$C:$C,$C7,fincad_data!$D:$D,$C7,fincad_data!$B:$B,$D$2,fincad_data!D:D,$C7,fincad_data!A:A,$D$1)</f>
        <v>32.621955922876964</v>
      </c>
      <c r="W7" s="3">
        <v>43021</v>
      </c>
      <c r="X7" s="2">
        <v>35.549999999999997</v>
      </c>
      <c r="Y7" s="2">
        <f t="shared" si="2"/>
        <v>4.1774899445821048E-3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35.3156977250826</v>
      </c>
      <c r="E8" s="128">
        <f ca="1">SUMIFS(INDIRECT("fincad_data!"&amp;E$3),fincad_data!$C:$C,$C8,fincad_data!$D:$D,$C8,fincad_data!$B:$B,$D$2,fincad_data!D:D,$C8,fincad_data!A:A,$D$1)</f>
        <v>33.645068956227902</v>
      </c>
      <c r="F8" s="129">
        <f ca="1">SUMIFS(INDIRECT("fincad_data!"&amp;F$3),fincad_data!$C:$C,$C8,fincad_data!$D:$D,$C8,fincad_data!$B:$B,$D$2,fincad_data!D:D,$C8,fincad_data!A:A,$D$1)</f>
        <v>0.16573722238229499</v>
      </c>
      <c r="G8" s="129">
        <f ca="1">SUMIFS(INDIRECT("fincad_data!"&amp;G$3),fincad_data!$C:$C,$C8,fincad_data!$D:$D,$C8,fincad_data!$B:$B,$D$2,fincad_data!D:D,$C8,fincad_data!A:A,$D$1)</f>
        <v>0.17636288396976599</v>
      </c>
      <c r="H8" s="130">
        <f ca="1">SUMIFS(INDIRECT("fincad_data!"&amp;H$3),fincad_data!$C:$C,$C8,fincad_data!$D:$D,$C8,fincad_data!$B:$B,$D$2,fincad_data!D:D,$C8,fincad_data!A:A,$D$1)</f>
        <v>3.5428978740008894E-2</v>
      </c>
      <c r="I8" s="130">
        <f ca="1">SUMIFS(INDIRECT("fincad_data!"&amp;I$3),fincad_data!$C:$C,$C8,fincad_data!$D:$D,$C8,fincad_data!$B:$B,$D$2,fincad_data!D:D,$C8,fincad_data!A:A,$D$1)</f>
        <v>5.8155998882141596E-2</v>
      </c>
      <c r="J8" s="129">
        <f ca="1">SUMIFS(INDIRECT("fincad_data!"&amp;J$3),fincad_data!$C:$C,$C8,fincad_data!$D:$D,$C8,fincad_data!$B:$B,$D$2,fincad_data!D:D,$C8,fincad_data!A:A,$D$1)</f>
        <v>-6.6370606229640416E-2</v>
      </c>
      <c r="K8" s="128">
        <f ca="1">SUMIFS(INDIRECT("fincad_data!"&amp;K$3),fincad_data!$C:$C,$C8,fincad_data!$D:$D,$C8,fincad_data!$B:$B,$D$2,fincad_data!D:D,$C8,fincad_data!A:A,$D$1)</f>
        <v>32.897408881943981</v>
      </c>
      <c r="L8" s="128">
        <f ca="1">SUMIFS(INDIRECT("fincad_data!"&amp;L$3),fincad_data!$C:$C,$C8,fincad_data!$D:$D,$C8,fincad_data!$B:$B,$D$2,fincad_data!D:D,$C8,fincad_data!A:A,$D$1)</f>
        <v>31.795944068522282</v>
      </c>
      <c r="W8" s="3">
        <v>43020</v>
      </c>
      <c r="X8" s="2">
        <v>35.401800000000001</v>
      </c>
      <c r="Y8" s="2">
        <f t="shared" si="2"/>
        <v>-8.5552261976512946E-4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35.3156977250826</v>
      </c>
      <c r="E9" s="128">
        <f ca="1">SUMIFS(INDIRECT("fincad_data!"&amp;E$3),fincad_data!$C:$C,$C9,fincad_data!$D:$D,$C9,fincad_data!$B:$B,$D$2,fincad_data!D:D,$C9,fincad_data!A:A,$D$1)</f>
        <v>33.062018124745499</v>
      </c>
      <c r="F9" s="129">
        <f ca="1">SUMIFS(INDIRECT("fincad_data!"&amp;F$3),fincad_data!$C:$C,$C9,fincad_data!$D:$D,$C9,fincad_data!$B:$B,$D$2,fincad_data!D:D,$C9,fincad_data!A:A,$D$1)</f>
        <v>0.16281703193200101</v>
      </c>
      <c r="G9" s="129">
        <f ca="1">SUMIFS(INDIRECT("fincad_data!"&amp;G$3),fincad_data!$C:$C,$C9,fincad_data!$D:$D,$C9,fincad_data!$B:$B,$D$2,fincad_data!D:D,$C9,fincad_data!A:A,$D$1)</f>
        <v>0.17626196248203499</v>
      </c>
      <c r="H9" s="130">
        <f ca="1">SUMIFS(INDIRECT("fincad_data!"&amp;H$3),fincad_data!$C:$C,$C9,fincad_data!$D:$D,$C9,fincad_data!$B:$B,$D$2,fincad_data!D:D,$C9,fincad_data!A:A,$D$1)</f>
        <v>3.6187334055567504E-2</v>
      </c>
      <c r="I9" s="130">
        <f ca="1">SUMIFS(INDIRECT("fincad_data!"&amp;I$3),fincad_data!$C:$C,$C9,fincad_data!$D:$D,$C9,fincad_data!$B:$B,$D$2,fincad_data!D:D,$C9,fincad_data!A:A,$D$1)</f>
        <v>6.6135889713533708E-2</v>
      </c>
      <c r="J9" s="129">
        <f ca="1">SUMIFS(INDIRECT("fincad_data!"&amp;J$3),fincad_data!$C:$C,$C9,fincad_data!$D:$D,$C9,fincad_data!$B:$B,$D$2,fincad_data!D:D,$C9,fincad_data!A:A,$D$1)</f>
        <v>-6.7929218770296784E-2</v>
      </c>
      <c r="K9" s="128">
        <f ca="1">SUMIFS(INDIRECT("fincad_data!"&amp;K$3),fincad_data!$C:$C,$C9,fincad_data!$D:$D,$C9,fincad_data!$B:$B,$D$2,fincad_data!D:D,$C9,fincad_data!A:A,$D$1)</f>
        <v>32.100650020936584</v>
      </c>
      <c r="L9" s="128">
        <f ca="1">SUMIFS(INDIRECT("fincad_data!"&amp;L$3),fincad_data!$C:$C,$C9,fincad_data!$D:$D,$C9,fincad_data!$B:$B,$D$2,fincad_data!D:D,$C9,fincad_data!A:A,$D$1)</f>
        <v>31.011073207214817</v>
      </c>
      <c r="W9" s="3">
        <v>43019</v>
      </c>
      <c r="X9" s="2">
        <v>35.432099999999998</v>
      </c>
      <c r="Y9" s="2">
        <f t="shared" si="2"/>
        <v>2.186849266978934E-3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35.3156977250826</v>
      </c>
      <c r="E10" s="128">
        <f ca="1">SUMIFS(INDIRECT("fincad_data!"&amp;E$3),fincad_data!$C:$C,$C10,fincad_data!$D:$D,$C10,fincad_data!$B:$B,$D$2,fincad_data!D:D,$C10,fincad_data!A:A,$D$1)</f>
        <v>30.451863686417699</v>
      </c>
      <c r="F10" s="129">
        <f ca="1">SUMIFS(INDIRECT("fincad_data!"&amp;F$3),fincad_data!$C:$C,$C10,fincad_data!$D:$D,$C10,fincad_data!$B:$B,$D$2,fincad_data!D:D,$C10,fincad_data!A:A,$D$1)</f>
        <v>0.169041213402012</v>
      </c>
      <c r="G10" s="129">
        <f ca="1">SUMIFS(INDIRECT("fincad_data!"&amp;G$3),fincad_data!$C:$C,$C10,fincad_data!$D:$D,$C10,fincad_data!$B:$B,$D$2,fincad_data!D:D,$C10,fincad_data!A:A,$D$1)</f>
        <v>0.19284494481452499</v>
      </c>
      <c r="H10" s="130">
        <f ca="1">SUMIFS(INDIRECT("fincad_data!"&amp;H$3),fincad_data!$C:$C,$C10,fincad_data!$D:$D,$C10,fincad_data!$B:$B,$D$2,fincad_data!D:D,$C10,fincad_data!A:A,$D$1)</f>
        <v>3.6614978955808598E-2</v>
      </c>
      <c r="I10" s="130">
        <f ca="1">SUMIFS(INDIRECT("fincad_data!"&amp;I$3),fincad_data!$C:$C,$C10,fincad_data!$D:$D,$C10,fincad_data!$B:$B,$D$2,fincad_data!D:D,$C10,fincad_data!A:A,$D$1)</f>
        <v>9.4836568694406806E-2</v>
      </c>
      <c r="J10" s="129">
        <f ca="1">SUMIFS(INDIRECT("fincad_data!"&amp;J$3),fincad_data!$C:$C,$C10,fincad_data!$D:$D,$C10,fincad_data!$B:$B,$D$2,fincad_data!D:D,$C10,fincad_data!A:A,$D$1)</f>
        <v>-7.8533610005708743E-2</v>
      </c>
      <c r="K10" s="128">
        <f ca="1">SUMIFS(INDIRECT("fincad_data!"&amp;K$3),fincad_data!$C:$C,$C10,fincad_data!$D:$D,$C10,fincad_data!$B:$B,$D$2,fincad_data!D:D,$C10,fincad_data!A:A,$D$1)</f>
        <v>28.776452854207893</v>
      </c>
      <c r="L10" s="128">
        <f ca="1">SUMIFS(INDIRECT("fincad_data!"&amp;L$3),fincad_data!$C:$C,$C10,fincad_data!$D:$D,$C10,fincad_data!$B:$B,$D$2,fincad_data!D:D,$C10,fincad_data!A:A,$D$1)</f>
        <v>27.814072490044392</v>
      </c>
      <c r="W10" s="3">
        <v>43018</v>
      </c>
      <c r="X10" s="2">
        <v>35.354700000000001</v>
      </c>
      <c r="Y10" s="2">
        <f t="shared" si="2"/>
        <v>4.5265895467454644E-4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35.338700000000003</v>
      </c>
      <c r="Y11" s="2">
        <f t="shared" si="2"/>
        <v>-1.0143996486011031E-2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35.698999999999998</v>
      </c>
      <c r="Y12" s="2">
        <f t="shared" si="2"/>
        <v>-2.0651509050790325E-3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35.772799999999997</v>
      </c>
      <c r="Y13" s="2">
        <f t="shared" si="2"/>
        <v>-5.5697094590157646E-3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1.6794299606554368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35.9726</v>
      </c>
      <c r="Y14" s="2">
        <f t="shared" si="2"/>
        <v>2.1455981048079786E-3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0.46753175271472791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35.895499999999998</v>
      </c>
      <c r="Y15" s="2">
        <f t="shared" si="2"/>
        <v>4.1707671679974958E-3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1.0839891941438091</v>
      </c>
      <c r="F16" s="123">
        <f ca="1">SUMIFS(INDIRECT("fincad_data!"&amp;$B16),fincad_data!$C:$C,$C16,fincad_data!$D:$D,F$13,fincad_data!$B:$B,$D$2,fincad_data!$A:$A,$D$1)</f>
        <v>1.8651160433590974</v>
      </c>
      <c r="G16" s="123"/>
      <c r="H16" s="123"/>
      <c r="I16" s="123"/>
      <c r="K16" s="159">
        <f ca="1">E16/$F16</f>
        <v>0.58119128726785863</v>
      </c>
      <c r="L16" s="159">
        <f ca="1">(F16-E16)/$F16</f>
        <v>0.41880871273214132</v>
      </c>
      <c r="M16" s="123"/>
      <c r="N16" s="123"/>
      <c r="O16" s="123"/>
      <c r="S16" s="17"/>
      <c r="W16" s="3">
        <v>43010</v>
      </c>
      <c r="X16" s="2">
        <v>35.746099999999998</v>
      </c>
      <c r="Y16" s="2">
        <f t="shared" si="2"/>
        <v>4.882360742686085E-3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0.89249883712993328</v>
      </c>
      <c r="F17" s="124">
        <f ca="1">SUMIFS(INDIRECT("fincad_data!"&amp;$B17),fincad_data!$C:$C,$C16,fincad_data!$D:$D,F$13,fincad_data!$B:$B,$D$2,fincad_data!$A:$A,$D$1)</f>
        <v>0.65218379363583379</v>
      </c>
      <c r="G17" s="124"/>
      <c r="H17" s="124"/>
      <c r="I17" s="124"/>
      <c r="K17" s="160">
        <f ca="1">E17/$F17</f>
        <v>1.3684774841680389</v>
      </c>
      <c r="L17" s="160">
        <f ca="1">(F17-E17)/$F17</f>
        <v>-0.36847748416803888</v>
      </c>
      <c r="M17" s="124"/>
      <c r="N17" s="124"/>
      <c r="O17" s="124"/>
      <c r="S17" s="17"/>
      <c r="W17" s="3">
        <v>43007</v>
      </c>
      <c r="X17" s="2">
        <v>35.572000000000003</v>
      </c>
      <c r="Y17" s="2">
        <f t="shared" si="2"/>
        <v>7.5597070339371306E-3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1.0792273261555452</v>
      </c>
      <c r="F18" s="123">
        <f ca="1">SUMIFS(INDIRECT("fincad_data!"&amp;$B18),fincad_data!$C:$C,$C18,fincad_data!$D:$D,F$13,fincad_data!$B:$B,$D$2,fincad_data!$A:$A,$D$1)</f>
        <v>1.1757659612960349</v>
      </c>
      <c r="G18" s="123">
        <f ca="1">SUMIFS(INDIRECT("fincad_data!"&amp;$B18),fincad_data!$C:$C,$C18,fincad_data!$D:$D,G$13,fincad_data!$B:$B,$D$2,fincad_data!$A:$A,$D$1)</f>
        <v>1.9560468513039824</v>
      </c>
      <c r="H18" s="123"/>
      <c r="I18" s="123"/>
      <c r="K18" s="159">
        <f ca="1">E18/$G18</f>
        <v>0.55173899614729949</v>
      </c>
      <c r="L18" s="159">
        <f ca="1">(F18-E18)/$G18</f>
        <v>4.9353948284077701E-2</v>
      </c>
      <c r="M18" s="159">
        <f ca="1">(G18-F18)/$G18</f>
        <v>0.39890705556862283</v>
      </c>
      <c r="N18" s="123"/>
      <c r="O18" s="123"/>
      <c r="W18" s="3">
        <v>43006</v>
      </c>
      <c r="X18" s="2">
        <v>35.304099999999998</v>
      </c>
      <c r="Y18" s="2">
        <f t="shared" si="2"/>
        <v>-8.720395801703869E-4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0.98809190766261679</v>
      </c>
      <c r="F19" s="124">
        <f ca="1">SUMIFS(INDIRECT("fincad_data!"&amp;$B19),fincad_data!$C:$C,$C18,fincad_data!$D:$D,F$13,fincad_data!$B:$B,$D$2,fincad_data!$A:$A,$D$1)</f>
        <v>0.91494086247884376</v>
      </c>
      <c r="G19" s="124">
        <f ca="1">SUMIFS(INDIRECT("fincad_data!"&amp;$B19),fincad_data!$C:$C,$C18,fincad_data!$D:$D,G$13,fincad_data!$B:$B,$D$2,fincad_data!$A:$A,$D$1)</f>
        <v>0.81297453530427333</v>
      </c>
      <c r="H19" s="124"/>
      <c r="I19" s="124"/>
      <c r="K19" s="160">
        <f ca="1">E19/$G19</f>
        <v>1.2154032688032497</v>
      </c>
      <c r="L19" s="160">
        <f ca="1">(F19-E19)/$G19</f>
        <v>-8.9979503670917144E-2</v>
      </c>
      <c r="M19" s="160">
        <f ca="1">(G19-F19)/$G19</f>
        <v>-0.12542376513233264</v>
      </c>
      <c r="N19" s="124"/>
      <c r="O19" s="124"/>
      <c r="W19" s="3">
        <v>43005</v>
      </c>
      <c r="X19" s="2">
        <v>35.334899999999998</v>
      </c>
      <c r="Y19" s="2">
        <f t="shared" si="2"/>
        <v>-3.2238997519246282E-3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1.0820485238751834</v>
      </c>
      <c r="F20" s="123">
        <f ca="1">SUMIFS(INDIRECT("fincad_data!"&amp;$B20),fincad_data!$C:$C,$C20,fincad_data!$D:$D,F$13,fincad_data!$B:$B,$D$2,fincad_data!$A:$A,$D$1)</f>
        <v>1.1640362137716962</v>
      </c>
      <c r="G20" s="123">
        <f ca="1">SUMIFS(INDIRECT("fincad_data!"&amp;$B20),fincad_data!$C:$C,$C20,fincad_data!$D:$D,G$13,fincad_data!$B:$B,$D$2,fincad_data!$A:$A,$D$1)</f>
        <v>1.277274056738358</v>
      </c>
      <c r="H20" s="123">
        <f ca="1">SUMIFS(INDIRECT("fincad_data!"&amp;$B20),fincad_data!$C:$C,$C20,fincad_data!$D:$D,H$13,fincad_data!$B:$B,$D$2,fincad_data!$A:$A,$D$1)</f>
        <v>2.0353451454159588</v>
      </c>
      <c r="I20" s="123"/>
      <c r="K20" s="159">
        <f ca="1">E20/$H20</f>
        <v>0.53162900961156034</v>
      </c>
      <c r="L20" s="159">
        <f ca="1">(F20-E20)/$H20</f>
        <v>4.0281959097289717E-2</v>
      </c>
      <c r="M20" s="159">
        <f ca="1">(G20-F20)/$H20</f>
        <v>5.5635695607547525E-2</v>
      </c>
      <c r="N20" s="159">
        <f ca="1">(H20-G20)/$H20</f>
        <v>0.37245333568360245</v>
      </c>
      <c r="O20" s="123"/>
      <c r="W20" s="3">
        <v>43004</v>
      </c>
      <c r="X20" s="2">
        <v>35.448999999999998</v>
      </c>
      <c r="Y20" s="2">
        <f t="shared" si="2"/>
        <v>2.5392588787166623E-3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1.0256877086817755</v>
      </c>
      <c r="F21" s="124">
        <f ca="1">SUMIFS(INDIRECT("fincad_data!"&amp;$B21),fincad_data!$C:$C,$C20,fincad_data!$D:$D,F$13,fincad_data!$B:$B,$D$2,fincad_data!$A:$A,$D$1)</f>
        <v>1.0265656516643813</v>
      </c>
      <c r="G21" s="124">
        <f ca="1">SUMIFS(INDIRECT("fincad_data!"&amp;$B21),fincad_data!$C:$C,$C20,fincad_data!$D:$D,G$13,fincad_data!$B:$B,$D$2,fincad_data!$A:$A,$D$1)</f>
        <v>0.98018443514381981</v>
      </c>
      <c r="H21" s="124">
        <f ca="1">SUMIFS(INDIRECT("fincad_data!"&amp;$B21),fincad_data!$C:$C,$C20,fincad_data!$D:$D,H$13,fincad_data!$B:$B,$D$2,fincad_data!$A:$A,$D$1)</f>
        <v>0.96437619006482667</v>
      </c>
      <c r="I21" s="124"/>
      <c r="K21" s="160">
        <f ca="1">E21/$H21</f>
        <v>1.0635763504414468</v>
      </c>
      <c r="L21" s="160">
        <f ca="1">(F21-E21)/$H21</f>
        <v>9.1037397195256186E-4</v>
      </c>
      <c r="M21" s="160">
        <f ca="1">(G21-F21)/$H21</f>
        <v>-4.8094526802288304E-2</v>
      </c>
      <c r="N21" s="160">
        <f ca="1">(H21-G21)/$H21</f>
        <v>-1.6392197611111169E-2</v>
      </c>
      <c r="O21" s="124"/>
      <c r="W21" s="3">
        <v>43003</v>
      </c>
      <c r="X21" s="2">
        <v>35.359099999999998</v>
      </c>
      <c r="Y21" s="2">
        <f t="shared" si="2"/>
        <v>-1.3517173650576543E-2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1.0745710062629787</v>
      </c>
      <c r="F22" s="123">
        <f ca="1">SUMIFS(INDIRECT("fincad_data!"&amp;$B22),fincad_data!$C:$C,$C22,fincad_data!$D:$D,F$13,fincad_data!$B:$B,$D$2,fincad_data!$A:$A,$D$1)</f>
        <v>1.1460376877913281</v>
      </c>
      <c r="G22" s="123">
        <f ca="1">SUMIFS(INDIRECT("fincad_data!"&amp;$B22),fincad_data!$C:$C,$C22,fincad_data!$D:$D,G$13,fincad_data!$B:$B,$D$2,fincad_data!$A:$A,$D$1)</f>
        <v>1.2347445564056518</v>
      </c>
      <c r="H22" s="123">
        <f ca="1">SUMIFS(INDIRECT("fincad_data!"&amp;$B22),fincad_data!$C:$C,$C22,fincad_data!$D:$D,H$13,fincad_data!$B:$B,$D$2,fincad_data!$A:$A,$D$1)</f>
        <v>1.3377335411452598</v>
      </c>
      <c r="I22" s="123">
        <f ca="1">SUMIFS(INDIRECT("fincad_data!"&amp;$B22),fincad_data!$C:$C,$C22,fincad_data!$D:$D,I$13,fincad_data!$B:$B,$D$2,fincad_data!$A:$A,$D$1)</f>
        <v>2.3157024915625244</v>
      </c>
      <c r="K22" s="159">
        <f ca="1">E22/$I22</f>
        <v>0.46403672759271852</v>
      </c>
      <c r="L22" s="159">
        <f ca="1">(F22-E22)/$I22</f>
        <v>3.0861771660541364E-2</v>
      </c>
      <c r="M22" s="159">
        <f ca="1">(G22-F22)/$I22</f>
        <v>3.8306677536313671E-2</v>
      </c>
      <c r="N22" s="159">
        <f ca="1">(H22-G22)/$I22</f>
        <v>4.4474186608537927E-2</v>
      </c>
      <c r="O22" s="159">
        <f ca="1">(I22-H22)/$I22</f>
        <v>0.42232063660188851</v>
      </c>
      <c r="W22" s="3">
        <v>43000</v>
      </c>
      <c r="X22" s="2">
        <v>35.840299999999999</v>
      </c>
      <c r="Y22" s="2">
        <f t="shared" si="2"/>
        <v>2.1207428260233628E-4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1.0534108636191288</v>
      </c>
      <c r="F23" s="124">
        <f ca="1">SUMIFS(INDIRECT("fincad_data!"&amp;$B23),fincad_data!$C:$C,$C22,fincad_data!$D:$D,F$13,fincad_data!$B:$B,$D$2,fincad_data!$A:$A,$D$1)</f>
        <v>1.0965849057381007</v>
      </c>
      <c r="G23" s="124">
        <f ca="1">SUMIFS(INDIRECT("fincad_data!"&amp;$B23),fincad_data!$C:$C,$C22,fincad_data!$D:$D,G$13,fincad_data!$B:$B,$D$2,fincad_data!$A:$A,$D$1)</f>
        <v>1.1479801665470619</v>
      </c>
      <c r="H23" s="124">
        <f ca="1">SUMIFS(INDIRECT("fincad_data!"&amp;$B23),fincad_data!$C:$C,$C22,fincad_data!$D:$D,H$13,fincad_data!$B:$B,$D$2,fincad_data!$A:$A,$D$1)</f>
        <v>1.2028303958915445</v>
      </c>
      <c r="I23" s="124">
        <f ca="1">SUMIFS(INDIRECT("fincad_data!"&amp;$B23),fincad_data!$C:$C,$C22,fincad_data!$D:$D,I$13,fincad_data!$B:$B,$D$2,fincad_data!$A:$A,$D$1)</f>
        <v>1.4514244061462453</v>
      </c>
      <c r="K23" s="161">
        <f ca="1">E23/$I23</f>
        <v>0.72577728413434661</v>
      </c>
      <c r="L23" s="161">
        <f ca="1">(F23-E23)/$I23</f>
        <v>2.9745980525162603E-2</v>
      </c>
      <c r="M23" s="161">
        <f ca="1">(G23-F23)/$I23</f>
        <v>3.5410222255682938E-2</v>
      </c>
      <c r="N23" s="161">
        <f ca="1">(H23-G23)/$I23</f>
        <v>3.7790620794450031E-2</v>
      </c>
      <c r="O23" s="161">
        <f ca="1">(I23-H23)/$I23</f>
        <v>0.17127589229035781</v>
      </c>
      <c r="W23" s="3">
        <v>42999</v>
      </c>
      <c r="X23" s="2">
        <v>35.832700000000003</v>
      </c>
      <c r="Y23" s="2">
        <f t="shared" si="2"/>
        <v>7.0910109057265936E-4</v>
      </c>
    </row>
    <row r="24" spans="1:25" x14ac:dyDescent="0.25">
      <c r="A24" s="48"/>
      <c r="K24" s="16"/>
      <c r="W24" s="3">
        <v>42998</v>
      </c>
      <c r="X24" s="2">
        <v>35.807299999999998</v>
      </c>
      <c r="Y24" s="2">
        <f t="shared" si="2"/>
        <v>5.8904185900601419E-3</v>
      </c>
    </row>
    <row r="25" spans="1:25" x14ac:dyDescent="0.25">
      <c r="A25" s="48"/>
      <c r="C25" s="41" t="s">
        <v>32</v>
      </c>
      <c r="D25" s="40">
        <f ca="1">D6</f>
        <v>35.3156977250826</v>
      </c>
      <c r="L25" s="71"/>
      <c r="W25" s="3">
        <v>42997</v>
      </c>
      <c r="X25" s="2">
        <v>35.597000000000001</v>
      </c>
      <c r="Y25" s="2">
        <f t="shared" si="2"/>
        <v>1.0961985497960922E-3</v>
      </c>
    </row>
    <row r="26" spans="1:25" x14ac:dyDescent="0.25">
      <c r="A26" s="48"/>
      <c r="L26" s="2"/>
      <c r="W26" s="3">
        <v>42996</v>
      </c>
      <c r="X26" s="2">
        <v>35.558</v>
      </c>
      <c r="Y26" s="2">
        <f t="shared" si="2"/>
        <v>-2.1210405260467372E-3</v>
      </c>
    </row>
    <row r="27" spans="1:25" x14ac:dyDescent="0.25">
      <c r="A27" s="48"/>
      <c r="C27" s="125" t="s">
        <v>36</v>
      </c>
      <c r="D27" s="136" t="s">
        <v>33</v>
      </c>
      <c r="I27" s="4"/>
      <c r="J27" s="4"/>
      <c r="L27" s="2"/>
      <c r="W27" s="3">
        <v>42993</v>
      </c>
      <c r="X27" s="2">
        <v>35.633499999999998</v>
      </c>
      <c r="Y27" s="2">
        <f t="shared" si="2"/>
        <v>8.87080654677125E-3</v>
      </c>
    </row>
    <row r="28" spans="1:25" x14ac:dyDescent="0.25">
      <c r="A28" s="48"/>
      <c r="C28" s="119" t="s">
        <v>30</v>
      </c>
      <c r="D28" s="107">
        <f ca="1">E6</f>
        <v>34.746774693223401</v>
      </c>
      <c r="L28" s="71"/>
      <c r="W28" s="3">
        <v>42992</v>
      </c>
      <c r="X28" s="2">
        <v>35.318800000000003</v>
      </c>
      <c r="Y28" s="2">
        <f t="shared" si="2"/>
        <v>2.1910346448094538E-3</v>
      </c>
    </row>
    <row r="29" spans="1:25" x14ac:dyDescent="0.25">
      <c r="A29" s="48"/>
      <c r="C29" s="121" t="s">
        <v>14</v>
      </c>
      <c r="D29" s="110">
        <f ca="1">E7</f>
        <v>34.2005402060677</v>
      </c>
      <c r="W29" s="3">
        <v>42991</v>
      </c>
      <c r="X29" s="2">
        <v>35.241500000000002</v>
      </c>
      <c r="Y29" s="2">
        <f t="shared" si="2"/>
        <v>1.1918477627255033E-4</v>
      </c>
    </row>
    <row r="30" spans="1:25" x14ac:dyDescent="0.25">
      <c r="A30" s="48"/>
      <c r="C30" s="121" t="s">
        <v>8</v>
      </c>
      <c r="D30" s="110">
        <f ca="1">E8</f>
        <v>33.645068956227902</v>
      </c>
      <c r="L30" s="71"/>
      <c r="W30" s="3">
        <v>42990</v>
      </c>
      <c r="X30" s="2">
        <v>35.237299999999998</v>
      </c>
      <c r="Y30" s="2">
        <f t="shared" si="2"/>
        <v>-6.4683238800146534E-4</v>
      </c>
    </row>
    <row r="31" spans="1:25" x14ac:dyDescent="0.25">
      <c r="A31" s="48"/>
      <c r="C31" s="121" t="s">
        <v>6</v>
      </c>
      <c r="D31" s="110">
        <f ca="1">E9</f>
        <v>33.062018124745499</v>
      </c>
      <c r="L31" s="1"/>
      <c r="W31" s="3">
        <v>42989</v>
      </c>
      <c r="X31" s="2">
        <v>35.260100000000001</v>
      </c>
      <c r="Y31" s="2">
        <f t="shared" si="2"/>
        <v>9.1655021708219649E-3</v>
      </c>
    </row>
    <row r="32" spans="1:25" x14ac:dyDescent="0.25">
      <c r="A32" s="48"/>
      <c r="B32" s="48"/>
      <c r="C32" s="122" t="s">
        <v>67</v>
      </c>
      <c r="D32" s="113">
        <f ca="1">E10</f>
        <v>30.451863686417699</v>
      </c>
      <c r="F32" s="4"/>
      <c r="G32" s="4"/>
      <c r="H32" s="4"/>
      <c r="L32" s="2"/>
      <c r="N32" s="74"/>
      <c r="W32" s="3">
        <v>42986</v>
      </c>
      <c r="X32" s="2">
        <v>34.938400000000001</v>
      </c>
      <c r="Y32" s="2">
        <f t="shared" si="2"/>
        <v>-1.3671871543246103E-3</v>
      </c>
    </row>
    <row r="33" spans="1:25" x14ac:dyDescent="0.25">
      <c r="A33" s="48"/>
      <c r="B33" s="48"/>
      <c r="L33" s="72"/>
      <c r="N33" s="75"/>
      <c r="W33" s="3">
        <v>42985</v>
      </c>
      <c r="X33" s="2">
        <v>34.986199999999997</v>
      </c>
      <c r="Y33" s="2">
        <f t="shared" si="2"/>
        <v>-7.0436365417853412E-3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35.233499999999999</v>
      </c>
      <c r="Y34" s="2">
        <f t="shared" si="2"/>
        <v>9.3042229102398948E-3</v>
      </c>
    </row>
    <row r="35" spans="1:25" ht="26.25" x14ac:dyDescent="0.25">
      <c r="A35" s="48"/>
      <c r="B35" s="48"/>
      <c r="C35" s="12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34.907200000000003</v>
      </c>
      <c r="Y35" s="2">
        <f t="shared" si="2"/>
        <v>-1.351243234672683E-3</v>
      </c>
    </row>
    <row r="36" spans="1:25" x14ac:dyDescent="0.25">
      <c r="A36" s="48"/>
      <c r="B36" s="48"/>
      <c r="C36" s="132" t="s">
        <v>30</v>
      </c>
      <c r="D36" s="105">
        <f ca="1">AC2</f>
        <v>9.2905658707403319E-2</v>
      </c>
      <c r="E36" s="106">
        <f ca="1">$D$25-$D$25*D36*SQRT(B39)/SQRT($B$42)</f>
        <v>33.6817588783452</v>
      </c>
      <c r="F36" s="106">
        <f ca="1">$D$25+$D$25*D36*SQRT(B39)/SQRT($B$42)</f>
        <v>36.949636571820001</v>
      </c>
      <c r="G36" s="106">
        <f ca="1">IF(D28&gt;$D$25,F36,E36)/D28</f>
        <v>0.96934921804164143</v>
      </c>
      <c r="H36" s="106">
        <f ca="1">(D28-$D$25)/($D$25*D36*SQRT(B39)/SQRT($B$42))</f>
        <v>-0.34819114129957063</v>
      </c>
      <c r="I36" s="106">
        <f ca="1">AF2</f>
        <v>1.7834000000000003</v>
      </c>
      <c r="J36" s="106">
        <f ca="1">$D$25+IF(D28&gt;$D$25,I36,I36*-1)</f>
        <v>33.5322977250826</v>
      </c>
      <c r="K36" s="107">
        <f ca="1">J36/D28</f>
        <v>0.9650477784236573</v>
      </c>
      <c r="L36" s="72"/>
      <c r="W36" s="3">
        <v>42982</v>
      </c>
      <c r="X36" s="2">
        <v>34.9544</v>
      </c>
      <c r="Y36" s="2">
        <f t="shared" si="2"/>
        <v>-4.3846698395754646E-3</v>
      </c>
    </row>
    <row r="37" spans="1:25" x14ac:dyDescent="0.25">
      <c r="A37" s="48"/>
      <c r="B37" s="48"/>
      <c r="C37" s="131" t="s">
        <v>14</v>
      </c>
      <c r="D37" s="108">
        <f ca="1">AC3</f>
        <v>0.15530071024104428</v>
      </c>
      <c r="E37" s="109">
        <f ca="1">$D$25-$D$25*D37*SQRT(B40)/SQRT($B$42)</f>
        <v>31.437533149882157</v>
      </c>
      <c r="F37" s="109">
        <f ca="1">$D$25+$D$25*D37*SQRT(B40)/SQRT($B$42)</f>
        <v>39.193862300283044</v>
      </c>
      <c r="G37" s="109">
        <f ca="1">IF(D29&gt;$D$25,F37,E37)/D29</f>
        <v>0.91921159608773251</v>
      </c>
      <c r="H37" s="109">
        <f ca="1">(D29-$D$25)/($D$25*D37*SQRT(B40)/SQRT($B$42))</f>
        <v>-0.28754775548875805</v>
      </c>
      <c r="I37" s="109">
        <f ca="1">AF3</f>
        <v>3.5722000000000023</v>
      </c>
      <c r="J37" s="109">
        <f ca="1">$D$25+IF(D29&gt;$D$25,I37,I37*-1)</f>
        <v>31.743497725082598</v>
      </c>
      <c r="K37" s="110">
        <f ca="1">J37/D29</f>
        <v>0.92815778738637633</v>
      </c>
      <c r="L37" s="73"/>
      <c r="W37" s="3">
        <v>42979</v>
      </c>
      <c r="X37" s="2">
        <v>35.107999999999997</v>
      </c>
      <c r="Y37" s="2">
        <f t="shared" si="2"/>
        <v>5.2547527813098464E-3</v>
      </c>
    </row>
    <row r="38" spans="1:25" x14ac:dyDescent="0.25">
      <c r="A38" s="48"/>
      <c r="B38" s="64" t="s">
        <v>58</v>
      </c>
      <c r="C38" s="131" t="s">
        <v>8</v>
      </c>
      <c r="D38" s="108">
        <f ca="1">AC4</f>
        <v>0.14997862811047044</v>
      </c>
      <c r="E38" s="109">
        <f ca="1">$D$25-$D$25*D38*SQRT(B41)/SQRT($B$42)</f>
        <v>30.759390213973205</v>
      </c>
      <c r="F38" s="109">
        <f ca="1">$D$25+$D$25*D38*SQRT(B41)/SQRT($B$42)</f>
        <v>39.872005236191995</v>
      </c>
      <c r="G38" s="109">
        <f ca="1">IF(D30&gt;$D$25,F38,E38)/D30</f>
        <v>0.91423174831328324</v>
      </c>
      <c r="H38" s="109">
        <f ca="1">(D30-$D$25)/($D$25*D38*SQRT(B41)/SQRT($B$42))</f>
        <v>-0.36666286566069034</v>
      </c>
      <c r="I38" s="109">
        <f ca="1">AF4</f>
        <v>4.3148000000000053</v>
      </c>
      <c r="J38" s="109">
        <f ca="1">$D$25+IF(D30&gt;$D$25,I38,I38*-1)</f>
        <v>31.000897725082595</v>
      </c>
      <c r="K38" s="110">
        <f ca="1">J38/D30</f>
        <v>0.92140984360634348</v>
      </c>
      <c r="W38" s="3">
        <v>42978</v>
      </c>
      <c r="X38" s="2">
        <v>34.923999999999999</v>
      </c>
      <c r="Y38" s="2">
        <f t="shared" si="2"/>
        <v>8.7943824750166951E-4</v>
      </c>
    </row>
    <row r="39" spans="1:25" x14ac:dyDescent="0.25">
      <c r="A39" s="48"/>
      <c r="B39" s="58">
        <f>AA2</f>
        <v>62</v>
      </c>
      <c r="C39" s="131" t="s">
        <v>6</v>
      </c>
      <c r="D39" s="108">
        <f ca="1">AC5</f>
        <v>0.15596538762561291</v>
      </c>
      <c r="E39" s="109">
        <f ca="1">$D$25-$D$25*D39*SQRT(B42)/SQRT($B$42)</f>
        <v>29.807671240121117</v>
      </c>
      <c r="F39" s="109">
        <f ca="1">$D$25+$D$25*D39*SQRT(B42)/SQRT($B$42)</f>
        <v>40.823724210044084</v>
      </c>
      <c r="G39" s="109">
        <f ca="1">IF(D31&gt;$D$25,F39,E39)/D31</f>
        <v>0.9015684138716068</v>
      </c>
      <c r="H39" s="109">
        <f ca="1">(D31-$D$25)/($D$25*D39*SQRT(B42)/SQRT($B$42))</f>
        <v>-0.40916281112487435</v>
      </c>
      <c r="I39" s="109">
        <f ca="1">AF5</f>
        <v>5.9952000000000005</v>
      </c>
      <c r="J39" s="109">
        <f ca="1">$D$25+IF(D31&gt;$D$25,I39,I39*-1)</f>
        <v>29.3204977250826</v>
      </c>
      <c r="K39" s="110">
        <f ca="1">J39/D31</f>
        <v>0.88683327238083709</v>
      </c>
      <c r="L39" s="72"/>
      <c r="W39" s="3">
        <v>42977</v>
      </c>
      <c r="X39" s="2">
        <v>34.893299999999996</v>
      </c>
      <c r="Y39" s="2">
        <f t="shared" si="2"/>
        <v>5.803016082026013E-3</v>
      </c>
    </row>
    <row r="40" spans="1:25" x14ac:dyDescent="0.25">
      <c r="A40" s="48"/>
      <c r="B40" s="58">
        <f>AA3</f>
        <v>125</v>
      </c>
      <c r="C40" s="133" t="s">
        <v>67</v>
      </c>
      <c r="D40" s="111">
        <f ca="1">AC6</f>
        <v>0.18741852905822959</v>
      </c>
      <c r="E40" s="112">
        <f ca="1">$D$25-$D$25*D40*SQRT(B43)/SQRT($B$42)</f>
        <v>25.955278200900604</v>
      </c>
      <c r="F40" s="112">
        <f ca="1">$D$25+$D$25*D40*SQRT(B43)/SQRT($B$42)</f>
        <v>44.676117249264593</v>
      </c>
      <c r="G40" s="112">
        <f ca="1">IF(D32&gt;$D$25,F40,E40)/D32</f>
        <v>0.85233792152029486</v>
      </c>
      <c r="H40" s="112">
        <f ca="1">(D32-$D$25)/($D$25*D40*SQRT(B43)/SQRT($B$42))</f>
        <v>-0.51961709900924025</v>
      </c>
      <c r="I40" s="112">
        <f ca="1">AF6</f>
        <v>9.340600000000002</v>
      </c>
      <c r="J40" s="112">
        <f ca="1">$D$25+IF(D32&gt;$D$25,I40,I40*-1)</f>
        <v>25.975097725082598</v>
      </c>
      <c r="K40" s="113">
        <f ca="1">J40/D32</f>
        <v>0.85298876917895006</v>
      </c>
      <c r="L40" s="72"/>
      <c r="W40" s="3">
        <v>42976</v>
      </c>
      <c r="X40" s="2">
        <v>34.691400000000002</v>
      </c>
      <c r="Y40" s="2">
        <f t="shared" si="2"/>
        <v>5.5498850372976971E-3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34.499400000000001</v>
      </c>
      <c r="Y41" s="2">
        <f t="shared" si="2"/>
        <v>-3.3740703408478034E-3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34.616</v>
      </c>
      <c r="Y42" s="2">
        <f t="shared" si="2"/>
        <v>-5.545606906531577E-3</v>
      </c>
    </row>
    <row r="43" spans="1:25" ht="26.25" x14ac:dyDescent="0.25">
      <c r="A43" s="48"/>
      <c r="B43" s="58">
        <v>500</v>
      </c>
      <c r="C43" s="137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34.808500000000002</v>
      </c>
      <c r="Y43" s="2">
        <f t="shared" si="2"/>
        <v>2.9922482872964582E-3</v>
      </c>
    </row>
    <row r="44" spans="1:25" x14ac:dyDescent="0.25">
      <c r="A44" s="48"/>
      <c r="C44" s="132" t="s">
        <v>30</v>
      </c>
      <c r="D44" s="108">
        <f ca="1">G6</f>
        <v>0.17492236429198499</v>
      </c>
      <c r="E44" s="109">
        <f ca="1">$D$25-$D$25*D44*SQRT(B47)/SQRT($B$42)</f>
        <v>32.239324873780163</v>
      </c>
      <c r="F44" s="109">
        <f ca="1">$D$25+$D$25*D44*SQRT(B47)/SQRT($B$50)</f>
        <v>38.392070576385038</v>
      </c>
      <c r="G44" s="109">
        <f ca="1">IF(D28&gt;$D$25,F44,E44)/D28</f>
        <v>0.92783647283578641</v>
      </c>
      <c r="H44" s="109">
        <f ca="1">(D28-$D$25)/($D$25*D44*SQRT(B47)/SQRT($B$50))</f>
        <v>-0.18493305569847818</v>
      </c>
      <c r="I44" s="116">
        <f ca="1">D44/D36</f>
        <v>1.8827955877573048</v>
      </c>
      <c r="W44" s="3">
        <v>42970</v>
      </c>
      <c r="X44" s="2">
        <v>34.704500000000003</v>
      </c>
      <c r="Y44" s="2">
        <f t="shared" si="2"/>
        <v>1.7159464624742142E-3</v>
      </c>
    </row>
    <row r="45" spans="1:25" x14ac:dyDescent="0.25">
      <c r="A45" s="48"/>
      <c r="C45" s="131" t="s">
        <v>14</v>
      </c>
      <c r="D45" s="108">
        <f ca="1">G7</f>
        <v>0.17704163362001299</v>
      </c>
      <c r="E45" s="109">
        <f ca="1">$D$25-$D$25*D45*SQRT(B48)/SQRT($B$42)</f>
        <v>30.894619477757946</v>
      </c>
      <c r="F45" s="109">
        <f ca="1">$D$25+$D$25*D45*SQRT(B48)/SQRT($B$50)</f>
        <v>39.736775972407258</v>
      </c>
      <c r="G45" s="109">
        <f ca="1">IF(D29&gt;$D$25,F45,E45)/D29</f>
        <v>0.9033371780565258</v>
      </c>
      <c r="H45" s="109">
        <f ca="1">(D29-$D$25)/($D$25*D45*SQRT(B48)/SQRT($B$50))</f>
        <v>-0.25223654878529239</v>
      </c>
      <c r="I45" s="116">
        <f ca="1">D45/D37</f>
        <v>1.1399924272414745</v>
      </c>
      <c r="W45" s="3">
        <v>42969</v>
      </c>
      <c r="X45" s="2">
        <v>34.645000000000003</v>
      </c>
      <c r="Y45" s="2">
        <f t="shared" si="2"/>
        <v>6.2541825887002809E-3</v>
      </c>
    </row>
    <row r="46" spans="1:25" x14ac:dyDescent="0.25">
      <c r="A46" s="48"/>
      <c r="B46" s="64" t="s">
        <v>58</v>
      </c>
      <c r="C46" s="131" t="s">
        <v>8</v>
      </c>
      <c r="D46" s="108">
        <f ca="1">G8</f>
        <v>0.17636288396976599</v>
      </c>
      <c r="E46" s="109">
        <f ca="1">$D$25-$D$25*D46*SQRT(B49)/SQRT($B$42)</f>
        <v>29.957844122631492</v>
      </c>
      <c r="F46" s="109">
        <f ca="1">$D$25+$D$25*D46*SQRT(B49)/SQRT($B$50)</f>
        <v>40.673551327533708</v>
      </c>
      <c r="G46" s="109">
        <f ca="1">IF(D30&gt;$D$25,F46,E46)/D30</f>
        <v>0.89040816535720357</v>
      </c>
      <c r="H46" s="109">
        <f ca="1">(D30-$D$25)/($D$25*D46*SQRT(B49)/SQRT($B$50))</f>
        <v>-0.31180933500878399</v>
      </c>
      <c r="I46" s="116">
        <f ca="1">D46/D38</f>
        <v>1.1759201040288325</v>
      </c>
      <c r="W46" s="3">
        <v>42968</v>
      </c>
      <c r="X46" s="2">
        <v>34.429000000000002</v>
      </c>
      <c r="Y46" s="2">
        <f t="shared" si="2"/>
        <v>-7.8692724907297486E-3</v>
      </c>
    </row>
    <row r="47" spans="1:25" x14ac:dyDescent="0.25">
      <c r="A47" s="48"/>
      <c r="B47" s="58">
        <f>B39</f>
        <v>62</v>
      </c>
      <c r="C47" s="131" t="s">
        <v>6</v>
      </c>
      <c r="D47" s="108">
        <f ca="1">G9</f>
        <v>0.17626196248203499</v>
      </c>
      <c r="E47" s="109">
        <f ca="1">$D$25-$D$25*D47*SQRT(B50)/SQRT($B$42)</f>
        <v>29.090883537637204</v>
      </c>
      <c r="F47" s="109">
        <f ca="1">$D$25+$D$25*D47*SQRT(B50)/SQRT($B$50)</f>
        <v>41.540511912527997</v>
      </c>
      <c r="G47" s="109">
        <f ca="1">IF(D31&gt;$D$25,F47,E47)/D31</f>
        <v>0.87988831861004657</v>
      </c>
      <c r="H47" s="109">
        <f ca="1">(D31-$D$25)/($D$25*D47*SQRT(B50)/SQRT($B$50))</f>
        <v>-0.36204769049692526</v>
      </c>
      <c r="I47" s="116">
        <f ca="1">D47/D39</f>
        <v>1.1301351227051928</v>
      </c>
      <c r="W47" s="3">
        <v>42965</v>
      </c>
      <c r="X47" s="2">
        <v>34.701000000000001</v>
      </c>
      <c r="Y47" s="2">
        <f t="shared" si="2"/>
        <v>5.568630168573117E-3</v>
      </c>
    </row>
    <row r="48" spans="1:25" x14ac:dyDescent="0.25">
      <c r="A48" s="48"/>
      <c r="B48" s="58">
        <f>B40</f>
        <v>125</v>
      </c>
      <c r="C48" s="133" t="s">
        <v>67</v>
      </c>
      <c r="D48" s="111">
        <f ca="1">G10</f>
        <v>0.19284494481452499</v>
      </c>
      <c r="E48" s="112">
        <f ca="1">$D$25-$D$25*D48*SQRT(B51)/SQRT($B$42)</f>
        <v>25.684261625075408</v>
      </c>
      <c r="F48" s="112">
        <f ca="1">$D$25+$D$25*D48*SQRT(B51)/SQRT($B$50)</f>
        <v>44.947133825089793</v>
      </c>
      <c r="G48" s="112">
        <f ca="1">IF(D32&gt;$D$25,F48,E48)/D32</f>
        <v>0.84343808607455573</v>
      </c>
      <c r="H48" s="112">
        <f ca="1">(D32-$D$25)/($D$25*D48*SQRT(B51)/SQRT($B$50))</f>
        <v>-0.50499572318828656</v>
      </c>
      <c r="I48" s="117">
        <f ca="1">D48/D40</f>
        <v>1.0289534646524168</v>
      </c>
      <c r="W48" s="3">
        <v>42964</v>
      </c>
      <c r="X48" s="2">
        <v>34.508299999999998</v>
      </c>
      <c r="Y48" s="2">
        <f t="shared" si="2"/>
        <v>-1.2752928041542095E-2</v>
      </c>
    </row>
    <row r="49" spans="2:25" x14ac:dyDescent="0.25">
      <c r="B49" s="58">
        <f>B41</f>
        <v>185</v>
      </c>
      <c r="W49" s="3">
        <v>42963</v>
      </c>
      <c r="X49" s="2">
        <v>34.9512</v>
      </c>
      <c r="Y49" s="2">
        <f t="shared" si="2"/>
        <v>1.159430377271222E-3</v>
      </c>
    </row>
    <row r="50" spans="2:25" x14ac:dyDescent="0.25">
      <c r="B50" s="58">
        <f>B42</f>
        <v>250</v>
      </c>
      <c r="W50" s="3">
        <v>42962</v>
      </c>
      <c r="X50" s="2">
        <v>34.910699999999999</v>
      </c>
      <c r="Y50" s="2">
        <f t="shared" si="2"/>
        <v>1.6066179692810777E-2</v>
      </c>
    </row>
    <row r="51" spans="2:25" x14ac:dyDescent="0.25">
      <c r="B51" s="58">
        <v>500</v>
      </c>
      <c r="W51" s="3">
        <v>42961</v>
      </c>
      <c r="X51" s="2">
        <v>34.354300000000002</v>
      </c>
      <c r="Y51" s="2">
        <f t="shared" si="2"/>
        <v>4.8173880613815627E-3</v>
      </c>
    </row>
    <row r="52" spans="2:25" x14ac:dyDescent="0.25">
      <c r="W52" s="3">
        <v>42958</v>
      </c>
      <c r="X52" s="2">
        <v>34.1892</v>
      </c>
      <c r="Y52" s="2">
        <f t="shared" si="2"/>
        <v>-5.556469190261243E-3</v>
      </c>
    </row>
    <row r="53" spans="2:25" x14ac:dyDescent="0.25">
      <c r="W53" s="3">
        <v>42957</v>
      </c>
      <c r="X53" s="2">
        <v>34.3797</v>
      </c>
      <c r="Y53" s="2">
        <f t="shared" si="2"/>
        <v>-1.4263822053446572E-2</v>
      </c>
    </row>
    <row r="54" spans="2:25" x14ac:dyDescent="0.25">
      <c r="W54" s="3">
        <v>42956</v>
      </c>
      <c r="X54" s="2">
        <v>34.873600000000003</v>
      </c>
      <c r="Y54" s="2">
        <f t="shared" si="2"/>
        <v>-1.1835537175313675E-2</v>
      </c>
    </row>
    <row r="55" spans="2:25" x14ac:dyDescent="0.25">
      <c r="B55" s="58"/>
      <c r="W55" s="3">
        <v>42955</v>
      </c>
      <c r="X55" s="2">
        <v>35.288800000000002</v>
      </c>
      <c r="Y55" s="2">
        <f t="shared" si="2"/>
        <v>-3.8634438319276447E-3</v>
      </c>
    </row>
    <row r="56" spans="2:25" x14ac:dyDescent="0.25">
      <c r="B56" s="64"/>
      <c r="W56" s="3">
        <v>42954</v>
      </c>
      <c r="X56" s="2">
        <v>35.425400000000003</v>
      </c>
      <c r="Y56" s="2">
        <f t="shared" si="2"/>
        <v>2.3287240417368014E-3</v>
      </c>
    </row>
    <row r="57" spans="2:25" x14ac:dyDescent="0.25">
      <c r="W57" s="3">
        <v>42951</v>
      </c>
      <c r="X57" s="2">
        <v>35.343000000000004</v>
      </c>
      <c r="Y57" s="2">
        <f t="shared" si="2"/>
        <v>3.1411434869444294E-4</v>
      </c>
    </row>
    <row r="58" spans="2:25" x14ac:dyDescent="0.25">
      <c r="W58" s="3">
        <v>42950</v>
      </c>
      <c r="X58" s="2">
        <v>35.331899999999997</v>
      </c>
      <c r="Y58" s="2">
        <f t="shared" si="2"/>
        <v>-6.3958012085441563E-3</v>
      </c>
    </row>
    <row r="59" spans="2:25" x14ac:dyDescent="0.25">
      <c r="W59" s="3">
        <v>42949</v>
      </c>
      <c r="X59" s="2">
        <v>35.558599999999998</v>
      </c>
      <c r="Y59" s="2">
        <f t="shared" si="2"/>
        <v>7.2650820962073415E-3</v>
      </c>
    </row>
    <row r="60" spans="2:25" x14ac:dyDescent="0.25">
      <c r="W60" s="3">
        <v>42948</v>
      </c>
      <c r="X60" s="2">
        <v>35.301200000000001</v>
      </c>
      <c r="Y60" s="2">
        <f t="shared" si="2"/>
        <v>5.8371989903692337E-4</v>
      </c>
    </row>
    <row r="61" spans="2:25" x14ac:dyDescent="0.25">
      <c r="W61" s="3">
        <v>42947</v>
      </c>
      <c r="X61" s="2">
        <v>35.2806</v>
      </c>
      <c r="Y61" s="2">
        <f t="shared" si="2"/>
        <v>-1.710525242334184E-3</v>
      </c>
    </row>
    <row r="62" spans="2:25" x14ac:dyDescent="0.25">
      <c r="W62" s="3">
        <v>42944</v>
      </c>
      <c r="X62" s="2">
        <v>35.341000000000001</v>
      </c>
      <c r="Y62" s="2">
        <f t="shared" si="2"/>
        <v>6.5101404809917763E-4</v>
      </c>
    </row>
    <row r="63" spans="2:25" x14ac:dyDescent="0.25">
      <c r="W63" s="3">
        <v>42943</v>
      </c>
      <c r="X63" s="2">
        <v>35.317999999999998</v>
      </c>
      <c r="Y63" s="2">
        <f t="shared" si="2"/>
        <v>-2.9968075352938568E-3</v>
      </c>
    </row>
    <row r="64" spans="2:25" x14ac:dyDescent="0.25">
      <c r="W64" s="3">
        <v>42942</v>
      </c>
      <c r="X64" s="2">
        <v>35.423999999999999</v>
      </c>
      <c r="Y64" s="2">
        <f t="shared" si="2"/>
        <v>4.5751519618032312E-3</v>
      </c>
    </row>
    <row r="65" spans="11:25" x14ac:dyDescent="0.25">
      <c r="W65" s="3">
        <v>42941</v>
      </c>
      <c r="X65" s="2">
        <v>35.262300000000003</v>
      </c>
      <c r="Y65" s="2">
        <f t="shared" si="2"/>
        <v>-1.2470137058641169E-3</v>
      </c>
    </row>
    <row r="66" spans="11:25" x14ac:dyDescent="0.25">
      <c r="W66" s="3">
        <v>42940</v>
      </c>
      <c r="X66" s="2">
        <v>35.3063</v>
      </c>
      <c r="Y66" s="2">
        <f t="shared" si="2"/>
        <v>-1.6781780005101169E-3</v>
      </c>
    </row>
    <row r="67" spans="11:25" x14ac:dyDescent="0.25">
      <c r="K67" s="48"/>
      <c r="W67" s="3">
        <v>42937</v>
      </c>
      <c r="X67" s="2">
        <v>35.365600000000001</v>
      </c>
      <c r="Y67" s="2">
        <f t="shared" si="2"/>
        <v>-1.38661400316893E-2</v>
      </c>
    </row>
    <row r="68" spans="11:25" x14ac:dyDescent="0.25">
      <c r="W68" s="3">
        <v>42936</v>
      </c>
      <c r="X68" s="2">
        <v>35.859400000000001</v>
      </c>
      <c r="Y68" s="2">
        <f t="shared" si="2"/>
        <v>8.3646408111605983E-3</v>
      </c>
    </row>
    <row r="69" spans="11:25" x14ac:dyDescent="0.25">
      <c r="W69" s="3">
        <v>42935</v>
      </c>
      <c r="X69" s="2">
        <v>35.560699999999997</v>
      </c>
      <c r="Y69" s="2">
        <f t="shared" si="2"/>
        <v>1.7675556892550735E-3</v>
      </c>
    </row>
    <row r="70" spans="11:25" x14ac:dyDescent="0.25">
      <c r="W70" s="3">
        <v>42934</v>
      </c>
      <c r="X70" s="2">
        <v>35.497900000000001</v>
      </c>
      <c r="Y70" s="2">
        <f t="shared" ref="Y70:Y133" si="3">LN(X70/X71)</f>
        <v>3.0696766807571793E-3</v>
      </c>
    </row>
    <row r="71" spans="11:25" x14ac:dyDescent="0.25">
      <c r="W71" s="3">
        <v>42933</v>
      </c>
      <c r="X71" s="2">
        <v>35.389099999999999</v>
      </c>
      <c r="Y71" s="2">
        <f t="shared" si="3"/>
        <v>-7.0640725537845299E-5</v>
      </c>
    </row>
    <row r="72" spans="11:25" x14ac:dyDescent="0.25">
      <c r="W72" s="3">
        <v>42930</v>
      </c>
      <c r="X72" s="2">
        <v>35.391599999999997</v>
      </c>
      <c r="Y72" s="2">
        <f t="shared" si="3"/>
        <v>3.3396950599921889E-3</v>
      </c>
    </row>
    <row r="73" spans="11:25" x14ac:dyDescent="0.25">
      <c r="W73" s="3">
        <v>42929</v>
      </c>
      <c r="X73" s="2">
        <v>35.273600000000002</v>
      </c>
      <c r="Y73" s="2">
        <f t="shared" si="3"/>
        <v>-5.1028363276189424E-5</v>
      </c>
    </row>
    <row r="74" spans="11:25" x14ac:dyDescent="0.25">
      <c r="W74" s="3">
        <v>42928</v>
      </c>
      <c r="X74" s="2">
        <v>35.275399999999998</v>
      </c>
      <c r="Y74" s="2">
        <f t="shared" si="3"/>
        <v>7.5549585144043122E-3</v>
      </c>
    </row>
    <row r="75" spans="11:25" x14ac:dyDescent="0.25">
      <c r="W75" s="3">
        <v>42927</v>
      </c>
      <c r="X75" s="2">
        <v>35.009900000000002</v>
      </c>
      <c r="Y75" s="2">
        <f t="shared" si="3"/>
        <v>-5.2828239492527535E-4</v>
      </c>
    </row>
    <row r="76" spans="11:25" x14ac:dyDescent="0.25">
      <c r="W76" s="3">
        <v>42926</v>
      </c>
      <c r="X76" s="2">
        <v>35.028399999999998</v>
      </c>
      <c r="Y76" s="2">
        <f t="shared" si="3"/>
        <v>8.7827891966150793E-3</v>
      </c>
    </row>
    <row r="77" spans="11:25" x14ac:dyDescent="0.25">
      <c r="W77" s="3">
        <v>42923</v>
      </c>
      <c r="X77" s="2">
        <v>34.722099999999998</v>
      </c>
      <c r="Y77" s="2">
        <f t="shared" si="3"/>
        <v>1.1004365060350201E-2</v>
      </c>
    </row>
    <row r="78" spans="11:25" x14ac:dyDescent="0.25">
      <c r="W78" s="3">
        <v>42922</v>
      </c>
      <c r="X78" s="2">
        <v>34.342100000000002</v>
      </c>
      <c r="Y78" s="2">
        <f t="shared" si="3"/>
        <v>-2.7508493795917947E-3</v>
      </c>
    </row>
    <row r="79" spans="11:25" x14ac:dyDescent="0.25">
      <c r="W79" s="3">
        <v>42921</v>
      </c>
      <c r="X79" s="2">
        <v>34.436700000000002</v>
      </c>
      <c r="Y79" s="2">
        <f t="shared" si="3"/>
        <v>5.9093960421115954E-3</v>
      </c>
    </row>
    <row r="80" spans="11:25" x14ac:dyDescent="0.25">
      <c r="W80" s="3">
        <v>42920</v>
      </c>
      <c r="X80" s="2">
        <v>34.233800000000002</v>
      </c>
      <c r="Y80" s="2">
        <f t="shared" si="3"/>
        <v>-3.0915712293747397E-3</v>
      </c>
    </row>
    <row r="81" spans="23:25" x14ac:dyDescent="0.25">
      <c r="W81" s="3">
        <v>42919</v>
      </c>
      <c r="X81" s="2">
        <v>34.339799999999997</v>
      </c>
      <c r="Y81" s="2">
        <f t="shared" si="3"/>
        <v>1.0844911967548975E-2</v>
      </c>
    </row>
    <row r="82" spans="23:25" x14ac:dyDescent="0.25">
      <c r="W82" s="3">
        <v>42916</v>
      </c>
      <c r="X82" s="2">
        <v>33.9694</v>
      </c>
      <c r="Y82" s="2">
        <f t="shared" si="3"/>
        <v>1.5603494625626095E-4</v>
      </c>
    </row>
    <row r="83" spans="23:25" x14ac:dyDescent="0.25">
      <c r="W83" s="3">
        <v>42915</v>
      </c>
      <c r="X83" s="2">
        <v>33.964100000000002</v>
      </c>
      <c r="Y83" s="2">
        <f t="shared" si="3"/>
        <v>-8.1517967417849505E-3</v>
      </c>
    </row>
    <row r="84" spans="23:25" x14ac:dyDescent="0.25">
      <c r="W84" s="3">
        <v>42914</v>
      </c>
      <c r="X84" s="2">
        <v>34.242100000000001</v>
      </c>
      <c r="Y84" s="2">
        <f t="shared" si="3"/>
        <v>9.9523751224024088E-3</v>
      </c>
    </row>
    <row r="85" spans="23:25" x14ac:dyDescent="0.25">
      <c r="W85" s="3">
        <v>42913</v>
      </c>
      <c r="X85" s="2">
        <v>33.902999999999999</v>
      </c>
      <c r="Y85" s="2">
        <f t="shared" si="3"/>
        <v>-1.0200382366915273E-3</v>
      </c>
    </row>
    <row r="86" spans="23:25" x14ac:dyDescent="0.25">
      <c r="W86" s="3">
        <v>42912</v>
      </c>
      <c r="X86" s="2">
        <v>33.937600000000003</v>
      </c>
      <c r="Y86" s="2">
        <f t="shared" si="3"/>
        <v>1.9356613908973915E-2</v>
      </c>
    </row>
    <row r="87" spans="23:25" x14ac:dyDescent="0.25">
      <c r="W87" s="3">
        <v>42909</v>
      </c>
      <c r="X87" s="2">
        <v>33.286999999999999</v>
      </c>
      <c r="Y87" s="2">
        <f t="shared" si="3"/>
        <v>-6.3067799973188024E-4</v>
      </c>
    </row>
    <row r="88" spans="23:25" x14ac:dyDescent="0.25">
      <c r="W88" s="3">
        <v>42908</v>
      </c>
      <c r="X88" s="2">
        <v>33.308</v>
      </c>
      <c r="Y88" s="2">
        <f t="shared" si="3"/>
        <v>-2.4558506688501141E-3</v>
      </c>
    </row>
    <row r="89" spans="23:25" x14ac:dyDescent="0.25">
      <c r="W89" s="3">
        <v>42907</v>
      </c>
      <c r="X89" s="2">
        <v>33.389899999999997</v>
      </c>
      <c r="Y89" s="2">
        <f t="shared" si="3"/>
        <v>-3.5038976309330048E-3</v>
      </c>
    </row>
    <row r="90" spans="23:25" x14ac:dyDescent="0.25">
      <c r="W90" s="3">
        <v>42906</v>
      </c>
      <c r="X90" s="2">
        <v>33.507100000000001</v>
      </c>
      <c r="Y90" s="2">
        <f t="shared" si="3"/>
        <v>-1.3476062409701091E-2</v>
      </c>
    </row>
    <row r="91" spans="23:25" x14ac:dyDescent="0.25">
      <c r="W91" s="3">
        <v>42905</v>
      </c>
      <c r="X91" s="2">
        <v>33.9617</v>
      </c>
      <c r="Y91" s="2">
        <f t="shared" si="3"/>
        <v>8.0115842016121354E-3</v>
      </c>
    </row>
    <row r="92" spans="23:25" x14ac:dyDescent="0.25">
      <c r="W92" s="3">
        <v>42902</v>
      </c>
      <c r="X92" s="2">
        <v>33.6907</v>
      </c>
      <c r="Y92" s="2">
        <f t="shared" si="3"/>
        <v>-5.3196417397335652E-3</v>
      </c>
    </row>
    <row r="93" spans="23:25" x14ac:dyDescent="0.25">
      <c r="W93" s="3">
        <v>42901</v>
      </c>
      <c r="X93" s="2">
        <v>33.870399999999997</v>
      </c>
      <c r="Y93" s="2">
        <f t="shared" si="3"/>
        <v>1.2477731971951697E-2</v>
      </c>
    </row>
    <row r="94" spans="23:25" x14ac:dyDescent="0.25">
      <c r="W94" s="3">
        <v>42900</v>
      </c>
      <c r="X94" s="2">
        <v>33.450400000000002</v>
      </c>
      <c r="Y94" s="2">
        <f t="shared" si="3"/>
        <v>7.1314117522953621E-3</v>
      </c>
    </row>
    <row r="95" spans="23:25" x14ac:dyDescent="0.25">
      <c r="W95" s="3">
        <v>42899</v>
      </c>
      <c r="X95" s="2">
        <v>33.212699999999998</v>
      </c>
      <c r="Y95" s="2">
        <f t="shared" si="3"/>
        <v>2.4719879221327136E-3</v>
      </c>
    </row>
    <row r="96" spans="23:25" x14ac:dyDescent="0.25">
      <c r="W96" s="3">
        <v>42898</v>
      </c>
      <c r="X96" s="2">
        <v>33.130699999999997</v>
      </c>
      <c r="Y96" s="2">
        <f t="shared" si="3"/>
        <v>-1.0192157994197532E-2</v>
      </c>
    </row>
    <row r="97" spans="23:25" x14ac:dyDescent="0.25">
      <c r="W97" s="3">
        <v>42895</v>
      </c>
      <c r="X97" s="2">
        <v>33.470100000000002</v>
      </c>
      <c r="Y97" s="2">
        <f t="shared" si="3"/>
        <v>-7.7914741949518147E-3</v>
      </c>
    </row>
    <row r="98" spans="23:25" x14ac:dyDescent="0.25">
      <c r="W98" s="3">
        <v>42894</v>
      </c>
      <c r="X98" s="2">
        <v>33.731900000000003</v>
      </c>
      <c r="Y98" s="2">
        <f t="shared" si="3"/>
        <v>4.471634900593195E-3</v>
      </c>
    </row>
    <row r="99" spans="23:25" x14ac:dyDescent="0.25">
      <c r="W99" s="3">
        <v>42893</v>
      </c>
      <c r="X99" s="2">
        <v>33.581400000000002</v>
      </c>
      <c r="Y99" s="2">
        <f t="shared" si="3"/>
        <v>6.2820863034782201E-3</v>
      </c>
    </row>
    <row r="100" spans="23:25" x14ac:dyDescent="0.25">
      <c r="W100" s="3">
        <v>42892</v>
      </c>
      <c r="X100" s="2">
        <v>33.371099999999998</v>
      </c>
      <c r="Y100" s="2">
        <f t="shared" si="3"/>
        <v>-4.1655824534030314E-3</v>
      </c>
    </row>
    <row r="101" spans="23:25" x14ac:dyDescent="0.25">
      <c r="W101" s="3">
        <v>42891</v>
      </c>
      <c r="X101" s="2">
        <v>33.510399999999997</v>
      </c>
      <c r="Y101" s="2">
        <f t="shared" si="3"/>
        <v>-1.4392915250859339E-2</v>
      </c>
    </row>
    <row r="102" spans="23:25" x14ac:dyDescent="0.25">
      <c r="W102" s="3">
        <v>42888</v>
      </c>
      <c r="X102" s="2">
        <v>33.996200000000002</v>
      </c>
      <c r="Y102" s="2">
        <f t="shared" si="3"/>
        <v>-8.0886940642882973E-3</v>
      </c>
    </row>
    <row r="103" spans="23:25" x14ac:dyDescent="0.25">
      <c r="W103" s="3">
        <v>42887</v>
      </c>
      <c r="X103" s="2">
        <v>34.272300000000001</v>
      </c>
      <c r="Y103" s="2">
        <f t="shared" si="3"/>
        <v>-1.6326391442361985E-3</v>
      </c>
    </row>
    <row r="104" spans="23:25" x14ac:dyDescent="0.25">
      <c r="W104" s="3">
        <v>42886</v>
      </c>
      <c r="X104" s="2">
        <v>34.328299999999999</v>
      </c>
      <c r="Y104" s="2">
        <f t="shared" si="3"/>
        <v>8.8392707718835187E-3</v>
      </c>
    </row>
    <row r="105" spans="23:25" x14ac:dyDescent="0.25">
      <c r="W105" s="3">
        <v>42885</v>
      </c>
      <c r="X105" s="2">
        <v>34.026200000000003</v>
      </c>
      <c r="Y105" s="2">
        <f t="shared" si="3"/>
        <v>-3.9186980015128931E-3</v>
      </c>
    </row>
    <row r="106" spans="23:25" x14ac:dyDescent="0.25">
      <c r="W106" s="3">
        <v>42884</v>
      </c>
      <c r="X106" s="2">
        <v>34.159799999999997</v>
      </c>
      <c r="Y106" s="2">
        <f t="shared" si="3"/>
        <v>4.0113665682476668E-4</v>
      </c>
    </row>
    <row r="107" spans="23:25" x14ac:dyDescent="0.25">
      <c r="W107" s="3">
        <v>42881</v>
      </c>
      <c r="X107" s="2">
        <v>34.146099999999997</v>
      </c>
      <c r="Y107" s="2">
        <f t="shared" si="3"/>
        <v>-1.2592153348067064E-4</v>
      </c>
    </row>
    <row r="108" spans="23:25" x14ac:dyDescent="0.25">
      <c r="W108" s="3">
        <v>42880</v>
      </c>
      <c r="X108" s="2">
        <v>34.150399999999998</v>
      </c>
      <c r="Y108" s="2">
        <f t="shared" si="3"/>
        <v>3.7845605945896182E-3</v>
      </c>
    </row>
    <row r="109" spans="23:25" x14ac:dyDescent="0.25">
      <c r="W109" s="3">
        <v>42879</v>
      </c>
      <c r="X109" s="2">
        <v>34.0214</v>
      </c>
      <c r="Y109" s="2">
        <f t="shared" si="3"/>
        <v>-4.7416315040575713E-3</v>
      </c>
    </row>
    <row r="110" spans="23:25" x14ac:dyDescent="0.25">
      <c r="W110" s="3">
        <v>42878</v>
      </c>
      <c r="X110" s="2">
        <v>34.183100000000003</v>
      </c>
      <c r="Y110" s="2">
        <f t="shared" si="3"/>
        <v>3.4990687276949322E-3</v>
      </c>
    </row>
    <row r="111" spans="23:25" x14ac:dyDescent="0.25">
      <c r="W111" s="3">
        <v>42877</v>
      </c>
      <c r="X111" s="2">
        <v>34.063699999999997</v>
      </c>
      <c r="Y111" s="2">
        <f t="shared" si="3"/>
        <v>-3.382044992222122E-3</v>
      </c>
    </row>
    <row r="112" spans="23:25" x14ac:dyDescent="0.25">
      <c r="W112" s="3">
        <v>42874</v>
      </c>
      <c r="X112" s="2">
        <v>34.179099999999998</v>
      </c>
      <c r="Y112" s="2">
        <f t="shared" si="3"/>
        <v>3.4416114163361065E-2</v>
      </c>
    </row>
    <row r="113" spans="23:25" x14ac:dyDescent="0.25">
      <c r="W113" s="3">
        <v>42873</v>
      </c>
      <c r="X113" s="2">
        <v>33.022799999999997</v>
      </c>
      <c r="Y113" s="2">
        <f t="shared" si="3"/>
        <v>-6.6996298138760263E-2</v>
      </c>
    </row>
    <row r="114" spans="23:25" x14ac:dyDescent="0.25">
      <c r="W114" s="3">
        <v>42872</v>
      </c>
      <c r="X114" s="2">
        <v>35.311</v>
      </c>
      <c r="Y114" s="2">
        <f t="shared" si="3"/>
        <v>-3.3991321371163251E-2</v>
      </c>
    </row>
    <row r="115" spans="23:25" x14ac:dyDescent="0.25">
      <c r="W115" s="3">
        <v>42871</v>
      </c>
      <c r="X115" s="2">
        <v>36.5319</v>
      </c>
      <c r="Y115" s="2">
        <f t="shared" si="3"/>
        <v>-1.725767553684148E-3</v>
      </c>
    </row>
    <row r="116" spans="23:25" x14ac:dyDescent="0.25">
      <c r="W116" s="3">
        <v>42870</v>
      </c>
      <c r="X116" s="2">
        <v>36.594999999999999</v>
      </c>
      <c r="Y116" s="2">
        <f t="shared" si="3"/>
        <v>8.1820359381737529E-3</v>
      </c>
    </row>
    <row r="117" spans="23:25" x14ac:dyDescent="0.25">
      <c r="W117" s="3">
        <v>42867</v>
      </c>
      <c r="X117" s="2">
        <v>36.296799999999998</v>
      </c>
      <c r="Y117" s="2">
        <f t="shared" si="3"/>
        <v>7.9653058657990937E-4</v>
      </c>
    </row>
    <row r="118" spans="23:25" x14ac:dyDescent="0.25">
      <c r="W118" s="3">
        <v>42866</v>
      </c>
      <c r="X118" s="2">
        <v>36.267899999999997</v>
      </c>
      <c r="Y118" s="2">
        <f t="shared" si="3"/>
        <v>5.247019474520281E-3</v>
      </c>
    </row>
    <row r="119" spans="23:25" x14ac:dyDescent="0.25">
      <c r="W119" s="3">
        <v>42865</v>
      </c>
      <c r="X119" s="2">
        <v>36.078099999999999</v>
      </c>
      <c r="Y119" s="2">
        <f t="shared" si="3"/>
        <v>9.0714303190143446E-3</v>
      </c>
    </row>
    <row r="120" spans="23:25" x14ac:dyDescent="0.25">
      <c r="W120" s="3">
        <v>42864</v>
      </c>
      <c r="X120" s="2">
        <v>35.752299999999998</v>
      </c>
      <c r="Y120" s="2">
        <f t="shared" si="3"/>
        <v>9.4565544861306815E-3</v>
      </c>
    </row>
    <row r="121" spans="23:25" x14ac:dyDescent="0.25">
      <c r="W121" s="3">
        <v>42863</v>
      </c>
      <c r="X121" s="2">
        <v>35.415799999999997</v>
      </c>
      <c r="Y121" s="2">
        <f t="shared" si="3"/>
        <v>-1.6278906052738457E-3</v>
      </c>
    </row>
    <row r="122" spans="23:25" x14ac:dyDescent="0.25">
      <c r="W122" s="3">
        <v>42860</v>
      </c>
      <c r="X122" s="2">
        <v>35.473500000000001</v>
      </c>
      <c r="Y122" s="2">
        <f t="shared" si="3"/>
        <v>5.7531946060846145E-3</v>
      </c>
    </row>
    <row r="123" spans="23:25" x14ac:dyDescent="0.25">
      <c r="W123" s="3">
        <v>42859</v>
      </c>
      <c r="X123" s="2">
        <v>35.270000000000003</v>
      </c>
      <c r="Y123" s="2">
        <f t="shared" si="3"/>
        <v>-9.7173062062479738E-3</v>
      </c>
    </row>
    <row r="124" spans="23:25" x14ac:dyDescent="0.25">
      <c r="W124" s="3">
        <v>42858</v>
      </c>
      <c r="X124" s="2">
        <v>35.614400000000003</v>
      </c>
      <c r="Y124" s="2">
        <f t="shared" si="3"/>
        <v>2.378269482992656E-3</v>
      </c>
    </row>
    <row r="125" spans="23:25" x14ac:dyDescent="0.25">
      <c r="W125" s="3">
        <v>42857</v>
      </c>
      <c r="X125" s="2">
        <v>35.529800000000002</v>
      </c>
      <c r="Y125" s="2">
        <f t="shared" si="3"/>
        <v>9.177982005036233E-3</v>
      </c>
    </row>
    <row r="126" spans="23:25" x14ac:dyDescent="0.25">
      <c r="W126" s="3">
        <v>42856</v>
      </c>
      <c r="X126" s="2">
        <v>35.205199999999998</v>
      </c>
      <c r="Y126" s="2">
        <f t="shared" si="3"/>
        <v>3.0638961022103465E-3</v>
      </c>
    </row>
    <row r="127" spans="23:25" x14ac:dyDescent="0.25">
      <c r="W127" s="3">
        <v>42853</v>
      </c>
      <c r="X127" s="2">
        <v>35.097499999999997</v>
      </c>
      <c r="Y127" s="2">
        <f t="shared" si="3"/>
        <v>4.7122748915032495E-3</v>
      </c>
    </row>
    <row r="128" spans="23:25" x14ac:dyDescent="0.25">
      <c r="W128" s="3">
        <v>42852</v>
      </c>
      <c r="X128" s="2">
        <v>34.932499999999997</v>
      </c>
      <c r="Y128" s="2">
        <f t="shared" si="3"/>
        <v>-1.7018359619461415E-3</v>
      </c>
    </row>
    <row r="129" spans="23:25" x14ac:dyDescent="0.25">
      <c r="W129" s="3">
        <v>42851</v>
      </c>
      <c r="X129" s="2">
        <v>34.991999999999997</v>
      </c>
      <c r="Y129" s="2">
        <f t="shared" si="3"/>
        <v>-8.6700112156350723E-3</v>
      </c>
    </row>
    <row r="130" spans="23:25" x14ac:dyDescent="0.25">
      <c r="W130" s="3">
        <v>42850</v>
      </c>
      <c r="X130" s="2">
        <v>35.296700000000001</v>
      </c>
      <c r="Y130" s="2">
        <f t="shared" si="3"/>
        <v>5.8276895582437807E-3</v>
      </c>
    </row>
    <row r="131" spans="23:25" x14ac:dyDescent="0.25">
      <c r="W131" s="3">
        <v>42849</v>
      </c>
      <c r="X131" s="2">
        <v>35.0916</v>
      </c>
      <c r="Y131" s="2">
        <f t="shared" si="3"/>
        <v>1.2112985274212545E-2</v>
      </c>
    </row>
    <row r="132" spans="23:25" x14ac:dyDescent="0.25">
      <c r="W132" s="3">
        <v>42846</v>
      </c>
      <c r="X132" s="2">
        <v>34.6691</v>
      </c>
      <c r="Y132" s="2">
        <f t="shared" si="3"/>
        <v>-1.9134184264004586E-3</v>
      </c>
    </row>
    <row r="133" spans="23:25" x14ac:dyDescent="0.25">
      <c r="W133" s="3">
        <v>42845</v>
      </c>
      <c r="X133" s="2">
        <v>34.735500000000002</v>
      </c>
      <c r="Y133" s="2">
        <f t="shared" si="3"/>
        <v>6.2117651103823224E-3</v>
      </c>
    </row>
    <row r="134" spans="23:25" x14ac:dyDescent="0.25">
      <c r="W134" s="3">
        <v>42844</v>
      </c>
      <c r="X134" s="2">
        <v>34.520400000000002</v>
      </c>
      <c r="Y134" s="2">
        <f t="shared" ref="Y134:Y197" si="4">LN(X134/X135)</f>
        <v>-1.0555214116758041E-2</v>
      </c>
    </row>
    <row r="135" spans="23:25" x14ac:dyDescent="0.25">
      <c r="W135" s="3">
        <v>42843</v>
      </c>
      <c r="X135" s="2">
        <v>34.886699999999998</v>
      </c>
      <c r="Y135" s="2">
        <f t="shared" si="4"/>
        <v>-6.9640312754995154E-3</v>
      </c>
    </row>
    <row r="136" spans="23:25" x14ac:dyDescent="0.25">
      <c r="W136" s="3">
        <v>42842</v>
      </c>
      <c r="X136" s="2">
        <v>35.130499999999998</v>
      </c>
      <c r="Y136" s="2">
        <f t="shared" si="4"/>
        <v>1.6584004253396314E-2</v>
      </c>
    </row>
    <row r="137" spans="23:25" x14ac:dyDescent="0.25">
      <c r="W137" s="3">
        <v>42839</v>
      </c>
      <c r="X137" s="2">
        <v>34.552700000000002</v>
      </c>
      <c r="Y137" s="2">
        <f t="shared" si="4"/>
        <v>-3.4554024990984139E-3</v>
      </c>
    </row>
    <row r="138" spans="23:25" x14ac:dyDescent="0.25">
      <c r="W138" s="3">
        <v>42838</v>
      </c>
      <c r="X138" s="2">
        <v>34.6723</v>
      </c>
      <c r="Y138" s="2">
        <f t="shared" si="4"/>
        <v>-5.9753687375780126E-3</v>
      </c>
    </row>
    <row r="139" spans="23:25" x14ac:dyDescent="0.25">
      <c r="W139" s="3">
        <v>42837</v>
      </c>
      <c r="X139" s="2">
        <v>34.880099999999999</v>
      </c>
      <c r="Y139" s="2">
        <f t="shared" si="4"/>
        <v>-1.6414226480503814E-3</v>
      </c>
    </row>
    <row r="140" spans="23:25" x14ac:dyDescent="0.25">
      <c r="W140" s="3">
        <v>42836</v>
      </c>
      <c r="X140" s="2">
        <v>34.937399999999997</v>
      </c>
      <c r="Y140" s="2">
        <f t="shared" si="4"/>
        <v>-1.3741329551971266E-2</v>
      </c>
    </row>
    <row r="141" spans="23:25" x14ac:dyDescent="0.25">
      <c r="W141" s="3">
        <v>42835</v>
      </c>
      <c r="X141" s="2">
        <v>35.4208</v>
      </c>
      <c r="Y141" s="2">
        <f t="shared" si="4"/>
        <v>3.2576266253179454E-3</v>
      </c>
    </row>
    <row r="142" spans="23:25" x14ac:dyDescent="0.25">
      <c r="W142" s="3">
        <v>42832</v>
      </c>
      <c r="X142" s="2">
        <v>35.305599999999998</v>
      </c>
      <c r="Y142" s="2">
        <f t="shared" si="4"/>
        <v>1.7462895793666025E-3</v>
      </c>
    </row>
    <row r="143" spans="23:25" x14ac:dyDescent="0.25">
      <c r="W143" s="3">
        <v>42831</v>
      </c>
      <c r="X143" s="2">
        <v>35.244</v>
      </c>
      <c r="Y143" s="2">
        <f t="shared" si="4"/>
        <v>-6.6428515740936051E-3</v>
      </c>
    </row>
    <row r="144" spans="23:25" x14ac:dyDescent="0.25">
      <c r="W144" s="3">
        <v>42830</v>
      </c>
      <c r="X144" s="2">
        <v>35.478900000000003</v>
      </c>
      <c r="Y144" s="2">
        <f t="shared" si="4"/>
        <v>-8.9259374340734943E-3</v>
      </c>
    </row>
    <row r="145" spans="23:25" x14ac:dyDescent="0.25">
      <c r="W145" s="3">
        <v>42829</v>
      </c>
      <c r="X145" s="2">
        <v>35.796999999999997</v>
      </c>
      <c r="Y145" s="2">
        <f t="shared" si="4"/>
        <v>5.3639707056712315E-3</v>
      </c>
    </row>
    <row r="146" spans="23:25" x14ac:dyDescent="0.25">
      <c r="W146" s="3">
        <v>42828</v>
      </c>
      <c r="X146" s="2">
        <v>35.605499999999999</v>
      </c>
      <c r="Y146" s="2">
        <f t="shared" si="4"/>
        <v>-2.0033002221757816E-3</v>
      </c>
    </row>
    <row r="147" spans="23:25" x14ac:dyDescent="0.25">
      <c r="W147" s="3">
        <v>42825</v>
      </c>
      <c r="X147" s="2">
        <v>35.676900000000003</v>
      </c>
      <c r="Y147" s="2">
        <f t="shared" si="4"/>
        <v>4.3652735671058859E-3</v>
      </c>
    </row>
    <row r="148" spans="23:25" x14ac:dyDescent="0.25">
      <c r="W148" s="3">
        <v>42824</v>
      </c>
      <c r="X148" s="2">
        <v>35.521500000000003</v>
      </c>
      <c r="Y148" s="2">
        <f t="shared" si="4"/>
        <v>-1.8815951010400641E-3</v>
      </c>
    </row>
    <row r="149" spans="23:25" x14ac:dyDescent="0.25">
      <c r="W149" s="3">
        <v>42823</v>
      </c>
      <c r="X149" s="2">
        <v>35.5884</v>
      </c>
      <c r="Y149" s="2">
        <f t="shared" si="4"/>
        <v>6.0426550504872967E-3</v>
      </c>
    </row>
    <row r="150" spans="23:25" x14ac:dyDescent="0.25">
      <c r="W150" s="3">
        <v>42822</v>
      </c>
      <c r="X150" s="2">
        <v>35.374000000000002</v>
      </c>
      <c r="Y150" s="2">
        <f t="shared" si="4"/>
        <v>-6.0760640279937362E-4</v>
      </c>
    </row>
    <row r="151" spans="23:25" x14ac:dyDescent="0.25">
      <c r="W151" s="3">
        <v>42821</v>
      </c>
      <c r="X151" s="2">
        <v>35.395499999999998</v>
      </c>
      <c r="Y151" s="2">
        <f t="shared" si="4"/>
        <v>-1.1514026605174497E-2</v>
      </c>
    </row>
    <row r="152" spans="23:25" x14ac:dyDescent="0.25">
      <c r="W152" s="3">
        <v>42818</v>
      </c>
      <c r="X152" s="2">
        <v>35.805399999999999</v>
      </c>
      <c r="Y152" s="2">
        <f t="shared" si="4"/>
        <v>1.4099615517119303E-2</v>
      </c>
    </row>
    <row r="153" spans="23:25" x14ac:dyDescent="0.25">
      <c r="W153" s="3">
        <v>42817</v>
      </c>
      <c r="X153" s="2">
        <v>35.304099999999998</v>
      </c>
      <c r="Y153" s="2">
        <f t="shared" si="4"/>
        <v>-1.9141984798874363E-2</v>
      </c>
    </row>
    <row r="154" spans="23:25" x14ac:dyDescent="0.25">
      <c r="W154" s="3">
        <v>42816</v>
      </c>
      <c r="X154" s="2">
        <v>35.986400000000003</v>
      </c>
      <c r="Y154" s="2">
        <f t="shared" si="4"/>
        <v>-5.5339778904515101E-3</v>
      </c>
    </row>
    <row r="155" spans="23:25" x14ac:dyDescent="0.25">
      <c r="W155" s="3">
        <v>42815</v>
      </c>
      <c r="X155" s="2">
        <v>36.186100000000003</v>
      </c>
      <c r="Y155" s="2">
        <f t="shared" si="4"/>
        <v>-1.2301703745242898E-2</v>
      </c>
    </row>
    <row r="156" spans="23:25" x14ac:dyDescent="0.25">
      <c r="W156" s="3">
        <v>42814</v>
      </c>
      <c r="X156" s="2">
        <v>36.634</v>
      </c>
      <c r="Y156" s="2">
        <f t="shared" si="4"/>
        <v>4.637586374253877E-3</v>
      </c>
    </row>
    <row r="157" spans="23:25" x14ac:dyDescent="0.25">
      <c r="W157" s="3">
        <v>42811</v>
      </c>
      <c r="X157" s="2">
        <v>36.464500000000001</v>
      </c>
      <c r="Y157" s="2">
        <f t="shared" si="4"/>
        <v>3.7448853879886467E-3</v>
      </c>
    </row>
    <row r="158" spans="23:25" x14ac:dyDescent="0.25">
      <c r="W158" s="3">
        <v>42810</v>
      </c>
      <c r="X158" s="2">
        <v>36.328200000000002</v>
      </c>
      <c r="Y158" s="2">
        <f t="shared" si="4"/>
        <v>-5.624399788312676E-3</v>
      </c>
    </row>
    <row r="159" spans="23:25" x14ac:dyDescent="0.25">
      <c r="W159" s="3">
        <v>42809</v>
      </c>
      <c r="X159" s="2">
        <v>36.533099999999997</v>
      </c>
      <c r="Y159" s="2">
        <f t="shared" si="4"/>
        <v>9.1236691749662542E-3</v>
      </c>
    </row>
    <row r="160" spans="23:25" x14ac:dyDescent="0.25">
      <c r="W160" s="3">
        <v>42808</v>
      </c>
      <c r="X160" s="2">
        <v>36.201300000000003</v>
      </c>
      <c r="Y160" s="2">
        <f t="shared" si="4"/>
        <v>-6.377182784438877E-3</v>
      </c>
    </row>
    <row r="161" spans="23:25" x14ac:dyDescent="0.25">
      <c r="W161" s="3">
        <v>42807</v>
      </c>
      <c r="X161" s="2">
        <v>36.432899999999997</v>
      </c>
      <c r="Y161" s="2">
        <f t="shared" si="4"/>
        <v>-2.661628233623075E-3</v>
      </c>
    </row>
    <row r="162" spans="23:25" x14ac:dyDescent="0.25">
      <c r="W162" s="3">
        <v>42804</v>
      </c>
      <c r="X162" s="2">
        <v>36.53</v>
      </c>
      <c r="Y162" s="2">
        <f t="shared" si="4"/>
        <v>1.4553793107177804E-2</v>
      </c>
    </row>
    <row r="163" spans="23:25" x14ac:dyDescent="0.25">
      <c r="W163" s="3">
        <v>42803</v>
      </c>
      <c r="X163" s="2">
        <v>36.002200000000002</v>
      </c>
      <c r="Y163" s="2">
        <f t="shared" si="4"/>
        <v>-2.1475609584530289E-3</v>
      </c>
    </row>
    <row r="164" spans="23:25" x14ac:dyDescent="0.25">
      <c r="W164" s="3">
        <v>42802</v>
      </c>
      <c r="X164" s="2">
        <v>36.079599999999999</v>
      </c>
      <c r="Y164" s="2">
        <f t="shared" si="4"/>
        <v>-1.2720992351948924E-2</v>
      </c>
    </row>
    <row r="165" spans="23:25" x14ac:dyDescent="0.25">
      <c r="W165" s="3">
        <v>42801</v>
      </c>
      <c r="X165" s="2">
        <v>36.541499999999999</v>
      </c>
      <c r="Y165" s="2">
        <f t="shared" si="4"/>
        <v>6.6033119096887329E-3</v>
      </c>
    </row>
    <row r="166" spans="23:25" x14ac:dyDescent="0.25">
      <c r="W166" s="3">
        <v>42800</v>
      </c>
      <c r="X166" s="2">
        <v>36.301000000000002</v>
      </c>
      <c r="Y166" s="2">
        <f t="shared" si="4"/>
        <v>-8.2275411681953479E-3</v>
      </c>
    </row>
    <row r="167" spans="23:25" x14ac:dyDescent="0.25">
      <c r="W167" s="3">
        <v>42797</v>
      </c>
      <c r="X167" s="2">
        <v>36.600900000000003</v>
      </c>
      <c r="Y167" s="2">
        <f t="shared" si="4"/>
        <v>8.7896671212516278E-3</v>
      </c>
    </row>
    <row r="168" spans="23:25" x14ac:dyDescent="0.25">
      <c r="W168" s="3">
        <v>42796</v>
      </c>
      <c r="X168" s="2">
        <v>36.2806</v>
      </c>
      <c r="Y168" s="2">
        <f t="shared" si="4"/>
        <v>-1.3143456295839547E-2</v>
      </c>
    </row>
    <row r="169" spans="23:25" x14ac:dyDescent="0.25">
      <c r="W169" s="3">
        <v>42795</v>
      </c>
      <c r="X169" s="2">
        <v>36.760599999999997</v>
      </c>
      <c r="Y169" s="2">
        <f t="shared" si="4"/>
        <v>1.386586619835368E-2</v>
      </c>
    </row>
    <row r="170" spans="23:25" x14ac:dyDescent="0.25">
      <c r="W170" s="3">
        <v>42794</v>
      </c>
      <c r="X170" s="2">
        <v>36.254399999999997</v>
      </c>
      <c r="Y170" s="2">
        <f t="shared" si="4"/>
        <v>5.6284869133679317E-4</v>
      </c>
    </row>
    <row r="171" spans="23:25" x14ac:dyDescent="0.25">
      <c r="W171" s="3">
        <v>42793</v>
      </c>
      <c r="X171" s="2">
        <v>36.234000000000002</v>
      </c>
      <c r="Y171" s="2">
        <f t="shared" si="4"/>
        <v>5.2741366407429479E-3</v>
      </c>
    </row>
    <row r="172" spans="23:25" x14ac:dyDescent="0.25">
      <c r="W172" s="3">
        <v>42790</v>
      </c>
      <c r="X172" s="2">
        <v>36.043399999999998</v>
      </c>
      <c r="Y172" s="2">
        <f t="shared" si="4"/>
        <v>-1.9830697636537883E-2</v>
      </c>
    </row>
    <row r="173" spans="23:25" x14ac:dyDescent="0.25">
      <c r="W173" s="3">
        <v>42789</v>
      </c>
      <c r="X173" s="2">
        <v>36.765300000000003</v>
      </c>
      <c r="Y173" s="2">
        <f t="shared" si="4"/>
        <v>-5.4738623422097305E-3</v>
      </c>
    </row>
    <row r="174" spans="23:25" x14ac:dyDescent="0.25">
      <c r="W174" s="3">
        <v>42788</v>
      </c>
      <c r="X174" s="2">
        <v>36.967100000000002</v>
      </c>
      <c r="Y174" s="2">
        <f t="shared" si="4"/>
        <v>6.8456606743779666E-3</v>
      </c>
    </row>
    <row r="175" spans="23:25" x14ac:dyDescent="0.25">
      <c r="W175" s="3">
        <v>42787</v>
      </c>
      <c r="X175" s="2">
        <v>36.7149</v>
      </c>
      <c r="Y175" s="2">
        <f t="shared" si="4"/>
        <v>2.3560413061487866E-3</v>
      </c>
    </row>
    <row r="176" spans="23:25" x14ac:dyDescent="0.25">
      <c r="W176" s="3">
        <v>42786</v>
      </c>
      <c r="X176" s="2">
        <v>36.628500000000003</v>
      </c>
      <c r="Y176" s="2">
        <f t="shared" si="4"/>
        <v>5.705805871508241E-3</v>
      </c>
    </row>
    <row r="177" spans="23:25" x14ac:dyDescent="0.25">
      <c r="W177" s="3">
        <v>42783</v>
      </c>
      <c r="X177" s="2">
        <v>36.420099999999998</v>
      </c>
      <c r="Y177" s="2">
        <f t="shared" si="4"/>
        <v>-6.3062507646148491E-3</v>
      </c>
    </row>
    <row r="178" spans="23:25" x14ac:dyDescent="0.25">
      <c r="W178" s="3">
        <v>42782</v>
      </c>
      <c r="X178" s="2">
        <v>36.650500000000001</v>
      </c>
      <c r="Y178" s="2">
        <f t="shared" si="4"/>
        <v>-1.8573791006752126E-2</v>
      </c>
    </row>
    <row r="179" spans="23:25" x14ac:dyDescent="0.25">
      <c r="W179" s="3">
        <v>42781</v>
      </c>
      <c r="X179" s="2">
        <v>37.337600000000002</v>
      </c>
      <c r="Y179" s="2">
        <f t="shared" si="4"/>
        <v>8.1185494849687206E-3</v>
      </c>
    </row>
    <row r="180" spans="23:25" x14ac:dyDescent="0.25">
      <c r="W180" s="3">
        <v>42780</v>
      </c>
      <c r="X180" s="2">
        <v>37.035699999999999</v>
      </c>
      <c r="Y180" s="2">
        <f t="shared" si="4"/>
        <v>1.2675956258703016E-2</v>
      </c>
    </row>
    <row r="181" spans="23:25" x14ac:dyDescent="0.25">
      <c r="W181" s="3">
        <v>42779</v>
      </c>
      <c r="X181" s="2">
        <v>36.569200000000002</v>
      </c>
      <c r="Y181" s="2">
        <f t="shared" si="4"/>
        <v>6.0946864429280738E-3</v>
      </c>
    </row>
    <row r="182" spans="23:25" x14ac:dyDescent="0.25">
      <c r="W182" s="3">
        <v>42776</v>
      </c>
      <c r="X182" s="2">
        <v>36.347000000000001</v>
      </c>
      <c r="Y182" s="2">
        <f t="shared" si="4"/>
        <v>3.7487295478649627E-3</v>
      </c>
    </row>
    <row r="183" spans="23:25" x14ac:dyDescent="0.25">
      <c r="W183" s="3">
        <v>42775</v>
      </c>
      <c r="X183" s="2">
        <v>36.210999999999999</v>
      </c>
      <c r="Y183" s="2">
        <f t="shared" si="4"/>
        <v>7.9378588771592071E-3</v>
      </c>
    </row>
    <row r="184" spans="23:25" x14ac:dyDescent="0.25">
      <c r="W184" s="3">
        <v>42774</v>
      </c>
      <c r="X184" s="2">
        <v>35.924700000000001</v>
      </c>
      <c r="Y184" s="2">
        <f t="shared" si="4"/>
        <v>-2.4632334732272668E-3</v>
      </c>
    </row>
    <row r="185" spans="23:25" x14ac:dyDescent="0.25">
      <c r="W185" s="3">
        <v>42773</v>
      </c>
      <c r="X185" s="2">
        <v>36.013300000000001</v>
      </c>
      <c r="Y185" s="2">
        <f t="shared" si="4"/>
        <v>5.3149186096637553E-3</v>
      </c>
    </row>
    <row r="186" spans="23:25" x14ac:dyDescent="0.25">
      <c r="W186" s="3">
        <v>42772</v>
      </c>
      <c r="X186" s="2">
        <v>35.822400000000002</v>
      </c>
      <c r="Y186" s="2">
        <f t="shared" si="4"/>
        <v>-6.4083608411072924E-3</v>
      </c>
    </row>
    <row r="187" spans="23:25" x14ac:dyDescent="0.25">
      <c r="W187" s="3">
        <v>42769</v>
      </c>
      <c r="X187" s="2">
        <v>36.052700000000002</v>
      </c>
      <c r="Y187" s="2">
        <f t="shared" si="4"/>
        <v>-2.2857026154796574E-3</v>
      </c>
    </row>
    <row r="188" spans="23:25" x14ac:dyDescent="0.25">
      <c r="W188" s="3">
        <v>42768</v>
      </c>
      <c r="X188" s="2">
        <v>36.135199999999998</v>
      </c>
      <c r="Y188" s="2">
        <f t="shared" si="4"/>
        <v>-1.907674681446997E-3</v>
      </c>
    </row>
    <row r="189" spans="23:25" x14ac:dyDescent="0.25">
      <c r="W189" s="3">
        <v>42767</v>
      </c>
      <c r="X189" s="2">
        <v>36.2042</v>
      </c>
      <c r="Y189" s="2">
        <f t="shared" si="4"/>
        <v>1.0534743196127008E-2</v>
      </c>
    </row>
    <row r="190" spans="23:25" x14ac:dyDescent="0.25">
      <c r="W190" s="3">
        <v>42766</v>
      </c>
      <c r="X190" s="2">
        <v>35.824800000000003</v>
      </c>
      <c r="Y190" s="2">
        <f t="shared" si="4"/>
        <v>-1.5727814074412629E-2</v>
      </c>
    </row>
    <row r="191" spans="23:25" x14ac:dyDescent="0.25">
      <c r="W191" s="3">
        <v>42765</v>
      </c>
      <c r="X191" s="2">
        <v>36.392699999999998</v>
      </c>
      <c r="Y191" s="2">
        <f t="shared" si="4"/>
        <v>-7.0315805953824785E-3</v>
      </c>
    </row>
    <row r="192" spans="23:25" x14ac:dyDescent="0.25">
      <c r="W192" s="3">
        <v>42762</v>
      </c>
      <c r="X192" s="2">
        <v>36.649500000000003</v>
      </c>
      <c r="Y192" s="2">
        <f t="shared" si="4"/>
        <v>1.5713752620881285E-2</v>
      </c>
    </row>
    <row r="193" spans="23:25" x14ac:dyDescent="0.25">
      <c r="W193" s="3">
        <v>42761</v>
      </c>
      <c r="X193" s="2">
        <v>36.078099999999999</v>
      </c>
      <c r="Y193" s="2">
        <f t="shared" si="4"/>
        <v>9.5778196480981476E-3</v>
      </c>
    </row>
    <row r="194" spans="23:25" x14ac:dyDescent="0.25">
      <c r="W194" s="3">
        <v>42760</v>
      </c>
      <c r="X194" s="2">
        <v>35.734200000000001</v>
      </c>
      <c r="Y194" s="2">
        <f t="shared" si="4"/>
        <v>-4.3922852520285691E-3</v>
      </c>
    </row>
    <row r="195" spans="23:25" x14ac:dyDescent="0.25">
      <c r="W195" s="3">
        <v>42759</v>
      </c>
      <c r="X195" s="2">
        <v>35.891500000000001</v>
      </c>
      <c r="Y195" s="2">
        <f t="shared" si="4"/>
        <v>7.6999081267503898E-3</v>
      </c>
    </row>
    <row r="196" spans="23:25" x14ac:dyDescent="0.25">
      <c r="W196" s="3">
        <v>42758</v>
      </c>
      <c r="X196" s="2">
        <v>35.616199999999999</v>
      </c>
      <c r="Y196" s="2">
        <f t="shared" si="4"/>
        <v>-1.3616920778719344E-2</v>
      </c>
    </row>
    <row r="197" spans="23:25" x14ac:dyDescent="0.25">
      <c r="W197" s="3">
        <v>42755</v>
      </c>
      <c r="X197" s="2">
        <v>36.104500000000002</v>
      </c>
      <c r="Y197" s="2">
        <f t="shared" si="4"/>
        <v>6.415862381745711E-3</v>
      </c>
    </row>
    <row r="198" spans="23:25" x14ac:dyDescent="0.25">
      <c r="W198" s="3">
        <v>42754</v>
      </c>
      <c r="X198" s="2">
        <v>35.873600000000003</v>
      </c>
      <c r="Y198" s="2">
        <f t="shared" ref="Y198:Y261" si="5">LN(X198/X199)</f>
        <v>8.496251613772406E-3</v>
      </c>
    </row>
    <row r="199" spans="23:25" x14ac:dyDescent="0.25">
      <c r="W199" s="3">
        <v>42753</v>
      </c>
      <c r="X199" s="2">
        <v>35.570099999999996</v>
      </c>
      <c r="Y199" s="2">
        <f t="shared" si="5"/>
        <v>1.4321878450680305E-2</v>
      </c>
    </row>
    <row r="200" spans="23:25" x14ac:dyDescent="0.25">
      <c r="W200" s="3">
        <v>42752</v>
      </c>
      <c r="X200" s="2">
        <v>35.064300000000003</v>
      </c>
      <c r="Y200" s="2">
        <f t="shared" si="5"/>
        <v>-4.7258273847667004E-3</v>
      </c>
    </row>
    <row r="201" spans="23:25" x14ac:dyDescent="0.25">
      <c r="W201" s="3">
        <v>42751</v>
      </c>
      <c r="X201" s="2">
        <v>35.230400000000003</v>
      </c>
      <c r="Y201" s="2">
        <f t="shared" si="5"/>
        <v>-9.8996307790012311E-3</v>
      </c>
    </row>
    <row r="202" spans="23:25" x14ac:dyDescent="0.25">
      <c r="W202" s="3">
        <v>42748</v>
      </c>
      <c r="X202" s="2">
        <v>35.5809</v>
      </c>
      <c r="Y202" s="2">
        <f t="shared" si="5"/>
        <v>-1.1568284726387965E-2</v>
      </c>
    </row>
    <row r="203" spans="23:25" x14ac:dyDescent="0.25">
      <c r="W203" s="3">
        <v>42747</v>
      </c>
      <c r="X203" s="2">
        <v>35.994900000000001</v>
      </c>
      <c r="Y203" s="2">
        <f t="shared" si="5"/>
        <v>-2.8463491094636389E-3</v>
      </c>
    </row>
    <row r="204" spans="23:25" x14ac:dyDescent="0.25">
      <c r="W204" s="3">
        <v>42746</v>
      </c>
      <c r="X204" s="2">
        <v>36.097499999999997</v>
      </c>
      <c r="Y204" s="2">
        <f t="shared" si="5"/>
        <v>-4.1109373564445313E-3</v>
      </c>
    </row>
    <row r="205" spans="23:25" x14ac:dyDescent="0.25">
      <c r="W205" s="3">
        <v>42745</v>
      </c>
      <c r="X205" s="2">
        <v>36.246200000000002</v>
      </c>
      <c r="Y205" s="2">
        <f t="shared" si="5"/>
        <v>-6.2607652037930393E-4</v>
      </c>
    </row>
    <row r="206" spans="23:25" x14ac:dyDescent="0.25">
      <c r="W206" s="3">
        <v>42744</v>
      </c>
      <c r="X206" s="2">
        <v>36.268900000000002</v>
      </c>
      <c r="Y206" s="2">
        <f t="shared" si="5"/>
        <v>-1.1876404141035214E-3</v>
      </c>
    </row>
    <row r="207" spans="23:25" x14ac:dyDescent="0.25">
      <c r="W207" s="3">
        <v>42741</v>
      </c>
      <c r="X207" s="2">
        <v>36.311999999999998</v>
      </c>
      <c r="Y207" s="2">
        <f t="shared" si="5"/>
        <v>6.8586730087155118E-3</v>
      </c>
    </row>
    <row r="208" spans="23:25" x14ac:dyDescent="0.25">
      <c r="W208" s="3">
        <v>42740</v>
      </c>
      <c r="X208" s="2">
        <v>36.063800000000001</v>
      </c>
      <c r="Y208" s="2">
        <f t="shared" si="5"/>
        <v>-9.1665387905445535E-3</v>
      </c>
    </row>
    <row r="209" spans="23:25" x14ac:dyDescent="0.25">
      <c r="W209" s="3">
        <v>42739</v>
      </c>
      <c r="X209" s="2">
        <v>36.395899999999997</v>
      </c>
      <c r="Y209" s="2">
        <f t="shared" si="5"/>
        <v>9.138810538504143E-3</v>
      </c>
    </row>
    <row r="210" spans="23:25" x14ac:dyDescent="0.25">
      <c r="W210" s="3">
        <v>42738</v>
      </c>
      <c r="X210" s="2">
        <v>36.064799999999998</v>
      </c>
      <c r="Y210" s="2">
        <f t="shared" si="5"/>
        <v>8.2245411000661708E-3</v>
      </c>
    </row>
    <row r="211" spans="23:25" x14ac:dyDescent="0.25">
      <c r="W211" s="3">
        <v>42737</v>
      </c>
      <c r="X211" s="2">
        <v>35.769399999999997</v>
      </c>
      <c r="Y211" s="2">
        <f t="shared" si="5"/>
        <v>-4.7414074278171485E-3</v>
      </c>
    </row>
    <row r="212" spans="23:25" x14ac:dyDescent="0.25">
      <c r="W212" s="3">
        <v>42734</v>
      </c>
      <c r="X212" s="2">
        <v>35.939399999999999</v>
      </c>
      <c r="Y212" s="2">
        <f t="shared" si="5"/>
        <v>3.3557078469723151E-3</v>
      </c>
    </row>
    <row r="213" spans="23:25" x14ac:dyDescent="0.25">
      <c r="W213" s="3">
        <v>42733</v>
      </c>
      <c r="X213" s="2">
        <v>35.819000000000003</v>
      </c>
      <c r="Y213" s="2">
        <f t="shared" si="5"/>
        <v>1.2487203637326857E-3</v>
      </c>
    </row>
    <row r="214" spans="23:25" x14ac:dyDescent="0.25">
      <c r="W214" s="3">
        <v>42732</v>
      </c>
      <c r="X214" s="2">
        <v>35.774299999999997</v>
      </c>
      <c r="Y214" s="2">
        <f t="shared" si="5"/>
        <v>-2.7133498302582887E-3</v>
      </c>
    </row>
    <row r="215" spans="23:25" x14ac:dyDescent="0.25">
      <c r="W215" s="3">
        <v>42731</v>
      </c>
      <c r="X215" s="2">
        <v>35.871499999999997</v>
      </c>
      <c r="Y215" s="2">
        <f t="shared" si="5"/>
        <v>4.7420006621871347E-3</v>
      </c>
    </row>
    <row r="216" spans="23:25" x14ac:dyDescent="0.25">
      <c r="W216" s="3">
        <v>42730</v>
      </c>
      <c r="X216" s="2">
        <v>35.701799999999999</v>
      </c>
      <c r="Y216" s="2">
        <f t="shared" si="5"/>
        <v>-4.9092503803431593E-3</v>
      </c>
    </row>
    <row r="217" spans="23:25" x14ac:dyDescent="0.25">
      <c r="W217" s="3">
        <v>42727</v>
      </c>
      <c r="X217" s="2">
        <v>35.877499999999998</v>
      </c>
      <c r="Y217" s="2">
        <f t="shared" si="5"/>
        <v>4.6599942964340411E-3</v>
      </c>
    </row>
    <row r="218" spans="23:25" x14ac:dyDescent="0.25">
      <c r="W218" s="3">
        <v>42726</v>
      </c>
      <c r="X218" s="2">
        <v>35.710700000000003</v>
      </c>
      <c r="Y218" s="2">
        <f t="shared" si="5"/>
        <v>1.1813889126768949E-2</v>
      </c>
    </row>
    <row r="219" spans="23:25" x14ac:dyDescent="0.25">
      <c r="W219" s="3">
        <v>42725</v>
      </c>
      <c r="X219" s="2">
        <v>35.2913</v>
      </c>
      <c r="Y219" s="2">
        <f t="shared" si="5"/>
        <v>3.2411719288198623E-3</v>
      </c>
    </row>
    <row r="220" spans="23:25" x14ac:dyDescent="0.25">
      <c r="W220" s="3">
        <v>42724</v>
      </c>
      <c r="X220" s="2">
        <v>35.177100000000003</v>
      </c>
      <c r="Y220" s="2">
        <f t="shared" si="5"/>
        <v>1.2166811033402836E-2</v>
      </c>
    </row>
    <row r="221" spans="23:25" x14ac:dyDescent="0.25">
      <c r="W221" s="3">
        <v>42723</v>
      </c>
      <c r="X221" s="2">
        <v>34.7517</v>
      </c>
      <c r="Y221" s="2">
        <f t="shared" si="5"/>
        <v>-1.6877010306792367E-3</v>
      </c>
    </row>
    <row r="222" spans="23:25" x14ac:dyDescent="0.25">
      <c r="W222" s="3">
        <v>42720</v>
      </c>
      <c r="X222" s="2">
        <v>34.810400000000001</v>
      </c>
      <c r="Y222" s="2">
        <f t="shared" si="5"/>
        <v>-8.7919317275770934E-3</v>
      </c>
    </row>
    <row r="223" spans="23:25" x14ac:dyDescent="0.25">
      <c r="W223" s="3">
        <v>42719</v>
      </c>
      <c r="X223" s="2">
        <v>35.117800000000003</v>
      </c>
      <c r="Y223" s="2">
        <f t="shared" si="5"/>
        <v>1.1470002644442085E-2</v>
      </c>
    </row>
    <row r="224" spans="23:25" x14ac:dyDescent="0.25">
      <c r="W224" s="3">
        <v>42718</v>
      </c>
      <c r="X224" s="2">
        <v>34.717300000000002</v>
      </c>
      <c r="Y224" s="2">
        <f t="shared" si="5"/>
        <v>4.9492472155716147E-3</v>
      </c>
    </row>
    <row r="225" spans="23:25" x14ac:dyDescent="0.25">
      <c r="W225" s="3">
        <v>42717</v>
      </c>
      <c r="X225" s="2">
        <v>34.545900000000003</v>
      </c>
      <c r="Y225" s="2">
        <f t="shared" si="5"/>
        <v>2.4316068548588319E-3</v>
      </c>
    </row>
    <row r="226" spans="23:25" x14ac:dyDescent="0.25">
      <c r="W226" s="3">
        <v>42716</v>
      </c>
      <c r="X226" s="2">
        <v>34.462000000000003</v>
      </c>
      <c r="Y226" s="2">
        <f t="shared" si="5"/>
        <v>1.0275466403788666E-2</v>
      </c>
    </row>
    <row r="227" spans="23:25" x14ac:dyDescent="0.25">
      <c r="W227" s="3">
        <v>42713</v>
      </c>
      <c r="X227" s="2">
        <v>34.109699999999997</v>
      </c>
      <c r="Y227" s="2">
        <f t="shared" si="5"/>
        <v>9.5293662224300319E-3</v>
      </c>
    </row>
    <row r="228" spans="23:25" x14ac:dyDescent="0.25">
      <c r="W228" s="3">
        <v>42712</v>
      </c>
      <c r="X228" s="2">
        <v>33.786200000000001</v>
      </c>
      <c r="Y228" s="2">
        <f t="shared" si="5"/>
        <v>7.5641572939620242E-3</v>
      </c>
    </row>
    <row r="229" spans="23:25" x14ac:dyDescent="0.25">
      <c r="W229" s="3">
        <v>42711</v>
      </c>
      <c r="X229" s="2">
        <v>33.531599999999997</v>
      </c>
      <c r="Y229" s="2">
        <f t="shared" si="5"/>
        <v>2.9239044623812827E-3</v>
      </c>
    </row>
    <row r="230" spans="23:25" x14ac:dyDescent="0.25">
      <c r="W230" s="3">
        <v>42710</v>
      </c>
      <c r="X230" s="2">
        <v>33.433700000000002</v>
      </c>
      <c r="Y230" s="2">
        <f t="shared" si="5"/>
        <v>5.1668078557047846E-3</v>
      </c>
    </row>
    <row r="231" spans="23:25" x14ac:dyDescent="0.25">
      <c r="W231" s="3">
        <v>42709</v>
      </c>
      <c r="X231" s="2">
        <v>33.261400000000002</v>
      </c>
      <c r="Y231" s="2">
        <f t="shared" si="5"/>
        <v>1.8620093347422581E-2</v>
      </c>
    </row>
    <row r="232" spans="23:25" x14ac:dyDescent="0.25">
      <c r="W232" s="3">
        <v>42706</v>
      </c>
      <c r="X232" s="2">
        <v>32.647799999999997</v>
      </c>
      <c r="Y232" s="2">
        <f t="shared" si="5"/>
        <v>-8.7918485191773501E-3</v>
      </c>
    </row>
    <row r="233" spans="23:25" x14ac:dyDescent="0.25">
      <c r="W233" s="3">
        <v>42705</v>
      </c>
      <c r="X233" s="2">
        <v>32.936100000000003</v>
      </c>
      <c r="Y233" s="2">
        <f t="shared" si="5"/>
        <v>-2.6077854998564385E-2</v>
      </c>
    </row>
    <row r="234" spans="23:25" x14ac:dyDescent="0.25">
      <c r="W234" s="3">
        <v>42704</v>
      </c>
      <c r="X234" s="2">
        <v>33.8063</v>
      </c>
      <c r="Y234" s="2">
        <f t="shared" si="5"/>
        <v>2.0370966891181255E-2</v>
      </c>
    </row>
    <row r="235" spans="23:25" x14ac:dyDescent="0.25">
      <c r="W235" s="3">
        <v>42703</v>
      </c>
      <c r="X235" s="2">
        <v>33.124600000000001</v>
      </c>
      <c r="Y235" s="2">
        <f t="shared" si="5"/>
        <v>2.4785707111469688E-3</v>
      </c>
    </row>
    <row r="236" spans="23:25" x14ac:dyDescent="0.25">
      <c r="W236" s="3">
        <v>42702</v>
      </c>
      <c r="X236" s="2">
        <v>33.0426</v>
      </c>
      <c r="Y236" s="2">
        <f t="shared" si="5"/>
        <v>-3.760782687087693E-3</v>
      </c>
    </row>
    <row r="237" spans="23:25" x14ac:dyDescent="0.25">
      <c r="W237" s="3">
        <v>42699</v>
      </c>
      <c r="X237" s="2">
        <v>33.167099999999998</v>
      </c>
      <c r="Y237" s="2">
        <f t="shared" si="5"/>
        <v>-5.8950754138751985E-3</v>
      </c>
    </row>
    <row r="238" spans="23:25" x14ac:dyDescent="0.25">
      <c r="W238" s="3">
        <v>42698</v>
      </c>
      <c r="X238" s="2">
        <v>33.363199999999999</v>
      </c>
      <c r="Y238" s="2">
        <f t="shared" si="5"/>
        <v>5.3404626188483266E-3</v>
      </c>
    </row>
    <row r="239" spans="23:25" x14ac:dyDescent="0.25">
      <c r="W239" s="3">
        <v>42697</v>
      </c>
      <c r="X239" s="2">
        <v>33.185499999999998</v>
      </c>
      <c r="Y239" s="2">
        <f t="shared" si="5"/>
        <v>2.165939500614506E-3</v>
      </c>
    </row>
    <row r="240" spans="23:25" x14ac:dyDescent="0.25">
      <c r="W240" s="3">
        <v>42696</v>
      </c>
      <c r="X240" s="2">
        <v>33.113700000000001</v>
      </c>
      <c r="Y240" s="2">
        <f t="shared" si="5"/>
        <v>1.5413352825717308E-3</v>
      </c>
    </row>
    <row r="241" spans="23:25" x14ac:dyDescent="0.25">
      <c r="W241" s="3">
        <v>42695</v>
      </c>
      <c r="X241" s="2">
        <v>33.0627</v>
      </c>
      <c r="Y241" s="2">
        <f t="shared" si="5"/>
        <v>8.1418910594924475E-3</v>
      </c>
    </row>
    <row r="242" spans="23:25" x14ac:dyDescent="0.25">
      <c r="W242" s="3">
        <v>42692</v>
      </c>
      <c r="X242" s="2">
        <v>32.794600000000003</v>
      </c>
      <c r="Y242" s="2">
        <f t="shared" si="5"/>
        <v>1.861112893900712E-2</v>
      </c>
    </row>
    <row r="243" spans="23:25" x14ac:dyDescent="0.25">
      <c r="W243" s="3">
        <v>42691</v>
      </c>
      <c r="X243" s="2">
        <v>32.189900000000002</v>
      </c>
      <c r="Y243" s="2">
        <f t="shared" si="5"/>
        <v>1.1073860573824453E-2</v>
      </c>
    </row>
    <row r="244" spans="23:25" x14ac:dyDescent="0.25">
      <c r="W244" s="3">
        <v>42690</v>
      </c>
      <c r="X244" s="2">
        <v>31.8354</v>
      </c>
      <c r="Y244" s="2">
        <f t="shared" si="5"/>
        <v>1.2320923867692121E-3</v>
      </c>
    </row>
    <row r="245" spans="23:25" x14ac:dyDescent="0.25">
      <c r="W245" s="3">
        <v>42689</v>
      </c>
      <c r="X245" s="2">
        <v>31.796199999999999</v>
      </c>
      <c r="Y245" s="2">
        <f t="shared" si="5"/>
        <v>7.0951383058126894E-3</v>
      </c>
    </row>
    <row r="246" spans="23:25" x14ac:dyDescent="0.25">
      <c r="W246" s="3">
        <v>42688</v>
      </c>
      <c r="X246" s="2">
        <v>31.571400000000001</v>
      </c>
      <c r="Y246" s="2">
        <f t="shared" si="5"/>
        <v>7.2798340376555104E-3</v>
      </c>
    </row>
    <row r="247" spans="23:25" x14ac:dyDescent="0.25">
      <c r="W247" s="3">
        <v>42685</v>
      </c>
      <c r="X247" s="2">
        <v>31.342400000000001</v>
      </c>
      <c r="Y247" s="2">
        <f t="shared" si="5"/>
        <v>-4.4219053105358057E-3</v>
      </c>
    </row>
    <row r="248" spans="23:25" x14ac:dyDescent="0.25">
      <c r="W248" s="3">
        <v>42684</v>
      </c>
      <c r="X248" s="2">
        <v>31.481300000000001</v>
      </c>
      <c r="Y248" s="2">
        <f t="shared" si="5"/>
        <v>-3.9753488302653163E-2</v>
      </c>
    </row>
    <row r="249" spans="23:25" x14ac:dyDescent="0.25">
      <c r="W249" s="3">
        <v>42683</v>
      </c>
      <c r="X249" s="2">
        <v>32.758000000000003</v>
      </c>
      <c r="Y249" s="2">
        <f t="shared" si="5"/>
        <v>-1.3188790570236954E-2</v>
      </c>
    </row>
    <row r="250" spans="23:25" x14ac:dyDescent="0.25">
      <c r="W250" s="3">
        <v>42682</v>
      </c>
      <c r="X250" s="2">
        <v>33.192900000000002</v>
      </c>
      <c r="Y250" s="2">
        <f t="shared" si="5"/>
        <v>1.8431767962515569E-2</v>
      </c>
    </row>
    <row r="251" spans="23:25" x14ac:dyDescent="0.25">
      <c r="W251" s="3">
        <v>42681</v>
      </c>
      <c r="X251" s="2">
        <v>32.5867</v>
      </c>
      <c r="Y251" s="2">
        <f t="shared" si="5"/>
        <v>2.2452490807234698E-2</v>
      </c>
    </row>
    <row r="252" spans="23:25" x14ac:dyDescent="0.25">
      <c r="W252" s="3">
        <v>42678</v>
      </c>
      <c r="X252" s="2">
        <v>31.863199999999999</v>
      </c>
      <c r="Y252" s="2">
        <f t="shared" si="5"/>
        <v>3.1087212179849123E-3</v>
      </c>
    </row>
    <row r="253" spans="23:25" x14ac:dyDescent="0.25">
      <c r="W253" s="3">
        <v>42677</v>
      </c>
      <c r="X253" s="2">
        <v>31.764299999999999</v>
      </c>
      <c r="Y253" s="2">
        <f t="shared" si="5"/>
        <v>-6.2265802878502512E-3</v>
      </c>
    </row>
    <row r="254" spans="23:25" x14ac:dyDescent="0.25">
      <c r="W254" s="3">
        <v>42676</v>
      </c>
      <c r="X254" s="2">
        <v>31.962700000000002</v>
      </c>
      <c r="Y254" s="2">
        <f t="shared" si="5"/>
        <v>-8.2784534749676744E-3</v>
      </c>
    </row>
    <row r="255" spans="23:25" x14ac:dyDescent="0.25">
      <c r="W255" s="3">
        <v>42675</v>
      </c>
      <c r="X255" s="2">
        <v>32.228400000000001</v>
      </c>
      <c r="Y255" s="2">
        <f t="shared" si="5"/>
        <v>-1.8199174982485168E-2</v>
      </c>
    </row>
    <row r="256" spans="23:25" x14ac:dyDescent="0.25">
      <c r="W256" s="3">
        <v>42674</v>
      </c>
      <c r="X256" s="2">
        <v>32.820300000000003</v>
      </c>
      <c r="Y256" s="2">
        <f t="shared" si="5"/>
        <v>3.0240405093252412E-3</v>
      </c>
    </row>
    <row r="257" spans="23:25" x14ac:dyDescent="0.25">
      <c r="W257" s="3">
        <v>42671</v>
      </c>
      <c r="X257" s="2">
        <v>32.721200000000003</v>
      </c>
      <c r="Y257" s="2">
        <f t="shared" si="5"/>
        <v>-1.606165595891592E-2</v>
      </c>
    </row>
    <row r="258" spans="23:25" x14ac:dyDescent="0.25">
      <c r="W258" s="3">
        <v>42670</v>
      </c>
      <c r="X258" s="2">
        <v>33.250999999999998</v>
      </c>
      <c r="Y258" s="2">
        <f t="shared" si="5"/>
        <v>-4.7205481523101205E-4</v>
      </c>
    </row>
    <row r="259" spans="23:25" x14ac:dyDescent="0.25">
      <c r="W259" s="3">
        <v>42669</v>
      </c>
      <c r="X259" s="2">
        <v>33.2667</v>
      </c>
      <c r="Y259" s="2">
        <f t="shared" si="5"/>
        <v>-6.4451109641182171E-3</v>
      </c>
    </row>
    <row r="260" spans="23:25" x14ac:dyDescent="0.25">
      <c r="W260" s="3">
        <v>42668</v>
      </c>
      <c r="X260" s="2">
        <v>33.4818</v>
      </c>
      <c r="Y260" s="2">
        <f t="shared" si="5"/>
        <v>3.4436109633675023E-3</v>
      </c>
    </row>
    <row r="261" spans="23:25" x14ac:dyDescent="0.25">
      <c r="W261" s="3">
        <v>42667</v>
      </c>
      <c r="X261" s="2">
        <v>33.366700000000002</v>
      </c>
      <c r="Y261" s="2">
        <f t="shared" si="5"/>
        <v>1.4529606373801299E-2</v>
      </c>
    </row>
    <row r="262" spans="23:25" x14ac:dyDescent="0.25">
      <c r="W262" s="3">
        <v>42664</v>
      </c>
      <c r="X262" s="2">
        <v>32.885399999999997</v>
      </c>
      <c r="Y262" s="2">
        <f t="shared" ref="Y262:Y325" si="6">LN(X262/X263)</f>
        <v>-6.0028557307457804E-3</v>
      </c>
    </row>
    <row r="263" spans="23:25" x14ac:dyDescent="0.25">
      <c r="W263" s="3">
        <v>42663</v>
      </c>
      <c r="X263" s="2">
        <v>33.083399999999997</v>
      </c>
      <c r="Y263" s="2">
        <f t="shared" si="6"/>
        <v>1.3428779748924927E-2</v>
      </c>
    </row>
    <row r="264" spans="23:25" x14ac:dyDescent="0.25">
      <c r="W264" s="3">
        <v>42662</v>
      </c>
      <c r="X264" s="2">
        <v>32.642099999999999</v>
      </c>
      <c r="Y264" s="2">
        <f t="shared" si="6"/>
        <v>1.7845649110985269E-3</v>
      </c>
    </row>
    <row r="265" spans="23:25" x14ac:dyDescent="0.25">
      <c r="W265" s="3">
        <v>42661</v>
      </c>
      <c r="X265" s="2">
        <v>32.5839</v>
      </c>
      <c r="Y265" s="2">
        <f t="shared" si="6"/>
        <v>5.1291552132208878E-3</v>
      </c>
    </row>
    <row r="266" spans="23:25" x14ac:dyDescent="0.25">
      <c r="W266" s="3">
        <v>42660</v>
      </c>
      <c r="X266" s="2">
        <v>32.417200000000001</v>
      </c>
      <c r="Y266" s="2">
        <f t="shared" si="6"/>
        <v>-2.5663276954690393E-3</v>
      </c>
    </row>
    <row r="267" spans="23:25" x14ac:dyDescent="0.25">
      <c r="W267" s="3">
        <v>42657</v>
      </c>
      <c r="X267" s="2">
        <v>32.500500000000002</v>
      </c>
      <c r="Y267" s="2">
        <f t="shared" si="6"/>
        <v>-3.4401766301122207E-3</v>
      </c>
    </row>
    <row r="268" spans="23:25" x14ac:dyDescent="0.25">
      <c r="W268" s="3">
        <v>42656</v>
      </c>
      <c r="X268" s="2">
        <v>32.612499999999997</v>
      </c>
      <c r="Y268" s="2">
        <f t="shared" si="6"/>
        <v>2.7597161173630039E-5</v>
      </c>
    </row>
    <row r="269" spans="23:25" x14ac:dyDescent="0.25">
      <c r="W269" s="3">
        <v>42655</v>
      </c>
      <c r="X269" s="2">
        <v>32.611600000000003</v>
      </c>
      <c r="Y269" s="2">
        <f t="shared" si="6"/>
        <v>7.1641656524464824E-3</v>
      </c>
    </row>
    <row r="270" spans="23:25" x14ac:dyDescent="0.25">
      <c r="W270" s="3">
        <v>42654</v>
      </c>
      <c r="X270" s="2">
        <v>32.378799999999998</v>
      </c>
      <c r="Y270" s="2">
        <f t="shared" si="6"/>
        <v>2.1425830176730262E-3</v>
      </c>
    </row>
    <row r="271" spans="23:25" x14ac:dyDescent="0.25">
      <c r="W271" s="3">
        <v>42653</v>
      </c>
      <c r="X271" s="2">
        <v>32.3095</v>
      </c>
      <c r="Y271" s="2">
        <f t="shared" si="6"/>
        <v>1.0891828411551643E-2</v>
      </c>
    </row>
    <row r="272" spans="23:25" x14ac:dyDescent="0.25">
      <c r="W272" s="3">
        <v>42650</v>
      </c>
      <c r="X272" s="2">
        <v>31.959499999999998</v>
      </c>
      <c r="Y272" s="2">
        <f t="shared" si="6"/>
        <v>-7.4907651309471055E-3</v>
      </c>
    </row>
    <row r="273" spans="23:25" x14ac:dyDescent="0.25">
      <c r="W273" s="3">
        <v>42649</v>
      </c>
      <c r="X273" s="2">
        <v>32.199800000000003</v>
      </c>
      <c r="Y273" s="2">
        <f t="shared" si="6"/>
        <v>1.8931068917482515E-3</v>
      </c>
    </row>
    <row r="274" spans="23:25" x14ac:dyDescent="0.25">
      <c r="W274" s="3">
        <v>42648</v>
      </c>
      <c r="X274" s="2">
        <v>32.1389</v>
      </c>
      <c r="Y274" s="2">
        <f t="shared" si="6"/>
        <v>1.7508294066069862E-2</v>
      </c>
    </row>
    <row r="275" spans="23:25" x14ac:dyDescent="0.25">
      <c r="W275" s="3">
        <v>42647</v>
      </c>
      <c r="X275" s="2">
        <v>31.581099999999999</v>
      </c>
      <c r="Y275" s="2">
        <f t="shared" si="6"/>
        <v>-2.8141777147943411E-3</v>
      </c>
    </row>
    <row r="276" spans="23:25" x14ac:dyDescent="0.25">
      <c r="W276" s="3">
        <v>42646</v>
      </c>
      <c r="X276" s="2">
        <v>31.670100000000001</v>
      </c>
      <c r="Y276" s="2">
        <f t="shared" si="6"/>
        <v>1.8811710116872171E-2</v>
      </c>
    </row>
    <row r="277" spans="23:25" x14ac:dyDescent="0.25">
      <c r="W277" s="3">
        <v>42643</v>
      </c>
      <c r="X277" s="2">
        <v>31.079899999999999</v>
      </c>
      <c r="Y277" s="2">
        <f t="shared" si="6"/>
        <v>2.4741085055733198E-3</v>
      </c>
    </row>
    <row r="278" spans="23:25" x14ac:dyDescent="0.25">
      <c r="W278" s="3">
        <v>42642</v>
      </c>
      <c r="X278" s="2">
        <v>31.0031</v>
      </c>
      <c r="Y278" s="2">
        <f t="shared" si="6"/>
        <v>-9.3647500735119897E-3</v>
      </c>
    </row>
    <row r="279" spans="23:25" x14ac:dyDescent="0.25">
      <c r="W279" s="3">
        <v>42641</v>
      </c>
      <c r="X279" s="2">
        <v>31.294799999999999</v>
      </c>
      <c r="Y279" s="2">
        <f t="shared" si="6"/>
        <v>7.8016127164576921E-3</v>
      </c>
    </row>
    <row r="280" spans="23:25" x14ac:dyDescent="0.25">
      <c r="W280" s="3">
        <v>42640</v>
      </c>
      <c r="X280" s="2">
        <v>31.051600000000001</v>
      </c>
      <c r="Y280" s="2">
        <f t="shared" si="6"/>
        <v>3.6198842579819928E-3</v>
      </c>
    </row>
    <row r="281" spans="23:25" x14ac:dyDescent="0.25">
      <c r="W281" s="3">
        <v>42639</v>
      </c>
      <c r="X281" s="2">
        <v>30.939399999999999</v>
      </c>
      <c r="Y281" s="2">
        <f t="shared" si="6"/>
        <v>-6.4851926951738775E-3</v>
      </c>
    </row>
    <row r="282" spans="23:25" x14ac:dyDescent="0.25">
      <c r="W282" s="3">
        <v>42636</v>
      </c>
      <c r="X282" s="2">
        <v>31.140699999999999</v>
      </c>
      <c r="Y282" s="2">
        <f t="shared" si="6"/>
        <v>-4.5176167466818521E-3</v>
      </c>
    </row>
    <row r="283" spans="23:25" x14ac:dyDescent="0.25">
      <c r="W283" s="3">
        <v>42635</v>
      </c>
      <c r="X283" s="2">
        <v>31.281700000000001</v>
      </c>
      <c r="Y283" s="2">
        <f t="shared" si="6"/>
        <v>3.4850725743399569E-4</v>
      </c>
    </row>
    <row r="284" spans="23:25" x14ac:dyDescent="0.25">
      <c r="W284" s="3">
        <v>42634</v>
      </c>
      <c r="X284" s="2">
        <v>31.270800000000001</v>
      </c>
      <c r="Y284" s="2">
        <f t="shared" si="6"/>
        <v>1.6354489527123711E-3</v>
      </c>
    </row>
    <row r="285" spans="23:25" x14ac:dyDescent="0.25">
      <c r="W285" s="3">
        <v>42633</v>
      </c>
      <c r="X285" s="2">
        <v>31.2197</v>
      </c>
      <c r="Y285" s="2">
        <f t="shared" si="6"/>
        <v>2.1355470753634163E-3</v>
      </c>
    </row>
    <row r="286" spans="23:25" x14ac:dyDescent="0.25">
      <c r="W286" s="3">
        <v>42632</v>
      </c>
      <c r="X286" s="2">
        <v>31.153099999999998</v>
      </c>
      <c r="Y286" s="2">
        <f t="shared" si="6"/>
        <v>-5.4197377983927885E-3</v>
      </c>
    </row>
    <row r="287" spans="23:25" x14ac:dyDescent="0.25">
      <c r="W287" s="3">
        <v>42629</v>
      </c>
      <c r="X287" s="2">
        <v>31.322400000000002</v>
      </c>
      <c r="Y287" s="2">
        <f t="shared" si="6"/>
        <v>1.3201978551497219E-2</v>
      </c>
    </row>
    <row r="288" spans="23:25" x14ac:dyDescent="0.25">
      <c r="W288" s="3">
        <v>42628</v>
      </c>
      <c r="X288" s="2">
        <v>30.9116</v>
      </c>
      <c r="Y288" s="2">
        <f t="shared" si="6"/>
        <v>9.3572990034776083E-3</v>
      </c>
    </row>
    <row r="289" spans="23:25" x14ac:dyDescent="0.25">
      <c r="W289" s="3">
        <v>42627</v>
      </c>
      <c r="X289" s="2">
        <v>30.623699999999999</v>
      </c>
      <c r="Y289" s="2">
        <f t="shared" si="6"/>
        <v>-1.0472762513347736E-2</v>
      </c>
    </row>
    <row r="290" spans="23:25" x14ac:dyDescent="0.25">
      <c r="W290" s="3">
        <v>42626</v>
      </c>
      <c r="X290" s="2">
        <v>30.946100000000001</v>
      </c>
      <c r="Y290" s="2">
        <f t="shared" si="6"/>
        <v>-1.2852446451620619E-2</v>
      </c>
    </row>
    <row r="291" spans="23:25" x14ac:dyDescent="0.25">
      <c r="W291" s="3">
        <v>42625</v>
      </c>
      <c r="X291" s="2">
        <v>31.346399999999999</v>
      </c>
      <c r="Y291" s="2">
        <f t="shared" si="6"/>
        <v>-1.2433886808461733E-3</v>
      </c>
    </row>
    <row r="292" spans="23:25" x14ac:dyDescent="0.25">
      <c r="W292" s="3">
        <v>42622</v>
      </c>
      <c r="X292" s="2">
        <v>31.385400000000001</v>
      </c>
      <c r="Y292" s="2">
        <f t="shared" si="6"/>
        <v>-1.5767772654550732E-2</v>
      </c>
    </row>
    <row r="293" spans="23:25" x14ac:dyDescent="0.25">
      <c r="W293" s="3">
        <v>42621</v>
      </c>
      <c r="X293" s="2">
        <v>31.8842</v>
      </c>
      <c r="Y293" s="2">
        <f t="shared" si="6"/>
        <v>1.6793564008909128E-3</v>
      </c>
    </row>
    <row r="294" spans="23:25" x14ac:dyDescent="0.25">
      <c r="W294" s="3">
        <v>42620</v>
      </c>
      <c r="X294" s="2">
        <v>31.8307</v>
      </c>
      <c r="Y294" s="2">
        <f t="shared" si="6"/>
        <v>-2.1058090115368385E-3</v>
      </c>
    </row>
    <row r="295" spans="23:25" x14ac:dyDescent="0.25">
      <c r="W295" s="3">
        <v>42619</v>
      </c>
      <c r="X295" s="2">
        <v>31.8978</v>
      </c>
      <c r="Y295" s="2">
        <f t="shared" si="6"/>
        <v>1.2676488253890636E-2</v>
      </c>
    </row>
    <row r="296" spans="23:25" x14ac:dyDescent="0.25">
      <c r="W296" s="3">
        <v>42618</v>
      </c>
      <c r="X296" s="2">
        <v>31.495999999999999</v>
      </c>
      <c r="Y296" s="2">
        <f t="shared" si="6"/>
        <v>-1.3444271482169479E-2</v>
      </c>
    </row>
    <row r="297" spans="23:25" x14ac:dyDescent="0.25">
      <c r="W297" s="3">
        <v>42615</v>
      </c>
      <c r="X297" s="2">
        <v>31.9223</v>
      </c>
      <c r="Y297" s="2">
        <f t="shared" si="6"/>
        <v>7.0039172354264979E-3</v>
      </c>
    </row>
    <row r="298" spans="23:25" x14ac:dyDescent="0.25">
      <c r="W298" s="3">
        <v>42614</v>
      </c>
      <c r="X298" s="2">
        <v>31.6995</v>
      </c>
      <c r="Y298" s="2">
        <f t="shared" si="6"/>
        <v>-1.0718545807540414E-2</v>
      </c>
    </row>
    <row r="299" spans="23:25" x14ac:dyDescent="0.25">
      <c r="W299" s="3">
        <v>42613</v>
      </c>
      <c r="X299" s="2">
        <v>32.0411</v>
      </c>
      <c r="Y299" s="2">
        <f t="shared" si="6"/>
        <v>7.1287256943460735E-3</v>
      </c>
    </row>
    <row r="300" spans="23:25" x14ac:dyDescent="0.25">
      <c r="W300" s="3">
        <v>42612</v>
      </c>
      <c r="X300" s="2">
        <v>31.813500000000001</v>
      </c>
      <c r="Y300" s="2">
        <f t="shared" si="6"/>
        <v>8.4027211231053681E-3</v>
      </c>
    </row>
    <row r="301" spans="23:25" x14ac:dyDescent="0.25">
      <c r="W301" s="3">
        <v>42611</v>
      </c>
      <c r="X301" s="2">
        <v>31.5473</v>
      </c>
      <c r="Y301" s="2">
        <f t="shared" si="6"/>
        <v>1.2179501788863274E-2</v>
      </c>
    </row>
    <row r="302" spans="23:25" x14ac:dyDescent="0.25">
      <c r="W302" s="3">
        <v>42608</v>
      </c>
      <c r="X302" s="2">
        <v>31.165399999999998</v>
      </c>
      <c r="Y302" s="2">
        <f t="shared" si="6"/>
        <v>2.6860662090552969E-3</v>
      </c>
    </row>
    <row r="303" spans="23:25" x14ac:dyDescent="0.25">
      <c r="W303" s="3">
        <v>42607</v>
      </c>
      <c r="X303" s="2">
        <v>31.081800000000001</v>
      </c>
      <c r="Y303" s="2">
        <f t="shared" si="6"/>
        <v>-2.0633871927974523E-3</v>
      </c>
    </row>
    <row r="304" spans="23:25" x14ac:dyDescent="0.25">
      <c r="W304" s="3">
        <v>42606</v>
      </c>
      <c r="X304" s="2">
        <v>31.146000000000001</v>
      </c>
      <c r="Y304" s="2">
        <f t="shared" si="6"/>
        <v>4.6050775762815268E-3</v>
      </c>
    </row>
    <row r="305" spans="23:25" x14ac:dyDescent="0.25">
      <c r="W305" s="3">
        <v>42605</v>
      </c>
      <c r="X305" s="2">
        <v>31.0029</v>
      </c>
      <c r="Y305" s="2">
        <f t="shared" si="6"/>
        <v>-1.097082592249376E-2</v>
      </c>
    </row>
    <row r="306" spans="23:25" x14ac:dyDescent="0.25">
      <c r="W306" s="3">
        <v>42604</v>
      </c>
      <c r="X306" s="2">
        <v>31.344899999999999</v>
      </c>
      <c r="Y306" s="2">
        <f t="shared" si="6"/>
        <v>2.6994536025853307E-3</v>
      </c>
    </row>
    <row r="307" spans="23:25" x14ac:dyDescent="0.25">
      <c r="W307" s="3">
        <v>42601</v>
      </c>
      <c r="X307" s="2">
        <v>31.260400000000001</v>
      </c>
      <c r="Y307" s="2">
        <f t="shared" si="6"/>
        <v>1.3549299795418062E-2</v>
      </c>
    </row>
    <row r="308" spans="23:25" x14ac:dyDescent="0.25">
      <c r="W308" s="3">
        <v>42600</v>
      </c>
      <c r="X308" s="2">
        <v>30.839700000000001</v>
      </c>
      <c r="Y308" s="2">
        <f t="shared" si="6"/>
        <v>-1.3923505212969842E-2</v>
      </c>
    </row>
    <row r="309" spans="23:25" x14ac:dyDescent="0.25">
      <c r="W309" s="3">
        <v>42599</v>
      </c>
      <c r="X309" s="2">
        <v>31.272100000000002</v>
      </c>
      <c r="Y309" s="2">
        <f t="shared" si="6"/>
        <v>-1.4315617009690858E-3</v>
      </c>
    </row>
    <row r="310" spans="23:25" x14ac:dyDescent="0.25">
      <c r="W310" s="3">
        <v>42598</v>
      </c>
      <c r="X310" s="2">
        <v>31.3169</v>
      </c>
      <c r="Y310" s="2">
        <f t="shared" si="6"/>
        <v>-1.4575428889258809E-2</v>
      </c>
    </row>
    <row r="311" spans="23:25" x14ac:dyDescent="0.25">
      <c r="W311" s="3">
        <v>42597</v>
      </c>
      <c r="X311" s="2">
        <v>31.776699999999998</v>
      </c>
      <c r="Y311" s="2">
        <f t="shared" si="6"/>
        <v>1.0925917391867712E-3</v>
      </c>
    </row>
    <row r="312" spans="23:25" x14ac:dyDescent="0.25">
      <c r="W312" s="3">
        <v>42594</v>
      </c>
      <c r="X312" s="2">
        <v>31.742000000000001</v>
      </c>
      <c r="Y312" s="2">
        <f t="shared" si="6"/>
        <v>-2.0995978380210136E-2</v>
      </c>
    </row>
    <row r="313" spans="23:25" x14ac:dyDescent="0.25">
      <c r="W313" s="3">
        <v>42593</v>
      </c>
      <c r="X313" s="2">
        <v>32.415500000000002</v>
      </c>
      <c r="Y313" s="2">
        <f t="shared" si="6"/>
        <v>1.6518084879605848E-3</v>
      </c>
    </row>
    <row r="314" spans="23:25" x14ac:dyDescent="0.25">
      <c r="W314" s="3">
        <v>42592</v>
      </c>
      <c r="X314" s="2">
        <v>32.362000000000002</v>
      </c>
      <c r="Y314" s="2">
        <f t="shared" si="6"/>
        <v>-9.6362925029375862E-4</v>
      </c>
    </row>
    <row r="315" spans="23:25" x14ac:dyDescent="0.25">
      <c r="W315" s="3">
        <v>42591</v>
      </c>
      <c r="X315" s="2">
        <v>32.3932</v>
      </c>
      <c r="Y315" s="2">
        <f t="shared" si="6"/>
        <v>2.9308308299428902E-3</v>
      </c>
    </row>
    <row r="316" spans="23:25" x14ac:dyDescent="0.25">
      <c r="W316" s="3">
        <v>42590</v>
      </c>
      <c r="X316" s="2">
        <v>32.298400000000001</v>
      </c>
      <c r="Y316" s="2">
        <f t="shared" si="6"/>
        <v>3.9491593837716176E-3</v>
      </c>
    </row>
    <row r="317" spans="23:25" x14ac:dyDescent="0.25">
      <c r="W317" s="3">
        <v>42587</v>
      </c>
      <c r="X317" s="2">
        <v>32.171100000000003</v>
      </c>
      <c r="Y317" s="2">
        <f t="shared" si="6"/>
        <v>1.4979008266274329E-2</v>
      </c>
    </row>
    <row r="318" spans="23:25" x14ac:dyDescent="0.25">
      <c r="W318" s="3">
        <v>42586</v>
      </c>
      <c r="X318" s="2">
        <v>31.692799999999998</v>
      </c>
      <c r="Y318" s="2">
        <f t="shared" si="6"/>
        <v>1.368302450808603E-2</v>
      </c>
    </row>
    <row r="319" spans="23:25" x14ac:dyDescent="0.25">
      <c r="W319" s="3">
        <v>42585</v>
      </c>
      <c r="X319" s="2">
        <v>31.2621</v>
      </c>
      <c r="Y319" s="2">
        <f t="shared" si="6"/>
        <v>9.868733777976384E-3</v>
      </c>
    </row>
    <row r="320" spans="23:25" x14ac:dyDescent="0.25">
      <c r="W320" s="3">
        <v>42584</v>
      </c>
      <c r="X320" s="2">
        <v>30.955100000000002</v>
      </c>
      <c r="Y320" s="2">
        <f t="shared" si="6"/>
        <v>-1.2778567773170914E-2</v>
      </c>
    </row>
    <row r="321" spans="23:25" x14ac:dyDescent="0.25">
      <c r="W321" s="3">
        <v>42583</v>
      </c>
      <c r="X321" s="2">
        <v>31.353200000000001</v>
      </c>
      <c r="Y321" s="2">
        <f t="shared" si="6"/>
        <v>-1.5584344237705627E-3</v>
      </c>
    </row>
    <row r="322" spans="23:25" x14ac:dyDescent="0.25">
      <c r="W322" s="3">
        <v>42580</v>
      </c>
      <c r="X322" s="2">
        <v>31.402100000000001</v>
      </c>
      <c r="Y322" s="2">
        <f t="shared" si="6"/>
        <v>-1.8220302853051484E-2</v>
      </c>
    </row>
    <row r="323" spans="23:25" x14ac:dyDescent="0.25">
      <c r="W323" s="3">
        <v>42579</v>
      </c>
      <c r="X323" s="2">
        <v>31.979500000000002</v>
      </c>
      <c r="Y323" s="2">
        <f t="shared" si="6"/>
        <v>-1.0210519399235297E-2</v>
      </c>
    </row>
    <row r="324" spans="23:25" x14ac:dyDescent="0.25">
      <c r="W324" s="3">
        <v>42578</v>
      </c>
      <c r="X324" s="2">
        <v>32.307699999999997</v>
      </c>
      <c r="Y324" s="2">
        <f t="shared" si="6"/>
        <v>1.1180360546459264E-2</v>
      </c>
    </row>
    <row r="325" spans="23:25" x14ac:dyDescent="0.25">
      <c r="W325" s="3">
        <v>42577</v>
      </c>
      <c r="X325" s="2">
        <v>31.948499999999999</v>
      </c>
      <c r="Y325" s="2">
        <f t="shared" si="6"/>
        <v>-7.0023601233859143E-3</v>
      </c>
    </row>
    <row r="326" spans="23:25" x14ac:dyDescent="0.25">
      <c r="W326" s="3">
        <v>42576</v>
      </c>
      <c r="X326" s="2">
        <v>32.173000000000002</v>
      </c>
      <c r="Y326" s="2">
        <f t="shared" ref="Y326:Y389" si="7">LN(X326/X327)</f>
        <v>-1.3285918755406878E-2</v>
      </c>
    </row>
    <row r="327" spans="23:25" x14ac:dyDescent="0.25">
      <c r="W327" s="3">
        <v>42573</v>
      </c>
      <c r="X327" s="2">
        <v>32.603299999999997</v>
      </c>
      <c r="Y327" s="2">
        <f t="shared" si="7"/>
        <v>7.9849779049507037E-3</v>
      </c>
    </row>
    <row r="328" spans="23:25" x14ac:dyDescent="0.25">
      <c r="W328" s="3">
        <v>42572</v>
      </c>
      <c r="X328" s="2">
        <v>32.344000000000001</v>
      </c>
      <c r="Y328" s="2">
        <f t="shared" si="7"/>
        <v>-1.3566962482484282E-2</v>
      </c>
    </row>
    <row r="329" spans="23:25" x14ac:dyDescent="0.25">
      <c r="W329" s="3">
        <v>42571</v>
      </c>
      <c r="X329" s="2">
        <v>32.785800000000002</v>
      </c>
      <c r="Y329" s="2">
        <f t="shared" si="7"/>
        <v>4.1873932195739547E-3</v>
      </c>
    </row>
    <row r="330" spans="23:25" x14ac:dyDescent="0.25">
      <c r="W330" s="3">
        <v>42570</v>
      </c>
      <c r="X330" s="2">
        <v>32.648800000000001</v>
      </c>
      <c r="Y330" s="2">
        <f t="shared" si="7"/>
        <v>8.7943880928739661E-4</v>
      </c>
    </row>
    <row r="331" spans="23:25" x14ac:dyDescent="0.25">
      <c r="W331" s="3">
        <v>42569</v>
      </c>
      <c r="X331" s="2">
        <v>32.620100000000001</v>
      </c>
      <c r="Y331" s="2">
        <f t="shared" si="7"/>
        <v>1.9645987684521922E-2</v>
      </c>
    </row>
    <row r="332" spans="23:25" x14ac:dyDescent="0.25">
      <c r="W332" s="3">
        <v>42566</v>
      </c>
      <c r="X332" s="2">
        <v>31.985500000000002</v>
      </c>
      <c r="Y332" s="2">
        <f t="shared" si="7"/>
        <v>-1.2616454817961668E-2</v>
      </c>
    </row>
    <row r="333" spans="23:25" x14ac:dyDescent="0.25">
      <c r="W333" s="3">
        <v>42565</v>
      </c>
      <c r="X333" s="2">
        <v>32.391599999999997</v>
      </c>
      <c r="Y333" s="2">
        <f t="shared" si="7"/>
        <v>1.2413258381015476E-2</v>
      </c>
    </row>
    <row r="334" spans="23:25" x14ac:dyDescent="0.25">
      <c r="W334" s="3">
        <v>42564</v>
      </c>
      <c r="X334" s="2">
        <v>31.992000000000001</v>
      </c>
      <c r="Y334" s="2">
        <f t="shared" si="7"/>
        <v>7.4419765301655238E-3</v>
      </c>
    </row>
    <row r="335" spans="23:25" x14ac:dyDescent="0.25">
      <c r="W335" s="3">
        <v>42563</v>
      </c>
      <c r="X335" s="2">
        <v>31.754799999999999</v>
      </c>
      <c r="Y335" s="2">
        <f t="shared" si="7"/>
        <v>2.2190690654880423E-2</v>
      </c>
    </row>
    <row r="336" spans="23:25" x14ac:dyDescent="0.25">
      <c r="W336" s="3">
        <v>42562</v>
      </c>
      <c r="X336" s="2">
        <v>31.0579</v>
      </c>
      <c r="Y336" s="2">
        <f t="shared" si="7"/>
        <v>1.9074510930449488E-2</v>
      </c>
    </row>
    <row r="337" spans="23:25" x14ac:dyDescent="0.25">
      <c r="W337" s="3">
        <v>42559</v>
      </c>
      <c r="X337" s="2">
        <v>30.4711</v>
      </c>
      <c r="Y337" s="2">
        <f t="shared" si="7"/>
        <v>1.7630075717871861E-2</v>
      </c>
    </row>
    <row r="338" spans="23:25" x14ac:dyDescent="0.25">
      <c r="W338" s="3">
        <v>42558</v>
      </c>
      <c r="X338" s="2">
        <v>29.938600000000001</v>
      </c>
      <c r="Y338" s="2">
        <f t="shared" si="7"/>
        <v>-1.5958243720343407E-2</v>
      </c>
    </row>
    <row r="339" spans="23:25" x14ac:dyDescent="0.25">
      <c r="W339" s="3">
        <v>42557</v>
      </c>
      <c r="X339" s="2">
        <v>30.420200000000001</v>
      </c>
      <c r="Y339" s="2">
        <f t="shared" si="7"/>
        <v>-1.2066861334412132E-2</v>
      </c>
    </row>
    <row r="340" spans="23:25" x14ac:dyDescent="0.25">
      <c r="W340" s="3">
        <v>42556</v>
      </c>
      <c r="X340" s="2">
        <v>30.7895</v>
      </c>
      <c r="Y340" s="2">
        <f t="shared" si="7"/>
        <v>-1.8926913732008794E-2</v>
      </c>
    </row>
    <row r="341" spans="23:25" x14ac:dyDescent="0.25">
      <c r="W341" s="3">
        <v>42555</v>
      </c>
      <c r="X341" s="2">
        <v>31.377800000000001</v>
      </c>
      <c r="Y341" s="2">
        <f t="shared" si="7"/>
        <v>-9.6196520677305775E-3</v>
      </c>
    </row>
    <row r="342" spans="23:25" x14ac:dyDescent="0.25">
      <c r="W342" s="3">
        <v>42552</v>
      </c>
      <c r="X342" s="2">
        <v>31.681100000000001</v>
      </c>
      <c r="Y342" s="2">
        <f t="shared" si="7"/>
        <v>-1.3487704546208056E-2</v>
      </c>
    </row>
    <row r="343" spans="23:25" x14ac:dyDescent="0.25">
      <c r="W343" s="3">
        <v>42551</v>
      </c>
      <c r="X343" s="2">
        <v>32.1113</v>
      </c>
      <c r="Y343" s="2">
        <f t="shared" si="7"/>
        <v>6.2572151742153574E-3</v>
      </c>
    </row>
    <row r="344" spans="23:25" x14ac:dyDescent="0.25">
      <c r="W344" s="3">
        <v>42550</v>
      </c>
      <c r="X344" s="2">
        <v>31.911000000000001</v>
      </c>
      <c r="Y344" s="2">
        <f t="shared" si="7"/>
        <v>2.5061518959569196E-2</v>
      </c>
    </row>
    <row r="345" spans="23:25" x14ac:dyDescent="0.25">
      <c r="W345" s="3">
        <v>42549</v>
      </c>
      <c r="X345" s="2">
        <v>31.121200000000002</v>
      </c>
      <c r="Y345" s="2">
        <f t="shared" si="7"/>
        <v>3.4540859081943875E-2</v>
      </c>
    </row>
    <row r="346" spans="23:25" x14ac:dyDescent="0.25">
      <c r="W346" s="3">
        <v>42548</v>
      </c>
      <c r="X346" s="2">
        <v>30.064599999999999</v>
      </c>
      <c r="Y346" s="2">
        <f t="shared" si="7"/>
        <v>-6.6699622718087584E-3</v>
      </c>
    </row>
    <row r="347" spans="23:25" x14ac:dyDescent="0.25">
      <c r="W347" s="3">
        <v>42545</v>
      </c>
      <c r="X347" s="2">
        <v>30.265799999999999</v>
      </c>
      <c r="Y347" s="2">
        <f t="shared" si="7"/>
        <v>-4.943849361143364E-2</v>
      </c>
    </row>
    <row r="348" spans="23:25" x14ac:dyDescent="0.25">
      <c r="W348" s="3">
        <v>42544</v>
      </c>
      <c r="X348" s="2">
        <v>31.799700000000001</v>
      </c>
      <c r="Y348" s="2">
        <f t="shared" si="7"/>
        <v>2.8189475697859175E-2</v>
      </c>
    </row>
    <row r="349" spans="23:25" x14ac:dyDescent="0.25">
      <c r="W349" s="3">
        <v>42543</v>
      </c>
      <c r="X349" s="2">
        <v>30.915800000000001</v>
      </c>
      <c r="Y349" s="2">
        <f t="shared" si="7"/>
        <v>7.3207363265741857E-3</v>
      </c>
    </row>
    <row r="350" spans="23:25" x14ac:dyDescent="0.25">
      <c r="W350" s="3">
        <v>42542</v>
      </c>
      <c r="X350" s="2">
        <v>30.690300000000001</v>
      </c>
      <c r="Y350" s="2">
        <f t="shared" si="7"/>
        <v>2.3259124518998924E-3</v>
      </c>
    </row>
    <row r="351" spans="23:25" x14ac:dyDescent="0.25">
      <c r="W351" s="3">
        <v>42541</v>
      </c>
      <c r="X351" s="2">
        <v>30.619</v>
      </c>
      <c r="Y351" s="2">
        <f t="shared" si="7"/>
        <v>4.0481579246958469E-3</v>
      </c>
    </row>
    <row r="352" spans="23:25" x14ac:dyDescent="0.25">
      <c r="W352" s="3">
        <v>42538</v>
      </c>
      <c r="X352" s="2">
        <v>30.4953</v>
      </c>
      <c r="Y352" s="2">
        <f t="shared" si="7"/>
        <v>1.3678830168439987E-2</v>
      </c>
    </row>
    <row r="353" spans="23:25" x14ac:dyDescent="0.25">
      <c r="W353" s="3">
        <v>42537</v>
      </c>
      <c r="X353" s="2">
        <v>30.081</v>
      </c>
      <c r="Y353" s="2">
        <f t="shared" si="7"/>
        <v>-1.4068978118145269E-2</v>
      </c>
    </row>
    <row r="354" spans="23:25" x14ac:dyDescent="0.25">
      <c r="W354" s="3">
        <v>42536</v>
      </c>
      <c r="X354" s="2">
        <v>30.507200000000001</v>
      </c>
      <c r="Y354" s="2">
        <f t="shared" si="7"/>
        <v>1.2988974319733948E-3</v>
      </c>
    </row>
    <row r="355" spans="23:25" x14ac:dyDescent="0.25">
      <c r="W355" s="3">
        <v>42535</v>
      </c>
      <c r="X355" s="2">
        <v>30.467600000000001</v>
      </c>
      <c r="Y355" s="2">
        <f t="shared" si="7"/>
        <v>-1.6364656657476878E-3</v>
      </c>
    </row>
    <row r="356" spans="23:25" x14ac:dyDescent="0.25">
      <c r="W356" s="3">
        <v>42534</v>
      </c>
      <c r="X356" s="2">
        <v>30.517499999999998</v>
      </c>
      <c r="Y356" s="2">
        <f t="shared" si="7"/>
        <v>-2.4355683949508929E-2</v>
      </c>
    </row>
    <row r="357" spans="23:25" x14ac:dyDescent="0.25">
      <c r="W357" s="3">
        <v>42531</v>
      </c>
      <c r="X357" s="2">
        <v>31.2699</v>
      </c>
      <c r="Y357" s="2">
        <f t="shared" si="7"/>
        <v>-7.2680782410623965E-3</v>
      </c>
    </row>
    <row r="358" spans="23:25" x14ac:dyDescent="0.25">
      <c r="W358" s="3">
        <v>42530</v>
      </c>
      <c r="X358" s="2">
        <v>31.498000000000001</v>
      </c>
      <c r="Y358" s="2">
        <f t="shared" si="7"/>
        <v>-1.0337519198104834E-2</v>
      </c>
    </row>
    <row r="359" spans="23:25" x14ac:dyDescent="0.25">
      <c r="W359" s="3">
        <v>42529</v>
      </c>
      <c r="X359" s="2">
        <v>31.825299999999999</v>
      </c>
      <c r="Y359" s="2">
        <f t="shared" si="7"/>
        <v>2.0093507390266316E-2</v>
      </c>
    </row>
    <row r="360" spans="23:25" x14ac:dyDescent="0.25">
      <c r="W360" s="3">
        <v>42528</v>
      </c>
      <c r="X360" s="2">
        <v>31.1922</v>
      </c>
      <c r="Y360" s="2">
        <f t="shared" si="7"/>
        <v>1.1939342847041666E-2</v>
      </c>
    </row>
    <row r="361" spans="23:25" x14ac:dyDescent="0.25">
      <c r="W361" s="3">
        <v>42527</v>
      </c>
      <c r="X361" s="2">
        <v>30.821999999999999</v>
      </c>
      <c r="Y361" s="2">
        <f t="shared" si="7"/>
        <v>2.0419909463376847E-2</v>
      </c>
    </row>
    <row r="362" spans="23:25" x14ac:dyDescent="0.25">
      <c r="W362" s="3">
        <v>42524</v>
      </c>
      <c r="X362" s="2">
        <v>30.199000000000002</v>
      </c>
      <c r="Y362" s="2">
        <f t="shared" si="7"/>
        <v>-3.3719040212476011E-3</v>
      </c>
    </row>
    <row r="363" spans="23:25" x14ac:dyDescent="0.25">
      <c r="W363" s="3">
        <v>42523</v>
      </c>
      <c r="X363" s="2">
        <v>30.300999999999998</v>
      </c>
      <c r="Y363" s="2">
        <f t="shared" si="7"/>
        <v>-3.449375565191488E-3</v>
      </c>
    </row>
    <row r="364" spans="23:25" x14ac:dyDescent="0.25">
      <c r="W364" s="3">
        <v>42522</v>
      </c>
      <c r="X364" s="2">
        <v>30.4057</v>
      </c>
      <c r="Y364" s="2">
        <f t="shared" si="7"/>
        <v>-8.3613978615774565E-3</v>
      </c>
    </row>
    <row r="365" spans="23:25" x14ac:dyDescent="0.25">
      <c r="W365" s="3">
        <v>42521</v>
      </c>
      <c r="X365" s="2">
        <v>30.661000000000001</v>
      </c>
      <c r="Y365" s="2">
        <f t="shared" si="7"/>
        <v>-1.4582822806378631E-2</v>
      </c>
    </row>
    <row r="366" spans="23:25" x14ac:dyDescent="0.25">
      <c r="W366" s="3">
        <v>42520</v>
      </c>
      <c r="X366" s="2">
        <v>31.1114</v>
      </c>
      <c r="Y366" s="2">
        <f t="shared" si="7"/>
        <v>1.8625424266393041E-2</v>
      </c>
    </row>
    <row r="367" spans="23:25" x14ac:dyDescent="0.25">
      <c r="W367" s="3">
        <v>42517</v>
      </c>
      <c r="X367" s="2">
        <v>30.537299999999998</v>
      </c>
      <c r="Y367" s="2">
        <f t="shared" si="7"/>
        <v>-3.0963269371824544E-3</v>
      </c>
    </row>
    <row r="368" spans="23:25" x14ac:dyDescent="0.25">
      <c r="W368" s="3">
        <v>42516</v>
      </c>
      <c r="X368" s="2">
        <v>30.632000000000001</v>
      </c>
      <c r="Y368" s="2">
        <f t="shared" si="7"/>
        <v>-4.0919040114433813E-3</v>
      </c>
    </row>
    <row r="369" spans="23:25" x14ac:dyDescent="0.25">
      <c r="W369" s="3">
        <v>42515</v>
      </c>
      <c r="X369" s="2">
        <v>30.7576</v>
      </c>
      <c r="Y369" s="2">
        <f t="shared" si="7"/>
        <v>-1.1892423719081612E-3</v>
      </c>
    </row>
    <row r="370" spans="23:25" x14ac:dyDescent="0.25">
      <c r="W370" s="3">
        <v>42514</v>
      </c>
      <c r="X370" s="2">
        <v>30.7942</v>
      </c>
      <c r="Y370" s="2">
        <f t="shared" si="7"/>
        <v>7.4151794520890763E-3</v>
      </c>
    </row>
    <row r="371" spans="23:25" x14ac:dyDescent="0.25">
      <c r="W371" s="3">
        <v>42513</v>
      </c>
      <c r="X371" s="2">
        <v>30.566700000000001</v>
      </c>
      <c r="Y371" s="2">
        <f t="shared" si="7"/>
        <v>-2.2984610911575366E-2</v>
      </c>
    </row>
    <row r="372" spans="23:25" x14ac:dyDescent="0.25">
      <c r="W372" s="3">
        <v>42510</v>
      </c>
      <c r="X372" s="2">
        <v>31.2774</v>
      </c>
      <c r="Y372" s="2">
        <f t="shared" si="7"/>
        <v>1.3687731405181629E-2</v>
      </c>
    </row>
    <row r="373" spans="23:25" x14ac:dyDescent="0.25">
      <c r="W373" s="3">
        <v>42509</v>
      </c>
      <c r="X373" s="2">
        <v>30.8522</v>
      </c>
      <c r="Y373" s="2">
        <f t="shared" si="7"/>
        <v>-1.5675405782617569E-3</v>
      </c>
    </row>
    <row r="374" spans="23:25" x14ac:dyDescent="0.25">
      <c r="W374" s="3">
        <v>42508</v>
      </c>
      <c r="X374" s="2">
        <v>30.900600000000001</v>
      </c>
      <c r="Y374" s="2">
        <f t="shared" si="7"/>
        <v>-1.2379130231751058E-2</v>
      </c>
    </row>
    <row r="375" spans="23:25" x14ac:dyDescent="0.25">
      <c r="W375" s="3">
        <v>42507</v>
      </c>
      <c r="X375" s="2">
        <v>31.285499999999999</v>
      </c>
      <c r="Y375" s="2">
        <f t="shared" si="7"/>
        <v>5.1498023612467515E-3</v>
      </c>
    </row>
    <row r="376" spans="23:25" x14ac:dyDescent="0.25">
      <c r="W376" s="3">
        <v>42506</v>
      </c>
      <c r="X376" s="2">
        <v>31.1248</v>
      </c>
      <c r="Y376" s="2">
        <f t="shared" si="7"/>
        <v>1.1981610363654241E-2</v>
      </c>
    </row>
    <row r="377" spans="23:25" x14ac:dyDescent="0.25">
      <c r="W377" s="3">
        <v>42503</v>
      </c>
      <c r="X377" s="2">
        <v>30.754100000000001</v>
      </c>
      <c r="Y377" s="2">
        <f t="shared" si="7"/>
        <v>-1.7856725368031637E-2</v>
      </c>
    </row>
    <row r="378" spans="23:25" x14ac:dyDescent="0.25">
      <c r="W378" s="3">
        <v>42502</v>
      </c>
      <c r="X378" s="2">
        <v>31.308199999999999</v>
      </c>
      <c r="Y378" s="2">
        <f t="shared" si="7"/>
        <v>-3.5614060704300685E-3</v>
      </c>
    </row>
    <row r="379" spans="23:25" x14ac:dyDescent="0.25">
      <c r="W379" s="3">
        <v>42501</v>
      </c>
      <c r="X379" s="2">
        <v>31.419899999999998</v>
      </c>
      <c r="Y379" s="2">
        <f t="shared" si="7"/>
        <v>-4.1366495002224295E-4</v>
      </c>
    </row>
    <row r="380" spans="23:25" x14ac:dyDescent="0.25">
      <c r="W380" s="3">
        <v>42500</v>
      </c>
      <c r="X380" s="2">
        <v>31.4329</v>
      </c>
      <c r="Y380" s="2">
        <f t="shared" si="7"/>
        <v>2.0204070767028372E-2</v>
      </c>
    </row>
    <row r="381" spans="23:25" x14ac:dyDescent="0.25">
      <c r="W381" s="3">
        <v>42499</v>
      </c>
      <c r="X381" s="2">
        <v>30.804200000000002</v>
      </c>
      <c r="Y381" s="2">
        <f t="shared" si="7"/>
        <v>7.9787137214905463E-3</v>
      </c>
    </row>
    <row r="382" spans="23:25" x14ac:dyDescent="0.25">
      <c r="W382" s="3">
        <v>42496</v>
      </c>
      <c r="X382" s="2">
        <v>30.5594</v>
      </c>
      <c r="Y382" s="2">
        <f t="shared" si="7"/>
        <v>7.6570077664255909E-3</v>
      </c>
    </row>
    <row r="383" spans="23:25" x14ac:dyDescent="0.25">
      <c r="W383" s="3">
        <v>42495</v>
      </c>
      <c r="X383" s="2">
        <v>30.3263</v>
      </c>
      <c r="Y383" s="2">
        <f t="shared" si="7"/>
        <v>5.7010547896837148E-3</v>
      </c>
    </row>
    <row r="384" spans="23:25" x14ac:dyDescent="0.25">
      <c r="W384" s="3">
        <v>42494</v>
      </c>
      <c r="X384" s="2">
        <v>30.1539</v>
      </c>
      <c r="Y384" s="2">
        <f t="shared" si="7"/>
        <v>6.8617410867824122E-3</v>
      </c>
    </row>
    <row r="385" spans="23:25" x14ac:dyDescent="0.25">
      <c r="W385" s="3">
        <v>42493</v>
      </c>
      <c r="X385" s="2">
        <v>29.947700000000001</v>
      </c>
      <c r="Y385" s="2">
        <f t="shared" si="7"/>
        <v>-1.4940738134716356E-2</v>
      </c>
    </row>
    <row r="386" spans="23:25" x14ac:dyDescent="0.25">
      <c r="W386" s="3">
        <v>42492</v>
      </c>
      <c r="X386" s="2">
        <v>30.398499999999999</v>
      </c>
      <c r="Y386" s="2">
        <f t="shared" si="7"/>
        <v>-1.8557919040825061E-2</v>
      </c>
    </row>
    <row r="387" spans="23:25" x14ac:dyDescent="0.25">
      <c r="W387" s="3">
        <v>42489</v>
      </c>
      <c r="X387" s="2">
        <v>30.9679</v>
      </c>
      <c r="Y387" s="2">
        <f t="shared" si="7"/>
        <v>-6.5852975932108771E-4</v>
      </c>
    </row>
    <row r="388" spans="23:25" x14ac:dyDescent="0.25">
      <c r="W388" s="3">
        <v>42488</v>
      </c>
      <c r="X388" s="2">
        <v>30.988299999999999</v>
      </c>
      <c r="Y388" s="2">
        <f t="shared" si="7"/>
        <v>-1.9689801627821951E-2</v>
      </c>
    </row>
    <row r="389" spans="23:25" x14ac:dyDescent="0.25">
      <c r="W389" s="3">
        <v>42487</v>
      </c>
      <c r="X389" s="2">
        <v>31.604500000000002</v>
      </c>
      <c r="Y389" s="2">
        <f t="shared" si="7"/>
        <v>1.8875877742678504E-3</v>
      </c>
    </row>
    <row r="390" spans="23:25" x14ac:dyDescent="0.25">
      <c r="W390" s="3">
        <v>42486</v>
      </c>
      <c r="X390" s="2">
        <v>31.544899999999998</v>
      </c>
      <c r="Y390" s="2">
        <f t="shared" ref="Y390:Y453" si="8">LN(X390/X391)</f>
        <v>8.6248463219328036E-3</v>
      </c>
    </row>
    <row r="391" spans="23:25" x14ac:dyDescent="0.25">
      <c r="W391" s="3">
        <v>42485</v>
      </c>
      <c r="X391" s="2">
        <v>31.274000000000001</v>
      </c>
      <c r="Y391" s="2">
        <f t="shared" si="8"/>
        <v>-2.3633877692995548E-3</v>
      </c>
    </row>
    <row r="392" spans="23:25" x14ac:dyDescent="0.25">
      <c r="W392" s="3">
        <v>42482</v>
      </c>
      <c r="X392" s="2">
        <v>31.347999999999999</v>
      </c>
      <c r="Y392" s="2">
        <f t="shared" si="8"/>
        <v>1.0763344684144988E-2</v>
      </c>
    </row>
    <row r="393" spans="23:25" x14ac:dyDescent="0.25">
      <c r="W393" s="3">
        <v>42481</v>
      </c>
      <c r="X393" s="2">
        <v>31.0124</v>
      </c>
      <c r="Y393" s="2">
        <f t="shared" si="8"/>
        <v>-3.3671691285622782E-3</v>
      </c>
    </row>
    <row r="394" spans="23:25" x14ac:dyDescent="0.25">
      <c r="W394" s="3">
        <v>42480</v>
      </c>
      <c r="X394" s="2">
        <v>31.117000000000001</v>
      </c>
      <c r="Y394" s="2">
        <f t="shared" si="8"/>
        <v>6.7586562019733148E-3</v>
      </c>
    </row>
    <row r="395" spans="23:25" x14ac:dyDescent="0.25">
      <c r="W395" s="3">
        <v>42479</v>
      </c>
      <c r="X395" s="2">
        <v>30.907399999999999</v>
      </c>
      <c r="Y395" s="2">
        <f t="shared" si="8"/>
        <v>2.6613333026142792E-2</v>
      </c>
    </row>
    <row r="396" spans="23:25" x14ac:dyDescent="0.25">
      <c r="W396" s="3">
        <v>42478</v>
      </c>
      <c r="X396" s="2">
        <v>30.095700000000001</v>
      </c>
      <c r="Y396" s="2">
        <f t="shared" si="8"/>
        <v>-2.2703722281055723E-2</v>
      </c>
    </row>
    <row r="397" spans="23:25" x14ac:dyDescent="0.25">
      <c r="W397" s="3">
        <v>42475</v>
      </c>
      <c r="X397" s="2">
        <v>30.786799999999999</v>
      </c>
      <c r="Y397" s="2">
        <f t="shared" si="8"/>
        <v>-2.0167626732865498E-2</v>
      </c>
    </row>
    <row r="398" spans="23:25" x14ac:dyDescent="0.25">
      <c r="W398" s="3">
        <v>42474</v>
      </c>
      <c r="X398" s="2">
        <v>31.414000000000001</v>
      </c>
      <c r="Y398" s="2">
        <f t="shared" si="8"/>
        <v>5.2182773664288416E-3</v>
      </c>
    </row>
    <row r="399" spans="23:25" x14ac:dyDescent="0.25">
      <c r="W399" s="3">
        <v>42473</v>
      </c>
      <c r="X399" s="2">
        <v>31.250499999999999</v>
      </c>
      <c r="Y399" s="2">
        <f t="shared" si="8"/>
        <v>4.4096377787048889E-3</v>
      </c>
    </row>
    <row r="400" spans="23:25" x14ac:dyDescent="0.25">
      <c r="W400" s="3">
        <v>42472</v>
      </c>
      <c r="X400" s="2">
        <v>31.113</v>
      </c>
      <c r="Y400" s="2">
        <f t="shared" si="8"/>
        <v>6.8824994396129323E-3</v>
      </c>
    </row>
    <row r="401" spans="23:25" x14ac:dyDescent="0.25">
      <c r="W401" s="3">
        <v>42471</v>
      </c>
      <c r="X401" s="2">
        <v>30.8996</v>
      </c>
      <c r="Y401" s="2">
        <f t="shared" si="8"/>
        <v>2.6337675562976823E-2</v>
      </c>
    </row>
    <row r="402" spans="23:25" x14ac:dyDescent="0.25">
      <c r="W402" s="3">
        <v>42468</v>
      </c>
      <c r="X402" s="2">
        <v>30.096399999999999</v>
      </c>
      <c r="Y402" s="2">
        <f t="shared" si="8"/>
        <v>2.498014678065355E-2</v>
      </c>
    </row>
    <row r="403" spans="23:25" x14ac:dyDescent="0.25">
      <c r="W403" s="3">
        <v>42467</v>
      </c>
      <c r="X403" s="2">
        <v>29.353899999999999</v>
      </c>
      <c r="Y403" s="2">
        <f t="shared" si="8"/>
        <v>-2.6905433014723278E-2</v>
      </c>
    </row>
    <row r="404" spans="23:25" x14ac:dyDescent="0.25">
      <c r="W404" s="3">
        <v>42466</v>
      </c>
      <c r="X404" s="2">
        <v>30.154399999999999</v>
      </c>
      <c r="Y404" s="2">
        <f t="shared" si="8"/>
        <v>5.283479096156749E-3</v>
      </c>
    </row>
    <row r="405" spans="23:25" x14ac:dyDescent="0.25">
      <c r="W405" s="3">
        <v>42465</v>
      </c>
      <c r="X405" s="2">
        <v>29.9955</v>
      </c>
      <c r="Y405" s="2">
        <f t="shared" si="8"/>
        <v>-2.4211530434994931E-2</v>
      </c>
    </row>
    <row r="406" spans="23:25" x14ac:dyDescent="0.25">
      <c r="W406" s="3">
        <v>42464</v>
      </c>
      <c r="X406" s="2">
        <v>30.730599999999999</v>
      </c>
      <c r="Y406" s="2">
        <f t="shared" si="8"/>
        <v>-2.2621664956500365E-2</v>
      </c>
    </row>
    <row r="407" spans="23:25" x14ac:dyDescent="0.25">
      <c r="W407" s="3">
        <v>42461</v>
      </c>
      <c r="X407" s="2">
        <v>31.433700000000002</v>
      </c>
      <c r="Y407" s="2">
        <f t="shared" si="8"/>
        <v>3.0300012189669258E-3</v>
      </c>
    </row>
    <row r="408" spans="23:25" x14ac:dyDescent="0.25">
      <c r="W408" s="3">
        <v>42460</v>
      </c>
      <c r="X408" s="2">
        <v>31.3386</v>
      </c>
      <c r="Y408" s="2">
        <f t="shared" si="8"/>
        <v>3.3081021064123874E-3</v>
      </c>
    </row>
    <row r="409" spans="23:25" x14ac:dyDescent="0.25">
      <c r="W409" s="3">
        <v>42459</v>
      </c>
      <c r="X409" s="2">
        <v>31.235099999999999</v>
      </c>
      <c r="Y409" s="2">
        <f t="shared" si="8"/>
        <v>8.6526340825008076E-3</v>
      </c>
    </row>
    <row r="410" spans="23:25" x14ac:dyDescent="0.25">
      <c r="W410" s="3">
        <v>42458</v>
      </c>
      <c r="X410" s="2">
        <v>30.966000000000001</v>
      </c>
      <c r="Y410" s="2">
        <f t="shared" si="8"/>
        <v>-1.0280884744933496E-2</v>
      </c>
    </row>
    <row r="411" spans="23:25" x14ac:dyDescent="0.25">
      <c r="W411" s="3">
        <v>42457</v>
      </c>
      <c r="X411" s="2">
        <v>31.286000000000001</v>
      </c>
      <c r="Y411" s="2">
        <f t="shared" si="8"/>
        <v>1.7661279095781045E-2</v>
      </c>
    </row>
    <row r="412" spans="23:25" x14ac:dyDescent="0.25">
      <c r="W412" s="3">
        <v>42454</v>
      </c>
      <c r="X412" s="2">
        <v>30.738299999999999</v>
      </c>
      <c r="Y412" s="2">
        <f t="shared" si="8"/>
        <v>1.5888574966439503E-3</v>
      </c>
    </row>
    <row r="413" spans="23:25" x14ac:dyDescent="0.25">
      <c r="W413" s="3">
        <v>42453</v>
      </c>
      <c r="X413" s="2">
        <v>30.689499999999999</v>
      </c>
      <c r="Y413" s="2">
        <f t="shared" si="8"/>
        <v>6.0398064450647819E-3</v>
      </c>
    </row>
    <row r="414" spans="23:25" x14ac:dyDescent="0.25">
      <c r="W414" s="3">
        <v>42452</v>
      </c>
      <c r="X414" s="2">
        <v>30.5047</v>
      </c>
      <c r="Y414" s="2">
        <f t="shared" si="8"/>
        <v>-2.8312284156035251E-2</v>
      </c>
    </row>
    <row r="415" spans="23:25" x14ac:dyDescent="0.25">
      <c r="W415" s="3">
        <v>42451</v>
      </c>
      <c r="X415" s="2">
        <v>31.380700000000001</v>
      </c>
      <c r="Y415" s="2">
        <f t="shared" si="8"/>
        <v>1.4479400072833798E-2</v>
      </c>
    </row>
    <row r="416" spans="23:25" x14ac:dyDescent="0.25">
      <c r="W416" s="3">
        <v>42450</v>
      </c>
      <c r="X416" s="2">
        <v>30.929600000000001</v>
      </c>
      <c r="Y416" s="2">
        <f t="shared" si="8"/>
        <v>4.7835506275281311E-3</v>
      </c>
    </row>
    <row r="417" spans="23:25" x14ac:dyDescent="0.25">
      <c r="W417" s="3">
        <v>42447</v>
      </c>
      <c r="X417" s="2">
        <v>30.782</v>
      </c>
      <c r="Y417" s="2">
        <f t="shared" si="8"/>
        <v>2.6446479216250206E-3</v>
      </c>
    </row>
    <row r="418" spans="23:25" x14ac:dyDescent="0.25">
      <c r="W418" s="3">
        <v>42446</v>
      </c>
      <c r="X418" s="2">
        <v>30.700700000000001</v>
      </c>
      <c r="Y418" s="2">
        <f t="shared" si="8"/>
        <v>2.0837275588862923E-2</v>
      </c>
    </row>
    <row r="419" spans="23:25" x14ac:dyDescent="0.25">
      <c r="W419" s="3">
        <v>42445</v>
      </c>
      <c r="X419" s="2">
        <v>30.067599999999999</v>
      </c>
      <c r="Y419" s="2">
        <f t="shared" si="8"/>
        <v>9.4498466441140106E-4</v>
      </c>
    </row>
    <row r="420" spans="23:25" x14ac:dyDescent="0.25">
      <c r="W420" s="3">
        <v>42444</v>
      </c>
      <c r="X420" s="2">
        <v>30.039200000000001</v>
      </c>
      <c r="Y420" s="2">
        <f t="shared" si="8"/>
        <v>-3.4691761983278085E-2</v>
      </c>
    </row>
    <row r="421" spans="23:25" x14ac:dyDescent="0.25">
      <c r="W421" s="3">
        <v>42443</v>
      </c>
      <c r="X421" s="2">
        <v>31.099599999999999</v>
      </c>
      <c r="Y421" s="2">
        <f t="shared" si="8"/>
        <v>-2.1318048000066737E-2</v>
      </c>
    </row>
    <row r="422" spans="23:25" x14ac:dyDescent="0.25">
      <c r="W422" s="3">
        <v>42440</v>
      </c>
      <c r="X422" s="2">
        <v>31.7697</v>
      </c>
      <c r="Y422" s="2">
        <f t="shared" si="8"/>
        <v>1.6186476360056049E-2</v>
      </c>
    </row>
    <row r="423" spans="23:25" x14ac:dyDescent="0.25">
      <c r="W423" s="3">
        <v>42439</v>
      </c>
      <c r="X423" s="2">
        <v>31.259599999999999</v>
      </c>
      <c r="Y423" s="2">
        <f t="shared" si="8"/>
        <v>1.6329223438519436E-2</v>
      </c>
    </row>
    <row r="424" spans="23:25" x14ac:dyDescent="0.25">
      <c r="W424" s="3">
        <v>42438</v>
      </c>
      <c r="X424" s="2">
        <v>30.753299999999999</v>
      </c>
      <c r="Y424" s="2">
        <f t="shared" si="8"/>
        <v>2.5139981718581689E-2</v>
      </c>
    </row>
    <row r="425" spans="23:25" x14ac:dyDescent="0.25">
      <c r="W425" s="3">
        <v>42437</v>
      </c>
      <c r="X425" s="2">
        <v>29.989799999999999</v>
      </c>
      <c r="Y425" s="2">
        <f t="shared" si="8"/>
        <v>6.6689563416108327E-6</v>
      </c>
    </row>
    <row r="426" spans="23:25" x14ac:dyDescent="0.25">
      <c r="W426" s="3">
        <v>42436</v>
      </c>
      <c r="X426" s="2">
        <v>29.989599999999999</v>
      </c>
      <c r="Y426" s="2">
        <f t="shared" si="8"/>
        <v>-9.3989646888809081E-3</v>
      </c>
    </row>
    <row r="427" spans="23:25" x14ac:dyDescent="0.25">
      <c r="W427" s="3">
        <v>42433</v>
      </c>
      <c r="X427" s="2">
        <v>30.2728</v>
      </c>
      <c r="Y427" s="2">
        <f t="shared" si="8"/>
        <v>1.1501902566026781E-2</v>
      </c>
    </row>
    <row r="428" spans="23:25" x14ac:dyDescent="0.25">
      <c r="W428" s="3">
        <v>42432</v>
      </c>
      <c r="X428" s="2">
        <v>29.926600000000001</v>
      </c>
      <c r="Y428" s="2">
        <f t="shared" si="8"/>
        <v>2.6382002022110464E-2</v>
      </c>
    </row>
    <row r="429" spans="23:25" x14ac:dyDescent="0.25">
      <c r="W429" s="3">
        <v>42431</v>
      </c>
      <c r="X429" s="2">
        <v>29.147400000000001</v>
      </c>
      <c r="Y429" s="2">
        <f t="shared" si="8"/>
        <v>4.1978515456000424E-3</v>
      </c>
    </row>
    <row r="430" spans="23:25" x14ac:dyDescent="0.25">
      <c r="W430" s="3">
        <v>42430</v>
      </c>
      <c r="X430" s="2">
        <v>29.025300000000001</v>
      </c>
      <c r="Y430" s="2">
        <f t="shared" si="8"/>
        <v>3.4036639150372992E-2</v>
      </c>
    </row>
    <row r="431" spans="23:25" x14ac:dyDescent="0.25">
      <c r="W431" s="3">
        <v>42429</v>
      </c>
      <c r="X431" s="2">
        <v>28.053999999999998</v>
      </c>
      <c r="Y431" s="2">
        <f t="shared" si="8"/>
        <v>-1.6758342145259966E-2</v>
      </c>
    </row>
    <row r="432" spans="23:25" x14ac:dyDescent="0.25">
      <c r="W432" s="3">
        <v>42426</v>
      </c>
      <c r="X432" s="2">
        <v>28.528099999999998</v>
      </c>
      <c r="Y432" s="2">
        <f t="shared" si="8"/>
        <v>-1.1245738052450616E-3</v>
      </c>
    </row>
    <row r="433" spans="23:25" x14ac:dyDescent="0.25">
      <c r="W433" s="3">
        <v>42425</v>
      </c>
      <c r="X433" s="2">
        <v>28.560200000000002</v>
      </c>
      <c r="Y433" s="2">
        <f t="shared" si="8"/>
        <v>7.9269382949446066E-3</v>
      </c>
    </row>
    <row r="434" spans="23:25" x14ac:dyDescent="0.25">
      <c r="W434" s="3">
        <v>42424</v>
      </c>
      <c r="X434" s="2">
        <v>28.334700000000002</v>
      </c>
      <c r="Y434" s="2">
        <f t="shared" si="8"/>
        <v>1.5176890213734328E-4</v>
      </c>
    </row>
    <row r="435" spans="23:25" x14ac:dyDescent="0.25">
      <c r="W435" s="3">
        <v>42423</v>
      </c>
      <c r="X435" s="2">
        <v>28.330400000000001</v>
      </c>
      <c r="Y435" s="2">
        <f t="shared" si="8"/>
        <v>-9.8103881120289935E-3</v>
      </c>
    </row>
    <row r="436" spans="23:25" x14ac:dyDescent="0.25">
      <c r="W436" s="3">
        <v>42422</v>
      </c>
      <c r="X436" s="2">
        <v>28.6097</v>
      </c>
      <c r="Y436" s="2">
        <f t="shared" si="8"/>
        <v>2.1648459585076399E-2</v>
      </c>
    </row>
    <row r="437" spans="23:25" x14ac:dyDescent="0.25">
      <c r="W437" s="3">
        <v>42419</v>
      </c>
      <c r="X437" s="2">
        <v>27.997</v>
      </c>
      <c r="Y437" s="2">
        <f t="shared" si="8"/>
        <v>-4.028023340585319E-3</v>
      </c>
    </row>
    <row r="438" spans="23:25" x14ac:dyDescent="0.25">
      <c r="W438" s="3">
        <v>42418</v>
      </c>
      <c r="X438" s="2">
        <v>28.11</v>
      </c>
      <c r="Y438" s="2">
        <f t="shared" si="8"/>
        <v>-1.8301791083748978E-2</v>
      </c>
    </row>
    <row r="439" spans="23:25" x14ac:dyDescent="0.25">
      <c r="W439" s="3">
        <v>42417</v>
      </c>
      <c r="X439" s="2">
        <v>28.629200000000001</v>
      </c>
      <c r="Y439" s="2">
        <f t="shared" si="8"/>
        <v>2.1362321743401635E-2</v>
      </c>
    </row>
    <row r="440" spans="23:25" x14ac:dyDescent="0.25">
      <c r="W440" s="3">
        <v>42416</v>
      </c>
      <c r="X440" s="2">
        <v>28.024100000000001</v>
      </c>
      <c r="Y440" s="2">
        <f t="shared" si="8"/>
        <v>-2.0488705932004476E-2</v>
      </c>
    </row>
    <row r="441" spans="23:25" x14ac:dyDescent="0.25">
      <c r="W441" s="3">
        <v>42415</v>
      </c>
      <c r="X441" s="2">
        <v>28.604199999999999</v>
      </c>
      <c r="Y441" s="2">
        <f t="shared" si="8"/>
        <v>1.1264357609422878E-2</v>
      </c>
    </row>
    <row r="442" spans="23:25" x14ac:dyDescent="0.25">
      <c r="W442" s="3">
        <v>42412</v>
      </c>
      <c r="X442" s="2">
        <v>28.283799999999999</v>
      </c>
      <c r="Y442" s="2">
        <f t="shared" si="8"/>
        <v>4.9194836653795315E-3</v>
      </c>
    </row>
    <row r="443" spans="23:25" x14ac:dyDescent="0.25">
      <c r="W443" s="3">
        <v>42411</v>
      </c>
      <c r="X443" s="2">
        <v>28.145</v>
      </c>
      <c r="Y443" s="2">
        <f t="shared" si="8"/>
        <v>-2.4851186431305947E-2</v>
      </c>
    </row>
    <row r="444" spans="23:25" x14ac:dyDescent="0.25">
      <c r="W444" s="3">
        <v>42410</v>
      </c>
      <c r="X444" s="2">
        <v>28.853200000000001</v>
      </c>
      <c r="Y444" s="2">
        <f t="shared" si="8"/>
        <v>-2.218291722858538E-2</v>
      </c>
    </row>
    <row r="445" spans="23:25" x14ac:dyDescent="0.25">
      <c r="W445" s="3">
        <v>42409</v>
      </c>
      <c r="X445" s="2">
        <v>29.500399999999999</v>
      </c>
      <c r="Y445" s="2">
        <f t="shared" si="8"/>
        <v>-6.1167644221586208E-3</v>
      </c>
    </row>
    <row r="446" spans="23:25" x14ac:dyDescent="0.25">
      <c r="W446" s="3">
        <v>42408</v>
      </c>
      <c r="X446" s="2">
        <v>29.6814</v>
      </c>
      <c r="Y446" s="2">
        <f t="shared" si="8"/>
        <v>-8.5612250907239115E-3</v>
      </c>
    </row>
    <row r="447" spans="23:25" x14ac:dyDescent="0.25">
      <c r="W447" s="3">
        <v>42405</v>
      </c>
      <c r="X447" s="2">
        <v>29.936599999999999</v>
      </c>
      <c r="Y447" s="2">
        <f t="shared" si="8"/>
        <v>-2.8819425012928386E-3</v>
      </c>
    </row>
    <row r="448" spans="23:25" x14ac:dyDescent="0.25">
      <c r="W448" s="3">
        <v>42404</v>
      </c>
      <c r="X448" s="2">
        <v>30.023</v>
      </c>
      <c r="Y448" s="2">
        <f t="shared" si="8"/>
        <v>-7.9455676741201978E-3</v>
      </c>
    </row>
    <row r="449" spans="23:25" x14ac:dyDescent="0.25">
      <c r="W449" s="3">
        <v>42403</v>
      </c>
      <c r="X449" s="2">
        <v>30.262499999999999</v>
      </c>
      <c r="Y449" s="2">
        <f t="shared" si="8"/>
        <v>6.381325263739069E-3</v>
      </c>
    </row>
    <row r="450" spans="23:25" x14ac:dyDescent="0.25">
      <c r="W450" s="3">
        <v>42402</v>
      </c>
      <c r="X450" s="2">
        <v>30.07</v>
      </c>
      <c r="Y450" s="2">
        <f t="shared" si="8"/>
        <v>-1.5185085207738477E-2</v>
      </c>
    </row>
    <row r="451" spans="23:25" x14ac:dyDescent="0.25">
      <c r="W451" s="3">
        <v>42401</v>
      </c>
      <c r="X451" s="2">
        <v>30.530100000000001</v>
      </c>
      <c r="Y451" s="2">
        <f t="shared" si="8"/>
        <v>8.1166767501764329E-3</v>
      </c>
    </row>
    <row r="452" spans="23:25" x14ac:dyDescent="0.25">
      <c r="W452" s="3">
        <v>42398</v>
      </c>
      <c r="X452" s="2">
        <v>30.283300000000001</v>
      </c>
      <c r="Y452" s="2">
        <f t="shared" si="8"/>
        <v>3.6588668043147879E-2</v>
      </c>
    </row>
    <row r="453" spans="23:25" x14ac:dyDescent="0.25">
      <c r="W453" s="3">
        <v>42397</v>
      </c>
      <c r="X453" s="2">
        <v>29.1953</v>
      </c>
      <c r="Y453" s="2">
        <f t="shared" si="8"/>
        <v>1.0505300150009401E-2</v>
      </c>
    </row>
    <row r="454" spans="23:25" x14ac:dyDescent="0.25">
      <c r="W454" s="3">
        <v>42396</v>
      </c>
      <c r="X454" s="2">
        <v>28.8902</v>
      </c>
      <c r="Y454" s="2">
        <f t="shared" ref="Y454:Y517" si="9">LN(X454/X455)</f>
        <v>-1.1463899025851234E-2</v>
      </c>
    </row>
    <row r="455" spans="23:25" x14ac:dyDescent="0.25">
      <c r="W455" s="3">
        <v>42395</v>
      </c>
      <c r="X455" s="2">
        <v>29.223299999999998</v>
      </c>
      <c r="Y455" s="2">
        <f t="shared" si="9"/>
        <v>1.0401819152406972E-2</v>
      </c>
    </row>
    <row r="456" spans="23:25" x14ac:dyDescent="0.25">
      <c r="W456" s="3">
        <v>42394</v>
      </c>
      <c r="X456" s="2">
        <v>28.9209</v>
      </c>
      <c r="Y456" s="2">
        <f t="shared" si="9"/>
        <v>-3.0071368742085485E-3</v>
      </c>
    </row>
    <row r="457" spans="23:25" x14ac:dyDescent="0.25">
      <c r="W457" s="3">
        <v>42391</v>
      </c>
      <c r="X457" s="2">
        <v>29.007999999999999</v>
      </c>
      <c r="Y457" s="2">
        <f t="shared" si="9"/>
        <v>2.4243527013066972E-2</v>
      </c>
    </row>
    <row r="458" spans="23:25" x14ac:dyDescent="0.25">
      <c r="W458" s="3">
        <v>42390</v>
      </c>
      <c r="X458" s="2">
        <v>28.313199999999998</v>
      </c>
      <c r="Y458" s="2">
        <f t="shared" si="9"/>
        <v>-8.0906020995798623E-3</v>
      </c>
    </row>
    <row r="459" spans="23:25" x14ac:dyDescent="0.25">
      <c r="W459" s="3">
        <v>42389</v>
      </c>
      <c r="X459" s="2">
        <v>28.543199999999999</v>
      </c>
      <c r="Y459" s="2">
        <f t="shared" si="9"/>
        <v>-1.430690325489435E-2</v>
      </c>
    </row>
    <row r="460" spans="23:25" x14ac:dyDescent="0.25">
      <c r="W460" s="3">
        <v>42388</v>
      </c>
      <c r="X460" s="2">
        <v>28.954499999999999</v>
      </c>
      <c r="Y460" s="2">
        <f t="shared" si="9"/>
        <v>6.5641736680700346E-4</v>
      </c>
    </row>
    <row r="461" spans="23:25" x14ac:dyDescent="0.25">
      <c r="W461" s="3">
        <v>42387</v>
      </c>
      <c r="X461" s="2">
        <v>28.935500000000001</v>
      </c>
      <c r="Y461" s="2">
        <f t="shared" si="9"/>
        <v>1.1065199351658565E-3</v>
      </c>
    </row>
    <row r="462" spans="23:25" x14ac:dyDescent="0.25">
      <c r="W462" s="3">
        <v>42384</v>
      </c>
      <c r="X462" s="2">
        <v>28.903500000000001</v>
      </c>
      <c r="Y462" s="2">
        <f t="shared" si="9"/>
        <v>-2.0976570107139714E-2</v>
      </c>
    </row>
    <row r="463" spans="23:25" x14ac:dyDescent="0.25">
      <c r="W463" s="3">
        <v>42383</v>
      </c>
      <c r="X463" s="2">
        <v>29.516200000000001</v>
      </c>
      <c r="Y463" s="2">
        <f t="shared" si="9"/>
        <v>7.2596032109652981E-3</v>
      </c>
    </row>
    <row r="464" spans="23:25" x14ac:dyDescent="0.25">
      <c r="W464" s="3">
        <v>42382</v>
      </c>
      <c r="X464" s="2">
        <v>29.302700000000002</v>
      </c>
      <c r="Y464" s="2">
        <f t="shared" si="9"/>
        <v>3.4561596544850056E-3</v>
      </c>
    </row>
    <row r="465" spans="23:25" x14ac:dyDescent="0.25">
      <c r="W465" s="3">
        <v>42381</v>
      </c>
      <c r="X465" s="2">
        <v>29.201599999999999</v>
      </c>
      <c r="Y465" s="2">
        <f t="shared" si="9"/>
        <v>5.236000542747715E-3</v>
      </c>
    </row>
    <row r="466" spans="23:25" x14ac:dyDescent="0.25">
      <c r="W466" s="3">
        <v>42380</v>
      </c>
      <c r="X466" s="2">
        <v>29.049099999999999</v>
      </c>
      <c r="Y466" s="2">
        <f t="shared" si="9"/>
        <v>-2.7639046378712074E-3</v>
      </c>
    </row>
    <row r="467" spans="23:25" x14ac:dyDescent="0.25">
      <c r="W467" s="3">
        <v>42377</v>
      </c>
      <c r="X467" s="2">
        <v>29.1295</v>
      </c>
      <c r="Y467" s="2">
        <f t="shared" si="9"/>
        <v>1.2538109762248262E-3</v>
      </c>
    </row>
    <row r="468" spans="23:25" x14ac:dyDescent="0.25">
      <c r="W468" s="3">
        <v>42376</v>
      </c>
      <c r="X468" s="2">
        <v>29.093</v>
      </c>
      <c r="Y468" s="2">
        <f t="shared" si="9"/>
        <v>-1.1856698448157848E-2</v>
      </c>
    </row>
    <row r="469" spans="23:25" x14ac:dyDescent="0.25">
      <c r="W469" s="3">
        <v>42375</v>
      </c>
      <c r="X469" s="2">
        <v>29.44</v>
      </c>
      <c r="Y469" s="2">
        <f t="shared" si="9"/>
        <v>-9.0385129920502252E-3</v>
      </c>
    </row>
    <row r="470" spans="23:25" x14ac:dyDescent="0.25">
      <c r="W470" s="3">
        <v>42374</v>
      </c>
      <c r="X470" s="2">
        <v>29.7073</v>
      </c>
      <c r="Y470" s="2">
        <f t="shared" si="9"/>
        <v>4.7914304979794608E-3</v>
      </c>
    </row>
    <row r="471" spans="23:25" x14ac:dyDescent="0.25">
      <c r="W471" s="3">
        <v>42373</v>
      </c>
      <c r="X471" s="2">
        <v>29.565300000000001</v>
      </c>
      <c r="Y471" s="2">
        <f t="shared" si="9"/>
        <v>-2.715020387876085E-2</v>
      </c>
    </row>
    <row r="472" spans="23:25" x14ac:dyDescent="0.25">
      <c r="W472" s="3">
        <v>42370</v>
      </c>
      <c r="X472" s="2">
        <v>30.379000000000001</v>
      </c>
      <c r="Y472" s="2">
        <f t="shared" si="9"/>
        <v>4.6753743620473988E-4</v>
      </c>
    </row>
    <row r="473" spans="23:25" x14ac:dyDescent="0.25">
      <c r="W473" s="3">
        <v>42369</v>
      </c>
      <c r="X473" s="2">
        <v>30.364799999999999</v>
      </c>
      <c r="Y473" s="2">
        <f t="shared" si="9"/>
        <v>-2.125203533026949E-3</v>
      </c>
    </row>
    <row r="474" spans="23:25" x14ac:dyDescent="0.25">
      <c r="W474" s="3">
        <v>42368</v>
      </c>
      <c r="X474" s="2">
        <v>30.429400000000001</v>
      </c>
      <c r="Y474" s="2">
        <f t="shared" si="9"/>
        <v>-2.384150073310061E-2</v>
      </c>
    </row>
    <row r="475" spans="23:25" x14ac:dyDescent="0.25">
      <c r="W475" s="3">
        <v>42367</v>
      </c>
      <c r="X475" s="2">
        <v>31.163599999999999</v>
      </c>
      <c r="Y475" s="2">
        <f t="shared" si="9"/>
        <v>-1.1993985204268223E-3</v>
      </c>
    </row>
    <row r="476" spans="23:25" x14ac:dyDescent="0.25">
      <c r="W476" s="3">
        <v>42366</v>
      </c>
      <c r="X476" s="2">
        <v>31.201000000000001</v>
      </c>
      <c r="Y476" s="2">
        <f t="shared" si="9"/>
        <v>2.3077623038774423E-2</v>
      </c>
    </row>
    <row r="477" spans="23:25" x14ac:dyDescent="0.25">
      <c r="W477" s="3">
        <v>42363</v>
      </c>
      <c r="X477" s="2">
        <v>30.4892</v>
      </c>
      <c r="Y477" s="2">
        <f t="shared" si="9"/>
        <v>-1.0457251613906952E-3</v>
      </c>
    </row>
    <row r="478" spans="23:25" x14ac:dyDescent="0.25">
      <c r="W478" s="3">
        <v>42362</v>
      </c>
      <c r="X478" s="2">
        <v>30.521100000000001</v>
      </c>
      <c r="Y478" s="2">
        <f t="shared" si="9"/>
        <v>-5.0623421961399125E-3</v>
      </c>
    </row>
    <row r="479" spans="23:25" x14ac:dyDescent="0.25">
      <c r="W479" s="3">
        <v>42361</v>
      </c>
      <c r="X479" s="2">
        <v>30.675999999999998</v>
      </c>
      <c r="Y479" s="2">
        <f t="shared" si="9"/>
        <v>1.0822467475733682E-2</v>
      </c>
    </row>
    <row r="480" spans="23:25" x14ac:dyDescent="0.25">
      <c r="W480" s="3">
        <v>42360</v>
      </c>
      <c r="X480" s="2">
        <v>30.345800000000001</v>
      </c>
      <c r="Y480" s="2">
        <f t="shared" si="9"/>
        <v>4.8791139325026298E-3</v>
      </c>
    </row>
    <row r="481" spans="23:25" x14ac:dyDescent="0.25">
      <c r="W481" s="3">
        <v>42359</v>
      </c>
      <c r="X481" s="2">
        <v>30.1981</v>
      </c>
      <c r="Y481" s="2">
        <f t="shared" si="9"/>
        <v>-7.3442892488747346E-3</v>
      </c>
    </row>
    <row r="482" spans="23:25" x14ac:dyDescent="0.25">
      <c r="W482" s="3">
        <v>42356</v>
      </c>
      <c r="X482" s="2">
        <v>30.4207</v>
      </c>
      <c r="Y482" s="2">
        <f t="shared" si="9"/>
        <v>-3.7761633910832731E-2</v>
      </c>
    </row>
    <row r="483" spans="23:25" x14ac:dyDescent="0.25">
      <c r="W483" s="3">
        <v>42355</v>
      </c>
      <c r="X483" s="2">
        <v>31.5914</v>
      </c>
      <c r="Y483" s="2">
        <f t="shared" si="9"/>
        <v>4.1680340239518832E-3</v>
      </c>
    </row>
    <row r="484" spans="23:25" x14ac:dyDescent="0.25">
      <c r="W484" s="3">
        <v>42354</v>
      </c>
      <c r="X484" s="2">
        <v>31.46</v>
      </c>
      <c r="Y484" s="2">
        <f t="shared" si="9"/>
        <v>1.3200062350678849E-3</v>
      </c>
    </row>
    <row r="485" spans="23:25" x14ac:dyDescent="0.25">
      <c r="W485" s="3">
        <v>42353</v>
      </c>
      <c r="X485" s="2">
        <v>31.418500000000002</v>
      </c>
      <c r="Y485" s="2">
        <f t="shared" si="9"/>
        <v>6.6455187895068761E-3</v>
      </c>
    </row>
    <row r="486" spans="23:25" x14ac:dyDescent="0.25">
      <c r="W486" s="3">
        <v>42352</v>
      </c>
      <c r="X486" s="2">
        <v>31.2104</v>
      </c>
      <c r="Y486" s="2">
        <f t="shared" si="9"/>
        <v>-8.5191702484876811E-4</v>
      </c>
    </row>
    <row r="487" spans="23:25" x14ac:dyDescent="0.25">
      <c r="W487" s="3">
        <v>42349</v>
      </c>
      <c r="X487" s="2">
        <v>31.236999999999998</v>
      </c>
      <c r="Y487" s="2">
        <f t="shared" si="9"/>
        <v>-2.0595113589148478E-2</v>
      </c>
    </row>
    <row r="488" spans="23:25" x14ac:dyDescent="0.25">
      <c r="W488" s="3">
        <v>42348</v>
      </c>
      <c r="X488" s="2">
        <v>31.887</v>
      </c>
      <c r="Y488" s="2">
        <f t="shared" si="9"/>
        <v>-1.5422838285653072E-2</v>
      </c>
    </row>
    <row r="489" spans="23:25" x14ac:dyDescent="0.25">
      <c r="W489" s="3">
        <v>42347</v>
      </c>
      <c r="X489" s="2">
        <v>32.382599999999996</v>
      </c>
      <c r="Y489" s="2">
        <f t="shared" si="9"/>
        <v>2.779308971300813E-5</v>
      </c>
    </row>
    <row r="490" spans="23:25" x14ac:dyDescent="0.25">
      <c r="W490" s="3">
        <v>42346</v>
      </c>
      <c r="X490" s="2">
        <v>32.381700000000002</v>
      </c>
      <c r="Y490" s="2">
        <f t="shared" si="9"/>
        <v>-1.1001069155084007E-2</v>
      </c>
    </row>
    <row r="491" spans="23:25" x14ac:dyDescent="0.25">
      <c r="W491" s="3">
        <v>42345</v>
      </c>
      <c r="X491" s="2">
        <v>32.739899999999999</v>
      </c>
      <c r="Y491" s="2">
        <f t="shared" si="9"/>
        <v>-1.8949715703388437E-3</v>
      </c>
    </row>
    <row r="492" spans="23:25" x14ac:dyDescent="0.25">
      <c r="W492" s="3">
        <v>42342</v>
      </c>
      <c r="X492" s="2">
        <v>32.802</v>
      </c>
      <c r="Y492" s="2">
        <f t="shared" si="9"/>
        <v>5.7785072509443048E-3</v>
      </c>
    </row>
    <row r="493" spans="23:25" x14ac:dyDescent="0.25">
      <c r="W493" s="3">
        <v>42341</v>
      </c>
      <c r="X493" s="2">
        <v>32.613</v>
      </c>
      <c r="Y493" s="2">
        <f t="shared" si="9"/>
        <v>1.5057761806201499E-2</v>
      </c>
    </row>
    <row r="494" spans="23:25" x14ac:dyDescent="0.25">
      <c r="W494" s="3">
        <v>42340</v>
      </c>
      <c r="X494" s="2">
        <v>32.125599999999999</v>
      </c>
      <c r="Y494" s="2">
        <f t="shared" si="9"/>
        <v>7.9661276660536306E-3</v>
      </c>
    </row>
    <row r="495" spans="23:25" x14ac:dyDescent="0.25">
      <c r="W495" s="3">
        <v>42339</v>
      </c>
      <c r="X495" s="2">
        <v>31.870699999999999</v>
      </c>
      <c r="Y495" s="2">
        <f t="shared" si="9"/>
        <v>1.5575006524127149E-3</v>
      </c>
    </row>
    <row r="496" spans="23:25" x14ac:dyDescent="0.25">
      <c r="W496" s="3">
        <v>42338</v>
      </c>
      <c r="X496" s="2">
        <v>31.821100000000001</v>
      </c>
      <c r="Y496" s="2">
        <f t="shared" si="9"/>
        <v>-3.6700627149095465E-3</v>
      </c>
    </row>
    <row r="497" spans="23:25" x14ac:dyDescent="0.25">
      <c r="W497" s="3">
        <v>42335</v>
      </c>
      <c r="X497" s="2">
        <v>31.938099999999999</v>
      </c>
      <c r="Y497" s="2">
        <f t="shared" si="9"/>
        <v>-2.49842165405216E-2</v>
      </c>
    </row>
    <row r="498" spans="23:25" x14ac:dyDescent="0.25">
      <c r="W498" s="3">
        <v>42334</v>
      </c>
      <c r="X498" s="2">
        <v>32.746099999999998</v>
      </c>
      <c r="Y498" s="2">
        <f t="shared" si="9"/>
        <v>-9.7978925583225751E-4</v>
      </c>
    </row>
    <row r="499" spans="23:25" x14ac:dyDescent="0.25">
      <c r="W499" s="3">
        <v>42333</v>
      </c>
      <c r="X499" s="2">
        <v>32.778199999999998</v>
      </c>
      <c r="Y499" s="2">
        <f t="shared" si="9"/>
        <v>-1.054877468158451E-2</v>
      </c>
    </row>
    <row r="500" spans="23:25" x14ac:dyDescent="0.25">
      <c r="W500" s="3">
        <v>42332</v>
      </c>
      <c r="X500" s="2">
        <v>33.125799999999998</v>
      </c>
      <c r="Y500" s="2">
        <f t="shared" si="9"/>
        <v>6.5662583655073095E-3</v>
      </c>
    </row>
    <row r="501" spans="23:25" x14ac:dyDescent="0.25">
      <c r="W501" s="3">
        <v>42331</v>
      </c>
      <c r="X501" s="2">
        <v>32.908999999999999</v>
      </c>
      <c r="Y501" s="2">
        <f t="shared" si="9"/>
        <v>-7.0129402509298911E-3</v>
      </c>
    </row>
    <row r="502" spans="23:25" x14ac:dyDescent="0.25">
      <c r="W502" s="3">
        <v>42328</v>
      </c>
      <c r="X502" s="2">
        <v>33.140599999999999</v>
      </c>
      <c r="Y502" s="2">
        <f t="shared" si="9"/>
        <v>2.8646388027939859E-3</v>
      </c>
    </row>
    <row r="503" spans="23:25" x14ac:dyDescent="0.25">
      <c r="W503" s="3">
        <v>42327</v>
      </c>
      <c r="X503" s="2">
        <v>33.0458</v>
      </c>
      <c r="Y503" s="2">
        <f t="shared" si="9"/>
        <v>6.5882991295250848E-3</v>
      </c>
    </row>
    <row r="504" spans="23:25" x14ac:dyDescent="0.25">
      <c r="W504" s="3">
        <v>42326</v>
      </c>
      <c r="X504" s="2">
        <v>32.828800000000001</v>
      </c>
      <c r="Y504" s="2">
        <f t="shared" si="9"/>
        <v>1.3552158860396728E-2</v>
      </c>
    </row>
    <row r="505" spans="23:25" x14ac:dyDescent="0.25">
      <c r="W505" s="3">
        <v>42325</v>
      </c>
      <c r="X505" s="2">
        <v>32.386899999999997</v>
      </c>
      <c r="Y505" s="2">
        <f t="shared" si="9"/>
        <v>4.2855904429151791E-3</v>
      </c>
    </row>
    <row r="506" spans="23:25" x14ac:dyDescent="0.25">
      <c r="W506" s="3">
        <v>42324</v>
      </c>
      <c r="X506" s="2">
        <v>32.248399999999997</v>
      </c>
      <c r="Y506" s="2">
        <f t="shared" si="9"/>
        <v>1.2308606106444729E-2</v>
      </c>
    </row>
    <row r="507" spans="23:25" x14ac:dyDescent="0.25">
      <c r="W507" s="3">
        <v>42321</v>
      </c>
      <c r="X507" s="2">
        <v>31.853899999999999</v>
      </c>
      <c r="Y507" s="2">
        <f t="shared" si="9"/>
        <v>-2.0557075219451222E-2</v>
      </c>
    </row>
    <row r="508" spans="23:25" x14ac:dyDescent="0.25">
      <c r="W508" s="3">
        <v>42320</v>
      </c>
      <c r="X508" s="2">
        <v>32.515500000000003</v>
      </c>
      <c r="Y508" s="2">
        <f t="shared" si="9"/>
        <v>-4.2504609830218143E-3</v>
      </c>
    </row>
    <row r="509" spans="23:25" x14ac:dyDescent="0.25">
      <c r="W509" s="3">
        <v>42319</v>
      </c>
      <c r="X509" s="2">
        <v>32.654000000000003</v>
      </c>
      <c r="Y509" s="2">
        <f t="shared" si="9"/>
        <v>-5.8656567175090707E-3</v>
      </c>
    </row>
    <row r="510" spans="23:25" x14ac:dyDescent="0.25">
      <c r="W510" s="3">
        <v>42318</v>
      </c>
      <c r="X510" s="2">
        <v>32.8461</v>
      </c>
      <c r="Y510" s="2">
        <f t="shared" si="9"/>
        <v>1.3008149080037524E-2</v>
      </c>
    </row>
    <row r="511" spans="23:25" x14ac:dyDescent="0.25">
      <c r="W511" s="3">
        <v>42317</v>
      </c>
      <c r="X511" s="2">
        <v>32.421599999999998</v>
      </c>
      <c r="Y511" s="2">
        <f t="shared" si="9"/>
        <v>-7.7762107953997751E-3</v>
      </c>
    </row>
    <row r="512" spans="23:25" x14ac:dyDescent="0.25">
      <c r="W512" s="3">
        <v>42314</v>
      </c>
      <c r="X512" s="2">
        <v>32.674700000000001</v>
      </c>
      <c r="Y512" s="2">
        <f t="shared" si="9"/>
        <v>1.4317905561228642E-2</v>
      </c>
    </row>
    <row r="513" spans="23:25" x14ac:dyDescent="0.25">
      <c r="W513" s="3">
        <v>42313</v>
      </c>
      <c r="X513" s="2">
        <v>32.2102</v>
      </c>
      <c r="Y513" s="2">
        <f t="shared" si="9"/>
        <v>6.9661074761539175E-3</v>
      </c>
    </row>
    <row r="514" spans="23:25" x14ac:dyDescent="0.25">
      <c r="W514" s="3">
        <v>42312</v>
      </c>
      <c r="X514" s="2">
        <v>31.986599999999999</v>
      </c>
      <c r="Y514" s="2">
        <f t="shared" si="9"/>
        <v>-3.928297336540475E-3</v>
      </c>
    </row>
    <row r="515" spans="23:25" x14ac:dyDescent="0.25">
      <c r="W515" s="3">
        <v>42311</v>
      </c>
      <c r="X515" s="2">
        <v>32.112499999999997</v>
      </c>
      <c r="Y515" s="2">
        <f t="shared" si="9"/>
        <v>2.512259992241524E-2</v>
      </c>
    </row>
    <row r="516" spans="23:25" x14ac:dyDescent="0.25">
      <c r="W516" s="3">
        <v>42310</v>
      </c>
      <c r="X516" s="2">
        <v>31.315799999999999</v>
      </c>
      <c r="Y516" s="2">
        <f t="shared" si="9"/>
        <v>1.179013695232116E-3</v>
      </c>
    </row>
    <row r="517" spans="23:25" x14ac:dyDescent="0.25">
      <c r="W517" s="3">
        <v>42307</v>
      </c>
      <c r="X517" s="2">
        <v>31.2789</v>
      </c>
      <c r="Y517" s="2">
        <f t="shared" si="9"/>
        <v>-5.8557900249973016E-3</v>
      </c>
    </row>
    <row r="518" spans="23:25" x14ac:dyDescent="0.25">
      <c r="W518" s="3">
        <v>42306</v>
      </c>
      <c r="X518" s="2">
        <v>31.462599999999998</v>
      </c>
      <c r="Y518" s="2">
        <f t="shared" ref="Y518:Y579" si="10">LN(X518/X519)</f>
        <v>1.5209187287461734E-2</v>
      </c>
    </row>
    <row r="519" spans="23:25" x14ac:dyDescent="0.25">
      <c r="W519" s="3">
        <v>42305</v>
      </c>
      <c r="X519" s="2">
        <v>30.9877</v>
      </c>
      <c r="Y519" s="2">
        <f t="shared" si="10"/>
        <v>2.3883294717203367E-4</v>
      </c>
    </row>
    <row r="520" spans="23:25" x14ac:dyDescent="0.25">
      <c r="W520" s="3">
        <v>42304</v>
      </c>
      <c r="X520" s="2">
        <v>30.9803</v>
      </c>
      <c r="Y520" s="2">
        <f t="shared" si="10"/>
        <v>-4.9374031876317731E-4</v>
      </c>
    </row>
    <row r="521" spans="23:25" x14ac:dyDescent="0.25">
      <c r="W521" s="3">
        <v>42303</v>
      </c>
      <c r="X521" s="2">
        <v>30.9956</v>
      </c>
      <c r="Y521" s="2">
        <f t="shared" si="10"/>
        <v>-1.0245570313868316E-2</v>
      </c>
    </row>
    <row r="522" spans="23:25" x14ac:dyDescent="0.25">
      <c r="W522" s="3">
        <v>42300</v>
      </c>
      <c r="X522" s="2">
        <v>31.314800000000002</v>
      </c>
      <c r="Y522" s="2">
        <f t="shared" si="10"/>
        <v>1.3768396351950284E-2</v>
      </c>
    </row>
    <row r="523" spans="23:25" x14ac:dyDescent="0.25">
      <c r="W523" s="3">
        <v>42299</v>
      </c>
      <c r="X523" s="2">
        <v>30.886600000000001</v>
      </c>
      <c r="Y523" s="2">
        <f t="shared" si="10"/>
        <v>1.4824460517097154E-2</v>
      </c>
    </row>
    <row r="524" spans="23:25" x14ac:dyDescent="0.25">
      <c r="W524" s="3">
        <v>42298</v>
      </c>
      <c r="X524" s="2">
        <v>30.432099999999998</v>
      </c>
      <c r="Y524" s="2">
        <f t="shared" si="10"/>
        <v>-8.1064852006811974E-3</v>
      </c>
    </row>
    <row r="525" spans="23:25" x14ac:dyDescent="0.25">
      <c r="W525" s="3">
        <v>42297</v>
      </c>
      <c r="X525" s="2">
        <v>30.6798</v>
      </c>
      <c r="Y525" s="2">
        <f t="shared" si="10"/>
        <v>-2.3765894446838949E-3</v>
      </c>
    </row>
    <row r="526" spans="23:25" x14ac:dyDescent="0.25">
      <c r="W526" s="3">
        <v>42296</v>
      </c>
      <c r="X526" s="2">
        <v>30.752800000000001</v>
      </c>
      <c r="Y526" s="2">
        <f t="shared" si="10"/>
        <v>1.012496434685242E-2</v>
      </c>
    </row>
    <row r="527" spans="23:25" x14ac:dyDescent="0.25">
      <c r="W527" s="3">
        <v>42293</v>
      </c>
      <c r="X527" s="2">
        <v>30.443000000000001</v>
      </c>
      <c r="Y527" s="2">
        <f t="shared" si="10"/>
        <v>-2.7579889665305529E-2</v>
      </c>
    </row>
    <row r="528" spans="23:25" x14ac:dyDescent="0.25">
      <c r="W528" s="3">
        <v>42292</v>
      </c>
      <c r="X528" s="2">
        <v>31.2943</v>
      </c>
      <c r="Y528" s="2">
        <f t="shared" si="10"/>
        <v>4.1595546270722216E-3</v>
      </c>
    </row>
    <row r="529" spans="23:25" x14ac:dyDescent="0.25">
      <c r="W529" s="3">
        <v>42291</v>
      </c>
      <c r="X529" s="2">
        <v>31.164400000000001</v>
      </c>
      <c r="Y529" s="2">
        <f t="shared" si="10"/>
        <v>1.3766983665250414E-2</v>
      </c>
    </row>
    <row r="530" spans="23:25" x14ac:dyDescent="0.25">
      <c r="W530" s="3">
        <v>42290</v>
      </c>
      <c r="X530" s="2">
        <v>30.738299999999999</v>
      </c>
      <c r="Y530" s="2">
        <f t="shared" si="10"/>
        <v>-3.6996257235643905E-2</v>
      </c>
    </row>
    <row r="531" spans="23:25" x14ac:dyDescent="0.25">
      <c r="W531" s="3">
        <v>42289</v>
      </c>
      <c r="X531" s="2">
        <v>31.896799999999999</v>
      </c>
      <c r="Y531" s="2">
        <f t="shared" si="10"/>
        <v>-2.2922717923085758E-3</v>
      </c>
    </row>
    <row r="532" spans="23:25" x14ac:dyDescent="0.25">
      <c r="W532" s="3">
        <v>42286</v>
      </c>
      <c r="X532" s="2">
        <v>31.97</v>
      </c>
      <c r="Y532" s="2">
        <f t="shared" si="10"/>
        <v>8.7526123706142631E-3</v>
      </c>
    </row>
    <row r="533" spans="23:25" x14ac:dyDescent="0.25">
      <c r="W533" s="3">
        <v>42285</v>
      </c>
      <c r="X533" s="2">
        <v>31.691400000000002</v>
      </c>
      <c r="Y533" s="2">
        <f t="shared" si="10"/>
        <v>2.5923672260578748E-2</v>
      </c>
    </row>
    <row r="534" spans="23:25" x14ac:dyDescent="0.25">
      <c r="W534" s="3">
        <v>42284</v>
      </c>
      <c r="X534" s="2">
        <v>30.880400000000002</v>
      </c>
      <c r="Y534" s="2">
        <f t="shared" si="10"/>
        <v>-1.0610469619099255E-2</v>
      </c>
    </row>
    <row r="535" spans="23:25" x14ac:dyDescent="0.25">
      <c r="W535" s="3">
        <v>42283</v>
      </c>
      <c r="X535" s="2">
        <v>31.209800000000001</v>
      </c>
      <c r="Y535" s="2">
        <f t="shared" si="10"/>
        <v>1.33408423150259E-2</v>
      </c>
    </row>
    <row r="536" spans="23:25" x14ac:dyDescent="0.25">
      <c r="W536" s="3">
        <v>42282</v>
      </c>
      <c r="X536" s="2">
        <v>30.796199999999999</v>
      </c>
      <c r="Y536" s="2">
        <f t="shared" si="10"/>
        <v>9.9367903132051762E-3</v>
      </c>
    </row>
    <row r="537" spans="23:25" x14ac:dyDescent="0.25">
      <c r="W537" s="3">
        <v>42279</v>
      </c>
      <c r="X537" s="2">
        <v>30.491700000000002</v>
      </c>
      <c r="Y537" s="2">
        <f t="shared" si="10"/>
        <v>1.9191434622323995E-2</v>
      </c>
    </row>
    <row r="538" spans="23:25" x14ac:dyDescent="0.25">
      <c r="W538" s="3">
        <v>42278</v>
      </c>
      <c r="X538" s="2">
        <v>29.912099999999999</v>
      </c>
      <c r="Y538" s="2">
        <f t="shared" si="10"/>
        <v>-1.5073653191416871E-2</v>
      </c>
    </row>
    <row r="539" spans="23:25" x14ac:dyDescent="0.25">
      <c r="W539" s="3">
        <v>42277</v>
      </c>
      <c r="X539" s="2">
        <v>30.366399999999999</v>
      </c>
      <c r="Y539" s="2">
        <f t="shared" si="10"/>
        <v>2.9784109511831879E-2</v>
      </c>
    </row>
    <row r="540" spans="23:25" x14ac:dyDescent="0.25">
      <c r="W540" s="3">
        <v>42276</v>
      </c>
      <c r="X540" s="2">
        <v>29.475300000000001</v>
      </c>
      <c r="Y540" s="2">
        <f t="shared" si="10"/>
        <v>1.0031385051786921E-2</v>
      </c>
    </row>
    <row r="541" spans="23:25" x14ac:dyDescent="0.25">
      <c r="W541" s="3">
        <v>42275</v>
      </c>
      <c r="X541" s="2">
        <v>29.181100000000001</v>
      </c>
      <c r="Y541" s="2">
        <f t="shared" si="10"/>
        <v>-3.9212673143556767E-2</v>
      </c>
    </row>
    <row r="542" spans="23:25" x14ac:dyDescent="0.25">
      <c r="W542" s="3">
        <v>42272</v>
      </c>
      <c r="X542" s="2">
        <v>30.348099999999999</v>
      </c>
      <c r="Y542" s="2">
        <f t="shared" si="10"/>
        <v>-4.0192132107695839E-4</v>
      </c>
    </row>
    <row r="543" spans="23:25" x14ac:dyDescent="0.25">
      <c r="W543" s="3">
        <v>42271</v>
      </c>
      <c r="X543" s="2">
        <v>30.360299999999999</v>
      </c>
      <c r="Y543" s="2">
        <f t="shared" si="10"/>
        <v>5.3020897340607713E-2</v>
      </c>
    </row>
    <row r="544" spans="23:25" x14ac:dyDescent="0.25">
      <c r="W544" s="3">
        <v>42270</v>
      </c>
      <c r="X544" s="2">
        <v>28.7925</v>
      </c>
      <c r="Y544" s="2">
        <f t="shared" si="10"/>
        <v>-3.0031608914145025E-2</v>
      </c>
    </row>
    <row r="545" spans="23:25" x14ac:dyDescent="0.25">
      <c r="W545" s="3">
        <v>42269</v>
      </c>
      <c r="X545" s="2">
        <v>29.670300000000001</v>
      </c>
      <c r="Y545" s="2">
        <f t="shared" si="10"/>
        <v>-1.9514914599214322E-2</v>
      </c>
    </row>
    <row r="546" spans="23:25" x14ac:dyDescent="0.25">
      <c r="W546" s="3">
        <v>42268</v>
      </c>
      <c r="X546" s="2">
        <v>30.254999999999999</v>
      </c>
      <c r="Y546" s="2">
        <f t="shared" si="10"/>
        <v>-5.3599281809404474E-3</v>
      </c>
    </row>
    <row r="547" spans="23:25" x14ac:dyDescent="0.25">
      <c r="W547" s="3">
        <v>42265</v>
      </c>
      <c r="X547" s="2">
        <v>30.4176</v>
      </c>
      <c r="Y547" s="2">
        <f t="shared" si="10"/>
        <v>-1.2343939921034185E-2</v>
      </c>
    </row>
    <row r="548" spans="23:25" x14ac:dyDescent="0.25">
      <c r="W548" s="3">
        <v>42264</v>
      </c>
      <c r="X548" s="2">
        <v>30.795400000000001</v>
      </c>
      <c r="Y548" s="2">
        <f t="shared" si="10"/>
        <v>-2.1742465707675948E-2</v>
      </c>
    </row>
    <row r="549" spans="23:25" x14ac:dyDescent="0.25">
      <c r="W549" s="3">
        <v>42263</v>
      </c>
      <c r="X549" s="2">
        <v>31.472300000000001</v>
      </c>
      <c r="Y549" s="2">
        <f t="shared" si="10"/>
        <v>9.3309302543048353E-3</v>
      </c>
    </row>
    <row r="550" spans="23:25" x14ac:dyDescent="0.25">
      <c r="W550" s="3">
        <v>42262</v>
      </c>
      <c r="X550" s="2">
        <v>31.18</v>
      </c>
      <c r="Y550" s="2">
        <f t="shared" si="10"/>
        <v>-1.0270997843249542E-2</v>
      </c>
    </row>
    <row r="551" spans="23:25" x14ac:dyDescent="0.25">
      <c r="W551" s="3">
        <v>42261</v>
      </c>
      <c r="X551" s="2">
        <v>31.501899999999999</v>
      </c>
      <c r="Y551" s="2">
        <f t="shared" si="10"/>
        <v>1.106027652846104E-2</v>
      </c>
    </row>
    <row r="552" spans="23:25" x14ac:dyDescent="0.25">
      <c r="W552" s="3">
        <v>42258</v>
      </c>
      <c r="X552" s="2">
        <v>31.1554</v>
      </c>
      <c r="Y552" s="2">
        <f t="shared" si="10"/>
        <v>-5.7704377199774386E-3</v>
      </c>
    </row>
    <row r="553" spans="23:25" x14ac:dyDescent="0.25">
      <c r="W553" s="3">
        <v>42257</v>
      </c>
      <c r="X553" s="2">
        <v>31.335699999999999</v>
      </c>
      <c r="Y553" s="2">
        <f t="shared" si="10"/>
        <v>-1.7264744973446829E-2</v>
      </c>
    </row>
    <row r="554" spans="23:25" x14ac:dyDescent="0.25">
      <c r="W554" s="3">
        <v>42256</v>
      </c>
      <c r="X554" s="2">
        <v>31.881399999999999</v>
      </c>
      <c r="Y554" s="2">
        <f t="shared" si="10"/>
        <v>1.6499138527924232E-2</v>
      </c>
    </row>
    <row r="555" spans="23:25" x14ac:dyDescent="0.25">
      <c r="W555" s="3">
        <v>42255</v>
      </c>
      <c r="X555" s="2">
        <v>31.3597</v>
      </c>
      <c r="Y555" s="2">
        <f t="shared" si="10"/>
        <v>1.0462807609440079E-2</v>
      </c>
    </row>
    <row r="556" spans="23:25" x14ac:dyDescent="0.25">
      <c r="W556" s="3">
        <v>42254</v>
      </c>
      <c r="X556" s="2">
        <v>31.033300000000001</v>
      </c>
      <c r="Y556" s="2">
        <f t="shared" si="10"/>
        <v>1.835197266546612E-3</v>
      </c>
    </row>
    <row r="557" spans="23:25" x14ac:dyDescent="0.25">
      <c r="W557" s="3">
        <v>42251</v>
      </c>
      <c r="X557" s="2">
        <v>30.976400000000002</v>
      </c>
      <c r="Y557" s="2">
        <f t="shared" si="10"/>
        <v>-3.5786157012079531E-2</v>
      </c>
    </row>
    <row r="558" spans="23:25" x14ac:dyDescent="0.25">
      <c r="W558" s="3">
        <v>42250</v>
      </c>
      <c r="X558" s="2">
        <v>32.104999999999997</v>
      </c>
      <c r="Y558" s="2">
        <f t="shared" si="10"/>
        <v>2.5261595557391709E-3</v>
      </c>
    </row>
    <row r="559" spans="23:25" x14ac:dyDescent="0.25">
      <c r="W559" s="3">
        <v>42249</v>
      </c>
      <c r="X559" s="2">
        <v>32.024000000000001</v>
      </c>
      <c r="Y559" s="2">
        <f t="shared" si="10"/>
        <v>-7.2494522622062289E-3</v>
      </c>
    </row>
    <row r="560" spans="23:25" x14ac:dyDescent="0.25">
      <c r="W560" s="3">
        <v>42248</v>
      </c>
      <c r="X560" s="2">
        <v>32.256999999999998</v>
      </c>
      <c r="Y560" s="2">
        <f t="shared" si="10"/>
        <v>-3.6409383962913787E-2</v>
      </c>
    </row>
    <row r="561" spans="23:25" x14ac:dyDescent="0.25">
      <c r="W561" s="3">
        <v>42247</v>
      </c>
      <c r="X561" s="2">
        <v>33.453099999999999</v>
      </c>
      <c r="Y561" s="2">
        <f t="shared" si="10"/>
        <v>-1.5727712180991733E-2</v>
      </c>
    </row>
    <row r="562" spans="23:25" x14ac:dyDescent="0.25">
      <c r="W562" s="3">
        <v>42244</v>
      </c>
      <c r="X562" s="2">
        <v>33.983400000000003</v>
      </c>
      <c r="Y562" s="2">
        <f t="shared" si="10"/>
        <v>-2.3249023270785971E-3</v>
      </c>
    </row>
    <row r="563" spans="23:25" x14ac:dyDescent="0.25">
      <c r="W563" s="3">
        <v>42243</v>
      </c>
      <c r="X563" s="2">
        <v>34.0625</v>
      </c>
      <c r="Y563" s="2">
        <f t="shared" si="10"/>
        <v>2.1385207356019776E-2</v>
      </c>
    </row>
    <row r="564" spans="23:25" x14ac:dyDescent="0.25">
      <c r="W564" s="3">
        <v>42242</v>
      </c>
      <c r="X564" s="2">
        <v>33.341799999999999</v>
      </c>
      <c r="Y564" s="2">
        <f t="shared" si="10"/>
        <v>1.4026373431880871E-2</v>
      </c>
    </row>
    <row r="565" spans="23:25" x14ac:dyDescent="0.25">
      <c r="W565" s="3">
        <v>42241</v>
      </c>
      <c r="X565" s="2">
        <v>32.877400000000002</v>
      </c>
      <c r="Y565" s="2">
        <f t="shared" si="10"/>
        <v>-1.3612392883054165E-2</v>
      </c>
    </row>
    <row r="566" spans="23:25" x14ac:dyDescent="0.25">
      <c r="W566" s="3">
        <v>42240</v>
      </c>
      <c r="X566" s="2">
        <v>33.328000000000003</v>
      </c>
      <c r="Y566" s="2">
        <f t="shared" si="10"/>
        <v>-4.5329343945236265E-2</v>
      </c>
    </row>
    <row r="567" spans="23:25" x14ac:dyDescent="0.25">
      <c r="W567" s="3">
        <v>42237</v>
      </c>
      <c r="X567" s="2">
        <v>34.8735</v>
      </c>
      <c r="Y567" s="2">
        <f t="shared" si="10"/>
        <v>-2.2364075842696438E-2</v>
      </c>
    </row>
    <row r="568" spans="23:25" x14ac:dyDescent="0.25">
      <c r="W568" s="3">
        <v>42236</v>
      </c>
      <c r="X568" s="2">
        <v>35.662199999999999</v>
      </c>
      <c r="Y568" s="2">
        <f t="shared" si="10"/>
        <v>6.0780714847801353E-3</v>
      </c>
    </row>
    <row r="569" spans="23:25" x14ac:dyDescent="0.25">
      <c r="W569" s="3">
        <v>42235</v>
      </c>
      <c r="X569" s="2">
        <v>35.446100000000001</v>
      </c>
      <c r="Y569" s="2">
        <f t="shared" si="10"/>
        <v>-1.2275494114056115E-2</v>
      </c>
    </row>
    <row r="570" spans="23:25" x14ac:dyDescent="0.25">
      <c r="W570" s="3">
        <v>42234</v>
      </c>
      <c r="X570" s="2">
        <v>35.883899999999997</v>
      </c>
      <c r="Y570" s="2">
        <f t="shared" si="10"/>
        <v>4.0545916769420412E-3</v>
      </c>
    </row>
    <row r="571" spans="23:25" x14ac:dyDescent="0.25">
      <c r="W571" s="3">
        <v>42233</v>
      </c>
      <c r="X571" s="2">
        <v>35.738700000000001</v>
      </c>
      <c r="Y571" s="2">
        <f t="shared" si="10"/>
        <v>1.083446473289373E-3</v>
      </c>
    </row>
    <row r="572" spans="23:25" x14ac:dyDescent="0.25">
      <c r="W572" s="3">
        <v>42230</v>
      </c>
      <c r="X572" s="2">
        <v>35.700000000000003</v>
      </c>
      <c r="Y572" s="2">
        <f t="shared" si="10"/>
        <v>9.6005600973182604E-3</v>
      </c>
    </row>
    <row r="573" spans="23:25" x14ac:dyDescent="0.25">
      <c r="W573" s="3">
        <v>42229</v>
      </c>
      <c r="X573" s="2">
        <v>35.358899999999998</v>
      </c>
      <c r="Y573" s="2">
        <f t="shared" si="10"/>
        <v>-9.0345736266573516E-3</v>
      </c>
    </row>
    <row r="574" spans="23:25" x14ac:dyDescent="0.25">
      <c r="W574" s="3">
        <v>42228</v>
      </c>
      <c r="X574" s="2">
        <v>35.6798</v>
      </c>
      <c r="Y574" s="2">
        <f t="shared" si="10"/>
        <v>-9.1953131687153543E-3</v>
      </c>
    </row>
    <row r="575" spans="23:25" x14ac:dyDescent="0.25">
      <c r="W575" s="3">
        <v>42227</v>
      </c>
      <c r="X575" s="2">
        <v>36.009399999999999</v>
      </c>
      <c r="Y575" s="2">
        <f t="shared" si="10"/>
        <v>-7.106162540236903E-3</v>
      </c>
    </row>
    <row r="576" spans="23:25" x14ac:dyDescent="0.25">
      <c r="W576" s="3">
        <v>42226</v>
      </c>
      <c r="X576" s="2">
        <v>36.266199999999998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35.277799999999999</v>
      </c>
      <c r="Y578" s="2">
        <f t="shared" si="10"/>
        <v>-1.4830884631395992E-2</v>
      </c>
    </row>
    <row r="579" spans="23:25" x14ac:dyDescent="0.25">
      <c r="W579" s="3">
        <v>42221</v>
      </c>
      <c r="X579" s="2">
        <v>35.804900000000004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EURAUD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161</v>
      </c>
      <c r="W2" s="3">
        <f>D1</f>
        <v>43025</v>
      </c>
      <c r="AA2" s="2">
        <v>62</v>
      </c>
      <c r="AB2" s="2">
        <f ca="1">AVERAGE(OFFSET($X$5,0,0,AA2,1))</f>
        <v>1.493855806451613</v>
      </c>
      <c r="AC2" s="46">
        <f ca="1">STDEV(OFFSET($Y$5,0,0,AA2,1))*SQRT(250)</f>
        <v>7.4268222933036782E-2</v>
      </c>
      <c r="AD2" s="2">
        <f ca="1">MAX(OFFSET($X$5,0,0,AA2,1))</f>
        <v>1.52258</v>
      </c>
      <c r="AE2" s="2">
        <f ca="1">MIN(OFFSET($X$5,0,0,AA2,1))</f>
        <v>1.46557</v>
      </c>
      <c r="AF2" s="2">
        <f ca="1">AD2-AE2</f>
        <v>5.7010000000000005E-2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1.4888514400000001</v>
      </c>
      <c r="AC3" s="46">
        <f ca="1">STDEV(OFFSET($Y$5,0,0,AA3,1))*SQRT(250)</f>
        <v>7.957975195188581E-2</v>
      </c>
      <c r="AD3" s="2">
        <f ca="1">MAX(OFFSET($X$5,0,0,AA3,1))</f>
        <v>1.52258</v>
      </c>
      <c r="AE3" s="2">
        <f ca="1">MIN(OFFSET($X$5,0,0,AA3,1))</f>
        <v>1.4481200000000001</v>
      </c>
      <c r="AF3" s="2">
        <f t="shared" ref="AF3:AF5" ca="1" si="1">AD3-AE3</f>
        <v>7.4459999999999971E-2</v>
      </c>
    </row>
    <row r="4" spans="1:32" x14ac:dyDescent="0.25">
      <c r="D4"/>
      <c r="AA4" s="2">
        <v>185</v>
      </c>
      <c r="AB4" s="2">
        <f t="shared" ca="1" si="0"/>
        <v>1.4604904864864872</v>
      </c>
      <c r="AC4" s="46">
        <f ca="1">STDEV(OFFSET($Y$5,0,0,AA4,1))*SQRT(250)</f>
        <v>8.1727316620476137E-2</v>
      </c>
      <c r="AD4" s="2">
        <f ca="1">MAX(OFFSET($X$5,0,0,AA4,1))</f>
        <v>1.52258</v>
      </c>
      <c r="AE4" s="2">
        <f ca="1">MIN(OFFSET($X$5,0,0,AA4,1))</f>
        <v>1.3706400000000001</v>
      </c>
      <c r="AF4" s="2">
        <f t="shared" ca="1" si="1"/>
        <v>0.15193999999999996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1.50034</v>
      </c>
      <c r="Y5" s="2">
        <f>LN(X5/X6)</f>
        <v>-1.5451218525237506E-3</v>
      </c>
      <c r="AA5" s="2">
        <v>250</v>
      </c>
      <c r="AB5" s="2">
        <f t="shared" ca="1" si="0"/>
        <v>1.4529130000000021</v>
      </c>
      <c r="AC5" s="46">
        <f ca="1">STDEV(OFFSET($Y$5,0,0,AA5,1))*SQRT(250)</f>
        <v>8.097679875777937E-2</v>
      </c>
      <c r="AD5" s="2">
        <f ca="1">MAX(OFFSET($X$5,0,0,AA5,1))</f>
        <v>1.52258</v>
      </c>
      <c r="AE5" s="2">
        <f ca="1">MIN(OFFSET($X$5,0,0,AA5,1))</f>
        <v>1.3706400000000001</v>
      </c>
      <c r="AF5" s="2">
        <f t="shared" ca="1" si="1"/>
        <v>0.15193999999999996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1.5007952095596599</v>
      </c>
      <c r="E6" s="128">
        <f ca="1">SUMIFS(INDIRECT("fincad_data!"&amp;E$3),fincad_data!$C:$C,$C6,fincad_data!$D:$D,$C6,fincad_data!$B:$B,$D$2,fincad_data!D:D,$C6,fincad_data!A:A,$D$1)</f>
        <v>1.51017350056896</v>
      </c>
      <c r="F6" s="129">
        <f ca="1">SUMIFS(INDIRECT("fincad_data!"&amp;F$3),fincad_data!$C:$C,$C6,fincad_data!$D:$D,$C6,fincad_data!$B:$B,$D$2,fincad_data!D:D,$C6,fincad_data!A:A,$D$1)</f>
        <v>7.2848273684041301E-2</v>
      </c>
      <c r="G6" s="129">
        <f ca="1">SUMIFS(INDIRECT("fincad_data!"&amp;G$3),fincad_data!$C:$C,$C6,fincad_data!$D:$D,$C6,fincad_data!$B:$B,$D$2,fincad_data!D:D,$C6,fincad_data!A:A,$D$1)</f>
        <v>7.3811216523731293E-2</v>
      </c>
      <c r="H6" s="130">
        <f ca="1">SUMIFS(INDIRECT("fincad_data!"&amp;H$3),fincad_data!$C:$C,$C6,fincad_data!$D:$D,$C6,fincad_data!$B:$B,$D$2,fincad_data!D:D,$C6,fincad_data!A:A,$D$1)</f>
        <v>1.16756052784871E-2</v>
      </c>
      <c r="I6" s="130">
        <f ca="1">SUMIFS(INDIRECT("fincad_data!"&amp;I$3),fincad_data!$C:$C,$C6,fincad_data!$D:$D,$C6,fincad_data!$B:$B,$D$2,fincad_data!D:D,$C6,fincad_data!A:A,$D$1)</f>
        <v>1.4815216233716401E-2</v>
      </c>
      <c r="J6" s="129">
        <f ca="1">SUMIFS(INDIRECT("fincad_data!"&amp;J$3),fincad_data!$C:$C,$C6,fincad_data!$D:$D,$C6,fincad_data!$B:$B,$D$2,fincad_data!D:D,$C6,fincad_data!A:A,$D$1)</f>
        <v>2.4860107363235302E-2</v>
      </c>
      <c r="K6" s="128">
        <f ca="1">SUMIFS(INDIRECT("fincad_data!"&amp;K$3),fincad_data!$C:$C,$C6,fincad_data!$D:$D,$C6,fincad_data!$B:$B,$D$2,fincad_data!D:D,$C6,fincad_data!A:A,$D$1)</f>
        <v>1.5054469827294656</v>
      </c>
      <c r="L6" s="128">
        <f ca="1">SUMIFS(INDIRECT("fincad_data!"&amp;L$3),fincad_data!$C:$C,$C6,fincad_data!$D:$D,$C6,fincad_data!$B:$B,$D$2,fincad_data!D:D,$C6,fincad_data!A:A,$D$1)</f>
        <v>1.4881265834519772</v>
      </c>
      <c r="W6" s="3">
        <v>43024</v>
      </c>
      <c r="X6" s="2">
        <v>1.5026600000000001</v>
      </c>
      <c r="Y6" s="2">
        <f t="shared" ref="Y6:Y69" si="2">LN(X6/X7)</f>
        <v>2.405296807790936E-3</v>
      </c>
      <c r="AA6" s="2">
        <v>500</v>
      </c>
      <c r="AB6" s="2">
        <f t="shared" ca="1" si="0"/>
        <v>1.4757688800000008</v>
      </c>
      <c r="AC6" s="46">
        <f ca="1">STDEV(OFFSET($Y$5,0,0,AA6,1))*SQRT(250)</f>
        <v>9.738751390822821E-2</v>
      </c>
      <c r="AD6" s="2">
        <f ca="1">MAX(OFFSET($X$5,0,0,AA6,1))</f>
        <v>1.5972</v>
      </c>
      <c r="AE6" s="2">
        <f ca="1">MIN(OFFSET($X$5,0,0,AA6,1))</f>
        <v>1.3706400000000001</v>
      </c>
      <c r="AF6" s="2">
        <f ca="1">AD6-AE6</f>
        <v>0.22655999999999987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1.5007952095596599</v>
      </c>
      <c r="E7" s="128">
        <f ca="1">SUMIFS(INDIRECT("fincad_data!"&amp;E$3),fincad_data!$C:$C,$C7,fincad_data!$D:$D,$C7,fincad_data!$B:$B,$D$2,fincad_data!D:D,$C7,fincad_data!A:A,$D$1)</f>
        <v>1.5194347420002801</v>
      </c>
      <c r="F7" s="129">
        <f ca="1">SUMIFS(INDIRECT("fincad_data!"&amp;F$3),fincad_data!$C:$C,$C7,fincad_data!$D:$D,$C7,fincad_data!$B:$B,$D$2,fincad_data!D:D,$C7,fincad_data!A:A,$D$1)</f>
        <v>8.0961252118910004E-2</v>
      </c>
      <c r="G7" s="129">
        <f ca="1">SUMIFS(INDIRECT("fincad_data!"&amp;G$3),fincad_data!$C:$C,$C7,fincad_data!$D:$D,$C7,fincad_data!$B:$B,$D$2,fincad_data!D:D,$C7,fincad_data!A:A,$D$1)</f>
        <v>8.2074780403603803E-2</v>
      </c>
      <c r="H7" s="130">
        <f ca="1">SUMIFS(INDIRECT("fincad_data!"&amp;H$3),fincad_data!$C:$C,$C7,fincad_data!$D:$D,$C7,fincad_data!$B:$B,$D$2,fincad_data!D:D,$C7,fincad_data!A:A,$D$1)</f>
        <v>1.7127303731859302E-2</v>
      </c>
      <c r="I7" s="130">
        <f ca="1">SUMIFS(INDIRECT("fincad_data!"&amp;I$3),fincad_data!$C:$C,$C7,fincad_data!$D:$D,$C7,fincad_data!$B:$B,$D$2,fincad_data!D:D,$C7,fincad_data!A:A,$D$1)</f>
        <v>2.3213432715199097E-2</v>
      </c>
      <c r="J7" s="129">
        <f ca="1">SUMIFS(INDIRECT("fincad_data!"&amp;J$3),fincad_data!$C:$C,$C7,fincad_data!$D:$D,$C7,fincad_data!$B:$B,$D$2,fincad_data!D:D,$C7,fincad_data!A:A,$D$1)</f>
        <v>2.4893374791699847E-2</v>
      </c>
      <c r="K7" s="128">
        <f ca="1">SUMIFS(INDIRECT("fincad_data!"&amp;K$3),fincad_data!$C:$C,$C7,fincad_data!$D:$D,$C7,fincad_data!$B:$B,$D$2,fincad_data!D:D,$C7,fincad_data!A:A,$D$1)</f>
        <v>1.5102432070459855</v>
      </c>
      <c r="L7" s="128">
        <f ca="1">SUMIFS(INDIRECT("fincad_data!"&amp;L$3),fincad_data!$C:$C,$C7,fincad_data!$D:$D,$C7,fincad_data!$B:$B,$D$2,fincad_data!D:D,$C7,fincad_data!A:A,$D$1)</f>
        <v>1.4849636384935918</v>
      </c>
      <c r="W7" s="3">
        <v>43021</v>
      </c>
      <c r="X7" s="2">
        <v>1.49905</v>
      </c>
      <c r="Y7" s="2">
        <f t="shared" si="2"/>
        <v>-9.0843913431259016E-3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1.5007952095596599</v>
      </c>
      <c r="E8" s="128">
        <f ca="1">SUMIFS(INDIRECT("fincad_data!"&amp;E$3),fincad_data!$C:$C,$C8,fincad_data!$D:$D,$C8,fincad_data!$B:$B,$D$2,fincad_data!D:D,$C8,fincad_data!A:A,$D$1)</f>
        <v>1.5291531659781401</v>
      </c>
      <c r="F8" s="129">
        <f ca="1">SUMIFS(INDIRECT("fincad_data!"&amp;F$3),fincad_data!$C:$C,$C8,fincad_data!$D:$D,$C8,fincad_data!$B:$B,$D$2,fincad_data!D:D,$C8,fincad_data!A:A,$D$1)</f>
        <v>8.3879109788862594E-2</v>
      </c>
      <c r="G8" s="129">
        <f ca="1">SUMIFS(INDIRECT("fincad_data!"&amp;G$3),fincad_data!$C:$C,$C8,fincad_data!$D:$D,$C8,fincad_data!$B:$B,$D$2,fincad_data!D:D,$C8,fincad_data!A:A,$D$1)</f>
        <v>8.5411547931357801E-2</v>
      </c>
      <c r="H8" s="130">
        <f ca="1">SUMIFS(INDIRECT("fincad_data!"&amp;H$3),fincad_data!$C:$C,$C8,fincad_data!$D:$D,$C8,fincad_data!$B:$B,$D$2,fincad_data!D:D,$C8,fincad_data!A:A,$D$1)</f>
        <v>2.0465757928875099E-2</v>
      </c>
      <c r="I8" s="130">
        <f ca="1">SUMIFS(INDIRECT("fincad_data!"&amp;I$3),fincad_data!$C:$C,$C8,fincad_data!$D:$D,$C8,fincad_data!$B:$B,$D$2,fincad_data!D:D,$C8,fincad_data!A:A,$D$1)</f>
        <v>2.9641861817410603E-2</v>
      </c>
      <c r="J8" s="129">
        <f ca="1">SUMIFS(INDIRECT("fincad_data!"&amp;J$3),fincad_data!$C:$C,$C8,fincad_data!$D:$D,$C8,fincad_data!$B:$B,$D$2,fincad_data!D:D,$C8,fincad_data!A:A,$D$1)</f>
        <v>2.5171917155206922E-2</v>
      </c>
      <c r="K8" s="128">
        <f ca="1">SUMIFS(INDIRECT("fincad_data!"&amp;K$3),fincad_data!$C:$C,$C8,fincad_data!$D:$D,$C8,fincad_data!$B:$B,$D$2,fincad_data!D:D,$C8,fincad_data!A:A,$D$1)</f>
        <v>1.5152490829757466</v>
      </c>
      <c r="L8" s="128">
        <f ca="1">SUMIFS(INDIRECT("fincad_data!"&amp;L$3),fincad_data!$C:$C,$C8,fincad_data!$D:$D,$C8,fincad_data!$B:$B,$D$2,fincad_data!D:D,$C8,fincad_data!A:A,$D$1)</f>
        <v>1.4851311146955963</v>
      </c>
      <c r="W8" s="3">
        <v>43020</v>
      </c>
      <c r="X8" s="2">
        <v>1.5127299999999999</v>
      </c>
      <c r="Y8" s="2">
        <f t="shared" si="2"/>
        <v>-6.4902988997780613E-3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1.5007952095596599</v>
      </c>
      <c r="E9" s="128">
        <f ca="1">SUMIFS(INDIRECT("fincad_data!"&amp;E$3),fincad_data!$C:$C,$C9,fincad_data!$D:$D,$C9,fincad_data!$B:$B,$D$2,fincad_data!D:D,$C9,fincad_data!A:A,$D$1)</f>
        <v>1.53949129852744</v>
      </c>
      <c r="F9" s="129">
        <f ca="1">SUMIFS(INDIRECT("fincad_data!"&amp;F$3),fincad_data!$C:$C,$C9,fincad_data!$D:$D,$C9,fincad_data!$B:$B,$D$2,fincad_data!D:D,$C9,fincad_data!A:A,$D$1)</f>
        <v>8.5210580268469199E-2</v>
      </c>
      <c r="G9" s="129">
        <f ca="1">SUMIFS(INDIRECT("fincad_data!"&amp;G$3),fincad_data!$C:$C,$C9,fincad_data!$D:$D,$C9,fincad_data!$B:$B,$D$2,fincad_data!D:D,$C9,fincad_data!A:A,$D$1)</f>
        <v>8.7026195621815294E-2</v>
      </c>
      <c r="H9" s="130">
        <f ca="1">SUMIFS(INDIRECT("fincad_data!"&amp;H$3),fincad_data!$C:$C,$C9,fincad_data!$D:$D,$C9,fincad_data!$B:$B,$D$2,fincad_data!D:D,$C9,fincad_data!A:A,$D$1)</f>
        <v>2.2657030303265602E-2</v>
      </c>
      <c r="I9" s="130">
        <f ca="1">SUMIFS(INDIRECT("fincad_data!"&amp;I$3),fincad_data!$C:$C,$C9,fincad_data!$D:$D,$C9,fincad_data!$B:$B,$D$2,fincad_data!D:D,$C9,fincad_data!A:A,$D$1)</f>
        <v>3.4989530225312496E-2</v>
      </c>
      <c r="J9" s="129">
        <f ca="1">SUMIFS(INDIRECT("fincad_data!"&amp;J$3),fincad_data!$C:$C,$C9,fincad_data!$D:$D,$C9,fincad_data!$B:$B,$D$2,fincad_data!D:D,$C9,fincad_data!A:A,$D$1)</f>
        <v>2.5616494866403605E-2</v>
      </c>
      <c r="K9" s="128">
        <f ca="1">SUMIFS(INDIRECT("fincad_data!"&amp;K$3),fincad_data!$C:$C,$C9,fincad_data!$D:$D,$C9,fincad_data!$B:$B,$D$2,fincad_data!D:D,$C9,fincad_data!A:A,$D$1)</f>
        <v>1.5207368119130682</v>
      </c>
      <c r="L9" s="128">
        <f ca="1">SUMIFS(INDIRECT("fincad_data!"&amp;L$3),fincad_data!$C:$C,$C9,fincad_data!$D:$D,$C9,fincad_data!$B:$B,$D$2,fincad_data!D:D,$C9,fincad_data!A:A,$D$1)</f>
        <v>1.487446252902964</v>
      </c>
      <c r="W9" s="3">
        <v>43019</v>
      </c>
      <c r="X9" s="2">
        <v>1.52258</v>
      </c>
      <c r="Y9" s="2">
        <f t="shared" si="2"/>
        <v>2.8874285460861078E-3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1.5007952095596599</v>
      </c>
      <c r="E10" s="128">
        <f ca="1">SUMIFS(INDIRECT("fincad_data!"&amp;E$3),fincad_data!$C:$C,$C10,fincad_data!$D:$D,$C10,fincad_data!$B:$B,$D$2,fincad_data!D:D,$C10,fincad_data!A:A,$D$1)</f>
        <v>1.5804009908560099</v>
      </c>
      <c r="F10" s="129">
        <f ca="1">SUMIFS(INDIRECT("fincad_data!"&amp;F$3),fincad_data!$C:$C,$C10,fincad_data!$D:$D,$C10,fincad_data!$B:$B,$D$2,fincad_data!D:D,$C10,fincad_data!A:A,$D$1)</f>
        <v>8.85498783833987E-2</v>
      </c>
      <c r="G10" s="129">
        <f ca="1">SUMIFS(INDIRECT("fincad_data!"&amp;G$3),fincad_data!$C:$C,$C10,fincad_data!$D:$D,$C10,fincad_data!$B:$B,$D$2,fincad_data!D:D,$C10,fincad_data!A:A,$D$1)</f>
        <v>9.07837963985893E-2</v>
      </c>
      <c r="H10" s="130">
        <f ca="1">SUMIFS(INDIRECT("fincad_data!"&amp;H$3),fincad_data!$C:$C,$C10,fincad_data!$D:$D,$C10,fincad_data!$B:$B,$D$2,fincad_data!D:D,$C10,fincad_data!A:A,$D$1)</f>
        <v>2.79935252558383E-2</v>
      </c>
      <c r="I10" s="130">
        <f ca="1">SUMIFS(INDIRECT("fincad_data!"&amp;I$3),fincad_data!$C:$C,$C10,fincad_data!$D:$D,$C10,fincad_data!$B:$B,$D$2,fincad_data!D:D,$C10,fincad_data!A:A,$D$1)</f>
        <v>5.1981326007351406E-2</v>
      </c>
      <c r="J10" s="129">
        <f ca="1">SUMIFS(INDIRECT("fincad_data!"&amp;J$3),fincad_data!$C:$C,$C10,fincad_data!$D:$D,$C10,fincad_data!$B:$B,$D$2,fincad_data!D:D,$C10,fincad_data!A:A,$D$1)</f>
        <v>2.6064420910549002E-2</v>
      </c>
      <c r="K10" s="128">
        <f ca="1">SUMIFS(INDIRECT("fincad_data!"&amp;K$3),fincad_data!$C:$C,$C10,fincad_data!$D:$D,$C10,fincad_data!$B:$B,$D$2,fincad_data!D:D,$C10,fincad_data!A:A,$D$1)</f>
        <v>1.5433787294107808</v>
      </c>
      <c r="L10" s="128">
        <f ca="1">SUMIFS(INDIRECT("fincad_data!"&amp;L$3),fincad_data!$C:$C,$C10,fincad_data!$D:$D,$C10,fincad_data!$B:$B,$D$2,fincad_data!D:D,$C10,fincad_data!A:A,$D$1)</f>
        <v>1.5023089781015426</v>
      </c>
      <c r="W10" s="3">
        <v>43018</v>
      </c>
      <c r="X10" s="2">
        <v>1.5181900000000002</v>
      </c>
      <c r="Y10" s="2">
        <f t="shared" si="2"/>
        <v>2.5391353546241578E-3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1.51434</v>
      </c>
      <c r="Y11" s="2">
        <f t="shared" si="2"/>
        <v>2.5323583296785858E-3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1.51051</v>
      </c>
      <c r="Y12" s="2">
        <f t="shared" si="2"/>
        <v>5.4234495749136413E-3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1.50234</v>
      </c>
      <c r="Y13" s="2">
        <f t="shared" si="2"/>
        <v>4.7839798196879372E-3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1.5771829270935769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1.4951699999999999</v>
      </c>
      <c r="Y14" s="2">
        <f t="shared" si="2"/>
        <v>-2.3581529163437349E-3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0.42817075227916573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1.4986999999999999</v>
      </c>
      <c r="Y15" s="2">
        <f t="shared" si="2"/>
        <v>-2.5352094018600297E-4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1.0991307271161264</v>
      </c>
      <c r="F16" s="123">
        <f ca="1">SUMIFS(INDIRECT("fincad_data!"&amp;$B16),fincad_data!$C:$C,$C16,fincad_data!$D:$D,F$13,fincad_data!$B:$B,$D$2,fincad_data!$A:$A,$D$1)</f>
        <v>1.8122991591990454</v>
      </c>
      <c r="G16" s="123"/>
      <c r="H16" s="123"/>
      <c r="I16" s="123"/>
      <c r="K16" s="159">
        <f ca="1">E16/$F16</f>
        <v>0.60648415662339805</v>
      </c>
      <c r="L16" s="159">
        <f ca="1">(F16-E16)/$F16</f>
        <v>0.393515843376602</v>
      </c>
      <c r="M16" s="123"/>
      <c r="N16" s="123"/>
      <c r="O16" s="123"/>
      <c r="S16" s="17"/>
      <c r="W16" s="3">
        <v>43010</v>
      </c>
      <c r="X16" s="2">
        <v>1.49908</v>
      </c>
      <c r="Y16" s="2">
        <f t="shared" si="2"/>
        <v>-6.0851912406877234E-3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0.78984257692168491</v>
      </c>
      <c r="F17" s="124">
        <f ca="1">SUMIFS(INDIRECT("fincad_data!"&amp;$B17),fincad_data!$C:$C,$C16,fincad_data!$D:$D,F$13,fincad_data!$B:$B,$D$2,fincad_data!$A:$A,$D$1)</f>
        <v>0.53510344959949896</v>
      </c>
      <c r="G17" s="124"/>
      <c r="H17" s="124"/>
      <c r="I17" s="124"/>
      <c r="K17" s="160">
        <f ca="1">E17/$F17</f>
        <v>1.4760558495985157</v>
      </c>
      <c r="L17" s="160">
        <f ca="1">(F17-E17)/$F17</f>
        <v>-0.4760558495985156</v>
      </c>
      <c r="M17" s="124"/>
      <c r="N17" s="124"/>
      <c r="O17" s="124"/>
      <c r="S17" s="17"/>
      <c r="W17" s="3">
        <v>43007</v>
      </c>
      <c r="X17" s="2">
        <v>1.50823</v>
      </c>
      <c r="Y17" s="2">
        <f t="shared" si="2"/>
        <v>5.2183684916597443E-3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1.0595383514540826</v>
      </c>
      <c r="F18" s="123">
        <f ca="1">SUMIFS(INDIRECT("fincad_data!"&amp;$B18),fincad_data!$C:$C,$C18,fincad_data!$D:$D,F$13,fincad_data!$B:$B,$D$2,fincad_data!$A:$A,$D$1)</f>
        <v>1.1837586582300357</v>
      </c>
      <c r="G18" s="123">
        <f ca="1">SUMIFS(INDIRECT("fincad_data!"&amp;$B18),fincad_data!$C:$C,$C18,fincad_data!$D:$D,G$13,fincad_data!$B:$B,$D$2,fincad_data!$A:$A,$D$1)</f>
        <v>1.9076338670232706</v>
      </c>
      <c r="H18" s="123"/>
      <c r="I18" s="123"/>
      <c r="K18" s="159">
        <f ca="1">E18/$G18</f>
        <v>0.55542018296593687</v>
      </c>
      <c r="L18" s="159">
        <f ca="1">(F18-E18)/$G18</f>
        <v>6.5117478213882932E-2</v>
      </c>
      <c r="M18" s="159">
        <f ca="1">(G18-F18)/$G18</f>
        <v>0.37946233882018021</v>
      </c>
      <c r="N18" s="123"/>
      <c r="O18" s="123"/>
      <c r="W18" s="3">
        <v>43006</v>
      </c>
      <c r="X18" s="2">
        <v>1.50038</v>
      </c>
      <c r="Y18" s="2">
        <f t="shared" si="2"/>
        <v>2.7230151507907263E-3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0.90432444004513135</v>
      </c>
      <c r="F19" s="124">
        <f ca="1">SUMIFS(INDIRECT("fincad_data!"&amp;$B19),fincad_data!$C:$C,$C18,fincad_data!$D:$D,F$13,fincad_data!$B:$B,$D$2,fincad_data!$A:$A,$D$1)</f>
        <v>0.75932472479991453</v>
      </c>
      <c r="G19" s="124">
        <f ca="1">SUMIFS(INDIRECT("fincad_data!"&amp;$B19),fincad_data!$C:$C,$C18,fincad_data!$D:$D,G$13,fincad_data!$B:$B,$D$2,fincad_data!$A:$A,$D$1)</f>
        <v>0.63748856752514926</v>
      </c>
      <c r="H19" s="124"/>
      <c r="I19" s="124"/>
      <c r="K19" s="160">
        <f ca="1">E19/$G19</f>
        <v>1.4185735809441873</v>
      </c>
      <c r="L19" s="160">
        <f ca="1">(F19-E19)/$G19</f>
        <v>-0.22745461272840239</v>
      </c>
      <c r="M19" s="160">
        <f ca="1">(G19-F19)/$G19</f>
        <v>-0.19111896821578492</v>
      </c>
      <c r="N19" s="124"/>
      <c r="O19" s="124"/>
      <c r="W19" s="3">
        <v>43005</v>
      </c>
      <c r="X19" s="2">
        <v>1.4963</v>
      </c>
      <c r="Y19" s="2">
        <f t="shared" si="2"/>
        <v>5.6154238446478244E-4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1.0571070106230183</v>
      </c>
      <c r="F20" s="123">
        <f ca="1">SUMIFS(INDIRECT("fincad_data!"&amp;$B20),fincad_data!$C:$C,$C20,fincad_data!$D:$D,F$13,fincad_data!$B:$B,$D$2,fincad_data!$A:$A,$D$1)</f>
        <v>1.1259963802434312</v>
      </c>
      <c r="G20" s="123">
        <f ca="1">SUMIFS(INDIRECT("fincad_data!"&amp;$B20),fincad_data!$C:$C,$C20,fincad_data!$D:$D,G$13,fincad_data!$B:$B,$D$2,fincad_data!$A:$A,$D$1)</f>
        <v>1.2761771860340869</v>
      </c>
      <c r="H20" s="123">
        <f ca="1">SUMIFS(INDIRECT("fincad_data!"&amp;$B20),fincad_data!$C:$C,$C20,fincad_data!$D:$D,H$13,fincad_data!$B:$B,$D$2,fincad_data!$A:$A,$D$1)</f>
        <v>1.9779824403416684</v>
      </c>
      <c r="I20" s="123"/>
      <c r="K20" s="159">
        <f ca="1">E20/$H20</f>
        <v>0.5344370046280178</v>
      </c>
      <c r="L20" s="159">
        <f ca="1">(F20-E20)/$H20</f>
        <v>3.4828099691579295E-2</v>
      </c>
      <c r="M20" s="159">
        <f ca="1">(G20-F20)/$H20</f>
        <v>7.5926258356830575E-2</v>
      </c>
      <c r="N20" s="159">
        <f ca="1">(H20-G20)/$H20</f>
        <v>0.35480863732357226</v>
      </c>
      <c r="O20" s="123"/>
      <c r="W20" s="3">
        <v>43004</v>
      </c>
      <c r="X20" s="2">
        <v>1.49546</v>
      </c>
      <c r="Y20" s="2">
        <f t="shared" si="2"/>
        <v>1.7535057867869067E-3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0.95750156801882247</v>
      </c>
      <c r="F21" s="124">
        <f ca="1">SUMIFS(INDIRECT("fincad_data!"&amp;$B21),fincad_data!$C:$C,$C20,fincad_data!$D:$D,F$13,fincad_data!$B:$B,$D$2,fincad_data!$A:$A,$D$1)</f>
        <v>0.88762909255951639</v>
      </c>
      <c r="G21" s="124">
        <f ca="1">SUMIFS(INDIRECT("fincad_data!"&amp;$B21),fincad_data!$C:$C,$C20,fincad_data!$D:$D,G$13,fincad_data!$B:$B,$D$2,fincad_data!$A:$A,$D$1)</f>
        <v>0.78349323781255953</v>
      </c>
      <c r="H21" s="124">
        <f ca="1">SUMIFS(INDIRECT("fincad_data!"&amp;$B21),fincad_data!$C:$C,$C20,fincad_data!$D:$D,H$13,fincad_data!$B:$B,$D$2,fincad_data!$A:$A,$D$1)</f>
        <v>0.73693958189627884</v>
      </c>
      <c r="I21" s="124"/>
      <c r="K21" s="160">
        <f ca="1">E21/$H21</f>
        <v>1.2992945304349073</v>
      </c>
      <c r="L21" s="160">
        <f ca="1">(F21-E21)/$H21</f>
        <v>-9.4814388011988132E-2</v>
      </c>
      <c r="M21" s="160">
        <f ca="1">(G21-F21)/$H21</f>
        <v>-0.14130853777591437</v>
      </c>
      <c r="N21" s="160">
        <f ca="1">(H21-G21)/$H21</f>
        <v>-6.3171604647004734E-2</v>
      </c>
      <c r="O21" s="124"/>
      <c r="W21" s="3">
        <v>43003</v>
      </c>
      <c r="X21" s="2">
        <v>1.4928399999999999</v>
      </c>
      <c r="Y21" s="2">
        <f t="shared" si="2"/>
        <v>-5.8841575154803399E-3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1.0410886278770231</v>
      </c>
      <c r="F22" s="123">
        <f ca="1">SUMIFS(INDIRECT("fincad_data!"&amp;$B22),fincad_data!$C:$C,$C22,fincad_data!$D:$D,F$13,fincad_data!$B:$B,$D$2,fincad_data!$A:$A,$D$1)</f>
        <v>1.0812839615226422</v>
      </c>
      <c r="G22" s="123">
        <f ca="1">SUMIFS(INDIRECT("fincad_data!"&amp;$B22),fincad_data!$C:$C,$C22,fincad_data!$D:$D,G$13,fincad_data!$B:$B,$D$2,fincad_data!$A:$A,$D$1)</f>
        <v>1.1350194702381835</v>
      </c>
      <c r="H22" s="123">
        <f ca="1">SUMIFS(INDIRECT("fincad_data!"&amp;$B22),fincad_data!$C:$C,$C22,fincad_data!$D:$D,H$13,fincad_data!$B:$B,$D$2,fincad_data!$A:$A,$D$1)</f>
        <v>1.2016355159611494</v>
      </c>
      <c r="I22" s="123">
        <f ca="1">SUMIFS(INDIRECT("fincad_data!"&amp;$B22),fincad_data!$C:$C,$C22,fincad_data!$D:$D,I$13,fincad_data!$B:$B,$D$2,fincad_data!$A:$A,$D$1)</f>
        <v>2.1533309771855778</v>
      </c>
      <c r="K22" s="159">
        <f ca="1">E22/$I22</f>
        <v>0.48347821997978913</v>
      </c>
      <c r="L22" s="159">
        <f ca="1">(F22-E22)/$I22</f>
        <v>1.8666584037236471E-2</v>
      </c>
      <c r="M22" s="159">
        <f ca="1">(G22-F22)/$I22</f>
        <v>2.4954597915910776E-2</v>
      </c>
      <c r="N22" s="159">
        <f ca="1">(H22-G22)/$I22</f>
        <v>3.0936277993842645E-2</v>
      </c>
      <c r="O22" s="159">
        <f ca="1">(I22-H22)/$I22</f>
        <v>0.44196432007322095</v>
      </c>
      <c r="W22" s="3">
        <v>43000</v>
      </c>
      <c r="X22" s="2">
        <v>1.5016500000000002</v>
      </c>
      <c r="Y22" s="2">
        <f t="shared" si="2"/>
        <v>-2.879345525570252E-3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1.0032210973678646</v>
      </c>
      <c r="F23" s="124">
        <f ca="1">SUMIFS(INDIRECT("fincad_data!"&amp;$B23),fincad_data!$C:$C,$C22,fincad_data!$D:$D,F$13,fincad_data!$B:$B,$D$2,fincad_data!$A:$A,$D$1)</f>
        <v>0.99894007596408541</v>
      </c>
      <c r="G23" s="124">
        <f ca="1">SUMIFS(INDIRECT("fincad_data!"&amp;$B23),fincad_data!$C:$C,$C22,fincad_data!$D:$D,G$13,fincad_data!$B:$B,$D$2,fincad_data!$A:$A,$D$1)</f>
        <v>0.99562392128096289</v>
      </c>
      <c r="H23" s="124">
        <f ca="1">SUMIFS(INDIRECT("fincad_data!"&amp;$B23),fincad_data!$C:$C,$C22,fincad_data!$D:$D,H$13,fincad_data!$B:$B,$D$2,fincad_data!$A:$A,$D$1)</f>
        <v>0.99038688679858933</v>
      </c>
      <c r="I23" s="124">
        <f ca="1">SUMIFS(INDIRECT("fincad_data!"&amp;$B23),fincad_data!$C:$C,$C22,fincad_data!$D:$D,I$13,fincad_data!$B:$B,$D$2,fincad_data!$A:$A,$D$1)</f>
        <v>1.0204698492868769</v>
      </c>
      <c r="K23" s="161">
        <f ca="1">E23/$I23</f>
        <v>0.98309724492980755</v>
      </c>
      <c r="L23" s="161">
        <f ca="1">(F23-E23)/$I23</f>
        <v>-4.1951473693914911E-3</v>
      </c>
      <c r="M23" s="161">
        <f ca="1">(G23-F23)/$I23</f>
        <v>-3.2496351415378989E-3</v>
      </c>
      <c r="N23" s="161">
        <f ca="1">(H23-G23)/$I23</f>
        <v>-5.1319835525109291E-3</v>
      </c>
      <c r="O23" s="161">
        <f ca="1">(I23-H23)/$I23</f>
        <v>2.9479521133632801E-2</v>
      </c>
      <c r="W23" s="3">
        <v>42999</v>
      </c>
      <c r="X23" s="2">
        <v>1.5059800000000001</v>
      </c>
      <c r="Y23" s="2">
        <f t="shared" si="2"/>
        <v>1.6820848982169141E-2</v>
      </c>
    </row>
    <row r="24" spans="1:25" x14ac:dyDescent="0.25">
      <c r="A24" s="48"/>
      <c r="K24" s="16"/>
      <c r="W24" s="3">
        <v>42998</v>
      </c>
      <c r="X24" s="2">
        <v>1.4808600000000001</v>
      </c>
      <c r="Y24" s="2">
        <f t="shared" si="2"/>
        <v>-1.1053843354071878E-2</v>
      </c>
    </row>
    <row r="25" spans="1:25" x14ac:dyDescent="0.25">
      <c r="A25" s="48"/>
      <c r="C25" s="41" t="s">
        <v>32</v>
      </c>
      <c r="D25" s="40">
        <f ca="1">D6</f>
        <v>1.5007952095596599</v>
      </c>
      <c r="L25" s="71"/>
      <c r="W25" s="3">
        <v>42997</v>
      </c>
      <c r="X25" s="2">
        <v>1.49732</v>
      </c>
      <c r="Y25" s="2">
        <f t="shared" si="2"/>
        <v>-3.5001319113553784E-3</v>
      </c>
    </row>
    <row r="26" spans="1:25" x14ac:dyDescent="0.25">
      <c r="A26" s="48"/>
      <c r="L26" s="2"/>
      <c r="W26" s="3">
        <v>42996</v>
      </c>
      <c r="X26" s="2">
        <v>1.50257</v>
      </c>
      <c r="Y26" s="2">
        <f t="shared" si="2"/>
        <v>6.6373106912935376E-3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1.4926300000000001</v>
      </c>
      <c r="Y27" s="2">
        <f t="shared" si="2"/>
        <v>2.4886397442742147E-3</v>
      </c>
    </row>
    <row r="28" spans="1:25" x14ac:dyDescent="0.25">
      <c r="A28" s="48"/>
      <c r="C28" s="8" t="s">
        <v>30</v>
      </c>
      <c r="D28" s="29">
        <f ca="1">E6</f>
        <v>1.51017350056896</v>
      </c>
      <c r="L28" s="71"/>
      <c r="W28" s="3">
        <v>42992</v>
      </c>
      <c r="X28" s="2">
        <v>1.48892</v>
      </c>
      <c r="Y28" s="2">
        <f t="shared" si="2"/>
        <v>2.7540530094166319E-4</v>
      </c>
    </row>
    <row r="29" spans="1:25" x14ac:dyDescent="0.25">
      <c r="A29" s="48"/>
      <c r="C29" s="11" t="s">
        <v>14</v>
      </c>
      <c r="D29" s="30">
        <f ca="1">E7</f>
        <v>1.5194347420002801</v>
      </c>
      <c r="W29" s="3">
        <v>42991</v>
      </c>
      <c r="X29" s="2">
        <v>1.48851</v>
      </c>
      <c r="Y29" s="2">
        <f t="shared" si="2"/>
        <v>-2.5161297103827264E-3</v>
      </c>
    </row>
    <row r="30" spans="1:25" x14ac:dyDescent="0.25">
      <c r="A30" s="48"/>
      <c r="C30" s="11" t="s">
        <v>8</v>
      </c>
      <c r="D30" s="30">
        <f ca="1">E8</f>
        <v>1.5291531659781401</v>
      </c>
      <c r="L30" s="71"/>
      <c r="W30" s="3">
        <v>42990</v>
      </c>
      <c r="X30" s="2">
        <v>1.4922599999999999</v>
      </c>
      <c r="Y30" s="2">
        <f t="shared" si="2"/>
        <v>2.3616247138540944E-3</v>
      </c>
    </row>
    <row r="31" spans="1:25" x14ac:dyDescent="0.25">
      <c r="A31" s="48"/>
      <c r="C31" s="11" t="s">
        <v>6</v>
      </c>
      <c r="D31" s="30">
        <f ca="1">E9</f>
        <v>1.53949129852744</v>
      </c>
      <c r="L31" s="1"/>
      <c r="W31" s="3">
        <v>42989</v>
      </c>
      <c r="X31" s="2">
        <v>1.48874</v>
      </c>
      <c r="Y31" s="2">
        <f t="shared" si="2"/>
        <v>-2.9913434379788524E-3</v>
      </c>
    </row>
    <row r="32" spans="1:25" x14ac:dyDescent="0.25">
      <c r="A32" s="48"/>
      <c r="B32" s="48"/>
      <c r="C32" s="18" t="s">
        <v>67</v>
      </c>
      <c r="D32" s="31">
        <f ca="1">E10</f>
        <v>1.5804009908560099</v>
      </c>
      <c r="F32" s="4"/>
      <c r="G32" s="4"/>
      <c r="H32" s="4"/>
      <c r="L32" s="2"/>
      <c r="N32" s="74"/>
      <c r="W32" s="3">
        <v>42986</v>
      </c>
      <c r="X32" s="2">
        <v>1.4932000000000001</v>
      </c>
      <c r="Y32" s="2">
        <f t="shared" si="2"/>
        <v>-5.8916474214344336E-4</v>
      </c>
    </row>
    <row r="33" spans="1:25" x14ac:dyDescent="0.25">
      <c r="A33" s="48"/>
      <c r="B33" s="48"/>
      <c r="L33" s="72"/>
      <c r="N33" s="75"/>
      <c r="W33" s="3">
        <v>42985</v>
      </c>
      <c r="X33" s="2">
        <v>1.4940800000000001</v>
      </c>
      <c r="Y33" s="2">
        <f t="shared" si="2"/>
        <v>3.0164317731056342E-3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1.4895800000000001</v>
      </c>
      <c r="Y34" s="2">
        <f t="shared" si="2"/>
        <v>-2.8863031691275944E-4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1.4900100000000001</v>
      </c>
      <c r="Y35" s="2">
        <f t="shared" si="2"/>
        <v>-4.9741520825669792E-3</v>
      </c>
    </row>
    <row r="36" spans="1:25" x14ac:dyDescent="0.25">
      <c r="A36" s="48"/>
      <c r="B36" s="48"/>
      <c r="C36" s="49" t="s">
        <v>30</v>
      </c>
      <c r="D36" s="105">
        <f ca="1">AC2</f>
        <v>7.4268222933036782E-2</v>
      </c>
      <c r="E36" s="106">
        <f ca="1">$D$25-$D$25*D36*SQRT(B39)/SQRT($B$42)</f>
        <v>1.4452878833837777</v>
      </c>
      <c r="F36" s="106">
        <f ca="1">$D$25+$D$25*D36*SQRT(B39)/SQRT($B$42)</f>
        <v>1.5563025357355422</v>
      </c>
      <c r="G36" s="106">
        <f ca="1">IF(D28&gt;$D$25,F36,E36)/D28</f>
        <v>1.0305455201996347</v>
      </c>
      <c r="H36" s="106">
        <f ca="1">(D28-$D$25)/($D$25*D36*SQRT(B39)/SQRT($B$42))</f>
        <v>0.16895591366775198</v>
      </c>
      <c r="I36" s="106">
        <f ca="1">AF2</f>
        <v>5.7010000000000005E-2</v>
      </c>
      <c r="J36" s="106">
        <f ca="1">$D$25+IF(D28&gt;$D$25,I36,I36*-1)</f>
        <v>1.55780520955966</v>
      </c>
      <c r="K36" s="107">
        <f ca="1">J36/D28</f>
        <v>1.0315405540970985</v>
      </c>
      <c r="L36" s="72"/>
      <c r="W36" s="3">
        <v>42982</v>
      </c>
      <c r="X36" s="2">
        <v>1.4974400000000001</v>
      </c>
      <c r="Y36" s="2">
        <f t="shared" si="2"/>
        <v>7.191358505677814E-3</v>
      </c>
    </row>
    <row r="37" spans="1:25" x14ac:dyDescent="0.25">
      <c r="A37" s="48"/>
      <c r="B37" s="48"/>
      <c r="C37" s="50" t="s">
        <v>14</v>
      </c>
      <c r="D37" s="108">
        <f ca="1">AC3</f>
        <v>7.957975195188581E-2</v>
      </c>
      <c r="E37" s="109">
        <f ca="1">$D$25-$D$25*D37*SQRT(B40)/SQRT($B$42)</f>
        <v>1.4163433886430765</v>
      </c>
      <c r="F37" s="109">
        <f ca="1">$D$25+$D$25*D37*SQRT(B40)/SQRT($B$42)</f>
        <v>1.5852470304762434</v>
      </c>
      <c r="G37" s="109">
        <f ca="1">IF(D29&gt;$D$25,F37,E37)/D29</f>
        <v>1.0433136657052635</v>
      </c>
      <c r="H37" s="109">
        <f ca="1">(D29-$D$25)/($D$25*D37*SQRT(B40)/SQRT($B$42))</f>
        <v>0.22071202536924731</v>
      </c>
      <c r="I37" s="109">
        <f ca="1">AF3</f>
        <v>7.4459999999999971E-2</v>
      </c>
      <c r="J37" s="109">
        <f ca="1">$D$25+IF(D29&gt;$D$25,I37,I37*-1)</f>
        <v>1.5752552095596599</v>
      </c>
      <c r="K37" s="110">
        <f ca="1">J37/D29</f>
        <v>1.0367376538237465</v>
      </c>
      <c r="L37" s="73"/>
      <c r="W37" s="3">
        <v>42979</v>
      </c>
      <c r="X37" s="2">
        <v>1.48671</v>
      </c>
      <c r="Y37" s="2">
        <f t="shared" si="2"/>
        <v>-7.9990779438686693E-3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8.1727316620476137E-2</v>
      </c>
      <c r="E38" s="109">
        <f ca="1">$D$25-$D$25*D38*SQRT(B41)/SQRT($B$42)</f>
        <v>1.3952825586365052</v>
      </c>
      <c r="F38" s="109">
        <f ca="1">$D$25+$D$25*D38*SQRT(B41)/SQRT($B$42)</f>
        <v>1.6063078604828147</v>
      </c>
      <c r="G38" s="109">
        <f ca="1">IF(D30&gt;$D$25,F38,E38)/D30</f>
        <v>1.05045583151595</v>
      </c>
      <c r="H38" s="109">
        <f ca="1">(D30-$D$25)/($D$25*D38*SQRT(B41)/SQRT($B$42))</f>
        <v>0.26876356693126147</v>
      </c>
      <c r="I38" s="109">
        <f ca="1">AF4</f>
        <v>0.15193999999999996</v>
      </c>
      <c r="J38" s="109">
        <f ca="1">$D$25+IF(D30&gt;$D$25,I38,I38*-1)</f>
        <v>1.6527352095596599</v>
      </c>
      <c r="K38" s="110">
        <f ca="1">J38/D30</f>
        <v>1.0808173087765667</v>
      </c>
      <c r="W38" s="3">
        <v>42978</v>
      </c>
      <c r="X38" s="2">
        <v>1.49865</v>
      </c>
      <c r="Y38" s="2">
        <f t="shared" si="2"/>
        <v>-3.0846846337598309E-3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8.097679875777937E-2</v>
      </c>
      <c r="E39" s="109">
        <f ca="1">$D$25-$D$25*D39*SQRT(B42)/SQRT($B$42)</f>
        <v>1.3792656178985081</v>
      </c>
      <c r="F39" s="109">
        <f ca="1">$D$25+$D$25*D39*SQRT(B42)/SQRT($B$42)</f>
        <v>1.6223248012208118</v>
      </c>
      <c r="G39" s="109">
        <f ca="1">IF(D31&gt;$D$25,F39,E39)/D31</f>
        <v>1.0538057621843033</v>
      </c>
      <c r="H39" s="109">
        <f ca="1">(D31-$D$25)/($D$25*D39*SQRT(B42)/SQRT($B$42))</f>
        <v>0.31840877961371172</v>
      </c>
      <c r="I39" s="109">
        <f ca="1">AF5</f>
        <v>0.15193999999999996</v>
      </c>
      <c r="J39" s="109">
        <f ca="1">$D$25+IF(D31&gt;$D$25,I39,I39*-1)</f>
        <v>1.6527352095596599</v>
      </c>
      <c r="K39" s="110">
        <f ca="1">J39/D31</f>
        <v>1.0735593056878856</v>
      </c>
      <c r="L39" s="72"/>
      <c r="W39" s="3">
        <v>42977</v>
      </c>
      <c r="X39" s="2">
        <v>1.5032799999999999</v>
      </c>
      <c r="Y39" s="2">
        <f t="shared" si="2"/>
        <v>-1.6350842121803243E-3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9.738751390822821E-2</v>
      </c>
      <c r="E40" s="112">
        <f ca="1">$D$25-$D$25*D40*SQRT(B43)/SQRT($B$42)</f>
        <v>1.2940955734748034</v>
      </c>
      <c r="F40" s="112">
        <f ca="1">$D$25+$D$25*D40*SQRT(B43)/SQRT($B$42)</f>
        <v>1.7074948456445165</v>
      </c>
      <c r="G40" s="112">
        <f ca="1">IF(D32&gt;$D$25,F40,E40)/D32</f>
        <v>1.0804187389933662</v>
      </c>
      <c r="H40" s="112">
        <f ca="1">(D32-$D$25)/($D$25*D40*SQRT(B43)/SQRT($B$42))</f>
        <v>0.38512782510980992</v>
      </c>
      <c r="I40" s="112">
        <f ca="1">AF6</f>
        <v>0.22655999999999987</v>
      </c>
      <c r="J40" s="112">
        <f ca="1">$D$25+IF(D32&gt;$D$25,I40,I40*-1)</f>
        <v>1.7273552095596598</v>
      </c>
      <c r="K40" s="113">
        <f ca="1">J40/D32</f>
        <v>1.0929854002584833</v>
      </c>
      <c r="L40" s="72"/>
      <c r="W40" s="3">
        <v>42976</v>
      </c>
      <c r="X40" s="2">
        <v>1.5057399999999999</v>
      </c>
      <c r="Y40" s="2">
        <f t="shared" si="2"/>
        <v>9.5679798929932996E-4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1.5043</v>
      </c>
      <c r="Y41" s="2">
        <f t="shared" si="2"/>
        <v>3.9228593493119743E-4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1.5037099999999999</v>
      </c>
      <c r="Y42" s="2">
        <f t="shared" si="2"/>
        <v>7.5029222066201468E-3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1.49247</v>
      </c>
      <c r="Y43" s="2">
        <f t="shared" si="2"/>
        <v>-8.8404900174111835E-4</v>
      </c>
    </row>
    <row r="44" spans="1:25" x14ac:dyDescent="0.25">
      <c r="A44" s="48"/>
      <c r="C44" s="49" t="s">
        <v>30</v>
      </c>
      <c r="D44" s="108">
        <f ca="1">G6</f>
        <v>7.3811216523731293E-2</v>
      </c>
      <c r="E44" s="109">
        <f ca="1">$D$25-$D$25*D44*SQRT(B47)/SQRT($B$42)</f>
        <v>1.4456294453981087</v>
      </c>
      <c r="F44" s="109">
        <f ca="1">$D$25+$D$25*D44*SQRT(B47)/SQRT($B$50)</f>
        <v>1.5559609737212112</v>
      </c>
      <c r="G44" s="109">
        <f ca="1">IF(D28&gt;$D$25,F44,E44)/D28</f>
        <v>1.030319346177774</v>
      </c>
      <c r="H44" s="109">
        <f ca="1">(D28-$D$25)/($D$25*D44*SQRT(B47)/SQRT($B$50))</f>
        <v>0.17000201396351666</v>
      </c>
      <c r="I44" s="116">
        <f ca="1">D44/D36</f>
        <v>0.99384654174750431</v>
      </c>
      <c r="W44" s="3">
        <v>42970</v>
      </c>
      <c r="X44" s="2">
        <v>1.49379</v>
      </c>
      <c r="Y44" s="2">
        <f t="shared" si="2"/>
        <v>4.8114278451774515E-3</v>
      </c>
    </row>
    <row r="45" spans="1:25" x14ac:dyDescent="0.25">
      <c r="A45" s="48"/>
      <c r="C45" s="50" t="s">
        <v>14</v>
      </c>
      <c r="D45" s="108">
        <f ca="1">G7</f>
        <v>8.2074780403603803E-2</v>
      </c>
      <c r="E45" s="109">
        <f ca="1">$D$25-$D$25*D45*SQRT(B48)/SQRT($B$42)</f>
        <v>1.4136956083871934</v>
      </c>
      <c r="F45" s="109">
        <f ca="1">$D$25+$D$25*D45*SQRT(B48)/SQRT($B$50)</f>
        <v>1.5878948107321265</v>
      </c>
      <c r="G45" s="109">
        <f ca="1">IF(D29&gt;$D$25,F45,E45)/D29</f>
        <v>1.0450562744417184</v>
      </c>
      <c r="H45" s="109">
        <f ca="1">(D29-$D$25)/($D$25*D45*SQRT(B48)/SQRT($B$50))</f>
        <v>0.21400250046738845</v>
      </c>
      <c r="I45" s="116">
        <f ca="1">D45/D37</f>
        <v>1.0313525537655168</v>
      </c>
      <c r="W45" s="3">
        <v>42969</v>
      </c>
      <c r="X45" s="2">
        <v>1.4866200000000001</v>
      </c>
      <c r="Y45" s="2">
        <f t="shared" si="2"/>
        <v>-1.0756882079578924E-3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8.5411547931357801E-2</v>
      </c>
      <c r="E46" s="109">
        <f ca="1">$D$25-$D$25*D46*SQRT(B49)/SQRT($B$42)</f>
        <v>1.3905260949680549</v>
      </c>
      <c r="F46" s="109">
        <f ca="1">$D$25+$D$25*D46*SQRT(B49)/SQRT($B$50)</f>
        <v>1.611064324151265</v>
      </c>
      <c r="G46" s="109">
        <f ca="1">IF(D30&gt;$D$25,F46,E46)/D30</f>
        <v>1.0535663529302046</v>
      </c>
      <c r="H46" s="109">
        <f ca="1">(D30-$D$25)/($D$25*D46*SQRT(B49)/SQRT($B$50))</f>
        <v>0.25717043728434097</v>
      </c>
      <c r="I46" s="116">
        <f ca="1">D46/D38</f>
        <v>1.045079558013515</v>
      </c>
      <c r="W46" s="3">
        <v>42968</v>
      </c>
      <c r="X46" s="2">
        <v>1.4882200000000001</v>
      </c>
      <c r="Y46" s="2">
        <f t="shared" si="2"/>
        <v>3.4260554823944112E-3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8.7026195621815294E-2</v>
      </c>
      <c r="E47" s="109">
        <f ca="1">$D$25-$D$25*D47*SQRT(B50)/SQRT($B$42)</f>
        <v>1.3701867120642377</v>
      </c>
      <c r="F47" s="109">
        <f ca="1">$D$25+$D$25*D47*SQRT(B50)/SQRT($B$50)</f>
        <v>1.6314037070550822</v>
      </c>
      <c r="G47" s="109">
        <f ca="1">IF(D31&gt;$D$25,F47,E47)/D31</f>
        <v>1.0597031036262163</v>
      </c>
      <c r="H47" s="109">
        <f ca="1">(D31-$D$25)/($D$25*D47*SQRT(B50)/SQRT($B$50))</f>
        <v>0.29627543161298803</v>
      </c>
      <c r="I47" s="116">
        <f ca="1">D47/D39</f>
        <v>1.0747053101238428</v>
      </c>
      <c r="W47" s="3">
        <v>42965</v>
      </c>
      <c r="X47" s="2">
        <v>1.4831300000000001</v>
      </c>
      <c r="Y47" s="2">
        <f t="shared" si="2"/>
        <v>-2.3234602382449154E-3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9.07837963985893E-2</v>
      </c>
      <c r="E48" s="112">
        <f ca="1">$D$25-$D$25*D48*SQRT(B51)/SQRT($B$42)</f>
        <v>1.3081116002863702</v>
      </c>
      <c r="F48" s="112">
        <f ca="1">$D$25+$D$25*D48*SQRT(B51)/SQRT($B$50)</f>
        <v>1.6934788188329497</v>
      </c>
      <c r="G48" s="112">
        <f ca="1">IF(D32&gt;$D$25,F48,E48)/D32</f>
        <v>1.0715500867382348</v>
      </c>
      <c r="H48" s="112">
        <f ca="1">(D32-$D$25)/($D$25*D48*SQRT(B51)/SQRT($B$50))</f>
        <v>0.41314246497968787</v>
      </c>
      <c r="I48" s="117">
        <f ca="1">D48/D40</f>
        <v>0.9321913329067848</v>
      </c>
      <c r="W48" s="3">
        <v>42964</v>
      </c>
      <c r="X48" s="2">
        <v>1.48658</v>
      </c>
      <c r="Y48" s="2">
        <f t="shared" si="2"/>
        <v>1.2115665689677708E-3</v>
      </c>
    </row>
    <row r="49" spans="2:25" x14ac:dyDescent="0.25">
      <c r="B49" s="58">
        <f>B41</f>
        <v>185</v>
      </c>
      <c r="W49" s="3">
        <v>42963</v>
      </c>
      <c r="X49" s="2">
        <v>1.48478</v>
      </c>
      <c r="Y49" s="2">
        <f t="shared" si="2"/>
        <v>-1.044513122611678E-2</v>
      </c>
    </row>
    <row r="50" spans="2:25" x14ac:dyDescent="0.25">
      <c r="B50" s="58">
        <f>B42</f>
        <v>250</v>
      </c>
      <c r="W50" s="3">
        <v>42962</v>
      </c>
      <c r="X50" s="2">
        <v>1.50037</v>
      </c>
      <c r="Y50" s="2">
        <f t="shared" si="2"/>
        <v>0</v>
      </c>
    </row>
    <row r="51" spans="2:25" x14ac:dyDescent="0.25">
      <c r="B51" s="58">
        <v>500</v>
      </c>
      <c r="W51" s="3">
        <v>42961</v>
      </c>
      <c r="X51" s="2">
        <v>1.50037</v>
      </c>
      <c r="Y51" s="2">
        <f t="shared" si="2"/>
        <v>1.6809977876259424E-3</v>
      </c>
    </row>
    <row r="52" spans="2:25" x14ac:dyDescent="0.25">
      <c r="W52" s="3">
        <v>42958</v>
      </c>
      <c r="X52" s="2">
        <v>1.4978500000000001</v>
      </c>
      <c r="Y52" s="2">
        <f t="shared" si="2"/>
        <v>2.0182585676591369E-3</v>
      </c>
    </row>
    <row r="53" spans="2:25" x14ac:dyDescent="0.25">
      <c r="W53" s="3">
        <v>42957</v>
      </c>
      <c r="X53" s="2">
        <v>1.4948299999999999</v>
      </c>
      <c r="Y53" s="2">
        <f t="shared" si="2"/>
        <v>2.679476158167412E-3</v>
      </c>
    </row>
    <row r="54" spans="2:25" x14ac:dyDescent="0.25">
      <c r="W54" s="3">
        <v>42956</v>
      </c>
      <c r="X54" s="2">
        <v>1.4908299999999999</v>
      </c>
      <c r="Y54" s="2">
        <f t="shared" si="2"/>
        <v>4.0731337398568802E-3</v>
      </c>
    </row>
    <row r="55" spans="2:25" x14ac:dyDescent="0.25">
      <c r="B55" s="58"/>
      <c r="W55" s="3">
        <v>42955</v>
      </c>
      <c r="X55" s="2">
        <v>1.4847699999999999</v>
      </c>
      <c r="Y55" s="2">
        <f t="shared" si="2"/>
        <v>-4.0127628614086584E-3</v>
      </c>
    </row>
    <row r="56" spans="2:25" x14ac:dyDescent="0.25">
      <c r="B56" s="64"/>
      <c r="W56" s="3">
        <v>42954</v>
      </c>
      <c r="X56" s="2">
        <v>1.49074</v>
      </c>
      <c r="Y56" s="2">
        <f t="shared" si="2"/>
        <v>2.3304163319919852E-3</v>
      </c>
    </row>
    <row r="57" spans="2:25" x14ac:dyDescent="0.25">
      <c r="W57" s="3">
        <v>42951</v>
      </c>
      <c r="X57" s="2">
        <v>1.4872700000000001</v>
      </c>
      <c r="Y57" s="2">
        <f t="shared" si="2"/>
        <v>-3.9792434245738487E-3</v>
      </c>
    </row>
    <row r="58" spans="2:25" x14ac:dyDescent="0.25">
      <c r="W58" s="3">
        <v>42950</v>
      </c>
      <c r="X58" s="2">
        <v>1.4932000000000001</v>
      </c>
      <c r="Y58" s="2">
        <f t="shared" si="2"/>
        <v>3.616227972263355E-3</v>
      </c>
    </row>
    <row r="59" spans="2:25" x14ac:dyDescent="0.25">
      <c r="W59" s="3">
        <v>42949</v>
      </c>
      <c r="X59" s="2">
        <v>1.4878100000000001</v>
      </c>
      <c r="Y59" s="2">
        <f t="shared" si="2"/>
        <v>4.5336887035569281E-3</v>
      </c>
    </row>
    <row r="60" spans="2:25" x14ac:dyDescent="0.25">
      <c r="W60" s="3">
        <v>42948</v>
      </c>
      <c r="X60" s="2">
        <v>1.48108</v>
      </c>
      <c r="Y60" s="2">
        <f t="shared" si="2"/>
        <v>8.9163891831528811E-4</v>
      </c>
    </row>
    <row r="61" spans="2:25" x14ac:dyDescent="0.25">
      <c r="W61" s="3">
        <v>42947</v>
      </c>
      <c r="X61" s="2">
        <v>1.47976</v>
      </c>
      <c r="Y61" s="2">
        <f t="shared" si="2"/>
        <v>5.6519915435650006E-3</v>
      </c>
    </row>
    <row r="62" spans="2:25" x14ac:dyDescent="0.25">
      <c r="W62" s="3">
        <v>42944</v>
      </c>
      <c r="X62" s="2">
        <v>1.47142</v>
      </c>
      <c r="Y62" s="2">
        <f t="shared" si="2"/>
        <v>3.9836756246787166E-3</v>
      </c>
    </row>
    <row r="63" spans="2:25" x14ac:dyDescent="0.25">
      <c r="W63" s="3">
        <v>42943</v>
      </c>
      <c r="X63" s="2">
        <v>1.46557</v>
      </c>
      <c r="Y63" s="2">
        <f t="shared" si="2"/>
        <v>-1.8421169386980329E-4</v>
      </c>
    </row>
    <row r="64" spans="2:25" x14ac:dyDescent="0.25">
      <c r="W64" s="3">
        <v>42942</v>
      </c>
      <c r="X64" s="2">
        <v>1.46584</v>
      </c>
      <c r="Y64" s="2">
        <f t="shared" si="2"/>
        <v>-1.0772997639547559E-3</v>
      </c>
    </row>
    <row r="65" spans="11:25" x14ac:dyDescent="0.25">
      <c r="W65" s="3">
        <v>42941</v>
      </c>
      <c r="X65" s="2">
        <v>1.4674199999999999</v>
      </c>
      <c r="Y65" s="2">
        <f t="shared" si="2"/>
        <v>-1.2803401460263664E-3</v>
      </c>
    </row>
    <row r="66" spans="11:25" x14ac:dyDescent="0.25">
      <c r="W66" s="3">
        <v>42940</v>
      </c>
      <c r="X66" s="2">
        <v>1.4693000000000001</v>
      </c>
      <c r="Y66" s="2">
        <f t="shared" si="2"/>
        <v>-2.6983231724512979E-3</v>
      </c>
    </row>
    <row r="67" spans="11:25" x14ac:dyDescent="0.25">
      <c r="K67" s="48"/>
      <c r="W67" s="3">
        <v>42937</v>
      </c>
      <c r="X67" s="2">
        <v>1.4732700000000001</v>
      </c>
      <c r="Y67" s="2">
        <f t="shared" si="2"/>
        <v>7.9937457362860894E-3</v>
      </c>
    </row>
    <row r="68" spans="11:25" x14ac:dyDescent="0.25">
      <c r="W68" s="3">
        <v>42936</v>
      </c>
      <c r="X68" s="2">
        <v>1.4615400000000001</v>
      </c>
      <c r="Y68" s="2">
        <f t="shared" si="2"/>
        <v>9.2245108779985662E-3</v>
      </c>
    </row>
    <row r="69" spans="11:25" x14ac:dyDescent="0.25">
      <c r="W69" s="3">
        <v>42935</v>
      </c>
      <c r="X69" s="2">
        <v>1.4481200000000001</v>
      </c>
      <c r="Y69" s="2">
        <f t="shared" si="2"/>
        <v>-7.8620055749396428E-3</v>
      </c>
    </row>
    <row r="70" spans="11:25" x14ac:dyDescent="0.25">
      <c r="W70" s="3">
        <v>42934</v>
      </c>
      <c r="X70" s="2">
        <v>1.4595500000000001</v>
      </c>
      <c r="Y70" s="2">
        <f t="shared" ref="Y70:Y133" si="3">LN(X70/X71)</f>
        <v>-8.0385846121952733E-3</v>
      </c>
    </row>
    <row r="71" spans="11:25" x14ac:dyDescent="0.25">
      <c r="W71" s="3">
        <v>42933</v>
      </c>
      <c r="X71" s="2">
        <v>1.47133</v>
      </c>
      <c r="Y71" s="2">
        <f t="shared" si="3"/>
        <v>4.5641028015755113E-3</v>
      </c>
    </row>
    <row r="72" spans="11:25" x14ac:dyDescent="0.25">
      <c r="W72" s="3">
        <v>42930</v>
      </c>
      <c r="X72" s="2">
        <v>1.4646300000000001</v>
      </c>
      <c r="Y72" s="2">
        <f t="shared" si="3"/>
        <v>-6.5060355664384477E-3</v>
      </c>
    </row>
    <row r="73" spans="11:25" x14ac:dyDescent="0.25">
      <c r="W73" s="3">
        <v>42929</v>
      </c>
      <c r="X73" s="2">
        <v>1.4741900000000001</v>
      </c>
      <c r="Y73" s="2">
        <f t="shared" si="3"/>
        <v>-8.1743956233503376E-3</v>
      </c>
    </row>
    <row r="74" spans="11:25" x14ac:dyDescent="0.25">
      <c r="W74" s="3">
        <v>42928</v>
      </c>
      <c r="X74" s="2">
        <v>1.4862899999999999</v>
      </c>
      <c r="Y74" s="2">
        <f t="shared" si="3"/>
        <v>-1.0068299884868891E-2</v>
      </c>
    </row>
    <row r="75" spans="11:25" x14ac:dyDescent="0.25">
      <c r="W75" s="3">
        <v>42927</v>
      </c>
      <c r="X75" s="2">
        <v>1.5013300000000001</v>
      </c>
      <c r="Y75" s="2">
        <f t="shared" si="3"/>
        <v>1.7800064033372666E-3</v>
      </c>
    </row>
    <row r="76" spans="11:25" x14ac:dyDescent="0.25">
      <c r="W76" s="3">
        <v>42926</v>
      </c>
      <c r="X76" s="2">
        <v>1.4986600000000001</v>
      </c>
      <c r="Y76" s="2">
        <f t="shared" si="3"/>
        <v>-1.1536987992121831E-3</v>
      </c>
    </row>
    <row r="77" spans="11:25" x14ac:dyDescent="0.25">
      <c r="W77" s="3">
        <v>42923</v>
      </c>
      <c r="X77" s="2">
        <v>1.5003899999999999</v>
      </c>
      <c r="Y77" s="2">
        <f t="shared" si="3"/>
        <v>-3.6258077197636679E-3</v>
      </c>
    </row>
    <row r="78" spans="11:25" x14ac:dyDescent="0.25">
      <c r="W78" s="3">
        <v>42922</v>
      </c>
      <c r="X78" s="2">
        <v>1.5058400000000001</v>
      </c>
      <c r="Y78" s="2">
        <f t="shared" si="3"/>
        <v>8.556665575519597E-3</v>
      </c>
    </row>
    <row r="79" spans="11:25" x14ac:dyDescent="0.25">
      <c r="W79" s="3">
        <v>42921</v>
      </c>
      <c r="X79" s="2">
        <v>1.4930099999999999</v>
      </c>
      <c r="Y79" s="2">
        <f t="shared" si="3"/>
        <v>7.3033541721230445E-4</v>
      </c>
    </row>
    <row r="80" spans="11:25" x14ac:dyDescent="0.25">
      <c r="W80" s="3">
        <v>42920</v>
      </c>
      <c r="X80" s="2">
        <v>1.4919199999999999</v>
      </c>
      <c r="Y80" s="2">
        <f t="shared" si="3"/>
        <v>5.6462387519132578E-3</v>
      </c>
    </row>
    <row r="81" spans="23:25" x14ac:dyDescent="0.25">
      <c r="W81" s="3">
        <v>42919</v>
      </c>
      <c r="X81" s="2">
        <v>1.4835199999999999</v>
      </c>
      <c r="Y81" s="2">
        <f t="shared" si="3"/>
        <v>-1.562626607808948E-3</v>
      </c>
    </row>
    <row r="82" spans="23:25" x14ac:dyDescent="0.25">
      <c r="W82" s="3">
        <v>42916</v>
      </c>
      <c r="X82" s="2">
        <v>1.48584</v>
      </c>
      <c r="Y82" s="2">
        <f t="shared" si="3"/>
        <v>-2.1513481109912483E-3</v>
      </c>
    </row>
    <row r="83" spans="23:25" x14ac:dyDescent="0.25">
      <c r="W83" s="3">
        <v>42915</v>
      </c>
      <c r="X83" s="2">
        <v>1.4890399999999999</v>
      </c>
      <c r="Y83" s="2">
        <f t="shared" si="3"/>
        <v>-1.6787931531245294E-4</v>
      </c>
    </row>
    <row r="84" spans="23:25" x14ac:dyDescent="0.25">
      <c r="W84" s="3">
        <v>42914</v>
      </c>
      <c r="X84" s="2">
        <v>1.48929</v>
      </c>
      <c r="Y84" s="2">
        <f t="shared" si="3"/>
        <v>-4.0541094114727085E-3</v>
      </c>
    </row>
    <row r="85" spans="23:25" x14ac:dyDescent="0.25">
      <c r="W85" s="3">
        <v>42913</v>
      </c>
      <c r="X85" s="2">
        <v>1.4953400000000001</v>
      </c>
      <c r="Y85" s="2">
        <f t="shared" si="3"/>
        <v>1.425170273393587E-2</v>
      </c>
    </row>
    <row r="86" spans="23:25" x14ac:dyDescent="0.25">
      <c r="W86" s="3">
        <v>42912</v>
      </c>
      <c r="X86" s="2">
        <v>1.47418</v>
      </c>
      <c r="Y86" s="2">
        <f t="shared" si="3"/>
        <v>-3.17637963682869E-3</v>
      </c>
    </row>
    <row r="87" spans="23:25" x14ac:dyDescent="0.25">
      <c r="W87" s="3">
        <v>42909</v>
      </c>
      <c r="X87" s="2">
        <v>1.4788700000000001</v>
      </c>
      <c r="Y87" s="2">
        <f t="shared" si="3"/>
        <v>1.8258849675577214E-4</v>
      </c>
    </row>
    <row r="88" spans="23:25" x14ac:dyDescent="0.25">
      <c r="W88" s="3">
        <v>42908</v>
      </c>
      <c r="X88" s="2">
        <v>1.4786000000000001</v>
      </c>
      <c r="Y88" s="2">
        <f t="shared" si="3"/>
        <v>-6.0866536611405318E-5</v>
      </c>
    </row>
    <row r="89" spans="23:25" x14ac:dyDescent="0.25">
      <c r="W89" s="3">
        <v>42907</v>
      </c>
      <c r="X89" s="2">
        <v>1.4786900000000001</v>
      </c>
      <c r="Y89" s="2">
        <f t="shared" si="3"/>
        <v>6.6699709545075371E-3</v>
      </c>
    </row>
    <row r="90" spans="23:25" x14ac:dyDescent="0.25">
      <c r="W90" s="3">
        <v>42906</v>
      </c>
      <c r="X90" s="2">
        <v>1.4688600000000001</v>
      </c>
      <c r="Y90" s="2">
        <f t="shared" si="3"/>
        <v>1.4647924487735291E-3</v>
      </c>
    </row>
    <row r="91" spans="23:25" x14ac:dyDescent="0.25">
      <c r="W91" s="3">
        <v>42905</v>
      </c>
      <c r="X91" s="2">
        <v>1.46671</v>
      </c>
      <c r="Y91" s="2">
        <f t="shared" si="3"/>
        <v>-1.7779114569747355E-3</v>
      </c>
    </row>
    <row r="92" spans="23:25" x14ac:dyDescent="0.25">
      <c r="W92" s="3">
        <v>42902</v>
      </c>
      <c r="X92" s="2">
        <v>1.46932</v>
      </c>
      <c r="Y92" s="2">
        <f t="shared" si="3"/>
        <v>-8.2317129671649733E-4</v>
      </c>
    </row>
    <row r="93" spans="23:25" x14ac:dyDescent="0.25">
      <c r="W93" s="3">
        <v>42901</v>
      </c>
      <c r="X93" s="2">
        <v>1.4705300000000001</v>
      </c>
      <c r="Y93" s="2">
        <f t="shared" si="3"/>
        <v>-5.6486406672987301E-3</v>
      </c>
    </row>
    <row r="94" spans="23:25" x14ac:dyDescent="0.25">
      <c r="W94" s="3">
        <v>42900</v>
      </c>
      <c r="X94" s="2">
        <v>1.4788600000000001</v>
      </c>
      <c r="Y94" s="2">
        <f t="shared" si="3"/>
        <v>-5.7312156660624825E-3</v>
      </c>
    </row>
    <row r="95" spans="23:25" x14ac:dyDescent="0.25">
      <c r="W95" s="3">
        <v>42899</v>
      </c>
      <c r="X95" s="2">
        <v>1.48736</v>
      </c>
      <c r="Y95" s="2">
        <f t="shared" si="3"/>
        <v>1.1974679695515957E-3</v>
      </c>
    </row>
    <row r="96" spans="23:25" x14ac:dyDescent="0.25">
      <c r="W96" s="3">
        <v>42898</v>
      </c>
      <c r="X96" s="2">
        <v>1.4855800000000001</v>
      </c>
      <c r="Y96" s="2">
        <f t="shared" si="3"/>
        <v>-1.2848673342810777E-3</v>
      </c>
    </row>
    <row r="97" spans="23:25" x14ac:dyDescent="0.25">
      <c r="W97" s="3">
        <v>42895</v>
      </c>
      <c r="X97" s="2">
        <v>1.48749</v>
      </c>
      <c r="Y97" s="2">
        <f t="shared" si="3"/>
        <v>9.8200120888796349E-4</v>
      </c>
    </row>
    <row r="98" spans="23:25" x14ac:dyDescent="0.25">
      <c r="W98" s="3">
        <v>42894</v>
      </c>
      <c r="X98" s="2">
        <v>1.48603</v>
      </c>
      <c r="Y98" s="2">
        <f t="shared" si="3"/>
        <v>-3.5534992974012381E-3</v>
      </c>
    </row>
    <row r="99" spans="23:25" x14ac:dyDescent="0.25">
      <c r="W99" s="3">
        <v>42893</v>
      </c>
      <c r="X99" s="2">
        <v>1.49132</v>
      </c>
      <c r="Y99" s="2">
        <f t="shared" si="3"/>
        <v>-7.2956937136123027E-3</v>
      </c>
    </row>
    <row r="100" spans="23:25" x14ac:dyDescent="0.25">
      <c r="W100" s="3">
        <v>42892</v>
      </c>
      <c r="X100" s="2">
        <v>1.50224</v>
      </c>
      <c r="Y100" s="2">
        <f t="shared" si="3"/>
        <v>-6.9871206923058848E-4</v>
      </c>
    </row>
    <row r="101" spans="23:25" x14ac:dyDescent="0.25">
      <c r="W101" s="3">
        <v>42891</v>
      </c>
      <c r="X101" s="2">
        <v>1.50329</v>
      </c>
      <c r="Y101" s="2">
        <f t="shared" si="3"/>
        <v>-7.9508001876094567E-3</v>
      </c>
    </row>
    <row r="102" spans="23:25" x14ac:dyDescent="0.25">
      <c r="W102" s="3">
        <v>42888</v>
      </c>
      <c r="X102" s="2">
        <v>1.51529</v>
      </c>
      <c r="Y102" s="2">
        <f t="shared" si="3"/>
        <v>-3.4389651126676643E-3</v>
      </c>
    </row>
    <row r="103" spans="23:25" x14ac:dyDescent="0.25">
      <c r="W103" s="3">
        <v>42887</v>
      </c>
      <c r="X103" s="2">
        <v>1.52051</v>
      </c>
      <c r="Y103" s="2">
        <f t="shared" si="3"/>
        <v>4.7927574231915182E-3</v>
      </c>
    </row>
    <row r="104" spans="23:25" x14ac:dyDescent="0.25">
      <c r="W104" s="3">
        <v>42886</v>
      </c>
      <c r="X104" s="2">
        <v>1.5132400000000001</v>
      </c>
      <c r="Y104" s="2">
        <f t="shared" si="3"/>
        <v>9.8618491343157259E-3</v>
      </c>
    </row>
    <row r="105" spans="23:25" x14ac:dyDescent="0.25">
      <c r="W105" s="3">
        <v>42885</v>
      </c>
      <c r="X105" s="2">
        <v>1.4983900000000001</v>
      </c>
      <c r="Y105" s="2">
        <f t="shared" si="3"/>
        <v>-1.4405092289355532E-3</v>
      </c>
    </row>
    <row r="106" spans="23:25" x14ac:dyDescent="0.25">
      <c r="W106" s="3">
        <v>42884</v>
      </c>
      <c r="X106" s="2">
        <v>1.5005500000000001</v>
      </c>
      <c r="Y106" s="2">
        <f t="shared" si="3"/>
        <v>-6.8617950616000364E-4</v>
      </c>
    </row>
    <row r="107" spans="23:25" x14ac:dyDescent="0.25">
      <c r="W107" s="3">
        <v>42881</v>
      </c>
      <c r="X107" s="2">
        <v>1.5015800000000001</v>
      </c>
      <c r="Y107" s="2">
        <f t="shared" si="3"/>
        <v>-1.4973001489697309E-3</v>
      </c>
    </row>
    <row r="108" spans="23:25" x14ac:dyDescent="0.25">
      <c r="W108" s="3">
        <v>42880</v>
      </c>
      <c r="X108" s="2">
        <v>1.50383</v>
      </c>
      <c r="Y108" s="2">
        <f t="shared" si="3"/>
        <v>5.8421587351918146E-3</v>
      </c>
    </row>
    <row r="109" spans="23:25" x14ac:dyDescent="0.25">
      <c r="W109" s="3">
        <v>42879</v>
      </c>
      <c r="X109" s="2">
        <v>1.4950700000000001</v>
      </c>
      <c r="Y109" s="2">
        <f t="shared" si="3"/>
        <v>-3.009439631618951E-4</v>
      </c>
    </row>
    <row r="110" spans="23:25" x14ac:dyDescent="0.25">
      <c r="W110" s="3">
        <v>42878</v>
      </c>
      <c r="X110" s="2">
        <v>1.49552</v>
      </c>
      <c r="Y110" s="2">
        <f t="shared" si="3"/>
        <v>-4.9558709656151315E-3</v>
      </c>
    </row>
    <row r="111" spans="23:25" x14ac:dyDescent="0.25">
      <c r="W111" s="3">
        <v>42877</v>
      </c>
      <c r="X111" s="2">
        <v>1.50295</v>
      </c>
      <c r="Y111" s="2">
        <f t="shared" si="3"/>
        <v>7.4547890485753476E-4</v>
      </c>
    </row>
    <row r="112" spans="23:25" x14ac:dyDescent="0.25">
      <c r="W112" s="3">
        <v>42874</v>
      </c>
      <c r="X112" s="2">
        <v>1.50183</v>
      </c>
      <c r="Y112" s="2">
        <f t="shared" si="3"/>
        <v>3.5486339660000081E-3</v>
      </c>
    </row>
    <row r="113" spans="23:25" x14ac:dyDescent="0.25">
      <c r="W113" s="3">
        <v>42873</v>
      </c>
      <c r="X113" s="2">
        <v>1.49651</v>
      </c>
      <c r="Y113" s="2">
        <f t="shared" si="3"/>
        <v>-3.3155577923219283E-3</v>
      </c>
    </row>
    <row r="114" spans="23:25" x14ac:dyDescent="0.25">
      <c r="W114" s="3">
        <v>42872</v>
      </c>
      <c r="X114" s="2">
        <v>1.5014799999999999</v>
      </c>
      <c r="Y114" s="2">
        <f t="shared" si="3"/>
        <v>6.0657259743500625E-3</v>
      </c>
    </row>
    <row r="115" spans="23:25" x14ac:dyDescent="0.25">
      <c r="W115" s="3">
        <v>42871</v>
      </c>
      <c r="X115" s="2">
        <v>1.4923999999999999</v>
      </c>
      <c r="Y115" s="2">
        <f t="shared" si="3"/>
        <v>8.0056938053569369E-3</v>
      </c>
    </row>
    <row r="116" spans="23:25" x14ac:dyDescent="0.25">
      <c r="W116" s="3">
        <v>42870</v>
      </c>
      <c r="X116" s="2">
        <v>1.4804999999999999</v>
      </c>
      <c r="Y116" s="2">
        <f t="shared" si="3"/>
        <v>2.6345922107659514E-4</v>
      </c>
    </row>
    <row r="117" spans="23:25" x14ac:dyDescent="0.25">
      <c r="W117" s="3">
        <v>42867</v>
      </c>
      <c r="X117" s="2">
        <v>1.48011</v>
      </c>
      <c r="Y117" s="2">
        <f t="shared" si="3"/>
        <v>5.5487383347314094E-3</v>
      </c>
    </row>
    <row r="118" spans="23:25" x14ac:dyDescent="0.25">
      <c r="W118" s="3">
        <v>42866</v>
      </c>
      <c r="X118" s="2">
        <v>1.4719199999999999</v>
      </c>
      <c r="Y118" s="2">
        <f t="shared" si="3"/>
        <v>-2.1784504975894802E-3</v>
      </c>
    </row>
    <row r="119" spans="23:25" x14ac:dyDescent="0.25">
      <c r="W119" s="3">
        <v>42865</v>
      </c>
      <c r="X119" s="2">
        <v>1.4751300000000001</v>
      </c>
      <c r="Y119" s="2">
        <f t="shared" si="3"/>
        <v>-3.7080435214034407E-3</v>
      </c>
    </row>
    <row r="120" spans="23:25" x14ac:dyDescent="0.25">
      <c r="W120" s="3">
        <v>42864</v>
      </c>
      <c r="X120" s="2">
        <v>1.48061</v>
      </c>
      <c r="Y120" s="2">
        <f t="shared" si="3"/>
        <v>1.2096925545012314E-3</v>
      </c>
    </row>
    <row r="121" spans="23:25" x14ac:dyDescent="0.25">
      <c r="W121" s="3">
        <v>42863</v>
      </c>
      <c r="X121" s="2">
        <v>1.47882</v>
      </c>
      <c r="Y121" s="2">
        <f t="shared" si="3"/>
        <v>-1.9523537461068761E-3</v>
      </c>
    </row>
    <row r="122" spans="23:25" x14ac:dyDescent="0.25">
      <c r="W122" s="3">
        <v>42860</v>
      </c>
      <c r="X122" s="2">
        <v>1.4817100000000001</v>
      </c>
      <c r="Y122" s="2">
        <f t="shared" si="3"/>
        <v>-6.7466825748805303E-4</v>
      </c>
    </row>
    <row r="123" spans="23:25" x14ac:dyDescent="0.25">
      <c r="W123" s="3">
        <v>42859</v>
      </c>
      <c r="X123" s="2">
        <v>1.48271</v>
      </c>
      <c r="Y123" s="2">
        <f t="shared" si="3"/>
        <v>1.0951972133165171E-2</v>
      </c>
    </row>
    <row r="124" spans="23:25" x14ac:dyDescent="0.25">
      <c r="W124" s="3">
        <v>42858</v>
      </c>
      <c r="X124" s="2">
        <v>1.4665599999999999</v>
      </c>
      <c r="Y124" s="2">
        <f t="shared" si="3"/>
        <v>1.1087036553637755E-2</v>
      </c>
    </row>
    <row r="125" spans="23:25" x14ac:dyDescent="0.25">
      <c r="W125" s="3">
        <v>42857</v>
      </c>
      <c r="X125" s="2">
        <v>1.4503900000000001</v>
      </c>
      <c r="Y125" s="2">
        <f t="shared" si="3"/>
        <v>1.4972696605580135E-3</v>
      </c>
    </row>
    <row r="126" spans="23:25" x14ac:dyDescent="0.25">
      <c r="W126" s="3">
        <v>42856</v>
      </c>
      <c r="X126" s="2">
        <v>1.4482200000000001</v>
      </c>
      <c r="Y126" s="2">
        <f t="shared" si="3"/>
        <v>-4.732538256149642E-3</v>
      </c>
    </row>
    <row r="127" spans="23:25" x14ac:dyDescent="0.25">
      <c r="W127" s="3">
        <v>42853</v>
      </c>
      <c r="X127" s="2">
        <v>1.45509</v>
      </c>
      <c r="Y127" s="2">
        <f t="shared" si="3"/>
        <v>-1.0852543857144438E-3</v>
      </c>
    </row>
    <row r="128" spans="23:25" x14ac:dyDescent="0.25">
      <c r="W128" s="3">
        <v>42852</v>
      </c>
      <c r="X128" s="2">
        <v>1.4566699999999999</v>
      </c>
      <c r="Y128" s="2">
        <f t="shared" si="3"/>
        <v>-1.4268958523384169E-3</v>
      </c>
    </row>
    <row r="129" spans="23:25" x14ac:dyDescent="0.25">
      <c r="W129" s="3">
        <v>42851</v>
      </c>
      <c r="X129" s="2">
        <v>1.45875</v>
      </c>
      <c r="Y129" s="2">
        <f t="shared" si="3"/>
        <v>6.099110231518946E-3</v>
      </c>
    </row>
    <row r="130" spans="23:25" x14ac:dyDescent="0.25">
      <c r="W130" s="3">
        <v>42850</v>
      </c>
      <c r="X130" s="2">
        <v>1.4498800000000001</v>
      </c>
      <c r="Y130" s="2">
        <f t="shared" si="3"/>
        <v>9.9257773984338677E-3</v>
      </c>
    </row>
    <row r="131" spans="23:25" x14ac:dyDescent="0.25">
      <c r="W131" s="3">
        <v>42849</v>
      </c>
      <c r="X131" s="2">
        <v>1.4355599999999999</v>
      </c>
      <c r="Y131" s="2">
        <f t="shared" si="3"/>
        <v>8.9915134496615715E-3</v>
      </c>
    </row>
    <row r="132" spans="23:25" x14ac:dyDescent="0.25">
      <c r="W132" s="3">
        <v>42846</v>
      </c>
      <c r="X132" s="2">
        <v>1.4227099999999999</v>
      </c>
      <c r="Y132" s="2">
        <f t="shared" si="3"/>
        <v>-8.4310520623242895E-4</v>
      </c>
    </row>
    <row r="133" spans="23:25" x14ac:dyDescent="0.25">
      <c r="W133" s="3">
        <v>42845</v>
      </c>
      <c r="X133" s="2">
        <v>1.42391</v>
      </c>
      <c r="Y133" s="2">
        <f t="shared" si="3"/>
        <v>-3.3793290334414301E-3</v>
      </c>
    </row>
    <row r="134" spans="23:25" x14ac:dyDescent="0.25">
      <c r="W134" s="3">
        <v>42844</v>
      </c>
      <c r="X134" s="2">
        <v>1.4287300000000001</v>
      </c>
      <c r="Y134" s="2">
        <f t="shared" ref="Y134:Y197" si="4">LN(X134/X135)</f>
        <v>6.5798719885486086E-3</v>
      </c>
    </row>
    <row r="135" spans="23:25" x14ac:dyDescent="0.25">
      <c r="W135" s="3">
        <v>42843</v>
      </c>
      <c r="X135" s="2">
        <v>1.41936</v>
      </c>
      <c r="Y135" s="2">
        <f t="shared" si="4"/>
        <v>1.1978228281251143E-2</v>
      </c>
    </row>
    <row r="136" spans="23:25" x14ac:dyDescent="0.25">
      <c r="W136" s="3">
        <v>42842</v>
      </c>
      <c r="X136" s="2">
        <v>1.40246</v>
      </c>
      <c r="Y136" s="2">
        <f t="shared" si="4"/>
        <v>5.7772342920140904E-4</v>
      </c>
    </row>
    <row r="137" spans="23:25" x14ac:dyDescent="0.25">
      <c r="W137" s="3">
        <v>42839</v>
      </c>
      <c r="X137" s="2">
        <v>1.4016500000000001</v>
      </c>
      <c r="Y137" s="2">
        <f t="shared" si="4"/>
        <v>-4.9928674361032939E-4</v>
      </c>
    </row>
    <row r="138" spans="23:25" x14ac:dyDescent="0.25">
      <c r="W138" s="3">
        <v>42838</v>
      </c>
      <c r="X138" s="2">
        <v>1.40235</v>
      </c>
      <c r="Y138" s="2">
        <f t="shared" si="4"/>
        <v>-1.0822954196573854E-2</v>
      </c>
    </row>
    <row r="139" spans="23:25" x14ac:dyDescent="0.25">
      <c r="W139" s="3">
        <v>42837</v>
      </c>
      <c r="X139" s="2">
        <v>1.41761</v>
      </c>
      <c r="Y139" s="2">
        <f t="shared" si="4"/>
        <v>2.4437111350163773E-3</v>
      </c>
    </row>
    <row r="140" spans="23:25" x14ac:dyDescent="0.25">
      <c r="W140" s="3">
        <v>42836</v>
      </c>
      <c r="X140" s="2">
        <v>1.41415</v>
      </c>
      <c r="Y140" s="2">
        <f t="shared" si="4"/>
        <v>1.0046412436568238E-3</v>
      </c>
    </row>
    <row r="141" spans="23:25" x14ac:dyDescent="0.25">
      <c r="W141" s="3">
        <v>42835</v>
      </c>
      <c r="X141" s="2">
        <v>1.41273</v>
      </c>
      <c r="Y141" s="2">
        <f t="shared" si="4"/>
        <v>2.1235705716323218E-5</v>
      </c>
    </row>
    <row r="142" spans="23:25" x14ac:dyDescent="0.25">
      <c r="W142" s="3">
        <v>42832</v>
      </c>
      <c r="X142" s="2">
        <v>1.4127000000000001</v>
      </c>
      <c r="Y142" s="2">
        <f t="shared" si="4"/>
        <v>1.3245832510459252E-3</v>
      </c>
    </row>
    <row r="143" spans="23:25" x14ac:dyDescent="0.25">
      <c r="W143" s="3">
        <v>42831</v>
      </c>
      <c r="X143" s="2">
        <v>1.41083</v>
      </c>
      <c r="Y143" s="2">
        <f t="shared" si="4"/>
        <v>1.5392857775459276E-3</v>
      </c>
    </row>
    <row r="144" spans="23:25" x14ac:dyDescent="0.25">
      <c r="W144" s="3">
        <v>42830</v>
      </c>
      <c r="X144" s="2">
        <v>1.40866</v>
      </c>
      <c r="Y144" s="2">
        <f t="shared" si="4"/>
        <v>-1.6314258730825365E-3</v>
      </c>
    </row>
    <row r="145" spans="23:25" x14ac:dyDescent="0.25">
      <c r="W145" s="3">
        <v>42829</v>
      </c>
      <c r="X145" s="2">
        <v>1.41096</v>
      </c>
      <c r="Y145" s="2">
        <f t="shared" si="4"/>
        <v>5.650395101300121E-3</v>
      </c>
    </row>
    <row r="146" spans="23:25" x14ac:dyDescent="0.25">
      <c r="W146" s="3">
        <v>42828</v>
      </c>
      <c r="X146" s="2">
        <v>1.4030100000000001</v>
      </c>
      <c r="Y146" s="2">
        <f t="shared" si="4"/>
        <v>4.7439164762341076E-3</v>
      </c>
    </row>
    <row r="147" spans="23:25" x14ac:dyDescent="0.25">
      <c r="W147" s="3">
        <v>42825</v>
      </c>
      <c r="X147" s="2">
        <v>1.3963700000000001</v>
      </c>
      <c r="Y147" s="2">
        <f t="shared" si="4"/>
        <v>-5.298051300237505E-4</v>
      </c>
    </row>
    <row r="148" spans="23:25" x14ac:dyDescent="0.25">
      <c r="W148" s="3">
        <v>42824</v>
      </c>
      <c r="X148" s="2">
        <v>1.3971100000000001</v>
      </c>
      <c r="Y148" s="2">
        <f t="shared" si="4"/>
        <v>-4.6772937022554447E-3</v>
      </c>
    </row>
    <row r="149" spans="23:25" x14ac:dyDescent="0.25">
      <c r="W149" s="3">
        <v>42823</v>
      </c>
      <c r="X149" s="2">
        <v>1.4036599999999999</v>
      </c>
      <c r="Y149" s="2">
        <f t="shared" si="4"/>
        <v>-9.1765233026681343E-3</v>
      </c>
    </row>
    <row r="150" spans="23:25" x14ac:dyDescent="0.25">
      <c r="W150" s="3">
        <v>42822</v>
      </c>
      <c r="X150" s="2">
        <v>1.4166000000000001</v>
      </c>
      <c r="Y150" s="2">
        <f t="shared" si="4"/>
        <v>-6.795999225697966E-3</v>
      </c>
    </row>
    <row r="151" spans="23:25" x14ac:dyDescent="0.25">
      <c r="W151" s="3">
        <v>42821</v>
      </c>
      <c r="X151" s="2">
        <v>1.4262600000000001</v>
      </c>
      <c r="Y151" s="2">
        <f t="shared" si="4"/>
        <v>6.6901174954915148E-3</v>
      </c>
    </row>
    <row r="152" spans="23:25" x14ac:dyDescent="0.25">
      <c r="W152" s="3">
        <v>42818</v>
      </c>
      <c r="X152" s="2">
        <v>1.41675</v>
      </c>
      <c r="Y152" s="2">
        <f t="shared" si="4"/>
        <v>2.1551351767417201E-3</v>
      </c>
    </row>
    <row r="153" spans="23:25" x14ac:dyDescent="0.25">
      <c r="W153" s="3">
        <v>42817</v>
      </c>
      <c r="X153" s="2">
        <v>1.4137</v>
      </c>
      <c r="Y153" s="2">
        <f t="shared" si="4"/>
        <v>5.2909050566518883E-3</v>
      </c>
    </row>
    <row r="154" spans="23:25" x14ac:dyDescent="0.25">
      <c r="W154" s="3">
        <v>42816</v>
      </c>
      <c r="X154" s="2">
        <v>1.4062399999999999</v>
      </c>
      <c r="Y154" s="2">
        <f t="shared" si="4"/>
        <v>4.6233236829960916E-4</v>
      </c>
    </row>
    <row r="155" spans="23:25" x14ac:dyDescent="0.25">
      <c r="W155" s="3">
        <v>42815</v>
      </c>
      <c r="X155" s="2">
        <v>1.4055900000000001</v>
      </c>
      <c r="Y155" s="2">
        <f t="shared" si="4"/>
        <v>1.1815485959873927E-2</v>
      </c>
    </row>
    <row r="156" spans="23:25" x14ac:dyDescent="0.25">
      <c r="W156" s="3">
        <v>42814</v>
      </c>
      <c r="X156" s="2">
        <v>1.3890799999999999</v>
      </c>
      <c r="Y156" s="2">
        <f t="shared" si="4"/>
        <v>-3.3275987568580018E-3</v>
      </c>
    </row>
    <row r="157" spans="23:25" x14ac:dyDescent="0.25">
      <c r="W157" s="3">
        <v>42811</v>
      </c>
      <c r="X157" s="2">
        <v>1.39371</v>
      </c>
      <c r="Y157" s="2">
        <f t="shared" si="4"/>
        <v>-6.0803071526815879E-3</v>
      </c>
    </row>
    <row r="158" spans="23:25" x14ac:dyDescent="0.25">
      <c r="W158" s="3">
        <v>42810</v>
      </c>
      <c r="X158" s="2">
        <v>1.40221</v>
      </c>
      <c r="Y158" s="2">
        <f t="shared" si="4"/>
        <v>6.9991411596259023E-3</v>
      </c>
    </row>
    <row r="159" spans="23:25" x14ac:dyDescent="0.25">
      <c r="W159" s="3">
        <v>42809</v>
      </c>
      <c r="X159" s="2">
        <v>1.3924300000000001</v>
      </c>
      <c r="Y159" s="2">
        <f t="shared" si="4"/>
        <v>-7.4055597264271874E-3</v>
      </c>
    </row>
    <row r="160" spans="23:25" x14ac:dyDescent="0.25">
      <c r="W160" s="3">
        <v>42808</v>
      </c>
      <c r="X160" s="2">
        <v>1.4027799999999999</v>
      </c>
      <c r="Y160" s="2">
        <f t="shared" si="4"/>
        <v>-3.1175068132267823E-3</v>
      </c>
    </row>
    <row r="161" spans="23:25" x14ac:dyDescent="0.25">
      <c r="W161" s="3">
        <v>42807</v>
      </c>
      <c r="X161" s="2">
        <v>1.40716</v>
      </c>
      <c r="Y161" s="2">
        <f t="shared" si="4"/>
        <v>-5.7185732603480992E-3</v>
      </c>
    </row>
    <row r="162" spans="23:25" x14ac:dyDescent="0.25">
      <c r="W162" s="3">
        <v>42804</v>
      </c>
      <c r="X162" s="2">
        <v>1.41523</v>
      </c>
      <c r="Y162" s="2">
        <f t="shared" si="4"/>
        <v>4.2982798730869382E-3</v>
      </c>
    </row>
    <row r="163" spans="23:25" x14ac:dyDescent="0.25">
      <c r="W163" s="3">
        <v>42803</v>
      </c>
      <c r="X163" s="2">
        <v>1.40916</v>
      </c>
      <c r="Y163" s="2">
        <f t="shared" si="4"/>
        <v>6.2715768064326638E-3</v>
      </c>
    </row>
    <row r="164" spans="23:25" x14ac:dyDescent="0.25">
      <c r="W164" s="3">
        <v>42802</v>
      </c>
      <c r="X164" s="2">
        <v>1.40035</v>
      </c>
      <c r="Y164" s="2">
        <f t="shared" si="4"/>
        <v>5.6215125571181732E-3</v>
      </c>
    </row>
    <row r="165" spans="23:25" x14ac:dyDescent="0.25">
      <c r="W165" s="3">
        <v>42801</v>
      </c>
      <c r="X165" s="2">
        <v>1.3925000000000001</v>
      </c>
      <c r="Y165" s="2">
        <f t="shared" si="4"/>
        <v>-2.6607300068778213E-3</v>
      </c>
    </row>
    <row r="166" spans="23:25" x14ac:dyDescent="0.25">
      <c r="W166" s="3">
        <v>42800</v>
      </c>
      <c r="X166" s="2">
        <v>1.39621</v>
      </c>
      <c r="Y166" s="2">
        <f t="shared" si="4"/>
        <v>-1.4457281973049166E-3</v>
      </c>
    </row>
    <row r="167" spans="23:25" x14ac:dyDescent="0.25">
      <c r="W167" s="3">
        <v>42797</v>
      </c>
      <c r="X167" s="2">
        <v>1.3982299999999999</v>
      </c>
      <c r="Y167" s="2">
        <f t="shared" si="4"/>
        <v>7.7107916182116484E-3</v>
      </c>
    </row>
    <row r="168" spans="23:25" x14ac:dyDescent="0.25">
      <c r="W168" s="3">
        <v>42796</v>
      </c>
      <c r="X168" s="2">
        <v>1.3874900000000001</v>
      </c>
      <c r="Y168" s="2">
        <f t="shared" si="4"/>
        <v>9.8356699338836527E-3</v>
      </c>
    </row>
    <row r="169" spans="23:25" x14ac:dyDescent="0.25">
      <c r="W169" s="3">
        <v>42795</v>
      </c>
      <c r="X169" s="2">
        <v>1.37391</v>
      </c>
      <c r="Y169" s="2">
        <f t="shared" si="4"/>
        <v>-5.3571556692424563E-3</v>
      </c>
    </row>
    <row r="170" spans="23:25" x14ac:dyDescent="0.25">
      <c r="W170" s="3">
        <v>42794</v>
      </c>
      <c r="X170" s="2">
        <v>1.3812899999999999</v>
      </c>
      <c r="Y170" s="2">
        <f t="shared" si="4"/>
        <v>1.0865314641869471E-3</v>
      </c>
    </row>
    <row r="171" spans="23:25" x14ac:dyDescent="0.25">
      <c r="W171" s="3">
        <v>42793</v>
      </c>
      <c r="X171" s="2">
        <v>1.3797900000000001</v>
      </c>
      <c r="Y171" s="2">
        <f t="shared" si="4"/>
        <v>2.7215048203690266E-3</v>
      </c>
    </row>
    <row r="172" spans="23:25" x14ac:dyDescent="0.25">
      <c r="W172" s="3">
        <v>42790</v>
      </c>
      <c r="X172" s="2">
        <v>1.3760399999999999</v>
      </c>
      <c r="Y172" s="2">
        <f t="shared" si="4"/>
        <v>3.2829038390483701E-3</v>
      </c>
    </row>
    <row r="173" spans="23:25" x14ac:dyDescent="0.25">
      <c r="W173" s="3">
        <v>42789</v>
      </c>
      <c r="X173" s="2">
        <v>1.3715299999999999</v>
      </c>
      <c r="Y173" s="2">
        <f t="shared" si="4"/>
        <v>6.4912097444759563E-4</v>
      </c>
    </row>
    <row r="174" spans="23:25" x14ac:dyDescent="0.25">
      <c r="W174" s="3">
        <v>42788</v>
      </c>
      <c r="X174" s="2">
        <v>1.3706400000000001</v>
      </c>
      <c r="Y174" s="2">
        <f t="shared" si="4"/>
        <v>-1.6183710475946682E-3</v>
      </c>
    </row>
    <row r="175" spans="23:25" x14ac:dyDescent="0.25">
      <c r="W175" s="3">
        <v>42787</v>
      </c>
      <c r="X175" s="2">
        <v>1.37286</v>
      </c>
      <c r="Y175" s="2">
        <f t="shared" si="4"/>
        <v>-5.4844014023179462E-3</v>
      </c>
    </row>
    <row r="176" spans="23:25" x14ac:dyDescent="0.25">
      <c r="W176" s="3">
        <v>42786</v>
      </c>
      <c r="X176" s="2">
        <v>1.3804099999999999</v>
      </c>
      <c r="Y176" s="2">
        <f t="shared" si="4"/>
        <v>-3.2473783740422256E-3</v>
      </c>
    </row>
    <row r="177" spans="23:25" x14ac:dyDescent="0.25">
      <c r="W177" s="3">
        <v>42783</v>
      </c>
      <c r="X177" s="2">
        <v>1.3849</v>
      </c>
      <c r="Y177" s="2">
        <f t="shared" si="4"/>
        <v>-1.8468025275299987E-3</v>
      </c>
    </row>
    <row r="178" spans="23:25" x14ac:dyDescent="0.25">
      <c r="W178" s="3">
        <v>42782</v>
      </c>
      <c r="X178" s="2">
        <v>1.3874599999999999</v>
      </c>
      <c r="Y178" s="2">
        <f t="shared" si="4"/>
        <v>9.1519239357823589E-3</v>
      </c>
    </row>
    <row r="179" spans="23:25" x14ac:dyDescent="0.25">
      <c r="W179" s="3">
        <v>42781</v>
      </c>
      <c r="X179" s="2">
        <v>1.3748199999999999</v>
      </c>
      <c r="Y179" s="2">
        <f t="shared" si="4"/>
        <v>-3.9345836331889598E-3</v>
      </c>
    </row>
    <row r="180" spans="23:25" x14ac:dyDescent="0.25">
      <c r="W180" s="3">
        <v>42780</v>
      </c>
      <c r="X180" s="2">
        <v>1.3802400000000001</v>
      </c>
      <c r="Y180" s="2">
        <f t="shared" si="4"/>
        <v>-5.1668871249335576E-3</v>
      </c>
    </row>
    <row r="181" spans="23:25" x14ac:dyDescent="0.25">
      <c r="W181" s="3">
        <v>42779</v>
      </c>
      <c r="X181" s="2">
        <v>1.3873899999999999</v>
      </c>
      <c r="Y181" s="2">
        <f t="shared" si="4"/>
        <v>1.2974843238829886E-4</v>
      </c>
    </row>
    <row r="182" spans="23:25" x14ac:dyDescent="0.25">
      <c r="W182" s="3">
        <v>42776</v>
      </c>
      <c r="X182" s="2">
        <v>1.3872100000000001</v>
      </c>
      <c r="Y182" s="2">
        <f t="shared" si="4"/>
        <v>-7.3832346024361476E-3</v>
      </c>
    </row>
    <row r="183" spans="23:25" x14ac:dyDescent="0.25">
      <c r="W183" s="3">
        <v>42775</v>
      </c>
      <c r="X183" s="2">
        <v>1.3974899999999999</v>
      </c>
      <c r="Y183" s="2">
        <f t="shared" si="4"/>
        <v>-1.3729488373543817E-3</v>
      </c>
    </row>
    <row r="184" spans="23:25" x14ac:dyDescent="0.25">
      <c r="W184" s="3">
        <v>42774</v>
      </c>
      <c r="X184" s="2">
        <v>1.39941</v>
      </c>
      <c r="Y184" s="2">
        <f t="shared" si="4"/>
        <v>-8.7855579658630359E-4</v>
      </c>
    </row>
    <row r="185" spans="23:25" x14ac:dyDescent="0.25">
      <c r="W185" s="3">
        <v>42773</v>
      </c>
      <c r="X185" s="2">
        <v>1.4006400000000001</v>
      </c>
      <c r="Y185" s="2">
        <f t="shared" si="4"/>
        <v>-1.9899652438711891E-3</v>
      </c>
    </row>
    <row r="186" spans="23:25" x14ac:dyDescent="0.25">
      <c r="W186" s="3">
        <v>42772</v>
      </c>
      <c r="X186" s="2">
        <v>1.40343</v>
      </c>
      <c r="Y186" s="2">
        <f t="shared" si="4"/>
        <v>-6.3395959740579467E-4</v>
      </c>
    </row>
    <row r="187" spans="23:25" x14ac:dyDescent="0.25">
      <c r="W187" s="3">
        <v>42769</v>
      </c>
      <c r="X187" s="2">
        <v>1.40432</v>
      </c>
      <c r="Y187" s="2">
        <f t="shared" si="4"/>
        <v>-4.2716180114432586E-4</v>
      </c>
    </row>
    <row r="188" spans="23:25" x14ac:dyDescent="0.25">
      <c r="W188" s="3">
        <v>42768</v>
      </c>
      <c r="X188" s="2">
        <v>1.4049199999999999</v>
      </c>
      <c r="Y188" s="2">
        <f t="shared" si="4"/>
        <v>-1.0345469246933858E-2</v>
      </c>
    </row>
    <row r="189" spans="23:25" x14ac:dyDescent="0.25">
      <c r="W189" s="3">
        <v>42767</v>
      </c>
      <c r="X189" s="2">
        <v>1.41953</v>
      </c>
      <c r="Y189" s="2">
        <f t="shared" si="4"/>
        <v>-2.7576715166611624E-3</v>
      </c>
    </row>
    <row r="190" spans="23:25" x14ac:dyDescent="0.25">
      <c r="W190" s="3">
        <v>42766</v>
      </c>
      <c r="X190" s="2">
        <v>1.4234499999999999</v>
      </c>
      <c r="Y190" s="2">
        <f t="shared" si="4"/>
        <v>5.5229688197762335E-3</v>
      </c>
    </row>
    <row r="191" spans="23:25" x14ac:dyDescent="0.25">
      <c r="W191" s="3">
        <v>42765</v>
      </c>
      <c r="X191" s="2">
        <v>1.41561</v>
      </c>
      <c r="Y191" s="2">
        <f t="shared" si="4"/>
        <v>-1.0096553555709548E-3</v>
      </c>
    </row>
    <row r="192" spans="23:25" x14ac:dyDescent="0.25">
      <c r="W192" s="3">
        <v>42762</v>
      </c>
      <c r="X192" s="2">
        <v>1.4170400000000001</v>
      </c>
      <c r="Y192" s="2">
        <f t="shared" si="4"/>
        <v>-4.3743606722845195E-4</v>
      </c>
    </row>
    <row r="193" spans="23:25" x14ac:dyDescent="0.25">
      <c r="W193" s="3">
        <v>42761</v>
      </c>
      <c r="X193" s="2">
        <v>1.4176599999999999</v>
      </c>
      <c r="Y193" s="2">
        <f t="shared" si="4"/>
        <v>-1.4168252097841918E-3</v>
      </c>
    </row>
    <row r="194" spans="23:25" x14ac:dyDescent="0.25">
      <c r="W194" s="3">
        <v>42760</v>
      </c>
      <c r="X194" s="2">
        <v>1.41967</v>
      </c>
      <c r="Y194" s="2">
        <f t="shared" si="4"/>
        <v>2.6732043215258816E-3</v>
      </c>
    </row>
    <row r="195" spans="23:25" x14ac:dyDescent="0.25">
      <c r="W195" s="3">
        <v>42759</v>
      </c>
      <c r="X195" s="2">
        <v>1.41588</v>
      </c>
      <c r="Y195" s="2">
        <f t="shared" si="4"/>
        <v>-2.5041366588358645E-3</v>
      </c>
    </row>
    <row r="196" spans="23:25" x14ac:dyDescent="0.25">
      <c r="W196" s="3">
        <v>42758</v>
      </c>
      <c r="X196" s="2">
        <v>1.41943</v>
      </c>
      <c r="Y196" s="2">
        <f t="shared" si="4"/>
        <v>1.9745709962063428E-3</v>
      </c>
    </row>
    <row r="197" spans="23:25" x14ac:dyDescent="0.25">
      <c r="W197" s="3">
        <v>42755</v>
      </c>
      <c r="X197" s="2">
        <v>1.4166300000000001</v>
      </c>
      <c r="Y197" s="2">
        <f t="shared" si="4"/>
        <v>4.4783638642633414E-3</v>
      </c>
    </row>
    <row r="198" spans="23:25" x14ac:dyDescent="0.25">
      <c r="W198" s="3">
        <v>42754</v>
      </c>
      <c r="X198" s="2">
        <v>1.4102999999999999</v>
      </c>
      <c r="Y198" s="2">
        <f t="shared" ref="Y198:Y261" si="5">LN(X198/X199)</f>
        <v>-4.2524501482219638E-3</v>
      </c>
    </row>
    <row r="199" spans="23:25" x14ac:dyDescent="0.25">
      <c r="W199" s="3">
        <v>42753</v>
      </c>
      <c r="X199" s="2">
        <v>1.41631</v>
      </c>
      <c r="Y199" s="2">
        <f t="shared" si="5"/>
        <v>3.389662972847771E-4</v>
      </c>
    </row>
    <row r="200" spans="23:25" x14ac:dyDescent="0.25">
      <c r="W200" s="3">
        <v>42752</v>
      </c>
      <c r="X200" s="2">
        <v>1.4158299999999999</v>
      </c>
      <c r="Y200" s="2">
        <f t="shared" si="5"/>
        <v>-1.4045491342608892E-3</v>
      </c>
    </row>
    <row r="201" spans="23:25" x14ac:dyDescent="0.25">
      <c r="W201" s="3">
        <v>42751</v>
      </c>
      <c r="X201" s="2">
        <v>1.4178200000000001</v>
      </c>
      <c r="Y201" s="2">
        <f t="shared" si="5"/>
        <v>-1.1284293685717756E-4</v>
      </c>
    </row>
    <row r="202" spans="23:25" x14ac:dyDescent="0.25">
      <c r="W202" s="3">
        <v>42748</v>
      </c>
      <c r="X202" s="2">
        <v>1.41798</v>
      </c>
      <c r="Y202" s="2">
        <f t="shared" si="5"/>
        <v>-1.0577868992384793E-4</v>
      </c>
    </row>
    <row r="203" spans="23:25" x14ac:dyDescent="0.25">
      <c r="W203" s="3">
        <v>42747</v>
      </c>
      <c r="X203" s="2">
        <v>1.4181300000000001</v>
      </c>
      <c r="Y203" s="2">
        <f t="shared" si="5"/>
        <v>-2.8096136781839806E-3</v>
      </c>
    </row>
    <row r="204" spans="23:25" x14ac:dyDescent="0.25">
      <c r="W204" s="3">
        <v>42746</v>
      </c>
      <c r="X204" s="2">
        <v>1.4221200000000001</v>
      </c>
      <c r="Y204" s="2">
        <f t="shared" si="5"/>
        <v>-7.2515109728647264E-3</v>
      </c>
    </row>
    <row r="205" spans="23:25" x14ac:dyDescent="0.25">
      <c r="W205" s="3">
        <v>42745</v>
      </c>
      <c r="X205" s="2">
        <v>1.4324699999999999</v>
      </c>
      <c r="Y205" s="2">
        <f t="shared" si="5"/>
        <v>-3.8669404288930401E-3</v>
      </c>
    </row>
    <row r="206" spans="23:25" x14ac:dyDescent="0.25">
      <c r="W206" s="3">
        <v>42744</v>
      </c>
      <c r="X206" s="2">
        <v>1.4380200000000001</v>
      </c>
      <c r="Y206" s="2">
        <f t="shared" si="5"/>
        <v>-2.9233594293770881E-3</v>
      </c>
    </row>
    <row r="207" spans="23:25" x14ac:dyDescent="0.25">
      <c r="W207" s="3">
        <v>42741</v>
      </c>
      <c r="X207" s="2">
        <v>1.4422299999999999</v>
      </c>
      <c r="Y207" s="2">
        <f t="shared" si="5"/>
        <v>-2.2232466467469333E-3</v>
      </c>
    </row>
    <row r="208" spans="23:25" x14ac:dyDescent="0.25">
      <c r="W208" s="3">
        <v>42740</v>
      </c>
      <c r="X208" s="2">
        <v>1.4454400000000001</v>
      </c>
      <c r="Y208" s="2">
        <f t="shared" si="5"/>
        <v>3.742882504210569E-3</v>
      </c>
    </row>
    <row r="209" spans="23:25" x14ac:dyDescent="0.25">
      <c r="W209" s="3">
        <v>42739</v>
      </c>
      <c r="X209" s="2">
        <v>1.44004</v>
      </c>
      <c r="Y209" s="2">
        <f t="shared" si="5"/>
        <v>-8.6765492214999074E-4</v>
      </c>
    </row>
    <row r="210" spans="23:25" x14ac:dyDescent="0.25">
      <c r="W210" s="3">
        <v>42738</v>
      </c>
      <c r="X210" s="2">
        <v>1.44129</v>
      </c>
      <c r="Y210" s="2">
        <f t="shared" si="5"/>
        <v>-9.5704421912234643E-3</v>
      </c>
    </row>
    <row r="211" spans="23:25" x14ac:dyDescent="0.25">
      <c r="W211" s="3">
        <v>42737</v>
      </c>
      <c r="X211" s="2">
        <v>1.4551499999999999</v>
      </c>
      <c r="Y211" s="2">
        <f t="shared" si="5"/>
        <v>-3.11509631491254E-3</v>
      </c>
    </row>
    <row r="212" spans="23:25" x14ac:dyDescent="0.25">
      <c r="W212" s="3">
        <v>42734</v>
      </c>
      <c r="X212" s="2">
        <v>1.4596899999999999</v>
      </c>
      <c r="Y212" s="2">
        <f t="shared" si="5"/>
        <v>4.5730530958060425E-3</v>
      </c>
    </row>
    <row r="213" spans="23:25" x14ac:dyDescent="0.25">
      <c r="W213" s="3">
        <v>42733</v>
      </c>
      <c r="X213" s="2">
        <v>1.45303</v>
      </c>
      <c r="Y213" s="2">
        <f t="shared" si="5"/>
        <v>1.4738700703821898E-3</v>
      </c>
    </row>
    <row r="214" spans="23:25" x14ac:dyDescent="0.25">
      <c r="W214" s="3">
        <v>42732</v>
      </c>
      <c r="X214" s="2">
        <v>1.45089</v>
      </c>
      <c r="Y214" s="2">
        <f t="shared" si="5"/>
        <v>-3.3440704931028209E-3</v>
      </c>
    </row>
    <row r="215" spans="23:25" x14ac:dyDescent="0.25">
      <c r="W215" s="3">
        <v>42731</v>
      </c>
      <c r="X215" s="2">
        <v>1.4557500000000001</v>
      </c>
      <c r="Y215" s="2">
        <f t="shared" si="5"/>
        <v>1.2922651491434341E-3</v>
      </c>
    </row>
    <row r="216" spans="23:25" x14ac:dyDescent="0.25">
      <c r="W216" s="3">
        <v>42730</v>
      </c>
      <c r="X216" s="2">
        <v>1.45387</v>
      </c>
      <c r="Y216" s="2">
        <f t="shared" si="5"/>
        <v>-2.2740945201721197E-3</v>
      </c>
    </row>
    <row r="217" spans="23:25" x14ac:dyDescent="0.25">
      <c r="W217" s="3">
        <v>42727</v>
      </c>
      <c r="X217" s="2">
        <v>1.4571799999999999</v>
      </c>
      <c r="Y217" s="2">
        <f t="shared" si="5"/>
        <v>7.591293421659046E-3</v>
      </c>
    </row>
    <row r="218" spans="23:25" x14ac:dyDescent="0.25">
      <c r="W218" s="3">
        <v>42726</v>
      </c>
      <c r="X218" s="2">
        <v>1.4461599999999999</v>
      </c>
      <c r="Y218" s="2">
        <f t="shared" si="5"/>
        <v>4.1506055090056579E-3</v>
      </c>
    </row>
    <row r="219" spans="23:25" x14ac:dyDescent="0.25">
      <c r="W219" s="3">
        <v>42725</v>
      </c>
      <c r="X219" s="2">
        <v>1.44017</v>
      </c>
      <c r="Y219" s="2">
        <f t="shared" si="5"/>
        <v>6.3946497457550164E-3</v>
      </c>
    </row>
    <row r="220" spans="23:25" x14ac:dyDescent="0.25">
      <c r="W220" s="3">
        <v>42724</v>
      </c>
      <c r="X220" s="2">
        <v>1.43099</v>
      </c>
      <c r="Y220" s="2">
        <f t="shared" si="5"/>
        <v>-3.2720921379094663E-3</v>
      </c>
    </row>
    <row r="221" spans="23:25" x14ac:dyDescent="0.25">
      <c r="W221" s="3">
        <v>42723</v>
      </c>
      <c r="X221" s="2">
        <v>1.4356800000000001</v>
      </c>
      <c r="Y221" s="2">
        <f t="shared" si="5"/>
        <v>3.67049712533833E-3</v>
      </c>
    </row>
    <row r="222" spans="23:25" x14ac:dyDescent="0.25">
      <c r="W222" s="3">
        <v>42720</v>
      </c>
      <c r="X222" s="2">
        <v>1.43042</v>
      </c>
      <c r="Y222" s="2">
        <f t="shared" si="5"/>
        <v>1.0668979422022424E-2</v>
      </c>
    </row>
    <row r="223" spans="23:25" x14ac:dyDescent="0.25">
      <c r="W223" s="3">
        <v>42719</v>
      </c>
      <c r="X223" s="2">
        <v>1.4152400000000001</v>
      </c>
      <c r="Y223" s="2">
        <f t="shared" si="5"/>
        <v>-5.1729964325620157E-3</v>
      </c>
    </row>
    <row r="224" spans="23:25" x14ac:dyDescent="0.25">
      <c r="W224" s="3">
        <v>42718</v>
      </c>
      <c r="X224" s="2">
        <v>1.42258</v>
      </c>
      <c r="Y224" s="2">
        <f t="shared" si="5"/>
        <v>4.0713169663250904E-3</v>
      </c>
    </row>
    <row r="225" spans="23:25" x14ac:dyDescent="0.25">
      <c r="W225" s="3">
        <v>42717</v>
      </c>
      <c r="X225" s="2">
        <v>1.4168000000000001</v>
      </c>
      <c r="Y225" s="2">
        <f t="shared" si="5"/>
        <v>-1.241465088064877E-3</v>
      </c>
    </row>
    <row r="226" spans="23:25" x14ac:dyDescent="0.25">
      <c r="W226" s="3">
        <v>42716</v>
      </c>
      <c r="X226" s="2">
        <v>1.41856</v>
      </c>
      <c r="Y226" s="2">
        <f t="shared" si="5"/>
        <v>5.3589813577158412E-4</v>
      </c>
    </row>
    <row r="227" spans="23:25" x14ac:dyDescent="0.25">
      <c r="W227" s="3">
        <v>42713</v>
      </c>
      <c r="X227" s="2">
        <v>1.4177999999999999</v>
      </c>
      <c r="Y227" s="2">
        <f t="shared" si="5"/>
        <v>-3.2040588648640303E-3</v>
      </c>
    </row>
    <row r="228" spans="23:25" x14ac:dyDescent="0.25">
      <c r="W228" s="3">
        <v>42712</v>
      </c>
      <c r="X228" s="2">
        <v>1.42235</v>
      </c>
      <c r="Y228" s="2">
        <f t="shared" si="5"/>
        <v>-1.0386342953582504E-2</v>
      </c>
    </row>
    <row r="229" spans="23:25" x14ac:dyDescent="0.25">
      <c r="W229" s="3">
        <v>42711</v>
      </c>
      <c r="X229" s="2">
        <v>1.4372</v>
      </c>
      <c r="Y229" s="2">
        <f t="shared" si="5"/>
        <v>4.1060474303405227E-4</v>
      </c>
    </row>
    <row r="230" spans="23:25" x14ac:dyDescent="0.25">
      <c r="W230" s="3">
        <v>42710</v>
      </c>
      <c r="X230" s="2">
        <v>1.4366099999999999</v>
      </c>
      <c r="Y230" s="2">
        <f t="shared" si="5"/>
        <v>-2.7596387582995855E-3</v>
      </c>
    </row>
    <row r="231" spans="23:25" x14ac:dyDescent="0.25">
      <c r="W231" s="3">
        <v>42709</v>
      </c>
      <c r="X231" s="2">
        <v>1.44058</v>
      </c>
      <c r="Y231" s="2">
        <f t="shared" si="5"/>
        <v>7.1476148110645524E-3</v>
      </c>
    </row>
    <row r="232" spans="23:25" x14ac:dyDescent="0.25">
      <c r="W232" s="3">
        <v>42706</v>
      </c>
      <c r="X232" s="2">
        <v>1.43032</v>
      </c>
      <c r="Y232" s="2">
        <f t="shared" si="5"/>
        <v>-5.2437920002144367E-3</v>
      </c>
    </row>
    <row r="233" spans="23:25" x14ac:dyDescent="0.25">
      <c r="W233" s="3">
        <v>42705</v>
      </c>
      <c r="X233" s="2">
        <v>1.43784</v>
      </c>
      <c r="Y233" s="2">
        <f t="shared" si="5"/>
        <v>2.8137250250072914E-3</v>
      </c>
    </row>
    <row r="234" spans="23:25" x14ac:dyDescent="0.25">
      <c r="W234" s="3">
        <v>42704</v>
      </c>
      <c r="X234" s="2">
        <v>1.4338</v>
      </c>
      <c r="Y234" s="2">
        <f t="shared" si="5"/>
        <v>7.5398613304857361E-3</v>
      </c>
    </row>
    <row r="235" spans="23:25" x14ac:dyDescent="0.25">
      <c r="W235" s="3">
        <v>42703</v>
      </c>
      <c r="X235" s="2">
        <v>1.42303</v>
      </c>
      <c r="Y235" s="2">
        <f t="shared" si="5"/>
        <v>3.160227435407695E-3</v>
      </c>
    </row>
    <row r="236" spans="23:25" x14ac:dyDescent="0.25">
      <c r="W236" s="3">
        <v>42702</v>
      </c>
      <c r="X236" s="2">
        <v>1.4185400000000001</v>
      </c>
      <c r="Y236" s="2">
        <f t="shared" si="5"/>
        <v>-2.5346057474037787E-3</v>
      </c>
    </row>
    <row r="237" spans="23:25" x14ac:dyDescent="0.25">
      <c r="W237" s="3">
        <v>42699</v>
      </c>
      <c r="X237" s="2">
        <v>1.42214</v>
      </c>
      <c r="Y237" s="2">
        <f t="shared" si="5"/>
        <v>-1.6791553369818087E-3</v>
      </c>
    </row>
    <row r="238" spans="23:25" x14ac:dyDescent="0.25">
      <c r="W238" s="3">
        <v>42698</v>
      </c>
      <c r="X238" s="2">
        <v>1.4245300000000001</v>
      </c>
      <c r="Y238" s="2">
        <f t="shared" si="5"/>
        <v>-3.1189682934016413E-3</v>
      </c>
    </row>
    <row r="239" spans="23:25" x14ac:dyDescent="0.25">
      <c r="W239" s="3">
        <v>42697</v>
      </c>
      <c r="X239" s="2">
        <v>1.4289799999999999</v>
      </c>
      <c r="Y239" s="2">
        <f t="shared" si="5"/>
        <v>-4.635908602975275E-3</v>
      </c>
    </row>
    <row r="240" spans="23:25" x14ac:dyDescent="0.25">
      <c r="W240" s="3">
        <v>42696</v>
      </c>
      <c r="X240" s="2">
        <v>1.4356200000000001</v>
      </c>
      <c r="Y240" s="2">
        <f t="shared" si="5"/>
        <v>-4.8502294359314864E-3</v>
      </c>
    </row>
    <row r="241" spans="23:25" x14ac:dyDescent="0.25">
      <c r="W241" s="3">
        <v>42695</v>
      </c>
      <c r="X241" s="2">
        <v>1.4426000000000001</v>
      </c>
      <c r="Y241" s="2">
        <f t="shared" si="5"/>
        <v>-2.1486669683522459E-4</v>
      </c>
    </row>
    <row r="242" spans="23:25" x14ac:dyDescent="0.25">
      <c r="W242" s="3">
        <v>42692</v>
      </c>
      <c r="X242" s="2">
        <v>1.4429099999999999</v>
      </c>
      <c r="Y242" s="2">
        <f t="shared" si="5"/>
        <v>5.5319023852996602E-3</v>
      </c>
    </row>
    <row r="243" spans="23:25" x14ac:dyDescent="0.25">
      <c r="W243" s="3">
        <v>42691</v>
      </c>
      <c r="X243" s="2">
        <v>1.4349499999999999</v>
      </c>
      <c r="Y243" s="2">
        <f t="shared" si="5"/>
        <v>4.0571406412296968E-3</v>
      </c>
    </row>
    <row r="244" spans="23:25" x14ac:dyDescent="0.25">
      <c r="W244" s="3">
        <v>42690</v>
      </c>
      <c r="X244" s="2">
        <v>1.4291400000000001</v>
      </c>
      <c r="Y244" s="2">
        <f t="shared" si="5"/>
        <v>7.4799392162091683E-3</v>
      </c>
    </row>
    <row r="245" spans="23:25" x14ac:dyDescent="0.25">
      <c r="W245" s="3">
        <v>42689</v>
      </c>
      <c r="X245" s="2">
        <v>1.41849</v>
      </c>
      <c r="Y245" s="2">
        <f t="shared" si="5"/>
        <v>-2.1267613650118827E-3</v>
      </c>
    </row>
    <row r="246" spans="23:25" x14ac:dyDescent="0.25">
      <c r="W246" s="3">
        <v>42688</v>
      </c>
      <c r="X246" s="2">
        <v>1.4215100000000001</v>
      </c>
      <c r="Y246" s="2">
        <f t="shared" si="5"/>
        <v>-1.1964633853053408E-2</v>
      </c>
    </row>
    <row r="247" spans="23:25" x14ac:dyDescent="0.25">
      <c r="W247" s="3">
        <v>42685</v>
      </c>
      <c r="X247" s="2">
        <v>1.43862</v>
      </c>
      <c r="Y247" s="2">
        <f t="shared" si="5"/>
        <v>5.4436032842866766E-3</v>
      </c>
    </row>
    <row r="248" spans="23:25" x14ac:dyDescent="0.25">
      <c r="W248" s="3">
        <v>42684</v>
      </c>
      <c r="X248" s="2">
        <v>1.4308100000000001</v>
      </c>
      <c r="Y248" s="2">
        <f t="shared" si="5"/>
        <v>1.3707925466071654E-3</v>
      </c>
    </row>
    <row r="249" spans="23:25" x14ac:dyDescent="0.25">
      <c r="W249" s="3">
        <v>42683</v>
      </c>
      <c r="X249" s="2">
        <v>1.42885</v>
      </c>
      <c r="Y249" s="2">
        <f t="shared" si="5"/>
        <v>5.8258043624278503E-3</v>
      </c>
    </row>
    <row r="250" spans="23:25" x14ac:dyDescent="0.25">
      <c r="W250" s="3">
        <v>42682</v>
      </c>
      <c r="X250" s="2">
        <v>1.42055</v>
      </c>
      <c r="Y250" s="2">
        <f t="shared" si="5"/>
        <v>-5.6578230079631191E-3</v>
      </c>
    </row>
    <row r="251" spans="23:25" x14ac:dyDescent="0.25">
      <c r="W251" s="3">
        <v>42681</v>
      </c>
      <c r="X251" s="2">
        <v>1.4286099999999999</v>
      </c>
      <c r="Y251" s="2">
        <f t="shared" si="5"/>
        <v>-1.5819774364517675E-2</v>
      </c>
    </row>
    <row r="252" spans="23:25" x14ac:dyDescent="0.25">
      <c r="W252" s="3">
        <v>42678</v>
      </c>
      <c r="X252" s="2">
        <v>1.45139</v>
      </c>
      <c r="Y252" s="2">
        <f t="shared" si="5"/>
        <v>4.0041752096899377E-3</v>
      </c>
    </row>
    <row r="253" spans="23:25" x14ac:dyDescent="0.25">
      <c r="W253" s="3">
        <v>42677</v>
      </c>
      <c r="X253" s="2">
        <v>1.4455899999999999</v>
      </c>
      <c r="Y253" s="2">
        <f t="shared" si="5"/>
        <v>-2.1076425363901257E-3</v>
      </c>
    </row>
    <row r="254" spans="23:25" x14ac:dyDescent="0.25">
      <c r="W254" s="3">
        <v>42676</v>
      </c>
      <c r="X254" s="2">
        <v>1.4486399999999999</v>
      </c>
      <c r="Y254" s="2">
        <f t="shared" si="5"/>
        <v>2.6958106863966664E-3</v>
      </c>
    </row>
    <row r="255" spans="23:25" x14ac:dyDescent="0.25">
      <c r="W255" s="3">
        <v>42675</v>
      </c>
      <c r="X255" s="2">
        <v>1.4447399999999999</v>
      </c>
      <c r="Y255" s="2">
        <f t="shared" si="5"/>
        <v>1.1773751437990725E-3</v>
      </c>
    </row>
    <row r="256" spans="23:25" x14ac:dyDescent="0.25">
      <c r="W256" s="3">
        <v>42674</v>
      </c>
      <c r="X256" s="2">
        <v>1.4430399999999999</v>
      </c>
      <c r="Y256" s="2">
        <f t="shared" si="5"/>
        <v>-1.2673526840814354E-3</v>
      </c>
    </row>
    <row r="257" spans="23:25" x14ac:dyDescent="0.25">
      <c r="W257" s="3">
        <v>42671</v>
      </c>
      <c r="X257" s="2">
        <v>1.4448699999999999</v>
      </c>
      <c r="Y257" s="2">
        <f t="shared" si="5"/>
        <v>6.1439540136960322E-3</v>
      </c>
    </row>
    <row r="258" spans="23:25" x14ac:dyDescent="0.25">
      <c r="W258" s="3">
        <v>42670</v>
      </c>
      <c r="X258" s="2">
        <v>1.4360200000000001</v>
      </c>
      <c r="Y258" s="2">
        <f t="shared" si="5"/>
        <v>7.1142843721877218E-3</v>
      </c>
    </row>
    <row r="259" spans="23:25" x14ac:dyDescent="0.25">
      <c r="W259" s="3">
        <v>42669</v>
      </c>
      <c r="X259" s="2">
        <v>1.42584</v>
      </c>
      <c r="Y259" s="2">
        <f t="shared" si="5"/>
        <v>1.1929909694971821E-3</v>
      </c>
    </row>
    <row r="260" spans="23:25" x14ac:dyDescent="0.25">
      <c r="W260" s="3">
        <v>42668</v>
      </c>
      <c r="X260" s="2">
        <v>1.42414</v>
      </c>
      <c r="Y260" s="2">
        <f t="shared" si="5"/>
        <v>-3.9524635184750422E-3</v>
      </c>
    </row>
    <row r="261" spans="23:25" x14ac:dyDescent="0.25">
      <c r="W261" s="3">
        <v>42667</v>
      </c>
      <c r="X261" s="2">
        <v>1.4297800000000001</v>
      </c>
      <c r="Y261" s="2">
        <f t="shared" si="5"/>
        <v>-2.167930718626988E-4</v>
      </c>
    </row>
    <row r="262" spans="23:25" x14ac:dyDescent="0.25">
      <c r="W262" s="3">
        <v>42664</v>
      </c>
      <c r="X262" s="2">
        <v>1.4300899999999999</v>
      </c>
      <c r="Y262" s="2">
        <f t="shared" ref="Y262:Y325" si="6">LN(X262/X263)</f>
        <v>-2.0327694917357925E-3</v>
      </c>
    </row>
    <row r="263" spans="23:25" x14ac:dyDescent="0.25">
      <c r="W263" s="3">
        <v>42663</v>
      </c>
      <c r="X263" s="2">
        <v>1.4330000000000001</v>
      </c>
      <c r="Y263" s="2">
        <f t="shared" si="6"/>
        <v>8.296709306767968E-3</v>
      </c>
    </row>
    <row r="264" spans="23:25" x14ac:dyDescent="0.25">
      <c r="W264" s="3">
        <v>42662</v>
      </c>
      <c r="X264" s="2">
        <v>1.42116</v>
      </c>
      <c r="Y264" s="2">
        <f t="shared" si="6"/>
        <v>-7.8709382883620036E-3</v>
      </c>
    </row>
    <row r="265" spans="23:25" x14ac:dyDescent="0.25">
      <c r="W265" s="3">
        <v>42661</v>
      </c>
      <c r="X265" s="2">
        <v>1.4323900000000001</v>
      </c>
      <c r="Y265" s="2">
        <f t="shared" si="6"/>
        <v>-6.6450512928947466E-3</v>
      </c>
    </row>
    <row r="266" spans="23:25" x14ac:dyDescent="0.25">
      <c r="W266" s="3">
        <v>42660</v>
      </c>
      <c r="X266" s="2">
        <v>1.44194</v>
      </c>
      <c r="Y266" s="2">
        <f t="shared" si="6"/>
        <v>9.2973564739818465E-4</v>
      </c>
    </row>
    <row r="267" spans="23:25" x14ac:dyDescent="0.25">
      <c r="W267" s="3">
        <v>42657</v>
      </c>
      <c r="X267" s="2">
        <v>1.4405999999999999</v>
      </c>
      <c r="Y267" s="2">
        <f t="shared" si="6"/>
        <v>-1.3794463208747451E-2</v>
      </c>
    </row>
    <row r="268" spans="23:25" x14ac:dyDescent="0.25">
      <c r="W268" s="3">
        <v>42656</v>
      </c>
      <c r="X268" s="2">
        <v>1.46061</v>
      </c>
      <c r="Y268" s="2">
        <f t="shared" si="6"/>
        <v>3.4634503805336908E-3</v>
      </c>
    </row>
    <row r="269" spans="23:25" x14ac:dyDescent="0.25">
      <c r="W269" s="3">
        <v>42655</v>
      </c>
      <c r="X269" s="2">
        <v>1.45556</v>
      </c>
      <c r="Y269" s="2">
        <f t="shared" si="6"/>
        <v>-7.2696727091143502E-3</v>
      </c>
    </row>
    <row r="270" spans="23:25" x14ac:dyDescent="0.25">
      <c r="W270" s="3">
        <v>42654</v>
      </c>
      <c r="X270" s="2">
        <v>1.46618</v>
      </c>
      <c r="Y270" s="2">
        <f t="shared" si="6"/>
        <v>1.3035542462520649E-3</v>
      </c>
    </row>
    <row r="271" spans="23:25" x14ac:dyDescent="0.25">
      <c r="W271" s="3">
        <v>42653</v>
      </c>
      <c r="X271" s="2">
        <v>1.46427</v>
      </c>
      <c r="Y271" s="2">
        <f t="shared" si="6"/>
        <v>-9.0284859088691598E-3</v>
      </c>
    </row>
    <row r="272" spans="23:25" x14ac:dyDescent="0.25">
      <c r="W272" s="3">
        <v>42650</v>
      </c>
      <c r="X272" s="2">
        <v>1.4775499999999999</v>
      </c>
      <c r="Y272" s="2">
        <f t="shared" si="6"/>
        <v>5.0140722680389474E-3</v>
      </c>
    </row>
    <row r="273" spans="23:25" x14ac:dyDescent="0.25">
      <c r="W273" s="3">
        <v>42649</v>
      </c>
      <c r="X273" s="2">
        <v>1.4701599999999999</v>
      </c>
      <c r="Y273" s="2">
        <f t="shared" si="6"/>
        <v>8.8429659365347834E-5</v>
      </c>
    </row>
    <row r="274" spans="23:25" x14ac:dyDescent="0.25">
      <c r="W274" s="3">
        <v>42648</v>
      </c>
      <c r="X274" s="2">
        <v>1.4700299999999999</v>
      </c>
      <c r="Y274" s="2">
        <f t="shared" si="6"/>
        <v>-2.3126105394864172E-4</v>
      </c>
    </row>
    <row r="275" spans="23:25" x14ac:dyDescent="0.25">
      <c r="W275" s="3">
        <v>42647</v>
      </c>
      <c r="X275" s="2">
        <v>1.47037</v>
      </c>
      <c r="Y275" s="2">
        <f t="shared" si="6"/>
        <v>6.6599131177422985E-3</v>
      </c>
    </row>
    <row r="276" spans="23:25" x14ac:dyDescent="0.25">
      <c r="W276" s="3">
        <v>42646</v>
      </c>
      <c r="X276" s="2">
        <v>1.46061</v>
      </c>
      <c r="Y276" s="2">
        <f t="shared" si="6"/>
        <v>-3.6698041247240519E-3</v>
      </c>
    </row>
    <row r="277" spans="23:25" x14ac:dyDescent="0.25">
      <c r="W277" s="3">
        <v>42643</v>
      </c>
      <c r="X277" s="2">
        <v>1.4659800000000001</v>
      </c>
      <c r="Y277" s="2">
        <f t="shared" si="6"/>
        <v>-2.5479456506783656E-3</v>
      </c>
    </row>
    <row r="278" spans="23:25" x14ac:dyDescent="0.25">
      <c r="W278" s="3">
        <v>42642</v>
      </c>
      <c r="X278" s="2">
        <v>1.4697200000000001</v>
      </c>
      <c r="Y278" s="2">
        <f t="shared" si="6"/>
        <v>7.8279622944618672E-3</v>
      </c>
    </row>
    <row r="279" spans="23:25" x14ac:dyDescent="0.25">
      <c r="W279" s="3">
        <v>42641</v>
      </c>
      <c r="X279" s="2">
        <v>1.4582600000000001</v>
      </c>
      <c r="Y279" s="2">
        <f t="shared" si="6"/>
        <v>-2.9238685711888402E-3</v>
      </c>
    </row>
    <row r="280" spans="23:25" x14ac:dyDescent="0.25">
      <c r="W280" s="3">
        <v>42640</v>
      </c>
      <c r="X280" s="2">
        <v>1.4625300000000001</v>
      </c>
      <c r="Y280" s="2">
        <f t="shared" si="6"/>
        <v>-7.635574701054723E-3</v>
      </c>
    </row>
    <row r="281" spans="23:25" x14ac:dyDescent="0.25">
      <c r="W281" s="3">
        <v>42639</v>
      </c>
      <c r="X281" s="2">
        <v>1.47374</v>
      </c>
      <c r="Y281" s="2">
        <f t="shared" si="6"/>
        <v>9.3683181217885634E-4</v>
      </c>
    </row>
    <row r="282" spans="23:25" x14ac:dyDescent="0.25">
      <c r="W282" s="3">
        <v>42636</v>
      </c>
      <c r="X282" s="2">
        <v>1.4723600000000001</v>
      </c>
      <c r="Y282" s="2">
        <f t="shared" si="6"/>
        <v>4.0970554469022483E-3</v>
      </c>
    </row>
    <row r="283" spans="23:25" x14ac:dyDescent="0.25">
      <c r="W283" s="3">
        <v>42635</v>
      </c>
      <c r="X283" s="2">
        <v>1.46634</v>
      </c>
      <c r="Y283" s="2">
        <f t="shared" si="6"/>
        <v>-9.543026135944428E-4</v>
      </c>
    </row>
    <row r="284" spans="23:25" x14ac:dyDescent="0.25">
      <c r="W284" s="3">
        <v>42634</v>
      </c>
      <c r="X284" s="2">
        <v>1.46774</v>
      </c>
      <c r="Y284" s="2">
        <f t="shared" si="6"/>
        <v>-5.4899647325437236E-3</v>
      </c>
    </row>
    <row r="285" spans="23:25" x14ac:dyDescent="0.25">
      <c r="W285" s="3">
        <v>42633</v>
      </c>
      <c r="X285" s="2">
        <v>1.4758200000000001</v>
      </c>
      <c r="Y285" s="2">
        <f t="shared" si="6"/>
        <v>-5.0151166599793143E-3</v>
      </c>
    </row>
    <row r="286" spans="23:25" x14ac:dyDescent="0.25">
      <c r="W286" s="3">
        <v>42632</v>
      </c>
      <c r="X286" s="2">
        <v>1.4832399999999999</v>
      </c>
      <c r="Y286" s="2">
        <f t="shared" si="6"/>
        <v>-4.2116089891065462E-3</v>
      </c>
    </row>
    <row r="287" spans="23:25" x14ac:dyDescent="0.25">
      <c r="W287" s="3">
        <v>42629</v>
      </c>
      <c r="X287" s="2">
        <v>1.4895</v>
      </c>
      <c r="Y287" s="2">
        <f t="shared" si="6"/>
        <v>-4.4412810013606096E-3</v>
      </c>
    </row>
    <row r="288" spans="23:25" x14ac:dyDescent="0.25">
      <c r="W288" s="3">
        <v>42628</v>
      </c>
      <c r="X288" s="2">
        <v>1.49613</v>
      </c>
      <c r="Y288" s="2">
        <f t="shared" si="6"/>
        <v>-6.6616728608073971E-3</v>
      </c>
    </row>
    <row r="289" spans="23:25" x14ac:dyDescent="0.25">
      <c r="W289" s="3">
        <v>42627</v>
      </c>
      <c r="X289" s="2">
        <v>1.50613</v>
      </c>
      <c r="Y289" s="2">
        <f t="shared" si="6"/>
        <v>2.007151981150927E-3</v>
      </c>
    </row>
    <row r="290" spans="23:25" x14ac:dyDescent="0.25">
      <c r="W290" s="3">
        <v>42626</v>
      </c>
      <c r="X290" s="2">
        <v>1.5031099999999999</v>
      </c>
      <c r="Y290" s="2">
        <f t="shared" si="6"/>
        <v>1.2141725021819511E-2</v>
      </c>
    </row>
    <row r="291" spans="23:25" x14ac:dyDescent="0.25">
      <c r="W291" s="3">
        <v>42625</v>
      </c>
      <c r="X291" s="2">
        <v>1.4849700000000001</v>
      </c>
      <c r="Y291" s="2">
        <f t="shared" si="6"/>
        <v>-3.1869001114409106E-3</v>
      </c>
    </row>
    <row r="292" spans="23:25" x14ac:dyDescent="0.25">
      <c r="W292" s="3">
        <v>42622</v>
      </c>
      <c r="X292" s="2">
        <v>1.4897100000000001</v>
      </c>
      <c r="Y292" s="2">
        <f t="shared" si="6"/>
        <v>1.1259966269963371E-2</v>
      </c>
    </row>
    <row r="293" spans="23:25" x14ac:dyDescent="0.25">
      <c r="W293" s="3">
        <v>42621</v>
      </c>
      <c r="X293" s="2">
        <v>1.4730300000000001</v>
      </c>
      <c r="Y293" s="2">
        <f t="shared" si="6"/>
        <v>5.5891358457974289E-3</v>
      </c>
    </row>
    <row r="294" spans="23:25" x14ac:dyDescent="0.25">
      <c r="W294" s="3">
        <v>42620</v>
      </c>
      <c r="X294" s="2">
        <v>1.46482</v>
      </c>
      <c r="Y294" s="2">
        <f t="shared" si="6"/>
        <v>4.7798863297157792E-4</v>
      </c>
    </row>
    <row r="295" spans="23:25" x14ac:dyDescent="0.25">
      <c r="W295" s="3">
        <v>42619</v>
      </c>
      <c r="X295" s="2">
        <v>1.4641199999999999</v>
      </c>
      <c r="Y295" s="2">
        <f t="shared" si="6"/>
        <v>-4.0556393114070848E-3</v>
      </c>
    </row>
    <row r="296" spans="23:25" x14ac:dyDescent="0.25">
      <c r="W296" s="3">
        <v>42618</v>
      </c>
      <c r="X296" s="2">
        <v>1.47007</v>
      </c>
      <c r="Y296" s="2">
        <f t="shared" si="6"/>
        <v>-2.9207612020526411E-3</v>
      </c>
    </row>
    <row r="297" spans="23:25" x14ac:dyDescent="0.25">
      <c r="W297" s="3">
        <v>42615</v>
      </c>
      <c r="X297" s="2">
        <v>1.47437</v>
      </c>
      <c r="Y297" s="2">
        <f t="shared" si="6"/>
        <v>-5.6609475821335223E-3</v>
      </c>
    </row>
    <row r="298" spans="23:25" x14ac:dyDescent="0.25">
      <c r="W298" s="3">
        <v>42614</v>
      </c>
      <c r="X298" s="2">
        <v>1.4827399999999999</v>
      </c>
      <c r="Y298" s="2">
        <f t="shared" si="6"/>
        <v>-1.0043917702300361E-3</v>
      </c>
    </row>
    <row r="299" spans="23:25" x14ac:dyDescent="0.25">
      <c r="W299" s="3">
        <v>42613</v>
      </c>
      <c r="X299" s="2">
        <v>1.4842299999999999</v>
      </c>
      <c r="Y299" s="2">
        <f t="shared" si="6"/>
        <v>3.3693176776637533E-4</v>
      </c>
    </row>
    <row r="300" spans="23:25" x14ac:dyDescent="0.25">
      <c r="W300" s="3">
        <v>42612</v>
      </c>
      <c r="X300" s="2">
        <v>1.48373</v>
      </c>
      <c r="Y300" s="2">
        <f t="shared" si="6"/>
        <v>3.7543512817805819E-3</v>
      </c>
    </row>
    <row r="301" spans="23:25" x14ac:dyDescent="0.25">
      <c r="W301" s="3">
        <v>42611</v>
      </c>
      <c r="X301" s="2">
        <v>1.47817</v>
      </c>
      <c r="Y301" s="2">
        <f t="shared" si="6"/>
        <v>-1.2777912854363706E-3</v>
      </c>
    </row>
    <row r="302" spans="23:25" x14ac:dyDescent="0.25">
      <c r="W302" s="3">
        <v>42608</v>
      </c>
      <c r="X302" s="2">
        <v>1.4800599999999999</v>
      </c>
      <c r="Y302" s="2">
        <f t="shared" si="6"/>
        <v>-8.2395136594988645E-4</v>
      </c>
    </row>
    <row r="303" spans="23:25" x14ac:dyDescent="0.25">
      <c r="W303" s="3">
        <v>42607</v>
      </c>
      <c r="X303" s="2">
        <v>1.4812799999999999</v>
      </c>
      <c r="Y303" s="2">
        <f t="shared" si="6"/>
        <v>1.3172962882521024E-3</v>
      </c>
    </row>
    <row r="304" spans="23:25" x14ac:dyDescent="0.25">
      <c r="W304" s="3">
        <v>42606</v>
      </c>
      <c r="X304" s="2">
        <v>1.47933</v>
      </c>
      <c r="Y304" s="2">
        <f t="shared" si="6"/>
        <v>-3.5426213958565469E-3</v>
      </c>
    </row>
    <row r="305" spans="23:25" x14ac:dyDescent="0.25">
      <c r="W305" s="3">
        <v>42605</v>
      </c>
      <c r="X305" s="2">
        <v>1.48458</v>
      </c>
      <c r="Y305" s="2">
        <f t="shared" si="6"/>
        <v>-8.1471336360712401E-4</v>
      </c>
    </row>
    <row r="306" spans="23:25" x14ac:dyDescent="0.25">
      <c r="W306" s="3">
        <v>42604</v>
      </c>
      <c r="X306" s="2">
        <v>1.4857899999999999</v>
      </c>
      <c r="Y306" s="2">
        <f t="shared" si="6"/>
        <v>5.8571858234035123E-4</v>
      </c>
    </row>
    <row r="307" spans="23:25" x14ac:dyDescent="0.25">
      <c r="W307" s="3">
        <v>42601</v>
      </c>
      <c r="X307" s="2">
        <v>1.48492</v>
      </c>
      <c r="Y307" s="2">
        <f t="shared" si="6"/>
        <v>5.2463431464194353E-3</v>
      </c>
    </row>
    <row r="308" spans="23:25" x14ac:dyDescent="0.25">
      <c r="W308" s="3">
        <v>42600</v>
      </c>
      <c r="X308" s="2">
        <v>1.47715</v>
      </c>
      <c r="Y308" s="2">
        <f t="shared" si="6"/>
        <v>1.7752606570415653E-3</v>
      </c>
    </row>
    <row r="309" spans="23:25" x14ac:dyDescent="0.25">
      <c r="W309" s="3">
        <v>42599</v>
      </c>
      <c r="X309" s="2">
        <v>1.4745300000000001</v>
      </c>
      <c r="Y309" s="2">
        <f t="shared" si="6"/>
        <v>6.0541107856313869E-3</v>
      </c>
    </row>
    <row r="310" spans="23:25" x14ac:dyDescent="0.25">
      <c r="W310" s="3">
        <v>42598</v>
      </c>
      <c r="X310" s="2">
        <v>1.46563</v>
      </c>
      <c r="Y310" s="2">
        <f t="shared" si="6"/>
        <v>5.6174349321848624E-3</v>
      </c>
    </row>
    <row r="311" spans="23:25" x14ac:dyDescent="0.25">
      <c r="W311" s="3">
        <v>42597</v>
      </c>
      <c r="X311" s="2">
        <v>1.4574199999999999</v>
      </c>
      <c r="Y311" s="2">
        <f t="shared" si="6"/>
        <v>-5.693374232475472E-4</v>
      </c>
    </row>
    <row r="312" spans="23:25" x14ac:dyDescent="0.25">
      <c r="W312" s="3">
        <v>42594</v>
      </c>
      <c r="X312" s="2">
        <v>1.45825</v>
      </c>
      <c r="Y312" s="2">
        <f t="shared" si="6"/>
        <v>8.0833280026012325E-3</v>
      </c>
    </row>
    <row r="313" spans="23:25" x14ac:dyDescent="0.25">
      <c r="W313" s="3">
        <v>42593</v>
      </c>
      <c r="X313" s="2">
        <v>1.44651</v>
      </c>
      <c r="Y313" s="2">
        <f t="shared" si="6"/>
        <v>-3.333508961949574E-3</v>
      </c>
    </row>
    <row r="314" spans="23:25" x14ac:dyDescent="0.25">
      <c r="W314" s="3">
        <v>42592</v>
      </c>
      <c r="X314" s="2">
        <v>1.4513400000000001</v>
      </c>
      <c r="Y314" s="2">
        <f t="shared" si="6"/>
        <v>1.641209898441414E-3</v>
      </c>
    </row>
    <row r="315" spans="23:25" x14ac:dyDescent="0.25">
      <c r="W315" s="3">
        <v>42591</v>
      </c>
      <c r="X315" s="2">
        <v>1.44896</v>
      </c>
      <c r="Y315" s="2">
        <f t="shared" si="6"/>
        <v>-2.1392367146995964E-4</v>
      </c>
    </row>
    <row r="316" spans="23:25" x14ac:dyDescent="0.25">
      <c r="W316" s="3">
        <v>42590</v>
      </c>
      <c r="X316" s="2">
        <v>1.4492700000000001</v>
      </c>
      <c r="Y316" s="2">
        <f t="shared" si="6"/>
        <v>-3.9802829101994808E-3</v>
      </c>
    </row>
    <row r="317" spans="23:25" x14ac:dyDescent="0.25">
      <c r="W317" s="3">
        <v>42587</v>
      </c>
      <c r="X317" s="2">
        <v>1.45505</v>
      </c>
      <c r="Y317" s="2">
        <f t="shared" si="6"/>
        <v>-2.7041512133776625E-3</v>
      </c>
    </row>
    <row r="318" spans="23:25" x14ac:dyDescent="0.25">
      <c r="W318" s="3">
        <v>42586</v>
      </c>
      <c r="X318" s="2">
        <v>1.45899</v>
      </c>
      <c r="Y318" s="2">
        <f t="shared" si="6"/>
        <v>-7.0280693755107853E-3</v>
      </c>
    </row>
    <row r="319" spans="23:25" x14ac:dyDescent="0.25">
      <c r="W319" s="3">
        <v>42585</v>
      </c>
      <c r="X319" s="2">
        <v>1.4692799999999999</v>
      </c>
      <c r="Y319" s="2">
        <f t="shared" si="6"/>
        <v>-3.6481886158309324E-3</v>
      </c>
    </row>
    <row r="320" spans="23:25" x14ac:dyDescent="0.25">
      <c r="W320" s="3">
        <v>42584</v>
      </c>
      <c r="X320" s="2">
        <v>1.47465</v>
      </c>
      <c r="Y320" s="2">
        <f t="shared" si="6"/>
        <v>-4.1145359158977907E-3</v>
      </c>
    </row>
    <row r="321" spans="23:25" x14ac:dyDescent="0.25">
      <c r="W321" s="3">
        <v>42583</v>
      </c>
      <c r="X321" s="2">
        <v>1.4807299999999999</v>
      </c>
      <c r="Y321" s="2">
        <f t="shared" si="6"/>
        <v>6.8239297935002979E-3</v>
      </c>
    </row>
    <row r="322" spans="23:25" x14ac:dyDescent="0.25">
      <c r="W322" s="3">
        <v>42580</v>
      </c>
      <c r="X322" s="2">
        <v>1.4706600000000001</v>
      </c>
      <c r="Y322" s="2">
        <f t="shared" si="6"/>
        <v>-3.7734869404225631E-3</v>
      </c>
    </row>
    <row r="323" spans="23:25" x14ac:dyDescent="0.25">
      <c r="W323" s="3">
        <v>42579</v>
      </c>
      <c r="X323" s="2">
        <v>1.4762200000000001</v>
      </c>
      <c r="Y323" s="2">
        <f t="shared" si="6"/>
        <v>-3.3869716750758541E-5</v>
      </c>
    </row>
    <row r="324" spans="23:25" x14ac:dyDescent="0.25">
      <c r="W324" s="3">
        <v>42578</v>
      </c>
      <c r="X324" s="2">
        <v>1.47627</v>
      </c>
      <c r="Y324" s="2">
        <f t="shared" si="6"/>
        <v>8.0798627731666958E-3</v>
      </c>
    </row>
    <row r="325" spans="23:25" x14ac:dyDescent="0.25">
      <c r="W325" s="3">
        <v>42577</v>
      </c>
      <c r="X325" s="2">
        <v>1.4643900000000001</v>
      </c>
      <c r="Y325" s="2">
        <f t="shared" si="6"/>
        <v>-5.2104203452139047E-3</v>
      </c>
    </row>
    <row r="326" spans="23:25" x14ac:dyDescent="0.25">
      <c r="W326" s="3">
        <v>42576</v>
      </c>
      <c r="X326" s="2">
        <v>1.47204</v>
      </c>
      <c r="Y326" s="2">
        <f t="shared" ref="Y326:Y389" si="7">LN(X326/X327)</f>
        <v>8.0193011195578737E-4</v>
      </c>
    </row>
    <row r="327" spans="23:25" x14ac:dyDescent="0.25">
      <c r="W327" s="3">
        <v>42573</v>
      </c>
      <c r="X327" s="2">
        <v>1.4708600000000001</v>
      </c>
      <c r="Y327" s="2">
        <f t="shared" si="7"/>
        <v>-2.2433337392899306E-4</v>
      </c>
    </row>
    <row r="328" spans="23:25" x14ac:dyDescent="0.25">
      <c r="W328" s="3">
        <v>42572</v>
      </c>
      <c r="X328" s="2">
        <v>1.47119</v>
      </c>
      <c r="Y328" s="2">
        <f t="shared" si="7"/>
        <v>-4.3492739436945798E-4</v>
      </c>
    </row>
    <row r="329" spans="23:25" x14ac:dyDescent="0.25">
      <c r="W329" s="3">
        <v>42571</v>
      </c>
      <c r="X329" s="2">
        <v>1.47183</v>
      </c>
      <c r="Y329" s="2">
        <f t="shared" si="7"/>
        <v>2.1084427105237218E-3</v>
      </c>
    </row>
    <row r="330" spans="23:25" x14ac:dyDescent="0.25">
      <c r="W330" s="3">
        <v>42570</v>
      </c>
      <c r="X330" s="2">
        <v>1.4687299999999999</v>
      </c>
      <c r="Y330" s="2">
        <f t="shared" si="7"/>
        <v>6.6947914738478579E-3</v>
      </c>
    </row>
    <row r="331" spans="23:25" x14ac:dyDescent="0.25">
      <c r="W331" s="3">
        <v>42569</v>
      </c>
      <c r="X331" s="2">
        <v>1.4589300000000001</v>
      </c>
      <c r="Y331" s="2">
        <f t="shared" si="7"/>
        <v>2.0996302484933083E-3</v>
      </c>
    </row>
    <row r="332" spans="23:25" x14ac:dyDescent="0.25">
      <c r="W332" s="3">
        <v>42566</v>
      </c>
      <c r="X332" s="2">
        <v>1.45587</v>
      </c>
      <c r="Y332" s="2">
        <f t="shared" si="7"/>
        <v>-7.7586713906600845E-4</v>
      </c>
    </row>
    <row r="333" spans="23:25" x14ac:dyDescent="0.25">
      <c r="W333" s="3">
        <v>42565</v>
      </c>
      <c r="X333" s="2">
        <v>1.4570000000000001</v>
      </c>
      <c r="Y333" s="2">
        <f t="shared" si="7"/>
        <v>-5.0776399671947903E-4</v>
      </c>
    </row>
    <row r="334" spans="23:25" x14ac:dyDescent="0.25">
      <c r="W334" s="3">
        <v>42564</v>
      </c>
      <c r="X334" s="2">
        <v>1.45774</v>
      </c>
      <c r="Y334" s="2">
        <f t="shared" si="7"/>
        <v>4.6274255327253769E-3</v>
      </c>
    </row>
    <row r="335" spans="23:25" x14ac:dyDescent="0.25">
      <c r="W335" s="3">
        <v>42563</v>
      </c>
      <c r="X335" s="2">
        <v>1.4510100000000001</v>
      </c>
      <c r="Y335" s="2">
        <f t="shared" si="7"/>
        <v>-1.1770483933123065E-2</v>
      </c>
    </row>
    <row r="336" spans="23:25" x14ac:dyDescent="0.25">
      <c r="W336" s="3">
        <v>42562</v>
      </c>
      <c r="X336" s="2">
        <v>1.4681899999999999</v>
      </c>
      <c r="Y336" s="2">
        <f t="shared" si="7"/>
        <v>5.7172091617226136E-3</v>
      </c>
    </row>
    <row r="337" spans="23:25" x14ac:dyDescent="0.25">
      <c r="W337" s="3">
        <v>42559</v>
      </c>
      <c r="X337" s="2">
        <v>1.4598200000000001</v>
      </c>
      <c r="Y337" s="2">
        <f t="shared" si="7"/>
        <v>-1.2545815270339648E-2</v>
      </c>
    </row>
    <row r="338" spans="23:25" x14ac:dyDescent="0.25">
      <c r="W338" s="3">
        <v>42558</v>
      </c>
      <c r="X338" s="2">
        <v>1.4782500000000001</v>
      </c>
      <c r="Y338" s="2">
        <f t="shared" si="7"/>
        <v>1.4012857564548104E-3</v>
      </c>
    </row>
    <row r="339" spans="23:25" x14ac:dyDescent="0.25">
      <c r="W339" s="3">
        <v>42557</v>
      </c>
      <c r="X339" s="2">
        <v>1.47618</v>
      </c>
      <c r="Y339" s="2">
        <f t="shared" si="7"/>
        <v>-5.49234784605028E-3</v>
      </c>
    </row>
    <row r="340" spans="23:25" x14ac:dyDescent="0.25">
      <c r="W340" s="3">
        <v>42556</v>
      </c>
      <c r="X340" s="2">
        <v>1.48431</v>
      </c>
      <c r="Y340" s="2">
        <f t="shared" si="7"/>
        <v>3.2052715312737784E-3</v>
      </c>
    </row>
    <row r="341" spans="23:25" x14ac:dyDescent="0.25">
      <c r="W341" s="3">
        <v>42555</v>
      </c>
      <c r="X341" s="2">
        <v>1.47956</v>
      </c>
      <c r="Y341" s="2">
        <f t="shared" si="7"/>
        <v>-4.5383357561541281E-3</v>
      </c>
    </row>
    <row r="342" spans="23:25" x14ac:dyDescent="0.25">
      <c r="W342" s="3">
        <v>42552</v>
      </c>
      <c r="X342" s="2">
        <v>1.4862899999999999</v>
      </c>
      <c r="Y342" s="2">
        <f t="shared" si="7"/>
        <v>-2.9224759037420572E-3</v>
      </c>
    </row>
    <row r="343" spans="23:25" x14ac:dyDescent="0.25">
      <c r="W343" s="3">
        <v>42551</v>
      </c>
      <c r="X343" s="2">
        <v>1.49064</v>
      </c>
      <c r="Y343" s="2">
        <f t="shared" si="7"/>
        <v>-1.5819606200331517E-3</v>
      </c>
    </row>
    <row r="344" spans="23:25" x14ac:dyDescent="0.25">
      <c r="W344" s="3">
        <v>42550</v>
      </c>
      <c r="X344" s="2">
        <v>1.4929999999999999</v>
      </c>
      <c r="Y344" s="2">
        <f t="shared" si="7"/>
        <v>-3.3567175836952705E-3</v>
      </c>
    </row>
    <row r="345" spans="23:25" x14ac:dyDescent="0.25">
      <c r="W345" s="3">
        <v>42549</v>
      </c>
      <c r="X345" s="2">
        <v>1.4980199999999999</v>
      </c>
      <c r="Y345" s="2">
        <f t="shared" si="7"/>
        <v>-3.5716703525349555E-3</v>
      </c>
    </row>
    <row r="346" spans="23:25" x14ac:dyDescent="0.25">
      <c r="W346" s="3">
        <v>42548</v>
      </c>
      <c r="X346" s="2">
        <v>1.5033799999999999</v>
      </c>
      <c r="Y346" s="2">
        <f t="shared" si="7"/>
        <v>1.0114973441921008E-2</v>
      </c>
    </row>
    <row r="347" spans="23:25" x14ac:dyDescent="0.25">
      <c r="W347" s="3">
        <v>42545</v>
      </c>
      <c r="X347" s="2">
        <v>1.4882500000000001</v>
      </c>
      <c r="Y347" s="2">
        <f t="shared" si="7"/>
        <v>-4.9867057767105502E-3</v>
      </c>
    </row>
    <row r="348" spans="23:25" x14ac:dyDescent="0.25">
      <c r="W348" s="3">
        <v>42544</v>
      </c>
      <c r="X348" s="2">
        <v>1.49569</v>
      </c>
      <c r="Y348" s="2">
        <f t="shared" si="7"/>
        <v>-6.9093303934618638E-3</v>
      </c>
    </row>
    <row r="349" spans="23:25" x14ac:dyDescent="0.25">
      <c r="W349" s="3">
        <v>42543</v>
      </c>
      <c r="X349" s="2">
        <v>1.50606</v>
      </c>
      <c r="Y349" s="2">
        <f t="shared" si="7"/>
        <v>-1.9502105641768851E-3</v>
      </c>
    </row>
    <row r="350" spans="23:25" x14ac:dyDescent="0.25">
      <c r="W350" s="3">
        <v>42542</v>
      </c>
      <c r="X350" s="2">
        <v>1.5089999999999999</v>
      </c>
      <c r="Y350" s="2">
        <f t="shared" si="7"/>
        <v>-5.1358940562990776E-3</v>
      </c>
    </row>
    <row r="351" spans="23:25" x14ac:dyDescent="0.25">
      <c r="W351" s="3">
        <v>42541</v>
      </c>
      <c r="X351" s="2">
        <v>1.51677</v>
      </c>
      <c r="Y351" s="2">
        <f t="shared" si="7"/>
        <v>-5.7784819258834483E-3</v>
      </c>
    </row>
    <row r="352" spans="23:25" x14ac:dyDescent="0.25">
      <c r="W352" s="3">
        <v>42538</v>
      </c>
      <c r="X352" s="2">
        <v>1.52556</v>
      </c>
      <c r="Y352" s="2">
        <f t="shared" si="7"/>
        <v>7.0818746320546074E-4</v>
      </c>
    </row>
    <row r="353" spans="23:25" x14ac:dyDescent="0.25">
      <c r="W353" s="3">
        <v>42537</v>
      </c>
      <c r="X353" s="2">
        <v>1.5244800000000001</v>
      </c>
      <c r="Y353" s="2">
        <f t="shared" si="7"/>
        <v>2.962770483383218E-3</v>
      </c>
    </row>
    <row r="354" spans="23:25" x14ac:dyDescent="0.25">
      <c r="W354" s="3">
        <v>42536</v>
      </c>
      <c r="X354" s="2">
        <v>1.51997</v>
      </c>
      <c r="Y354" s="2">
        <f t="shared" si="7"/>
        <v>-2.037436952771129E-3</v>
      </c>
    </row>
    <row r="355" spans="23:25" x14ac:dyDescent="0.25">
      <c r="W355" s="3">
        <v>42535</v>
      </c>
      <c r="X355" s="2">
        <v>1.5230700000000001</v>
      </c>
      <c r="Y355" s="2">
        <f t="shared" si="7"/>
        <v>-3.6438746613732809E-3</v>
      </c>
    </row>
    <row r="356" spans="23:25" x14ac:dyDescent="0.25">
      <c r="W356" s="3">
        <v>42534</v>
      </c>
      <c r="X356" s="2">
        <v>1.5286300000000002</v>
      </c>
      <c r="Y356" s="2">
        <f t="shared" si="7"/>
        <v>1.7154235147087307E-3</v>
      </c>
    </row>
    <row r="357" spans="23:25" x14ac:dyDescent="0.25">
      <c r="W357" s="3">
        <v>42531</v>
      </c>
      <c r="X357" s="2">
        <v>1.5260099999999999</v>
      </c>
      <c r="Y357" s="2">
        <f t="shared" si="7"/>
        <v>2.0203749812664888E-3</v>
      </c>
    </row>
    <row r="358" spans="23:25" x14ac:dyDescent="0.25">
      <c r="W358" s="3">
        <v>42530</v>
      </c>
      <c r="X358" s="2">
        <v>1.5229300000000001</v>
      </c>
      <c r="Y358" s="2">
        <f t="shared" si="7"/>
        <v>-1.4632116491750443E-3</v>
      </c>
    </row>
    <row r="359" spans="23:25" x14ac:dyDescent="0.25">
      <c r="W359" s="3">
        <v>42529</v>
      </c>
      <c r="X359" s="2">
        <v>1.5251600000000001</v>
      </c>
      <c r="Y359" s="2">
        <f t="shared" si="7"/>
        <v>1.5091767354168037E-3</v>
      </c>
    </row>
    <row r="360" spans="23:25" x14ac:dyDescent="0.25">
      <c r="W360" s="3">
        <v>42528</v>
      </c>
      <c r="X360" s="2">
        <v>1.5228600000000001</v>
      </c>
      <c r="Y360" s="2">
        <f t="shared" si="7"/>
        <v>-1.2334475151081678E-2</v>
      </c>
    </row>
    <row r="361" spans="23:25" x14ac:dyDescent="0.25">
      <c r="W361" s="3">
        <v>42527</v>
      </c>
      <c r="X361" s="2">
        <v>1.54176</v>
      </c>
      <c r="Y361" s="2">
        <f t="shared" si="7"/>
        <v>-7.4562274297017186E-4</v>
      </c>
    </row>
    <row r="362" spans="23:25" x14ac:dyDescent="0.25">
      <c r="W362" s="3">
        <v>42524</v>
      </c>
      <c r="X362" s="2">
        <v>1.54291</v>
      </c>
      <c r="Y362" s="2">
        <f t="shared" si="7"/>
        <v>2.9818238611267121E-4</v>
      </c>
    </row>
    <row r="363" spans="23:25" x14ac:dyDescent="0.25">
      <c r="W363" s="3">
        <v>42523</v>
      </c>
      <c r="X363" s="2">
        <v>1.5424500000000001</v>
      </c>
      <c r="Y363" s="2">
        <f t="shared" si="7"/>
        <v>5.8365760411758529E-4</v>
      </c>
    </row>
    <row r="364" spans="23:25" x14ac:dyDescent="0.25">
      <c r="W364" s="3">
        <v>42522</v>
      </c>
      <c r="X364" s="2">
        <v>1.54155</v>
      </c>
      <c r="Y364" s="2">
        <f t="shared" si="7"/>
        <v>1.7140301424708169E-3</v>
      </c>
    </row>
    <row r="365" spans="23:25" x14ac:dyDescent="0.25">
      <c r="W365" s="3">
        <v>42521</v>
      </c>
      <c r="X365" s="2">
        <v>1.53891</v>
      </c>
      <c r="Y365" s="2">
        <f t="shared" si="7"/>
        <v>-7.6127219844835722E-3</v>
      </c>
    </row>
    <row r="366" spans="23:25" x14ac:dyDescent="0.25">
      <c r="W366" s="3">
        <v>42520</v>
      </c>
      <c r="X366" s="2">
        <v>1.55067</v>
      </c>
      <c r="Y366" s="2">
        <f t="shared" si="7"/>
        <v>2.6151908980028486E-3</v>
      </c>
    </row>
    <row r="367" spans="23:25" x14ac:dyDescent="0.25">
      <c r="W367" s="3">
        <v>42517</v>
      </c>
      <c r="X367" s="2">
        <v>1.5466199999999999</v>
      </c>
      <c r="Y367" s="2">
        <f t="shared" si="7"/>
        <v>-1.5828461580582318E-3</v>
      </c>
    </row>
    <row r="368" spans="23:25" x14ac:dyDescent="0.25">
      <c r="W368" s="3">
        <v>42516</v>
      </c>
      <c r="X368" s="2">
        <v>1.5490699999999999</v>
      </c>
      <c r="Y368" s="2">
        <f t="shared" si="7"/>
        <v>-3.6789503143515122E-4</v>
      </c>
    </row>
    <row r="369" spans="23:25" x14ac:dyDescent="0.25">
      <c r="W369" s="3">
        <v>42515</v>
      </c>
      <c r="X369" s="2">
        <v>1.5496400000000001</v>
      </c>
      <c r="Y369" s="2">
        <f t="shared" si="7"/>
        <v>-8.127616927121685E-4</v>
      </c>
    </row>
    <row r="370" spans="23:25" x14ac:dyDescent="0.25">
      <c r="W370" s="3">
        <v>42514</v>
      </c>
      <c r="X370" s="2">
        <v>1.5508999999999999</v>
      </c>
      <c r="Y370" s="2">
        <f t="shared" si="7"/>
        <v>-1.5398545013382097E-3</v>
      </c>
    </row>
    <row r="371" spans="23:25" x14ac:dyDescent="0.25">
      <c r="W371" s="3">
        <v>42513</v>
      </c>
      <c r="X371" s="2">
        <v>1.5532900000000001</v>
      </c>
      <c r="Y371" s="2">
        <f t="shared" si="7"/>
        <v>-3.6689571240146589E-4</v>
      </c>
    </row>
    <row r="372" spans="23:25" x14ac:dyDescent="0.25">
      <c r="W372" s="3">
        <v>42510</v>
      </c>
      <c r="X372" s="2">
        <v>1.55386</v>
      </c>
      <c r="Y372" s="2">
        <f t="shared" si="7"/>
        <v>2.5065818918714325E-3</v>
      </c>
    </row>
    <row r="373" spans="23:25" x14ac:dyDescent="0.25">
      <c r="W373" s="3">
        <v>42509</v>
      </c>
      <c r="X373" s="2">
        <v>1.5499700000000001</v>
      </c>
      <c r="Y373" s="2">
        <f t="shared" si="7"/>
        <v>-9.4151035522680316E-4</v>
      </c>
    </row>
    <row r="374" spans="23:25" x14ac:dyDescent="0.25">
      <c r="W374" s="3">
        <v>42508</v>
      </c>
      <c r="X374" s="2">
        <v>1.5514299999999999</v>
      </c>
      <c r="Y374" s="2">
        <f t="shared" si="7"/>
        <v>4.347369522296766E-3</v>
      </c>
    </row>
    <row r="375" spans="23:25" x14ac:dyDescent="0.25">
      <c r="W375" s="3">
        <v>42507</v>
      </c>
      <c r="X375" s="2">
        <v>1.5447</v>
      </c>
      <c r="Y375" s="2">
        <f t="shared" si="7"/>
        <v>-5.3652665577826599E-3</v>
      </c>
    </row>
    <row r="376" spans="23:25" x14ac:dyDescent="0.25">
      <c r="W376" s="3">
        <v>42506</v>
      </c>
      <c r="X376" s="2">
        <v>1.55301</v>
      </c>
      <c r="Y376" s="2">
        <f t="shared" si="7"/>
        <v>-1.1648000081370528E-3</v>
      </c>
    </row>
    <row r="377" spans="23:25" x14ac:dyDescent="0.25">
      <c r="W377" s="3">
        <v>42503</v>
      </c>
      <c r="X377" s="2">
        <v>1.5548199999999999</v>
      </c>
      <c r="Y377" s="2">
        <f t="shared" si="7"/>
        <v>1.1261661030171019E-3</v>
      </c>
    </row>
    <row r="378" spans="23:25" x14ac:dyDescent="0.25">
      <c r="W378" s="3">
        <v>42502</v>
      </c>
      <c r="X378" s="2">
        <v>1.55307</v>
      </c>
      <c r="Y378" s="2">
        <f t="shared" si="7"/>
        <v>2.4497649518923502E-3</v>
      </c>
    </row>
    <row r="379" spans="23:25" x14ac:dyDescent="0.25">
      <c r="W379" s="3">
        <v>42501</v>
      </c>
      <c r="X379" s="2">
        <v>1.5492699999999999</v>
      </c>
      <c r="Y379" s="2">
        <f t="shared" si="7"/>
        <v>3.1354169120349044E-3</v>
      </c>
    </row>
    <row r="380" spans="23:25" x14ac:dyDescent="0.25">
      <c r="W380" s="3">
        <v>42500</v>
      </c>
      <c r="X380" s="2">
        <v>1.5444200000000001</v>
      </c>
      <c r="Y380" s="2">
        <f t="shared" si="7"/>
        <v>-7.4250022606746477E-3</v>
      </c>
    </row>
    <row r="381" spans="23:25" x14ac:dyDescent="0.25">
      <c r="W381" s="3">
        <v>42499</v>
      </c>
      <c r="X381" s="2">
        <v>1.55593</v>
      </c>
      <c r="Y381" s="2">
        <f t="shared" si="7"/>
        <v>5.2776351931482588E-3</v>
      </c>
    </row>
    <row r="382" spans="23:25" x14ac:dyDescent="0.25">
      <c r="W382" s="3">
        <v>42496</v>
      </c>
      <c r="X382" s="2">
        <v>1.5477400000000001</v>
      </c>
      <c r="Y382" s="2">
        <f t="shared" si="7"/>
        <v>1.3032466015030024E-2</v>
      </c>
    </row>
    <row r="383" spans="23:25" x14ac:dyDescent="0.25">
      <c r="W383" s="3">
        <v>42495</v>
      </c>
      <c r="X383" s="2">
        <v>1.5276999999999998</v>
      </c>
      <c r="Y383" s="2">
        <f t="shared" si="7"/>
        <v>-8.3372112450800073E-3</v>
      </c>
    </row>
    <row r="384" spans="23:25" x14ac:dyDescent="0.25">
      <c r="W384" s="3">
        <v>42494</v>
      </c>
      <c r="X384" s="2">
        <v>1.5404900000000001</v>
      </c>
      <c r="Y384" s="2">
        <f t="shared" si="7"/>
        <v>2.873341030886576E-3</v>
      </c>
    </row>
    <row r="385" spans="23:25" x14ac:dyDescent="0.25">
      <c r="W385" s="3">
        <v>42493</v>
      </c>
      <c r="X385" s="2">
        <v>1.53607</v>
      </c>
      <c r="Y385" s="2">
        <f t="shared" si="7"/>
        <v>2.0859648016399116E-2</v>
      </c>
    </row>
    <row r="386" spans="23:25" x14ac:dyDescent="0.25">
      <c r="W386" s="3">
        <v>42492</v>
      </c>
      <c r="X386" s="2">
        <v>1.5043600000000001</v>
      </c>
      <c r="Y386" s="2">
        <f t="shared" si="7"/>
        <v>-6.7115657411989378E-4</v>
      </c>
    </row>
    <row r="387" spans="23:25" x14ac:dyDescent="0.25">
      <c r="W387" s="3">
        <v>42489</v>
      </c>
      <c r="X387" s="2">
        <v>1.5053700000000001</v>
      </c>
      <c r="Y387" s="2">
        <f t="shared" si="7"/>
        <v>1.1229505464205113E-2</v>
      </c>
    </row>
    <row r="388" spans="23:25" x14ac:dyDescent="0.25">
      <c r="W388" s="3">
        <v>42488</v>
      </c>
      <c r="X388" s="2">
        <v>1.4885600000000001</v>
      </c>
      <c r="Y388" s="2">
        <f t="shared" si="7"/>
        <v>-1.8323075079598704E-3</v>
      </c>
    </row>
    <row r="389" spans="23:25" x14ac:dyDescent="0.25">
      <c r="W389" s="3">
        <v>42487</v>
      </c>
      <c r="X389" s="2">
        <v>1.49129</v>
      </c>
      <c r="Y389" s="2">
        <f t="shared" si="7"/>
        <v>2.2651332281107842E-2</v>
      </c>
    </row>
    <row r="390" spans="23:25" x14ac:dyDescent="0.25">
      <c r="W390" s="3">
        <v>42486</v>
      </c>
      <c r="X390" s="2">
        <v>1.4578899999999999</v>
      </c>
      <c r="Y390" s="2">
        <f t="shared" ref="Y390:Y453" si="8">LN(X390/X391)</f>
        <v>-1.7064909033524666E-3</v>
      </c>
    </row>
    <row r="391" spans="23:25" x14ac:dyDescent="0.25">
      <c r="W391" s="3">
        <v>42485</v>
      </c>
      <c r="X391" s="2">
        <v>1.46038</v>
      </c>
      <c r="Y391" s="2">
        <f t="shared" si="8"/>
        <v>3.0586726174392136E-3</v>
      </c>
    </row>
    <row r="392" spans="23:25" x14ac:dyDescent="0.25">
      <c r="W392" s="3">
        <v>42482</v>
      </c>
      <c r="X392" s="2">
        <v>1.4559199999999999</v>
      </c>
      <c r="Y392" s="2">
        <f t="shared" si="8"/>
        <v>-1.9624667498455194E-3</v>
      </c>
    </row>
    <row r="393" spans="23:25" x14ac:dyDescent="0.25">
      <c r="W393" s="3">
        <v>42481</v>
      </c>
      <c r="X393" s="2">
        <v>1.45878</v>
      </c>
      <c r="Y393" s="2">
        <f t="shared" si="8"/>
        <v>6.4369935487165108E-3</v>
      </c>
    </row>
    <row r="394" spans="23:25" x14ac:dyDescent="0.25">
      <c r="W394" s="3">
        <v>42480</v>
      </c>
      <c r="X394" s="2">
        <v>1.4494199999999999</v>
      </c>
      <c r="Y394" s="2">
        <f t="shared" si="8"/>
        <v>-2.9623119411942562E-3</v>
      </c>
    </row>
    <row r="395" spans="23:25" x14ac:dyDescent="0.25">
      <c r="W395" s="3">
        <v>42479</v>
      </c>
      <c r="X395" s="2">
        <v>1.4537200000000001</v>
      </c>
      <c r="Y395" s="2">
        <f t="shared" si="8"/>
        <v>-4.091445262689692E-3</v>
      </c>
    </row>
    <row r="396" spans="23:25" x14ac:dyDescent="0.25">
      <c r="W396" s="3">
        <v>42478</v>
      </c>
      <c r="X396" s="2">
        <v>1.4596800000000001</v>
      </c>
      <c r="Y396" s="2">
        <f t="shared" si="8"/>
        <v>-1.1297463380782159E-3</v>
      </c>
    </row>
    <row r="397" spans="23:25" x14ac:dyDescent="0.25">
      <c r="W397" s="3">
        <v>42475</v>
      </c>
      <c r="X397" s="2">
        <v>1.46133</v>
      </c>
      <c r="Y397" s="2">
        <f t="shared" si="8"/>
        <v>-2.0303326259689708E-3</v>
      </c>
    </row>
    <row r="398" spans="23:25" x14ac:dyDescent="0.25">
      <c r="W398" s="3">
        <v>42474</v>
      </c>
      <c r="X398" s="2">
        <v>1.4642999999999999</v>
      </c>
      <c r="Y398" s="2">
        <f t="shared" si="8"/>
        <v>-6.1138950921969725E-3</v>
      </c>
    </row>
    <row r="399" spans="23:25" x14ac:dyDescent="0.25">
      <c r="W399" s="3">
        <v>42473</v>
      </c>
      <c r="X399" s="2">
        <v>1.4732799999999999</v>
      </c>
      <c r="Y399" s="2">
        <f t="shared" si="8"/>
        <v>-5.6448760674833289E-3</v>
      </c>
    </row>
    <row r="400" spans="23:25" x14ac:dyDescent="0.25">
      <c r="W400" s="3">
        <v>42472</v>
      </c>
      <c r="X400" s="2">
        <v>1.4816199999999999</v>
      </c>
      <c r="Y400" s="2">
        <f t="shared" si="8"/>
        <v>-1.3435079131928537E-2</v>
      </c>
    </row>
    <row r="401" spans="23:25" x14ac:dyDescent="0.25">
      <c r="W401" s="3">
        <v>42471</v>
      </c>
      <c r="X401" s="2">
        <v>1.50166</v>
      </c>
      <c r="Y401" s="2">
        <f t="shared" si="8"/>
        <v>-4.7964908900950771E-3</v>
      </c>
    </row>
    <row r="402" spans="23:25" x14ac:dyDescent="0.25">
      <c r="W402" s="3">
        <v>42468</v>
      </c>
      <c r="X402" s="2">
        <v>1.50888</v>
      </c>
      <c r="Y402" s="2">
        <f t="shared" si="8"/>
        <v>-4.6812478870310913E-3</v>
      </c>
    </row>
    <row r="403" spans="23:25" x14ac:dyDescent="0.25">
      <c r="W403" s="3">
        <v>42467</v>
      </c>
      <c r="X403" s="2">
        <v>1.51596</v>
      </c>
      <c r="Y403" s="2">
        <f t="shared" si="8"/>
        <v>1.0510462895069057E-2</v>
      </c>
    </row>
    <row r="404" spans="23:25" x14ac:dyDescent="0.25">
      <c r="W404" s="3">
        <v>42466</v>
      </c>
      <c r="X404" s="2">
        <v>1.5001100000000001</v>
      </c>
      <c r="Y404" s="2">
        <f t="shared" si="8"/>
        <v>-5.9948870903516558E-3</v>
      </c>
    </row>
    <row r="405" spans="23:25" x14ac:dyDescent="0.25">
      <c r="W405" s="3">
        <v>42465</v>
      </c>
      <c r="X405" s="2">
        <v>1.5091299999999999</v>
      </c>
      <c r="Y405" s="2">
        <f t="shared" si="8"/>
        <v>7.6561444902199559E-3</v>
      </c>
    </row>
    <row r="406" spans="23:25" x14ac:dyDescent="0.25">
      <c r="W406" s="3">
        <v>42464</v>
      </c>
      <c r="X406" s="2">
        <v>1.49762</v>
      </c>
      <c r="Y406" s="2">
        <f t="shared" si="8"/>
        <v>8.906952337359126E-3</v>
      </c>
    </row>
    <row r="407" spans="23:25" x14ac:dyDescent="0.25">
      <c r="W407" s="3">
        <v>42461</v>
      </c>
      <c r="X407" s="2">
        <v>1.48434</v>
      </c>
      <c r="Y407" s="2">
        <f t="shared" si="8"/>
        <v>-1.2792116415607944E-3</v>
      </c>
    </row>
    <row r="408" spans="23:25" x14ac:dyDescent="0.25">
      <c r="W408" s="3">
        <v>42460</v>
      </c>
      <c r="X408" s="2">
        <v>1.48624</v>
      </c>
      <c r="Y408" s="2">
        <f t="shared" si="8"/>
        <v>5.5866820967482664E-3</v>
      </c>
    </row>
    <row r="409" spans="23:25" x14ac:dyDescent="0.25">
      <c r="W409" s="3">
        <v>42459</v>
      </c>
      <c r="X409" s="2">
        <v>1.4779599999999999</v>
      </c>
      <c r="Y409" s="2">
        <f t="shared" si="8"/>
        <v>-1.554989462209397E-3</v>
      </c>
    </row>
    <row r="410" spans="23:25" x14ac:dyDescent="0.25">
      <c r="W410" s="3">
        <v>42458</v>
      </c>
      <c r="X410" s="2">
        <v>1.4802599999999999</v>
      </c>
      <c r="Y410" s="2">
        <f t="shared" si="8"/>
        <v>-2.5436121517439471E-3</v>
      </c>
    </row>
    <row r="411" spans="23:25" x14ac:dyDescent="0.25">
      <c r="W411" s="3">
        <v>42457</v>
      </c>
      <c r="X411" s="2">
        <v>1.48403</v>
      </c>
      <c r="Y411" s="2">
        <f t="shared" si="8"/>
        <v>-2.3623886581216982E-3</v>
      </c>
    </row>
    <row r="412" spans="23:25" x14ac:dyDescent="0.25">
      <c r="W412" s="3">
        <v>42454</v>
      </c>
      <c r="X412" s="2">
        <v>1.4875400000000001</v>
      </c>
      <c r="Y412" s="2">
        <f t="shared" si="8"/>
        <v>2.2141546637525428E-3</v>
      </c>
    </row>
    <row r="413" spans="23:25" x14ac:dyDescent="0.25">
      <c r="W413" s="3">
        <v>42453</v>
      </c>
      <c r="X413" s="2">
        <v>1.4842500000000001</v>
      </c>
      <c r="Y413" s="2">
        <f t="shared" si="8"/>
        <v>-1.7515730518103049E-4</v>
      </c>
    </row>
    <row r="414" spans="23:25" x14ac:dyDescent="0.25">
      <c r="W414" s="3">
        <v>42452</v>
      </c>
      <c r="X414" s="2">
        <v>1.48451</v>
      </c>
      <c r="Y414" s="2">
        <f t="shared" si="8"/>
        <v>8.6393772029193568E-3</v>
      </c>
    </row>
    <row r="415" spans="23:25" x14ac:dyDescent="0.25">
      <c r="W415" s="3">
        <v>42451</v>
      </c>
      <c r="X415" s="2">
        <v>1.47174</v>
      </c>
      <c r="Y415" s="2">
        <f t="shared" si="8"/>
        <v>-7.8307027783278381E-3</v>
      </c>
    </row>
    <row r="416" spans="23:25" x14ac:dyDescent="0.25">
      <c r="W416" s="3">
        <v>42450</v>
      </c>
      <c r="X416" s="2">
        <v>1.4833099999999999</v>
      </c>
      <c r="Y416" s="2">
        <f t="shared" si="8"/>
        <v>8.430651649119419E-4</v>
      </c>
    </row>
    <row r="417" spans="23:25" x14ac:dyDescent="0.25">
      <c r="W417" s="3">
        <v>42447</v>
      </c>
      <c r="X417" s="2">
        <v>1.4820599999999999</v>
      </c>
      <c r="Y417" s="2">
        <f t="shared" si="8"/>
        <v>1.6004055074575604E-3</v>
      </c>
    </row>
    <row r="418" spans="23:25" x14ac:dyDescent="0.25">
      <c r="W418" s="3">
        <v>42446</v>
      </c>
      <c r="X418" s="2">
        <v>1.4796899999999999</v>
      </c>
      <c r="Y418" s="2">
        <f t="shared" si="8"/>
        <v>-4.484115900910802E-3</v>
      </c>
    </row>
    <row r="419" spans="23:25" x14ac:dyDescent="0.25">
      <c r="W419" s="3">
        <v>42445</v>
      </c>
      <c r="X419" s="2">
        <v>1.48634</v>
      </c>
      <c r="Y419" s="2">
        <f t="shared" si="8"/>
        <v>-2.3989931707097578E-3</v>
      </c>
    </row>
    <row r="420" spans="23:25" x14ac:dyDescent="0.25">
      <c r="W420" s="3">
        <v>42444</v>
      </c>
      <c r="X420" s="2">
        <v>1.4899100000000001</v>
      </c>
      <c r="Y420" s="2">
        <f t="shared" si="8"/>
        <v>8.215356065697333E-3</v>
      </c>
    </row>
    <row r="421" spans="23:25" x14ac:dyDescent="0.25">
      <c r="W421" s="3">
        <v>42443</v>
      </c>
      <c r="X421" s="2">
        <v>1.4777199999999999</v>
      </c>
      <c r="Y421" s="2">
        <f t="shared" si="8"/>
        <v>2.1746281726079965E-3</v>
      </c>
    </row>
    <row r="422" spans="23:25" x14ac:dyDescent="0.25">
      <c r="W422" s="3">
        <v>42440</v>
      </c>
      <c r="X422" s="2">
        <v>1.47451</v>
      </c>
      <c r="Y422" s="2">
        <f t="shared" si="8"/>
        <v>-1.6779312082425286E-2</v>
      </c>
    </row>
    <row r="423" spans="23:25" x14ac:dyDescent="0.25">
      <c r="W423" s="3">
        <v>42439</v>
      </c>
      <c r="X423" s="2">
        <v>1.49946</v>
      </c>
      <c r="Y423" s="2">
        <f t="shared" si="8"/>
        <v>2.0271305793516756E-2</v>
      </c>
    </row>
    <row r="424" spans="23:25" x14ac:dyDescent="0.25">
      <c r="W424" s="3">
        <v>42438</v>
      </c>
      <c r="X424" s="2">
        <v>1.4693700000000001</v>
      </c>
      <c r="Y424" s="2">
        <f t="shared" si="8"/>
        <v>-7.3367204155118451E-3</v>
      </c>
    </row>
    <row r="425" spans="23:25" x14ac:dyDescent="0.25">
      <c r="W425" s="3">
        <v>42437</v>
      </c>
      <c r="X425" s="2">
        <v>1.4801899999999999</v>
      </c>
      <c r="Y425" s="2">
        <f t="shared" si="8"/>
        <v>3.6616317895395985E-3</v>
      </c>
    </row>
    <row r="426" spans="23:25" x14ac:dyDescent="0.25">
      <c r="W426" s="3">
        <v>42436</v>
      </c>
      <c r="X426" s="2">
        <v>1.47478</v>
      </c>
      <c r="Y426" s="2">
        <f t="shared" si="8"/>
        <v>-3.262954851098281E-3</v>
      </c>
    </row>
    <row r="427" spans="23:25" x14ac:dyDescent="0.25">
      <c r="W427" s="3">
        <v>42433</v>
      </c>
      <c r="X427" s="2">
        <v>1.4796</v>
      </c>
      <c r="Y427" s="2">
        <f t="shared" si="8"/>
        <v>-7.2660496984114312E-3</v>
      </c>
    </row>
    <row r="428" spans="23:25" x14ac:dyDescent="0.25">
      <c r="W428" s="3">
        <v>42432</v>
      </c>
      <c r="X428" s="2">
        <v>1.4903900000000001</v>
      </c>
      <c r="Y428" s="2">
        <f t="shared" si="8"/>
        <v>3.2882706341686818E-4</v>
      </c>
    </row>
    <row r="429" spans="23:25" x14ac:dyDescent="0.25">
      <c r="W429" s="3">
        <v>42431</v>
      </c>
      <c r="X429" s="2">
        <v>1.4899</v>
      </c>
      <c r="Y429" s="2">
        <f t="shared" si="8"/>
        <v>-1.6528201645710828E-2</v>
      </c>
    </row>
    <row r="430" spans="23:25" x14ac:dyDescent="0.25">
      <c r="W430" s="3">
        <v>42430</v>
      </c>
      <c r="X430" s="2">
        <v>1.5147300000000001</v>
      </c>
      <c r="Y430" s="2">
        <f t="shared" si="8"/>
        <v>-5.1230834679767794E-3</v>
      </c>
    </row>
    <row r="431" spans="23:25" x14ac:dyDescent="0.25">
      <c r="W431" s="3">
        <v>42429</v>
      </c>
      <c r="X431" s="2">
        <v>1.52251</v>
      </c>
      <c r="Y431" s="2">
        <f t="shared" si="8"/>
        <v>-7.361948264285394E-3</v>
      </c>
    </row>
    <row r="432" spans="23:25" x14ac:dyDescent="0.25">
      <c r="W432" s="3">
        <v>42426</v>
      </c>
      <c r="X432" s="2">
        <v>1.53376</v>
      </c>
      <c r="Y432" s="2">
        <f t="shared" si="8"/>
        <v>7.2240276472330736E-3</v>
      </c>
    </row>
    <row r="433" spans="23:25" x14ac:dyDescent="0.25">
      <c r="W433" s="3">
        <v>42425</v>
      </c>
      <c r="X433" s="2">
        <v>1.5227200000000001</v>
      </c>
      <c r="Y433" s="2">
        <f t="shared" si="8"/>
        <v>-5.017861237787513E-3</v>
      </c>
    </row>
    <row r="434" spans="23:25" x14ac:dyDescent="0.25">
      <c r="W434" s="3">
        <v>42424</v>
      </c>
      <c r="X434" s="2">
        <v>1.5303800000000001</v>
      </c>
      <c r="Y434" s="2">
        <f t="shared" si="8"/>
        <v>2.3526336535126895E-4</v>
      </c>
    </row>
    <row r="435" spans="23:25" x14ac:dyDescent="0.25">
      <c r="W435" s="3">
        <v>42423</v>
      </c>
      <c r="X435" s="2">
        <v>1.5300199999999999</v>
      </c>
      <c r="Y435" s="2">
        <f t="shared" si="8"/>
        <v>2.5456879412140334E-3</v>
      </c>
    </row>
    <row r="436" spans="23:25" x14ac:dyDescent="0.25">
      <c r="W436" s="3">
        <v>42422</v>
      </c>
      <c r="X436" s="2">
        <v>1.52613</v>
      </c>
      <c r="Y436" s="2">
        <f t="shared" si="8"/>
        <v>-1.990373658853746E-2</v>
      </c>
    </row>
    <row r="437" spans="23:25" x14ac:dyDescent="0.25">
      <c r="W437" s="3">
        <v>42419</v>
      </c>
      <c r="X437" s="2">
        <v>1.55681</v>
      </c>
      <c r="Y437" s="2">
        <f t="shared" si="8"/>
        <v>3.229752534105677E-3</v>
      </c>
    </row>
    <row r="438" spans="23:25" x14ac:dyDescent="0.25">
      <c r="W438" s="3">
        <v>42418</v>
      </c>
      <c r="X438" s="2">
        <v>1.55179</v>
      </c>
      <c r="Y438" s="2">
        <f t="shared" si="8"/>
        <v>1.9351224197890198E-3</v>
      </c>
    </row>
    <row r="439" spans="23:25" x14ac:dyDescent="0.25">
      <c r="W439" s="3">
        <v>42417</v>
      </c>
      <c r="X439" s="2">
        <v>1.5487899999999999</v>
      </c>
      <c r="Y439" s="2">
        <f t="shared" si="8"/>
        <v>-1.1759177832619079E-2</v>
      </c>
    </row>
    <row r="440" spans="23:25" x14ac:dyDescent="0.25">
      <c r="W440" s="3">
        <v>42416</v>
      </c>
      <c r="X440" s="2">
        <v>1.56711</v>
      </c>
      <c r="Y440" s="2">
        <f t="shared" si="8"/>
        <v>2.7220811962148507E-3</v>
      </c>
    </row>
    <row r="441" spans="23:25" x14ac:dyDescent="0.25">
      <c r="W441" s="3">
        <v>42415</v>
      </c>
      <c r="X441" s="2">
        <v>1.5628500000000001</v>
      </c>
      <c r="Y441" s="2">
        <f t="shared" si="8"/>
        <v>-1.3164399482897993E-2</v>
      </c>
    </row>
    <row r="442" spans="23:25" x14ac:dyDescent="0.25">
      <c r="W442" s="3">
        <v>42412</v>
      </c>
      <c r="X442" s="2">
        <v>1.5835599999999999</v>
      </c>
      <c r="Y442" s="2">
        <f t="shared" si="8"/>
        <v>-5.8368313198180781E-3</v>
      </c>
    </row>
    <row r="443" spans="23:25" x14ac:dyDescent="0.25">
      <c r="W443" s="3">
        <v>42411</v>
      </c>
      <c r="X443" s="2">
        <v>1.59283</v>
      </c>
      <c r="Y443" s="2">
        <f t="shared" si="8"/>
        <v>8.7304160029663138E-4</v>
      </c>
    </row>
    <row r="444" spans="23:25" x14ac:dyDescent="0.25">
      <c r="W444" s="3">
        <v>42410</v>
      </c>
      <c r="X444" s="2">
        <v>1.59144</v>
      </c>
      <c r="Y444" s="2">
        <f t="shared" si="8"/>
        <v>-3.6128294603443249E-3</v>
      </c>
    </row>
    <row r="445" spans="23:25" x14ac:dyDescent="0.25">
      <c r="W445" s="3">
        <v>42409</v>
      </c>
      <c r="X445" s="2">
        <v>1.5972</v>
      </c>
      <c r="Y445" s="2">
        <f t="shared" si="8"/>
        <v>1.1264053413899059E-2</v>
      </c>
    </row>
    <row r="446" spans="23:25" x14ac:dyDescent="0.25">
      <c r="W446" s="3">
        <v>42408</v>
      </c>
      <c r="X446" s="2">
        <v>1.57931</v>
      </c>
      <c r="Y446" s="2">
        <f t="shared" si="8"/>
        <v>4.3066050052251398E-4</v>
      </c>
    </row>
    <row r="447" spans="23:25" x14ac:dyDescent="0.25">
      <c r="W447" s="3">
        <v>42405</v>
      </c>
      <c r="X447" s="2">
        <v>1.57863</v>
      </c>
      <c r="Y447" s="2">
        <f t="shared" si="8"/>
        <v>1.4040578315901863E-2</v>
      </c>
    </row>
    <row r="448" spans="23:25" x14ac:dyDescent="0.25">
      <c r="W448" s="3">
        <v>42404</v>
      </c>
      <c r="X448" s="2">
        <v>1.5566200000000001</v>
      </c>
      <c r="Y448" s="2">
        <f t="shared" si="8"/>
        <v>4.8104105614231712E-3</v>
      </c>
    </row>
    <row r="449" spans="23:25" x14ac:dyDescent="0.25">
      <c r="W449" s="3">
        <v>42403</v>
      </c>
      <c r="X449" s="2">
        <v>1.54915</v>
      </c>
      <c r="Y449" s="2">
        <f t="shared" si="8"/>
        <v>-1.3933418585965879E-3</v>
      </c>
    </row>
    <row r="450" spans="23:25" x14ac:dyDescent="0.25">
      <c r="W450" s="3">
        <v>42402</v>
      </c>
      <c r="X450" s="2">
        <v>1.55131</v>
      </c>
      <c r="Y450" s="2">
        <f t="shared" si="8"/>
        <v>1.3335391173804568E-2</v>
      </c>
    </row>
    <row r="451" spans="23:25" x14ac:dyDescent="0.25">
      <c r="W451" s="3">
        <v>42401</v>
      </c>
      <c r="X451" s="2">
        <v>1.5307599999999999</v>
      </c>
      <c r="Y451" s="2">
        <f t="shared" si="8"/>
        <v>1.1634976833344345E-3</v>
      </c>
    </row>
    <row r="452" spans="23:25" x14ac:dyDescent="0.25">
      <c r="W452" s="3">
        <v>42398</v>
      </c>
      <c r="X452" s="2">
        <v>1.52898</v>
      </c>
      <c r="Y452" s="2">
        <f t="shared" si="8"/>
        <v>-1.0034638991303847E-2</v>
      </c>
    </row>
    <row r="453" spans="23:25" x14ac:dyDescent="0.25">
      <c r="W453" s="3">
        <v>42397</v>
      </c>
      <c r="X453" s="2">
        <v>1.5444</v>
      </c>
      <c r="Y453" s="2">
        <f t="shared" si="8"/>
        <v>-3.774272246612761E-3</v>
      </c>
    </row>
    <row r="454" spans="23:25" x14ac:dyDescent="0.25">
      <c r="W454" s="3">
        <v>42396</v>
      </c>
      <c r="X454" s="2">
        <v>1.5502400000000001</v>
      </c>
      <c r="Y454" s="2">
        <f t="shared" ref="Y454:Y517" si="9">LN(X454/X455)</f>
        <v>-1.0895599965115008E-3</v>
      </c>
    </row>
    <row r="455" spans="23:25" x14ac:dyDescent="0.25">
      <c r="W455" s="3">
        <v>42395</v>
      </c>
      <c r="X455" s="2">
        <v>1.55193</v>
      </c>
      <c r="Y455" s="2">
        <f t="shared" si="9"/>
        <v>-5.0903451411458871E-3</v>
      </c>
    </row>
    <row r="456" spans="23:25" x14ac:dyDescent="0.25">
      <c r="W456" s="3">
        <v>42394</v>
      </c>
      <c r="X456" s="2">
        <v>1.55985</v>
      </c>
      <c r="Y456" s="2">
        <f t="shared" si="9"/>
        <v>1.1626125982240271E-2</v>
      </c>
    </row>
    <row r="457" spans="23:25" x14ac:dyDescent="0.25">
      <c r="W457" s="3">
        <v>42391</v>
      </c>
      <c r="X457" s="2">
        <v>1.54182</v>
      </c>
      <c r="Y457" s="2">
        <f t="shared" si="9"/>
        <v>-7.7206990336336646E-3</v>
      </c>
    </row>
    <row r="458" spans="23:25" x14ac:dyDescent="0.25">
      <c r="W458" s="3">
        <v>42390</v>
      </c>
      <c r="X458" s="2">
        <v>1.5537700000000001</v>
      </c>
      <c r="Y458" s="2">
        <f t="shared" si="9"/>
        <v>-1.4497591176521366E-2</v>
      </c>
    </row>
    <row r="459" spans="23:25" x14ac:dyDescent="0.25">
      <c r="W459" s="3">
        <v>42389</v>
      </c>
      <c r="X459" s="2">
        <v>1.57646</v>
      </c>
      <c r="Y459" s="2">
        <f t="shared" si="9"/>
        <v>-1.635240421430774E-3</v>
      </c>
    </row>
    <row r="460" spans="23:25" x14ac:dyDescent="0.25">
      <c r="W460" s="3">
        <v>42388</v>
      </c>
      <c r="X460" s="2">
        <v>1.57904</v>
      </c>
      <c r="Y460" s="2">
        <f t="shared" si="9"/>
        <v>-4.6313198617777794E-3</v>
      </c>
    </row>
    <row r="461" spans="23:25" x14ac:dyDescent="0.25">
      <c r="W461" s="3">
        <v>42387</v>
      </c>
      <c r="X461" s="2">
        <v>1.5863700000000001</v>
      </c>
      <c r="Y461" s="2">
        <f t="shared" si="9"/>
        <v>-3.0149226778837762E-3</v>
      </c>
    </row>
    <row r="462" spans="23:25" x14ac:dyDescent="0.25">
      <c r="W462" s="3">
        <v>42384</v>
      </c>
      <c r="X462" s="2">
        <v>1.5911599999999999</v>
      </c>
      <c r="Y462" s="2">
        <f t="shared" si="9"/>
        <v>2.2595558314667901E-2</v>
      </c>
    </row>
    <row r="463" spans="23:25" x14ac:dyDescent="0.25">
      <c r="W463" s="3">
        <v>42383</v>
      </c>
      <c r="X463" s="2">
        <v>1.5556100000000002</v>
      </c>
      <c r="Y463" s="2">
        <f t="shared" si="9"/>
        <v>-5.1294987472277681E-3</v>
      </c>
    </row>
    <row r="464" spans="23:25" x14ac:dyDescent="0.25">
      <c r="W464" s="3">
        <v>42382</v>
      </c>
      <c r="X464" s="2">
        <v>1.5636100000000002</v>
      </c>
      <c r="Y464" s="2">
        <f t="shared" si="9"/>
        <v>5.9912683865251514E-3</v>
      </c>
    </row>
    <row r="465" spans="23:25" x14ac:dyDescent="0.25">
      <c r="W465" s="3">
        <v>42381</v>
      </c>
      <c r="X465" s="2">
        <v>1.55427</v>
      </c>
      <c r="Y465" s="2">
        <f t="shared" si="9"/>
        <v>1.236070227101564E-3</v>
      </c>
    </row>
    <row r="466" spans="23:25" x14ac:dyDescent="0.25">
      <c r="W466" s="3">
        <v>42380</v>
      </c>
      <c r="X466" s="2">
        <v>1.5523500000000001</v>
      </c>
      <c r="Y466" s="2">
        <f t="shared" si="9"/>
        <v>-1.0917097028922499E-2</v>
      </c>
    </row>
    <row r="467" spans="23:25" x14ac:dyDescent="0.25">
      <c r="W467" s="3">
        <v>42377</v>
      </c>
      <c r="X467" s="2">
        <v>1.5693899999999998</v>
      </c>
      <c r="Y467" s="2">
        <f t="shared" si="9"/>
        <v>6.4756590858009609E-3</v>
      </c>
    </row>
    <row r="468" spans="23:25" x14ac:dyDescent="0.25">
      <c r="W468" s="3">
        <v>42376</v>
      </c>
      <c r="X468" s="2">
        <v>1.5592600000000001</v>
      </c>
      <c r="Y468" s="2">
        <f t="shared" si="9"/>
        <v>2.2538302790903447E-2</v>
      </c>
    </row>
    <row r="469" spans="23:25" x14ac:dyDescent="0.25">
      <c r="W469" s="3">
        <v>42375</v>
      </c>
      <c r="X469" s="2">
        <v>1.52451</v>
      </c>
      <c r="Y469" s="2">
        <f t="shared" si="9"/>
        <v>1.5628106979199429E-2</v>
      </c>
    </row>
    <row r="470" spans="23:25" x14ac:dyDescent="0.25">
      <c r="W470" s="3">
        <v>42374</v>
      </c>
      <c r="X470" s="2">
        <v>1.5008699999999999</v>
      </c>
      <c r="Y470" s="2">
        <f t="shared" si="9"/>
        <v>-3.5980950977616789E-3</v>
      </c>
    </row>
    <row r="471" spans="23:25" x14ac:dyDescent="0.25">
      <c r="W471" s="3">
        <v>42373</v>
      </c>
      <c r="X471" s="2">
        <v>1.5062799999999998</v>
      </c>
      <c r="Y471" s="2">
        <f t="shared" si="9"/>
        <v>1.2761325826635344E-2</v>
      </c>
    </row>
    <row r="472" spans="23:25" x14ac:dyDescent="0.25">
      <c r="W472" s="3">
        <v>42370</v>
      </c>
      <c r="X472" s="2">
        <v>1.4871799999999999</v>
      </c>
      <c r="Y472" s="2">
        <f t="shared" si="9"/>
        <v>-2.9073203656288979E-3</v>
      </c>
    </row>
    <row r="473" spans="23:25" x14ac:dyDescent="0.25">
      <c r="W473" s="3">
        <v>42369</v>
      </c>
      <c r="X473" s="2">
        <v>1.4915099999999999</v>
      </c>
      <c r="Y473" s="2">
        <f t="shared" si="9"/>
        <v>-5.8627277448481657E-3</v>
      </c>
    </row>
    <row r="474" spans="23:25" x14ac:dyDescent="0.25">
      <c r="W474" s="3">
        <v>42368</v>
      </c>
      <c r="X474" s="2">
        <v>1.5002800000000001</v>
      </c>
      <c r="Y474" s="2">
        <f t="shared" si="9"/>
        <v>2.4024356224366678E-3</v>
      </c>
    </row>
    <row r="475" spans="23:25" x14ac:dyDescent="0.25">
      <c r="W475" s="3">
        <v>42367</v>
      </c>
      <c r="X475" s="2">
        <v>1.49668</v>
      </c>
      <c r="Y475" s="2">
        <f t="shared" si="9"/>
        <v>-1.0812065601181427E-2</v>
      </c>
    </row>
    <row r="476" spans="23:25" x14ac:dyDescent="0.25">
      <c r="W476" s="3">
        <v>42366</v>
      </c>
      <c r="X476" s="2">
        <v>1.51295</v>
      </c>
      <c r="Y476" s="2">
        <f t="shared" si="9"/>
        <v>7.4054975977456343E-4</v>
      </c>
    </row>
    <row r="477" spans="23:25" x14ac:dyDescent="0.25">
      <c r="W477" s="3">
        <v>42363</v>
      </c>
      <c r="X477" s="2">
        <v>1.51183</v>
      </c>
      <c r="Y477" s="2">
        <f t="shared" si="9"/>
        <v>1.7543806076062529E-3</v>
      </c>
    </row>
    <row r="478" spans="23:25" x14ac:dyDescent="0.25">
      <c r="W478" s="3">
        <v>42362</v>
      </c>
      <c r="X478" s="2">
        <v>1.50918</v>
      </c>
      <c r="Y478" s="2">
        <f t="shared" si="9"/>
        <v>4.3741923353788541E-4</v>
      </c>
    </row>
    <row r="479" spans="23:25" x14ac:dyDescent="0.25">
      <c r="W479" s="3">
        <v>42361</v>
      </c>
      <c r="X479" s="2">
        <v>1.5085199999999999</v>
      </c>
      <c r="Y479" s="2">
        <f t="shared" si="9"/>
        <v>-3.7516047852543689E-3</v>
      </c>
    </row>
    <row r="480" spans="23:25" x14ac:dyDescent="0.25">
      <c r="W480" s="3">
        <v>42360</v>
      </c>
      <c r="X480" s="2">
        <v>1.5141900000000001</v>
      </c>
      <c r="Y480" s="2">
        <f t="shared" si="9"/>
        <v>-2.6250196450450704E-3</v>
      </c>
    </row>
    <row r="481" spans="23:25" x14ac:dyDescent="0.25">
      <c r="W481" s="3">
        <v>42359</v>
      </c>
      <c r="X481" s="2">
        <v>1.51817</v>
      </c>
      <c r="Y481" s="2">
        <f t="shared" si="9"/>
        <v>2.611811350235891E-3</v>
      </c>
    </row>
    <row r="482" spans="23:25" x14ac:dyDescent="0.25">
      <c r="W482" s="3">
        <v>42356</v>
      </c>
      <c r="X482" s="2">
        <v>1.5142099999999998</v>
      </c>
      <c r="Y482" s="2">
        <f t="shared" si="9"/>
        <v>-2.9542703408262034E-3</v>
      </c>
    </row>
    <row r="483" spans="23:25" x14ac:dyDescent="0.25">
      <c r="W483" s="3">
        <v>42355</v>
      </c>
      <c r="X483" s="2">
        <v>1.5186899999999999</v>
      </c>
      <c r="Y483" s="2">
        <f t="shared" si="9"/>
        <v>6.5931400885939307E-3</v>
      </c>
    </row>
    <row r="484" spans="23:25" x14ac:dyDescent="0.25">
      <c r="W484" s="3">
        <v>42354</v>
      </c>
      <c r="X484" s="2">
        <v>1.50871</v>
      </c>
      <c r="Y484" s="2">
        <f t="shared" si="9"/>
        <v>-7.2777064359816589E-3</v>
      </c>
    </row>
    <row r="485" spans="23:25" x14ac:dyDescent="0.25">
      <c r="W485" s="3">
        <v>42353</v>
      </c>
      <c r="X485" s="2">
        <v>1.51973</v>
      </c>
      <c r="Y485" s="2">
        <f t="shared" si="9"/>
        <v>1.4750333569086608E-3</v>
      </c>
    </row>
    <row r="486" spans="23:25" x14ac:dyDescent="0.25">
      <c r="W486" s="3">
        <v>42352</v>
      </c>
      <c r="X486" s="2">
        <v>1.51749</v>
      </c>
      <c r="Y486" s="2">
        <f t="shared" si="9"/>
        <v>-7.1506967813280012E-3</v>
      </c>
    </row>
    <row r="487" spans="23:25" x14ac:dyDescent="0.25">
      <c r="W487" s="3">
        <v>42349</v>
      </c>
      <c r="X487" s="2">
        <v>1.5283799999999998</v>
      </c>
      <c r="Y487" s="2">
        <f t="shared" si="9"/>
        <v>1.695817034078213E-2</v>
      </c>
    </row>
    <row r="488" spans="23:25" x14ac:dyDescent="0.25">
      <c r="W488" s="3">
        <v>42348</v>
      </c>
      <c r="X488" s="2">
        <v>1.50268</v>
      </c>
      <c r="Y488" s="2">
        <f t="shared" si="9"/>
        <v>-1.4750786830407116E-2</v>
      </c>
    </row>
    <row r="489" spans="23:25" x14ac:dyDescent="0.25">
      <c r="W489" s="3">
        <v>42347</v>
      </c>
      <c r="X489" s="2">
        <v>1.52501</v>
      </c>
      <c r="Y489" s="2">
        <f t="shared" si="9"/>
        <v>1.010325957622143E-2</v>
      </c>
    </row>
    <row r="490" spans="23:25" x14ac:dyDescent="0.25">
      <c r="W490" s="3">
        <v>42346</v>
      </c>
      <c r="X490" s="2">
        <v>1.5096799999999999</v>
      </c>
      <c r="Y490" s="2">
        <f t="shared" si="9"/>
        <v>1.2309836903415052E-2</v>
      </c>
    </row>
    <row r="491" spans="23:25" x14ac:dyDescent="0.25">
      <c r="W491" s="3">
        <v>42345</v>
      </c>
      <c r="X491" s="2">
        <v>1.4912099999999999</v>
      </c>
      <c r="Y491" s="2">
        <f t="shared" si="9"/>
        <v>6.2290828221716089E-3</v>
      </c>
    </row>
    <row r="492" spans="23:25" x14ac:dyDescent="0.25">
      <c r="W492" s="3">
        <v>42342</v>
      </c>
      <c r="X492" s="2">
        <v>1.4819499999999999</v>
      </c>
      <c r="Y492" s="2">
        <f t="shared" si="9"/>
        <v>-5.5314192957619827E-3</v>
      </c>
    </row>
    <row r="493" spans="23:25" x14ac:dyDescent="0.25">
      <c r="W493" s="3">
        <v>42341</v>
      </c>
      <c r="X493" s="2">
        <v>1.49017</v>
      </c>
      <c r="Y493" s="2">
        <f t="shared" si="9"/>
        <v>2.5714158637782043E-2</v>
      </c>
    </row>
    <row r="494" spans="23:25" x14ac:dyDescent="0.25">
      <c r="W494" s="3">
        <v>42340</v>
      </c>
      <c r="X494" s="2">
        <v>1.45234</v>
      </c>
      <c r="Y494" s="2">
        <f t="shared" si="9"/>
        <v>3.3744349002627513E-4</v>
      </c>
    </row>
    <row r="495" spans="23:25" x14ac:dyDescent="0.25">
      <c r="W495" s="3">
        <v>42339</v>
      </c>
      <c r="X495" s="2">
        <v>1.4518499999999999</v>
      </c>
      <c r="Y495" s="2">
        <f t="shared" si="9"/>
        <v>-6.8299477830841395E-3</v>
      </c>
    </row>
    <row r="496" spans="23:25" x14ac:dyDescent="0.25">
      <c r="W496" s="3">
        <v>42338</v>
      </c>
      <c r="X496" s="2">
        <v>1.4618</v>
      </c>
      <c r="Y496" s="2">
        <f t="shared" si="9"/>
        <v>-7.2930834794503905E-3</v>
      </c>
    </row>
    <row r="497" spans="23:25" x14ac:dyDescent="0.25">
      <c r="W497" s="3">
        <v>42335</v>
      </c>
      <c r="X497" s="2">
        <v>1.4724999999999999</v>
      </c>
      <c r="Y497" s="2">
        <f t="shared" si="9"/>
        <v>2.8155048080069026E-3</v>
      </c>
    </row>
    <row r="498" spans="23:25" x14ac:dyDescent="0.25">
      <c r="W498" s="3">
        <v>42334</v>
      </c>
      <c r="X498" s="2">
        <v>1.4683600000000001</v>
      </c>
      <c r="Y498" s="2">
        <f t="shared" si="9"/>
        <v>2.2294577064250506E-3</v>
      </c>
    </row>
    <row r="499" spans="23:25" x14ac:dyDescent="0.25">
      <c r="W499" s="3">
        <v>42333</v>
      </c>
      <c r="X499" s="2">
        <v>1.46509</v>
      </c>
      <c r="Y499" s="2">
        <f t="shared" si="9"/>
        <v>-1.2278393618908911E-3</v>
      </c>
    </row>
    <row r="500" spans="23:25" x14ac:dyDescent="0.25">
      <c r="W500" s="3">
        <v>42332</v>
      </c>
      <c r="X500" s="2">
        <v>1.46689</v>
      </c>
      <c r="Y500" s="2">
        <f t="shared" si="9"/>
        <v>-8.1811015633790549E-3</v>
      </c>
    </row>
    <row r="501" spans="23:25" x14ac:dyDescent="0.25">
      <c r="W501" s="3">
        <v>42331</v>
      </c>
      <c r="X501" s="2">
        <v>1.4789399999999999</v>
      </c>
      <c r="Y501" s="2">
        <f t="shared" si="9"/>
        <v>5.6551341744577452E-3</v>
      </c>
    </row>
    <row r="502" spans="23:25" x14ac:dyDescent="0.25">
      <c r="W502" s="3">
        <v>42328</v>
      </c>
      <c r="X502" s="2">
        <v>1.4706000000000001</v>
      </c>
      <c r="Y502" s="2">
        <f t="shared" si="9"/>
        <v>-1.4500638867069898E-2</v>
      </c>
    </row>
    <row r="503" spans="23:25" x14ac:dyDescent="0.25">
      <c r="W503" s="3">
        <v>42327</v>
      </c>
      <c r="X503" s="2">
        <v>1.4920800000000001</v>
      </c>
      <c r="Y503" s="2">
        <f t="shared" si="9"/>
        <v>-4.6938083890771124E-3</v>
      </c>
    </row>
    <row r="504" spans="23:25" x14ac:dyDescent="0.25">
      <c r="W504" s="3">
        <v>42326</v>
      </c>
      <c r="X504" s="2">
        <v>1.4990999999999999</v>
      </c>
      <c r="Y504" s="2">
        <f t="shared" si="9"/>
        <v>1.8093872717663744E-3</v>
      </c>
    </row>
    <row r="505" spans="23:25" x14ac:dyDescent="0.25">
      <c r="W505" s="3">
        <v>42325</v>
      </c>
      <c r="X505" s="2">
        <v>1.4963899999999999</v>
      </c>
      <c r="Y505" s="2">
        <f t="shared" si="9"/>
        <v>-6.2887004355968168E-3</v>
      </c>
    </row>
    <row r="506" spans="23:25" x14ac:dyDescent="0.25">
      <c r="W506" s="3">
        <v>42324</v>
      </c>
      <c r="X506" s="2">
        <v>1.50583</v>
      </c>
      <c r="Y506" s="2">
        <f t="shared" si="9"/>
        <v>-4.0030540250081187E-3</v>
      </c>
    </row>
    <row r="507" spans="23:25" x14ac:dyDescent="0.25">
      <c r="W507" s="3">
        <v>42321</v>
      </c>
      <c r="X507" s="2">
        <v>1.51187</v>
      </c>
      <c r="Y507" s="2">
        <f t="shared" si="9"/>
        <v>-3.6905892358097187E-3</v>
      </c>
    </row>
    <row r="508" spans="23:25" x14ac:dyDescent="0.25">
      <c r="W508" s="3">
        <v>42320</v>
      </c>
      <c r="X508" s="2">
        <v>1.51746</v>
      </c>
      <c r="Y508" s="2">
        <f t="shared" si="9"/>
        <v>-2.5865062052943719E-3</v>
      </c>
    </row>
    <row r="509" spans="23:25" x14ac:dyDescent="0.25">
      <c r="W509" s="3">
        <v>42319</v>
      </c>
      <c r="X509" s="2">
        <v>1.52139</v>
      </c>
      <c r="Y509" s="2">
        <f t="shared" si="9"/>
        <v>-2.5536090970563947E-3</v>
      </c>
    </row>
    <row r="510" spans="23:25" x14ac:dyDescent="0.25">
      <c r="W510" s="3">
        <v>42318</v>
      </c>
      <c r="X510" s="2">
        <v>1.52528</v>
      </c>
      <c r="Y510" s="2">
        <f t="shared" si="9"/>
        <v>-3.7363206853278328E-4</v>
      </c>
    </row>
    <row r="511" spans="23:25" x14ac:dyDescent="0.25">
      <c r="W511" s="3">
        <v>42317</v>
      </c>
      <c r="X511" s="2">
        <v>1.5258500000000002</v>
      </c>
      <c r="Y511" s="2">
        <f t="shared" si="9"/>
        <v>2.5329427159881961E-3</v>
      </c>
    </row>
    <row r="512" spans="23:25" x14ac:dyDescent="0.25">
      <c r="W512" s="3">
        <v>42314</v>
      </c>
      <c r="X512" s="2">
        <v>1.52199</v>
      </c>
      <c r="Y512" s="2">
        <f t="shared" si="9"/>
        <v>-1.0441396155433614E-3</v>
      </c>
    </row>
    <row r="513" spans="23:25" x14ac:dyDescent="0.25">
      <c r="W513" s="3">
        <v>42313</v>
      </c>
      <c r="X513" s="2">
        <v>1.5235799999999999</v>
      </c>
      <c r="Y513" s="2">
        <f t="shared" si="9"/>
        <v>2.3722309099132371E-3</v>
      </c>
    </row>
    <row r="514" spans="23:25" x14ac:dyDescent="0.25">
      <c r="W514" s="3">
        <v>42312</v>
      </c>
      <c r="X514" s="2">
        <v>1.51997</v>
      </c>
      <c r="Y514" s="2">
        <f t="shared" si="9"/>
        <v>-3.8348187701264199E-3</v>
      </c>
    </row>
    <row r="515" spans="23:25" x14ac:dyDescent="0.25">
      <c r="W515" s="3">
        <v>42311</v>
      </c>
      <c r="X515" s="2">
        <v>1.5258099999999999</v>
      </c>
      <c r="Y515" s="2">
        <f t="shared" si="9"/>
        <v>-1.0224064543789926E-2</v>
      </c>
    </row>
    <row r="516" spans="23:25" x14ac:dyDescent="0.25">
      <c r="W516" s="3">
        <v>42310</v>
      </c>
      <c r="X516" s="2">
        <v>1.54149</v>
      </c>
      <c r="Y516" s="2">
        <f t="shared" si="9"/>
        <v>-3.1782375319023496E-4</v>
      </c>
    </row>
    <row r="517" spans="23:25" x14ac:dyDescent="0.25">
      <c r="W517" s="3">
        <v>42307</v>
      </c>
      <c r="X517" s="2">
        <v>1.5419800000000001</v>
      </c>
      <c r="Y517" s="2">
        <f t="shared" si="9"/>
        <v>-6.3804627172162091E-3</v>
      </c>
    </row>
    <row r="518" spans="23:25" x14ac:dyDescent="0.25">
      <c r="W518" s="3">
        <v>42306</v>
      </c>
      <c r="X518" s="2">
        <v>1.55185</v>
      </c>
      <c r="Y518" s="2">
        <f t="shared" ref="Y518:Y579" si="10">LN(X518/X519)</f>
        <v>1.0806643513038732E-2</v>
      </c>
    </row>
    <row r="519" spans="23:25" x14ac:dyDescent="0.25">
      <c r="W519" s="3">
        <v>42305</v>
      </c>
      <c r="X519" s="2">
        <v>1.5351699999999999</v>
      </c>
      <c r="Y519" s="2">
        <f t="shared" si="10"/>
        <v>-8.8550319944424763E-4</v>
      </c>
    </row>
    <row r="520" spans="23:25" x14ac:dyDescent="0.25">
      <c r="W520" s="3">
        <v>42304</v>
      </c>
      <c r="X520" s="2">
        <v>1.53653</v>
      </c>
      <c r="Y520" s="2">
        <f t="shared" si="10"/>
        <v>7.2371787935671273E-3</v>
      </c>
    </row>
    <row r="521" spans="23:25" x14ac:dyDescent="0.25">
      <c r="W521" s="3">
        <v>42303</v>
      </c>
      <c r="X521" s="2">
        <v>1.52545</v>
      </c>
      <c r="Y521" s="2">
        <f t="shared" si="10"/>
        <v>-8.5839446200513126E-4</v>
      </c>
    </row>
    <row r="522" spans="23:25" x14ac:dyDescent="0.25">
      <c r="W522" s="3">
        <v>42300</v>
      </c>
      <c r="X522" s="2">
        <v>1.5267599999999999</v>
      </c>
      <c r="Y522" s="2">
        <f t="shared" si="10"/>
        <v>-9.3486041987226893E-3</v>
      </c>
    </row>
    <row r="523" spans="23:25" x14ac:dyDescent="0.25">
      <c r="W523" s="3">
        <v>42299</v>
      </c>
      <c r="X523" s="2">
        <v>1.5411000000000001</v>
      </c>
      <c r="Y523" s="2">
        <f t="shared" si="10"/>
        <v>-2.0189340152713637E-2</v>
      </c>
    </row>
    <row r="524" spans="23:25" x14ac:dyDescent="0.25">
      <c r="W524" s="3">
        <v>42298</v>
      </c>
      <c r="X524" s="2">
        <v>1.57253</v>
      </c>
      <c r="Y524" s="2">
        <f t="shared" si="10"/>
        <v>6.2834913184994694E-3</v>
      </c>
    </row>
    <row r="525" spans="23:25" x14ac:dyDescent="0.25">
      <c r="W525" s="3">
        <v>42297</v>
      </c>
      <c r="X525" s="2">
        <v>1.5626799999999998</v>
      </c>
      <c r="Y525" s="2">
        <f t="shared" si="10"/>
        <v>-3.839483973835444E-5</v>
      </c>
    </row>
    <row r="526" spans="23:25" x14ac:dyDescent="0.25">
      <c r="W526" s="3">
        <v>42296</v>
      </c>
      <c r="X526" s="2">
        <v>1.56274</v>
      </c>
      <c r="Y526" s="2">
        <f t="shared" si="10"/>
        <v>6.3992218568115246E-5</v>
      </c>
    </row>
    <row r="527" spans="23:25" x14ac:dyDescent="0.25">
      <c r="W527" s="3">
        <v>42293</v>
      </c>
      <c r="X527" s="2">
        <v>1.56264</v>
      </c>
      <c r="Y527" s="2">
        <f t="shared" si="10"/>
        <v>5.7310792705192719E-3</v>
      </c>
    </row>
    <row r="528" spans="23:25" x14ac:dyDescent="0.25">
      <c r="W528" s="3">
        <v>42292</v>
      </c>
      <c r="X528" s="2">
        <v>1.5537100000000001</v>
      </c>
      <c r="Y528" s="2">
        <f t="shared" si="10"/>
        <v>-1.1493128961776186E-2</v>
      </c>
    </row>
    <row r="529" spans="23:25" x14ac:dyDescent="0.25">
      <c r="W529" s="3">
        <v>42291</v>
      </c>
      <c r="X529" s="2">
        <v>1.5716700000000001</v>
      </c>
      <c r="Y529" s="2">
        <f t="shared" si="10"/>
        <v>6.1736843898671436E-4</v>
      </c>
    </row>
    <row r="530" spans="23:25" x14ac:dyDescent="0.25">
      <c r="W530" s="3">
        <v>42290</v>
      </c>
      <c r="X530" s="2">
        <v>1.5707</v>
      </c>
      <c r="Y530" s="2">
        <f t="shared" si="10"/>
        <v>1.790946915584811E-2</v>
      </c>
    </row>
    <row r="531" spans="23:25" x14ac:dyDescent="0.25">
      <c r="W531" s="3">
        <v>42289</v>
      </c>
      <c r="X531" s="2">
        <v>1.5428199999999999</v>
      </c>
      <c r="Y531" s="2">
        <f t="shared" si="10"/>
        <v>-3.3195641932842021E-3</v>
      </c>
    </row>
    <row r="532" spans="23:25" x14ac:dyDescent="0.25">
      <c r="W532" s="3">
        <v>42286</v>
      </c>
      <c r="X532" s="2">
        <v>1.5479500000000002</v>
      </c>
      <c r="Y532" s="2">
        <f t="shared" si="10"/>
        <v>-3.4180350573806231E-3</v>
      </c>
    </row>
    <row r="533" spans="23:25" x14ac:dyDescent="0.25">
      <c r="W533" s="3">
        <v>42285</v>
      </c>
      <c r="X533" s="2">
        <v>1.55325</v>
      </c>
      <c r="Y533" s="2">
        <f t="shared" si="10"/>
        <v>-3.7271514406064252E-3</v>
      </c>
    </row>
    <row r="534" spans="23:25" x14ac:dyDescent="0.25">
      <c r="W534" s="3">
        <v>42284</v>
      </c>
      <c r="X534" s="2">
        <v>1.55905</v>
      </c>
      <c r="Y534" s="2">
        <f t="shared" si="10"/>
        <v>-8.9651765488841881E-3</v>
      </c>
    </row>
    <row r="535" spans="23:25" x14ac:dyDescent="0.25">
      <c r="W535" s="3">
        <v>42283</v>
      </c>
      <c r="X535" s="2">
        <v>1.5730900000000001</v>
      </c>
      <c r="Y535" s="2">
        <f t="shared" si="10"/>
        <v>-4.0854964808013121E-3</v>
      </c>
    </row>
    <row r="536" spans="23:25" x14ac:dyDescent="0.25">
      <c r="W536" s="3">
        <v>42282</v>
      </c>
      <c r="X536" s="2">
        <v>1.5795300000000001</v>
      </c>
      <c r="Y536" s="2">
        <f t="shared" si="10"/>
        <v>-1.0103704735714144E-2</v>
      </c>
    </row>
    <row r="537" spans="23:25" x14ac:dyDescent="0.25">
      <c r="W537" s="3">
        <v>42279</v>
      </c>
      <c r="X537" s="2">
        <v>1.5955699999999999</v>
      </c>
      <c r="Y537" s="2">
        <f t="shared" si="10"/>
        <v>1.806628558108318E-3</v>
      </c>
    </row>
    <row r="538" spans="23:25" x14ac:dyDescent="0.25">
      <c r="W538" s="3">
        <v>42278</v>
      </c>
      <c r="X538" s="2">
        <v>1.5926900000000002</v>
      </c>
      <c r="Y538" s="2">
        <f t="shared" si="10"/>
        <v>-6.2786660345253095E-6</v>
      </c>
    </row>
    <row r="539" spans="23:25" x14ac:dyDescent="0.25">
      <c r="W539" s="3">
        <v>42277</v>
      </c>
      <c r="X539" s="2">
        <v>1.5927</v>
      </c>
      <c r="Y539" s="2">
        <f t="shared" si="10"/>
        <v>-1.1070534806401709E-2</v>
      </c>
    </row>
    <row r="540" spans="23:25" x14ac:dyDescent="0.25">
      <c r="W540" s="3">
        <v>42276</v>
      </c>
      <c r="X540" s="2">
        <v>1.61043</v>
      </c>
      <c r="Y540" s="2">
        <f t="shared" si="10"/>
        <v>1.0313122186455369E-3</v>
      </c>
    </row>
    <row r="541" spans="23:25" x14ac:dyDescent="0.25">
      <c r="W541" s="3">
        <v>42275</v>
      </c>
      <c r="X541" s="2">
        <v>1.60877</v>
      </c>
      <c r="Y541" s="2">
        <f t="shared" si="10"/>
        <v>9.3488098818440418E-3</v>
      </c>
    </row>
    <row r="542" spans="23:25" x14ac:dyDescent="0.25">
      <c r="W542" s="3">
        <v>42272</v>
      </c>
      <c r="X542" s="2">
        <v>1.5937999999999999</v>
      </c>
      <c r="Y542" s="2">
        <f t="shared" si="10"/>
        <v>-2.9696106826600701E-3</v>
      </c>
    </row>
    <row r="543" spans="23:25" x14ac:dyDescent="0.25">
      <c r="W543" s="3">
        <v>42271</v>
      </c>
      <c r="X543" s="2">
        <v>1.5985399999999998</v>
      </c>
      <c r="Y543" s="2">
        <f t="shared" si="10"/>
        <v>8.07312163855305E-4</v>
      </c>
    </row>
    <row r="544" spans="23:25" x14ac:dyDescent="0.25">
      <c r="W544" s="3">
        <v>42270</v>
      </c>
      <c r="X544" s="2">
        <v>1.5972499999999998</v>
      </c>
      <c r="Y544" s="2">
        <f t="shared" si="10"/>
        <v>1.8227409064276074E-2</v>
      </c>
    </row>
    <row r="545" spans="23:25" x14ac:dyDescent="0.25">
      <c r="W545" s="3">
        <v>42269</v>
      </c>
      <c r="X545" s="2">
        <v>1.5684</v>
      </c>
      <c r="Y545" s="2">
        <f t="shared" si="10"/>
        <v>-4.334689053937694E-4</v>
      </c>
    </row>
    <row r="546" spans="23:25" x14ac:dyDescent="0.25">
      <c r="W546" s="3">
        <v>42268</v>
      </c>
      <c r="X546" s="2">
        <v>1.56908</v>
      </c>
      <c r="Y546" s="2">
        <f t="shared" si="10"/>
        <v>1.1095453915664459E-3</v>
      </c>
    </row>
    <row r="547" spans="23:25" x14ac:dyDescent="0.25">
      <c r="W547" s="3">
        <v>42265</v>
      </c>
      <c r="X547" s="2">
        <v>1.56734</v>
      </c>
      <c r="Y547" s="2">
        <f t="shared" si="10"/>
        <v>-1.6803928193003262E-2</v>
      </c>
    </row>
    <row r="548" spans="23:25" x14ac:dyDescent="0.25">
      <c r="W548" s="3">
        <v>42264</v>
      </c>
      <c r="X548" s="2">
        <v>1.5939000000000001</v>
      </c>
      <c r="Y548" s="2">
        <f t="shared" si="10"/>
        <v>1.5993966255197688E-2</v>
      </c>
    </row>
    <row r="549" spans="23:25" x14ac:dyDescent="0.25">
      <c r="W549" s="3">
        <v>42263</v>
      </c>
      <c r="X549" s="2">
        <v>1.5686100000000001</v>
      </c>
      <c r="Y549" s="2">
        <f t="shared" si="10"/>
        <v>-5.9683455360097478E-3</v>
      </c>
    </row>
    <row r="550" spans="23:25" x14ac:dyDescent="0.25">
      <c r="W550" s="3">
        <v>42262</v>
      </c>
      <c r="X550" s="2">
        <v>1.5779999999999998</v>
      </c>
      <c r="Y550" s="2">
        <f t="shared" si="10"/>
        <v>-4.7794348083063714E-3</v>
      </c>
    </row>
    <row r="551" spans="23:25" x14ac:dyDescent="0.25">
      <c r="W551" s="3">
        <v>42261</v>
      </c>
      <c r="X551" s="2">
        <v>1.5855600000000001</v>
      </c>
      <c r="Y551" s="2">
        <f t="shared" si="10"/>
        <v>-8.296926373940439E-3</v>
      </c>
    </row>
    <row r="552" spans="23:25" x14ac:dyDescent="0.25">
      <c r="W552" s="3">
        <v>42258</v>
      </c>
      <c r="X552" s="2">
        <v>1.59877</v>
      </c>
      <c r="Y552" s="2">
        <f t="shared" si="10"/>
        <v>2.323230521784857E-3</v>
      </c>
    </row>
    <row r="553" spans="23:25" x14ac:dyDescent="0.25">
      <c r="W553" s="3">
        <v>42257</v>
      </c>
      <c r="X553" s="2">
        <v>1.5950600000000001</v>
      </c>
      <c r="Y553" s="2">
        <f t="shared" si="10"/>
        <v>-1.2029925887834759E-3</v>
      </c>
    </row>
    <row r="554" spans="23:25" x14ac:dyDescent="0.25">
      <c r="W554" s="3">
        <v>42256</v>
      </c>
      <c r="X554" s="2">
        <v>1.5969799999999998</v>
      </c>
      <c r="Y554" s="2">
        <f t="shared" si="10"/>
        <v>3.5072337053927889E-4</v>
      </c>
    </row>
    <row r="555" spans="23:25" x14ac:dyDescent="0.25">
      <c r="W555" s="3">
        <v>42255</v>
      </c>
      <c r="X555" s="2">
        <v>1.59642</v>
      </c>
      <c r="Y555" s="2">
        <f t="shared" si="10"/>
        <v>-1.0499552789150169E-2</v>
      </c>
    </row>
    <row r="556" spans="23:25" x14ac:dyDescent="0.25">
      <c r="W556" s="3">
        <v>42254</v>
      </c>
      <c r="X556" s="2">
        <v>1.61327</v>
      </c>
      <c r="Y556" s="2">
        <f t="shared" si="10"/>
        <v>-2.8509451696038547E-4</v>
      </c>
    </row>
    <row r="557" spans="23:25" x14ac:dyDescent="0.25">
      <c r="W557" s="3">
        <v>42251</v>
      </c>
      <c r="X557" s="2">
        <v>1.6137299999999999</v>
      </c>
      <c r="Y557" s="2">
        <f t="shared" si="10"/>
        <v>1.7919699216602903E-2</v>
      </c>
    </row>
    <row r="558" spans="23:25" x14ac:dyDescent="0.25">
      <c r="W558" s="3">
        <v>42250</v>
      </c>
      <c r="X558" s="2">
        <v>1.58507</v>
      </c>
      <c r="Y558" s="2">
        <f t="shared" si="10"/>
        <v>-6.2639744454581186E-3</v>
      </c>
    </row>
    <row r="559" spans="23:25" x14ac:dyDescent="0.25">
      <c r="W559" s="3">
        <v>42249</v>
      </c>
      <c r="X559" s="2">
        <v>1.5950299999999999</v>
      </c>
      <c r="Y559" s="2">
        <f t="shared" si="10"/>
        <v>-1.0725768970017535E-2</v>
      </c>
    </row>
    <row r="560" spans="23:25" x14ac:dyDescent="0.25">
      <c r="W560" s="3">
        <v>42248</v>
      </c>
      <c r="X560" s="2">
        <v>1.6122300000000001</v>
      </c>
      <c r="Y560" s="2">
        <f t="shared" si="10"/>
        <v>2.2683907114401856E-2</v>
      </c>
    </row>
    <row r="561" spans="23:25" x14ac:dyDescent="0.25">
      <c r="W561" s="3">
        <v>42247</v>
      </c>
      <c r="X561" s="2">
        <v>1.5760700000000001</v>
      </c>
      <c r="Y561" s="2">
        <f t="shared" si="10"/>
        <v>1.0633274799607476E-2</v>
      </c>
    </row>
    <row r="562" spans="23:25" x14ac:dyDescent="0.25">
      <c r="W562" s="3">
        <v>42244</v>
      </c>
      <c r="X562" s="2">
        <v>1.5594000000000001</v>
      </c>
      <c r="Y562" s="2">
        <f t="shared" si="10"/>
        <v>-6.3858769357146433E-3</v>
      </c>
    </row>
    <row r="563" spans="23:25" x14ac:dyDescent="0.25">
      <c r="W563" s="3">
        <v>42243</v>
      </c>
      <c r="X563" s="2">
        <v>1.5693899999999998</v>
      </c>
      <c r="Y563" s="2">
        <f t="shared" si="10"/>
        <v>-1.2065393702465302E-2</v>
      </c>
    </row>
    <row r="564" spans="23:25" x14ac:dyDescent="0.25">
      <c r="W564" s="3">
        <v>42242</v>
      </c>
      <c r="X564" s="2">
        <v>1.5884399999999999</v>
      </c>
      <c r="Y564" s="2">
        <f t="shared" si="10"/>
        <v>-1.6873533476311188E-2</v>
      </c>
    </row>
    <row r="565" spans="23:25" x14ac:dyDescent="0.25">
      <c r="W565" s="3">
        <v>42241</v>
      </c>
      <c r="X565" s="2">
        <v>1.61547</v>
      </c>
      <c r="Y565" s="2">
        <f t="shared" si="10"/>
        <v>-5.0199699747518712E-3</v>
      </c>
    </row>
    <row r="566" spans="23:25" x14ac:dyDescent="0.25">
      <c r="W566" s="3">
        <v>42240</v>
      </c>
      <c r="X566" s="2">
        <v>1.6236000000000002</v>
      </c>
      <c r="Y566" s="2">
        <f t="shared" si="10"/>
        <v>4.2116253737625148E-2</v>
      </c>
    </row>
    <row r="567" spans="23:25" x14ac:dyDescent="0.25">
      <c r="W567" s="3">
        <v>42237</v>
      </c>
      <c r="X567" s="2">
        <v>1.55664</v>
      </c>
      <c r="Y567" s="2">
        <f t="shared" si="10"/>
        <v>1.5825041144396892E-2</v>
      </c>
    </row>
    <row r="568" spans="23:25" x14ac:dyDescent="0.25">
      <c r="W568" s="3">
        <v>42236</v>
      </c>
      <c r="X568" s="2">
        <v>1.5322</v>
      </c>
      <c r="Y568" s="2">
        <f t="shared" si="10"/>
        <v>1.2385482438796367E-2</v>
      </c>
    </row>
    <row r="569" spans="23:25" x14ac:dyDescent="0.25">
      <c r="W569" s="3">
        <v>42235</v>
      </c>
      <c r="X569" s="2">
        <v>1.5133399999999999</v>
      </c>
      <c r="Y569" s="2">
        <f t="shared" si="10"/>
        <v>7.7479657911040424E-3</v>
      </c>
    </row>
    <row r="570" spans="23:25" x14ac:dyDescent="0.25">
      <c r="W570" s="3">
        <v>42234</v>
      </c>
      <c r="X570" s="2">
        <v>1.50166</v>
      </c>
      <c r="Y570" s="2">
        <f t="shared" si="10"/>
        <v>-7.1229104426496256E-4</v>
      </c>
    </row>
    <row r="571" spans="23:25" x14ac:dyDescent="0.25">
      <c r="W571" s="3">
        <v>42233</v>
      </c>
      <c r="X571" s="2">
        <v>1.5027300000000001</v>
      </c>
      <c r="Y571" s="2">
        <f t="shared" si="10"/>
        <v>-2.0475054850644663E-3</v>
      </c>
    </row>
    <row r="572" spans="23:25" x14ac:dyDescent="0.25">
      <c r="W572" s="3">
        <v>42230</v>
      </c>
      <c r="X572" s="2">
        <v>1.5058099999999999</v>
      </c>
      <c r="Y572" s="2">
        <f t="shared" si="10"/>
        <v>-5.9920660503989132E-3</v>
      </c>
    </row>
    <row r="573" spans="23:25" x14ac:dyDescent="0.25">
      <c r="W573" s="3">
        <v>42229</v>
      </c>
      <c r="X573" s="2">
        <v>1.5148600000000001</v>
      </c>
      <c r="Y573" s="2">
        <f t="shared" si="10"/>
        <v>1.6582929992929015E-3</v>
      </c>
    </row>
    <row r="574" spans="23:25" x14ac:dyDescent="0.25">
      <c r="W574" s="3">
        <v>42228</v>
      </c>
      <c r="X574" s="2">
        <v>1.5123500000000001</v>
      </c>
      <c r="Y574" s="2">
        <f t="shared" si="10"/>
        <v>3.3066596425888E-4</v>
      </c>
    </row>
    <row r="575" spans="23:25" x14ac:dyDescent="0.25">
      <c r="W575" s="3">
        <v>42227</v>
      </c>
      <c r="X575" s="2">
        <v>1.5118499999999999</v>
      </c>
      <c r="Y575" s="2">
        <f t="shared" si="10"/>
        <v>1.697024976789804E-2</v>
      </c>
    </row>
    <row r="576" spans="23:25" x14ac:dyDescent="0.25">
      <c r="W576" s="3">
        <v>42226</v>
      </c>
      <c r="X576" s="2">
        <v>1.48641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6.7927</v>
      </c>
      <c r="Y578" s="2">
        <f t="shared" si="10"/>
        <v>1.6206981388162888E-3</v>
      </c>
    </row>
    <row r="579" spans="23:25" x14ac:dyDescent="0.25">
      <c r="W579" s="3">
        <v>42221</v>
      </c>
      <c r="X579" s="2">
        <v>6.7816999999999998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EURCNH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106</v>
      </c>
      <c r="W2" s="3">
        <f>D1</f>
        <v>43025</v>
      </c>
      <c r="AA2" s="2">
        <v>62</v>
      </c>
      <c r="AB2" s="2">
        <f ca="1">AVERAGE(OFFSET($X$5,0,0,AA2,1))</f>
        <v>7.8484935483870961</v>
      </c>
      <c r="AC2" s="46">
        <f ca="1">STDEV(OFFSET($Y$5,0,0,AA2,1))*SQRT(250)</f>
        <v>6.3262345310971468E-2</v>
      </c>
      <c r="AD2" s="2">
        <f ca="1">MAX(OFFSET($X$5,0,0,AA2,1))</f>
        <v>7.9881000000000002</v>
      </c>
      <c r="AE2" s="2">
        <f ca="1">MIN(OFFSET($X$5,0,0,AA2,1))</f>
        <v>7.7541000000000002</v>
      </c>
      <c r="AF2" s="2">
        <f ca="1">AD2-AE2</f>
        <v>0.23399999999999999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7.7492392000000017</v>
      </c>
      <c r="AC3" s="46">
        <f ca="1">STDEV(OFFSET($Y$5,0,0,AA3,1))*SQRT(250)</f>
        <v>6.4562293849308797E-2</v>
      </c>
      <c r="AD3" s="2">
        <f ca="1">MAX(OFFSET($X$5,0,0,AA3,1))</f>
        <v>7.9881000000000002</v>
      </c>
      <c r="AE3" s="2">
        <f ca="1">MIN(OFFSET($X$5,0,0,AA3,1))</f>
        <v>7.4981999999999998</v>
      </c>
      <c r="AF3" s="2">
        <f t="shared" ref="AF3:AF5" ca="1" si="1">AD3-AE3</f>
        <v>0.48990000000000045</v>
      </c>
    </row>
    <row r="4" spans="1:32" x14ac:dyDescent="0.25">
      <c r="D4"/>
      <c r="AA4" s="2">
        <v>185</v>
      </c>
      <c r="AB4" s="2">
        <f t="shared" ca="1" si="0"/>
        <v>7.6140724324324323</v>
      </c>
      <c r="AC4" s="46">
        <f ca="1">STDEV(OFFSET($Y$5,0,0,AA4,1))*SQRT(250)</f>
        <v>6.41215461272681E-2</v>
      </c>
      <c r="AD4" s="2">
        <f ca="1">MAX(OFFSET($X$5,0,0,AA4,1))</f>
        <v>7.9881000000000002</v>
      </c>
      <c r="AE4" s="2">
        <f ca="1">MIN(OFFSET($X$5,0,0,AA4,1))</f>
        <v>7.2313999999999998</v>
      </c>
      <c r="AF4" s="2">
        <f t="shared" ca="1" si="1"/>
        <v>0.75670000000000037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7.7667000000000002</v>
      </c>
      <c r="Y5" s="2">
        <f>LN(X5/X6)</f>
        <v>1.8027298529391052E-4</v>
      </c>
      <c r="AA5" s="2">
        <v>250</v>
      </c>
      <c r="AB5" s="2">
        <f t="shared" ca="1" si="0"/>
        <v>7.5400083999999978</v>
      </c>
      <c r="AC5" s="46">
        <f ca="1">STDEV(OFFSET($Y$5,0,0,AA5,1))*SQRT(250)</f>
        <v>6.5456574666890421E-2</v>
      </c>
      <c r="AD5" s="2">
        <f ca="1">MAX(OFFSET($X$5,0,0,AA5,1))</f>
        <v>7.9881000000000002</v>
      </c>
      <c r="AE5" s="2">
        <f ca="1">MIN(OFFSET($X$5,0,0,AA5,1))</f>
        <v>7.2008000000000001</v>
      </c>
      <c r="AF5" s="2">
        <f t="shared" ca="1" si="1"/>
        <v>0.78730000000000011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7.7760007396694402</v>
      </c>
      <c r="E6" s="128">
        <f ca="1">SUMIFS(INDIRECT("fincad_data!"&amp;E$3),fincad_data!$C:$C,$C6,fincad_data!$D:$D,$C6,fincad_data!$B:$B,$D$2,fincad_data!D:D,$C6,fincad_data!A:A,$D$1)</f>
        <v>7.8649356412479996</v>
      </c>
      <c r="F6" s="129">
        <f ca="1">SUMIFS(INDIRECT("fincad_data!"&amp;F$3),fincad_data!$C:$C,$C6,fincad_data!$D:$D,$C6,fincad_data!$B:$B,$D$2,fincad_data!D:D,$C6,fincad_data!A:A,$D$1)</f>
        <v>6.9507875976426797E-2</v>
      </c>
      <c r="G6" s="129">
        <f ca="1">SUMIFS(INDIRECT("fincad_data!"&amp;G$3),fincad_data!$C:$C,$C6,fincad_data!$D:$D,$C6,fincad_data!$B:$B,$D$2,fincad_data!D:D,$C6,fincad_data!A:A,$D$1)</f>
        <v>7.0479902814647E-2</v>
      </c>
      <c r="H6" s="130">
        <f ca="1">SUMIFS(INDIRECT("fincad_data!"&amp;H$3),fincad_data!$C:$C,$C6,fincad_data!$D:$D,$C6,fincad_data!$B:$B,$D$2,fincad_data!D:D,$C6,fincad_data!A:A,$D$1)</f>
        <v>8.9364694868457207E-3</v>
      </c>
      <c r="I6" s="130">
        <f ca="1">SUMIFS(INDIRECT("fincad_data!"&amp;I$3),fincad_data!$C:$C,$C6,fincad_data!$D:$D,$C6,fincad_data!$B:$B,$D$2,fincad_data!D:D,$C6,fincad_data!A:A,$D$1)</f>
        <v>1.4146634082496499E-2</v>
      </c>
      <c r="J6" s="129">
        <f ca="1">SUMIFS(INDIRECT("fincad_data!"&amp;J$3),fincad_data!$C:$C,$C6,fincad_data!$D:$D,$C6,fincad_data!$B:$B,$D$2,fincad_data!D:D,$C6,fincad_data!A:A,$D$1)</f>
        <v>4.5497956904152544E-2</v>
      </c>
      <c r="K6" s="128">
        <f ca="1">SUMIFS(INDIRECT("fincad_data!"&amp;K$3),fincad_data!$C:$C,$C6,fincad_data!$D:$D,$C6,fincad_data!$B:$B,$D$2,fincad_data!D:D,$C6,fincad_data!A:A,$D$1)</f>
        <v>7.8241704255066864</v>
      </c>
      <c r="L6" s="128">
        <f ca="1">SUMIFS(INDIRECT("fincad_data!"&amp;L$3),fincad_data!$C:$C,$C6,fincad_data!$D:$D,$C6,fincad_data!$B:$B,$D$2,fincad_data!D:D,$C6,fincad_data!A:A,$D$1)</f>
        <v>7.7552253066080983</v>
      </c>
      <c r="W6" s="3">
        <v>43024</v>
      </c>
      <c r="X6" s="2">
        <v>7.7652999999999999</v>
      </c>
      <c r="Y6" s="2">
        <f t="shared" ref="Y6:Y69" si="2">LN(X6/X7)</f>
        <v>1.6742544777122542E-4</v>
      </c>
      <c r="AA6" s="2">
        <v>500</v>
      </c>
      <c r="AB6" s="2">
        <f t="shared" ca="1" si="0"/>
        <v>7.4320951999999991</v>
      </c>
      <c r="AC6" s="46">
        <f ca="1">STDEV(OFFSET($Y$5,0,0,AA6,1))*SQRT(250)</f>
        <v>7.1451727452685992E-2</v>
      </c>
      <c r="AD6" s="2">
        <f ca="1">MAX(OFFSET($X$5,0,0,AA6,1))</f>
        <v>7.9881000000000002</v>
      </c>
      <c r="AE6" s="2">
        <f ca="1">MIN(OFFSET($X$5,0,0,AA6,1))</f>
        <v>6.7872000000000003</v>
      </c>
      <c r="AF6" s="2">
        <f ca="1">AD6-AE6</f>
        <v>1.2008999999999999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7.7760007396694402</v>
      </c>
      <c r="E7" s="128">
        <f ca="1">SUMIFS(INDIRECT("fincad_data!"&amp;E$3),fincad_data!$C:$C,$C7,fincad_data!$D:$D,$C7,fincad_data!$B:$B,$D$2,fincad_data!D:D,$C7,fincad_data!A:A,$D$1)</f>
        <v>7.9520413899750002</v>
      </c>
      <c r="F7" s="129">
        <f ca="1">SUMIFS(INDIRECT("fincad_data!"&amp;F$3),fincad_data!$C:$C,$C7,fincad_data!$D:$D,$C7,fincad_data!$B:$B,$D$2,fincad_data!D:D,$C7,fincad_data!A:A,$D$1)</f>
        <v>7.5389752702177099E-2</v>
      </c>
      <c r="G7" s="129">
        <f ca="1">SUMIFS(INDIRECT("fincad_data!"&amp;G$3),fincad_data!$C:$C,$C7,fincad_data!$D:$D,$C7,fincad_data!$B:$B,$D$2,fincad_data!D:D,$C7,fincad_data!A:A,$D$1)</f>
        <v>7.5527507818643799E-2</v>
      </c>
      <c r="H7" s="130">
        <f ca="1">SUMIFS(INDIRECT("fincad_data!"&amp;H$3),fincad_data!$C:$C,$C7,fincad_data!$D:$D,$C7,fincad_data!$B:$B,$D$2,fincad_data!D:D,$C7,fincad_data!A:A,$D$1)</f>
        <v>1.18094409538543E-2</v>
      </c>
      <c r="I7" s="130">
        <f ca="1">SUMIFS(INDIRECT("fincad_data!"&amp;I$3),fincad_data!$C:$C,$C7,fincad_data!$D:$D,$C7,fincad_data!$B:$B,$D$2,fincad_data!D:D,$C7,fincad_data!A:A,$D$1)</f>
        <v>2.1362107769734399E-2</v>
      </c>
      <c r="J7" s="129">
        <f ca="1">SUMIFS(INDIRECT("fincad_data!"&amp;J$3),fincad_data!$C:$C,$C7,fincad_data!$D:$D,$C7,fincad_data!$B:$B,$D$2,fincad_data!D:D,$C7,fincad_data!A:A,$D$1)</f>
        <v>4.5387047690059475E-2</v>
      </c>
      <c r="K7" s="128">
        <f ca="1">SUMIFS(INDIRECT("fincad_data!"&amp;K$3),fincad_data!$C:$C,$C7,fincad_data!$D:$D,$C7,fincad_data!$B:$B,$D$2,fincad_data!D:D,$C7,fincad_data!A:A,$D$1)</f>
        <v>7.8767969729163969</v>
      </c>
      <c r="L7" s="128">
        <f ca="1">SUMIFS(INDIRECT("fincad_data!"&amp;L$3),fincad_data!$C:$C,$C7,fincad_data!$D:$D,$C7,fincad_data!$B:$B,$D$2,fincad_data!D:D,$C7,fincad_data!A:A,$D$1)</f>
        <v>7.7857219584337516</v>
      </c>
      <c r="W7" s="3">
        <v>43021</v>
      </c>
      <c r="X7" s="2">
        <v>7.7640000000000002</v>
      </c>
      <c r="Y7" s="2">
        <f t="shared" si="2"/>
        <v>-2.3157092555979816E-3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7.7760007396694402</v>
      </c>
      <c r="E8" s="128">
        <f ca="1">SUMIFS(INDIRECT("fincad_data!"&amp;E$3),fincad_data!$C:$C,$C8,fincad_data!$D:$D,$C8,fincad_data!$B:$B,$D$2,fincad_data!D:D,$C8,fincad_data!A:A,$D$1)</f>
        <v>8.0420216343999993</v>
      </c>
      <c r="F8" s="129">
        <f ca="1">SUMIFS(INDIRECT("fincad_data!"&amp;F$3),fincad_data!$C:$C,$C8,fincad_data!$D:$D,$C8,fincad_data!$B:$B,$D$2,fincad_data!D:D,$C8,fincad_data!A:A,$D$1)</f>
        <v>7.6663162044063302E-2</v>
      </c>
      <c r="G8" s="129">
        <f ca="1">SUMIFS(INDIRECT("fincad_data!"&amp;G$3),fincad_data!$C:$C,$C8,fincad_data!$D:$D,$C8,fincad_data!$B:$B,$D$2,fincad_data!D:D,$C8,fincad_data!A:A,$D$1)</f>
        <v>7.7526273379563998E-2</v>
      </c>
      <c r="H8" s="130">
        <f ca="1">SUMIFS(INDIRECT("fincad_data!"&amp;H$3),fincad_data!$C:$C,$C8,fincad_data!$D:$D,$C8,fincad_data!$B:$B,$D$2,fincad_data!D:D,$C8,fincad_data!A:A,$D$1)</f>
        <v>1.2822280938013001E-2</v>
      </c>
      <c r="I8" s="130">
        <f ca="1">SUMIFS(INDIRECT("fincad_data!"&amp;I$3),fincad_data!$C:$C,$C8,fincad_data!$D:$D,$C8,fincad_data!$B:$B,$D$2,fincad_data!D:D,$C8,fincad_data!A:A,$D$1)</f>
        <v>2.6906374354495201E-2</v>
      </c>
      <c r="J8" s="129">
        <f ca="1">SUMIFS(INDIRECT("fincad_data!"&amp;J$3),fincad_data!$C:$C,$C8,fincad_data!$D:$D,$C8,fincad_data!$B:$B,$D$2,fincad_data!D:D,$C8,fincad_data!A:A,$D$1)</f>
        <v>4.5582620764971306E-2</v>
      </c>
      <c r="K8" s="128">
        <f ca="1">SUMIFS(INDIRECT("fincad_data!"&amp;K$3),fincad_data!$C:$C,$C8,fincad_data!$D:$D,$C8,fincad_data!$B:$B,$D$2,fincad_data!D:D,$C8,fincad_data!A:A,$D$1)</f>
        <v>7.9303301241085133</v>
      </c>
      <c r="L8" s="128">
        <f ca="1">SUMIFS(INDIRECT("fincad_data!"&amp;L$3),fincad_data!$C:$C,$C8,fincad_data!$D:$D,$C8,fincad_data!$B:$B,$D$2,fincad_data!D:D,$C8,fincad_data!A:A,$D$1)</f>
        <v>7.8313094895872535</v>
      </c>
      <c r="W8" s="3">
        <v>43020</v>
      </c>
      <c r="X8" s="2">
        <v>7.782</v>
      </c>
      <c r="Y8" s="2">
        <f t="shared" si="2"/>
        <v>-1.8230609355212111E-3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7.7760007396694402</v>
      </c>
      <c r="E9" s="128">
        <f ca="1">SUMIFS(INDIRECT("fincad_data!"&amp;E$3),fincad_data!$C:$C,$C9,fincad_data!$D:$D,$C9,fincad_data!$B:$B,$D$2,fincad_data!D:D,$C9,fincad_data!A:A,$D$1)</f>
        <v>8.1353968437499997</v>
      </c>
      <c r="F9" s="129">
        <f ca="1">SUMIFS(INDIRECT("fincad_data!"&amp;F$3),fincad_data!$C:$C,$C9,fincad_data!$D:$D,$C9,fincad_data!$B:$B,$D$2,fincad_data!D:D,$C9,fincad_data!A:A,$D$1)</f>
        <v>7.7321953045830505E-2</v>
      </c>
      <c r="G9" s="129">
        <f ca="1">SUMIFS(INDIRECT("fincad_data!"&amp;G$3),fincad_data!$C:$C,$C9,fincad_data!$D:$D,$C9,fincad_data!$B:$B,$D$2,fincad_data!D:D,$C9,fincad_data!A:A,$D$1)</f>
        <v>7.8492558713733604E-2</v>
      </c>
      <c r="H9" s="130">
        <f ca="1">SUMIFS(INDIRECT("fincad_data!"&amp;H$3),fincad_data!$C:$C,$C9,fincad_data!$D:$D,$C9,fincad_data!$B:$B,$D$2,fincad_data!D:D,$C9,fincad_data!A:A,$D$1)</f>
        <v>1.3179542942301298E-2</v>
      </c>
      <c r="I9" s="130">
        <f ca="1">SUMIFS(INDIRECT("fincad_data!"&amp;I$3),fincad_data!$C:$C,$C9,fincad_data!$D:$D,$C9,fincad_data!$B:$B,$D$2,fincad_data!D:D,$C9,fincad_data!A:A,$D$1)</f>
        <v>3.15603748871204E-2</v>
      </c>
      <c r="J9" s="129">
        <f ca="1">SUMIFS(INDIRECT("fincad_data!"&amp;J$3),fincad_data!$C:$C,$C9,fincad_data!$D:$D,$C9,fincad_data!$B:$B,$D$2,fincad_data!D:D,$C9,fincad_data!A:A,$D$1)</f>
        <v>4.5933979225958654E-2</v>
      </c>
      <c r="K9" s="128">
        <f ca="1">SUMIFS(INDIRECT("fincad_data!"&amp;K$3),fincad_data!$C:$C,$C9,fincad_data!$D:$D,$C9,fincad_data!$B:$B,$D$2,fincad_data!D:D,$C9,fincad_data!A:A,$D$1)</f>
        <v>7.9885604565177202</v>
      </c>
      <c r="L9" s="128">
        <f ca="1">SUMIFS(INDIRECT("fincad_data!"&amp;L$3),fincad_data!$C:$C,$C9,fincad_data!$D:$D,$C9,fincad_data!$B:$B,$D$2,fincad_data!D:D,$C9,fincad_data!A:A,$D$1)</f>
        <v>7.8864960711972127</v>
      </c>
      <c r="W9" s="3">
        <v>43019</v>
      </c>
      <c r="X9" s="2">
        <v>7.7961999999999998</v>
      </c>
      <c r="Y9" s="2">
        <f t="shared" si="2"/>
        <v>5.4146997627932784E-3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7.7760007396694402</v>
      </c>
      <c r="E10" s="128">
        <f ca="1">SUMIFS(INDIRECT("fincad_data!"&amp;E$3),fincad_data!$C:$C,$C10,fincad_data!$D:$D,$C10,fincad_data!$B:$B,$D$2,fincad_data!D:D,$C10,fincad_data!A:A,$D$1)</f>
        <v>8.5155726986452098</v>
      </c>
      <c r="F10" s="129">
        <f ca="1">SUMIFS(INDIRECT("fincad_data!"&amp;F$3),fincad_data!$C:$C,$C10,fincad_data!$D:$D,$C10,fincad_data!$B:$B,$D$2,fincad_data!D:D,$C10,fincad_data!A:A,$D$1)</f>
        <v>8.7250631155108505E-2</v>
      </c>
      <c r="G10" s="129">
        <f ca="1">SUMIFS(INDIRECT("fincad_data!"&amp;G$3),fincad_data!$C:$C,$C10,fincad_data!$D:$D,$C10,fincad_data!$B:$B,$D$2,fincad_data!D:D,$C10,fincad_data!A:A,$D$1)</f>
        <v>8.8228021867168799E-2</v>
      </c>
      <c r="H10" s="130">
        <f ca="1">SUMIFS(INDIRECT("fincad_data!"&amp;H$3),fincad_data!$C:$C,$C10,fincad_data!$D:$D,$C10,fincad_data!$B:$B,$D$2,fincad_data!D:D,$C10,fincad_data!A:A,$D$1)</f>
        <v>1.6064190444170397E-2</v>
      </c>
      <c r="I10" s="130">
        <f ca="1">SUMIFS(INDIRECT("fincad_data!"&amp;I$3),fincad_data!$C:$C,$C10,fincad_data!$D:$D,$C10,fincad_data!$B:$B,$D$2,fincad_data!D:D,$C10,fincad_data!A:A,$D$1)</f>
        <v>5.0519856120543404E-2</v>
      </c>
      <c r="J10" s="129">
        <f ca="1">SUMIFS(INDIRECT("fincad_data!"&amp;J$3),fincad_data!$C:$C,$C10,fincad_data!$D:$D,$C10,fincad_data!$B:$B,$D$2,fincad_data!D:D,$C10,fincad_data!A:A,$D$1)</f>
        <v>4.674682752694076E-2</v>
      </c>
      <c r="K10" s="128">
        <f ca="1">SUMIFS(INDIRECT("fincad_data!"&amp;K$3),fincad_data!$C:$C,$C10,fincad_data!$D:$D,$C10,fincad_data!$B:$B,$D$2,fincad_data!D:D,$C10,fincad_data!A:A,$D$1)</f>
        <v>8.231935868491135</v>
      </c>
      <c r="L10" s="128">
        <f ca="1">SUMIFS(INDIRECT("fincad_data!"&amp;L$3),fincad_data!$C:$C,$C10,fincad_data!$D:$D,$C10,fincad_data!$B:$B,$D$2,fincad_data!D:D,$C10,fincad_data!A:A,$D$1)</f>
        <v>8.1060559198683801</v>
      </c>
      <c r="W10" s="3">
        <v>43018</v>
      </c>
      <c r="X10" s="2">
        <v>7.7541000000000002</v>
      </c>
      <c r="Y10" s="2">
        <f t="shared" si="2"/>
        <v>-1.7008779082149411E-3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7.7672999999999996</v>
      </c>
      <c r="Y11" s="2">
        <f t="shared" si="2"/>
        <v>-4.2395808510767782E-3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7.8003</v>
      </c>
      <c r="Y12" s="2">
        <f t="shared" si="2"/>
        <v>1.0389611324190385E-3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7.7922000000000002</v>
      </c>
      <c r="Y13" s="2">
        <f t="shared" si="2"/>
        <v>-3.6508312556083958E-3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1.8803552311138827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7.8207000000000004</v>
      </c>
      <c r="Y14" s="2">
        <f t="shared" si="2"/>
        <v>-1.1245863857896341E-3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0.80957786394011888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7.8295000000000003</v>
      </c>
      <c r="Y15" s="2">
        <f t="shared" si="2"/>
        <v>-2.426425057719212E-4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1.2393660841112255</v>
      </c>
      <c r="F16" s="123">
        <f ca="1">SUMIFS(INDIRECT("fincad_data!"&amp;$B16),fincad_data!$C:$C,$C16,fincad_data!$D:$D,F$13,fincad_data!$B:$B,$D$2,fincad_data!$A:$A,$D$1)</f>
        <v>2.1967059913183702</v>
      </c>
      <c r="G16" s="123"/>
      <c r="H16" s="123"/>
      <c r="I16" s="123"/>
      <c r="K16" s="159">
        <f ca="1">E16/$F16</f>
        <v>0.5641929730284071</v>
      </c>
      <c r="L16" s="159">
        <f ca="1">(F16-E16)/$F16</f>
        <v>0.4358070269715929</v>
      </c>
      <c r="M16" s="123"/>
      <c r="N16" s="123"/>
      <c r="O16" s="123"/>
      <c r="S16" s="17"/>
      <c r="W16" s="3">
        <v>43010</v>
      </c>
      <c r="X16" s="2">
        <v>7.8314000000000004</v>
      </c>
      <c r="Y16" s="2">
        <f t="shared" si="2"/>
        <v>-3.2381053522948433E-3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0.97182407824824935</v>
      </c>
      <c r="F17" s="124">
        <f ca="1">SUMIFS(INDIRECT("fincad_data!"&amp;$B17),fincad_data!$C:$C,$C16,fincad_data!$D:$D,F$13,fincad_data!$B:$B,$D$2,fincad_data!$A:$A,$D$1)</f>
        <v>1.0598318397046076</v>
      </c>
      <c r="G17" s="124"/>
      <c r="H17" s="124"/>
      <c r="I17" s="124"/>
      <c r="K17" s="160">
        <f ca="1">E17/$F17</f>
        <v>0.91696063643371251</v>
      </c>
      <c r="L17" s="160">
        <f ca="1">(F17-E17)/$F17</f>
        <v>8.3039363566287508E-2</v>
      </c>
      <c r="M17" s="124"/>
      <c r="N17" s="124"/>
      <c r="O17" s="124"/>
      <c r="S17" s="17"/>
      <c r="W17" s="3">
        <v>43007</v>
      </c>
      <c r="X17" s="2">
        <v>7.8567999999999998</v>
      </c>
      <c r="Y17" s="2">
        <f t="shared" si="2"/>
        <v>1.3373157612013489E-3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1.1387048084017775</v>
      </c>
      <c r="F18" s="123">
        <f ca="1">SUMIFS(INDIRECT("fincad_data!"&amp;$B18),fincad_data!$C:$C,$C18,fincad_data!$D:$D,F$13,fincad_data!$B:$B,$D$2,fincad_data!$A:$A,$D$1)</f>
        <v>1.4290851152142532</v>
      </c>
      <c r="G18" s="123">
        <f ca="1">SUMIFS(INDIRECT("fincad_data!"&amp;$B18),fincad_data!$C:$C,$C18,fincad_data!$D:$D,G$13,fincad_data!$B:$B,$D$2,fincad_data!$A:$A,$D$1)</f>
        <v>2.3115850606953292</v>
      </c>
      <c r="H18" s="123"/>
      <c r="I18" s="123"/>
      <c r="K18" s="159">
        <f ca="1">E18/$G18</f>
        <v>0.49260779011058881</v>
      </c>
      <c r="L18" s="159">
        <f ca="1">(F18-E18)/$G18</f>
        <v>0.1256195637140555</v>
      </c>
      <c r="M18" s="159">
        <f ca="1">(G18-F18)/$G18</f>
        <v>0.38177264617535567</v>
      </c>
      <c r="N18" s="123"/>
      <c r="O18" s="123"/>
      <c r="W18" s="3">
        <v>43006</v>
      </c>
      <c r="X18" s="2">
        <v>7.8463000000000003</v>
      </c>
      <c r="Y18" s="2">
        <f t="shared" si="2"/>
        <v>6.1363218769018646E-3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1.0342155481039419</v>
      </c>
      <c r="F19" s="124">
        <f ca="1">SUMIFS(INDIRECT("fincad_data!"&amp;$B19),fincad_data!$C:$C,$C18,fincad_data!$D:$D,F$13,fincad_data!$B:$B,$D$2,fincad_data!$A:$A,$D$1)</f>
        <v>1.0796076538745565</v>
      </c>
      <c r="G19" s="124">
        <f ca="1">SUMIFS(INDIRECT("fincad_data!"&amp;$B19),fincad_data!$C:$C,$C18,fincad_data!$D:$D,G$13,fincad_data!$B:$B,$D$2,fincad_data!$A:$A,$D$1)</f>
        <v>1.2715359206066943</v>
      </c>
      <c r="H19" s="124"/>
      <c r="I19" s="124"/>
      <c r="K19" s="160">
        <f ca="1">E19/$G19</f>
        <v>0.81335928568221771</v>
      </c>
      <c r="L19" s="160">
        <f ca="1">(F19-E19)/$G19</f>
        <v>3.5698642118546224E-2</v>
      </c>
      <c r="M19" s="160">
        <f ca="1">(G19-F19)/$G19</f>
        <v>0.15094207219923611</v>
      </c>
      <c r="N19" s="124"/>
      <c r="O19" s="124"/>
      <c r="W19" s="3">
        <v>43005</v>
      </c>
      <c r="X19" s="2">
        <v>7.7983000000000002</v>
      </c>
      <c r="Y19" s="2">
        <f t="shared" si="2"/>
        <v>-2.3695024246723042E-3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1.1312603318650734</v>
      </c>
      <c r="F20" s="123">
        <f ca="1">SUMIFS(INDIRECT("fincad_data!"&amp;$B20),fincad_data!$C:$C,$C20,fincad_data!$D:$D,F$13,fincad_data!$B:$B,$D$2,fincad_data!$A:$A,$D$1)</f>
        <v>1.2917751681714418</v>
      </c>
      <c r="G20" s="123">
        <f ca="1">SUMIFS(INDIRECT("fincad_data!"&amp;$B20),fincad_data!$C:$C,$C20,fincad_data!$D:$D,G$13,fincad_data!$B:$B,$D$2,fincad_data!$A:$A,$D$1)</f>
        <v>1.6214936049542292</v>
      </c>
      <c r="H20" s="123">
        <f ca="1">SUMIFS(INDIRECT("fincad_data!"&amp;$B20),fincad_data!$C:$C,$C20,fincad_data!$D:$D,H$13,fincad_data!$B:$B,$D$2,fincad_data!$A:$A,$D$1)</f>
        <v>2.4245573425937872</v>
      </c>
      <c r="I20" s="123"/>
      <c r="K20" s="159">
        <f ca="1">E20/$H20</f>
        <v>0.46658427581459183</v>
      </c>
      <c r="L20" s="159">
        <f ca="1">(F20-E20)/$H20</f>
        <v>6.6203769853778724E-2</v>
      </c>
      <c r="M20" s="159">
        <f ca="1">(G20-F20)/$H20</f>
        <v>0.13599118939791924</v>
      </c>
      <c r="N20" s="159">
        <f ca="1">(H20-G20)/$H20</f>
        <v>0.33122076493371022</v>
      </c>
      <c r="O20" s="123"/>
      <c r="W20" s="3">
        <v>43004</v>
      </c>
      <c r="X20" s="2">
        <v>7.8167999999999997</v>
      </c>
      <c r="Y20" s="2">
        <f t="shared" si="2"/>
        <v>-2.1979715956431316E-3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1.0651263523990522</v>
      </c>
      <c r="F21" s="124">
        <f ca="1">SUMIFS(INDIRECT("fincad_data!"&amp;$B21),fincad_data!$C:$C,$C20,fincad_data!$D:$D,F$13,fincad_data!$B:$B,$D$2,fincad_data!$A:$A,$D$1)</f>
        <v>1.1271665138170446</v>
      </c>
      <c r="G21" s="124">
        <f ca="1">SUMIFS(INDIRECT("fincad_data!"&amp;$B21),fincad_data!$C:$C,$C20,fincad_data!$D:$D,G$13,fincad_data!$B:$B,$D$2,fincad_data!$A:$A,$D$1)</f>
        <v>1.2275161837484452</v>
      </c>
      <c r="H21" s="124">
        <f ca="1">SUMIFS(INDIRECT("fincad_data!"&amp;$B21),fincad_data!$C:$C,$C20,fincad_data!$D:$D,H$13,fincad_data!$B:$B,$D$2,fincad_data!$A:$A,$D$1)</f>
        <v>1.4645333830844294</v>
      </c>
      <c r="I21" s="124"/>
      <c r="K21" s="160">
        <f ca="1">E21/$H21</f>
        <v>0.72728035065735908</v>
      </c>
      <c r="L21" s="160">
        <f ca="1">(F21-E21)/$H21</f>
        <v>4.2361725676290596E-2</v>
      </c>
      <c r="M21" s="160">
        <f ca="1">(G21-F21)/$H21</f>
        <v>6.8519892472547014E-2</v>
      </c>
      <c r="N21" s="160">
        <f ca="1">(H21-G21)/$H21</f>
        <v>0.16183803119380333</v>
      </c>
      <c r="O21" s="124"/>
      <c r="W21" s="3">
        <v>43003</v>
      </c>
      <c r="X21" s="2">
        <v>7.8339999999999996</v>
      </c>
      <c r="Y21" s="2">
        <f t="shared" si="2"/>
        <v>-3.9238718269378825E-3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1.089154184626383</v>
      </c>
      <c r="F22" s="123">
        <f ca="1">SUMIFS(INDIRECT("fincad_data!"&amp;$B22),fincad_data!$C:$C,$C22,fincad_data!$D:$D,F$13,fincad_data!$B:$B,$D$2,fincad_data!$A:$A,$D$1)</f>
        <v>1.1784050145774649</v>
      </c>
      <c r="G22" s="123">
        <f ca="1">SUMIFS(INDIRECT("fincad_data!"&amp;$B22),fincad_data!$C:$C,$C22,fincad_data!$D:$D,G$13,fincad_data!$B:$B,$D$2,fincad_data!$A:$A,$D$1)</f>
        <v>1.2955458046359858</v>
      </c>
      <c r="H22" s="123">
        <f ca="1">SUMIFS(INDIRECT("fincad_data!"&amp;$B22),fincad_data!$C:$C,$C22,fincad_data!$D:$D,H$13,fincad_data!$B:$B,$D$2,fincad_data!$A:$A,$D$1)</f>
        <v>1.4485478276847987</v>
      </c>
      <c r="I22" s="123">
        <f ca="1">SUMIFS(INDIRECT("fincad_data!"&amp;$B22),fincad_data!$C:$C,$C22,fincad_data!$D:$D,I$13,fincad_data!$B:$B,$D$2,fincad_data!$A:$A,$D$1)</f>
        <v>2.712443498229586</v>
      </c>
      <c r="K22" s="159">
        <f ca="1">E22/$I22</f>
        <v>0.4015398607702888</v>
      </c>
      <c r="L22" s="159">
        <f ca="1">(F22-E22)/$I22</f>
        <v>3.2904217178841143E-2</v>
      </c>
      <c r="M22" s="159">
        <f ca="1">(G22-F22)/$I22</f>
        <v>4.3186444301965637E-2</v>
      </c>
      <c r="N22" s="159">
        <f ca="1">(H22-G22)/$I22</f>
        <v>5.6407450753786205E-2</v>
      </c>
      <c r="O22" s="159">
        <f ca="1">(I22-H22)/$I22</f>
        <v>0.46596202699511824</v>
      </c>
      <c r="W22" s="3">
        <v>43000</v>
      </c>
      <c r="X22" s="2">
        <v>7.8647999999999998</v>
      </c>
      <c r="Y22" s="2">
        <f t="shared" si="2"/>
        <v>2.5972056460302809E-3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1.0556119689209711</v>
      </c>
      <c r="F23" s="124">
        <f ca="1">SUMIFS(INDIRECT("fincad_data!"&amp;$B23),fincad_data!$C:$C,$C22,fincad_data!$D:$D,F$13,fincad_data!$B:$B,$D$2,fincad_data!$A:$A,$D$1)</f>
        <v>1.1045044221201714</v>
      </c>
      <c r="G23" s="124">
        <f ca="1">SUMIFS(INDIRECT("fincad_data!"&amp;$B23),fincad_data!$C:$C,$C22,fincad_data!$D:$D,G$13,fincad_data!$B:$B,$D$2,fincad_data!$A:$A,$D$1)</f>
        <v>1.168567700583661</v>
      </c>
      <c r="H23" s="124">
        <f ca="1">SUMIFS(INDIRECT("fincad_data!"&amp;$B23),fincad_data!$C:$C,$C22,fincad_data!$D:$D,H$13,fincad_data!$B:$B,$D$2,fincad_data!$A:$A,$D$1)</f>
        <v>1.2488203145058063</v>
      </c>
      <c r="I23" s="124">
        <f ca="1">SUMIFS(INDIRECT("fincad_data!"&amp;$B23),fincad_data!$C:$C,$C22,fincad_data!$D:$D,I$13,fincad_data!$B:$B,$D$2,fincad_data!$A:$A,$D$1)</f>
        <v>1.8827228578037549</v>
      </c>
      <c r="K23" s="161">
        <f ca="1">E23/$I23</f>
        <v>0.56068367393827145</v>
      </c>
      <c r="L23" s="161">
        <f ca="1">(F23-E23)/$I23</f>
        <v>2.5969012378292702E-2</v>
      </c>
      <c r="M23" s="161">
        <f ca="1">(G23-F23)/$I23</f>
        <v>3.4026929772457887E-2</v>
      </c>
      <c r="N23" s="161">
        <f ca="1">(H23-G23)/$I23</f>
        <v>4.2625824395504545E-2</v>
      </c>
      <c r="O23" s="161">
        <f ca="1">(I23-H23)/$I23</f>
        <v>0.33669455951547345</v>
      </c>
      <c r="W23" s="3">
        <v>42999</v>
      </c>
      <c r="X23" s="2">
        <v>7.8444000000000003</v>
      </c>
      <c r="Y23" s="2">
        <f t="shared" si="2"/>
        <v>1.3394311334541426E-3</v>
      </c>
    </row>
    <row r="24" spans="1:25" x14ac:dyDescent="0.25">
      <c r="A24" s="48"/>
      <c r="K24" s="16"/>
      <c r="W24" s="3">
        <v>42998</v>
      </c>
      <c r="X24" s="2">
        <v>7.8338999999999999</v>
      </c>
      <c r="Y24" s="2">
        <f t="shared" si="2"/>
        <v>-7.9718167951028842E-3</v>
      </c>
    </row>
    <row r="25" spans="1:25" x14ac:dyDescent="0.25">
      <c r="A25" s="48"/>
      <c r="C25" s="41" t="s">
        <v>32</v>
      </c>
      <c r="D25" s="40">
        <f ca="1">D6</f>
        <v>7.7760007396694402</v>
      </c>
      <c r="L25" s="71"/>
      <c r="W25" s="3">
        <v>42997</v>
      </c>
      <c r="X25" s="2">
        <v>7.8966000000000003</v>
      </c>
      <c r="Y25" s="2">
        <f t="shared" si="2"/>
        <v>4.9128919153517189E-3</v>
      </c>
    </row>
    <row r="26" spans="1:25" x14ac:dyDescent="0.25">
      <c r="A26" s="48"/>
      <c r="L26" s="2"/>
      <c r="W26" s="3">
        <v>42996</v>
      </c>
      <c r="X26" s="2">
        <v>7.8578999999999999</v>
      </c>
      <c r="Y26" s="2">
        <f t="shared" si="2"/>
        <v>4.4384997297101025E-3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7.8231000000000002</v>
      </c>
      <c r="Y27" s="2">
        <f t="shared" si="2"/>
        <v>3.2649014002708544E-3</v>
      </c>
    </row>
    <row r="28" spans="1:25" x14ac:dyDescent="0.25">
      <c r="A28" s="48"/>
      <c r="C28" s="8" t="s">
        <v>30</v>
      </c>
      <c r="D28" s="29">
        <f ca="1">E6</f>
        <v>7.8649356412479996</v>
      </c>
      <c r="L28" s="71"/>
      <c r="W28" s="3">
        <v>42992</v>
      </c>
      <c r="X28" s="2">
        <v>7.7976000000000001</v>
      </c>
      <c r="Y28" s="2">
        <f t="shared" si="2"/>
        <v>1.9897693940118576E-3</v>
      </c>
    </row>
    <row r="29" spans="1:25" x14ac:dyDescent="0.25">
      <c r="A29" s="48"/>
      <c r="C29" s="11" t="s">
        <v>14</v>
      </c>
      <c r="D29" s="30">
        <f ca="1">E7</f>
        <v>7.9520413899750002</v>
      </c>
      <c r="W29" s="3">
        <v>42991</v>
      </c>
      <c r="X29" s="2">
        <v>7.7820999999999998</v>
      </c>
      <c r="Y29" s="2">
        <f t="shared" si="2"/>
        <v>-4.9606264681785238E-3</v>
      </c>
    </row>
    <row r="30" spans="1:25" x14ac:dyDescent="0.25">
      <c r="A30" s="48"/>
      <c r="C30" s="11" t="s">
        <v>8</v>
      </c>
      <c r="D30" s="30">
        <f ca="1">E8</f>
        <v>8.0420216343999993</v>
      </c>
      <c r="L30" s="71"/>
      <c r="W30" s="3">
        <v>42990</v>
      </c>
      <c r="X30" s="2">
        <v>7.8208000000000002</v>
      </c>
      <c r="Y30" s="2">
        <f t="shared" si="2"/>
        <v>7.0350026244845991E-4</v>
      </c>
    </row>
    <row r="31" spans="1:25" x14ac:dyDescent="0.25">
      <c r="A31" s="48"/>
      <c r="C31" s="11" t="s">
        <v>6</v>
      </c>
      <c r="D31" s="30">
        <f ca="1">E9</f>
        <v>8.1353968437499997</v>
      </c>
      <c r="L31" s="1"/>
      <c r="W31" s="3">
        <v>42989</v>
      </c>
      <c r="X31" s="2">
        <v>7.8152999999999997</v>
      </c>
      <c r="Y31" s="2">
        <f t="shared" si="2"/>
        <v>-9.2084570831882406E-4</v>
      </c>
    </row>
    <row r="32" spans="1:25" x14ac:dyDescent="0.25">
      <c r="A32" s="48"/>
      <c r="B32" s="48"/>
      <c r="C32" s="18" t="s">
        <v>67</v>
      </c>
      <c r="D32" s="31">
        <f ca="1">E10</f>
        <v>8.5155726986452098</v>
      </c>
      <c r="F32" s="4"/>
      <c r="G32" s="4"/>
      <c r="H32" s="4"/>
      <c r="L32" s="2"/>
      <c r="N32" s="74"/>
      <c r="W32" s="3">
        <v>42986</v>
      </c>
      <c r="X32" s="2">
        <v>7.8224999999999998</v>
      </c>
      <c r="Y32" s="2">
        <f t="shared" si="2"/>
        <v>2.9830322279753956E-3</v>
      </c>
    </row>
    <row r="33" spans="1:25" x14ac:dyDescent="0.25">
      <c r="A33" s="48"/>
      <c r="B33" s="48"/>
      <c r="L33" s="72"/>
      <c r="N33" s="75"/>
      <c r="W33" s="3">
        <v>42985</v>
      </c>
      <c r="X33" s="2">
        <v>7.7991999999999999</v>
      </c>
      <c r="Y33" s="2">
        <f t="shared" si="2"/>
        <v>5.5149064184324313E-4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7.7949000000000002</v>
      </c>
      <c r="Y34" s="2">
        <f t="shared" si="2"/>
        <v>4.8761710192411946E-4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7.7911000000000001</v>
      </c>
      <c r="Y35" s="2">
        <f t="shared" si="2"/>
        <v>3.1238174509957326E-3</v>
      </c>
    </row>
    <row r="36" spans="1:25" x14ac:dyDescent="0.25">
      <c r="A36" s="48"/>
      <c r="B36" s="48"/>
      <c r="C36" s="49" t="s">
        <v>30</v>
      </c>
      <c r="D36" s="105">
        <f ca="1">AC2</f>
        <v>6.3262345310971468E-2</v>
      </c>
      <c r="E36" s="106">
        <f ca="1">$D$25-$D$25*D36*SQRT(B39)/SQRT($B$42)</f>
        <v>7.5310225494142342</v>
      </c>
      <c r="F36" s="106">
        <f ca="1">$D$25+$D$25*D36*SQRT(B39)/SQRT($B$42)</f>
        <v>8.0209789299246452</v>
      </c>
      <c r="G36" s="106">
        <f ca="1">IF(D28&gt;$D$25,F36,E36)/D28</f>
        <v>1.01984037706021</v>
      </c>
      <c r="H36" s="106">
        <f ca="1">(D28-$D$25)/($D$25*D36*SQRT(B39)/SQRT($B$42))</f>
        <v>0.36303191515094296</v>
      </c>
      <c r="I36" s="106">
        <f ca="1">AF2</f>
        <v>0.23399999999999999</v>
      </c>
      <c r="J36" s="106">
        <f ca="1">$D$25+IF(D28&gt;$D$25,I36,I36*-1)</f>
        <v>8.0100007396694402</v>
      </c>
      <c r="K36" s="107">
        <f ca="1">J36/D28</f>
        <v>1.0184445372522364</v>
      </c>
      <c r="L36" s="72"/>
      <c r="W36" s="3">
        <v>42982</v>
      </c>
      <c r="X36" s="2">
        <v>7.7667999999999999</v>
      </c>
      <c r="Y36" s="2">
        <f t="shared" si="2"/>
        <v>-1.6852454990950263E-3</v>
      </c>
    </row>
    <row r="37" spans="1:25" x14ac:dyDescent="0.25">
      <c r="A37" s="48"/>
      <c r="B37" s="48"/>
      <c r="C37" s="50" t="s">
        <v>14</v>
      </c>
      <c r="D37" s="108">
        <f ca="1">AC3</f>
        <v>6.4562293849308797E-2</v>
      </c>
      <c r="E37" s="109">
        <f ca="1">$D$25-$D$25*D37*SQRT(B40)/SQRT($B$42)</f>
        <v>7.4210073652002064</v>
      </c>
      <c r="F37" s="109">
        <f ca="1">$D$25+$D$25*D37*SQRT(B40)/SQRT($B$42)</f>
        <v>8.130994114138673</v>
      </c>
      <c r="G37" s="109">
        <f ca="1">IF(D29&gt;$D$25,F37,E37)/D29</f>
        <v>1.022503998078943</v>
      </c>
      <c r="H37" s="109">
        <f ca="1">(D29-$D$25)/($D$25*D37*SQRT(B40)/SQRT($B$42))</f>
        <v>0.49589841097391263</v>
      </c>
      <c r="I37" s="109">
        <f ca="1">AF3</f>
        <v>0.48990000000000045</v>
      </c>
      <c r="J37" s="109">
        <f ca="1">$D$25+IF(D29&gt;$D$25,I37,I37*-1)</f>
        <v>8.2659007396694406</v>
      </c>
      <c r="K37" s="110">
        <f ca="1">J37/D29</f>
        <v>1.0394690286811281</v>
      </c>
      <c r="L37" s="73"/>
      <c r="W37" s="3">
        <v>42979</v>
      </c>
      <c r="X37" s="2">
        <v>7.7798999999999996</v>
      </c>
      <c r="Y37" s="2">
        <f t="shared" si="2"/>
        <v>-9.8486419712960245E-3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6.41215461272681E-2</v>
      </c>
      <c r="E38" s="109">
        <f ca="1">$D$25-$D$25*D38*SQRT(B41)/SQRT($B$42)</f>
        <v>7.347080896219377</v>
      </c>
      <c r="F38" s="109">
        <f ca="1">$D$25+$D$25*D38*SQRT(B41)/SQRT($B$42)</f>
        <v>8.2049205831195042</v>
      </c>
      <c r="G38" s="109">
        <f ca="1">IF(D30&gt;$D$25,F38,E38)/D30</f>
        <v>1.0202559699693794</v>
      </c>
      <c r="H38" s="109">
        <f ca="1">(D30-$D$25)/($D$25*D38*SQRT(B41)/SQRT($B$42))</f>
        <v>0.62021120914059635</v>
      </c>
      <c r="I38" s="109">
        <f ca="1">AF4</f>
        <v>0.75670000000000037</v>
      </c>
      <c r="J38" s="109">
        <f ca="1">$D$25+IF(D30&gt;$D$25,I38,I38*-1)</f>
        <v>8.5327007396694405</v>
      </c>
      <c r="K38" s="110">
        <f ca="1">J38/D30</f>
        <v>1.0610143975702013</v>
      </c>
      <c r="W38" s="3">
        <v>42978</v>
      </c>
      <c r="X38" s="2">
        <v>7.8568999999999996</v>
      </c>
      <c r="Y38" s="2">
        <f t="shared" si="2"/>
        <v>1.8982227384128512E-3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6.5456574666890421E-2</v>
      </c>
      <c r="E39" s="109">
        <f ca="1">$D$25-$D$25*D39*SQRT(B42)/SQRT($B$42)</f>
        <v>7.267010366643472</v>
      </c>
      <c r="F39" s="109">
        <f ca="1">$D$25+$D$25*D39*SQRT(B42)/SQRT($B$42)</f>
        <v>8.2849911126954083</v>
      </c>
      <c r="G39" s="109">
        <f ca="1">IF(D31&gt;$D$25,F39,E39)/D31</f>
        <v>1.0183880727416923</v>
      </c>
      <c r="H39" s="109">
        <f ca="1">(D31-$D$25)/($D$25*D39*SQRT(B42)/SQRT($B$42))</f>
        <v>0.70609607396685237</v>
      </c>
      <c r="I39" s="109">
        <f ca="1">AF5</f>
        <v>0.78730000000000011</v>
      </c>
      <c r="J39" s="109">
        <f ca="1">$D$25+IF(D31&gt;$D$25,I39,I39*-1)</f>
        <v>8.5633007396694403</v>
      </c>
      <c r="K39" s="110">
        <f ca="1">J39/D31</f>
        <v>1.0525977901432277</v>
      </c>
      <c r="L39" s="72"/>
      <c r="W39" s="3">
        <v>42977</v>
      </c>
      <c r="X39" s="2">
        <v>7.8419999999999996</v>
      </c>
      <c r="Y39" s="2">
        <f t="shared" si="2"/>
        <v>-8.7729327162025961E-3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7.1451727452685992E-2</v>
      </c>
      <c r="E40" s="112">
        <f ca="1">$D$25-$D$25*D40*SQRT(B43)/SQRT($B$42)</f>
        <v>6.9902514012308856</v>
      </c>
      <c r="F40" s="112">
        <f ca="1">$D$25+$D$25*D40*SQRT(B43)/SQRT($B$42)</f>
        <v>8.5617500781079947</v>
      </c>
      <c r="G40" s="112">
        <f ca="1">IF(D32&gt;$D$25,F40,E40)/D32</f>
        <v>1.0054226980494374</v>
      </c>
      <c r="H40" s="112">
        <f ca="1">(D32-$D$25)/($D$25*D40*SQRT(B43)/SQRT($B$42))</f>
        <v>0.94123141159170554</v>
      </c>
      <c r="I40" s="112">
        <f ca="1">AF6</f>
        <v>1.2008999999999999</v>
      </c>
      <c r="J40" s="112">
        <f ca="1">$D$25+IF(D32&gt;$D$25,I40,I40*-1)</f>
        <v>8.9769007396694391</v>
      </c>
      <c r="K40" s="113">
        <f ca="1">J40/D32</f>
        <v>1.0541746347955698</v>
      </c>
      <c r="L40" s="72"/>
      <c r="W40" s="3">
        <v>42976</v>
      </c>
      <c r="X40" s="2">
        <v>7.9111000000000002</v>
      </c>
      <c r="Y40" s="2">
        <f t="shared" si="2"/>
        <v>-2.1844132553608888E-3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7.9283999999999999</v>
      </c>
      <c r="Y41" s="2">
        <f t="shared" si="2"/>
        <v>6.8132785859837829E-4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7.923</v>
      </c>
      <c r="Y42" s="2">
        <f t="shared" si="2"/>
        <v>8.0596543335837746E-3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7.8593999999999999</v>
      </c>
      <c r="Y43" s="2">
        <f t="shared" si="2"/>
        <v>-1.0173717081707982E-3</v>
      </c>
    </row>
    <row r="44" spans="1:25" x14ac:dyDescent="0.25">
      <c r="A44" s="48"/>
      <c r="C44" s="49" t="s">
        <v>30</v>
      </c>
      <c r="D44" s="108">
        <f ca="1">G6</f>
        <v>7.0479902814647E-2</v>
      </c>
      <c r="E44" s="109">
        <f ca="1">$D$25-$D$25*D44*SQRT(B47)/SQRT($B$42)</f>
        <v>7.5030731560330395</v>
      </c>
      <c r="F44" s="109">
        <f ca="1">$D$25+$D$25*D44*SQRT(B47)/SQRT($B$50)</f>
        <v>8.0489283233058408</v>
      </c>
      <c r="G44" s="109">
        <f ca="1">IF(D28&gt;$D$25,F44,E44)/D28</f>
        <v>1.023394048019018</v>
      </c>
      <c r="H44" s="109">
        <f ca="1">(D28-$D$25)/($D$25*D44*SQRT(B47)/SQRT($B$50))</f>
        <v>0.32585530708775956</v>
      </c>
      <c r="I44" s="116">
        <f ca="1">D44/D36</f>
        <v>1.1140893128162892</v>
      </c>
      <c r="W44" s="3">
        <v>42970</v>
      </c>
      <c r="X44" s="2">
        <v>7.8673999999999999</v>
      </c>
      <c r="Y44" s="2">
        <f t="shared" si="2"/>
        <v>3.0297267144673221E-3</v>
      </c>
    </row>
    <row r="45" spans="1:25" x14ac:dyDescent="0.25">
      <c r="A45" s="48"/>
      <c r="C45" s="50" t="s">
        <v>14</v>
      </c>
      <c r="D45" s="108">
        <f ca="1">G7</f>
        <v>7.5527507818643799E-2</v>
      </c>
      <c r="E45" s="109">
        <f ca="1">$D$25-$D$25*D45*SQRT(B48)/SQRT($B$42)</f>
        <v>7.360715543508789</v>
      </c>
      <c r="F45" s="109">
        <f ca="1">$D$25+$D$25*D45*SQRT(B48)/SQRT($B$50)</f>
        <v>8.1912859358300913</v>
      </c>
      <c r="G45" s="109">
        <f ca="1">IF(D29&gt;$D$25,F45,E45)/D29</f>
        <v>1.0300859281437722</v>
      </c>
      <c r="H45" s="109">
        <f ca="1">(D29-$D$25)/($D$25*D45*SQRT(B48)/SQRT($B$50))</f>
        <v>0.42390302359215243</v>
      </c>
      <c r="I45" s="116">
        <f ca="1">D45/D37</f>
        <v>1.1698392872305357</v>
      </c>
      <c r="W45" s="3">
        <v>42969</v>
      </c>
      <c r="X45" s="2">
        <v>7.8436000000000003</v>
      </c>
      <c r="Y45" s="2">
        <f t="shared" si="2"/>
        <v>-4.8837661295872102E-3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7.7526273379563998E-2</v>
      </c>
      <c r="E46" s="109">
        <f ca="1">$D$25-$D$25*D46*SQRT(B49)/SQRT($B$42)</f>
        <v>7.2574144133941827</v>
      </c>
      <c r="F46" s="109">
        <f ca="1">$D$25+$D$25*D46*SQRT(B49)/SQRT($B$50)</f>
        <v>8.2945870659446967</v>
      </c>
      <c r="G46" s="109">
        <f ca="1">IF(D30&gt;$D$25,F46,E46)/D30</f>
        <v>1.0314057140140411</v>
      </c>
      <c r="H46" s="109">
        <f ca="1">(D30-$D$25)/($D$25*D46*SQRT(B49)/SQRT($B$50))</f>
        <v>0.51297321439470334</v>
      </c>
      <c r="I46" s="116">
        <f ca="1">D46/D38</f>
        <v>1.2090518407913975</v>
      </c>
      <c r="W46" s="3">
        <v>42968</v>
      </c>
      <c r="X46" s="2">
        <v>7.8819999999999997</v>
      </c>
      <c r="Y46" s="2">
        <f t="shared" si="2"/>
        <v>2.8459642119081203E-3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7.8492558713733604E-2</v>
      </c>
      <c r="E47" s="109">
        <f ca="1">$D$25-$D$25*D47*SQRT(B50)/SQRT($B$42)</f>
        <v>7.1656425450529007</v>
      </c>
      <c r="F47" s="109">
        <f ca="1">$D$25+$D$25*D47*SQRT(B50)/SQRT($B$50)</f>
        <v>8.3863589342859797</v>
      </c>
      <c r="G47" s="109">
        <f ca="1">IF(D31&gt;$D$25,F47,E47)/D31</f>
        <v>1.0308481682401003</v>
      </c>
      <c r="H47" s="109">
        <f ca="1">(D31-$D$25)/($D$25*D47*SQRT(B50)/SQRT($B$50))</f>
        <v>0.58882817868342363</v>
      </c>
      <c r="I47" s="116">
        <f ca="1">D47/D39</f>
        <v>1.1991546932173509</v>
      </c>
      <c r="W47" s="3">
        <v>42965</v>
      </c>
      <c r="X47" s="2">
        <v>7.8596000000000004</v>
      </c>
      <c r="Y47" s="2">
        <f t="shared" si="2"/>
        <v>3.0837870886241867E-3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8.8228021867168799E-2</v>
      </c>
      <c r="E48" s="112">
        <f ca="1">$D$25-$D$25*D48*SQRT(B51)/SQRT($B$42)</f>
        <v>6.8057637379149893</v>
      </c>
      <c r="F48" s="112">
        <f ca="1">$D$25+$D$25*D48*SQRT(B51)/SQRT($B$50)</f>
        <v>8.7462377414238901</v>
      </c>
      <c r="G48" s="112">
        <f ca="1">IF(D32&gt;$D$25,F48,E48)/D32</f>
        <v>1.0270874374445043</v>
      </c>
      <c r="H48" s="112">
        <f ca="1">(D32-$D$25)/($D$25*D48*SQRT(B51)/SQRT($B$50))</f>
        <v>0.76225907447193186</v>
      </c>
      <c r="I48" s="117">
        <f ca="1">D48/D40</f>
        <v>1.234792005911848</v>
      </c>
      <c r="W48" s="3">
        <v>42964</v>
      </c>
      <c r="X48" s="2">
        <v>7.8353999999999999</v>
      </c>
      <c r="Y48" s="2">
        <f t="shared" si="2"/>
        <v>-4.545896473291202E-3</v>
      </c>
    </row>
    <row r="49" spans="2:25" x14ac:dyDescent="0.25">
      <c r="B49" s="58">
        <f>B41</f>
        <v>185</v>
      </c>
      <c r="W49" s="3">
        <v>42963</v>
      </c>
      <c r="X49" s="2">
        <v>7.8711000000000002</v>
      </c>
      <c r="Y49" s="2">
        <f t="shared" si="2"/>
        <v>1.6529770058271115E-3</v>
      </c>
    </row>
    <row r="50" spans="2:25" x14ac:dyDescent="0.25">
      <c r="B50" s="58">
        <f>B42</f>
        <v>250</v>
      </c>
      <c r="W50" s="3">
        <v>42962</v>
      </c>
      <c r="X50" s="2">
        <v>7.8581000000000003</v>
      </c>
      <c r="Y50" s="2">
        <f t="shared" si="2"/>
        <v>-2.8338170630465738E-3</v>
      </c>
    </row>
    <row r="51" spans="2:25" x14ac:dyDescent="0.25">
      <c r="B51" s="58">
        <v>500</v>
      </c>
      <c r="W51" s="3">
        <v>42961</v>
      </c>
      <c r="X51" s="2">
        <v>7.8803999999999998</v>
      </c>
      <c r="Y51" s="2">
        <f t="shared" si="2"/>
        <v>-2.3068645758450436E-3</v>
      </c>
    </row>
    <row r="52" spans="2:25" x14ac:dyDescent="0.25">
      <c r="W52" s="3">
        <v>42958</v>
      </c>
      <c r="X52" s="2">
        <v>7.8986000000000001</v>
      </c>
      <c r="Y52" s="2">
        <f t="shared" si="2"/>
        <v>6.4140642968551079E-3</v>
      </c>
    </row>
    <row r="53" spans="2:25" x14ac:dyDescent="0.25">
      <c r="W53" s="3">
        <v>42957</v>
      </c>
      <c r="X53" s="2">
        <v>7.8480999999999996</v>
      </c>
      <c r="Y53" s="2">
        <f t="shared" si="2"/>
        <v>-2.6722332853755686E-3</v>
      </c>
    </row>
    <row r="54" spans="2:25" x14ac:dyDescent="0.25">
      <c r="W54" s="3">
        <v>42956</v>
      </c>
      <c r="X54" s="2">
        <v>7.8690999999999995</v>
      </c>
      <c r="Y54" s="2">
        <f t="shared" si="2"/>
        <v>-2.4115971376070318E-3</v>
      </c>
    </row>
    <row r="55" spans="2:25" x14ac:dyDescent="0.25">
      <c r="B55" s="58"/>
      <c r="W55" s="3">
        <v>42955</v>
      </c>
      <c r="X55" s="2">
        <v>7.8880999999999997</v>
      </c>
      <c r="Y55" s="2">
        <f t="shared" si="2"/>
        <v>-6.5201964651572016E-3</v>
      </c>
    </row>
    <row r="56" spans="2:25" x14ac:dyDescent="0.25">
      <c r="B56" s="64"/>
      <c r="W56" s="3">
        <v>42954</v>
      </c>
      <c r="X56" s="2">
        <v>7.9397000000000002</v>
      </c>
      <c r="Y56" s="2">
        <f t="shared" si="2"/>
        <v>1.3107318027537147E-3</v>
      </c>
    </row>
    <row r="57" spans="2:25" x14ac:dyDescent="0.25">
      <c r="W57" s="3">
        <v>42951</v>
      </c>
      <c r="X57" s="2">
        <v>7.9292999999999996</v>
      </c>
      <c r="Y57" s="2">
        <f t="shared" si="2"/>
        <v>-7.3881748862107662E-3</v>
      </c>
    </row>
    <row r="58" spans="2:25" x14ac:dyDescent="0.25">
      <c r="W58" s="3">
        <v>42950</v>
      </c>
      <c r="X58" s="2">
        <v>7.9881000000000002</v>
      </c>
      <c r="Y58" s="2">
        <f t="shared" si="2"/>
        <v>1.3905333243843319E-3</v>
      </c>
    </row>
    <row r="59" spans="2:25" x14ac:dyDescent="0.25">
      <c r="W59" s="3">
        <v>42949</v>
      </c>
      <c r="X59" s="2">
        <v>7.9770000000000003</v>
      </c>
      <c r="Y59" s="2">
        <f t="shared" si="2"/>
        <v>4.3217233525411078E-3</v>
      </c>
    </row>
    <row r="60" spans="2:25" x14ac:dyDescent="0.25">
      <c r="W60" s="3">
        <v>42948</v>
      </c>
      <c r="X60" s="2">
        <v>7.9425999999999997</v>
      </c>
      <c r="Y60" s="2">
        <f t="shared" si="2"/>
        <v>-2.96691357132286E-3</v>
      </c>
    </row>
    <row r="61" spans="2:25" x14ac:dyDescent="0.25">
      <c r="W61" s="3">
        <v>42947</v>
      </c>
      <c r="X61" s="2">
        <v>7.9661999999999997</v>
      </c>
      <c r="Y61" s="2">
        <f t="shared" si="2"/>
        <v>6.8901939708733064E-3</v>
      </c>
    </row>
    <row r="62" spans="2:25" x14ac:dyDescent="0.25">
      <c r="W62" s="3">
        <v>42944</v>
      </c>
      <c r="X62" s="2">
        <v>7.9115000000000002</v>
      </c>
      <c r="Y62" s="2">
        <f t="shared" si="2"/>
        <v>4.6750074060389899E-3</v>
      </c>
    </row>
    <row r="63" spans="2:25" x14ac:dyDescent="0.25">
      <c r="W63" s="3">
        <v>42943</v>
      </c>
      <c r="X63" s="2">
        <v>7.8746</v>
      </c>
      <c r="Y63" s="2">
        <f t="shared" si="2"/>
        <v>-4.788759388921736E-3</v>
      </c>
    </row>
    <row r="64" spans="2:25" x14ac:dyDescent="0.25">
      <c r="W64" s="3">
        <v>42942</v>
      </c>
      <c r="X64" s="2">
        <v>7.9123999999999999</v>
      </c>
      <c r="Y64" s="2">
        <f t="shared" si="2"/>
        <v>5.0935832285060835E-3</v>
      </c>
    </row>
    <row r="65" spans="11:25" x14ac:dyDescent="0.25">
      <c r="W65" s="3">
        <v>42941</v>
      </c>
      <c r="X65" s="2">
        <v>7.8722000000000003</v>
      </c>
      <c r="Y65" s="2">
        <f t="shared" si="2"/>
        <v>1.8181707604333452E-3</v>
      </c>
    </row>
    <row r="66" spans="11:25" x14ac:dyDescent="0.25">
      <c r="W66" s="3">
        <v>42940</v>
      </c>
      <c r="X66" s="2">
        <v>7.8578999999999999</v>
      </c>
      <c r="Y66" s="2">
        <f t="shared" si="2"/>
        <v>-3.3413616314584872E-3</v>
      </c>
    </row>
    <row r="67" spans="11:25" x14ac:dyDescent="0.25">
      <c r="K67" s="48"/>
      <c r="W67" s="3">
        <v>42937</v>
      </c>
      <c r="X67" s="2">
        <v>7.8841999999999999</v>
      </c>
      <c r="Y67" s="2">
        <f t="shared" si="2"/>
        <v>3.3540877588344774E-3</v>
      </c>
    </row>
    <row r="68" spans="11:25" x14ac:dyDescent="0.25">
      <c r="W68" s="3">
        <v>42936</v>
      </c>
      <c r="X68" s="2">
        <v>7.8578000000000001</v>
      </c>
      <c r="Y68" s="2">
        <f t="shared" si="2"/>
        <v>9.4877129416046316E-3</v>
      </c>
    </row>
    <row r="69" spans="11:25" x14ac:dyDescent="0.25">
      <c r="W69" s="3">
        <v>42935</v>
      </c>
      <c r="X69" s="2">
        <v>7.7835999999999999</v>
      </c>
      <c r="Y69" s="2">
        <f t="shared" si="2"/>
        <v>-1.8868051214602887E-3</v>
      </c>
    </row>
    <row r="70" spans="11:25" x14ac:dyDescent="0.25">
      <c r="W70" s="3">
        <v>42934</v>
      </c>
      <c r="X70" s="2">
        <v>7.7983000000000002</v>
      </c>
      <c r="Y70" s="2">
        <f t="shared" ref="Y70:Y133" si="3">LN(X70/X71)</f>
        <v>4.4724977842365869E-3</v>
      </c>
    </row>
    <row r="71" spans="11:25" x14ac:dyDescent="0.25">
      <c r="W71" s="3">
        <v>42933</v>
      </c>
      <c r="X71" s="2">
        <v>7.7634999999999996</v>
      </c>
      <c r="Y71" s="2">
        <f t="shared" si="3"/>
        <v>1.4169871013475609E-4</v>
      </c>
    </row>
    <row r="72" spans="11:25" x14ac:dyDescent="0.25">
      <c r="W72" s="3">
        <v>42930</v>
      </c>
      <c r="X72" s="2">
        <v>7.7623999999999995</v>
      </c>
      <c r="Y72" s="2">
        <f t="shared" si="3"/>
        <v>4.1697656026911806E-3</v>
      </c>
    </row>
    <row r="73" spans="11:25" x14ac:dyDescent="0.25">
      <c r="W73" s="3">
        <v>42929</v>
      </c>
      <c r="X73" s="2">
        <v>7.7301000000000002</v>
      </c>
      <c r="Y73" s="2">
        <f t="shared" si="3"/>
        <v>-1.8482024066116673E-3</v>
      </c>
    </row>
    <row r="74" spans="11:25" x14ac:dyDescent="0.25">
      <c r="W74" s="3">
        <v>42928</v>
      </c>
      <c r="X74" s="2">
        <v>7.7443999999999997</v>
      </c>
      <c r="Y74" s="2">
        <f t="shared" si="3"/>
        <v>-7.1024487964214721E-3</v>
      </c>
    </row>
    <row r="75" spans="11:25" x14ac:dyDescent="0.25">
      <c r="W75" s="3">
        <v>42927</v>
      </c>
      <c r="X75" s="2">
        <v>7.7995999999999999</v>
      </c>
      <c r="Y75" s="2">
        <f t="shared" si="3"/>
        <v>5.3092122989276723E-3</v>
      </c>
    </row>
    <row r="76" spans="11:25" x14ac:dyDescent="0.25">
      <c r="W76" s="3">
        <v>42926</v>
      </c>
      <c r="X76" s="2">
        <v>7.7583000000000002</v>
      </c>
      <c r="Y76" s="2">
        <f t="shared" si="3"/>
        <v>-6.4445031632554537E-5</v>
      </c>
    </row>
    <row r="77" spans="11:25" x14ac:dyDescent="0.25">
      <c r="W77" s="3">
        <v>42923</v>
      </c>
      <c r="X77" s="2">
        <v>7.7587999999999999</v>
      </c>
      <c r="Y77" s="2">
        <f t="shared" si="3"/>
        <v>-1.1593009426383038E-3</v>
      </c>
    </row>
    <row r="78" spans="11:25" x14ac:dyDescent="0.25">
      <c r="W78" s="3">
        <v>42922</v>
      </c>
      <c r="X78" s="2">
        <v>7.7678000000000003</v>
      </c>
      <c r="Y78" s="2">
        <f t="shared" si="3"/>
        <v>6.2892070748465159E-3</v>
      </c>
    </row>
    <row r="79" spans="11:25" x14ac:dyDescent="0.25">
      <c r="W79" s="3">
        <v>42921</v>
      </c>
      <c r="X79" s="2">
        <v>7.7191000000000001</v>
      </c>
      <c r="Y79" s="2">
        <f t="shared" si="3"/>
        <v>-3.8857084135264817E-4</v>
      </c>
    </row>
    <row r="80" spans="11:25" x14ac:dyDescent="0.25">
      <c r="W80" s="3">
        <v>42920</v>
      </c>
      <c r="X80" s="2">
        <v>7.7221000000000002</v>
      </c>
      <c r="Y80" s="2">
        <f t="shared" si="3"/>
        <v>-3.6252994505935689E-4</v>
      </c>
    </row>
    <row r="81" spans="23:25" x14ac:dyDescent="0.25">
      <c r="W81" s="3">
        <v>42919</v>
      </c>
      <c r="X81" s="2">
        <v>7.7248999999999999</v>
      </c>
      <c r="Y81" s="2">
        <f t="shared" si="3"/>
        <v>-2.9858678285461107E-3</v>
      </c>
    </row>
    <row r="82" spans="23:25" x14ac:dyDescent="0.25">
      <c r="W82" s="3">
        <v>42916</v>
      </c>
      <c r="X82" s="2">
        <v>7.7480000000000002</v>
      </c>
      <c r="Y82" s="2">
        <f t="shared" si="3"/>
        <v>-3.092785970444161E-3</v>
      </c>
    </row>
    <row r="83" spans="23:25" x14ac:dyDescent="0.25">
      <c r="W83" s="3">
        <v>42915</v>
      </c>
      <c r="X83" s="2">
        <v>7.7720000000000002</v>
      </c>
      <c r="Y83" s="2">
        <f t="shared" si="3"/>
        <v>3.9837351484376254E-3</v>
      </c>
    </row>
    <row r="84" spans="23:25" x14ac:dyDescent="0.25">
      <c r="W84" s="3">
        <v>42914</v>
      </c>
      <c r="X84" s="2">
        <v>7.7411000000000003</v>
      </c>
      <c r="Y84" s="2">
        <f t="shared" si="3"/>
        <v>1.784283269273714E-3</v>
      </c>
    </row>
    <row r="85" spans="23:25" x14ac:dyDescent="0.25">
      <c r="W85" s="3">
        <v>42913</v>
      </c>
      <c r="X85" s="2">
        <v>7.7272999999999996</v>
      </c>
      <c r="Y85" s="2">
        <f t="shared" si="3"/>
        <v>8.1993767360153402E-3</v>
      </c>
    </row>
    <row r="86" spans="23:25" x14ac:dyDescent="0.25">
      <c r="W86" s="3">
        <v>42912</v>
      </c>
      <c r="X86" s="2">
        <v>7.6642000000000001</v>
      </c>
      <c r="Y86" s="2">
        <f t="shared" si="3"/>
        <v>1.5669481673666946E-3</v>
      </c>
    </row>
    <row r="87" spans="23:25" x14ac:dyDescent="0.25">
      <c r="W87" s="3">
        <v>42909</v>
      </c>
      <c r="X87" s="2">
        <v>7.6521999999999997</v>
      </c>
      <c r="Y87" s="2">
        <f t="shared" si="3"/>
        <v>3.5608657006249897E-3</v>
      </c>
    </row>
    <row r="88" spans="23:25" x14ac:dyDescent="0.25">
      <c r="W88" s="3">
        <v>42908</v>
      </c>
      <c r="X88" s="2">
        <v>7.625</v>
      </c>
      <c r="Y88" s="2">
        <f t="shared" si="3"/>
        <v>-5.6377547496681293E-4</v>
      </c>
    </row>
    <row r="89" spans="23:25" x14ac:dyDescent="0.25">
      <c r="W89" s="3">
        <v>42907</v>
      </c>
      <c r="X89" s="2">
        <v>7.6292999999999997</v>
      </c>
      <c r="Y89" s="2">
        <f t="shared" si="3"/>
        <v>4.2031769549572672E-3</v>
      </c>
    </row>
    <row r="90" spans="23:25" x14ac:dyDescent="0.25">
      <c r="W90" s="3">
        <v>42906</v>
      </c>
      <c r="X90" s="2">
        <v>7.5972999999999997</v>
      </c>
      <c r="Y90" s="2">
        <f t="shared" si="3"/>
        <v>-2.3008010360117759E-3</v>
      </c>
    </row>
    <row r="91" spans="23:25" x14ac:dyDescent="0.25">
      <c r="W91" s="3">
        <v>42905</v>
      </c>
      <c r="X91" s="2">
        <v>7.6147999999999998</v>
      </c>
      <c r="Y91" s="2">
        <f t="shared" si="3"/>
        <v>-1.7844026987298043E-3</v>
      </c>
    </row>
    <row r="92" spans="23:25" x14ac:dyDescent="0.25">
      <c r="W92" s="3">
        <v>42902</v>
      </c>
      <c r="X92" s="2">
        <v>7.6284000000000001</v>
      </c>
      <c r="Y92" s="2">
        <f t="shared" si="3"/>
        <v>5.5209541608457792E-3</v>
      </c>
    </row>
    <row r="93" spans="23:25" x14ac:dyDescent="0.25">
      <c r="W93" s="3">
        <v>42901</v>
      </c>
      <c r="X93" s="2">
        <v>7.5864000000000003</v>
      </c>
      <c r="Y93" s="2">
        <f t="shared" si="3"/>
        <v>-3.4607346815134143E-3</v>
      </c>
    </row>
    <row r="94" spans="23:25" x14ac:dyDescent="0.25">
      <c r="W94" s="3">
        <v>42900</v>
      </c>
      <c r="X94" s="2">
        <v>7.6127000000000002</v>
      </c>
      <c r="Y94" s="2">
        <f t="shared" si="3"/>
        <v>3.1531235891534693E-4</v>
      </c>
    </row>
    <row r="95" spans="23:25" x14ac:dyDescent="0.25">
      <c r="W95" s="3">
        <v>42899</v>
      </c>
      <c r="X95" s="2">
        <v>7.6102999999999996</v>
      </c>
      <c r="Y95" s="2">
        <f t="shared" si="3"/>
        <v>-4.4666317085229089E-4</v>
      </c>
    </row>
    <row r="96" spans="23:25" x14ac:dyDescent="0.25">
      <c r="W96" s="3">
        <v>42898</v>
      </c>
      <c r="X96" s="2">
        <v>7.6136999999999997</v>
      </c>
      <c r="Y96" s="2">
        <f t="shared" si="3"/>
        <v>2.2221500876735785E-3</v>
      </c>
    </row>
    <row r="97" spans="23:25" x14ac:dyDescent="0.25">
      <c r="W97" s="3">
        <v>42895</v>
      </c>
      <c r="X97" s="2">
        <v>7.5968</v>
      </c>
      <c r="Y97" s="2">
        <f t="shared" si="3"/>
        <v>-1.1971559113617906E-3</v>
      </c>
    </row>
    <row r="98" spans="23:25" x14ac:dyDescent="0.25">
      <c r="W98" s="3">
        <v>42894</v>
      </c>
      <c r="X98" s="2">
        <v>7.6059000000000001</v>
      </c>
      <c r="Y98" s="2">
        <f t="shared" si="3"/>
        <v>-2.5474040772863441E-3</v>
      </c>
    </row>
    <row r="99" spans="23:25" x14ac:dyDescent="0.25">
      <c r="W99" s="3">
        <v>42893</v>
      </c>
      <c r="X99" s="2">
        <v>7.6253000000000002</v>
      </c>
      <c r="Y99" s="2">
        <f t="shared" si="3"/>
        <v>9.3154466014160942E-4</v>
      </c>
    </row>
    <row r="100" spans="23:25" x14ac:dyDescent="0.25">
      <c r="W100" s="3">
        <v>42892</v>
      </c>
      <c r="X100" s="2">
        <v>7.6181999999999999</v>
      </c>
      <c r="Y100" s="2">
        <f t="shared" si="3"/>
        <v>-1.8491202278762735E-3</v>
      </c>
    </row>
    <row r="101" spans="23:25" x14ac:dyDescent="0.25">
      <c r="W101" s="3">
        <v>42891</v>
      </c>
      <c r="X101" s="2">
        <v>7.6322999999999999</v>
      </c>
      <c r="Y101" s="2">
        <f t="shared" si="3"/>
        <v>-1.793393724681172E-3</v>
      </c>
    </row>
    <row r="102" spans="23:25" x14ac:dyDescent="0.25">
      <c r="W102" s="3">
        <v>42888</v>
      </c>
      <c r="X102" s="2">
        <v>7.6459999999999999</v>
      </c>
      <c r="Y102" s="2">
        <f t="shared" si="3"/>
        <v>1.0306659044093853E-2</v>
      </c>
    </row>
    <row r="103" spans="23:25" x14ac:dyDescent="0.25">
      <c r="W103" s="3">
        <v>42887</v>
      </c>
      <c r="X103" s="2">
        <v>7.5675999999999997</v>
      </c>
      <c r="Y103" s="2">
        <f t="shared" si="3"/>
        <v>-2.3230040539892077E-3</v>
      </c>
    </row>
    <row r="104" spans="23:25" x14ac:dyDescent="0.25">
      <c r="W104" s="3">
        <v>42886</v>
      </c>
      <c r="X104" s="2">
        <v>7.5852000000000004</v>
      </c>
      <c r="Y104" s="2">
        <f t="shared" si="3"/>
        <v>-6.3474754307435823E-3</v>
      </c>
    </row>
    <row r="105" spans="23:25" x14ac:dyDescent="0.25">
      <c r="W105" s="3">
        <v>42885</v>
      </c>
      <c r="X105" s="2">
        <v>7.6334999999999997</v>
      </c>
      <c r="Y105" s="2">
        <f t="shared" si="3"/>
        <v>2.3739428418271778E-3</v>
      </c>
    </row>
    <row r="106" spans="23:25" x14ac:dyDescent="0.25">
      <c r="W106" s="3">
        <v>42884</v>
      </c>
      <c r="X106" s="2">
        <v>7.6154000000000002</v>
      </c>
      <c r="Y106" s="2">
        <f t="shared" si="3"/>
        <v>-2.1250089979857429E-3</v>
      </c>
    </row>
    <row r="107" spans="23:25" x14ac:dyDescent="0.25">
      <c r="W107" s="3">
        <v>42881</v>
      </c>
      <c r="X107" s="2">
        <v>7.6315999999999997</v>
      </c>
      <c r="Y107" s="2">
        <f t="shared" si="3"/>
        <v>-6.0876228184496726E-3</v>
      </c>
    </row>
    <row r="108" spans="23:25" x14ac:dyDescent="0.25">
      <c r="W108" s="3">
        <v>42880</v>
      </c>
      <c r="X108" s="2">
        <v>7.6782000000000004</v>
      </c>
      <c r="Y108" s="2">
        <f t="shared" si="3"/>
        <v>-4.3664786725358716E-3</v>
      </c>
    </row>
    <row r="109" spans="23:25" x14ac:dyDescent="0.25">
      <c r="W109" s="3">
        <v>42879</v>
      </c>
      <c r="X109" s="2">
        <v>7.7118000000000002</v>
      </c>
      <c r="Y109" s="2">
        <f t="shared" si="3"/>
        <v>2.0639038460121811E-3</v>
      </c>
    </row>
    <row r="110" spans="23:25" x14ac:dyDescent="0.25">
      <c r="W110" s="3">
        <v>42878</v>
      </c>
      <c r="X110" s="2">
        <v>7.6959</v>
      </c>
      <c r="Y110" s="2">
        <f t="shared" si="3"/>
        <v>-4.3305827086156483E-3</v>
      </c>
    </row>
    <row r="111" spans="23:25" x14ac:dyDescent="0.25">
      <c r="W111" s="3">
        <v>42877</v>
      </c>
      <c r="X111" s="2">
        <v>7.7293000000000003</v>
      </c>
      <c r="Y111" s="2">
        <f t="shared" si="3"/>
        <v>3.4084388537788516E-3</v>
      </c>
    </row>
    <row r="112" spans="23:25" x14ac:dyDescent="0.25">
      <c r="W112" s="3">
        <v>42874</v>
      </c>
      <c r="X112" s="2">
        <v>7.7030000000000003</v>
      </c>
      <c r="Y112" s="2">
        <f t="shared" si="3"/>
        <v>7.9243435291971205E-3</v>
      </c>
    </row>
    <row r="113" spans="23:25" x14ac:dyDescent="0.25">
      <c r="W113" s="3">
        <v>42873</v>
      </c>
      <c r="X113" s="2">
        <v>7.6421999999999999</v>
      </c>
      <c r="Y113" s="2">
        <f t="shared" si="3"/>
        <v>-3.3311809457442199E-3</v>
      </c>
    </row>
    <row r="114" spans="23:25" x14ac:dyDescent="0.25">
      <c r="W114" s="3">
        <v>42872</v>
      </c>
      <c r="X114" s="2">
        <v>7.6677</v>
      </c>
      <c r="Y114" s="2">
        <f t="shared" si="3"/>
        <v>6.2140847141000741E-3</v>
      </c>
    </row>
    <row r="115" spans="23:25" x14ac:dyDescent="0.25">
      <c r="W115" s="3">
        <v>42871</v>
      </c>
      <c r="X115" s="2">
        <v>7.6201999999999996</v>
      </c>
      <c r="Y115" s="2">
        <f t="shared" si="3"/>
        <v>7.4421276183380975E-3</v>
      </c>
    </row>
    <row r="116" spans="23:25" x14ac:dyDescent="0.25">
      <c r="W116" s="3">
        <v>42870</v>
      </c>
      <c r="X116" s="2">
        <v>7.5636999999999999</v>
      </c>
      <c r="Y116" s="2">
        <f t="shared" si="3"/>
        <v>2.5416674833687396E-3</v>
      </c>
    </row>
    <row r="117" spans="23:25" x14ac:dyDescent="0.25">
      <c r="W117" s="3">
        <v>42867</v>
      </c>
      <c r="X117" s="2">
        <v>7.5445000000000002</v>
      </c>
      <c r="Y117" s="2">
        <f t="shared" si="3"/>
        <v>6.1558292339130398E-3</v>
      </c>
    </row>
    <row r="118" spans="23:25" x14ac:dyDescent="0.25">
      <c r="W118" s="3">
        <v>42866</v>
      </c>
      <c r="X118" s="2">
        <v>7.4981999999999998</v>
      </c>
      <c r="Y118" s="2">
        <f t="shared" si="3"/>
        <v>-2.0251012809619196E-3</v>
      </c>
    </row>
    <row r="119" spans="23:25" x14ac:dyDescent="0.25">
      <c r="W119" s="3">
        <v>42865</v>
      </c>
      <c r="X119" s="2">
        <v>7.5133999999999999</v>
      </c>
      <c r="Y119" s="2">
        <f t="shared" si="3"/>
        <v>-8.913427270551337E-4</v>
      </c>
    </row>
    <row r="120" spans="23:25" x14ac:dyDescent="0.25">
      <c r="W120" s="3">
        <v>42864</v>
      </c>
      <c r="X120" s="2">
        <v>7.5201000000000002</v>
      </c>
      <c r="Y120" s="2">
        <f t="shared" si="3"/>
        <v>-3.5706975570583628E-3</v>
      </c>
    </row>
    <row r="121" spans="23:25" x14ac:dyDescent="0.25">
      <c r="W121" s="3">
        <v>42863</v>
      </c>
      <c r="X121" s="2">
        <v>7.5469999999999997</v>
      </c>
      <c r="Y121" s="2">
        <f t="shared" si="3"/>
        <v>-5.8132017318998841E-3</v>
      </c>
    </row>
    <row r="122" spans="23:25" x14ac:dyDescent="0.25">
      <c r="W122" s="3">
        <v>42860</v>
      </c>
      <c r="X122" s="2">
        <v>7.5910000000000002</v>
      </c>
      <c r="Y122" s="2">
        <f t="shared" si="3"/>
        <v>2.5853441298483116E-3</v>
      </c>
    </row>
    <row r="123" spans="23:25" x14ac:dyDescent="0.25">
      <c r="W123" s="3">
        <v>42859</v>
      </c>
      <c r="X123" s="2">
        <v>7.5713999999999997</v>
      </c>
      <c r="Y123" s="2">
        <f t="shared" si="3"/>
        <v>8.6886129558945823E-3</v>
      </c>
    </row>
    <row r="124" spans="23:25" x14ac:dyDescent="0.25">
      <c r="W124" s="3">
        <v>42858</v>
      </c>
      <c r="X124" s="2">
        <v>7.5059000000000005</v>
      </c>
      <c r="Y124" s="2">
        <f t="shared" si="3"/>
        <v>-3.272062720877952E-3</v>
      </c>
    </row>
    <row r="125" spans="23:25" x14ac:dyDescent="0.25">
      <c r="W125" s="3">
        <v>42857</v>
      </c>
      <c r="X125" s="2">
        <v>7.5305</v>
      </c>
      <c r="Y125" s="2">
        <f t="shared" si="3"/>
        <v>1.6612955277799388E-3</v>
      </c>
    </row>
    <row r="126" spans="23:25" x14ac:dyDescent="0.25">
      <c r="W126" s="3">
        <v>42856</v>
      </c>
      <c r="X126" s="2">
        <v>7.5179999999999998</v>
      </c>
      <c r="Y126" s="2">
        <f t="shared" si="3"/>
        <v>1.8623708034079637E-4</v>
      </c>
    </row>
    <row r="127" spans="23:25" x14ac:dyDescent="0.25">
      <c r="W127" s="3">
        <v>42853</v>
      </c>
      <c r="X127" s="2">
        <v>7.5166000000000004</v>
      </c>
      <c r="Y127" s="2">
        <f t="shared" si="3"/>
        <v>1.6910226725296387E-3</v>
      </c>
    </row>
    <row r="128" spans="23:25" x14ac:dyDescent="0.25">
      <c r="W128" s="3">
        <v>42852</v>
      </c>
      <c r="X128" s="2">
        <v>7.5038999999999998</v>
      </c>
      <c r="Y128" s="2">
        <f t="shared" si="3"/>
        <v>-2.1964426473773352E-3</v>
      </c>
    </row>
    <row r="129" spans="23:25" x14ac:dyDescent="0.25">
      <c r="W129" s="3">
        <v>42851</v>
      </c>
      <c r="X129" s="2">
        <v>7.5204000000000004</v>
      </c>
      <c r="Y129" s="2">
        <f t="shared" si="3"/>
        <v>-6.7792557378718097E-4</v>
      </c>
    </row>
    <row r="130" spans="23:25" x14ac:dyDescent="0.25">
      <c r="W130" s="3">
        <v>42850</v>
      </c>
      <c r="X130" s="2">
        <v>7.5255000000000001</v>
      </c>
      <c r="Y130" s="2">
        <f t="shared" si="3"/>
        <v>5.90404668357226E-3</v>
      </c>
    </row>
    <row r="131" spans="23:25" x14ac:dyDescent="0.25">
      <c r="W131" s="3">
        <v>42849</v>
      </c>
      <c r="X131" s="2">
        <v>7.4812000000000003</v>
      </c>
      <c r="Y131" s="2">
        <f t="shared" si="3"/>
        <v>1.2549680144232429E-2</v>
      </c>
    </row>
    <row r="132" spans="23:25" x14ac:dyDescent="0.25">
      <c r="W132" s="3">
        <v>42846</v>
      </c>
      <c r="X132" s="2">
        <v>7.3879000000000001</v>
      </c>
      <c r="Y132" s="2">
        <f t="shared" si="3"/>
        <v>1.3002670087841753E-3</v>
      </c>
    </row>
    <row r="133" spans="23:25" x14ac:dyDescent="0.25">
      <c r="W133" s="3">
        <v>42845</v>
      </c>
      <c r="X133" s="2">
        <v>7.3783000000000003</v>
      </c>
      <c r="Y133" s="2">
        <f t="shared" si="3"/>
        <v>3.9312173046059774E-4</v>
      </c>
    </row>
    <row r="134" spans="23:25" x14ac:dyDescent="0.25">
      <c r="W134" s="3">
        <v>42844</v>
      </c>
      <c r="X134" s="2">
        <v>7.3754</v>
      </c>
      <c r="Y134" s="2">
        <f t="shared" ref="Y134:Y197" si="4">LN(X134/X135)</f>
        <v>-4.2022787813658039E-4</v>
      </c>
    </row>
    <row r="135" spans="23:25" x14ac:dyDescent="0.25">
      <c r="W135" s="3">
        <v>42843</v>
      </c>
      <c r="X135" s="2">
        <v>7.3784999999999998</v>
      </c>
      <c r="Y135" s="2">
        <f t="shared" si="4"/>
        <v>7.9053946323768588E-3</v>
      </c>
    </row>
    <row r="136" spans="23:25" x14ac:dyDescent="0.25">
      <c r="W136" s="3">
        <v>42842</v>
      </c>
      <c r="X136" s="2">
        <v>7.3204000000000002</v>
      </c>
      <c r="Y136" s="2">
        <f t="shared" si="4"/>
        <v>1.4490576827104204E-3</v>
      </c>
    </row>
    <row r="137" spans="23:25" x14ac:dyDescent="0.25">
      <c r="W137" s="3">
        <v>42839</v>
      </c>
      <c r="X137" s="2">
        <v>7.3098000000000001</v>
      </c>
      <c r="Y137" s="2">
        <f t="shared" si="4"/>
        <v>3.0101112600205532E-4</v>
      </c>
    </row>
    <row r="138" spans="23:25" x14ac:dyDescent="0.25">
      <c r="W138" s="3">
        <v>42838</v>
      </c>
      <c r="X138" s="2">
        <v>7.3075999999999999</v>
      </c>
      <c r="Y138" s="2">
        <f t="shared" si="4"/>
        <v>-4.6010361803394328E-3</v>
      </c>
    </row>
    <row r="139" spans="23:25" x14ac:dyDescent="0.25">
      <c r="W139" s="3">
        <v>42837</v>
      </c>
      <c r="X139" s="2">
        <v>7.3413000000000004</v>
      </c>
      <c r="Y139" s="2">
        <f t="shared" si="4"/>
        <v>3.1925370927428716E-3</v>
      </c>
    </row>
    <row r="140" spans="23:25" x14ac:dyDescent="0.25">
      <c r="W140" s="3">
        <v>42836</v>
      </c>
      <c r="X140" s="2">
        <v>7.3178999999999998</v>
      </c>
      <c r="Y140" s="2">
        <f t="shared" si="4"/>
        <v>4.0996207856463559E-5</v>
      </c>
    </row>
    <row r="141" spans="23:25" x14ac:dyDescent="0.25">
      <c r="W141" s="3">
        <v>42835</v>
      </c>
      <c r="X141" s="2">
        <v>7.3175999999999997</v>
      </c>
      <c r="Y141" s="2">
        <f t="shared" si="4"/>
        <v>1.6959820242680001E-3</v>
      </c>
    </row>
    <row r="142" spans="23:25" x14ac:dyDescent="0.25">
      <c r="W142" s="3">
        <v>42832</v>
      </c>
      <c r="X142" s="2">
        <v>7.3052000000000001</v>
      </c>
      <c r="Y142" s="2">
        <f t="shared" si="4"/>
        <v>-3.8801043296790632E-3</v>
      </c>
    </row>
    <row r="143" spans="23:25" x14ac:dyDescent="0.25">
      <c r="W143" s="3">
        <v>42831</v>
      </c>
      <c r="X143" s="2">
        <v>7.3335999999999997</v>
      </c>
      <c r="Y143" s="2">
        <f t="shared" si="4"/>
        <v>-8.1781756323270525E-4</v>
      </c>
    </row>
    <row r="144" spans="23:25" x14ac:dyDescent="0.25">
      <c r="W144" s="3">
        <v>42830</v>
      </c>
      <c r="X144" s="2">
        <v>7.3395999999999999</v>
      </c>
      <c r="Y144" s="2">
        <f t="shared" si="4"/>
        <v>-2.588361921937277E-4</v>
      </c>
    </row>
    <row r="145" spans="23:25" x14ac:dyDescent="0.25">
      <c r="W145" s="3">
        <v>42829</v>
      </c>
      <c r="X145" s="2">
        <v>7.3414999999999999</v>
      </c>
      <c r="Y145" s="2">
        <f t="shared" si="4"/>
        <v>9.5393847517474535E-4</v>
      </c>
    </row>
    <row r="146" spans="23:25" x14ac:dyDescent="0.25">
      <c r="W146" s="3">
        <v>42828</v>
      </c>
      <c r="X146" s="2">
        <v>7.3345000000000002</v>
      </c>
      <c r="Y146" s="2">
        <f t="shared" si="4"/>
        <v>1.9515929413388476E-3</v>
      </c>
    </row>
    <row r="147" spans="23:25" x14ac:dyDescent="0.25">
      <c r="W147" s="3">
        <v>42825</v>
      </c>
      <c r="X147" s="2">
        <v>7.3201999999999998</v>
      </c>
      <c r="Y147" s="2">
        <f t="shared" si="4"/>
        <v>-3.926599542392494E-3</v>
      </c>
    </row>
    <row r="148" spans="23:25" x14ac:dyDescent="0.25">
      <c r="W148" s="3">
        <v>42824</v>
      </c>
      <c r="X148" s="2">
        <v>7.3490000000000002</v>
      </c>
      <c r="Y148" s="2">
        <f t="shared" si="4"/>
        <v>-6.0505115871306511E-3</v>
      </c>
    </row>
    <row r="149" spans="23:25" x14ac:dyDescent="0.25">
      <c r="W149" s="3">
        <v>42823</v>
      </c>
      <c r="X149" s="2">
        <v>7.3936000000000002</v>
      </c>
      <c r="Y149" s="2">
        <f t="shared" si="4"/>
        <v>-5.2340602425976872E-3</v>
      </c>
    </row>
    <row r="150" spans="23:25" x14ac:dyDescent="0.25">
      <c r="W150" s="3">
        <v>42822</v>
      </c>
      <c r="X150" s="2">
        <v>7.4324000000000003</v>
      </c>
      <c r="Y150" s="2">
        <f t="shared" si="4"/>
        <v>-2.0698653913574796E-3</v>
      </c>
    </row>
    <row r="151" spans="23:25" x14ac:dyDescent="0.25">
      <c r="W151" s="3">
        <v>42821</v>
      </c>
      <c r="X151" s="2">
        <v>7.4478</v>
      </c>
      <c r="Y151" s="2">
        <f t="shared" si="4"/>
        <v>4.049650685927695E-3</v>
      </c>
    </row>
    <row r="152" spans="23:25" x14ac:dyDescent="0.25">
      <c r="W152" s="3">
        <v>42818</v>
      </c>
      <c r="X152" s="2">
        <v>7.4177</v>
      </c>
      <c r="Y152" s="2">
        <f t="shared" si="4"/>
        <v>1.2005532079702418E-3</v>
      </c>
    </row>
    <row r="153" spans="23:25" x14ac:dyDescent="0.25">
      <c r="W153" s="3">
        <v>42817</v>
      </c>
      <c r="X153" s="2">
        <v>7.4088000000000003</v>
      </c>
      <c r="Y153" s="2">
        <f t="shared" si="4"/>
        <v>-2.699128197984015E-4</v>
      </c>
    </row>
    <row r="154" spans="23:25" x14ac:dyDescent="0.25">
      <c r="W154" s="3">
        <v>42816</v>
      </c>
      <c r="X154" s="2">
        <v>7.4108000000000001</v>
      </c>
      <c r="Y154" s="2">
        <f t="shared" si="4"/>
        <v>-2.5201660205444935E-3</v>
      </c>
    </row>
    <row r="155" spans="23:25" x14ac:dyDescent="0.25">
      <c r="W155" s="3">
        <v>42815</v>
      </c>
      <c r="X155" s="2">
        <v>7.4295</v>
      </c>
      <c r="Y155" s="2">
        <f t="shared" si="4"/>
        <v>4.1001905222717858E-3</v>
      </c>
    </row>
    <row r="156" spans="23:25" x14ac:dyDescent="0.25">
      <c r="W156" s="3">
        <v>42814</v>
      </c>
      <c r="X156" s="2">
        <v>7.3990999999999998</v>
      </c>
      <c r="Y156" s="2">
        <f t="shared" si="4"/>
        <v>5.9484380345015836E-4</v>
      </c>
    </row>
    <row r="157" spans="23:25" x14ac:dyDescent="0.25">
      <c r="W157" s="3">
        <v>42811</v>
      </c>
      <c r="X157" s="2">
        <v>7.3947000000000003</v>
      </c>
      <c r="Y157" s="2">
        <f t="shared" si="4"/>
        <v>-2.0282741484859988E-4</v>
      </c>
    </row>
    <row r="158" spans="23:25" x14ac:dyDescent="0.25">
      <c r="W158" s="3">
        <v>42810</v>
      </c>
      <c r="X158" s="2">
        <v>7.3962000000000003</v>
      </c>
      <c r="Y158" s="2">
        <f t="shared" si="4"/>
        <v>6.1436000953189228E-3</v>
      </c>
    </row>
    <row r="159" spans="23:25" x14ac:dyDescent="0.25">
      <c r="W159" s="3">
        <v>42809</v>
      </c>
      <c r="X159" s="2">
        <v>7.3509000000000002</v>
      </c>
      <c r="Y159" s="2">
        <f t="shared" si="4"/>
        <v>4.5403493480551055E-3</v>
      </c>
    </row>
    <row r="160" spans="23:25" x14ac:dyDescent="0.25">
      <c r="W160" s="3">
        <v>42808</v>
      </c>
      <c r="X160" s="2">
        <v>7.3175999999999997</v>
      </c>
      <c r="Y160" s="2">
        <f t="shared" si="4"/>
        <v>-3.9960501878061622E-3</v>
      </c>
    </row>
    <row r="161" spans="23:25" x14ac:dyDescent="0.25">
      <c r="W161" s="3">
        <v>42807</v>
      </c>
      <c r="X161" s="2">
        <v>7.3468999999999998</v>
      </c>
      <c r="Y161" s="2">
        <f t="shared" si="4"/>
        <v>-8.8433575146222522E-4</v>
      </c>
    </row>
    <row r="162" spans="23:25" x14ac:dyDescent="0.25">
      <c r="W162" s="3">
        <v>42804</v>
      </c>
      <c r="X162" s="2">
        <v>7.3533999999999997</v>
      </c>
      <c r="Y162" s="2">
        <f t="shared" si="4"/>
        <v>7.04189819717821E-3</v>
      </c>
    </row>
    <row r="163" spans="23:25" x14ac:dyDescent="0.25">
      <c r="W163" s="3">
        <v>42803</v>
      </c>
      <c r="X163" s="2">
        <v>7.3018000000000001</v>
      </c>
      <c r="Y163" s="2">
        <f t="shared" si="4"/>
        <v>1.5350459416236235E-3</v>
      </c>
    </row>
    <row r="164" spans="23:25" x14ac:dyDescent="0.25">
      <c r="W164" s="3">
        <v>42802</v>
      </c>
      <c r="X164" s="2">
        <v>7.2906000000000004</v>
      </c>
      <c r="Y164" s="2">
        <f t="shared" si="4"/>
        <v>1.1253689515422095E-3</v>
      </c>
    </row>
    <row r="165" spans="23:25" x14ac:dyDescent="0.25">
      <c r="W165" s="3">
        <v>42801</v>
      </c>
      <c r="X165" s="2">
        <v>7.2824</v>
      </c>
      <c r="Y165" s="2">
        <f t="shared" si="4"/>
        <v>-2.7699709174872134E-3</v>
      </c>
    </row>
    <row r="166" spans="23:25" x14ac:dyDescent="0.25">
      <c r="W166" s="3">
        <v>42800</v>
      </c>
      <c r="X166" s="2">
        <v>7.3026</v>
      </c>
      <c r="Y166" s="2">
        <f t="shared" si="4"/>
        <v>-3.2401644327133832E-3</v>
      </c>
    </row>
    <row r="167" spans="23:25" x14ac:dyDescent="0.25">
      <c r="W167" s="3">
        <v>42797</v>
      </c>
      <c r="X167" s="2">
        <v>7.3262999999999998</v>
      </c>
      <c r="Y167" s="2">
        <f t="shared" si="4"/>
        <v>1.2650833189959418E-2</v>
      </c>
    </row>
    <row r="168" spans="23:25" x14ac:dyDescent="0.25">
      <c r="W168" s="3">
        <v>42796</v>
      </c>
      <c r="X168" s="2">
        <v>7.2342000000000004</v>
      </c>
      <c r="Y168" s="2">
        <f t="shared" si="4"/>
        <v>-1.6160112908342461E-3</v>
      </c>
    </row>
    <row r="169" spans="23:25" x14ac:dyDescent="0.25">
      <c r="W169" s="3">
        <v>42795</v>
      </c>
      <c r="X169" s="2">
        <v>7.2458999999999998</v>
      </c>
      <c r="Y169" s="2">
        <f t="shared" si="4"/>
        <v>-6.3464034579540415E-4</v>
      </c>
    </row>
    <row r="170" spans="23:25" x14ac:dyDescent="0.25">
      <c r="W170" s="3">
        <v>42794</v>
      </c>
      <c r="X170" s="2">
        <v>7.2504999999999997</v>
      </c>
      <c r="Y170" s="2">
        <f t="shared" si="4"/>
        <v>-1.9015079998474665E-3</v>
      </c>
    </row>
    <row r="171" spans="23:25" x14ac:dyDescent="0.25">
      <c r="W171" s="3">
        <v>42793</v>
      </c>
      <c r="X171" s="2">
        <v>7.2643000000000004</v>
      </c>
      <c r="Y171" s="2">
        <f t="shared" si="4"/>
        <v>3.3231096801872965E-3</v>
      </c>
    </row>
    <row r="172" spans="23:25" x14ac:dyDescent="0.25">
      <c r="W172" s="3">
        <v>42790</v>
      </c>
      <c r="X172" s="2">
        <v>7.2401999999999997</v>
      </c>
      <c r="Y172" s="2">
        <f t="shared" si="4"/>
        <v>-1.0629414105345712E-3</v>
      </c>
    </row>
    <row r="173" spans="23:25" x14ac:dyDescent="0.25">
      <c r="W173" s="3">
        <v>42789</v>
      </c>
      <c r="X173" s="2">
        <v>7.2478999999999996</v>
      </c>
      <c r="Y173" s="2">
        <f t="shared" si="4"/>
        <v>1.090565338382653E-3</v>
      </c>
    </row>
    <row r="174" spans="23:25" x14ac:dyDescent="0.25">
      <c r="W174" s="3">
        <v>42788</v>
      </c>
      <c r="X174" s="2">
        <v>7.24</v>
      </c>
      <c r="Y174" s="2">
        <f t="shared" si="4"/>
        <v>1.1885513512725032E-3</v>
      </c>
    </row>
    <row r="175" spans="23:25" x14ac:dyDescent="0.25">
      <c r="W175" s="3">
        <v>42787</v>
      </c>
      <c r="X175" s="2">
        <v>7.2313999999999998</v>
      </c>
      <c r="Y175" s="2">
        <f t="shared" si="4"/>
        <v>-6.4784027872500007E-3</v>
      </c>
    </row>
    <row r="176" spans="23:25" x14ac:dyDescent="0.25">
      <c r="W176" s="3">
        <v>42786</v>
      </c>
      <c r="X176" s="2">
        <v>7.2783999999999995</v>
      </c>
      <c r="Y176" s="2">
        <f t="shared" si="4"/>
        <v>8.3844768394032297E-4</v>
      </c>
    </row>
    <row r="177" spans="23:25" x14ac:dyDescent="0.25">
      <c r="W177" s="3">
        <v>42783</v>
      </c>
      <c r="X177" s="2">
        <v>7.2722999999999995</v>
      </c>
      <c r="Y177" s="2">
        <f t="shared" si="4"/>
        <v>-5.2937750485489692E-3</v>
      </c>
    </row>
    <row r="178" spans="23:25" x14ac:dyDescent="0.25">
      <c r="W178" s="3">
        <v>42782</v>
      </c>
      <c r="X178" s="2">
        <v>7.3109000000000002</v>
      </c>
      <c r="Y178" s="2">
        <f t="shared" si="4"/>
        <v>7.6479320469902013E-3</v>
      </c>
    </row>
    <row r="179" spans="23:25" x14ac:dyDescent="0.25">
      <c r="W179" s="3">
        <v>42781</v>
      </c>
      <c r="X179" s="2">
        <v>7.2552000000000003</v>
      </c>
      <c r="Y179" s="2">
        <f t="shared" si="4"/>
        <v>6.8918462594385628E-5</v>
      </c>
    </row>
    <row r="180" spans="23:25" x14ac:dyDescent="0.25">
      <c r="W180" s="3">
        <v>42780</v>
      </c>
      <c r="X180" s="2">
        <v>7.2546999999999997</v>
      </c>
      <c r="Y180" s="2">
        <f t="shared" si="4"/>
        <v>-4.2228107950456678E-3</v>
      </c>
    </row>
    <row r="181" spans="23:25" x14ac:dyDescent="0.25">
      <c r="W181" s="3">
        <v>42779</v>
      </c>
      <c r="X181" s="2">
        <v>7.2854000000000001</v>
      </c>
      <c r="Y181" s="2">
        <f t="shared" si="4"/>
        <v>-2.7003888792290999E-3</v>
      </c>
    </row>
    <row r="182" spans="23:25" x14ac:dyDescent="0.25">
      <c r="W182" s="3">
        <v>42776</v>
      </c>
      <c r="X182" s="2">
        <v>7.3051000000000004</v>
      </c>
      <c r="Y182" s="2">
        <f t="shared" si="4"/>
        <v>-1.1492209821044911E-3</v>
      </c>
    </row>
    <row r="183" spans="23:25" x14ac:dyDescent="0.25">
      <c r="W183" s="3">
        <v>42775</v>
      </c>
      <c r="X183" s="2">
        <v>7.3135000000000003</v>
      </c>
      <c r="Y183" s="2">
        <f t="shared" si="4"/>
        <v>-9.4301594398427384E-4</v>
      </c>
    </row>
    <row r="184" spans="23:25" x14ac:dyDescent="0.25">
      <c r="W184" s="3">
        <v>42774</v>
      </c>
      <c r="X184" s="2">
        <v>7.3204000000000002</v>
      </c>
      <c r="Y184" s="2">
        <f t="shared" si="4"/>
        <v>2.5166880555451379E-3</v>
      </c>
    </row>
    <row r="185" spans="23:25" x14ac:dyDescent="0.25">
      <c r="W185" s="3">
        <v>42773</v>
      </c>
      <c r="X185" s="2">
        <v>7.3019999999999996</v>
      </c>
      <c r="Y185" s="2">
        <f t="shared" si="4"/>
        <v>-1.1223499350918834E-3</v>
      </c>
    </row>
    <row r="186" spans="23:25" x14ac:dyDescent="0.25">
      <c r="W186" s="3">
        <v>42772</v>
      </c>
      <c r="X186" s="2">
        <v>7.3102</v>
      </c>
      <c r="Y186" s="2">
        <f t="shared" si="4"/>
        <v>-3.359511524335453E-3</v>
      </c>
    </row>
    <row r="187" spans="23:25" x14ac:dyDescent="0.25">
      <c r="W187" s="3">
        <v>42769</v>
      </c>
      <c r="X187" s="2">
        <v>7.3347999999999995</v>
      </c>
      <c r="Y187" s="2">
        <f t="shared" si="4"/>
        <v>1.1458817721785495E-3</v>
      </c>
    </row>
    <row r="188" spans="23:25" x14ac:dyDescent="0.25">
      <c r="W188" s="3">
        <v>42768</v>
      </c>
      <c r="X188" s="2">
        <v>7.3263999999999996</v>
      </c>
      <c r="Y188" s="2">
        <f t="shared" si="4"/>
        <v>-4.1271997071838842E-3</v>
      </c>
    </row>
    <row r="189" spans="23:25" x14ac:dyDescent="0.25">
      <c r="W189" s="3">
        <v>42767</v>
      </c>
      <c r="X189" s="2">
        <v>7.3567</v>
      </c>
      <c r="Y189" s="2">
        <f t="shared" si="4"/>
        <v>-2.1589629074001667E-3</v>
      </c>
    </row>
    <row r="190" spans="23:25" x14ac:dyDescent="0.25">
      <c r="W190" s="3">
        <v>42766</v>
      </c>
      <c r="X190" s="2">
        <v>7.3726000000000003</v>
      </c>
      <c r="Y190" s="2">
        <f t="shared" si="4"/>
        <v>4.3089746217423964E-3</v>
      </c>
    </row>
    <row r="191" spans="23:25" x14ac:dyDescent="0.25">
      <c r="W191" s="3">
        <v>42765</v>
      </c>
      <c r="X191" s="2">
        <v>7.3408999999999995</v>
      </c>
      <c r="Y191" s="2">
        <f t="shared" si="4"/>
        <v>-1.3340958715882866E-3</v>
      </c>
    </row>
    <row r="192" spans="23:25" x14ac:dyDescent="0.25">
      <c r="W192" s="3">
        <v>42762</v>
      </c>
      <c r="X192" s="2">
        <v>7.3506999999999998</v>
      </c>
      <c r="Y192" s="2">
        <f t="shared" si="4"/>
        <v>4.2535271557944867E-3</v>
      </c>
    </row>
    <row r="193" spans="23:25" x14ac:dyDescent="0.25">
      <c r="W193" s="3">
        <v>42761</v>
      </c>
      <c r="X193" s="2">
        <v>7.3194999999999997</v>
      </c>
      <c r="Y193" s="2">
        <f t="shared" si="4"/>
        <v>-2.8376940964650182E-3</v>
      </c>
    </row>
    <row r="194" spans="23:25" x14ac:dyDescent="0.25">
      <c r="W194" s="3">
        <v>42760</v>
      </c>
      <c r="X194" s="2">
        <v>7.3403</v>
      </c>
      <c r="Y194" s="2">
        <f t="shared" si="4"/>
        <v>3.5073629087759104E-3</v>
      </c>
    </row>
    <row r="195" spans="23:25" x14ac:dyDescent="0.25">
      <c r="W195" s="3">
        <v>42759</v>
      </c>
      <c r="X195" s="2">
        <v>7.3146000000000004</v>
      </c>
      <c r="Y195" s="2">
        <f t="shared" si="4"/>
        <v>-2.6214482121164695E-3</v>
      </c>
    </row>
    <row r="196" spans="23:25" x14ac:dyDescent="0.25">
      <c r="W196" s="3">
        <v>42758</v>
      </c>
      <c r="X196" s="2">
        <v>7.3338000000000001</v>
      </c>
      <c r="Y196" s="2">
        <f t="shared" si="4"/>
        <v>2.1430675897095145E-3</v>
      </c>
    </row>
    <row r="197" spans="23:25" x14ac:dyDescent="0.25">
      <c r="W197" s="3">
        <v>42755</v>
      </c>
      <c r="X197" s="2">
        <v>7.3181000000000003</v>
      </c>
      <c r="Y197" s="2">
        <f t="shared" si="4"/>
        <v>2.5448787815278632E-3</v>
      </c>
    </row>
    <row r="198" spans="23:25" x14ac:dyDescent="0.25">
      <c r="W198" s="3">
        <v>42754</v>
      </c>
      <c r="X198" s="2">
        <v>7.2995000000000001</v>
      </c>
      <c r="Y198" s="2">
        <f t="shared" ref="Y198:Y261" si="5">LN(X198/X199)</f>
        <v>3.8432550222698035E-3</v>
      </c>
    </row>
    <row r="199" spans="23:25" x14ac:dyDescent="0.25">
      <c r="W199" s="3">
        <v>42753</v>
      </c>
      <c r="X199" s="2">
        <v>7.2714999999999996</v>
      </c>
      <c r="Y199" s="2">
        <f t="shared" si="5"/>
        <v>-2.1430640268350061E-3</v>
      </c>
    </row>
    <row r="200" spans="23:25" x14ac:dyDescent="0.25">
      <c r="W200" s="3">
        <v>42752</v>
      </c>
      <c r="X200" s="2">
        <v>7.2870999999999997</v>
      </c>
      <c r="Y200" s="2">
        <f t="shared" si="5"/>
        <v>2.1705690465027008E-3</v>
      </c>
    </row>
    <row r="201" spans="23:25" x14ac:dyDescent="0.25">
      <c r="W201" s="3">
        <v>42751</v>
      </c>
      <c r="X201" s="2">
        <v>7.2713000000000001</v>
      </c>
      <c r="Y201" s="2">
        <f t="shared" si="5"/>
        <v>-1.4429917779644091E-3</v>
      </c>
    </row>
    <row r="202" spans="23:25" x14ac:dyDescent="0.25">
      <c r="W202" s="3">
        <v>42748</v>
      </c>
      <c r="X202" s="2">
        <v>7.2817999999999996</v>
      </c>
      <c r="Y202" s="2">
        <f t="shared" si="5"/>
        <v>2.7469509017910847E-4</v>
      </c>
    </row>
    <row r="203" spans="23:25" x14ac:dyDescent="0.25">
      <c r="W203" s="3">
        <v>42747</v>
      </c>
      <c r="X203" s="2">
        <v>7.2797999999999998</v>
      </c>
      <c r="Y203" s="2">
        <f t="shared" si="5"/>
        <v>-1.2218143401424811E-3</v>
      </c>
    </row>
    <row r="204" spans="23:25" x14ac:dyDescent="0.25">
      <c r="W204" s="3">
        <v>42746</v>
      </c>
      <c r="X204" s="2">
        <v>7.2887000000000004</v>
      </c>
      <c r="Y204" s="2">
        <f t="shared" si="5"/>
        <v>-6.5833690024312097E-4</v>
      </c>
    </row>
    <row r="205" spans="23:25" x14ac:dyDescent="0.25">
      <c r="W205" s="3">
        <v>42745</v>
      </c>
      <c r="X205" s="2">
        <v>7.2934999999999999</v>
      </c>
      <c r="Y205" s="2">
        <f t="shared" si="5"/>
        <v>2.4710013259344361E-3</v>
      </c>
    </row>
    <row r="206" spans="23:25" x14ac:dyDescent="0.25">
      <c r="W206" s="3">
        <v>42744</v>
      </c>
      <c r="X206" s="2">
        <v>7.2755000000000001</v>
      </c>
      <c r="Y206" s="2">
        <f t="shared" si="5"/>
        <v>8.2394730282271938E-3</v>
      </c>
    </row>
    <row r="207" spans="23:25" x14ac:dyDescent="0.25">
      <c r="W207" s="3">
        <v>42741</v>
      </c>
      <c r="X207" s="2">
        <v>7.2157999999999998</v>
      </c>
      <c r="Y207" s="2">
        <f t="shared" si="5"/>
        <v>2.080935229230679E-3</v>
      </c>
    </row>
    <row r="208" spans="23:25" x14ac:dyDescent="0.25">
      <c r="W208" s="3">
        <v>42740</v>
      </c>
      <c r="X208" s="2">
        <v>7.2008000000000001</v>
      </c>
      <c r="Y208" s="2">
        <f t="shared" si="5"/>
        <v>-1.5274913761156441E-4</v>
      </c>
    </row>
    <row r="209" spans="23:25" x14ac:dyDescent="0.25">
      <c r="W209" s="3">
        <v>42739</v>
      </c>
      <c r="X209" s="2">
        <v>7.2019000000000002</v>
      </c>
      <c r="Y209" s="2">
        <f t="shared" si="5"/>
        <v>-5.4972963587311694E-3</v>
      </c>
    </row>
    <row r="210" spans="23:25" x14ac:dyDescent="0.25">
      <c r="W210" s="3">
        <v>42738</v>
      </c>
      <c r="X210" s="2">
        <v>7.2416</v>
      </c>
      <c r="Y210" s="2">
        <f t="shared" si="5"/>
        <v>-6.7162377426987965E-3</v>
      </c>
    </row>
    <row r="211" spans="23:25" x14ac:dyDescent="0.25">
      <c r="W211" s="3">
        <v>42737</v>
      </c>
      <c r="X211" s="2">
        <v>7.2904</v>
      </c>
      <c r="Y211" s="2">
        <f t="shared" si="5"/>
        <v>-5.894477504892838E-3</v>
      </c>
    </row>
    <row r="212" spans="23:25" x14ac:dyDescent="0.25">
      <c r="W212" s="3">
        <v>42734</v>
      </c>
      <c r="X212" s="2">
        <v>7.3334999999999999</v>
      </c>
      <c r="Y212" s="2">
        <f t="shared" si="5"/>
        <v>3.9349151071205258E-3</v>
      </c>
    </row>
    <row r="213" spans="23:25" x14ac:dyDescent="0.25">
      <c r="W213" s="3">
        <v>42733</v>
      </c>
      <c r="X213" s="2">
        <v>7.3047000000000004</v>
      </c>
      <c r="Y213" s="2">
        <f t="shared" si="5"/>
        <v>6.2207958042021132E-3</v>
      </c>
    </row>
    <row r="214" spans="23:25" x14ac:dyDescent="0.25">
      <c r="W214" s="3">
        <v>42732</v>
      </c>
      <c r="X214" s="2">
        <v>7.2594000000000003</v>
      </c>
      <c r="Y214" s="2">
        <f t="shared" si="5"/>
        <v>-2.5039567323648644E-3</v>
      </c>
    </row>
    <row r="215" spans="23:25" x14ac:dyDescent="0.25">
      <c r="W215" s="3">
        <v>42731</v>
      </c>
      <c r="X215" s="2">
        <v>7.2775999999999996</v>
      </c>
      <c r="Y215" s="2">
        <f t="shared" si="5"/>
        <v>1.12738033525913E-3</v>
      </c>
    </row>
    <row r="216" spans="23:25" x14ac:dyDescent="0.25">
      <c r="W216" s="3">
        <v>42730</v>
      </c>
      <c r="X216" s="2">
        <v>7.2694000000000001</v>
      </c>
      <c r="Y216" s="2">
        <f t="shared" si="5"/>
        <v>-8.6627116953100572E-4</v>
      </c>
    </row>
    <row r="217" spans="23:25" x14ac:dyDescent="0.25">
      <c r="W217" s="3">
        <v>42727</v>
      </c>
      <c r="X217" s="2">
        <v>7.2756999999999996</v>
      </c>
      <c r="Y217" s="2">
        <f t="shared" si="5"/>
        <v>3.1662150291046497E-3</v>
      </c>
    </row>
    <row r="218" spans="23:25" x14ac:dyDescent="0.25">
      <c r="W218" s="3">
        <v>42726</v>
      </c>
      <c r="X218" s="2">
        <v>7.2526999999999999</v>
      </c>
      <c r="Y218" s="2">
        <f t="shared" si="5"/>
        <v>3.9234698392686769E-3</v>
      </c>
    </row>
    <row r="219" spans="23:25" x14ac:dyDescent="0.25">
      <c r="W219" s="3">
        <v>42725</v>
      </c>
      <c r="X219" s="2">
        <v>7.2243000000000004</v>
      </c>
      <c r="Y219" s="2">
        <f t="shared" si="5"/>
        <v>2.1894582217922304E-3</v>
      </c>
    </row>
    <row r="220" spans="23:25" x14ac:dyDescent="0.25">
      <c r="W220" s="3">
        <v>42724</v>
      </c>
      <c r="X220" s="2">
        <v>7.2084999999999999</v>
      </c>
      <c r="Y220" s="2">
        <f t="shared" si="5"/>
        <v>-3.8835490578103166E-4</v>
      </c>
    </row>
    <row r="221" spans="23:25" x14ac:dyDescent="0.25">
      <c r="W221" s="3">
        <v>42723</v>
      </c>
      <c r="X221" s="2">
        <v>7.2112999999999996</v>
      </c>
      <c r="Y221" s="2">
        <f t="shared" si="5"/>
        <v>-9.5640362192673817E-3</v>
      </c>
    </row>
    <row r="222" spans="23:25" x14ac:dyDescent="0.25">
      <c r="W222" s="3">
        <v>42720</v>
      </c>
      <c r="X222" s="2">
        <v>7.2805999999999997</v>
      </c>
      <c r="Y222" s="2">
        <f t="shared" si="5"/>
        <v>8.2752244498809167E-3</v>
      </c>
    </row>
    <row r="223" spans="23:25" x14ac:dyDescent="0.25">
      <c r="W223" s="3">
        <v>42719</v>
      </c>
      <c r="X223" s="2">
        <v>7.2206000000000001</v>
      </c>
      <c r="Y223" s="2">
        <f t="shared" si="5"/>
        <v>-1.0634880925319815E-2</v>
      </c>
    </row>
    <row r="224" spans="23:25" x14ac:dyDescent="0.25">
      <c r="W224" s="3">
        <v>42718</v>
      </c>
      <c r="X224" s="2">
        <v>7.2977999999999996</v>
      </c>
      <c r="Y224" s="2">
        <f t="shared" si="5"/>
        <v>-7.6170563619362619E-3</v>
      </c>
    </row>
    <row r="225" spans="23:25" x14ac:dyDescent="0.25">
      <c r="W225" s="3">
        <v>42717</v>
      </c>
      <c r="X225" s="2">
        <v>7.3536000000000001</v>
      </c>
      <c r="Y225" s="2">
        <f t="shared" si="5"/>
        <v>-1.4811697152158016E-3</v>
      </c>
    </row>
    <row r="226" spans="23:25" x14ac:dyDescent="0.25">
      <c r="W226" s="3">
        <v>42716</v>
      </c>
      <c r="X226" s="2">
        <v>7.3644999999999996</v>
      </c>
      <c r="Y226" s="2">
        <f t="shared" si="5"/>
        <v>6.6621045991769766E-3</v>
      </c>
    </row>
    <row r="227" spans="23:25" x14ac:dyDescent="0.25">
      <c r="W227" s="3">
        <v>42713</v>
      </c>
      <c r="X227" s="2">
        <v>7.3155999999999999</v>
      </c>
      <c r="Y227" s="2">
        <f t="shared" si="5"/>
        <v>-2.8528353171009017E-3</v>
      </c>
    </row>
    <row r="228" spans="23:25" x14ac:dyDescent="0.25">
      <c r="W228" s="3">
        <v>42712</v>
      </c>
      <c r="X228" s="2">
        <v>7.3365</v>
      </c>
      <c r="Y228" s="2">
        <f t="shared" si="5"/>
        <v>-1.0656572010242133E-2</v>
      </c>
    </row>
    <row r="229" spans="23:25" x14ac:dyDescent="0.25">
      <c r="W229" s="3">
        <v>42711</v>
      </c>
      <c r="X229" s="2">
        <v>7.4150999999999998</v>
      </c>
      <c r="Y229" s="2">
        <f t="shared" si="5"/>
        <v>4.3790363128400726E-3</v>
      </c>
    </row>
    <row r="230" spans="23:25" x14ac:dyDescent="0.25">
      <c r="W230" s="3">
        <v>42710</v>
      </c>
      <c r="X230" s="2">
        <v>7.3826999999999998</v>
      </c>
      <c r="Y230" s="2">
        <f t="shared" si="5"/>
        <v>-9.2064830970373579E-4</v>
      </c>
    </row>
    <row r="231" spans="23:25" x14ac:dyDescent="0.25">
      <c r="W231" s="3">
        <v>42709</v>
      </c>
      <c r="X231" s="2">
        <v>7.3895</v>
      </c>
      <c r="Y231" s="2">
        <f t="shared" si="5"/>
        <v>8.6440594226799145E-3</v>
      </c>
    </row>
    <row r="232" spans="23:25" x14ac:dyDescent="0.25">
      <c r="W232" s="3">
        <v>42706</v>
      </c>
      <c r="X232" s="2">
        <v>7.3258999999999999</v>
      </c>
      <c r="Y232" s="2">
        <f t="shared" si="5"/>
        <v>-1.2686635037436743E-3</v>
      </c>
    </row>
    <row r="233" spans="23:25" x14ac:dyDescent="0.25">
      <c r="W233" s="3">
        <v>42705</v>
      </c>
      <c r="X233" s="2">
        <v>7.3352000000000004</v>
      </c>
      <c r="Y233" s="2">
        <f t="shared" si="5"/>
        <v>1.6099767438669417E-3</v>
      </c>
    </row>
    <row r="234" spans="23:25" x14ac:dyDescent="0.25">
      <c r="W234" s="3">
        <v>42704</v>
      </c>
      <c r="X234" s="2">
        <v>7.3234000000000004</v>
      </c>
      <c r="Y234" s="2">
        <f t="shared" si="5"/>
        <v>-5.3655941667429376E-3</v>
      </c>
    </row>
    <row r="235" spans="23:25" x14ac:dyDescent="0.25">
      <c r="W235" s="3">
        <v>42703</v>
      </c>
      <c r="X235" s="2">
        <v>7.3628</v>
      </c>
      <c r="Y235" s="2">
        <f t="shared" si="5"/>
        <v>1.345501946024867E-3</v>
      </c>
    </row>
    <row r="236" spans="23:25" x14ac:dyDescent="0.25">
      <c r="W236" s="3">
        <v>42702</v>
      </c>
      <c r="X236" s="2">
        <v>7.3529</v>
      </c>
      <c r="Y236" s="2">
        <f t="shared" si="5"/>
        <v>-1.087414643166791E-3</v>
      </c>
    </row>
    <row r="237" spans="23:25" x14ac:dyDescent="0.25">
      <c r="W237" s="3">
        <v>42699</v>
      </c>
      <c r="X237" s="2">
        <v>7.3609</v>
      </c>
      <c r="Y237" s="2">
        <f t="shared" si="5"/>
        <v>3.7156802081429493E-3</v>
      </c>
    </row>
    <row r="238" spans="23:25" x14ac:dyDescent="0.25">
      <c r="W238" s="3">
        <v>42698</v>
      </c>
      <c r="X238" s="2">
        <v>7.3335999999999997</v>
      </c>
      <c r="Y238" s="2">
        <f t="shared" si="5"/>
        <v>-9.2680938895366074E-4</v>
      </c>
    </row>
    <row r="239" spans="23:25" x14ac:dyDescent="0.25">
      <c r="W239" s="3">
        <v>42697</v>
      </c>
      <c r="X239" s="2">
        <v>7.3403999999999998</v>
      </c>
      <c r="Y239" s="2">
        <f t="shared" si="5"/>
        <v>-8.7150721786045254E-4</v>
      </c>
    </row>
    <row r="240" spans="23:25" x14ac:dyDescent="0.25">
      <c r="W240" s="3">
        <v>42696</v>
      </c>
      <c r="X240" s="2">
        <v>7.3468</v>
      </c>
      <c r="Y240" s="2">
        <f t="shared" si="5"/>
        <v>9.8049904358145736E-4</v>
      </c>
    </row>
    <row r="241" spans="23:25" x14ac:dyDescent="0.25">
      <c r="W241" s="3">
        <v>42695</v>
      </c>
      <c r="X241" s="2">
        <v>7.3395999999999999</v>
      </c>
      <c r="Y241" s="2">
        <f t="shared" si="5"/>
        <v>4.3831272253975441E-3</v>
      </c>
    </row>
    <row r="242" spans="23:25" x14ac:dyDescent="0.25">
      <c r="W242" s="3">
        <v>42692</v>
      </c>
      <c r="X242" s="2">
        <v>7.3075000000000001</v>
      </c>
      <c r="Y242" s="2">
        <f t="shared" si="5"/>
        <v>-4.1242240196834668E-3</v>
      </c>
    </row>
    <row r="243" spans="23:25" x14ac:dyDescent="0.25">
      <c r="W243" s="3">
        <v>42691</v>
      </c>
      <c r="X243" s="2">
        <v>7.3376999999999999</v>
      </c>
      <c r="Y243" s="2">
        <f t="shared" si="5"/>
        <v>-3.8493759999260755E-3</v>
      </c>
    </row>
    <row r="244" spans="23:25" x14ac:dyDescent="0.25">
      <c r="W244" s="3">
        <v>42690</v>
      </c>
      <c r="X244" s="2">
        <v>7.3659999999999997</v>
      </c>
      <c r="Y244" s="2">
        <f t="shared" si="5"/>
        <v>-4.0719376198869467E-4</v>
      </c>
    </row>
    <row r="245" spans="23:25" x14ac:dyDescent="0.25">
      <c r="W245" s="3">
        <v>42689</v>
      </c>
      <c r="X245" s="2">
        <v>7.3689999999999998</v>
      </c>
      <c r="Y245" s="2">
        <f t="shared" si="5"/>
        <v>1.0182954615359844E-3</v>
      </c>
    </row>
    <row r="246" spans="23:25" x14ac:dyDescent="0.25">
      <c r="W246" s="3">
        <v>42688</v>
      </c>
      <c r="X246" s="2">
        <v>7.3615000000000004</v>
      </c>
      <c r="Y246" s="2">
        <f t="shared" si="5"/>
        <v>-6.0942767166435492E-3</v>
      </c>
    </row>
    <row r="247" spans="23:25" x14ac:dyDescent="0.25">
      <c r="W247" s="3">
        <v>42685</v>
      </c>
      <c r="X247" s="2">
        <v>7.4065000000000003</v>
      </c>
      <c r="Y247" s="2">
        <f t="shared" si="5"/>
        <v>-4.5397371641537621E-3</v>
      </c>
    </row>
    <row r="248" spans="23:25" x14ac:dyDescent="0.25">
      <c r="W248" s="3">
        <v>42684</v>
      </c>
      <c r="X248" s="2">
        <v>7.4401999999999999</v>
      </c>
      <c r="Y248" s="2">
        <f t="shared" si="5"/>
        <v>-2.1213471791664963E-3</v>
      </c>
    </row>
    <row r="249" spans="23:25" x14ac:dyDescent="0.25">
      <c r="W249" s="3">
        <v>42683</v>
      </c>
      <c r="X249" s="2">
        <v>7.4560000000000004</v>
      </c>
      <c r="Y249" s="2">
        <f t="shared" si="5"/>
        <v>-5.1636838344913992E-3</v>
      </c>
    </row>
    <row r="250" spans="23:25" x14ac:dyDescent="0.25">
      <c r="W250" s="3">
        <v>42682</v>
      </c>
      <c r="X250" s="2">
        <v>7.4946000000000002</v>
      </c>
      <c r="Y250" s="2">
        <f t="shared" si="5"/>
        <v>-8.4025212505910878E-4</v>
      </c>
    </row>
    <row r="251" spans="23:25" x14ac:dyDescent="0.25">
      <c r="W251" s="3">
        <v>42681</v>
      </c>
      <c r="X251" s="2">
        <v>7.5008999999999997</v>
      </c>
      <c r="Y251" s="2">
        <f t="shared" si="5"/>
        <v>-5.9018395179183695E-3</v>
      </c>
    </row>
    <row r="252" spans="23:25" x14ac:dyDescent="0.25">
      <c r="W252" s="3">
        <v>42678</v>
      </c>
      <c r="X252" s="2">
        <v>7.5453000000000001</v>
      </c>
      <c r="Y252" s="2">
        <f t="shared" si="5"/>
        <v>3.5715034943448218E-3</v>
      </c>
    </row>
    <row r="253" spans="23:25" x14ac:dyDescent="0.25">
      <c r="W253" s="3">
        <v>42677</v>
      </c>
      <c r="X253" s="2">
        <v>7.5183999999999997</v>
      </c>
      <c r="Y253" s="2">
        <f t="shared" si="5"/>
        <v>1.0779376505374329E-3</v>
      </c>
    </row>
    <row r="254" spans="23:25" x14ac:dyDescent="0.25">
      <c r="W254" s="3">
        <v>42676</v>
      </c>
      <c r="X254" s="2">
        <v>7.5103</v>
      </c>
      <c r="Y254" s="2">
        <f t="shared" si="5"/>
        <v>2.9603179289044547E-3</v>
      </c>
    </row>
    <row r="255" spans="23:25" x14ac:dyDescent="0.25">
      <c r="W255" s="3">
        <v>42675</v>
      </c>
      <c r="X255" s="2">
        <v>7.4881000000000002</v>
      </c>
      <c r="Y255" s="2">
        <f t="shared" si="5"/>
        <v>6.1351529308832781E-3</v>
      </c>
    </row>
    <row r="256" spans="23:25" x14ac:dyDescent="0.25">
      <c r="W256" s="3">
        <v>42674</v>
      </c>
      <c r="X256" s="2">
        <v>7.4423000000000004</v>
      </c>
      <c r="Y256" s="2">
        <f t="shared" si="5"/>
        <v>-1.6379360302276901E-3</v>
      </c>
    </row>
    <row r="257" spans="23:25" x14ac:dyDescent="0.25">
      <c r="W257" s="3">
        <v>42671</v>
      </c>
      <c r="X257" s="2">
        <v>7.4545000000000003</v>
      </c>
      <c r="Y257" s="2">
        <f t="shared" si="5"/>
        <v>6.6624291665546434E-3</v>
      </c>
    </row>
    <row r="258" spans="23:25" x14ac:dyDescent="0.25">
      <c r="W258" s="3">
        <v>42670</v>
      </c>
      <c r="X258" s="2">
        <v>7.4050000000000002</v>
      </c>
      <c r="Y258" s="2">
        <f t="shared" si="5"/>
        <v>4.4574416374209376E-4</v>
      </c>
    </row>
    <row r="259" spans="23:25" x14ac:dyDescent="0.25">
      <c r="W259" s="3">
        <v>42669</v>
      </c>
      <c r="X259" s="2">
        <v>7.4016999999999999</v>
      </c>
      <c r="Y259" s="2">
        <f t="shared" si="5"/>
        <v>3.1799971317007557E-3</v>
      </c>
    </row>
    <row r="260" spans="23:25" x14ac:dyDescent="0.25">
      <c r="W260" s="3">
        <v>42668</v>
      </c>
      <c r="X260" s="2">
        <v>7.3781999999999996</v>
      </c>
      <c r="Y260" s="2">
        <f t="shared" si="5"/>
        <v>-3.3877863850436155E-4</v>
      </c>
    </row>
    <row r="261" spans="23:25" x14ac:dyDescent="0.25">
      <c r="W261" s="3">
        <v>42667</v>
      </c>
      <c r="X261" s="2">
        <v>7.3807</v>
      </c>
      <c r="Y261" s="2">
        <f t="shared" si="5"/>
        <v>1.3558037246411191E-3</v>
      </c>
    </row>
    <row r="262" spans="23:25" x14ac:dyDescent="0.25">
      <c r="W262" s="3">
        <v>42664</v>
      </c>
      <c r="X262" s="2">
        <v>7.3707000000000003</v>
      </c>
      <c r="Y262" s="2">
        <f t="shared" ref="Y262:Y325" si="6">LN(X262/X263)</f>
        <v>-6.3745670504793031E-4</v>
      </c>
    </row>
    <row r="263" spans="23:25" x14ac:dyDescent="0.25">
      <c r="W263" s="3">
        <v>42663</v>
      </c>
      <c r="X263" s="2">
        <v>7.3754</v>
      </c>
      <c r="Y263" s="2">
        <f t="shared" si="6"/>
        <v>-2.7891754816478076E-3</v>
      </c>
    </row>
    <row r="264" spans="23:25" x14ac:dyDescent="0.25">
      <c r="W264" s="3">
        <v>42662</v>
      </c>
      <c r="X264" s="2">
        <v>7.3959999999999999</v>
      </c>
      <c r="Y264" s="2">
        <f t="shared" si="6"/>
        <v>-1.243142608006024E-3</v>
      </c>
    </row>
    <row r="265" spans="23:25" x14ac:dyDescent="0.25">
      <c r="W265" s="3">
        <v>42661</v>
      </c>
      <c r="X265" s="2">
        <v>7.4051999999999998</v>
      </c>
      <c r="Y265" s="2">
        <f t="shared" si="6"/>
        <v>-2.2526329574644607E-3</v>
      </c>
    </row>
    <row r="266" spans="23:25" x14ac:dyDescent="0.25">
      <c r="W266" s="3">
        <v>42660</v>
      </c>
      <c r="X266" s="2">
        <v>7.4218999999999999</v>
      </c>
      <c r="Y266" s="2">
        <f t="shared" si="6"/>
        <v>4.0232267039420309E-3</v>
      </c>
    </row>
    <row r="267" spans="23:25" x14ac:dyDescent="0.25">
      <c r="W267" s="3">
        <v>42657</v>
      </c>
      <c r="X267" s="2">
        <v>7.3921000000000001</v>
      </c>
      <c r="Y267" s="2">
        <f t="shared" si="6"/>
        <v>-7.1442354928045477E-3</v>
      </c>
    </row>
    <row r="268" spans="23:25" x14ac:dyDescent="0.25">
      <c r="W268" s="3">
        <v>42656</v>
      </c>
      <c r="X268" s="2">
        <v>7.4451000000000001</v>
      </c>
      <c r="Y268" s="2">
        <f t="shared" si="6"/>
        <v>5.6842825467665042E-3</v>
      </c>
    </row>
    <row r="269" spans="23:25" x14ac:dyDescent="0.25">
      <c r="W269" s="3">
        <v>42655</v>
      </c>
      <c r="X269" s="2">
        <v>7.4028999999999998</v>
      </c>
      <c r="Y269" s="2">
        <f t="shared" si="6"/>
        <v>-4.8646158767596277E-3</v>
      </c>
    </row>
    <row r="270" spans="23:25" x14ac:dyDescent="0.25">
      <c r="W270" s="3">
        <v>42654</v>
      </c>
      <c r="X270" s="2">
        <v>7.4390000000000001</v>
      </c>
      <c r="Y270" s="2">
        <f t="shared" si="6"/>
        <v>-5.8038001438719808E-3</v>
      </c>
    </row>
    <row r="271" spans="23:25" x14ac:dyDescent="0.25">
      <c r="W271" s="3">
        <v>42653</v>
      </c>
      <c r="X271" s="2">
        <v>7.4823000000000004</v>
      </c>
      <c r="Y271" s="2">
        <f t="shared" si="6"/>
        <v>-4.2809483450922071E-3</v>
      </c>
    </row>
    <row r="272" spans="23:25" x14ac:dyDescent="0.25">
      <c r="W272" s="3">
        <v>42650</v>
      </c>
      <c r="X272" s="2">
        <v>7.5144000000000002</v>
      </c>
      <c r="Y272" s="2">
        <f t="shared" si="6"/>
        <v>4.65523486579013E-3</v>
      </c>
    </row>
    <row r="273" spans="23:25" x14ac:dyDescent="0.25">
      <c r="W273" s="3">
        <v>42649</v>
      </c>
      <c r="X273" s="2">
        <v>7.4794999999999998</v>
      </c>
      <c r="Y273" s="2">
        <f t="shared" si="6"/>
        <v>-3.7365760429697334E-3</v>
      </c>
    </row>
    <row r="274" spans="23:25" x14ac:dyDescent="0.25">
      <c r="W274" s="3">
        <v>42648</v>
      </c>
      <c r="X274" s="2">
        <v>7.5075000000000003</v>
      </c>
      <c r="Y274" s="2">
        <f t="shared" si="6"/>
        <v>6.3956511753570646E-4</v>
      </c>
    </row>
    <row r="275" spans="23:25" x14ac:dyDescent="0.25">
      <c r="W275" s="3">
        <v>42647</v>
      </c>
      <c r="X275" s="2">
        <v>7.5026999999999999</v>
      </c>
      <c r="Y275" s="2">
        <f t="shared" si="6"/>
        <v>1.7475641941434327E-3</v>
      </c>
    </row>
    <row r="276" spans="23:25" x14ac:dyDescent="0.25">
      <c r="W276" s="3">
        <v>42646</v>
      </c>
      <c r="X276" s="2">
        <v>7.4896000000000003</v>
      </c>
      <c r="Y276" s="2">
        <f t="shared" si="6"/>
        <v>-1.8142046489225665E-3</v>
      </c>
    </row>
    <row r="277" spans="23:25" x14ac:dyDescent="0.25">
      <c r="W277" s="3">
        <v>42643</v>
      </c>
      <c r="X277" s="2">
        <v>7.5031999999999996</v>
      </c>
      <c r="Y277" s="2">
        <f t="shared" si="6"/>
        <v>1.8943189453616916E-3</v>
      </c>
    </row>
    <row r="278" spans="23:25" x14ac:dyDescent="0.25">
      <c r="W278" s="3">
        <v>42642</v>
      </c>
      <c r="X278" s="2">
        <v>7.4889999999999999</v>
      </c>
      <c r="Y278" s="2">
        <f t="shared" si="6"/>
        <v>-1.2010410464902406E-3</v>
      </c>
    </row>
    <row r="279" spans="23:25" x14ac:dyDescent="0.25">
      <c r="W279" s="3">
        <v>42641</v>
      </c>
      <c r="X279" s="2">
        <v>7.4980000000000002</v>
      </c>
      <c r="Y279" s="2">
        <f t="shared" si="6"/>
        <v>4.4021424470469962E-4</v>
      </c>
    </row>
    <row r="280" spans="23:25" x14ac:dyDescent="0.25">
      <c r="W280" s="3">
        <v>42640</v>
      </c>
      <c r="X280" s="2">
        <v>7.4946999999999999</v>
      </c>
      <c r="Y280" s="2">
        <f t="shared" si="6"/>
        <v>-3.489707582615006E-3</v>
      </c>
    </row>
    <row r="281" spans="23:25" x14ac:dyDescent="0.25">
      <c r="W281" s="3">
        <v>42639</v>
      </c>
      <c r="X281" s="2">
        <v>7.5209000000000001</v>
      </c>
      <c r="Y281" s="2">
        <f t="shared" si="6"/>
        <v>2.956139466657513E-3</v>
      </c>
    </row>
    <row r="282" spans="23:25" x14ac:dyDescent="0.25">
      <c r="W282" s="3">
        <v>42636</v>
      </c>
      <c r="X282" s="2">
        <v>7.4987000000000004</v>
      </c>
      <c r="Y282" s="2">
        <f t="shared" si="6"/>
        <v>1.2276325583365515E-3</v>
      </c>
    </row>
    <row r="283" spans="23:25" x14ac:dyDescent="0.25">
      <c r="W283" s="3">
        <v>42635</v>
      </c>
      <c r="X283" s="2">
        <v>7.4894999999999996</v>
      </c>
      <c r="Y283" s="2">
        <f t="shared" si="6"/>
        <v>3.7053676526898902E-3</v>
      </c>
    </row>
    <row r="284" spans="23:25" x14ac:dyDescent="0.25">
      <c r="W284" s="3">
        <v>42634</v>
      </c>
      <c r="X284" s="2">
        <v>7.4618000000000002</v>
      </c>
      <c r="Y284" s="2">
        <f t="shared" si="6"/>
        <v>1.4349994751043187E-3</v>
      </c>
    </row>
    <row r="285" spans="23:25" x14ac:dyDescent="0.25">
      <c r="W285" s="3">
        <v>42633</v>
      </c>
      <c r="X285" s="2">
        <v>7.4511000000000003</v>
      </c>
      <c r="Y285" s="2">
        <f t="shared" si="6"/>
        <v>2.2818026339746421E-4</v>
      </c>
    </row>
    <row r="286" spans="23:25" x14ac:dyDescent="0.25">
      <c r="W286" s="3">
        <v>42632</v>
      </c>
      <c r="X286" s="2">
        <v>7.4493999999999998</v>
      </c>
      <c r="Y286" s="2">
        <f t="shared" si="6"/>
        <v>3.5367325485837742E-3</v>
      </c>
    </row>
    <row r="287" spans="23:25" x14ac:dyDescent="0.25">
      <c r="W287" s="3">
        <v>42629</v>
      </c>
      <c r="X287" s="2">
        <v>7.4230999999999998</v>
      </c>
      <c r="Y287" s="2">
        <f t="shared" si="6"/>
        <v>-7.2348823309172534E-3</v>
      </c>
    </row>
    <row r="288" spans="23:25" x14ac:dyDescent="0.25">
      <c r="W288" s="3">
        <v>42628</v>
      </c>
      <c r="X288" s="2">
        <v>7.4770000000000003</v>
      </c>
      <c r="Y288" s="2">
        <f t="shared" si="6"/>
        <v>-3.2313657258513234E-3</v>
      </c>
    </row>
    <row r="289" spans="23:25" x14ac:dyDescent="0.25">
      <c r="W289" s="3">
        <v>42627</v>
      </c>
      <c r="X289" s="2">
        <v>7.5011999999999999</v>
      </c>
      <c r="Y289" s="2">
        <f t="shared" si="6"/>
        <v>-8.6615280351914675E-4</v>
      </c>
    </row>
    <row r="290" spans="23:25" x14ac:dyDescent="0.25">
      <c r="W290" s="3">
        <v>42626</v>
      </c>
      <c r="X290" s="2">
        <v>7.5076999999999998</v>
      </c>
      <c r="Y290" s="2">
        <f t="shared" si="6"/>
        <v>-4.2613826167889785E-4</v>
      </c>
    </row>
    <row r="291" spans="23:25" x14ac:dyDescent="0.25">
      <c r="W291" s="3">
        <v>42625</v>
      </c>
      <c r="X291" s="2">
        <v>7.5109000000000004</v>
      </c>
      <c r="Y291" s="2">
        <f t="shared" si="6"/>
        <v>-1.6096957692564075E-3</v>
      </c>
    </row>
    <row r="292" spans="23:25" x14ac:dyDescent="0.25">
      <c r="W292" s="3">
        <v>42622</v>
      </c>
      <c r="X292" s="2">
        <v>7.5229999999999997</v>
      </c>
      <c r="Y292" s="2">
        <f t="shared" si="6"/>
        <v>1.3293452993973828E-4</v>
      </c>
    </row>
    <row r="293" spans="23:25" x14ac:dyDescent="0.25">
      <c r="W293" s="3">
        <v>42621</v>
      </c>
      <c r="X293" s="2">
        <v>7.5220000000000002</v>
      </c>
      <c r="Y293" s="2">
        <f t="shared" si="6"/>
        <v>3.1824049335225884E-3</v>
      </c>
    </row>
    <row r="294" spans="23:25" x14ac:dyDescent="0.25">
      <c r="W294" s="3">
        <v>42620</v>
      </c>
      <c r="X294" s="2">
        <v>7.4981</v>
      </c>
      <c r="Y294" s="2">
        <f t="shared" si="6"/>
        <v>-1.9985084460329037E-3</v>
      </c>
    </row>
    <row r="295" spans="23:25" x14ac:dyDescent="0.25">
      <c r="W295" s="3">
        <v>42619</v>
      </c>
      <c r="X295" s="2">
        <v>7.5130999999999997</v>
      </c>
      <c r="Y295" s="2">
        <f t="shared" si="6"/>
        <v>7.159775719888916E-3</v>
      </c>
    </row>
    <row r="296" spans="23:25" x14ac:dyDescent="0.25">
      <c r="W296" s="3">
        <v>42618</v>
      </c>
      <c r="X296" s="2">
        <v>7.4595000000000002</v>
      </c>
      <c r="Y296" s="2">
        <f t="shared" si="6"/>
        <v>-1.7010793228457231E-3</v>
      </c>
    </row>
    <row r="297" spans="23:25" x14ac:dyDescent="0.25">
      <c r="W297" s="3">
        <v>42615</v>
      </c>
      <c r="X297" s="2">
        <v>7.4722</v>
      </c>
      <c r="Y297" s="2">
        <f t="shared" si="6"/>
        <v>-1.8852163219571212E-3</v>
      </c>
    </row>
    <row r="298" spans="23:25" x14ac:dyDescent="0.25">
      <c r="W298" s="3">
        <v>42614</v>
      </c>
      <c r="X298" s="2">
        <v>7.4863</v>
      </c>
      <c r="Y298" s="2">
        <f t="shared" si="6"/>
        <v>2.6885152458907108E-3</v>
      </c>
    </row>
    <row r="299" spans="23:25" x14ac:dyDescent="0.25">
      <c r="W299" s="3">
        <v>42613</v>
      </c>
      <c r="X299" s="2">
        <v>7.4661999999999997</v>
      </c>
      <c r="Y299" s="2">
        <f t="shared" si="6"/>
        <v>1.0720700016379474E-3</v>
      </c>
    </row>
    <row r="300" spans="23:25" x14ac:dyDescent="0.25">
      <c r="W300" s="3">
        <v>42612</v>
      </c>
      <c r="X300" s="2">
        <v>7.4581999999999997</v>
      </c>
      <c r="Y300" s="2">
        <f t="shared" si="6"/>
        <v>-3.5735594908650249E-3</v>
      </c>
    </row>
    <row r="301" spans="23:25" x14ac:dyDescent="0.25">
      <c r="W301" s="3">
        <v>42611</v>
      </c>
      <c r="X301" s="2">
        <v>7.4848999999999997</v>
      </c>
      <c r="Y301" s="2">
        <f t="shared" si="6"/>
        <v>-1.4151827413271876E-3</v>
      </c>
    </row>
    <row r="302" spans="23:25" x14ac:dyDescent="0.25">
      <c r="W302" s="3">
        <v>42608</v>
      </c>
      <c r="X302" s="2">
        <v>7.4954999999999998</v>
      </c>
      <c r="Y302" s="2">
        <f t="shared" si="6"/>
        <v>-3.8083616829941913E-3</v>
      </c>
    </row>
    <row r="303" spans="23:25" x14ac:dyDescent="0.25">
      <c r="W303" s="3">
        <v>42607</v>
      </c>
      <c r="X303" s="2">
        <v>7.5240999999999998</v>
      </c>
      <c r="Y303" s="2">
        <f t="shared" si="6"/>
        <v>1.1569534852145726E-3</v>
      </c>
    </row>
    <row r="304" spans="23:25" x14ac:dyDescent="0.25">
      <c r="W304" s="3">
        <v>42606</v>
      </c>
      <c r="X304" s="2">
        <v>7.5153999999999996</v>
      </c>
      <c r="Y304" s="2">
        <f t="shared" si="6"/>
        <v>-1.5423073843830837E-3</v>
      </c>
    </row>
    <row r="305" spans="23:25" x14ac:dyDescent="0.25">
      <c r="W305" s="3">
        <v>42605</v>
      </c>
      <c r="X305" s="2">
        <v>7.5270000000000001</v>
      </c>
      <c r="Y305" s="2">
        <f t="shared" si="6"/>
        <v>-1.7919367662075582E-3</v>
      </c>
    </row>
    <row r="306" spans="23:25" x14ac:dyDescent="0.25">
      <c r="W306" s="3">
        <v>42604</v>
      </c>
      <c r="X306" s="2">
        <v>7.5404999999999998</v>
      </c>
      <c r="Y306" s="2">
        <f t="shared" si="6"/>
        <v>4.6426795726965106E-4</v>
      </c>
    </row>
    <row r="307" spans="23:25" x14ac:dyDescent="0.25">
      <c r="W307" s="3">
        <v>42601</v>
      </c>
      <c r="X307" s="2">
        <v>7.5369999999999999</v>
      </c>
      <c r="Y307" s="2">
        <f t="shared" si="6"/>
        <v>6.1050873198355521E-4</v>
      </c>
    </row>
    <row r="308" spans="23:25" x14ac:dyDescent="0.25">
      <c r="W308" s="3">
        <v>42600</v>
      </c>
      <c r="X308" s="2">
        <v>7.5324</v>
      </c>
      <c r="Y308" s="2">
        <f t="shared" si="6"/>
        <v>5.5648149995214452E-3</v>
      </c>
    </row>
    <row r="309" spans="23:25" x14ac:dyDescent="0.25">
      <c r="W309" s="3">
        <v>42599</v>
      </c>
      <c r="X309" s="2">
        <v>7.4905999999999997</v>
      </c>
      <c r="Y309" s="2">
        <f t="shared" si="6"/>
        <v>1.7503896078617854E-3</v>
      </c>
    </row>
    <row r="310" spans="23:25" x14ac:dyDescent="0.25">
      <c r="W310" s="3">
        <v>42598</v>
      </c>
      <c r="X310" s="2">
        <v>7.4775</v>
      </c>
      <c r="Y310" s="2">
        <f t="shared" si="6"/>
        <v>5.9420591046074073E-3</v>
      </c>
    </row>
    <row r="311" spans="23:25" x14ac:dyDescent="0.25">
      <c r="W311" s="3">
        <v>42597</v>
      </c>
      <c r="X311" s="2">
        <v>7.4332000000000003</v>
      </c>
      <c r="Y311" s="2">
        <f t="shared" si="6"/>
        <v>1.1576412336184892E-3</v>
      </c>
    </row>
    <row r="312" spans="23:25" x14ac:dyDescent="0.25">
      <c r="W312" s="3">
        <v>42594</v>
      </c>
      <c r="X312" s="2">
        <v>7.4245999999999999</v>
      </c>
      <c r="Y312" s="2">
        <f t="shared" si="6"/>
        <v>3.6567058915124425E-3</v>
      </c>
    </row>
    <row r="313" spans="23:25" x14ac:dyDescent="0.25">
      <c r="W313" s="3">
        <v>42593</v>
      </c>
      <c r="X313" s="2">
        <v>7.3975</v>
      </c>
      <c r="Y313" s="2">
        <f t="shared" si="6"/>
        <v>-3.5893599285407598E-3</v>
      </c>
    </row>
    <row r="314" spans="23:25" x14ac:dyDescent="0.25">
      <c r="W314" s="3">
        <v>42592</v>
      </c>
      <c r="X314" s="2">
        <v>7.4241000000000001</v>
      </c>
      <c r="Y314" s="2">
        <f t="shared" si="6"/>
        <v>2.4544853859952412E-3</v>
      </c>
    </row>
    <row r="315" spans="23:25" x14ac:dyDescent="0.25">
      <c r="W315" s="3">
        <v>42591</v>
      </c>
      <c r="X315" s="2">
        <v>7.4058999999999999</v>
      </c>
      <c r="Y315" s="2">
        <f t="shared" si="6"/>
        <v>1.5675467054897731E-3</v>
      </c>
    </row>
    <row r="316" spans="23:25" x14ac:dyDescent="0.25">
      <c r="W316" s="3">
        <v>42590</v>
      </c>
      <c r="X316" s="2">
        <v>7.3943000000000003</v>
      </c>
      <c r="Y316" s="2">
        <f t="shared" si="6"/>
        <v>5.952300604577191E-4</v>
      </c>
    </row>
    <row r="317" spans="23:25" x14ac:dyDescent="0.25">
      <c r="W317" s="3">
        <v>42587</v>
      </c>
      <c r="X317" s="2">
        <v>7.3898999999999999</v>
      </c>
      <c r="Y317" s="2">
        <f t="shared" si="6"/>
        <v>-1.0819730832772737E-3</v>
      </c>
    </row>
    <row r="318" spans="23:25" x14ac:dyDescent="0.25">
      <c r="W318" s="3">
        <v>42586</v>
      </c>
      <c r="X318" s="2">
        <v>7.3978999999999999</v>
      </c>
      <c r="Y318" s="2">
        <f t="shared" si="6"/>
        <v>-1.256323999597593E-3</v>
      </c>
    </row>
    <row r="319" spans="23:25" x14ac:dyDescent="0.25">
      <c r="W319" s="3">
        <v>42585</v>
      </c>
      <c r="X319" s="2">
        <v>7.4071999999999996</v>
      </c>
      <c r="Y319" s="2">
        <f t="shared" si="6"/>
        <v>-4.9558386283040847E-3</v>
      </c>
    </row>
    <row r="320" spans="23:25" x14ac:dyDescent="0.25">
      <c r="W320" s="3">
        <v>42584</v>
      </c>
      <c r="X320" s="2">
        <v>7.444</v>
      </c>
      <c r="Y320" s="2">
        <f t="shared" si="6"/>
        <v>3.4718986309251062E-3</v>
      </c>
    </row>
    <row r="321" spans="23:25" x14ac:dyDescent="0.25">
      <c r="W321" s="3">
        <v>42583</v>
      </c>
      <c r="X321" s="2">
        <v>7.4181999999999997</v>
      </c>
      <c r="Y321" s="2">
        <f t="shared" si="6"/>
        <v>1.5514441657869579E-3</v>
      </c>
    </row>
    <row r="322" spans="23:25" x14ac:dyDescent="0.25">
      <c r="W322" s="3">
        <v>42580</v>
      </c>
      <c r="X322" s="2">
        <v>7.4066999999999998</v>
      </c>
      <c r="Y322" s="2">
        <f t="shared" si="6"/>
        <v>3.7197643307439825E-3</v>
      </c>
    </row>
    <row r="323" spans="23:25" x14ac:dyDescent="0.25">
      <c r="W323" s="3">
        <v>42579</v>
      </c>
      <c r="X323" s="2">
        <v>7.3792</v>
      </c>
      <c r="Y323" s="2">
        <f t="shared" si="6"/>
        <v>1.7618637853801771E-4</v>
      </c>
    </row>
    <row r="324" spans="23:25" x14ac:dyDescent="0.25">
      <c r="W324" s="3">
        <v>42578</v>
      </c>
      <c r="X324" s="2">
        <v>7.3779000000000003</v>
      </c>
      <c r="Y324" s="2">
        <f t="shared" si="6"/>
        <v>5.2864517110842897E-3</v>
      </c>
    </row>
    <row r="325" spans="23:25" x14ac:dyDescent="0.25">
      <c r="W325" s="3">
        <v>42577</v>
      </c>
      <c r="X325" s="2">
        <v>7.3390000000000004</v>
      </c>
      <c r="Y325" s="2">
        <f t="shared" si="6"/>
        <v>-1.9601977363601321E-3</v>
      </c>
    </row>
    <row r="326" spans="23:25" x14ac:dyDescent="0.25">
      <c r="W326" s="3">
        <v>42576</v>
      </c>
      <c r="X326" s="2">
        <v>7.3533999999999997</v>
      </c>
      <c r="Y326" s="2">
        <f t="shared" ref="Y326:Y389" si="7">LN(X326/X327)</f>
        <v>2.2463812091739117E-3</v>
      </c>
    </row>
    <row r="327" spans="23:25" x14ac:dyDescent="0.25">
      <c r="W327" s="3">
        <v>42573</v>
      </c>
      <c r="X327" s="2">
        <v>7.3369</v>
      </c>
      <c r="Y327" s="2">
        <f t="shared" si="7"/>
        <v>-3.3744742401706699E-3</v>
      </c>
    </row>
    <row r="328" spans="23:25" x14ac:dyDescent="0.25">
      <c r="W328" s="3">
        <v>42572</v>
      </c>
      <c r="X328" s="2">
        <v>7.3616999999999999</v>
      </c>
      <c r="Y328" s="2">
        <f t="shared" si="7"/>
        <v>6.5223596947612235E-4</v>
      </c>
    </row>
    <row r="329" spans="23:25" x14ac:dyDescent="0.25">
      <c r="W329" s="3">
        <v>42571</v>
      </c>
      <c r="X329" s="2">
        <v>7.3568999999999996</v>
      </c>
      <c r="Y329" s="2">
        <f t="shared" si="7"/>
        <v>-5.2736231543078268E-3</v>
      </c>
    </row>
    <row r="330" spans="23:25" x14ac:dyDescent="0.25">
      <c r="W330" s="3">
        <v>42570</v>
      </c>
      <c r="X330" s="2">
        <v>7.3958000000000004</v>
      </c>
      <c r="Y330" s="2">
        <f t="shared" si="7"/>
        <v>-5.0038206194474091E-3</v>
      </c>
    </row>
    <row r="331" spans="23:25" x14ac:dyDescent="0.25">
      <c r="W331" s="3">
        <v>42569</v>
      </c>
      <c r="X331" s="2">
        <v>7.4329000000000001</v>
      </c>
      <c r="Y331" s="2">
        <f t="shared" si="7"/>
        <v>4.1928782600359578E-3</v>
      </c>
    </row>
    <row r="332" spans="23:25" x14ac:dyDescent="0.25">
      <c r="W332" s="3">
        <v>42566</v>
      </c>
      <c r="X332" s="2">
        <v>7.4017999999999997</v>
      </c>
      <c r="Y332" s="2">
        <f t="shared" si="7"/>
        <v>-5.3492275525501114E-3</v>
      </c>
    </row>
    <row r="333" spans="23:25" x14ac:dyDescent="0.25">
      <c r="W333" s="3">
        <v>42565</v>
      </c>
      <c r="X333" s="2">
        <v>7.4414999999999996</v>
      </c>
      <c r="Y333" s="2">
        <f t="shared" si="7"/>
        <v>2.9607719630319676E-3</v>
      </c>
    </row>
    <row r="334" spans="23:25" x14ac:dyDescent="0.25">
      <c r="W334" s="3">
        <v>42564</v>
      </c>
      <c r="X334" s="2">
        <v>7.4195000000000002</v>
      </c>
      <c r="Y334" s="2">
        <f t="shared" si="7"/>
        <v>1.6861704328919522E-3</v>
      </c>
    </row>
    <row r="335" spans="23:25" x14ac:dyDescent="0.25">
      <c r="W335" s="3">
        <v>42563</v>
      </c>
      <c r="X335" s="2">
        <v>7.407</v>
      </c>
      <c r="Y335" s="2">
        <f t="shared" si="7"/>
        <v>-9.580936021101066E-4</v>
      </c>
    </row>
    <row r="336" spans="23:25" x14ac:dyDescent="0.25">
      <c r="W336" s="3">
        <v>42562</v>
      </c>
      <c r="X336" s="2">
        <v>7.4141000000000004</v>
      </c>
      <c r="Y336" s="2">
        <f t="shared" si="7"/>
        <v>1.039101338393183E-3</v>
      </c>
    </row>
    <row r="337" spans="23:25" x14ac:dyDescent="0.25">
      <c r="W337" s="3">
        <v>42559</v>
      </c>
      <c r="X337" s="2">
        <v>7.4063999999999997</v>
      </c>
      <c r="Y337" s="2">
        <f t="shared" si="7"/>
        <v>-8.6374438537791616E-4</v>
      </c>
    </row>
    <row r="338" spans="23:25" x14ac:dyDescent="0.25">
      <c r="W338" s="3">
        <v>42558</v>
      </c>
      <c r="X338" s="2">
        <v>7.4127999999999998</v>
      </c>
      <c r="Y338" s="2">
        <f t="shared" si="7"/>
        <v>-2.9096415807456535E-3</v>
      </c>
    </row>
    <row r="339" spans="23:25" x14ac:dyDescent="0.25">
      <c r="W339" s="3">
        <v>42557</v>
      </c>
      <c r="X339" s="2">
        <v>7.4344000000000001</v>
      </c>
      <c r="Y339" s="2">
        <f t="shared" si="7"/>
        <v>3.3954059945615614E-3</v>
      </c>
    </row>
    <row r="340" spans="23:25" x14ac:dyDescent="0.25">
      <c r="W340" s="3">
        <v>42556</v>
      </c>
      <c r="X340" s="2">
        <v>7.4092000000000002</v>
      </c>
      <c r="Y340" s="2">
        <f t="shared" si="7"/>
        <v>-4.833626612780354E-3</v>
      </c>
    </row>
    <row r="341" spans="23:25" x14ac:dyDescent="0.25">
      <c r="W341" s="3">
        <v>42555</v>
      </c>
      <c r="X341" s="2">
        <v>7.4451000000000001</v>
      </c>
      <c r="Y341" s="2">
        <f t="shared" si="7"/>
        <v>1.4247697240704282E-3</v>
      </c>
    </row>
    <row r="342" spans="23:25" x14ac:dyDescent="0.25">
      <c r="W342" s="3">
        <v>42552</v>
      </c>
      <c r="X342" s="2">
        <v>7.4344999999999999</v>
      </c>
      <c r="Y342" s="2">
        <f t="shared" si="7"/>
        <v>3.5843298224603193E-3</v>
      </c>
    </row>
    <row r="343" spans="23:25" x14ac:dyDescent="0.25">
      <c r="W343" s="3">
        <v>42551</v>
      </c>
      <c r="X343" s="2">
        <v>7.4078999999999997</v>
      </c>
      <c r="Y343" s="2">
        <f t="shared" si="7"/>
        <v>5.5361641198739021E-4</v>
      </c>
    </row>
    <row r="344" spans="23:25" x14ac:dyDescent="0.25">
      <c r="W344" s="3">
        <v>42550</v>
      </c>
      <c r="X344" s="2">
        <v>7.4038000000000004</v>
      </c>
      <c r="Y344" s="2">
        <f t="shared" si="7"/>
        <v>9.4590766886931915E-4</v>
      </c>
    </row>
    <row r="345" spans="23:25" x14ac:dyDescent="0.25">
      <c r="W345" s="3">
        <v>42549</v>
      </c>
      <c r="X345" s="2">
        <v>7.3967999999999998</v>
      </c>
      <c r="Y345" s="2">
        <f t="shared" si="7"/>
        <v>4.1590804318810386E-3</v>
      </c>
    </row>
    <row r="346" spans="23:25" x14ac:dyDescent="0.25">
      <c r="W346" s="3">
        <v>42548</v>
      </c>
      <c r="X346" s="2">
        <v>7.3661000000000003</v>
      </c>
      <c r="Y346" s="2">
        <f t="shared" si="7"/>
        <v>-1.8039406743399922E-3</v>
      </c>
    </row>
    <row r="347" spans="23:25" x14ac:dyDescent="0.25">
      <c r="W347" s="3">
        <v>42545</v>
      </c>
      <c r="X347" s="2">
        <v>7.3794000000000004</v>
      </c>
      <c r="Y347" s="2">
        <f t="shared" si="7"/>
        <v>-1.5957320620339239E-2</v>
      </c>
    </row>
    <row r="348" spans="23:25" x14ac:dyDescent="0.25">
      <c r="W348" s="3">
        <v>42544</v>
      </c>
      <c r="X348" s="2">
        <v>7.4981</v>
      </c>
      <c r="Y348" s="2">
        <f t="shared" si="7"/>
        <v>8.1955597659640073E-3</v>
      </c>
    </row>
    <row r="349" spans="23:25" x14ac:dyDescent="0.25">
      <c r="W349" s="3">
        <v>42543</v>
      </c>
      <c r="X349" s="2">
        <v>7.4368999999999996</v>
      </c>
      <c r="Y349" s="2">
        <f t="shared" si="7"/>
        <v>3.2593499385540976E-3</v>
      </c>
    </row>
    <row r="350" spans="23:25" x14ac:dyDescent="0.25">
      <c r="W350" s="3">
        <v>42542</v>
      </c>
      <c r="X350" s="2">
        <v>7.4127000000000001</v>
      </c>
      <c r="Y350" s="2">
        <f t="shared" si="7"/>
        <v>-5.837743900413141E-3</v>
      </c>
    </row>
    <row r="351" spans="23:25" x14ac:dyDescent="0.25">
      <c r="W351" s="3">
        <v>42541</v>
      </c>
      <c r="X351" s="2">
        <v>7.4561000000000002</v>
      </c>
      <c r="Y351" s="2">
        <f t="shared" si="7"/>
        <v>2.3767173563338747E-3</v>
      </c>
    </row>
    <row r="352" spans="23:25" x14ac:dyDescent="0.25">
      <c r="W352" s="3">
        <v>42538</v>
      </c>
      <c r="X352" s="2">
        <v>7.4383999999999997</v>
      </c>
      <c r="Y352" s="2">
        <f t="shared" si="7"/>
        <v>4.2977789142134232E-3</v>
      </c>
    </row>
    <row r="353" spans="23:25" x14ac:dyDescent="0.25">
      <c r="W353" s="3">
        <v>42537</v>
      </c>
      <c r="X353" s="2">
        <v>7.4065000000000003</v>
      </c>
      <c r="Y353" s="2">
        <f t="shared" si="7"/>
        <v>-2.5485622516185601E-3</v>
      </c>
    </row>
    <row r="354" spans="23:25" x14ac:dyDescent="0.25">
      <c r="W354" s="3">
        <v>42536</v>
      </c>
      <c r="X354" s="2">
        <v>7.4253999999999998</v>
      </c>
      <c r="Y354" s="2">
        <f t="shared" si="7"/>
        <v>3.0077238845774771E-3</v>
      </c>
    </row>
    <row r="355" spans="23:25" x14ac:dyDescent="0.25">
      <c r="W355" s="3">
        <v>42535</v>
      </c>
      <c r="X355" s="2">
        <v>7.4031000000000002</v>
      </c>
      <c r="Y355" s="2">
        <f t="shared" si="7"/>
        <v>-6.3957346542859381E-3</v>
      </c>
    </row>
    <row r="356" spans="23:25" x14ac:dyDescent="0.25">
      <c r="W356" s="3">
        <v>42534</v>
      </c>
      <c r="X356" s="2">
        <v>7.4505999999999997</v>
      </c>
      <c r="Y356" s="2">
        <f t="shared" si="7"/>
        <v>2.8629244213327363E-3</v>
      </c>
    </row>
    <row r="357" spans="23:25" x14ac:dyDescent="0.25">
      <c r="W357" s="3">
        <v>42531</v>
      </c>
      <c r="X357" s="2">
        <v>7.4292999999999996</v>
      </c>
      <c r="Y357" s="2">
        <f t="shared" si="7"/>
        <v>-3.0105526400638107E-3</v>
      </c>
    </row>
    <row r="358" spans="23:25" x14ac:dyDescent="0.25">
      <c r="W358" s="3">
        <v>42530</v>
      </c>
      <c r="X358" s="2">
        <v>7.4516999999999998</v>
      </c>
      <c r="Y358" s="2">
        <f t="shared" si="7"/>
        <v>-4.2450398864124599E-3</v>
      </c>
    </row>
    <row r="359" spans="23:25" x14ac:dyDescent="0.25">
      <c r="W359" s="3">
        <v>42529</v>
      </c>
      <c r="X359" s="2">
        <v>7.4833999999999996</v>
      </c>
      <c r="Y359" s="2">
        <f t="shared" si="7"/>
        <v>1.8056219921761781E-3</v>
      </c>
    </row>
    <row r="360" spans="23:25" x14ac:dyDescent="0.25">
      <c r="W360" s="3">
        <v>42528</v>
      </c>
      <c r="X360" s="2">
        <v>7.4699</v>
      </c>
      <c r="Y360" s="2">
        <f t="shared" si="7"/>
        <v>2.0100778637591539E-3</v>
      </c>
    </row>
    <row r="361" spans="23:25" x14ac:dyDescent="0.25">
      <c r="W361" s="3">
        <v>42527</v>
      </c>
      <c r="X361" s="2">
        <v>7.4549000000000003</v>
      </c>
      <c r="Y361" s="2">
        <f t="shared" si="7"/>
        <v>2.4577791642257743E-3</v>
      </c>
    </row>
    <row r="362" spans="23:25" x14ac:dyDescent="0.25">
      <c r="W362" s="3">
        <v>42524</v>
      </c>
      <c r="X362" s="2">
        <v>7.4366000000000003</v>
      </c>
      <c r="Y362" s="2">
        <f t="shared" si="7"/>
        <v>1.2285033820491618E-2</v>
      </c>
    </row>
    <row r="363" spans="23:25" x14ac:dyDescent="0.25">
      <c r="W363" s="3">
        <v>42523</v>
      </c>
      <c r="X363" s="2">
        <v>7.3457999999999997</v>
      </c>
      <c r="Y363" s="2">
        <f t="shared" si="7"/>
        <v>-3.2347093184414023E-3</v>
      </c>
    </row>
    <row r="364" spans="23:25" x14ac:dyDescent="0.25">
      <c r="W364" s="3">
        <v>42522</v>
      </c>
      <c r="X364" s="2">
        <v>7.3696000000000002</v>
      </c>
      <c r="Y364" s="2">
        <f t="shared" si="7"/>
        <v>5.0741849735506384E-3</v>
      </c>
    </row>
    <row r="365" spans="23:25" x14ac:dyDescent="0.25">
      <c r="W365" s="3">
        <v>42521</v>
      </c>
      <c r="X365" s="2">
        <v>7.3323</v>
      </c>
      <c r="Y365" s="2">
        <f t="shared" si="7"/>
        <v>-1.1994494875122996E-3</v>
      </c>
    </row>
    <row r="366" spans="23:25" x14ac:dyDescent="0.25">
      <c r="W366" s="3">
        <v>42520</v>
      </c>
      <c r="X366" s="2">
        <v>7.3411</v>
      </c>
      <c r="Y366" s="2">
        <f t="shared" si="7"/>
        <v>4.1633454214632824E-3</v>
      </c>
    </row>
    <row r="367" spans="23:25" x14ac:dyDescent="0.25">
      <c r="W367" s="3">
        <v>42517</v>
      </c>
      <c r="X367" s="2">
        <v>7.3106</v>
      </c>
      <c r="Y367" s="2">
        <f t="shared" si="7"/>
        <v>-4.3267953040069885E-3</v>
      </c>
    </row>
    <row r="368" spans="23:25" x14ac:dyDescent="0.25">
      <c r="W368" s="3">
        <v>42516</v>
      </c>
      <c r="X368" s="2">
        <v>7.3422999999999998</v>
      </c>
      <c r="Y368" s="2">
        <f t="shared" si="7"/>
        <v>2.5364802907792807E-3</v>
      </c>
    </row>
    <row r="369" spans="23:25" x14ac:dyDescent="0.25">
      <c r="W369" s="3">
        <v>42515</v>
      </c>
      <c r="X369" s="2">
        <v>7.3236999999999997</v>
      </c>
      <c r="Y369" s="2">
        <f t="shared" si="7"/>
        <v>1.1476194988621759E-3</v>
      </c>
    </row>
    <row r="370" spans="23:25" x14ac:dyDescent="0.25">
      <c r="W370" s="3">
        <v>42514</v>
      </c>
      <c r="X370" s="2">
        <v>7.3152999999999997</v>
      </c>
      <c r="Y370" s="2">
        <f t="shared" si="7"/>
        <v>-6.4315037266119866E-3</v>
      </c>
    </row>
    <row r="371" spans="23:25" x14ac:dyDescent="0.25">
      <c r="W371" s="3">
        <v>42513</v>
      </c>
      <c r="X371" s="2">
        <v>7.3624999999999998</v>
      </c>
      <c r="Y371" s="2">
        <f t="shared" si="7"/>
        <v>-1.9013472460588303E-4</v>
      </c>
    </row>
    <row r="372" spans="23:25" x14ac:dyDescent="0.25">
      <c r="W372" s="3">
        <v>42510</v>
      </c>
      <c r="X372" s="2">
        <v>7.3639000000000001</v>
      </c>
      <c r="Y372" s="2">
        <f t="shared" si="7"/>
        <v>1.6581047045493213E-3</v>
      </c>
    </row>
    <row r="373" spans="23:25" x14ac:dyDescent="0.25">
      <c r="W373" s="3">
        <v>42509</v>
      </c>
      <c r="X373" s="2">
        <v>7.3517000000000001</v>
      </c>
      <c r="Y373" s="2">
        <f t="shared" si="7"/>
        <v>-4.9796237252661074E-3</v>
      </c>
    </row>
    <row r="374" spans="23:25" x14ac:dyDescent="0.25">
      <c r="W374" s="3">
        <v>42508</v>
      </c>
      <c r="X374" s="2">
        <v>7.3883999999999999</v>
      </c>
      <c r="Y374" s="2">
        <f t="shared" si="7"/>
        <v>-2.689790561138087E-3</v>
      </c>
    </row>
    <row r="375" spans="23:25" x14ac:dyDescent="0.25">
      <c r="W375" s="3">
        <v>42507</v>
      </c>
      <c r="X375" s="2">
        <v>7.4082999999999997</v>
      </c>
      <c r="Y375" s="2">
        <f t="shared" si="7"/>
        <v>-6.8818019542660517E-4</v>
      </c>
    </row>
    <row r="376" spans="23:25" x14ac:dyDescent="0.25">
      <c r="W376" s="3">
        <v>42506</v>
      </c>
      <c r="X376" s="2">
        <v>7.4134000000000002</v>
      </c>
      <c r="Y376" s="2">
        <f t="shared" si="7"/>
        <v>3.7776578970566681E-4</v>
      </c>
    </row>
    <row r="377" spans="23:25" x14ac:dyDescent="0.25">
      <c r="W377" s="3">
        <v>42503</v>
      </c>
      <c r="X377" s="2">
        <v>7.4105999999999996</v>
      </c>
      <c r="Y377" s="2">
        <f t="shared" si="7"/>
        <v>-5.329469978827741E-3</v>
      </c>
    </row>
    <row r="378" spans="23:25" x14ac:dyDescent="0.25">
      <c r="W378" s="3">
        <v>42502</v>
      </c>
      <c r="X378" s="2">
        <v>7.4501999999999997</v>
      </c>
      <c r="Y378" s="2">
        <f t="shared" si="7"/>
        <v>-1.1536656990870058E-3</v>
      </c>
    </row>
    <row r="379" spans="23:25" x14ac:dyDescent="0.25">
      <c r="W379" s="3">
        <v>42501</v>
      </c>
      <c r="X379" s="2">
        <v>7.4588000000000001</v>
      </c>
      <c r="Y379" s="2">
        <f t="shared" si="7"/>
        <v>3.4246378848251432E-3</v>
      </c>
    </row>
    <row r="380" spans="23:25" x14ac:dyDescent="0.25">
      <c r="W380" s="3">
        <v>42500</v>
      </c>
      <c r="X380" s="2">
        <v>7.4333</v>
      </c>
      <c r="Y380" s="2">
        <f t="shared" si="7"/>
        <v>-1.6533484063874782E-3</v>
      </c>
    </row>
    <row r="381" spans="23:25" x14ac:dyDescent="0.25">
      <c r="W381" s="3">
        <v>42499</v>
      </c>
      <c r="X381" s="2">
        <v>7.4455999999999998</v>
      </c>
      <c r="Y381" s="2">
        <f t="shared" si="7"/>
        <v>2.1781521216627398E-3</v>
      </c>
    </row>
    <row r="382" spans="23:25" x14ac:dyDescent="0.25">
      <c r="W382" s="3">
        <v>42496</v>
      </c>
      <c r="X382" s="2">
        <v>7.4294000000000002</v>
      </c>
      <c r="Y382" s="2">
        <f t="shared" si="7"/>
        <v>-7.8037758087602107E-4</v>
      </c>
    </row>
    <row r="383" spans="23:25" x14ac:dyDescent="0.25">
      <c r="W383" s="3">
        <v>42495</v>
      </c>
      <c r="X383" s="2">
        <v>7.4352</v>
      </c>
      <c r="Y383" s="2">
        <f t="shared" si="7"/>
        <v>-6.8358463143168204E-3</v>
      </c>
    </row>
    <row r="384" spans="23:25" x14ac:dyDescent="0.25">
      <c r="W384" s="3">
        <v>42494</v>
      </c>
      <c r="X384" s="2">
        <v>7.4862000000000002</v>
      </c>
      <c r="Y384" s="2">
        <f t="shared" si="7"/>
        <v>1.2296836451151352E-3</v>
      </c>
    </row>
    <row r="385" spans="23:25" x14ac:dyDescent="0.25">
      <c r="W385" s="3">
        <v>42493</v>
      </c>
      <c r="X385" s="2">
        <v>7.4770000000000003</v>
      </c>
      <c r="Y385" s="2">
        <f t="shared" si="7"/>
        <v>6.1540933350887788E-4</v>
      </c>
    </row>
    <row r="386" spans="23:25" x14ac:dyDescent="0.25">
      <c r="W386" s="3">
        <v>42492</v>
      </c>
      <c r="X386" s="2">
        <v>7.4724000000000004</v>
      </c>
      <c r="Y386" s="2">
        <f t="shared" si="7"/>
        <v>6.1346179730274279E-3</v>
      </c>
    </row>
    <row r="387" spans="23:25" x14ac:dyDescent="0.25">
      <c r="W387" s="3">
        <v>42489</v>
      </c>
      <c r="X387" s="2">
        <v>7.4267000000000003</v>
      </c>
      <c r="Y387" s="2">
        <f t="shared" si="7"/>
        <v>8.8450671329934581E-3</v>
      </c>
    </row>
    <row r="388" spans="23:25" x14ac:dyDescent="0.25">
      <c r="W388" s="3">
        <v>42488</v>
      </c>
      <c r="X388" s="2">
        <v>7.3613</v>
      </c>
      <c r="Y388" s="2">
        <f t="shared" si="7"/>
        <v>-3.9387457641400242E-4</v>
      </c>
    </row>
    <row r="389" spans="23:25" x14ac:dyDescent="0.25">
      <c r="W389" s="3">
        <v>42487</v>
      </c>
      <c r="X389" s="2">
        <v>7.3642000000000003</v>
      </c>
      <c r="Y389" s="2">
        <f t="shared" si="7"/>
        <v>2.4608619993102708E-3</v>
      </c>
    </row>
    <row r="390" spans="23:25" x14ac:dyDescent="0.25">
      <c r="W390" s="3">
        <v>42486</v>
      </c>
      <c r="X390" s="2">
        <v>7.3460999999999999</v>
      </c>
      <c r="Y390" s="2">
        <f t="shared" ref="Y390:Y453" si="8">LN(X390/X391)</f>
        <v>2.1667594994204081E-3</v>
      </c>
    </row>
    <row r="391" spans="23:25" x14ac:dyDescent="0.25">
      <c r="W391" s="3">
        <v>42485</v>
      </c>
      <c r="X391" s="2">
        <v>7.3301999999999996</v>
      </c>
      <c r="Y391" s="2">
        <f t="shared" si="8"/>
        <v>3.7175780179594504E-3</v>
      </c>
    </row>
    <row r="392" spans="23:25" x14ac:dyDescent="0.25">
      <c r="W392" s="3">
        <v>42482</v>
      </c>
      <c r="X392" s="2">
        <v>7.3029999999999999</v>
      </c>
      <c r="Y392" s="2">
        <f t="shared" si="8"/>
        <v>-2.7212017420952112E-3</v>
      </c>
    </row>
    <row r="393" spans="23:25" x14ac:dyDescent="0.25">
      <c r="W393" s="3">
        <v>42481</v>
      </c>
      <c r="X393" s="2">
        <v>7.3228999999999997</v>
      </c>
      <c r="Y393" s="2">
        <f t="shared" si="8"/>
        <v>1.2290968202355399E-4</v>
      </c>
    </row>
    <row r="394" spans="23:25" x14ac:dyDescent="0.25">
      <c r="W394" s="3">
        <v>42480</v>
      </c>
      <c r="X394" s="2">
        <v>7.3220000000000001</v>
      </c>
      <c r="Y394" s="2">
        <f t="shared" si="8"/>
        <v>-3.2179798147760892E-3</v>
      </c>
    </row>
    <row r="395" spans="23:25" x14ac:dyDescent="0.25">
      <c r="W395" s="3">
        <v>42479</v>
      </c>
      <c r="X395" s="2">
        <v>7.3456000000000001</v>
      </c>
      <c r="Y395" s="2">
        <f t="shared" si="8"/>
        <v>1.4031839587483612E-3</v>
      </c>
    </row>
    <row r="396" spans="23:25" x14ac:dyDescent="0.25">
      <c r="W396" s="3">
        <v>42478</v>
      </c>
      <c r="X396" s="2">
        <v>7.3353000000000002</v>
      </c>
      <c r="Y396" s="2">
        <f t="shared" si="8"/>
        <v>2.6072430563010176E-3</v>
      </c>
    </row>
    <row r="397" spans="23:25" x14ac:dyDescent="0.25">
      <c r="W397" s="3">
        <v>42475</v>
      </c>
      <c r="X397" s="2">
        <v>7.3162000000000003</v>
      </c>
      <c r="Y397" s="2">
        <f t="shared" si="8"/>
        <v>5.4674685634090314E-5</v>
      </c>
    </row>
    <row r="398" spans="23:25" x14ac:dyDescent="0.25">
      <c r="W398" s="3">
        <v>42474</v>
      </c>
      <c r="X398" s="2">
        <v>7.3158000000000003</v>
      </c>
      <c r="Y398" s="2">
        <f t="shared" si="8"/>
        <v>6.2897383628213394E-4</v>
      </c>
    </row>
    <row r="399" spans="23:25" x14ac:dyDescent="0.25">
      <c r="W399" s="3">
        <v>42473</v>
      </c>
      <c r="X399" s="2">
        <v>7.3112000000000004</v>
      </c>
      <c r="Y399" s="2">
        <f t="shared" si="8"/>
        <v>-8.4579482042906416E-3</v>
      </c>
    </row>
    <row r="400" spans="23:25" x14ac:dyDescent="0.25">
      <c r="W400" s="3">
        <v>42472</v>
      </c>
      <c r="X400" s="2">
        <v>7.3733000000000004</v>
      </c>
      <c r="Y400" s="2">
        <f t="shared" si="8"/>
        <v>-6.9144575922656633E-4</v>
      </c>
    </row>
    <row r="401" spans="23:25" x14ac:dyDescent="0.25">
      <c r="W401" s="3">
        <v>42471</v>
      </c>
      <c r="X401" s="2">
        <v>7.3784000000000001</v>
      </c>
      <c r="Y401" s="2">
        <f t="shared" si="8"/>
        <v>-1.1107349601151603E-3</v>
      </c>
    </row>
    <row r="402" spans="23:25" x14ac:dyDescent="0.25">
      <c r="W402" s="3">
        <v>42468</v>
      </c>
      <c r="X402" s="2">
        <v>7.3865999999999996</v>
      </c>
      <c r="Y402" s="2">
        <f t="shared" si="8"/>
        <v>9.7521340520434236E-4</v>
      </c>
    </row>
    <row r="403" spans="23:25" x14ac:dyDescent="0.25">
      <c r="W403" s="3">
        <v>42467</v>
      </c>
      <c r="X403" s="2">
        <v>7.3794000000000004</v>
      </c>
      <c r="Y403" s="2">
        <f t="shared" si="8"/>
        <v>-1.3136068517222263E-3</v>
      </c>
    </row>
    <row r="404" spans="23:25" x14ac:dyDescent="0.25">
      <c r="W404" s="3">
        <v>42466</v>
      </c>
      <c r="X404" s="2">
        <v>7.3891</v>
      </c>
      <c r="Y404" s="2">
        <f t="shared" si="8"/>
        <v>7.4461679369713354E-4</v>
      </c>
    </row>
    <row r="405" spans="23:25" x14ac:dyDescent="0.25">
      <c r="W405" s="3">
        <v>42465</v>
      </c>
      <c r="X405" s="2">
        <v>7.3836000000000004</v>
      </c>
      <c r="Y405" s="2">
        <f t="shared" si="8"/>
        <v>1.3688328434494457E-3</v>
      </c>
    </row>
    <row r="406" spans="23:25" x14ac:dyDescent="0.25">
      <c r="W406" s="3">
        <v>42464</v>
      </c>
      <c r="X406" s="2">
        <v>7.3734999999999999</v>
      </c>
      <c r="Y406" s="2">
        <f t="shared" si="8"/>
        <v>6.78127013448891E-5</v>
      </c>
    </row>
    <row r="407" spans="23:25" x14ac:dyDescent="0.25">
      <c r="W407" s="3">
        <v>42461</v>
      </c>
      <c r="X407" s="2">
        <v>7.3730000000000002</v>
      </c>
      <c r="Y407" s="2">
        <f t="shared" si="8"/>
        <v>2.2132163796356645E-3</v>
      </c>
    </row>
    <row r="408" spans="23:25" x14ac:dyDescent="0.25">
      <c r="W408" s="3">
        <v>42460</v>
      </c>
      <c r="X408" s="2">
        <v>7.3567</v>
      </c>
      <c r="Y408" s="2">
        <f t="shared" si="8"/>
        <v>1.7686598172618202E-3</v>
      </c>
    </row>
    <row r="409" spans="23:25" x14ac:dyDescent="0.25">
      <c r="W409" s="3">
        <v>42459</v>
      </c>
      <c r="X409" s="2">
        <v>7.3437000000000001</v>
      </c>
      <c r="Y409" s="2">
        <f t="shared" si="8"/>
        <v>1.7990764144339177E-3</v>
      </c>
    </row>
    <row r="410" spans="23:25" x14ac:dyDescent="0.25">
      <c r="W410" s="3">
        <v>42458</v>
      </c>
      <c r="X410" s="2">
        <v>7.3304999999999998</v>
      </c>
      <c r="Y410" s="2">
        <f t="shared" si="8"/>
        <v>4.3474762921337732E-3</v>
      </c>
    </row>
    <row r="411" spans="23:25" x14ac:dyDescent="0.25">
      <c r="W411" s="3">
        <v>42457</v>
      </c>
      <c r="X411" s="2">
        <v>7.2987000000000002</v>
      </c>
      <c r="Y411" s="2">
        <f t="shared" si="8"/>
        <v>1.3984865721179845E-3</v>
      </c>
    </row>
    <row r="412" spans="23:25" x14ac:dyDescent="0.25">
      <c r="W412" s="3">
        <v>42454</v>
      </c>
      <c r="X412" s="2">
        <v>7.2885</v>
      </c>
      <c r="Y412" s="2">
        <f t="shared" si="8"/>
        <v>-8.2318077096226383E-5</v>
      </c>
    </row>
    <row r="413" spans="23:25" x14ac:dyDescent="0.25">
      <c r="W413" s="3">
        <v>42453</v>
      </c>
      <c r="X413" s="2">
        <v>7.2891000000000004</v>
      </c>
      <c r="Y413" s="2">
        <f t="shared" si="8"/>
        <v>1.7850772323130071E-3</v>
      </c>
    </row>
    <row r="414" spans="23:25" x14ac:dyDescent="0.25">
      <c r="W414" s="3">
        <v>42452</v>
      </c>
      <c r="X414" s="2">
        <v>7.2760999999999996</v>
      </c>
      <c r="Y414" s="2">
        <f t="shared" si="8"/>
        <v>-1.1400708628140725E-3</v>
      </c>
    </row>
    <row r="415" spans="23:25" x14ac:dyDescent="0.25">
      <c r="W415" s="3">
        <v>42451</v>
      </c>
      <c r="X415" s="2">
        <v>7.2843999999999998</v>
      </c>
      <c r="Y415" s="2">
        <f t="shared" si="8"/>
        <v>-7.9590524696053966E-4</v>
      </c>
    </row>
    <row r="416" spans="23:25" x14ac:dyDescent="0.25">
      <c r="W416" s="3">
        <v>42450</v>
      </c>
      <c r="X416" s="2">
        <v>7.2902000000000005</v>
      </c>
      <c r="Y416" s="2">
        <f t="shared" si="8"/>
        <v>6.0373218079693921E-4</v>
      </c>
    </row>
    <row r="417" spans="23:25" x14ac:dyDescent="0.25">
      <c r="W417" s="3">
        <v>42447</v>
      </c>
      <c r="X417" s="2">
        <v>7.2858000000000001</v>
      </c>
      <c r="Y417" s="2">
        <f t="shared" si="8"/>
        <v>-2.9192299167918705E-3</v>
      </c>
    </row>
    <row r="418" spans="23:25" x14ac:dyDescent="0.25">
      <c r="W418" s="3">
        <v>42446</v>
      </c>
      <c r="X418" s="2">
        <v>7.3071000000000002</v>
      </c>
      <c r="Y418" s="2">
        <f t="shared" si="8"/>
        <v>3.7980369928216871E-3</v>
      </c>
    </row>
    <row r="419" spans="23:25" x14ac:dyDescent="0.25">
      <c r="W419" s="3">
        <v>42445</v>
      </c>
      <c r="X419" s="2">
        <v>7.2793999999999999</v>
      </c>
      <c r="Y419" s="2">
        <f t="shared" si="8"/>
        <v>6.2977793918753541E-3</v>
      </c>
    </row>
    <row r="420" spans="23:25" x14ac:dyDescent="0.25">
      <c r="W420" s="3">
        <v>42444</v>
      </c>
      <c r="X420" s="2">
        <v>7.2336999999999998</v>
      </c>
      <c r="Y420" s="2">
        <f t="shared" si="8"/>
        <v>3.2955802626326229E-3</v>
      </c>
    </row>
    <row r="421" spans="23:25" x14ac:dyDescent="0.25">
      <c r="W421" s="3">
        <v>42443</v>
      </c>
      <c r="X421" s="2">
        <v>7.2099000000000002</v>
      </c>
      <c r="Y421" s="2">
        <f t="shared" si="8"/>
        <v>-2.5487955508418075E-3</v>
      </c>
    </row>
    <row r="422" spans="23:25" x14ac:dyDescent="0.25">
      <c r="W422" s="3">
        <v>42440</v>
      </c>
      <c r="X422" s="2">
        <v>7.2282999999999999</v>
      </c>
      <c r="Y422" s="2">
        <f t="shared" si="8"/>
        <v>-5.8349419630472476E-3</v>
      </c>
    </row>
    <row r="423" spans="23:25" x14ac:dyDescent="0.25">
      <c r="W423" s="3">
        <v>42439</v>
      </c>
      <c r="X423" s="2">
        <v>7.2706</v>
      </c>
      <c r="Y423" s="2">
        <f t="shared" si="8"/>
        <v>1.486805044068875E-2</v>
      </c>
    </row>
    <row r="424" spans="23:25" x14ac:dyDescent="0.25">
      <c r="W424" s="3">
        <v>42438</v>
      </c>
      <c r="X424" s="2">
        <v>7.1632999999999996</v>
      </c>
      <c r="Y424" s="2">
        <f t="shared" si="8"/>
        <v>-4.0475941792697155E-4</v>
      </c>
    </row>
    <row r="425" spans="23:25" x14ac:dyDescent="0.25">
      <c r="W425" s="3">
        <v>42437</v>
      </c>
      <c r="X425" s="2">
        <v>7.1661999999999999</v>
      </c>
      <c r="Y425" s="2">
        <f t="shared" si="8"/>
        <v>-9.4844907801662612E-4</v>
      </c>
    </row>
    <row r="426" spans="23:25" x14ac:dyDescent="0.25">
      <c r="W426" s="3">
        <v>42436</v>
      </c>
      <c r="X426" s="2">
        <v>7.173</v>
      </c>
      <c r="Y426" s="2">
        <f t="shared" si="8"/>
        <v>2.4426853755038134E-3</v>
      </c>
    </row>
    <row r="427" spans="23:25" x14ac:dyDescent="0.25">
      <c r="W427" s="3">
        <v>42433</v>
      </c>
      <c r="X427" s="2">
        <v>7.1555</v>
      </c>
      <c r="Y427" s="2">
        <f t="shared" si="8"/>
        <v>1.34252610819935E-3</v>
      </c>
    </row>
    <row r="428" spans="23:25" x14ac:dyDescent="0.25">
      <c r="W428" s="3">
        <v>42432</v>
      </c>
      <c r="X428" s="2">
        <v>7.1459000000000001</v>
      </c>
      <c r="Y428" s="2">
        <f t="shared" si="8"/>
        <v>4.1789431170720735E-3</v>
      </c>
    </row>
    <row r="429" spans="23:25" x14ac:dyDescent="0.25">
      <c r="W429" s="3">
        <v>42431</v>
      </c>
      <c r="X429" s="2">
        <v>7.1161000000000003</v>
      </c>
      <c r="Y429" s="2">
        <f t="shared" si="8"/>
        <v>0</v>
      </c>
    </row>
    <row r="430" spans="23:25" x14ac:dyDescent="0.25">
      <c r="W430" s="3">
        <v>42430</v>
      </c>
      <c r="X430" s="2">
        <v>7.1161000000000003</v>
      </c>
      <c r="Y430" s="2">
        <f t="shared" si="8"/>
        <v>-1.0814683741425962E-3</v>
      </c>
    </row>
    <row r="431" spans="23:25" x14ac:dyDescent="0.25">
      <c r="W431" s="3">
        <v>42429</v>
      </c>
      <c r="X431" s="2">
        <v>7.1238000000000001</v>
      </c>
      <c r="Y431" s="2">
        <f t="shared" si="8"/>
        <v>-4.8871093242965962E-3</v>
      </c>
    </row>
    <row r="432" spans="23:25" x14ac:dyDescent="0.25">
      <c r="W432" s="3">
        <v>42426</v>
      </c>
      <c r="X432" s="2">
        <v>7.1586999999999996</v>
      </c>
      <c r="Y432" s="2">
        <f t="shared" si="8"/>
        <v>-5.7804031720309493E-3</v>
      </c>
    </row>
    <row r="433" spans="23:25" x14ac:dyDescent="0.25">
      <c r="W433" s="3">
        <v>42425</v>
      </c>
      <c r="X433" s="2">
        <v>7.2001999999999997</v>
      </c>
      <c r="Y433" s="2">
        <f t="shared" si="8"/>
        <v>4.584256631950207E-4</v>
      </c>
    </row>
    <row r="434" spans="23:25" x14ac:dyDescent="0.25">
      <c r="W434" s="3">
        <v>42424</v>
      </c>
      <c r="X434" s="2">
        <v>7.1969000000000003</v>
      </c>
      <c r="Y434" s="2">
        <f t="shared" si="8"/>
        <v>-4.7231406984778591E-4</v>
      </c>
    </row>
    <row r="435" spans="23:25" x14ac:dyDescent="0.25">
      <c r="W435" s="3">
        <v>42423</v>
      </c>
      <c r="X435" s="2">
        <v>7.2003000000000004</v>
      </c>
      <c r="Y435" s="2">
        <f t="shared" si="8"/>
        <v>0</v>
      </c>
    </row>
    <row r="436" spans="23:25" x14ac:dyDescent="0.25">
      <c r="W436" s="3">
        <v>42422</v>
      </c>
      <c r="X436" s="2">
        <v>7.2003000000000004</v>
      </c>
      <c r="Y436" s="2">
        <f t="shared" si="8"/>
        <v>-8.6702748033862676E-3</v>
      </c>
    </row>
    <row r="437" spans="23:25" x14ac:dyDescent="0.25">
      <c r="W437" s="3">
        <v>42419</v>
      </c>
      <c r="X437" s="2">
        <v>7.2629999999999999</v>
      </c>
      <c r="Y437" s="2">
        <f t="shared" si="8"/>
        <v>2.5227995762096681E-3</v>
      </c>
    </row>
    <row r="438" spans="23:25" x14ac:dyDescent="0.25">
      <c r="W438" s="3">
        <v>42418</v>
      </c>
      <c r="X438" s="2">
        <v>7.2446999999999999</v>
      </c>
      <c r="Y438" s="2">
        <f t="shared" si="8"/>
        <v>-2.1923030021032816E-3</v>
      </c>
    </row>
    <row r="439" spans="23:25" x14ac:dyDescent="0.25">
      <c r="W439" s="3">
        <v>42417</v>
      </c>
      <c r="X439" s="2">
        <v>7.2606000000000002</v>
      </c>
      <c r="Y439" s="2">
        <f t="shared" si="8"/>
        <v>-5.3700147933172606E-4</v>
      </c>
    </row>
    <row r="440" spans="23:25" x14ac:dyDescent="0.25">
      <c r="W440" s="3">
        <v>42416</v>
      </c>
      <c r="X440" s="2">
        <v>7.2645</v>
      </c>
      <c r="Y440" s="2">
        <f t="shared" si="8"/>
        <v>1.8738724361139667E-3</v>
      </c>
    </row>
    <row r="441" spans="23:25" x14ac:dyDescent="0.25">
      <c r="W441" s="3">
        <v>42415</v>
      </c>
      <c r="X441" s="2">
        <v>7.2508999999999997</v>
      </c>
      <c r="Y441" s="2">
        <f t="shared" si="8"/>
        <v>-1.0345014466000113E-2</v>
      </c>
    </row>
    <row r="442" spans="23:25" x14ac:dyDescent="0.25">
      <c r="W442" s="3">
        <v>42412</v>
      </c>
      <c r="X442" s="2">
        <v>7.3262999999999998</v>
      </c>
      <c r="Y442" s="2">
        <f t="shared" si="8"/>
        <v>-9.1306222722625837E-3</v>
      </c>
    </row>
    <row r="443" spans="23:25" x14ac:dyDescent="0.25">
      <c r="W443" s="3">
        <v>42411</v>
      </c>
      <c r="X443" s="2">
        <v>7.3935000000000004</v>
      </c>
      <c r="Y443" s="2">
        <f t="shared" si="8"/>
        <v>1.7584558098026045E-4</v>
      </c>
    </row>
    <row r="444" spans="23:25" x14ac:dyDescent="0.25">
      <c r="W444" s="3">
        <v>42410</v>
      </c>
      <c r="X444" s="2">
        <v>7.3921999999999999</v>
      </c>
      <c r="Y444" s="2">
        <f t="shared" si="8"/>
        <v>-3.1065573290610716E-3</v>
      </c>
    </row>
    <row r="445" spans="23:25" x14ac:dyDescent="0.25">
      <c r="W445" s="3">
        <v>42409</v>
      </c>
      <c r="X445" s="2">
        <v>7.4152000000000005</v>
      </c>
      <c r="Y445" s="2">
        <f t="shared" si="8"/>
        <v>7.6758399574553852E-3</v>
      </c>
    </row>
    <row r="446" spans="23:25" x14ac:dyDescent="0.25">
      <c r="W446" s="3">
        <v>42408</v>
      </c>
      <c r="X446" s="2">
        <v>7.3585000000000003</v>
      </c>
      <c r="Y446" s="2">
        <f t="shared" si="8"/>
        <v>3.7305347697542141E-3</v>
      </c>
    </row>
    <row r="447" spans="23:25" x14ac:dyDescent="0.25">
      <c r="W447" s="3">
        <v>42405</v>
      </c>
      <c r="X447" s="2">
        <v>7.3311000000000002</v>
      </c>
      <c r="Y447" s="2">
        <f t="shared" si="8"/>
        <v>-5.4685085673512601E-3</v>
      </c>
    </row>
    <row r="448" spans="23:25" x14ac:dyDescent="0.25">
      <c r="W448" s="3">
        <v>42404</v>
      </c>
      <c r="X448" s="2">
        <v>7.3712999999999997</v>
      </c>
      <c r="Y448" s="2">
        <f t="shared" si="8"/>
        <v>4.5822677381793173E-3</v>
      </c>
    </row>
    <row r="449" spans="23:25" x14ac:dyDescent="0.25">
      <c r="W449" s="3">
        <v>42403</v>
      </c>
      <c r="X449" s="2">
        <v>7.3376000000000001</v>
      </c>
      <c r="Y449" s="2">
        <f t="shared" si="8"/>
        <v>1.3805057797457628E-2</v>
      </c>
    </row>
    <row r="450" spans="23:25" x14ac:dyDescent="0.25">
      <c r="W450" s="3">
        <v>42402</v>
      </c>
      <c r="X450" s="2">
        <v>7.2370000000000001</v>
      </c>
      <c r="Y450" s="2">
        <f t="shared" si="8"/>
        <v>3.9181259758187007E-3</v>
      </c>
    </row>
    <row r="451" spans="23:25" x14ac:dyDescent="0.25">
      <c r="W451" s="3">
        <v>42401</v>
      </c>
      <c r="X451" s="2">
        <v>7.2087000000000003</v>
      </c>
      <c r="Y451" s="2">
        <f t="shared" si="8"/>
        <v>9.3517890251564977E-3</v>
      </c>
    </row>
    <row r="452" spans="23:25" x14ac:dyDescent="0.25">
      <c r="W452" s="3">
        <v>42398</v>
      </c>
      <c r="X452" s="2">
        <v>7.1416000000000004</v>
      </c>
      <c r="Y452" s="2">
        <f t="shared" si="8"/>
        <v>-1.3214641952099929E-2</v>
      </c>
    </row>
    <row r="453" spans="23:25" x14ac:dyDescent="0.25">
      <c r="W453" s="3">
        <v>42397</v>
      </c>
      <c r="X453" s="2">
        <v>7.2366000000000001</v>
      </c>
      <c r="Y453" s="2">
        <f t="shared" si="8"/>
        <v>3.8073659594306114E-3</v>
      </c>
    </row>
    <row r="454" spans="23:25" x14ac:dyDescent="0.25">
      <c r="W454" s="3">
        <v>42396</v>
      </c>
      <c r="X454" s="2">
        <v>7.2091000000000003</v>
      </c>
      <c r="Y454" s="2">
        <f t="shared" ref="Y454:Y517" si="9">LN(X454/X455)</f>
        <v>3.0841924975892423E-3</v>
      </c>
    </row>
    <row r="455" spans="23:25" x14ac:dyDescent="0.25">
      <c r="W455" s="3">
        <v>42395</v>
      </c>
      <c r="X455" s="2">
        <v>7.1868999999999996</v>
      </c>
      <c r="Y455" s="2">
        <f t="shared" si="9"/>
        <v>2.3263761528072354E-3</v>
      </c>
    </row>
    <row r="456" spans="23:25" x14ac:dyDescent="0.25">
      <c r="W456" s="3">
        <v>42394</v>
      </c>
      <c r="X456" s="2">
        <v>7.1702000000000004</v>
      </c>
      <c r="Y456" s="2">
        <f t="shared" si="9"/>
        <v>3.8146918704550954E-3</v>
      </c>
    </row>
    <row r="457" spans="23:25" x14ac:dyDescent="0.25">
      <c r="W457" s="3">
        <v>42391</v>
      </c>
      <c r="X457" s="2">
        <v>7.1429</v>
      </c>
      <c r="Y457" s="2">
        <f t="shared" si="9"/>
        <v>-5.2223085622310345E-3</v>
      </c>
    </row>
    <row r="458" spans="23:25" x14ac:dyDescent="0.25">
      <c r="W458" s="3">
        <v>42390</v>
      </c>
      <c r="X458" s="2">
        <v>7.1802999999999999</v>
      </c>
      <c r="Y458" s="2">
        <f t="shared" si="9"/>
        <v>-1.3639149250146883E-3</v>
      </c>
    </row>
    <row r="459" spans="23:25" x14ac:dyDescent="0.25">
      <c r="W459" s="3">
        <v>42389</v>
      </c>
      <c r="X459" s="2">
        <v>7.1901000000000002</v>
      </c>
      <c r="Y459" s="2">
        <f t="shared" si="9"/>
        <v>1.6691007758343687E-4</v>
      </c>
    </row>
    <row r="460" spans="23:25" x14ac:dyDescent="0.25">
      <c r="W460" s="3">
        <v>42388</v>
      </c>
      <c r="X460" s="2">
        <v>7.1889000000000003</v>
      </c>
      <c r="Y460" s="2">
        <f t="shared" si="9"/>
        <v>2.3954442327876841E-3</v>
      </c>
    </row>
    <row r="461" spans="23:25" x14ac:dyDescent="0.25">
      <c r="W461" s="3">
        <v>42387</v>
      </c>
      <c r="X461" s="2">
        <v>7.1717000000000004</v>
      </c>
      <c r="Y461" s="2">
        <f t="shared" si="9"/>
        <v>-6.6291214267491013E-3</v>
      </c>
    </row>
    <row r="462" spans="23:25" x14ac:dyDescent="0.25">
      <c r="W462" s="3">
        <v>42384</v>
      </c>
      <c r="X462" s="2">
        <v>7.2194000000000003</v>
      </c>
      <c r="Y462" s="2">
        <f t="shared" si="9"/>
        <v>6.3642263027558965E-3</v>
      </c>
    </row>
    <row r="463" spans="23:25" x14ac:dyDescent="0.25">
      <c r="W463" s="3">
        <v>42383</v>
      </c>
      <c r="X463" s="2">
        <v>7.1736000000000004</v>
      </c>
      <c r="Y463" s="2">
        <f t="shared" si="9"/>
        <v>4.344765532909624E-3</v>
      </c>
    </row>
    <row r="464" spans="23:25" x14ac:dyDescent="0.25">
      <c r="W464" s="3">
        <v>42382</v>
      </c>
      <c r="X464" s="2">
        <v>7.1425000000000001</v>
      </c>
      <c r="Y464" s="2">
        <f t="shared" si="9"/>
        <v>-5.6001232041773052E-5</v>
      </c>
    </row>
    <row r="465" spans="23:25" x14ac:dyDescent="0.25">
      <c r="W465" s="3">
        <v>42381</v>
      </c>
      <c r="X465" s="2">
        <v>7.1429</v>
      </c>
      <c r="Y465" s="2">
        <f t="shared" si="9"/>
        <v>-1.0354575128274702E-3</v>
      </c>
    </row>
    <row r="466" spans="23:25" x14ac:dyDescent="0.25">
      <c r="W466" s="3">
        <v>42380</v>
      </c>
      <c r="X466" s="2">
        <v>7.1502999999999997</v>
      </c>
      <c r="Y466" s="2">
        <f t="shared" si="9"/>
        <v>-2.0733732822996762E-2</v>
      </c>
    </row>
    <row r="467" spans="23:25" x14ac:dyDescent="0.25">
      <c r="W467" s="3">
        <v>42377</v>
      </c>
      <c r="X467" s="2">
        <v>7.3000999999999996</v>
      </c>
      <c r="Y467" s="2">
        <f t="shared" si="9"/>
        <v>-9.0368875443768044E-4</v>
      </c>
    </row>
    <row r="468" spans="23:25" x14ac:dyDescent="0.25">
      <c r="W468" s="3">
        <v>42376</v>
      </c>
      <c r="X468" s="2">
        <v>7.3067000000000002</v>
      </c>
      <c r="Y468" s="2">
        <f t="shared" si="9"/>
        <v>1.2019888486637962E-2</v>
      </c>
    </row>
    <row r="469" spans="23:25" x14ac:dyDescent="0.25">
      <c r="W469" s="3">
        <v>42375</v>
      </c>
      <c r="X469" s="2">
        <v>7.2194000000000003</v>
      </c>
      <c r="Y469" s="2">
        <f t="shared" si="9"/>
        <v>1.0792999564426007E-2</v>
      </c>
    </row>
    <row r="470" spans="23:25" x14ac:dyDescent="0.25">
      <c r="W470" s="3">
        <v>42374</v>
      </c>
      <c r="X470" s="2">
        <v>7.1418999999999997</v>
      </c>
      <c r="Y470" s="2">
        <f t="shared" si="9"/>
        <v>-5.3623175230333199E-3</v>
      </c>
    </row>
    <row r="471" spans="23:25" x14ac:dyDescent="0.25">
      <c r="W471" s="3">
        <v>42373</v>
      </c>
      <c r="X471" s="2">
        <v>7.1802999999999999</v>
      </c>
      <c r="Y471" s="2">
        <f t="shared" si="9"/>
        <v>6.3569452150526113E-3</v>
      </c>
    </row>
    <row r="472" spans="23:25" x14ac:dyDescent="0.25">
      <c r="W472" s="3">
        <v>42370</v>
      </c>
      <c r="X472" s="2">
        <v>7.1348000000000003</v>
      </c>
      <c r="Y472" s="2">
        <f t="shared" si="9"/>
        <v>3.0839536529946791E-4</v>
      </c>
    </row>
    <row r="473" spans="23:25" x14ac:dyDescent="0.25">
      <c r="W473" s="3">
        <v>42369</v>
      </c>
      <c r="X473" s="2">
        <v>7.1326000000000001</v>
      </c>
      <c r="Y473" s="2">
        <f t="shared" si="9"/>
        <v>-6.7210470074953958E-3</v>
      </c>
    </row>
    <row r="474" spans="23:25" x14ac:dyDescent="0.25">
      <c r="W474" s="3">
        <v>42368</v>
      </c>
      <c r="X474" s="2">
        <v>7.1806999999999999</v>
      </c>
      <c r="Y474" s="2">
        <f t="shared" si="9"/>
        <v>-3.7593723683335833E-4</v>
      </c>
    </row>
    <row r="475" spans="23:25" x14ac:dyDescent="0.25">
      <c r="W475" s="3">
        <v>42367</v>
      </c>
      <c r="X475" s="2">
        <v>7.1833999999999998</v>
      </c>
      <c r="Y475" s="2">
        <f t="shared" si="9"/>
        <v>-1.7108168105190646E-3</v>
      </c>
    </row>
    <row r="476" spans="23:25" x14ac:dyDescent="0.25">
      <c r="W476" s="3">
        <v>42366</v>
      </c>
      <c r="X476" s="2">
        <v>7.1957000000000004</v>
      </c>
      <c r="Y476" s="2">
        <f t="shared" si="9"/>
        <v>2.0449762633791158E-3</v>
      </c>
    </row>
    <row r="477" spans="23:25" x14ac:dyDescent="0.25">
      <c r="W477" s="3">
        <v>42363</v>
      </c>
      <c r="X477" s="2">
        <v>7.181</v>
      </c>
      <c r="Y477" s="2">
        <f t="shared" si="9"/>
        <v>8.3588748249573673E-4</v>
      </c>
    </row>
    <row r="478" spans="23:25" x14ac:dyDescent="0.25">
      <c r="W478" s="3">
        <v>42362</v>
      </c>
      <c r="X478" s="2">
        <v>7.1749999999999998</v>
      </c>
      <c r="Y478" s="2">
        <f t="shared" si="9"/>
        <v>4.5539073209394315E-3</v>
      </c>
    </row>
    <row r="479" spans="23:25" x14ac:dyDescent="0.25">
      <c r="W479" s="3">
        <v>42361</v>
      </c>
      <c r="X479" s="2">
        <v>7.1424000000000003</v>
      </c>
      <c r="Y479" s="2">
        <f t="shared" si="9"/>
        <v>-1.3012363579717858E-3</v>
      </c>
    </row>
    <row r="480" spans="23:25" x14ac:dyDescent="0.25">
      <c r="W480" s="3">
        <v>42360</v>
      </c>
      <c r="X480" s="2">
        <v>7.1516999999999999</v>
      </c>
      <c r="Y480" s="2">
        <f t="shared" si="9"/>
        <v>-9.7874036193644725E-5</v>
      </c>
    </row>
    <row r="481" spans="23:25" x14ac:dyDescent="0.25">
      <c r="W481" s="3">
        <v>42359</v>
      </c>
      <c r="X481" s="2">
        <v>7.1524000000000001</v>
      </c>
      <c r="Y481" s="2">
        <f t="shared" si="9"/>
        <v>4.3295873264069529E-3</v>
      </c>
    </row>
    <row r="482" spans="23:25" x14ac:dyDescent="0.25">
      <c r="W482" s="3">
        <v>42356</v>
      </c>
      <c r="X482" s="2">
        <v>7.1215000000000002</v>
      </c>
      <c r="Y482" s="2">
        <f t="shared" si="9"/>
        <v>1.447371447175618E-3</v>
      </c>
    </row>
    <row r="483" spans="23:25" x14ac:dyDescent="0.25">
      <c r="W483" s="3">
        <v>42355</v>
      </c>
      <c r="X483" s="2">
        <v>7.1112000000000002</v>
      </c>
      <c r="Y483" s="2">
        <f t="shared" si="9"/>
        <v>-1.0260231263352691E-3</v>
      </c>
    </row>
    <row r="484" spans="23:25" x14ac:dyDescent="0.25">
      <c r="W484" s="3">
        <v>42354</v>
      </c>
      <c r="X484" s="2">
        <v>7.1185</v>
      </c>
      <c r="Y484" s="2">
        <f t="shared" si="9"/>
        <v>-4.1775371265686846E-3</v>
      </c>
    </row>
    <row r="485" spans="23:25" x14ac:dyDescent="0.25">
      <c r="W485" s="3">
        <v>42353</v>
      </c>
      <c r="X485" s="2">
        <v>7.1482999999999999</v>
      </c>
      <c r="Y485" s="2">
        <f t="shared" si="9"/>
        <v>-7.9839352891639664E-3</v>
      </c>
    </row>
    <row r="486" spans="23:25" x14ac:dyDescent="0.25">
      <c r="W486" s="3">
        <v>42352</v>
      </c>
      <c r="X486" s="2">
        <v>7.2056000000000004</v>
      </c>
      <c r="Y486" s="2">
        <f t="shared" si="9"/>
        <v>3.768053901784561E-3</v>
      </c>
    </row>
    <row r="487" spans="23:25" x14ac:dyDescent="0.25">
      <c r="W487" s="3">
        <v>42349</v>
      </c>
      <c r="X487" s="2">
        <v>7.1784999999999997</v>
      </c>
      <c r="Y487" s="2">
        <f t="shared" si="9"/>
        <v>9.4475666842307338E-3</v>
      </c>
    </row>
    <row r="488" spans="23:25" x14ac:dyDescent="0.25">
      <c r="W488" s="3">
        <v>42348</v>
      </c>
      <c r="X488" s="2">
        <v>7.1109999999999998</v>
      </c>
      <c r="Y488" s="2">
        <f t="shared" si="9"/>
        <v>-8.945943364949192E-3</v>
      </c>
    </row>
    <row r="489" spans="23:25" x14ac:dyDescent="0.25">
      <c r="W489" s="3">
        <v>42347</v>
      </c>
      <c r="X489" s="2">
        <v>7.1749000000000001</v>
      </c>
      <c r="Y489" s="2">
        <f t="shared" si="9"/>
        <v>1.5138612381796592E-2</v>
      </c>
    </row>
    <row r="490" spans="23:25" x14ac:dyDescent="0.25">
      <c r="W490" s="3">
        <v>42346</v>
      </c>
      <c r="X490" s="2">
        <v>7.0670999999999999</v>
      </c>
      <c r="Y490" s="2">
        <f t="shared" si="9"/>
        <v>7.5563174680678916E-3</v>
      </c>
    </row>
    <row r="491" spans="23:25" x14ac:dyDescent="0.25">
      <c r="W491" s="3">
        <v>42345</v>
      </c>
      <c r="X491" s="2">
        <v>7.0138999999999996</v>
      </c>
      <c r="Y491" s="2">
        <f t="shared" si="9"/>
        <v>7.1289556822891101E-5</v>
      </c>
    </row>
    <row r="492" spans="23:25" x14ac:dyDescent="0.25">
      <c r="W492" s="3">
        <v>42342</v>
      </c>
      <c r="X492" s="2">
        <v>7.0133999999999999</v>
      </c>
      <c r="Y492" s="2">
        <f t="shared" si="9"/>
        <v>-1.7095482409544048E-3</v>
      </c>
    </row>
    <row r="493" spans="23:25" x14ac:dyDescent="0.25">
      <c r="W493" s="3">
        <v>42341</v>
      </c>
      <c r="X493" s="2">
        <v>7.0254000000000003</v>
      </c>
      <c r="Y493" s="2">
        <f t="shared" si="9"/>
        <v>2.6276694610089867E-2</v>
      </c>
    </row>
    <row r="494" spans="23:25" x14ac:dyDescent="0.25">
      <c r="W494" s="3">
        <v>42340</v>
      </c>
      <c r="X494" s="2">
        <v>6.8431999999999995</v>
      </c>
      <c r="Y494" s="2">
        <f t="shared" si="9"/>
        <v>-1.6499124033108486E-3</v>
      </c>
    </row>
    <row r="495" spans="23:25" x14ac:dyDescent="0.25">
      <c r="W495" s="3">
        <v>42339</v>
      </c>
      <c r="X495" s="2">
        <v>6.8544999999999998</v>
      </c>
      <c r="Y495" s="2">
        <f t="shared" si="9"/>
        <v>9.8668855055915397E-3</v>
      </c>
    </row>
    <row r="496" spans="23:25" x14ac:dyDescent="0.25">
      <c r="W496" s="3">
        <v>42338</v>
      </c>
      <c r="X496" s="2">
        <v>6.7872000000000003</v>
      </c>
      <c r="Y496" s="2">
        <f t="shared" si="9"/>
        <v>-6.0958333285003885E-3</v>
      </c>
    </row>
    <row r="497" spans="23:25" x14ac:dyDescent="0.25">
      <c r="W497" s="3">
        <v>42335</v>
      </c>
      <c r="X497" s="2">
        <v>6.8286999999999995</v>
      </c>
      <c r="Y497" s="2">
        <f t="shared" si="9"/>
        <v>1.025137845325024E-4</v>
      </c>
    </row>
    <row r="498" spans="23:25" x14ac:dyDescent="0.25">
      <c r="W498" s="3">
        <v>42334</v>
      </c>
      <c r="X498" s="2">
        <v>6.8280000000000003</v>
      </c>
      <c r="Y498" s="2">
        <f t="shared" si="9"/>
        <v>6.4461310796683788E-4</v>
      </c>
    </row>
    <row r="499" spans="23:25" x14ac:dyDescent="0.25">
      <c r="W499" s="3">
        <v>42333</v>
      </c>
      <c r="X499" s="2">
        <v>6.8235999999999999</v>
      </c>
      <c r="Y499" s="2">
        <f t="shared" si="9"/>
        <v>-2.5321101018495823E-3</v>
      </c>
    </row>
    <row r="500" spans="23:25" x14ac:dyDescent="0.25">
      <c r="W500" s="3">
        <v>42332</v>
      </c>
      <c r="X500" s="2">
        <v>6.8408999999999995</v>
      </c>
      <c r="Y500" s="2">
        <f t="shared" si="9"/>
        <v>2.1929343742616567E-4</v>
      </c>
    </row>
    <row r="501" spans="23:25" x14ac:dyDescent="0.25">
      <c r="W501" s="3">
        <v>42331</v>
      </c>
      <c r="X501" s="2">
        <v>6.8394000000000004</v>
      </c>
      <c r="Y501" s="2">
        <f t="shared" si="9"/>
        <v>5.1187177998586431E-4</v>
      </c>
    </row>
    <row r="502" spans="23:25" x14ac:dyDescent="0.25">
      <c r="W502" s="3">
        <v>42328</v>
      </c>
      <c r="X502" s="2">
        <v>6.8358999999999996</v>
      </c>
      <c r="Y502" s="2">
        <f t="shared" si="9"/>
        <v>-5.5143980549393224E-3</v>
      </c>
    </row>
    <row r="503" spans="23:25" x14ac:dyDescent="0.25">
      <c r="W503" s="3">
        <v>42327</v>
      </c>
      <c r="X503" s="2">
        <v>6.8737000000000004</v>
      </c>
      <c r="Y503" s="2">
        <f t="shared" si="9"/>
        <v>4.7247627084375573E-3</v>
      </c>
    </row>
    <row r="504" spans="23:25" x14ac:dyDescent="0.25">
      <c r="W504" s="3">
        <v>42326</v>
      </c>
      <c r="X504" s="2">
        <v>6.8413000000000004</v>
      </c>
      <c r="Y504" s="2">
        <f t="shared" si="9"/>
        <v>2.6492020324039201E-3</v>
      </c>
    </row>
    <row r="505" spans="23:25" x14ac:dyDescent="0.25">
      <c r="W505" s="3">
        <v>42325</v>
      </c>
      <c r="X505" s="2">
        <v>6.8231999999999999</v>
      </c>
      <c r="Y505" s="2">
        <f t="shared" si="9"/>
        <v>-2.6492020324040098E-3</v>
      </c>
    </row>
    <row r="506" spans="23:25" x14ac:dyDescent="0.25">
      <c r="W506" s="3">
        <v>42324</v>
      </c>
      <c r="X506" s="2">
        <v>6.8413000000000004</v>
      </c>
      <c r="Y506" s="2">
        <f t="shared" si="9"/>
        <v>-8.514653620712789E-3</v>
      </c>
    </row>
    <row r="507" spans="23:25" x14ac:dyDescent="0.25">
      <c r="W507" s="3">
        <v>42321</v>
      </c>
      <c r="X507" s="2">
        <v>6.8997999999999999</v>
      </c>
      <c r="Y507" s="2">
        <f t="shared" si="9"/>
        <v>-1.6942652463955495E-3</v>
      </c>
    </row>
    <row r="508" spans="23:25" x14ac:dyDescent="0.25">
      <c r="W508" s="3">
        <v>42320</v>
      </c>
      <c r="X508" s="2">
        <v>6.9115000000000002</v>
      </c>
      <c r="Y508" s="2">
        <f t="shared" si="9"/>
        <v>6.7506517023405372E-3</v>
      </c>
    </row>
    <row r="509" spans="23:25" x14ac:dyDescent="0.25">
      <c r="W509" s="3">
        <v>42319</v>
      </c>
      <c r="X509" s="2">
        <v>6.8650000000000002</v>
      </c>
      <c r="Y509" s="2">
        <f t="shared" si="9"/>
        <v>1.1368440687456165E-3</v>
      </c>
    </row>
    <row r="510" spans="23:25" x14ac:dyDescent="0.25">
      <c r="W510" s="3">
        <v>42318</v>
      </c>
      <c r="X510" s="2">
        <v>6.8571999999999997</v>
      </c>
      <c r="Y510" s="2">
        <f t="shared" si="9"/>
        <v>-2.0395683186889878E-3</v>
      </c>
    </row>
    <row r="511" spans="23:25" x14ac:dyDescent="0.25">
      <c r="W511" s="3">
        <v>42317</v>
      </c>
      <c r="X511" s="2">
        <v>6.8712</v>
      </c>
      <c r="Y511" s="2">
        <f t="shared" si="9"/>
        <v>9.901279238670878E-4</v>
      </c>
    </row>
    <row r="512" spans="23:25" x14ac:dyDescent="0.25">
      <c r="W512" s="3">
        <v>42314</v>
      </c>
      <c r="X512" s="2">
        <v>6.8643999999999998</v>
      </c>
      <c r="Y512" s="2">
        <f t="shared" si="9"/>
        <v>-1.0318932142369796E-2</v>
      </c>
    </row>
    <row r="513" spans="23:25" x14ac:dyDescent="0.25">
      <c r="W513" s="3">
        <v>42313</v>
      </c>
      <c r="X513" s="2">
        <v>6.9356</v>
      </c>
      <c r="Y513" s="2">
        <f t="shared" si="9"/>
        <v>4.4797115420064501E-3</v>
      </c>
    </row>
    <row r="514" spans="23:25" x14ac:dyDescent="0.25">
      <c r="W514" s="3">
        <v>42312</v>
      </c>
      <c r="X514" s="2">
        <v>6.9046000000000003</v>
      </c>
      <c r="Y514" s="2">
        <f t="shared" si="9"/>
        <v>-7.5173678299882522E-3</v>
      </c>
    </row>
    <row r="515" spans="23:25" x14ac:dyDescent="0.25">
      <c r="W515" s="3">
        <v>42311</v>
      </c>
      <c r="X515" s="2">
        <v>6.9566999999999997</v>
      </c>
      <c r="Y515" s="2">
        <f t="shared" si="9"/>
        <v>-4.861165495450826E-3</v>
      </c>
    </row>
    <row r="516" spans="23:25" x14ac:dyDescent="0.25">
      <c r="W516" s="3">
        <v>42310</v>
      </c>
      <c r="X516" s="2">
        <v>6.9905999999999997</v>
      </c>
      <c r="Y516" s="2">
        <f t="shared" si="9"/>
        <v>4.6455692632379111E-3</v>
      </c>
    </row>
    <row r="517" spans="23:25" x14ac:dyDescent="0.25">
      <c r="W517" s="3">
        <v>42307</v>
      </c>
      <c r="X517" s="2">
        <v>6.9581999999999997</v>
      </c>
      <c r="Y517" s="2">
        <f t="shared" si="9"/>
        <v>-1.6657097475736946E-3</v>
      </c>
    </row>
    <row r="518" spans="23:25" x14ac:dyDescent="0.25">
      <c r="W518" s="3">
        <v>42306</v>
      </c>
      <c r="X518" s="2">
        <v>6.9698000000000002</v>
      </c>
      <c r="Y518" s="2">
        <f t="shared" ref="Y518:Y579" si="10">LN(X518/X519)</f>
        <v>-1.2761230537758927E-3</v>
      </c>
    </row>
    <row r="519" spans="23:25" x14ac:dyDescent="0.25">
      <c r="W519" s="3">
        <v>42305</v>
      </c>
      <c r="X519" s="2">
        <v>6.9786999999999999</v>
      </c>
      <c r="Y519" s="2">
        <f t="shared" si="10"/>
        <v>-1.220543383015389E-2</v>
      </c>
    </row>
    <row r="520" spans="23:25" x14ac:dyDescent="0.25">
      <c r="W520" s="3">
        <v>42304</v>
      </c>
      <c r="X520" s="2">
        <v>7.0644</v>
      </c>
      <c r="Y520" s="2">
        <f t="shared" si="10"/>
        <v>-8.492929641187352E-5</v>
      </c>
    </row>
    <row r="521" spans="23:25" x14ac:dyDescent="0.25">
      <c r="W521" s="3">
        <v>42303</v>
      </c>
      <c r="X521" s="2">
        <v>7.0650000000000004</v>
      </c>
      <c r="Y521" s="2">
        <f t="shared" si="10"/>
        <v>2.6361680303216457E-3</v>
      </c>
    </row>
    <row r="522" spans="23:25" x14ac:dyDescent="0.25">
      <c r="W522" s="3">
        <v>42300</v>
      </c>
      <c r="X522" s="2">
        <v>7.0464000000000002</v>
      </c>
      <c r="Y522" s="2">
        <f t="shared" si="10"/>
        <v>-6.9157449100206809E-3</v>
      </c>
    </row>
    <row r="523" spans="23:25" x14ac:dyDescent="0.25">
      <c r="W523" s="3">
        <v>42299</v>
      </c>
      <c r="X523" s="2">
        <v>7.0952999999999999</v>
      </c>
      <c r="Y523" s="2">
        <f t="shared" si="10"/>
        <v>-1.7685483163316629E-2</v>
      </c>
    </row>
    <row r="524" spans="23:25" x14ac:dyDescent="0.25">
      <c r="W524" s="3">
        <v>42298</v>
      </c>
      <c r="X524" s="2">
        <v>7.2218999999999998</v>
      </c>
      <c r="Y524" s="2">
        <f t="shared" si="10"/>
        <v>-1.273092263555744E-3</v>
      </c>
    </row>
    <row r="525" spans="23:25" x14ac:dyDescent="0.25">
      <c r="W525" s="3">
        <v>42297</v>
      </c>
      <c r="X525" s="2">
        <v>7.2310999999999996</v>
      </c>
      <c r="Y525" s="2">
        <f t="shared" si="10"/>
        <v>-7.3267672190686082E-4</v>
      </c>
    </row>
    <row r="526" spans="23:25" x14ac:dyDescent="0.25">
      <c r="W526" s="3">
        <v>42296</v>
      </c>
      <c r="X526" s="2">
        <v>7.2363999999999997</v>
      </c>
      <c r="Y526" s="2">
        <f t="shared" si="10"/>
        <v>1.7842451776699697E-3</v>
      </c>
    </row>
    <row r="527" spans="23:25" x14ac:dyDescent="0.25">
      <c r="W527" s="3">
        <v>42293</v>
      </c>
      <c r="X527" s="2">
        <v>7.2234999999999996</v>
      </c>
      <c r="Y527" s="2">
        <f t="shared" si="10"/>
        <v>-8.5794154655027886E-4</v>
      </c>
    </row>
    <row r="528" spans="23:25" x14ac:dyDescent="0.25">
      <c r="W528" s="3">
        <v>42292</v>
      </c>
      <c r="X528" s="2">
        <v>7.2297000000000002</v>
      </c>
      <c r="Y528" s="2">
        <f t="shared" si="10"/>
        <v>-6.1088050309480888E-3</v>
      </c>
    </row>
    <row r="529" spans="23:25" x14ac:dyDescent="0.25">
      <c r="W529" s="3">
        <v>42291</v>
      </c>
      <c r="X529" s="2">
        <v>7.274</v>
      </c>
      <c r="Y529" s="2">
        <f t="shared" si="10"/>
        <v>7.8947052045052705E-3</v>
      </c>
    </row>
    <row r="530" spans="23:25" x14ac:dyDescent="0.25">
      <c r="W530" s="3">
        <v>42290</v>
      </c>
      <c r="X530" s="2">
        <v>7.2168000000000001</v>
      </c>
      <c r="Y530" s="2">
        <f t="shared" si="10"/>
        <v>4.8476693514707264E-3</v>
      </c>
    </row>
    <row r="531" spans="23:25" x14ac:dyDescent="0.25">
      <c r="W531" s="3">
        <v>42289</v>
      </c>
      <c r="X531" s="2">
        <v>7.1818999999999997</v>
      </c>
      <c r="Y531" s="2">
        <f t="shared" si="10"/>
        <v>-2.5031650278480055E-3</v>
      </c>
    </row>
    <row r="532" spans="23:25" x14ac:dyDescent="0.25">
      <c r="W532" s="3">
        <v>42286</v>
      </c>
      <c r="X532" s="2">
        <v>7.1999000000000004</v>
      </c>
      <c r="Y532" s="2">
        <f t="shared" si="10"/>
        <v>6.8428984778727596E-3</v>
      </c>
    </row>
    <row r="533" spans="23:25" x14ac:dyDescent="0.25">
      <c r="W533" s="3">
        <v>42285</v>
      </c>
      <c r="X533" s="2">
        <v>7.1508000000000003</v>
      </c>
      <c r="Y533" s="2">
        <f t="shared" si="10"/>
        <v>2.6185173438053148E-3</v>
      </c>
    </row>
    <row r="534" spans="23:25" x14ac:dyDescent="0.25">
      <c r="W534" s="3">
        <v>42284</v>
      </c>
      <c r="X534" s="2">
        <v>7.1321000000000003</v>
      </c>
      <c r="Y534" s="2">
        <f t="shared" si="10"/>
        <v>-3.9182261404795658E-3</v>
      </c>
    </row>
    <row r="535" spans="23:25" x14ac:dyDescent="0.25">
      <c r="W535" s="3">
        <v>42283</v>
      </c>
      <c r="X535" s="2">
        <v>7.1600999999999999</v>
      </c>
      <c r="Y535" s="2">
        <f t="shared" si="10"/>
        <v>7.9504046919624191E-3</v>
      </c>
    </row>
    <row r="536" spans="23:25" x14ac:dyDescent="0.25">
      <c r="W536" s="3">
        <v>42282</v>
      </c>
      <c r="X536" s="2">
        <v>7.1033999999999997</v>
      </c>
      <c r="Y536" s="2">
        <f t="shared" si="10"/>
        <v>-3.2747515228177633E-3</v>
      </c>
    </row>
    <row r="537" spans="23:25" x14ac:dyDescent="0.25">
      <c r="W537" s="3">
        <v>42279</v>
      </c>
      <c r="X537" s="2">
        <v>7.1266999999999996</v>
      </c>
      <c r="Y537" s="2">
        <f t="shared" si="10"/>
        <v>-4.7696538696718332E-4</v>
      </c>
    </row>
    <row r="538" spans="23:25" x14ac:dyDescent="0.25">
      <c r="W538" s="3">
        <v>42278</v>
      </c>
      <c r="X538" s="2">
        <v>7.1300999999999997</v>
      </c>
      <c r="Y538" s="2">
        <f t="shared" si="10"/>
        <v>2.5417613616900286E-3</v>
      </c>
    </row>
    <row r="539" spans="23:25" x14ac:dyDescent="0.25">
      <c r="W539" s="3">
        <v>42277</v>
      </c>
      <c r="X539" s="2">
        <v>7.1120000000000001</v>
      </c>
      <c r="Y539" s="2">
        <f t="shared" si="10"/>
        <v>-3.3128416833719636E-3</v>
      </c>
    </row>
    <row r="540" spans="23:25" x14ac:dyDescent="0.25">
      <c r="W540" s="3">
        <v>42276</v>
      </c>
      <c r="X540" s="2">
        <v>7.1356000000000002</v>
      </c>
      <c r="Y540" s="2">
        <f t="shared" si="10"/>
        <v>-1.9880443917443123E-3</v>
      </c>
    </row>
    <row r="541" spans="23:25" x14ac:dyDescent="0.25">
      <c r="W541" s="3">
        <v>42275</v>
      </c>
      <c r="X541" s="2">
        <v>7.1497999999999999</v>
      </c>
      <c r="Y541" s="2">
        <f t="shared" si="10"/>
        <v>-1.9422229880183264E-3</v>
      </c>
    </row>
    <row r="542" spans="23:25" x14ac:dyDescent="0.25">
      <c r="W542" s="3">
        <v>42272</v>
      </c>
      <c r="X542" s="2">
        <v>7.1637000000000004</v>
      </c>
      <c r="Y542" s="2">
        <f t="shared" si="10"/>
        <v>-5.9984174846699784E-3</v>
      </c>
    </row>
    <row r="543" spans="23:25" x14ac:dyDescent="0.25">
      <c r="W543" s="3">
        <v>42271</v>
      </c>
      <c r="X543" s="2">
        <v>7.2068000000000003</v>
      </c>
      <c r="Y543" s="2">
        <f t="shared" si="10"/>
        <v>7.3568710244031855E-4</v>
      </c>
    </row>
    <row r="544" spans="23:25" x14ac:dyDescent="0.25">
      <c r="W544" s="3">
        <v>42270</v>
      </c>
      <c r="X544" s="2">
        <v>7.2015000000000002</v>
      </c>
      <c r="Y544" s="2">
        <f t="shared" si="10"/>
        <v>8.9547840831969011E-3</v>
      </c>
    </row>
    <row r="545" spans="23:25" x14ac:dyDescent="0.25">
      <c r="W545" s="3">
        <v>42269</v>
      </c>
      <c r="X545" s="2">
        <v>7.1372999999999998</v>
      </c>
      <c r="Y545" s="2">
        <f t="shared" si="10"/>
        <v>-3.1474940477572346E-3</v>
      </c>
    </row>
    <row r="546" spans="23:25" x14ac:dyDescent="0.25">
      <c r="W546" s="3">
        <v>42268</v>
      </c>
      <c r="X546" s="2">
        <v>7.1597999999999997</v>
      </c>
      <c r="Y546" s="2">
        <f t="shared" si="10"/>
        <v>-7.6940045221171012E-3</v>
      </c>
    </row>
    <row r="547" spans="23:25" x14ac:dyDescent="0.25">
      <c r="W547" s="3">
        <v>42265</v>
      </c>
      <c r="X547" s="2">
        <v>7.2150999999999996</v>
      </c>
      <c r="Y547" s="2">
        <f t="shared" si="10"/>
        <v>-1.4202008420430194E-2</v>
      </c>
    </row>
    <row r="548" spans="23:25" x14ac:dyDescent="0.25">
      <c r="W548" s="3">
        <v>42264</v>
      </c>
      <c r="X548" s="2">
        <v>7.3182999999999998</v>
      </c>
      <c r="Y548" s="2">
        <f t="shared" si="10"/>
        <v>1.2125193230408391E-2</v>
      </c>
    </row>
    <row r="549" spans="23:25" x14ac:dyDescent="0.25">
      <c r="W549" s="3">
        <v>42263</v>
      </c>
      <c r="X549" s="2">
        <v>7.2301000000000002</v>
      </c>
      <c r="Y549" s="2">
        <f t="shared" si="10"/>
        <v>6.7795205740158208E-4</v>
      </c>
    </row>
    <row r="550" spans="23:25" x14ac:dyDescent="0.25">
      <c r="W550" s="3">
        <v>42262</v>
      </c>
      <c r="X550" s="2">
        <v>7.2252000000000001</v>
      </c>
      <c r="Y550" s="2">
        <f t="shared" si="10"/>
        <v>-3.0678685808851634E-3</v>
      </c>
    </row>
    <row r="551" spans="23:25" x14ac:dyDescent="0.25">
      <c r="W551" s="3">
        <v>42261</v>
      </c>
      <c r="X551" s="2">
        <v>7.2473999999999998</v>
      </c>
      <c r="Y551" s="2">
        <f t="shared" si="10"/>
        <v>-2.700767777348225E-3</v>
      </c>
    </row>
    <row r="552" spans="23:25" x14ac:dyDescent="0.25">
      <c r="W552" s="3">
        <v>42258</v>
      </c>
      <c r="X552" s="2">
        <v>7.2670000000000003</v>
      </c>
      <c r="Y552" s="2">
        <f t="shared" si="10"/>
        <v>8.6654816564855561E-3</v>
      </c>
    </row>
    <row r="553" spans="23:25" x14ac:dyDescent="0.25">
      <c r="W553" s="3">
        <v>42257</v>
      </c>
      <c r="X553" s="2">
        <v>7.2042999999999999</v>
      </c>
      <c r="Y553" s="2">
        <f t="shared" si="10"/>
        <v>-5.6335057946323916E-3</v>
      </c>
    </row>
    <row r="554" spans="23:25" x14ac:dyDescent="0.25">
      <c r="W554" s="3">
        <v>42256</v>
      </c>
      <c r="X554" s="2">
        <v>7.2450000000000001</v>
      </c>
      <c r="Y554" s="2">
        <f t="shared" si="10"/>
        <v>1.795952682770293E-3</v>
      </c>
    </row>
    <row r="555" spans="23:25" x14ac:dyDescent="0.25">
      <c r="W555" s="3">
        <v>42255</v>
      </c>
      <c r="X555" s="2">
        <v>7.2320000000000002</v>
      </c>
      <c r="Y555" s="2">
        <f t="shared" si="10"/>
        <v>-7.7403663951932722E-4</v>
      </c>
    </row>
    <row r="556" spans="23:25" x14ac:dyDescent="0.25">
      <c r="W556" s="3">
        <v>42254</v>
      </c>
      <c r="X556" s="2">
        <v>7.2375999999999996</v>
      </c>
      <c r="Y556" s="2">
        <f t="shared" si="10"/>
        <v>4.084266045675823E-3</v>
      </c>
    </row>
    <row r="557" spans="23:25" x14ac:dyDescent="0.25">
      <c r="W557" s="3">
        <v>42251</v>
      </c>
      <c r="X557" s="2">
        <v>7.2081</v>
      </c>
      <c r="Y557" s="2">
        <f t="shared" si="10"/>
        <v>4.5886948529271655E-3</v>
      </c>
    </row>
    <row r="558" spans="23:25" x14ac:dyDescent="0.25">
      <c r="W558" s="3">
        <v>42250</v>
      </c>
      <c r="X558" s="2">
        <v>7.1750999999999996</v>
      </c>
      <c r="Y558" s="2">
        <f t="shared" si="10"/>
        <v>-9.1149987000322848E-3</v>
      </c>
    </row>
    <row r="559" spans="23:25" x14ac:dyDescent="0.25">
      <c r="W559" s="3">
        <v>42249</v>
      </c>
      <c r="X559" s="2">
        <v>7.2408000000000001</v>
      </c>
      <c r="Y559" s="2">
        <f t="shared" si="10"/>
        <v>-2.8960344596520903E-3</v>
      </c>
    </row>
    <row r="560" spans="23:25" x14ac:dyDescent="0.25">
      <c r="W560" s="3">
        <v>42248</v>
      </c>
      <c r="X560" s="2">
        <v>7.2618</v>
      </c>
      <c r="Y560" s="2">
        <f t="shared" si="10"/>
        <v>5.5650444313918267E-3</v>
      </c>
    </row>
    <row r="561" spans="23:25" x14ac:dyDescent="0.25">
      <c r="W561" s="3">
        <v>42247</v>
      </c>
      <c r="X561" s="2">
        <v>7.2214999999999998</v>
      </c>
      <c r="Y561" s="2">
        <f t="shared" si="10"/>
        <v>-7.47487645889039E-4</v>
      </c>
    </row>
    <row r="562" spans="23:25" x14ac:dyDescent="0.25">
      <c r="W562" s="3">
        <v>42244</v>
      </c>
      <c r="X562" s="2">
        <v>7.2268999999999997</v>
      </c>
      <c r="Y562" s="2">
        <f t="shared" si="10"/>
        <v>-7.9523555908741304E-3</v>
      </c>
    </row>
    <row r="563" spans="23:25" x14ac:dyDescent="0.25">
      <c r="W563" s="3">
        <v>42243</v>
      </c>
      <c r="X563" s="2">
        <v>7.2846000000000002</v>
      </c>
      <c r="Y563" s="2">
        <f t="shared" si="10"/>
        <v>-7.9577104785105678E-3</v>
      </c>
    </row>
    <row r="564" spans="23:25" x14ac:dyDescent="0.25">
      <c r="W564" s="3">
        <v>42242</v>
      </c>
      <c r="X564" s="2">
        <v>7.3428000000000004</v>
      </c>
      <c r="Y564" s="2">
        <f t="shared" si="10"/>
        <v>-2.1089441578746697E-2</v>
      </c>
    </row>
    <row r="565" spans="23:25" x14ac:dyDescent="0.25">
      <c r="W565" s="3">
        <v>42241</v>
      </c>
      <c r="X565" s="2">
        <v>7.4992999999999999</v>
      </c>
      <c r="Y565" s="2">
        <f t="shared" si="10"/>
        <v>-6.4331982353396057E-3</v>
      </c>
    </row>
    <row r="566" spans="23:25" x14ac:dyDescent="0.25">
      <c r="W566" s="3">
        <v>42240</v>
      </c>
      <c r="X566" s="2">
        <v>7.5476999999999999</v>
      </c>
      <c r="Y566" s="2">
        <f t="shared" si="10"/>
        <v>2.6651417325001831E-2</v>
      </c>
    </row>
    <row r="567" spans="23:25" x14ac:dyDescent="0.25">
      <c r="W567" s="3">
        <v>42237</v>
      </c>
      <c r="X567" s="2">
        <v>7.3491999999999997</v>
      </c>
      <c r="Y567" s="2">
        <f t="shared" si="10"/>
        <v>1.5080760708656183E-2</v>
      </c>
    </row>
    <row r="568" spans="23:25" x14ac:dyDescent="0.25">
      <c r="W568" s="3">
        <v>42236</v>
      </c>
      <c r="X568" s="2">
        <v>7.2392000000000003</v>
      </c>
      <c r="Y568" s="2">
        <f t="shared" si="10"/>
        <v>7.1672969313177322E-3</v>
      </c>
    </row>
    <row r="569" spans="23:25" x14ac:dyDescent="0.25">
      <c r="W569" s="3">
        <v>42235</v>
      </c>
      <c r="X569" s="2">
        <v>7.1875</v>
      </c>
      <c r="Y569" s="2">
        <f t="shared" si="10"/>
        <v>1.2685337140652545E-2</v>
      </c>
    </row>
    <row r="570" spans="23:25" x14ac:dyDescent="0.25">
      <c r="W570" s="3">
        <v>42234</v>
      </c>
      <c r="X570" s="2">
        <v>7.0968999999999998</v>
      </c>
      <c r="Y570" s="2">
        <f t="shared" si="10"/>
        <v>-5.7745560851522751E-3</v>
      </c>
    </row>
    <row r="571" spans="23:25" x14ac:dyDescent="0.25">
      <c r="W571" s="3">
        <v>42233</v>
      </c>
      <c r="X571" s="2">
        <v>7.1379999999999999</v>
      </c>
      <c r="Y571" s="2">
        <f t="shared" si="10"/>
        <v>-3.2868311698141767E-3</v>
      </c>
    </row>
    <row r="572" spans="23:25" x14ac:dyDescent="0.25">
      <c r="W572" s="3">
        <v>42230</v>
      </c>
      <c r="X572" s="2">
        <v>7.1615000000000002</v>
      </c>
      <c r="Y572" s="2">
        <f t="shared" si="10"/>
        <v>-6.5830457009077008E-3</v>
      </c>
    </row>
    <row r="573" spans="23:25" x14ac:dyDescent="0.25">
      <c r="W573" s="3">
        <v>42229</v>
      </c>
      <c r="X573" s="2">
        <v>7.2088000000000001</v>
      </c>
      <c r="Y573" s="2">
        <f t="shared" si="10"/>
        <v>4.1145456991088011E-3</v>
      </c>
    </row>
    <row r="574" spans="23:25" x14ac:dyDescent="0.25">
      <c r="W574" s="3">
        <v>42228</v>
      </c>
      <c r="X574" s="2">
        <v>7.1791999999999998</v>
      </c>
      <c r="Y574" s="2">
        <f t="shared" si="10"/>
        <v>1.7706541687950376E-2</v>
      </c>
    </row>
    <row r="575" spans="23:25" x14ac:dyDescent="0.25">
      <c r="W575" s="3">
        <v>42227</v>
      </c>
      <c r="X575" s="2">
        <v>7.0532000000000004</v>
      </c>
      <c r="Y575" s="2">
        <f t="shared" si="10"/>
        <v>2.9568585083021969E-2</v>
      </c>
    </row>
    <row r="576" spans="23:25" x14ac:dyDescent="0.25">
      <c r="W576" s="3">
        <v>42226</v>
      </c>
      <c r="X576" s="2">
        <v>6.8476999999999997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6.7927</v>
      </c>
      <c r="Y578" s="2">
        <f t="shared" si="10"/>
        <v>1.6206981388162888E-3</v>
      </c>
    </row>
    <row r="579" spans="23:25" x14ac:dyDescent="0.25">
      <c r="W579" s="3">
        <v>42221</v>
      </c>
      <c r="X579" s="2">
        <v>6.7816999999999998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7.71093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EURHUF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25</v>
      </c>
      <c r="W2" s="3">
        <f>D1</f>
        <v>43025</v>
      </c>
      <c r="AA2" s="2">
        <v>62</v>
      </c>
      <c r="AB2" s="2">
        <f ca="1">AVERAGE(OFFSET($X$5,0,0,AA2,1))</f>
        <v>306.95564516129036</v>
      </c>
      <c r="AC2" s="46">
        <f ca="1">STDEV(OFFSET($Y$5,0,0,AA2,1))*SQRT(250)</f>
        <v>3.2932572692459645E-2</v>
      </c>
      <c r="AD2" s="2">
        <f ca="1">MAX(OFFSET($X$5,0,0,AA2,1))</f>
        <v>312.2</v>
      </c>
      <c r="AE2" s="2">
        <f ca="1">MIN(OFFSET($X$5,0,0,AA2,1))</f>
        <v>302.64999999999998</v>
      </c>
      <c r="AF2" s="2">
        <f ca="1">AD2-AE2</f>
        <v>9.5500000000000114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307.85167999999976</v>
      </c>
      <c r="AC3" s="46">
        <f ca="1">STDEV(OFFSET($Y$5,0,0,AA3,1))*SQRT(250)</f>
        <v>3.4127350297595387E-2</v>
      </c>
      <c r="AD3" s="2">
        <f ca="1">MAX(OFFSET($X$5,0,0,AA3,1))</f>
        <v>312.83999999999997</v>
      </c>
      <c r="AE3" s="2">
        <f ca="1">MIN(OFFSET($X$5,0,0,AA3,1))</f>
        <v>302.64999999999998</v>
      </c>
      <c r="AF3" s="2">
        <f t="shared" ref="AF3:AF5" ca="1" si="1">AD3-AE3</f>
        <v>10.189999999999998</v>
      </c>
    </row>
    <row r="4" spans="1:32" x14ac:dyDescent="0.25">
      <c r="D4"/>
      <c r="AA4" s="2">
        <v>185</v>
      </c>
      <c r="AB4" s="2">
        <f t="shared" ca="1" si="0"/>
        <v>308.51789189189168</v>
      </c>
      <c r="AC4" s="46">
        <f ca="1">STDEV(OFFSET($Y$5,0,0,AA4,1))*SQRT(250)</f>
        <v>3.5422204110109226E-2</v>
      </c>
      <c r="AD4" s="2">
        <f ca="1">MAX(OFFSET($X$5,0,0,AA4,1))</f>
        <v>313.69</v>
      </c>
      <c r="AE4" s="2">
        <f ca="1">MIN(OFFSET($X$5,0,0,AA4,1))</f>
        <v>302.64999999999998</v>
      </c>
      <c r="AF4" s="2">
        <f t="shared" ca="1" si="1"/>
        <v>11.04000000000002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308.22000000000003</v>
      </c>
      <c r="Y5" s="2">
        <f>LN(X5/X6)</f>
        <v>1.4285716715259137E-3</v>
      </c>
      <c r="AA5" s="2">
        <v>250</v>
      </c>
      <c r="AB5" s="2">
        <f t="shared" ca="1" si="0"/>
        <v>308.89940000000001</v>
      </c>
      <c r="AC5" s="46">
        <f ca="1">STDEV(OFFSET($Y$5,0,0,AA5,1))*SQRT(250)</f>
        <v>3.7651856417559644E-2</v>
      </c>
      <c r="AD5" s="2">
        <f ca="1">MAX(OFFSET($X$5,0,0,AA5,1))</f>
        <v>314.83999999999997</v>
      </c>
      <c r="AE5" s="2">
        <f ca="1">MIN(OFFSET($X$5,0,0,AA5,1))</f>
        <v>302.64999999999998</v>
      </c>
      <c r="AF5" s="2">
        <f t="shared" ca="1" si="1"/>
        <v>12.189999999999998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308.20284277847799</v>
      </c>
      <c r="E6" s="128">
        <f ca="1">SUMIFS(INDIRECT("fincad_data!"&amp;E$3),fincad_data!$C:$C,$C6,fincad_data!$D:$D,$C6,fincad_data!$B:$B,$D$2,fincad_data!D:D,$C6,fincad_data!A:A,$D$1)</f>
        <v>308.2867</v>
      </c>
      <c r="F6" s="129">
        <f ca="1">SUMIFS(INDIRECT("fincad_data!"&amp;F$3),fincad_data!$C:$C,$C6,fincad_data!$D:$D,$C6,fincad_data!$B:$B,$D$2,fincad_data!D:D,$C6,fincad_data!A:A,$D$1)</f>
        <v>4.5152272538644102E-2</v>
      </c>
      <c r="G6" s="129">
        <f ca="1">SUMIFS(INDIRECT("fincad_data!"&amp;G$3),fincad_data!$C:$C,$C6,fincad_data!$D:$D,$C6,fincad_data!$B:$B,$D$2,fincad_data!D:D,$C6,fincad_data!A:A,$D$1)</f>
        <v>4.5225257763152497E-2</v>
      </c>
      <c r="H6" s="130">
        <f ca="1">SUMIFS(INDIRECT("fincad_data!"&amp;H$3),fincad_data!$C:$C,$C6,fincad_data!$D:$D,$C6,fincad_data!$B:$B,$D$2,fincad_data!D:D,$C6,fincad_data!A:A,$D$1)</f>
        <v>8.9262998390724612E-3</v>
      </c>
      <c r="I6" s="130">
        <f ca="1">SUMIFS(INDIRECT("fincad_data!"&amp;I$3),fincad_data!$C:$C,$C6,fincad_data!$D:$D,$C6,fincad_data!$B:$B,$D$2,fincad_data!D:D,$C6,fincad_data!A:A,$D$1)</f>
        <v>9.0778332712472196E-3</v>
      </c>
      <c r="J6" s="129">
        <f ca="1">SUMIFS(INDIRECT("fincad_data!"&amp;J$3),fincad_data!$C:$C,$C6,fincad_data!$D:$D,$C6,fincad_data!$B:$B,$D$2,fincad_data!D:D,$C6,fincad_data!A:A,$D$1)</f>
        <v>1.2400320134823744E-3</v>
      </c>
      <c r="K6" s="128">
        <f ca="1">SUMIFS(INDIRECT("fincad_data!"&amp;K$3),fincad_data!$C:$C,$C6,fincad_data!$D:$D,$C6,fincad_data!$B:$B,$D$2,fincad_data!D:D,$C6,fincad_data!A:A,$D$1)</f>
        <v>308.23999133617934</v>
      </c>
      <c r="L6" s="128">
        <f ca="1">SUMIFS(INDIRECT("fincad_data!"&amp;L$3),fincad_data!$C:$C,$C6,fincad_data!$D:$D,$C6,fincad_data!$B:$B,$D$2,fincad_data!D:D,$C6,fincad_data!A:A,$D$1)</f>
        <v>305.51330118965205</v>
      </c>
      <c r="W6" s="3">
        <v>43024</v>
      </c>
      <c r="X6" s="2">
        <v>307.77999999999997</v>
      </c>
      <c r="Y6" s="2">
        <f t="shared" ref="Y6:Y69" si="2">LN(X6/X7)</f>
        <v>-1.2014353725465308E-3</v>
      </c>
      <c r="AA6" s="2">
        <v>500</v>
      </c>
      <c r="AB6" s="2">
        <f t="shared" ca="1" si="0"/>
        <v>310.39337999999987</v>
      </c>
      <c r="AC6" s="46">
        <f ca="1">STDEV(OFFSET($Y$5,0,0,AA6,1))*SQRT(250)</f>
        <v>4.4633982345579228E-2</v>
      </c>
      <c r="AD6" s="2">
        <f ca="1">MAX(OFFSET($X$5,0,0,AA6,1))</f>
        <v>318.32</v>
      </c>
      <c r="AE6" s="2">
        <f ca="1">MIN(OFFSET($X$5,0,0,AA6,1))</f>
        <v>302.64999999999998</v>
      </c>
      <c r="AF6" s="2">
        <f ca="1">AD6-AE6</f>
        <v>15.670000000000016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308.20284277847799</v>
      </c>
      <c r="E7" s="128">
        <f ca="1">SUMIFS(INDIRECT("fincad_data!"&amp;E$3),fincad_data!$C:$C,$C7,fincad_data!$D:$D,$C7,fincad_data!$B:$B,$D$2,fincad_data!D:D,$C7,fincad_data!A:A,$D$1)</f>
        <v>308.55500000000001</v>
      </c>
      <c r="F7" s="129">
        <f ca="1">SUMIFS(INDIRECT("fincad_data!"&amp;F$3),fincad_data!$C:$C,$C7,fincad_data!$D:$D,$C7,fincad_data!$B:$B,$D$2,fincad_data!D:D,$C7,fincad_data!A:A,$D$1)</f>
        <v>5.1087338990422899E-2</v>
      </c>
      <c r="G7" s="129">
        <f ca="1">SUMIFS(INDIRECT("fincad_data!"&amp;G$3),fincad_data!$C:$C,$C7,fincad_data!$D:$D,$C7,fincad_data!$B:$B,$D$2,fincad_data!D:D,$C7,fincad_data!A:A,$D$1)</f>
        <v>5.1335071709035202E-2</v>
      </c>
      <c r="H7" s="130">
        <f ca="1">SUMIFS(INDIRECT("fincad_data!"&amp;H$3),fincad_data!$C:$C,$C7,fincad_data!$D:$D,$C7,fincad_data!$B:$B,$D$2,fincad_data!D:D,$C7,fincad_data!A:A,$D$1)</f>
        <v>1.38763839323771E-2</v>
      </c>
      <c r="I7" s="130">
        <f ca="1">SUMIFS(INDIRECT("fincad_data!"&amp;I$3),fincad_data!$C:$C,$C7,fincad_data!$D:$D,$C7,fincad_data!$B:$B,$D$2,fincad_data!D:D,$C7,fincad_data!A:A,$D$1)</f>
        <v>1.45204745830295E-2</v>
      </c>
      <c r="J7" s="129">
        <f ca="1">SUMIFS(INDIRECT("fincad_data!"&amp;J$3),fincad_data!$C:$C,$C7,fincad_data!$D:$D,$C7,fincad_data!$B:$B,$D$2,fincad_data!D:D,$C7,fincad_data!A:A,$D$1)</f>
        <v>2.2867381290055744E-3</v>
      </c>
      <c r="K7" s="128">
        <f ca="1">SUMIFS(INDIRECT("fincad_data!"&amp;K$3),fincad_data!$C:$C,$C7,fincad_data!$D:$D,$C7,fincad_data!$B:$B,$D$2,fincad_data!D:D,$C7,fincad_data!A:A,$D$1)</f>
        <v>308.35639053178954</v>
      </c>
      <c r="L7" s="128">
        <f ca="1">SUMIFS(INDIRECT("fincad_data!"&amp;L$3),fincad_data!$C:$C,$C7,fincad_data!$D:$D,$C7,fincad_data!$B:$B,$D$2,fincad_data!D:D,$C7,fincad_data!A:A,$D$1)</f>
        <v>304.13876085331538</v>
      </c>
      <c r="W7" s="3">
        <v>43021</v>
      </c>
      <c r="X7" s="2">
        <v>308.14999999999998</v>
      </c>
      <c r="Y7" s="2">
        <f t="shared" si="2"/>
        <v>-2.1395236377265356E-3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308.20284277847799</v>
      </c>
      <c r="E8" s="128">
        <f ca="1">SUMIFS(INDIRECT("fincad_data!"&amp;E$3),fincad_data!$C:$C,$C8,fincad_data!$D:$D,$C8,fincad_data!$B:$B,$D$2,fincad_data!D:D,$C8,fincad_data!A:A,$D$1)</f>
        <v>308.76499999999999</v>
      </c>
      <c r="F8" s="129">
        <f ca="1">SUMIFS(INDIRECT("fincad_data!"&amp;F$3),fincad_data!$C:$C,$C8,fincad_data!$D:$D,$C8,fincad_data!$B:$B,$D$2,fincad_data!D:D,$C8,fincad_data!A:A,$D$1)</f>
        <v>5.51190320005032E-2</v>
      </c>
      <c r="G8" s="129">
        <f ca="1">SUMIFS(INDIRECT("fincad_data!"&amp;G$3),fincad_data!$C:$C,$C8,fincad_data!$D:$D,$C8,fincad_data!$B:$B,$D$2,fincad_data!D:D,$C8,fincad_data!A:A,$D$1)</f>
        <v>5.54581633518701E-2</v>
      </c>
      <c r="H8" s="130">
        <f ca="1">SUMIFS(INDIRECT("fincad_data!"&amp;H$3),fincad_data!$C:$C,$C8,fincad_data!$D:$D,$C8,fincad_data!$B:$B,$D$2,fincad_data!D:D,$C8,fincad_data!A:A,$D$1)</f>
        <v>1.8212116904880699E-2</v>
      </c>
      <c r="I8" s="130">
        <f ca="1">SUMIFS(INDIRECT("fincad_data!"&amp;I$3),fincad_data!$C:$C,$C8,fincad_data!$D:$D,$C8,fincad_data!$B:$B,$D$2,fincad_data!D:D,$C8,fincad_data!A:A,$D$1)</f>
        <v>1.9249146159000897E-2</v>
      </c>
      <c r="J8" s="129">
        <f ca="1">SUMIFS(INDIRECT("fincad_data!"&amp;J$3),fincad_data!$C:$C,$C8,fincad_data!$D:$D,$C8,fincad_data!$B:$B,$D$2,fincad_data!D:D,$C8,fincad_data!A:A,$D$1)</f>
        <v>2.4409039357947528E-3</v>
      </c>
      <c r="K8" s="128">
        <f ca="1">SUMIFS(INDIRECT("fincad_data!"&amp;K$3),fincad_data!$C:$C,$C8,fincad_data!$D:$D,$C8,fincad_data!$B:$B,$D$2,fincad_data!D:D,$C8,fincad_data!A:A,$D$1)</f>
        <v>308.44513337340078</v>
      </c>
      <c r="L8" s="128">
        <f ca="1">SUMIFS(INDIRECT("fincad_data!"&amp;L$3),fincad_data!$C:$C,$C8,fincad_data!$D:$D,$C8,fincad_data!$B:$B,$D$2,fincad_data!D:D,$C8,fincad_data!A:A,$D$1)</f>
        <v>302.93378332821601</v>
      </c>
      <c r="W8" s="3">
        <v>43020</v>
      </c>
      <c r="X8" s="2">
        <v>308.81</v>
      </c>
      <c r="Y8" s="2">
        <f t="shared" si="2"/>
        <v>-1.3914734062954685E-3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308.20284277847799</v>
      </c>
      <c r="E9" s="128">
        <f ca="1">SUMIFS(INDIRECT("fincad_data!"&amp;E$3),fincad_data!$C:$C,$C9,fincad_data!$D:$D,$C9,fincad_data!$B:$B,$D$2,fincad_data!D:D,$C9,fincad_data!A:A,$D$1)</f>
        <v>309.04169999999999</v>
      </c>
      <c r="F9" s="129">
        <f ca="1">SUMIFS(INDIRECT("fincad_data!"&amp;F$3),fincad_data!$C:$C,$C9,fincad_data!$D:$D,$C9,fincad_data!$B:$B,$D$2,fincad_data!D:D,$C9,fincad_data!A:A,$D$1)</f>
        <v>5.6992223195858602E-2</v>
      </c>
      <c r="G9" s="129">
        <f ca="1">SUMIFS(INDIRECT("fincad_data!"&amp;G$3),fincad_data!$C:$C,$C9,fincad_data!$D:$D,$C9,fincad_data!$B:$B,$D$2,fincad_data!D:D,$C9,fincad_data!A:A,$D$1)</f>
        <v>5.7434328038416201E-2</v>
      </c>
      <c r="H9" s="130">
        <f ca="1">SUMIFS(INDIRECT("fincad_data!"&amp;H$3),fincad_data!$C:$C,$C9,fincad_data!$D:$D,$C9,fincad_data!$B:$B,$D$2,fincad_data!D:D,$C9,fincad_data!A:A,$D$1)</f>
        <v>2.1544969163919299E-2</v>
      </c>
      <c r="I9" s="130">
        <f ca="1">SUMIFS(INDIRECT("fincad_data!"&amp;I$3),fincad_data!$C:$C,$C9,fincad_data!$D:$D,$C9,fincad_data!$B:$B,$D$2,fincad_data!D:D,$C9,fincad_data!A:A,$D$1)</f>
        <v>2.30960121552925E-2</v>
      </c>
      <c r="J9" s="129">
        <f ca="1">SUMIFS(INDIRECT("fincad_data!"&amp;J$3),fincad_data!$C:$C,$C9,fincad_data!$D:$D,$C9,fincad_data!$B:$B,$D$2,fincad_data!D:D,$C9,fincad_data!A:A,$D$1)</f>
        <v>2.7081022734815052E-3</v>
      </c>
      <c r="K9" s="128">
        <f ca="1">SUMIFS(INDIRECT("fincad_data!"&amp;K$3),fincad_data!$C:$C,$C9,fincad_data!$D:$D,$C9,fincad_data!$B:$B,$D$2,fincad_data!D:D,$C9,fincad_data!A:A,$D$1)</f>
        <v>308.56310535803806</v>
      </c>
      <c r="L9" s="128">
        <f ca="1">SUMIFS(INDIRECT("fincad_data!"&amp;L$3),fincad_data!$C:$C,$C9,fincad_data!$D:$D,$C9,fincad_data!$B:$B,$D$2,fincad_data!D:D,$C9,fincad_data!A:A,$D$1)</f>
        <v>302.0651985036684</v>
      </c>
      <c r="W9" s="3">
        <v>43019</v>
      </c>
      <c r="X9" s="2">
        <v>309.24</v>
      </c>
      <c r="Y9" s="2">
        <f t="shared" si="2"/>
        <v>-4.9354142858462104E-3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308.20284277847799</v>
      </c>
      <c r="E10" s="128">
        <f ca="1">SUMIFS(INDIRECT("fincad_data!"&amp;E$3),fincad_data!$C:$C,$C10,fincad_data!$D:$D,$C10,fincad_data!$B:$B,$D$2,fincad_data!D:D,$C10,fincad_data!A:A,$D$1)</f>
        <v>309.945826265812</v>
      </c>
      <c r="F10" s="129">
        <f ca="1">SUMIFS(INDIRECT("fincad_data!"&amp;F$3),fincad_data!$C:$C,$C10,fincad_data!$D:$D,$C10,fincad_data!$B:$B,$D$2,fincad_data!D:D,$C10,fincad_data!A:A,$D$1)</f>
        <v>6.0472443233939799E-2</v>
      </c>
      <c r="G10" s="129">
        <f ca="1">SUMIFS(INDIRECT("fincad_data!"&amp;G$3),fincad_data!$C:$C,$C10,fincad_data!$D:$D,$C10,fincad_data!$B:$B,$D$2,fincad_data!D:D,$C10,fincad_data!A:A,$D$1)</f>
        <v>6.1221124164064403E-2</v>
      </c>
      <c r="H10" s="130">
        <f ca="1">SUMIFS(INDIRECT("fincad_data!"&amp;H$3),fincad_data!$C:$C,$C10,fincad_data!$D:$D,$C10,fincad_data!$B:$B,$D$2,fincad_data!D:D,$C10,fincad_data!A:A,$D$1)</f>
        <v>3.1760844274410997E-2</v>
      </c>
      <c r="I10" s="130">
        <f ca="1">SUMIFS(INDIRECT("fincad_data!"&amp;I$3),fincad_data!$C:$C,$C10,fincad_data!$D:$D,$C10,fincad_data!$B:$B,$D$2,fincad_data!D:D,$C10,fincad_data!A:A,$D$1)</f>
        <v>3.5067344523218198E-2</v>
      </c>
      <c r="J10" s="129">
        <f ca="1">SUMIFS(INDIRECT("fincad_data!"&amp;J$3),fincad_data!$C:$C,$C10,fincad_data!$D:$D,$C10,fincad_data!$B:$B,$D$2,fincad_data!D:D,$C10,fincad_data!A:A,$D$1)</f>
        <v>2.7824494699681956E-3</v>
      </c>
      <c r="K10" s="128">
        <f ca="1">SUMIFS(INDIRECT("fincad_data!"&amp;K$3),fincad_data!$C:$C,$C10,fincad_data!$D:$D,$C10,fincad_data!$B:$B,$D$2,fincad_data!D:D,$C10,fincad_data!A:A,$D$1)</f>
        <v>308.92436776692801</v>
      </c>
      <c r="L10" s="128">
        <f ca="1">SUMIFS(INDIRECT("fincad_data!"&amp;L$3),fincad_data!$C:$C,$C10,fincad_data!$D:$D,$C10,fincad_data!$B:$B,$D$2,fincad_data!D:D,$C10,fincad_data!A:A,$D$1)</f>
        <v>299.44508239565994</v>
      </c>
      <c r="W10" s="3">
        <v>43018</v>
      </c>
      <c r="X10" s="2">
        <v>310.77</v>
      </c>
      <c r="Y10" s="2">
        <f t="shared" si="2"/>
        <v>-2.891847012429716E-3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311.67</v>
      </c>
      <c r="Y11" s="2">
        <f t="shared" si="2"/>
        <v>-1.6990723307816239E-3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312.2</v>
      </c>
      <c r="Y12" s="2">
        <f t="shared" si="2"/>
        <v>1.0255096399323959E-3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311.88</v>
      </c>
      <c r="Y13" s="2">
        <f t="shared" si="2"/>
        <v>-6.4125172358292596E-5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0.9924979475535648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311.89999999999998</v>
      </c>
      <c r="Y14" s="2">
        <f t="shared" si="2"/>
        <v>-6.0898413715593648E-4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0.10731335880552151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312.08999999999997</v>
      </c>
      <c r="Y15" s="2">
        <f t="shared" si="2"/>
        <v>-2.2426912388765302E-4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1.0030209509712773</v>
      </c>
      <c r="F16" s="123">
        <f ca="1">SUMIFS(INDIRECT("fincad_data!"&amp;$B16),fincad_data!$C:$C,$C16,fincad_data!$D:$D,F$13,fincad_data!$B:$B,$D$2,fincad_data!$A:$A,$D$1)</f>
        <v>1.1455122103348012</v>
      </c>
      <c r="G16" s="123"/>
      <c r="H16" s="123"/>
      <c r="I16" s="123"/>
      <c r="K16" s="159">
        <f ca="1">E16/$F16</f>
        <v>0.87560913093900794</v>
      </c>
      <c r="L16" s="159">
        <f ca="1">(F16-E16)/$F16</f>
        <v>0.12439086906099212</v>
      </c>
      <c r="M16" s="123"/>
      <c r="N16" s="123"/>
      <c r="O16" s="123"/>
      <c r="S16" s="17"/>
      <c r="W16" s="3">
        <v>43010</v>
      </c>
      <c r="X16" s="2">
        <v>312.16000000000003</v>
      </c>
      <c r="Y16" s="2">
        <f t="shared" si="2"/>
        <v>1.6992902340055185E-3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0.65552998883633951</v>
      </c>
      <c r="F17" s="124">
        <f ca="1">SUMIFS(INDIRECT("fincad_data!"&amp;$B17),fincad_data!$C:$C,$C16,fincad_data!$D:$D,F$13,fincad_data!$B:$B,$D$2,fincad_data!$A:$A,$D$1)</f>
        <v>0.10754399620689707</v>
      </c>
      <c r="G17" s="124"/>
      <c r="H17" s="124"/>
      <c r="I17" s="124"/>
      <c r="K17" s="160">
        <f ca="1">E17/$F17</f>
        <v>6.0954587141731924</v>
      </c>
      <c r="L17" s="160">
        <f ca="1">(F17-E17)/$F17</f>
        <v>-5.0954587141731924</v>
      </c>
      <c r="M17" s="124"/>
      <c r="N17" s="124"/>
      <c r="O17" s="124"/>
      <c r="S17" s="17"/>
      <c r="W17" s="3">
        <v>43007</v>
      </c>
      <c r="X17" s="2">
        <v>311.63</v>
      </c>
      <c r="Y17" s="2">
        <f t="shared" si="2"/>
        <v>2.1844590908974989E-3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0.99942229562124729</v>
      </c>
      <c r="F18" s="123">
        <f ca="1">SUMIFS(INDIRECT("fincad_data!"&amp;$B18),fincad_data!$C:$C,$C18,fincad_data!$D:$D,F$13,fincad_data!$B:$B,$D$2,fincad_data!$A:$A,$D$1)</f>
        <v>1.0066727125735728</v>
      </c>
      <c r="G18" s="123">
        <f ca="1">SUMIFS(INDIRECT("fincad_data!"&amp;$B18),fincad_data!$C:$C,$C18,fincad_data!$D:$D,G$13,fincad_data!$B:$B,$D$2,fincad_data!$A:$A,$D$1)</f>
        <v>1.239635030399401</v>
      </c>
      <c r="H18" s="123"/>
      <c r="I18" s="123"/>
      <c r="K18" s="159">
        <f ca="1">E18/$G18</f>
        <v>0.80622301815659481</v>
      </c>
      <c r="L18" s="159">
        <f ca="1">(F18-E18)/$G18</f>
        <v>5.8488319340165018E-3</v>
      </c>
      <c r="M18" s="159">
        <f ca="1">(G18-F18)/$G18</f>
        <v>0.18792814990938866</v>
      </c>
      <c r="N18" s="123"/>
      <c r="O18" s="123"/>
      <c r="W18" s="3">
        <v>43006</v>
      </c>
      <c r="X18" s="2">
        <v>310.95</v>
      </c>
      <c r="Y18" s="2">
        <f t="shared" si="2"/>
        <v>-1.3819037116302279E-3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0.77251244214555426</v>
      </c>
      <c r="F19" s="124">
        <f ca="1">SUMIFS(INDIRECT("fincad_data!"&amp;$B19),fincad_data!$C:$C,$C18,fincad_data!$D:$D,F$13,fincad_data!$B:$B,$D$2,fincad_data!$A:$A,$D$1)</f>
        <v>0.51516670374540063</v>
      </c>
      <c r="G19" s="124">
        <f ca="1">SUMIFS(INDIRECT("fincad_data!"&amp;$B19),fincad_data!$C:$C,$C18,fincad_data!$D:$D,G$13,fincad_data!$B:$B,$D$2,fincad_data!$A:$A,$D$1)</f>
        <v>0.10957961107095159</v>
      </c>
      <c r="H19" s="124"/>
      <c r="I19" s="124"/>
      <c r="K19" s="160">
        <f ca="1">E19/$G19</f>
        <v>7.0497826611682441</v>
      </c>
      <c r="L19" s="160">
        <f ca="1">(F19-E19)/$G19</f>
        <v>-2.3484819473718073</v>
      </c>
      <c r="M19" s="160">
        <f ca="1">(G19-F19)/$G19</f>
        <v>-3.7013007137964369</v>
      </c>
      <c r="N19" s="124"/>
      <c r="O19" s="124"/>
      <c r="W19" s="3">
        <v>43005</v>
      </c>
      <c r="X19" s="2">
        <v>311.38</v>
      </c>
      <c r="Y19" s="2">
        <f t="shared" si="2"/>
        <v>2.8907768361002644E-4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1.0055260909600028</v>
      </c>
      <c r="F20" s="123">
        <f ca="1">SUMIFS(INDIRECT("fincad_data!"&amp;$B20),fincad_data!$C:$C,$C20,fincad_data!$D:$D,F$13,fincad_data!$B:$B,$D$2,fincad_data!$A:$A,$D$1)</f>
        <v>1.006960401659043</v>
      </c>
      <c r="G20" s="123">
        <f ca="1">SUMIFS(INDIRECT("fincad_data!"&amp;$B20),fincad_data!$C:$C,$C20,fincad_data!$D:$D,G$13,fincad_data!$B:$B,$D$2,fincad_data!$A:$A,$D$1)</f>
        <v>1.0209560691660524</v>
      </c>
      <c r="H20" s="123">
        <f ca="1">SUMIFS(INDIRECT("fincad_data!"&amp;$B20),fincad_data!$C:$C,$C20,fincad_data!$D:$D,H$13,fincad_data!$B:$B,$D$2,fincad_data!$A:$A,$D$1)</f>
        <v>1.3341436114348213</v>
      </c>
      <c r="I20" s="123"/>
      <c r="K20" s="159">
        <f ca="1">E20/$H20</f>
        <v>0.75368654644202604</v>
      </c>
      <c r="L20" s="159">
        <f ca="1">(F20-E20)/$H20</f>
        <v>1.0750796891330623E-3</v>
      </c>
      <c r="M20" s="159">
        <f ca="1">(G20-F20)/$H20</f>
        <v>1.0490375539075295E-2</v>
      </c>
      <c r="N20" s="159">
        <f ca="1">(H20-G20)/$H20</f>
        <v>0.23474799832976562</v>
      </c>
      <c r="O20" s="123"/>
      <c r="W20" s="3">
        <v>43004</v>
      </c>
      <c r="X20" s="2">
        <v>311.29000000000002</v>
      </c>
      <c r="Y20" s="2">
        <f t="shared" si="2"/>
        <v>2.9276003344396477E-3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0.8560668815017215</v>
      </c>
      <c r="F21" s="124">
        <f ca="1">SUMIFS(INDIRECT("fincad_data!"&amp;$B21),fincad_data!$C:$C,$C20,fincad_data!$D:$D,F$13,fincad_data!$B:$B,$D$2,fincad_data!$A:$A,$D$1)</f>
        <v>0.67039833048597175</v>
      </c>
      <c r="G21" s="124">
        <f ca="1">SUMIFS(INDIRECT("fincad_data!"&amp;$B21),fincad_data!$C:$C,$C20,fincad_data!$D:$D,G$13,fincad_data!$B:$B,$D$2,fincad_data!$A:$A,$D$1)</f>
        <v>0.45505027118909125</v>
      </c>
      <c r="H21" s="124">
        <f ca="1">SUMIFS(INDIRECT("fincad_data!"&amp;$B21),fincad_data!$C:$C,$C20,fincad_data!$D:$D,H$13,fincad_data!$B:$B,$D$2,fincad_data!$A:$A,$D$1)</f>
        <v>0.12526362720731476</v>
      </c>
      <c r="I21" s="124"/>
      <c r="K21" s="160">
        <f ca="1">E21/$H21</f>
        <v>6.8341217685234925</v>
      </c>
      <c r="L21" s="160">
        <f ca="1">(F21-E21)/$H21</f>
        <v>-1.4822223749633496</v>
      </c>
      <c r="M21" s="160">
        <f ca="1">(G21-F21)/$H21</f>
        <v>-1.7191587382383038</v>
      </c>
      <c r="N21" s="160">
        <f ca="1">(H21-G21)/$H21</f>
        <v>-2.6327406553218395</v>
      </c>
      <c r="O21" s="124"/>
      <c r="W21" s="3">
        <v>43003</v>
      </c>
      <c r="X21" s="2">
        <v>310.38</v>
      </c>
      <c r="Y21" s="2">
        <f t="shared" si="2"/>
        <v>1.4508877140149143E-3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0.99719053321914752</v>
      </c>
      <c r="F22" s="123">
        <f ca="1">SUMIFS(INDIRECT("fincad_data!"&amp;$B22),fincad_data!$C:$C,$C22,fincad_data!$D:$D,F$13,fincad_data!$B:$B,$D$2,fincad_data!$A:$A,$D$1)</f>
        <v>0.99279816305820956</v>
      </c>
      <c r="G22" s="123">
        <f ca="1">SUMIFS(INDIRECT("fincad_data!"&amp;$B22),fincad_data!$C:$C,$C22,fincad_data!$D:$D,G$13,fincad_data!$B:$B,$D$2,fincad_data!$A:$A,$D$1)</f>
        <v>0.99408662822428173</v>
      </c>
      <c r="H22" s="123">
        <f ca="1">SUMIFS(INDIRECT("fincad_data!"&amp;$B22),fincad_data!$C:$C,$C22,fincad_data!$D:$D,H$13,fincad_data!$B:$B,$D$2,fincad_data!$A:$A,$D$1)</f>
        <v>0.99538067592067725</v>
      </c>
      <c r="I22" s="123">
        <f ca="1">SUMIFS(INDIRECT("fincad_data!"&amp;$B22),fincad_data!$C:$C,$C22,fincad_data!$D:$D,I$13,fincad_data!$B:$B,$D$2,fincad_data!$A:$A,$D$1)</f>
        <v>1.4672792972644084</v>
      </c>
      <c r="K22" s="159">
        <f ca="1">E22/$I22</f>
        <v>0.67961875770911973</v>
      </c>
      <c r="L22" s="159">
        <f ca="1">(F22-E22)/$I22</f>
        <v>-2.9935474242205194E-3</v>
      </c>
      <c r="M22" s="159">
        <f ca="1">(G22-F22)/$I22</f>
        <v>8.7813217870270736E-4</v>
      </c>
      <c r="N22" s="159">
        <f ca="1">(H22-G22)/$I22</f>
        <v>8.8193686015207624E-4</v>
      </c>
      <c r="O22" s="159">
        <f ca="1">(I22-H22)/$I22</f>
        <v>0.32161472067624597</v>
      </c>
      <c r="W22" s="3">
        <v>43000</v>
      </c>
      <c r="X22" s="2">
        <v>309.93</v>
      </c>
      <c r="Y22" s="2">
        <f t="shared" si="2"/>
        <v>-2.2583194972814648E-4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0.93752405284106921</v>
      </c>
      <c r="F23" s="124">
        <f ca="1">SUMIFS(INDIRECT("fincad_data!"&amp;$B23),fincad_data!$C:$C,$C22,fincad_data!$D:$D,F$13,fincad_data!$B:$B,$D$2,fincad_data!$A:$A,$D$1)</f>
        <v>0.86953330162329812</v>
      </c>
      <c r="G23" s="124">
        <f ca="1">SUMIFS(INDIRECT("fincad_data!"&amp;$B23),fincad_data!$C:$C,$C22,fincad_data!$D:$D,G$13,fincad_data!$B:$B,$D$2,fincad_data!$A:$A,$D$1)</f>
        <v>0.79470486966812348</v>
      </c>
      <c r="H23" s="124">
        <f ca="1">SUMIFS(INDIRECT("fincad_data!"&amp;$B23),fincad_data!$C:$C,$C22,fincad_data!$D:$D,H$13,fincad_data!$B:$B,$D$2,fincad_data!$A:$A,$D$1)</f>
        <v>0.70824283829261081</v>
      </c>
      <c r="I23" s="124">
        <f ca="1">SUMIFS(INDIRECT("fincad_data!"&amp;$B23),fincad_data!$C:$C,$C22,fincad_data!$D:$D,I$13,fincad_data!$B:$B,$D$2,fincad_data!$A:$A,$D$1)</f>
        <v>0.16184104035341548</v>
      </c>
      <c r="K23" s="161">
        <f ca="1">E23/$I23</f>
        <v>5.7928696626874085</v>
      </c>
      <c r="L23" s="161">
        <f ca="1">(F23-E23)/$I23</f>
        <v>-0.42010821896163264</v>
      </c>
      <c r="M23" s="161">
        <f ca="1">(G23-F23)/$I23</f>
        <v>-0.46235758119059484</v>
      </c>
      <c r="N23" s="161">
        <f ca="1">(H23-G23)/$I23</f>
        <v>-0.53424045709730872</v>
      </c>
      <c r="O23" s="161">
        <f ca="1">(I23-H23)/$I23</f>
        <v>-3.3761634054378722</v>
      </c>
      <c r="W23" s="3">
        <v>42999</v>
      </c>
      <c r="X23" s="2">
        <v>310</v>
      </c>
      <c r="Y23" s="2">
        <f t="shared" si="2"/>
        <v>4.267155889789603E-3</v>
      </c>
    </row>
    <row r="24" spans="1:25" x14ac:dyDescent="0.25">
      <c r="A24" s="48"/>
      <c r="K24" s="16"/>
      <c r="W24" s="3">
        <v>42998</v>
      </c>
      <c r="X24" s="2">
        <v>308.68</v>
      </c>
      <c r="Y24" s="2">
        <f t="shared" si="2"/>
        <v>1.8482795190145986E-3</v>
      </c>
    </row>
    <row r="25" spans="1:25" x14ac:dyDescent="0.25">
      <c r="A25" s="48"/>
      <c r="C25" s="41" t="s">
        <v>32</v>
      </c>
      <c r="D25" s="40">
        <f ca="1">D6</f>
        <v>308.20284277847799</v>
      </c>
      <c r="L25" s="71"/>
      <c r="W25" s="3">
        <v>42997</v>
      </c>
      <c r="X25" s="2">
        <v>308.11</v>
      </c>
      <c r="Y25" s="2">
        <f t="shared" si="2"/>
        <v>-4.2103961668340508E-3</v>
      </c>
    </row>
    <row r="26" spans="1:25" x14ac:dyDescent="0.25">
      <c r="A26" s="48"/>
      <c r="L26" s="2"/>
      <c r="W26" s="3">
        <v>42996</v>
      </c>
      <c r="X26" s="2">
        <v>309.41000000000003</v>
      </c>
      <c r="Y26" s="2">
        <f t="shared" si="2"/>
        <v>3.5557854619782444E-4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309.3</v>
      </c>
      <c r="Y27" s="2">
        <f t="shared" si="2"/>
        <v>2.2009330479652871E-3</v>
      </c>
    </row>
    <row r="28" spans="1:25" x14ac:dyDescent="0.25">
      <c r="A28" s="48"/>
      <c r="C28" s="8" t="s">
        <v>30</v>
      </c>
      <c r="D28" s="29">
        <f ca="1">E6</f>
        <v>308.2867</v>
      </c>
      <c r="L28" s="71"/>
      <c r="W28" s="3">
        <v>42992</v>
      </c>
      <c r="X28" s="2">
        <v>308.62</v>
      </c>
      <c r="Y28" s="2">
        <f t="shared" si="2"/>
        <v>2.1408422332099557E-3</v>
      </c>
    </row>
    <row r="29" spans="1:25" x14ac:dyDescent="0.25">
      <c r="A29" s="48"/>
      <c r="C29" s="11" t="s">
        <v>14</v>
      </c>
      <c r="D29" s="30">
        <f ca="1">E7</f>
        <v>308.55500000000001</v>
      </c>
      <c r="W29" s="3">
        <v>42991</v>
      </c>
      <c r="X29" s="2">
        <v>307.95999999999998</v>
      </c>
      <c r="Y29" s="2">
        <f t="shared" si="2"/>
        <v>2.6662347123019492E-3</v>
      </c>
    </row>
    <row r="30" spans="1:25" x14ac:dyDescent="0.25">
      <c r="A30" s="48"/>
      <c r="C30" s="11" t="s">
        <v>8</v>
      </c>
      <c r="D30" s="30">
        <f ca="1">E8</f>
        <v>308.76499999999999</v>
      </c>
      <c r="L30" s="71"/>
      <c r="W30" s="3">
        <v>42990</v>
      </c>
      <c r="X30" s="2">
        <v>307.14</v>
      </c>
      <c r="Y30" s="2">
        <f t="shared" si="2"/>
        <v>2.085914321280735E-3</v>
      </c>
    </row>
    <row r="31" spans="1:25" x14ac:dyDescent="0.25">
      <c r="A31" s="48"/>
      <c r="C31" s="11" t="s">
        <v>6</v>
      </c>
      <c r="D31" s="30">
        <f ca="1">E9</f>
        <v>309.04169999999999</v>
      </c>
      <c r="L31" s="1"/>
      <c r="W31" s="3">
        <v>42989</v>
      </c>
      <c r="X31" s="2">
        <v>306.5</v>
      </c>
      <c r="Y31" s="2">
        <f t="shared" si="2"/>
        <v>-3.2625895175847111E-5</v>
      </c>
    </row>
    <row r="32" spans="1:25" x14ac:dyDescent="0.25">
      <c r="A32" s="48"/>
      <c r="B32" s="48"/>
      <c r="C32" s="18" t="s">
        <v>67</v>
      </c>
      <c r="D32" s="31">
        <f ca="1">E10</f>
        <v>309.945826265812</v>
      </c>
      <c r="F32" s="4"/>
      <c r="G32" s="4"/>
      <c r="H32" s="4"/>
      <c r="L32" s="2"/>
      <c r="N32" s="74"/>
      <c r="W32" s="3">
        <v>42986</v>
      </c>
      <c r="X32" s="2">
        <v>306.51</v>
      </c>
      <c r="Y32" s="2">
        <f t="shared" si="2"/>
        <v>3.0714963370918262E-3</v>
      </c>
    </row>
    <row r="33" spans="1:25" x14ac:dyDescent="0.25">
      <c r="A33" s="48"/>
      <c r="B33" s="48"/>
      <c r="L33" s="72"/>
      <c r="N33" s="75"/>
      <c r="W33" s="3">
        <v>42985</v>
      </c>
      <c r="X33" s="2">
        <v>305.57</v>
      </c>
      <c r="Y33" s="2">
        <f t="shared" si="2"/>
        <v>-2.5493542373134976E-3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306.35000000000002</v>
      </c>
      <c r="Y34" s="2">
        <f t="shared" si="2"/>
        <v>7.510572299432905E-4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306.12</v>
      </c>
      <c r="Y35" s="2">
        <f t="shared" si="2"/>
        <v>2.6136957806925074E-4</v>
      </c>
    </row>
    <row r="36" spans="1:25" x14ac:dyDescent="0.25">
      <c r="A36" s="48"/>
      <c r="B36" s="48"/>
      <c r="C36" s="49" t="s">
        <v>30</v>
      </c>
      <c r="D36" s="105">
        <f ca="1">AC2</f>
        <v>3.2932572692459645E-2</v>
      </c>
      <c r="E36" s="106">
        <f ca="1">$D$25-$D$25*D36*SQRT(B39)/SQRT($B$42)</f>
        <v>303.14822710447845</v>
      </c>
      <c r="F36" s="106">
        <f ca="1">$D$25+$D$25*D36*SQRT(B39)/SQRT($B$42)</f>
        <v>313.25745845247752</v>
      </c>
      <c r="G36" s="106">
        <f ca="1">IF(D28&gt;$D$25,F36,E36)/D28</f>
        <v>1.0161238173832265</v>
      </c>
      <c r="H36" s="106">
        <f ca="1">(D28-$D$25)/($D$25*D36*SQRT(B39)/SQRT($B$42))</f>
        <v>1.6590227018319706E-2</v>
      </c>
      <c r="I36" s="106">
        <f ca="1">AF2</f>
        <v>9.5500000000000114</v>
      </c>
      <c r="J36" s="106">
        <f ca="1">$D$25+IF(D28&gt;$D$25,I36,I36*-1)</f>
        <v>317.752842778478</v>
      </c>
      <c r="K36" s="107">
        <f ca="1">J36/D28</f>
        <v>1.0307056476276077</v>
      </c>
      <c r="L36" s="72"/>
      <c r="W36" s="3">
        <v>42982</v>
      </c>
      <c r="X36" s="2">
        <v>306.04000000000002</v>
      </c>
      <c r="Y36" s="2">
        <f t="shared" si="2"/>
        <v>1.1115834668624209E-3</v>
      </c>
    </row>
    <row r="37" spans="1:25" x14ac:dyDescent="0.25">
      <c r="A37" s="48"/>
      <c r="B37" s="48"/>
      <c r="C37" s="50" t="s">
        <v>14</v>
      </c>
      <c r="D37" s="108">
        <f ca="1">AC3</f>
        <v>3.4127350297595387E-2</v>
      </c>
      <c r="E37" s="109">
        <f ca="1">$D$25-$D$25*D37*SQRT(B40)/SQRT($B$42)</f>
        <v>300.76539014892887</v>
      </c>
      <c r="F37" s="109">
        <f ca="1">$D$25+$D$25*D37*SQRT(B40)/SQRT($B$42)</f>
        <v>315.6402954080271</v>
      </c>
      <c r="G37" s="109">
        <f ca="1">IF(D29&gt;$D$25,F37,E37)/D29</f>
        <v>1.0229628280469514</v>
      </c>
      <c r="H37" s="109">
        <f ca="1">(D29-$D$25)/($D$25*D37*SQRT(B40)/SQRT($B$42))</f>
        <v>4.7349171693933607E-2</v>
      </c>
      <c r="I37" s="109">
        <f ca="1">AF3</f>
        <v>10.189999999999998</v>
      </c>
      <c r="J37" s="109">
        <f ca="1">$D$25+IF(D29&gt;$D$25,I37,I37*-1)</f>
        <v>318.39284277847798</v>
      </c>
      <c r="K37" s="110">
        <f ca="1">J37/D29</f>
        <v>1.0318835953994523</v>
      </c>
      <c r="L37" s="73"/>
      <c r="W37" s="3">
        <v>42979</v>
      </c>
      <c r="X37" s="2">
        <v>305.7</v>
      </c>
      <c r="Y37" s="2">
        <f t="shared" si="2"/>
        <v>-9.813061192320587E-5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3.5422204110109226E-2</v>
      </c>
      <c r="E38" s="109">
        <f ca="1">$D$25-$D$25*D38*SQRT(B41)/SQRT($B$42)</f>
        <v>298.81149158873558</v>
      </c>
      <c r="F38" s="109">
        <f ca="1">$D$25+$D$25*D38*SQRT(B41)/SQRT($B$42)</f>
        <v>317.5941939682204</v>
      </c>
      <c r="G38" s="109">
        <f ca="1">IF(D30&gt;$D$25,F38,E38)/D30</f>
        <v>1.0285951904141351</v>
      </c>
      <c r="H38" s="109">
        <f ca="1">(D30-$D$25)/($D$25*D38*SQRT(B41)/SQRT($B$42))</f>
        <v>5.9859035208480793E-2</v>
      </c>
      <c r="I38" s="109">
        <f ca="1">AF4</f>
        <v>11.04000000000002</v>
      </c>
      <c r="J38" s="109">
        <f ca="1">$D$25+IF(D30&gt;$D$25,I38,I38*-1)</f>
        <v>319.24284277847801</v>
      </c>
      <c r="K38" s="110">
        <f ca="1">J38/D30</f>
        <v>1.033934684237132</v>
      </c>
      <c r="W38" s="3">
        <v>42978</v>
      </c>
      <c r="X38" s="2">
        <v>305.73</v>
      </c>
      <c r="Y38" s="2">
        <f t="shared" si="2"/>
        <v>-2.616345634180343E-4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3.7651856417559644E-2</v>
      </c>
      <c r="E39" s="109">
        <f ca="1">$D$25-$D$25*D39*SQRT(B42)/SQRT($B$42)</f>
        <v>296.59843359469903</v>
      </c>
      <c r="F39" s="109">
        <f ca="1">$D$25+$D$25*D39*SQRT(B42)/SQRT($B$42)</f>
        <v>319.80725196225694</v>
      </c>
      <c r="G39" s="109">
        <f ca="1">IF(D31&gt;$D$25,F39,E39)/D31</f>
        <v>1.0348352729170753</v>
      </c>
      <c r="H39" s="109">
        <f ca="1">(D31-$D$25)/($D$25*D39*SQRT(B42)/SQRT($B$42))</f>
        <v>7.2287800976079702E-2</v>
      </c>
      <c r="I39" s="109">
        <f ca="1">AF5</f>
        <v>12.189999999999998</v>
      </c>
      <c r="J39" s="109">
        <f ca="1">$D$25+IF(D31&gt;$D$25,I39,I39*-1)</f>
        <v>320.39284277847798</v>
      </c>
      <c r="K39" s="110">
        <f ca="1">J39/D31</f>
        <v>1.036730133113033</v>
      </c>
      <c r="L39" s="72"/>
      <c r="W39" s="3">
        <v>42977</v>
      </c>
      <c r="X39" s="2">
        <v>305.81</v>
      </c>
      <c r="Y39" s="2">
        <f t="shared" si="2"/>
        <v>4.2519093348560244E-4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4.4633982345579228E-2</v>
      </c>
      <c r="E40" s="112">
        <f ca="1">$D$25-$D$25*D40*SQRT(B43)/SQRT($B$42)</f>
        <v>288.748468121869</v>
      </c>
      <c r="F40" s="112">
        <f ca="1">$D$25+$D$25*D40*SQRT(B43)/SQRT($B$42)</f>
        <v>327.65721743508698</v>
      </c>
      <c r="G40" s="112">
        <f ca="1">IF(D32&gt;$D$25,F40,E40)/D32</f>
        <v>1.0571435059560554</v>
      </c>
      <c r="H40" s="112">
        <f ca="1">(D32-$D$25)/($D$25*D40*SQRT(B43)/SQRT($B$42))</f>
        <v>8.9593395732301018E-2</v>
      </c>
      <c r="I40" s="112">
        <f ca="1">AF6</f>
        <v>15.670000000000016</v>
      </c>
      <c r="J40" s="112">
        <f ca="1">$D$25+IF(D32&gt;$D$25,I40,I40*-1)</f>
        <v>323.872842778478</v>
      </c>
      <c r="K40" s="113">
        <f ca="1">J40/D32</f>
        <v>1.0449337120633528</v>
      </c>
      <c r="L40" s="72"/>
      <c r="W40" s="3">
        <v>42976</v>
      </c>
      <c r="X40" s="2">
        <v>305.68</v>
      </c>
      <c r="Y40" s="2">
        <f t="shared" si="2"/>
        <v>4.1961771511139067E-3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304.39999999999998</v>
      </c>
      <c r="Y41" s="2">
        <f t="shared" si="2"/>
        <v>-1.6424406705239285E-4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304.45</v>
      </c>
      <c r="Y42" s="2">
        <f t="shared" si="2"/>
        <v>9.8586928786887815E-4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304.14999999999998</v>
      </c>
      <c r="Y43" s="2">
        <f t="shared" si="2"/>
        <v>4.9439784290181915E-3</v>
      </c>
    </row>
    <row r="44" spans="1:25" x14ac:dyDescent="0.25">
      <c r="A44" s="48"/>
      <c r="C44" s="49" t="s">
        <v>30</v>
      </c>
      <c r="D44" s="108">
        <f ca="1">G6</f>
        <v>4.5225257763152497E-2</v>
      </c>
      <c r="E44" s="109">
        <f ca="1">$D$25-$D$25*D44*SQRT(B47)/SQRT($B$42)</f>
        <v>301.26149935884769</v>
      </c>
      <c r="F44" s="109">
        <f ca="1">$D$25+$D$25*D44*SQRT(B47)/SQRT($B$50)</f>
        <v>315.14418619810829</v>
      </c>
      <c r="G44" s="109">
        <f ca="1">IF(D28&gt;$D$25,F44,E44)/D28</f>
        <v>1.022243860011179</v>
      </c>
      <c r="H44" s="109">
        <f ca="1">(D28-$D$25)/($D$25*D44*SQRT(B47)/SQRT($B$50))</f>
        <v>1.2080834566527783E-2</v>
      </c>
      <c r="I44" s="116">
        <f ca="1">D44/D36</f>
        <v>1.3732682892857451</v>
      </c>
      <c r="W44" s="3">
        <v>42970</v>
      </c>
      <c r="X44" s="2">
        <v>302.64999999999998</v>
      </c>
      <c r="Y44" s="2">
        <f t="shared" si="2"/>
        <v>-1.5847340633738665E-3</v>
      </c>
    </row>
    <row r="45" spans="1:25" x14ac:dyDescent="0.25">
      <c r="A45" s="48"/>
      <c r="C45" s="50" t="s">
        <v>14</v>
      </c>
      <c r="D45" s="108">
        <f ca="1">G7</f>
        <v>5.1335071709035202E-2</v>
      </c>
      <c r="E45" s="109">
        <f ca="1">$D$25-$D$25*D45*SQRT(B48)/SQRT($B$42)</f>
        <v>297.01527149793355</v>
      </c>
      <c r="F45" s="109">
        <f ca="1">$D$25+$D$25*D45*SQRT(B48)/SQRT($B$50)</f>
        <v>319.39041405902242</v>
      </c>
      <c r="G45" s="109">
        <f ca="1">IF(D29&gt;$D$25,F45,E45)/D29</f>
        <v>1.0351166374196574</v>
      </c>
      <c r="H45" s="109">
        <f ca="1">(D29-$D$25)/($D$25*D45*SQRT(B48)/SQRT($B$50))</f>
        <v>3.1477539913817909E-2</v>
      </c>
      <c r="I45" s="116">
        <f ca="1">D45/D37</f>
        <v>1.5042208451985291</v>
      </c>
      <c r="W45" s="3">
        <v>42969</v>
      </c>
      <c r="X45" s="2">
        <v>303.13</v>
      </c>
      <c r="Y45" s="2">
        <f t="shared" si="2"/>
        <v>-3.6281478703323322E-4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5.54581633518701E-2</v>
      </c>
      <c r="E46" s="109">
        <f ca="1">$D$25-$D$25*D46*SQRT(B49)/SQRT($B$42)</f>
        <v>293.49943565122709</v>
      </c>
      <c r="F46" s="109">
        <f ca="1">$D$25+$D$25*D46*SQRT(B49)/SQRT($B$50)</f>
        <v>322.90624990572888</v>
      </c>
      <c r="G46" s="109">
        <f ca="1">IF(D30&gt;$D$25,F46,E46)/D30</f>
        <v>1.0457993940560908</v>
      </c>
      <c r="H46" s="109">
        <f ca="1">(D30-$D$25)/($D$25*D46*SQRT(B49)/SQRT($B$50))</f>
        <v>3.8233126285411347E-2</v>
      </c>
      <c r="I46" s="116">
        <f ca="1">D46/D38</f>
        <v>1.5656327646771919</v>
      </c>
      <c r="W46" s="3">
        <v>42968</v>
      </c>
      <c r="X46" s="2">
        <v>303.24</v>
      </c>
      <c r="Y46" s="2">
        <f t="shared" si="2"/>
        <v>-3.297174351475766E-4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5.7434328038416201E-2</v>
      </c>
      <c r="E47" s="109">
        <f ca="1">$D$25-$D$25*D47*SQRT(B50)/SQRT($B$42)</f>
        <v>290.5014196039665</v>
      </c>
      <c r="F47" s="109">
        <f ca="1">$D$25+$D$25*D47*SQRT(B50)/SQRT($B$50)</f>
        <v>325.90426595298948</v>
      </c>
      <c r="G47" s="109">
        <f ca="1">IF(D31&gt;$D$25,F47,E47)/D31</f>
        <v>1.0545640473534461</v>
      </c>
      <c r="H47" s="109">
        <f ca="1">(D31-$D$25)/($D$25*D47*SQRT(B50)/SQRT($B$50))</f>
        <v>4.738925301384158E-2</v>
      </c>
      <c r="I47" s="116">
        <f ca="1">D47/D39</f>
        <v>1.5254049468761555</v>
      </c>
      <c r="W47" s="3">
        <v>42965</v>
      </c>
      <c r="X47" s="2">
        <v>303.33999999999997</v>
      </c>
      <c r="Y47" s="2">
        <f t="shared" si="2"/>
        <v>-2.1734127829708991E-3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6.1221124164064403E-2</v>
      </c>
      <c r="E48" s="112">
        <f ca="1">$D$25-$D$25*D48*SQRT(B51)/SQRT($B$42)</f>
        <v>281.51871952088902</v>
      </c>
      <c r="F48" s="112">
        <f ca="1">$D$25+$D$25*D48*SQRT(B51)/SQRT($B$50)</f>
        <v>334.88696603606695</v>
      </c>
      <c r="G48" s="112">
        <f ca="1">IF(D32&gt;$D$25,F48,E48)/D32</f>
        <v>1.0804693519210846</v>
      </c>
      <c r="H48" s="112">
        <f ca="1">(D32-$D$25)/($D$25*D48*SQRT(B51)/SQRT($B$50))</f>
        <v>6.5319121430692351E-2</v>
      </c>
      <c r="I48" s="117">
        <f ca="1">D48/D40</f>
        <v>1.3716258542663524</v>
      </c>
      <c r="W48" s="3">
        <v>42964</v>
      </c>
      <c r="X48" s="2">
        <v>304</v>
      </c>
      <c r="Y48" s="2">
        <f t="shared" si="2"/>
        <v>-1.1506535337118037E-3</v>
      </c>
    </row>
    <row r="49" spans="2:25" x14ac:dyDescent="0.25">
      <c r="B49" s="58">
        <f>B41</f>
        <v>185</v>
      </c>
      <c r="W49" s="3">
        <v>42963</v>
      </c>
      <c r="X49" s="2">
        <v>304.35000000000002</v>
      </c>
      <c r="Y49" s="2">
        <f t="shared" si="2"/>
        <v>1.3143627002787722E-4</v>
      </c>
    </row>
    <row r="50" spans="2:25" x14ac:dyDescent="0.25">
      <c r="B50" s="58">
        <f>B42</f>
        <v>250</v>
      </c>
      <c r="W50" s="3">
        <v>42962</v>
      </c>
      <c r="X50" s="2">
        <v>304.31</v>
      </c>
      <c r="Y50" s="2">
        <f t="shared" si="2"/>
        <v>3.6153884471312969E-4</v>
      </c>
    </row>
    <row r="51" spans="2:25" x14ac:dyDescent="0.25">
      <c r="B51" s="58">
        <v>500</v>
      </c>
      <c r="W51" s="3">
        <v>42961</v>
      </c>
      <c r="X51" s="2">
        <v>304.2</v>
      </c>
      <c r="Y51" s="2">
        <f t="shared" si="2"/>
        <v>-1.149897457301208E-3</v>
      </c>
    </row>
    <row r="52" spans="2:25" x14ac:dyDescent="0.25">
      <c r="W52" s="3">
        <v>42958</v>
      </c>
      <c r="X52" s="2">
        <v>304.55</v>
      </c>
      <c r="Y52" s="2">
        <f t="shared" si="2"/>
        <v>-3.6053791922406962E-3</v>
      </c>
    </row>
    <row r="53" spans="2:25" x14ac:dyDescent="0.25">
      <c r="W53" s="3">
        <v>42957</v>
      </c>
      <c r="X53" s="2">
        <v>305.64999999999998</v>
      </c>
      <c r="Y53" s="2">
        <f t="shared" si="2"/>
        <v>4.2541355747358447E-4</v>
      </c>
    </row>
    <row r="54" spans="2:25" x14ac:dyDescent="0.25">
      <c r="W54" s="3">
        <v>42956</v>
      </c>
      <c r="X54" s="2">
        <v>305.52</v>
      </c>
      <c r="Y54" s="2">
        <f t="shared" si="2"/>
        <v>3.6726169297300083E-3</v>
      </c>
    </row>
    <row r="55" spans="2:25" x14ac:dyDescent="0.25">
      <c r="B55" s="58"/>
      <c r="W55" s="3">
        <v>42955</v>
      </c>
      <c r="X55" s="2">
        <v>304.39999999999998</v>
      </c>
      <c r="Y55" s="2">
        <f t="shared" si="2"/>
        <v>8.8738441068681763E-4</v>
      </c>
    </row>
    <row r="56" spans="2:25" x14ac:dyDescent="0.25">
      <c r="B56" s="64"/>
      <c r="W56" s="3">
        <v>42954</v>
      </c>
      <c r="X56" s="2">
        <v>304.13</v>
      </c>
      <c r="Y56" s="2">
        <f t="shared" si="2"/>
        <v>-1.7739820683822822E-3</v>
      </c>
    </row>
    <row r="57" spans="2:25" x14ac:dyDescent="0.25">
      <c r="W57" s="3">
        <v>42951</v>
      </c>
      <c r="X57" s="2">
        <v>304.67</v>
      </c>
      <c r="Y57" s="2">
        <f t="shared" si="2"/>
        <v>2.8267176329228932E-3</v>
      </c>
    </row>
    <row r="58" spans="2:25" x14ac:dyDescent="0.25">
      <c r="W58" s="3">
        <v>42950</v>
      </c>
      <c r="X58" s="2">
        <v>303.81</v>
      </c>
      <c r="Y58" s="2">
        <f t="shared" si="2"/>
        <v>2.1747734945637264E-3</v>
      </c>
    </row>
    <row r="59" spans="2:25" x14ac:dyDescent="0.25">
      <c r="W59" s="3">
        <v>42949</v>
      </c>
      <c r="X59" s="2">
        <v>303.14999999999998</v>
      </c>
      <c r="Y59" s="2">
        <f t="shared" si="2"/>
        <v>-1.1209285098256884E-3</v>
      </c>
    </row>
    <row r="60" spans="2:25" x14ac:dyDescent="0.25">
      <c r="W60" s="3">
        <v>42948</v>
      </c>
      <c r="X60" s="2">
        <v>303.49</v>
      </c>
      <c r="Y60" s="2">
        <f t="shared" si="2"/>
        <v>-2.336718797627169E-3</v>
      </c>
    </row>
    <row r="61" spans="2:25" x14ac:dyDescent="0.25">
      <c r="W61" s="3">
        <v>42947</v>
      </c>
      <c r="X61" s="2">
        <v>304.2</v>
      </c>
      <c r="Y61" s="2">
        <f t="shared" si="2"/>
        <v>-1.6094864615171043E-3</v>
      </c>
    </row>
    <row r="62" spans="2:25" x14ac:dyDescent="0.25">
      <c r="W62" s="3">
        <v>42944</v>
      </c>
      <c r="X62" s="2">
        <v>304.69</v>
      </c>
      <c r="Y62" s="2">
        <f t="shared" si="2"/>
        <v>-2.4912328090663152E-3</v>
      </c>
    </row>
    <row r="63" spans="2:25" x14ac:dyDescent="0.25">
      <c r="W63" s="3">
        <v>42943</v>
      </c>
      <c r="X63" s="2">
        <v>305.45</v>
      </c>
      <c r="Y63" s="2">
        <f t="shared" si="2"/>
        <v>1.8350432779912619E-3</v>
      </c>
    </row>
    <row r="64" spans="2:25" x14ac:dyDescent="0.25">
      <c r="W64" s="3">
        <v>42942</v>
      </c>
      <c r="X64" s="2">
        <v>304.89</v>
      </c>
      <c r="Y64" s="2">
        <f t="shared" si="2"/>
        <v>-1.9987227938652818E-3</v>
      </c>
    </row>
    <row r="65" spans="11:25" x14ac:dyDescent="0.25">
      <c r="W65" s="3">
        <v>42941</v>
      </c>
      <c r="X65" s="2">
        <v>305.5</v>
      </c>
      <c r="Y65" s="2">
        <f t="shared" si="2"/>
        <v>7.5314770166166076E-4</v>
      </c>
    </row>
    <row r="66" spans="11:25" x14ac:dyDescent="0.25">
      <c r="W66" s="3">
        <v>42940</v>
      </c>
      <c r="X66" s="2">
        <v>305.27</v>
      </c>
      <c r="Y66" s="2">
        <f t="shared" si="2"/>
        <v>-2.6202875915549555E-4</v>
      </c>
    </row>
    <row r="67" spans="11:25" x14ac:dyDescent="0.25">
      <c r="K67" s="48"/>
      <c r="W67" s="3">
        <v>42937</v>
      </c>
      <c r="X67" s="2">
        <v>305.35000000000002</v>
      </c>
      <c r="Y67" s="2">
        <f t="shared" si="2"/>
        <v>3.9306889038306139E-4</v>
      </c>
    </row>
    <row r="68" spans="11:25" x14ac:dyDescent="0.25">
      <c r="W68" s="3">
        <v>42936</v>
      </c>
      <c r="X68" s="2">
        <v>305.23</v>
      </c>
      <c r="Y68" s="2">
        <f t="shared" si="2"/>
        <v>-3.0749124653200138E-3</v>
      </c>
    </row>
    <row r="69" spans="11:25" x14ac:dyDescent="0.25">
      <c r="W69" s="3">
        <v>42935</v>
      </c>
      <c r="X69" s="2">
        <v>306.17</v>
      </c>
      <c r="Y69" s="2">
        <f t="shared" si="2"/>
        <v>7.8418563077577641E-4</v>
      </c>
    </row>
    <row r="70" spans="11:25" x14ac:dyDescent="0.25">
      <c r="W70" s="3">
        <v>42934</v>
      </c>
      <c r="X70" s="2">
        <v>305.93</v>
      </c>
      <c r="Y70" s="2">
        <f t="shared" ref="Y70:Y133" si="3">LN(X70/X71)</f>
        <v>-2.8071568244632588E-3</v>
      </c>
    </row>
    <row r="71" spans="11:25" x14ac:dyDescent="0.25">
      <c r="W71" s="3">
        <v>42933</v>
      </c>
      <c r="X71" s="2">
        <v>306.79000000000002</v>
      </c>
      <c r="Y71" s="2">
        <f t="shared" si="3"/>
        <v>2.7417845292186356E-3</v>
      </c>
    </row>
    <row r="72" spans="11:25" x14ac:dyDescent="0.25">
      <c r="W72" s="3">
        <v>42930</v>
      </c>
      <c r="X72" s="2">
        <v>305.95</v>
      </c>
      <c r="Y72" s="2">
        <f t="shared" si="3"/>
        <v>-2.1222765291643467E-3</v>
      </c>
    </row>
    <row r="73" spans="11:25" x14ac:dyDescent="0.25">
      <c r="W73" s="3">
        <v>42929</v>
      </c>
      <c r="X73" s="2">
        <v>306.60000000000002</v>
      </c>
      <c r="Y73" s="2">
        <f t="shared" si="3"/>
        <v>-9.7799518797662575E-4</v>
      </c>
    </row>
    <row r="74" spans="11:25" x14ac:dyDescent="0.25">
      <c r="W74" s="3">
        <v>42928</v>
      </c>
      <c r="X74" s="2">
        <v>306.89999999999998</v>
      </c>
      <c r="Y74" s="2">
        <f t="shared" si="3"/>
        <v>-2.5708209866754177E-3</v>
      </c>
    </row>
    <row r="75" spans="11:25" x14ac:dyDescent="0.25">
      <c r="W75" s="3">
        <v>42927</v>
      </c>
      <c r="X75" s="2">
        <v>307.69</v>
      </c>
      <c r="Y75" s="2">
        <f t="shared" si="3"/>
        <v>-1.1693248482139403E-3</v>
      </c>
    </row>
    <row r="76" spans="11:25" x14ac:dyDescent="0.25">
      <c r="W76" s="3">
        <v>42926</v>
      </c>
      <c r="X76" s="2">
        <v>308.05</v>
      </c>
      <c r="Y76" s="2">
        <f t="shared" si="3"/>
        <v>7.1442491835232796E-4</v>
      </c>
    </row>
    <row r="77" spans="11:25" x14ac:dyDescent="0.25">
      <c r="W77" s="3">
        <v>42923</v>
      </c>
      <c r="X77" s="2">
        <v>307.83</v>
      </c>
      <c r="Y77" s="2">
        <f t="shared" si="3"/>
        <v>-1.4607783675650188E-3</v>
      </c>
    </row>
    <row r="78" spans="11:25" x14ac:dyDescent="0.25">
      <c r="W78" s="3">
        <v>42922</v>
      </c>
      <c r="X78" s="2">
        <v>308.27999999999997</v>
      </c>
      <c r="Y78" s="2">
        <f t="shared" si="3"/>
        <v>-2.1709905971960936E-3</v>
      </c>
    </row>
    <row r="79" spans="11:25" x14ac:dyDescent="0.25">
      <c r="W79" s="3">
        <v>42921</v>
      </c>
      <c r="X79" s="2">
        <v>308.95</v>
      </c>
      <c r="Y79" s="2">
        <f t="shared" si="3"/>
        <v>3.1121365929633119E-3</v>
      </c>
    </row>
    <row r="80" spans="11:25" x14ac:dyDescent="0.25">
      <c r="W80" s="3">
        <v>42920</v>
      </c>
      <c r="X80" s="2">
        <v>307.99</v>
      </c>
      <c r="Y80" s="2">
        <f t="shared" si="3"/>
        <v>-3.3063239196140541E-3</v>
      </c>
    </row>
    <row r="81" spans="23:25" x14ac:dyDescent="0.25">
      <c r="W81" s="3">
        <v>42919</v>
      </c>
      <c r="X81" s="2">
        <v>309.01</v>
      </c>
      <c r="Y81" s="2">
        <f t="shared" si="3"/>
        <v>5.1791669173098878E-4</v>
      </c>
    </row>
    <row r="82" spans="23:25" x14ac:dyDescent="0.25">
      <c r="W82" s="3">
        <v>42916</v>
      </c>
      <c r="X82" s="2">
        <v>308.85000000000002</v>
      </c>
      <c r="Y82" s="2">
        <f t="shared" si="3"/>
        <v>-3.0712058408601229E-3</v>
      </c>
    </row>
    <row r="83" spans="23:25" x14ac:dyDescent="0.25">
      <c r="W83" s="3">
        <v>42915</v>
      </c>
      <c r="X83" s="2">
        <v>309.8</v>
      </c>
      <c r="Y83" s="2">
        <f t="shared" si="3"/>
        <v>1.6475798845631141E-3</v>
      </c>
    </row>
    <row r="84" spans="23:25" x14ac:dyDescent="0.25">
      <c r="W84" s="3">
        <v>42914</v>
      </c>
      <c r="X84" s="2">
        <v>309.29000000000002</v>
      </c>
      <c r="Y84" s="2">
        <f t="shared" si="3"/>
        <v>-2.1316460497230985E-3</v>
      </c>
    </row>
    <row r="85" spans="23:25" x14ac:dyDescent="0.25">
      <c r="W85" s="3">
        <v>42913</v>
      </c>
      <c r="X85" s="2">
        <v>309.95</v>
      </c>
      <c r="Y85" s="2">
        <f t="shared" si="3"/>
        <v>2.1963123715253818E-3</v>
      </c>
    </row>
    <row r="86" spans="23:25" x14ac:dyDescent="0.25">
      <c r="W86" s="3">
        <v>42912</v>
      </c>
      <c r="X86" s="2">
        <v>309.27</v>
      </c>
      <c r="Y86" s="2">
        <f t="shared" si="3"/>
        <v>-1.163354469548652E-3</v>
      </c>
    </row>
    <row r="87" spans="23:25" x14ac:dyDescent="0.25">
      <c r="W87" s="3">
        <v>42909</v>
      </c>
      <c r="X87" s="2">
        <v>309.63</v>
      </c>
      <c r="Y87" s="2">
        <f t="shared" si="3"/>
        <v>1.1310207859308941E-3</v>
      </c>
    </row>
    <row r="88" spans="23:25" x14ac:dyDescent="0.25">
      <c r="W88" s="3">
        <v>42908</v>
      </c>
      <c r="X88" s="2">
        <v>309.27999999999997</v>
      </c>
      <c r="Y88" s="2">
        <f t="shared" si="3"/>
        <v>4.527667358483019E-4</v>
      </c>
    </row>
    <row r="89" spans="23:25" x14ac:dyDescent="0.25">
      <c r="W89" s="3">
        <v>42907</v>
      </c>
      <c r="X89" s="2">
        <v>309.14</v>
      </c>
      <c r="Y89" s="2">
        <f t="shared" si="3"/>
        <v>-2.2640899263853822E-4</v>
      </c>
    </row>
    <row r="90" spans="23:25" x14ac:dyDescent="0.25">
      <c r="W90" s="3">
        <v>42906</v>
      </c>
      <c r="X90" s="2">
        <v>309.20999999999998</v>
      </c>
      <c r="Y90" s="2">
        <f t="shared" si="3"/>
        <v>3.628709635410861E-3</v>
      </c>
    </row>
    <row r="91" spans="23:25" x14ac:dyDescent="0.25">
      <c r="W91" s="3">
        <v>42905</v>
      </c>
      <c r="X91" s="2">
        <v>308.08999999999997</v>
      </c>
      <c r="Y91" s="2">
        <f t="shared" si="3"/>
        <v>9.7421583336815905E-4</v>
      </c>
    </row>
    <row r="92" spans="23:25" x14ac:dyDescent="0.25">
      <c r="W92" s="3">
        <v>42902</v>
      </c>
      <c r="X92" s="2">
        <v>307.79000000000002</v>
      </c>
      <c r="Y92" s="2">
        <f t="shared" si="3"/>
        <v>-1.1364929055967734E-3</v>
      </c>
    </row>
    <row r="93" spans="23:25" x14ac:dyDescent="0.25">
      <c r="W93" s="3">
        <v>42901</v>
      </c>
      <c r="X93" s="2">
        <v>308.14</v>
      </c>
      <c r="Y93" s="2">
        <f t="shared" si="3"/>
        <v>7.2632841093847947E-3</v>
      </c>
    </row>
    <row r="94" spans="23:25" x14ac:dyDescent="0.25">
      <c r="W94" s="3">
        <v>42900</v>
      </c>
      <c r="X94" s="2">
        <v>305.91000000000003</v>
      </c>
      <c r="Y94" s="2">
        <f t="shared" si="3"/>
        <v>-1.1434733428174989E-3</v>
      </c>
    </row>
    <row r="95" spans="23:25" x14ac:dyDescent="0.25">
      <c r="W95" s="3">
        <v>42899</v>
      </c>
      <c r="X95" s="2">
        <v>306.26</v>
      </c>
      <c r="Y95" s="2">
        <f t="shared" si="3"/>
        <v>-3.9756300938696898E-3</v>
      </c>
    </row>
    <row r="96" spans="23:25" x14ac:dyDescent="0.25">
      <c r="W96" s="3">
        <v>42898</v>
      </c>
      <c r="X96" s="2">
        <v>307.48</v>
      </c>
      <c r="Y96" s="2">
        <f t="shared" si="3"/>
        <v>-4.2270237505298694E-4</v>
      </c>
    </row>
    <row r="97" spans="23:25" x14ac:dyDescent="0.25">
      <c r="W97" s="3">
        <v>42895</v>
      </c>
      <c r="X97" s="2">
        <v>307.61</v>
      </c>
      <c r="Y97" s="2">
        <f t="shared" si="3"/>
        <v>-1.072211945788428E-3</v>
      </c>
    </row>
    <row r="98" spans="23:25" x14ac:dyDescent="0.25">
      <c r="W98" s="3">
        <v>42894</v>
      </c>
      <c r="X98" s="2">
        <v>307.94</v>
      </c>
      <c r="Y98" s="2">
        <f t="shared" si="3"/>
        <v>-1.9789459653031583E-3</v>
      </c>
    </row>
    <row r="99" spans="23:25" x14ac:dyDescent="0.25">
      <c r="W99" s="3">
        <v>42893</v>
      </c>
      <c r="X99" s="2">
        <v>308.55</v>
      </c>
      <c r="Y99" s="2">
        <f t="shared" si="3"/>
        <v>1.1025359441001607E-3</v>
      </c>
    </row>
    <row r="100" spans="23:25" x14ac:dyDescent="0.25">
      <c r="W100" s="3">
        <v>42892</v>
      </c>
      <c r="X100" s="2">
        <v>308.20999999999998</v>
      </c>
      <c r="Y100" s="2">
        <f t="shared" si="3"/>
        <v>2.4038473113942378E-3</v>
      </c>
    </row>
    <row r="101" spans="23:25" x14ac:dyDescent="0.25">
      <c r="W101" s="3">
        <v>42891</v>
      </c>
      <c r="X101" s="2">
        <v>307.47000000000003</v>
      </c>
      <c r="Y101" s="2">
        <f t="shared" si="3"/>
        <v>6.5049112102582093E-5</v>
      </c>
    </row>
    <row r="102" spans="23:25" x14ac:dyDescent="0.25">
      <c r="W102" s="3">
        <v>42888</v>
      </c>
      <c r="X102" s="2">
        <v>307.45</v>
      </c>
      <c r="Y102" s="2">
        <f t="shared" si="3"/>
        <v>-1.4625825309759661E-3</v>
      </c>
    </row>
    <row r="103" spans="23:25" x14ac:dyDescent="0.25">
      <c r="W103" s="3">
        <v>42887</v>
      </c>
      <c r="X103" s="2">
        <v>307.89999999999998</v>
      </c>
      <c r="Y103" s="2">
        <f t="shared" si="3"/>
        <v>-1.1360871139990849E-3</v>
      </c>
    </row>
    <row r="104" spans="23:25" x14ac:dyDescent="0.25">
      <c r="W104" s="3">
        <v>42886</v>
      </c>
      <c r="X104" s="2">
        <v>308.25</v>
      </c>
      <c r="Y104" s="2">
        <f t="shared" si="3"/>
        <v>1.1685657187211157E-3</v>
      </c>
    </row>
    <row r="105" spans="23:25" x14ac:dyDescent="0.25">
      <c r="W105" s="3">
        <v>42885</v>
      </c>
      <c r="X105" s="2">
        <v>307.89</v>
      </c>
      <c r="Y105" s="2">
        <f t="shared" si="3"/>
        <v>-2.273280841160821E-4</v>
      </c>
    </row>
    <row r="106" spans="23:25" x14ac:dyDescent="0.25">
      <c r="W106" s="3">
        <v>42884</v>
      </c>
      <c r="X106" s="2">
        <v>307.95999999999998</v>
      </c>
      <c r="Y106" s="2">
        <f t="shared" si="3"/>
        <v>9.0962256937918899E-4</v>
      </c>
    </row>
    <row r="107" spans="23:25" x14ac:dyDescent="0.25">
      <c r="W107" s="3">
        <v>42881</v>
      </c>
      <c r="X107" s="2">
        <v>307.68</v>
      </c>
      <c r="Y107" s="2">
        <f t="shared" si="3"/>
        <v>1.0731184874510872E-3</v>
      </c>
    </row>
    <row r="108" spans="23:25" x14ac:dyDescent="0.25">
      <c r="W108" s="3">
        <v>42880</v>
      </c>
      <c r="X108" s="2">
        <v>307.35000000000002</v>
      </c>
      <c r="Y108" s="2">
        <f t="shared" si="3"/>
        <v>-2.0476824472483515E-3</v>
      </c>
    </row>
    <row r="109" spans="23:25" x14ac:dyDescent="0.25">
      <c r="W109" s="3">
        <v>42879</v>
      </c>
      <c r="X109" s="2">
        <v>307.98</v>
      </c>
      <c r="Y109" s="2">
        <f t="shared" si="3"/>
        <v>-1.8490589668089888E-3</v>
      </c>
    </row>
    <row r="110" spans="23:25" x14ac:dyDescent="0.25">
      <c r="W110" s="3">
        <v>42878</v>
      </c>
      <c r="X110" s="2">
        <v>308.55</v>
      </c>
      <c r="Y110" s="2">
        <f t="shared" si="3"/>
        <v>6.1597317601443742E-4</v>
      </c>
    </row>
    <row r="111" spans="23:25" x14ac:dyDescent="0.25">
      <c r="W111" s="3">
        <v>42877</v>
      </c>
      <c r="X111" s="2">
        <v>308.36</v>
      </c>
      <c r="Y111" s="2">
        <f t="shared" si="3"/>
        <v>-9.0761756635737809E-4</v>
      </c>
    </row>
    <row r="112" spans="23:25" x14ac:dyDescent="0.25">
      <c r="W112" s="3">
        <v>42874</v>
      </c>
      <c r="X112" s="2">
        <v>308.64</v>
      </c>
      <c r="Y112" s="2">
        <f t="shared" si="3"/>
        <v>-3.7836571940034324E-3</v>
      </c>
    </row>
    <row r="113" spans="23:25" x14ac:dyDescent="0.25">
      <c r="W113" s="3">
        <v>42873</v>
      </c>
      <c r="X113" s="2">
        <v>309.81</v>
      </c>
      <c r="Y113" s="2">
        <f t="shared" si="3"/>
        <v>2.6826564675186113E-3</v>
      </c>
    </row>
    <row r="114" spans="23:25" x14ac:dyDescent="0.25">
      <c r="W114" s="3">
        <v>42872</v>
      </c>
      <c r="X114" s="2">
        <v>308.98</v>
      </c>
      <c r="Y114" s="2">
        <f t="shared" si="3"/>
        <v>-1.6180967980797541E-4</v>
      </c>
    </row>
    <row r="115" spans="23:25" x14ac:dyDescent="0.25">
      <c r="W115" s="3">
        <v>42871</v>
      </c>
      <c r="X115" s="2">
        <v>309.02999999999997</v>
      </c>
      <c r="Y115" s="2">
        <f t="shared" si="3"/>
        <v>3.5601586264851409E-4</v>
      </c>
    </row>
    <row r="116" spans="23:25" x14ac:dyDescent="0.25">
      <c r="W116" s="3">
        <v>42870</v>
      </c>
      <c r="X116" s="2">
        <v>308.92</v>
      </c>
      <c r="Y116" s="2">
        <f t="shared" si="3"/>
        <v>-3.1027820626385615E-3</v>
      </c>
    </row>
    <row r="117" spans="23:25" x14ac:dyDescent="0.25">
      <c r="W117" s="3">
        <v>42867</v>
      </c>
      <c r="X117" s="2">
        <v>309.88</v>
      </c>
      <c r="Y117" s="2">
        <f t="shared" si="3"/>
        <v>-1.2255298724833787E-3</v>
      </c>
    </row>
    <row r="118" spans="23:25" x14ac:dyDescent="0.25">
      <c r="W118" s="3">
        <v>42866</v>
      </c>
      <c r="X118" s="2">
        <v>310.26</v>
      </c>
      <c r="Y118" s="2">
        <f t="shared" si="3"/>
        <v>-1.0952550784016921E-3</v>
      </c>
    </row>
    <row r="119" spans="23:25" x14ac:dyDescent="0.25">
      <c r="W119" s="3">
        <v>42865</v>
      </c>
      <c r="X119" s="2">
        <v>310.60000000000002</v>
      </c>
      <c r="Y119" s="2">
        <f t="shared" si="3"/>
        <v>-4.016392257544972E-3</v>
      </c>
    </row>
    <row r="120" spans="23:25" x14ac:dyDescent="0.25">
      <c r="W120" s="3">
        <v>42864</v>
      </c>
      <c r="X120" s="2">
        <v>311.85000000000002</v>
      </c>
      <c r="Y120" s="2">
        <f t="shared" si="3"/>
        <v>1.9258551932142657E-3</v>
      </c>
    </row>
    <row r="121" spans="23:25" x14ac:dyDescent="0.25">
      <c r="W121" s="3">
        <v>42863</v>
      </c>
      <c r="X121" s="2">
        <v>311.25</v>
      </c>
      <c r="Y121" s="2">
        <f t="shared" si="3"/>
        <v>-1.220138861878346E-3</v>
      </c>
    </row>
    <row r="122" spans="23:25" x14ac:dyDescent="0.25">
      <c r="W122" s="3">
        <v>42860</v>
      </c>
      <c r="X122" s="2">
        <v>311.63</v>
      </c>
      <c r="Y122" s="2">
        <f t="shared" si="3"/>
        <v>-2.2757514189039414E-3</v>
      </c>
    </row>
    <row r="123" spans="23:25" x14ac:dyDescent="0.25">
      <c r="W123" s="3">
        <v>42859</v>
      </c>
      <c r="X123" s="2">
        <v>312.33999999999997</v>
      </c>
      <c r="Y123" s="2">
        <f t="shared" si="3"/>
        <v>1.4738396183005232E-3</v>
      </c>
    </row>
    <row r="124" spans="23:25" x14ac:dyDescent="0.25">
      <c r="W124" s="3">
        <v>42858</v>
      </c>
      <c r="X124" s="2">
        <v>311.88</v>
      </c>
      <c r="Y124" s="2">
        <f t="shared" si="3"/>
        <v>-7.0515083533459076E-4</v>
      </c>
    </row>
    <row r="125" spans="23:25" x14ac:dyDescent="0.25">
      <c r="W125" s="3">
        <v>42857</v>
      </c>
      <c r="X125" s="2">
        <v>312.10000000000002</v>
      </c>
      <c r="Y125" s="2">
        <f t="shared" si="3"/>
        <v>4.1661993648264378E-4</v>
      </c>
    </row>
    <row r="126" spans="23:25" x14ac:dyDescent="0.25">
      <c r="W126" s="3">
        <v>42856</v>
      </c>
      <c r="X126" s="2">
        <v>311.97000000000003</v>
      </c>
      <c r="Y126" s="2">
        <f t="shared" si="3"/>
        <v>-2.7848483931594303E-3</v>
      </c>
    </row>
    <row r="127" spans="23:25" x14ac:dyDescent="0.25">
      <c r="W127" s="3">
        <v>42853</v>
      </c>
      <c r="X127" s="2">
        <v>312.83999999999997</v>
      </c>
      <c r="Y127" s="2">
        <f t="shared" si="3"/>
        <v>4.0036566779777759E-3</v>
      </c>
    </row>
    <row r="128" spans="23:25" x14ac:dyDescent="0.25">
      <c r="W128" s="3">
        <v>42852</v>
      </c>
      <c r="X128" s="2">
        <v>311.58999999999997</v>
      </c>
      <c r="Y128" s="2">
        <f t="shared" si="3"/>
        <v>-3.4920822966969076E-3</v>
      </c>
    </row>
    <row r="129" spans="23:25" x14ac:dyDescent="0.25">
      <c r="W129" s="3">
        <v>42851</v>
      </c>
      <c r="X129" s="2">
        <v>312.68</v>
      </c>
      <c r="Y129" s="2">
        <f t="shared" si="3"/>
        <v>2.9145668802348541E-3</v>
      </c>
    </row>
    <row r="130" spans="23:25" x14ac:dyDescent="0.25">
      <c r="W130" s="3">
        <v>42850</v>
      </c>
      <c r="X130" s="2">
        <v>311.77</v>
      </c>
      <c r="Y130" s="2">
        <f t="shared" si="3"/>
        <v>9.6271106851390635E-4</v>
      </c>
    </row>
    <row r="131" spans="23:25" x14ac:dyDescent="0.25">
      <c r="W131" s="3">
        <v>42849</v>
      </c>
      <c r="X131" s="2">
        <v>311.47000000000003</v>
      </c>
      <c r="Y131" s="2">
        <f t="shared" si="3"/>
        <v>-3.7173572690648859E-3</v>
      </c>
    </row>
    <row r="132" spans="23:25" x14ac:dyDescent="0.25">
      <c r="W132" s="3">
        <v>42846</v>
      </c>
      <c r="X132" s="2">
        <v>312.63</v>
      </c>
      <c r="Y132" s="2">
        <f t="shared" si="3"/>
        <v>-2.2684802928950956E-3</v>
      </c>
    </row>
    <row r="133" spans="23:25" x14ac:dyDescent="0.25">
      <c r="W133" s="3">
        <v>42845</v>
      </c>
      <c r="X133" s="2">
        <v>313.33999999999997</v>
      </c>
      <c r="Y133" s="2">
        <f t="shared" si="3"/>
        <v>-1.9146695657944378E-4</v>
      </c>
    </row>
    <row r="134" spans="23:25" x14ac:dyDescent="0.25">
      <c r="W134" s="3">
        <v>42844</v>
      </c>
      <c r="X134" s="2">
        <v>313.39999999999998</v>
      </c>
      <c r="Y134" s="2">
        <f t="shared" ref="Y134:Y197" si="4">LN(X134/X135)</f>
        <v>-7.017320309651631E-4</v>
      </c>
    </row>
    <row r="135" spans="23:25" x14ac:dyDescent="0.25">
      <c r="W135" s="3">
        <v>42843</v>
      </c>
      <c r="X135" s="2">
        <v>313.62</v>
      </c>
      <c r="Y135" s="2">
        <f t="shared" si="4"/>
        <v>-2.2317514559160612E-4</v>
      </c>
    </row>
    <row r="136" spans="23:25" x14ac:dyDescent="0.25">
      <c r="W136" s="3">
        <v>42842</v>
      </c>
      <c r="X136" s="2">
        <v>313.69</v>
      </c>
      <c r="Y136" s="2">
        <f t="shared" si="4"/>
        <v>2.4576702815971639E-3</v>
      </c>
    </row>
    <row r="137" spans="23:25" x14ac:dyDescent="0.25">
      <c r="W137" s="3">
        <v>42839</v>
      </c>
      <c r="X137" s="2">
        <v>312.92</v>
      </c>
      <c r="Y137" s="2">
        <f t="shared" si="4"/>
        <v>2.2372437250729605E-4</v>
      </c>
    </row>
    <row r="138" spans="23:25" x14ac:dyDescent="0.25">
      <c r="W138" s="3">
        <v>42838</v>
      </c>
      <c r="X138" s="2">
        <v>312.85000000000002</v>
      </c>
      <c r="Y138" s="2">
        <f t="shared" si="4"/>
        <v>1.6955392196449709E-3</v>
      </c>
    </row>
    <row r="139" spans="23:25" x14ac:dyDescent="0.25">
      <c r="W139" s="3">
        <v>42837</v>
      </c>
      <c r="X139" s="2">
        <v>312.32</v>
      </c>
      <c r="Y139" s="2">
        <f t="shared" si="4"/>
        <v>1.2494995618440776E-3</v>
      </c>
    </row>
    <row r="140" spans="23:25" x14ac:dyDescent="0.25">
      <c r="W140" s="3">
        <v>42836</v>
      </c>
      <c r="X140" s="2">
        <v>311.93</v>
      </c>
      <c r="Y140" s="2">
        <f t="shared" si="4"/>
        <v>2.5679723931310125E-3</v>
      </c>
    </row>
    <row r="141" spans="23:25" x14ac:dyDescent="0.25">
      <c r="W141" s="3">
        <v>42835</v>
      </c>
      <c r="X141" s="2">
        <v>311.13</v>
      </c>
      <c r="Y141" s="2">
        <f t="shared" si="4"/>
        <v>3.3805025673512602E-3</v>
      </c>
    </row>
    <row r="142" spans="23:25" x14ac:dyDescent="0.25">
      <c r="W142" s="3">
        <v>42832</v>
      </c>
      <c r="X142" s="2">
        <v>310.08</v>
      </c>
      <c r="Y142" s="2">
        <f t="shared" si="4"/>
        <v>-1.9974876966003742E-3</v>
      </c>
    </row>
    <row r="143" spans="23:25" x14ac:dyDescent="0.25">
      <c r="W143" s="3">
        <v>42831</v>
      </c>
      <c r="X143" s="2">
        <v>310.7</v>
      </c>
      <c r="Y143" s="2">
        <f t="shared" si="4"/>
        <v>1.0304631555229492E-3</v>
      </c>
    </row>
    <row r="144" spans="23:25" x14ac:dyDescent="0.25">
      <c r="W144" s="3">
        <v>42830</v>
      </c>
      <c r="X144" s="2">
        <v>310.38</v>
      </c>
      <c r="Y144" s="2">
        <f t="shared" si="4"/>
        <v>2.1286897249558675E-3</v>
      </c>
    </row>
    <row r="145" spans="23:25" x14ac:dyDescent="0.25">
      <c r="W145" s="3">
        <v>42829</v>
      </c>
      <c r="X145" s="2">
        <v>309.72000000000003</v>
      </c>
      <c r="Y145" s="2">
        <f t="shared" si="4"/>
        <v>4.3034477765943715E-3</v>
      </c>
    </row>
    <row r="146" spans="23:25" x14ac:dyDescent="0.25">
      <c r="W146" s="3">
        <v>42828</v>
      </c>
      <c r="X146" s="2">
        <v>308.39</v>
      </c>
      <c r="Y146" s="2">
        <f t="shared" si="4"/>
        <v>-1.2962184646491879E-3</v>
      </c>
    </row>
    <row r="147" spans="23:25" x14ac:dyDescent="0.25">
      <c r="W147" s="3">
        <v>42825</v>
      </c>
      <c r="X147" s="2">
        <v>308.79000000000002</v>
      </c>
      <c r="Y147" s="2">
        <f t="shared" si="4"/>
        <v>-2.266655882771094E-4</v>
      </c>
    </row>
    <row r="148" spans="23:25" x14ac:dyDescent="0.25">
      <c r="W148" s="3">
        <v>42824</v>
      </c>
      <c r="X148" s="2">
        <v>308.86</v>
      </c>
      <c r="Y148" s="2">
        <f t="shared" si="4"/>
        <v>-2.7159871843021343E-3</v>
      </c>
    </row>
    <row r="149" spans="23:25" x14ac:dyDescent="0.25">
      <c r="W149" s="3">
        <v>42823</v>
      </c>
      <c r="X149" s="2">
        <v>309.7</v>
      </c>
      <c r="Y149" s="2">
        <f t="shared" si="4"/>
        <v>3.2289833548780924E-5</v>
      </c>
    </row>
    <row r="150" spans="23:25" x14ac:dyDescent="0.25">
      <c r="W150" s="3">
        <v>42822</v>
      </c>
      <c r="X150" s="2">
        <v>309.69</v>
      </c>
      <c r="Y150" s="2">
        <f t="shared" si="4"/>
        <v>2.6513207460852552E-3</v>
      </c>
    </row>
    <row r="151" spans="23:25" x14ac:dyDescent="0.25">
      <c r="W151" s="3">
        <v>42821</v>
      </c>
      <c r="X151" s="2">
        <v>308.87</v>
      </c>
      <c r="Y151" s="2">
        <f t="shared" si="4"/>
        <v>-5.1668019486681878E-3</v>
      </c>
    </row>
    <row r="152" spans="23:25" x14ac:dyDescent="0.25">
      <c r="W152" s="3">
        <v>42818</v>
      </c>
      <c r="X152" s="2">
        <v>310.47000000000003</v>
      </c>
      <c r="Y152" s="2">
        <f t="shared" si="4"/>
        <v>4.3253779508045402E-3</v>
      </c>
    </row>
    <row r="153" spans="23:25" x14ac:dyDescent="0.25">
      <c r="W153" s="3">
        <v>42817</v>
      </c>
      <c r="X153" s="2">
        <v>309.13</v>
      </c>
      <c r="Y153" s="2">
        <f t="shared" si="4"/>
        <v>1.6835565863384579E-3</v>
      </c>
    </row>
    <row r="154" spans="23:25" x14ac:dyDescent="0.25">
      <c r="W154" s="3">
        <v>42816</v>
      </c>
      <c r="X154" s="2">
        <v>308.61</v>
      </c>
      <c r="Y154" s="2">
        <f t="shared" si="4"/>
        <v>2.2684922725500507E-4</v>
      </c>
    </row>
    <row r="155" spans="23:25" x14ac:dyDescent="0.25">
      <c r="W155" s="3">
        <v>42815</v>
      </c>
      <c r="X155" s="2">
        <v>308.54000000000002</v>
      </c>
      <c r="Y155" s="2">
        <f t="shared" si="4"/>
        <v>7.457242787021381E-4</v>
      </c>
    </row>
    <row r="156" spans="23:25" x14ac:dyDescent="0.25">
      <c r="W156" s="3">
        <v>42814</v>
      </c>
      <c r="X156" s="2">
        <v>308.31</v>
      </c>
      <c r="Y156" s="2">
        <f t="shared" si="4"/>
        <v>-3.891429176454531E-4</v>
      </c>
    </row>
    <row r="157" spans="23:25" x14ac:dyDescent="0.25">
      <c r="W157" s="3">
        <v>42811</v>
      </c>
      <c r="X157" s="2">
        <v>308.43</v>
      </c>
      <c r="Y157" s="2">
        <f t="shared" si="4"/>
        <v>-3.7862284928352552E-3</v>
      </c>
    </row>
    <row r="158" spans="23:25" x14ac:dyDescent="0.25">
      <c r="W158" s="3">
        <v>42810</v>
      </c>
      <c r="X158" s="2">
        <v>309.60000000000002</v>
      </c>
      <c r="Y158" s="2">
        <f t="shared" si="4"/>
        <v>-6.457862671961854E-4</v>
      </c>
    </row>
    <row r="159" spans="23:25" x14ac:dyDescent="0.25">
      <c r="W159" s="3">
        <v>42809</v>
      </c>
      <c r="X159" s="2">
        <v>309.8</v>
      </c>
      <c r="Y159" s="2">
        <f t="shared" si="4"/>
        <v>-4.5088643214682414E-3</v>
      </c>
    </row>
    <row r="160" spans="23:25" x14ac:dyDescent="0.25">
      <c r="W160" s="3">
        <v>42808</v>
      </c>
      <c r="X160" s="2">
        <v>311.2</v>
      </c>
      <c r="Y160" s="2">
        <f t="shared" si="4"/>
        <v>-3.2402460136412136E-3</v>
      </c>
    </row>
    <row r="161" spans="23:25" x14ac:dyDescent="0.25">
      <c r="W161" s="3">
        <v>42807</v>
      </c>
      <c r="X161" s="2">
        <v>312.20999999999998</v>
      </c>
      <c r="Y161" s="2">
        <f t="shared" si="4"/>
        <v>-2.4632524171482573E-3</v>
      </c>
    </row>
    <row r="162" spans="23:25" x14ac:dyDescent="0.25">
      <c r="W162" s="3">
        <v>42804</v>
      </c>
      <c r="X162" s="2">
        <v>312.98</v>
      </c>
      <c r="Y162" s="2">
        <f t="shared" si="4"/>
        <v>4.1943549844759582E-3</v>
      </c>
    </row>
    <row r="163" spans="23:25" x14ac:dyDescent="0.25">
      <c r="W163" s="3">
        <v>42803</v>
      </c>
      <c r="X163" s="2">
        <v>311.67</v>
      </c>
      <c r="Y163" s="2">
        <f t="shared" si="4"/>
        <v>1.9269685122536384E-3</v>
      </c>
    </row>
    <row r="164" spans="23:25" x14ac:dyDescent="0.25">
      <c r="W164" s="3">
        <v>42802</v>
      </c>
      <c r="X164" s="2">
        <v>311.07</v>
      </c>
      <c r="Y164" s="2">
        <f t="shared" si="4"/>
        <v>2.8651931069896214E-3</v>
      </c>
    </row>
    <row r="165" spans="23:25" x14ac:dyDescent="0.25">
      <c r="W165" s="3">
        <v>42801</v>
      </c>
      <c r="X165" s="2">
        <v>310.18</v>
      </c>
      <c r="Y165" s="2">
        <f t="shared" si="4"/>
        <v>6.449948624019956E-4</v>
      </c>
    </row>
    <row r="166" spans="23:25" x14ac:dyDescent="0.25">
      <c r="W166" s="3">
        <v>42800</v>
      </c>
      <c r="X166" s="2">
        <v>309.98</v>
      </c>
      <c r="Y166" s="2">
        <f t="shared" si="4"/>
        <v>3.4254355678416315E-3</v>
      </c>
    </row>
    <row r="167" spans="23:25" x14ac:dyDescent="0.25">
      <c r="W167" s="3">
        <v>42797</v>
      </c>
      <c r="X167" s="2">
        <v>308.92</v>
      </c>
      <c r="Y167" s="2">
        <f t="shared" si="4"/>
        <v>-1.9726742592448645E-3</v>
      </c>
    </row>
    <row r="168" spans="23:25" x14ac:dyDescent="0.25">
      <c r="W168" s="3">
        <v>42796</v>
      </c>
      <c r="X168" s="2">
        <v>309.52999999999997</v>
      </c>
      <c r="Y168" s="2">
        <f t="shared" si="4"/>
        <v>6.3198019485305526E-3</v>
      </c>
    </row>
    <row r="169" spans="23:25" x14ac:dyDescent="0.25">
      <c r="W169" s="3">
        <v>42795</v>
      </c>
      <c r="X169" s="2">
        <v>307.58</v>
      </c>
      <c r="Y169" s="2">
        <f t="shared" si="4"/>
        <v>-1.7865558340452066E-3</v>
      </c>
    </row>
    <row r="170" spans="23:25" x14ac:dyDescent="0.25">
      <c r="W170" s="3">
        <v>42794</v>
      </c>
      <c r="X170" s="2">
        <v>308.13</v>
      </c>
      <c r="Y170" s="2">
        <f t="shared" si="4"/>
        <v>1.8840961914453999E-3</v>
      </c>
    </row>
    <row r="171" spans="23:25" x14ac:dyDescent="0.25">
      <c r="W171" s="3">
        <v>42793</v>
      </c>
      <c r="X171" s="2">
        <v>307.55</v>
      </c>
      <c r="Y171" s="2">
        <f t="shared" si="4"/>
        <v>-3.2138189294161909E-3</v>
      </c>
    </row>
    <row r="172" spans="23:25" x14ac:dyDescent="0.25">
      <c r="W172" s="3">
        <v>42790</v>
      </c>
      <c r="X172" s="2">
        <v>308.54000000000002</v>
      </c>
      <c r="Y172" s="2">
        <f t="shared" si="4"/>
        <v>-1.1013573721874003E-3</v>
      </c>
    </row>
    <row r="173" spans="23:25" x14ac:dyDescent="0.25">
      <c r="W173" s="3">
        <v>42789</v>
      </c>
      <c r="X173" s="2">
        <v>308.88</v>
      </c>
      <c r="Y173" s="2">
        <f t="shared" si="4"/>
        <v>2.9504763237499969E-3</v>
      </c>
    </row>
    <row r="174" spans="23:25" x14ac:dyDescent="0.25">
      <c r="W174" s="3">
        <v>42788</v>
      </c>
      <c r="X174" s="2">
        <v>307.97000000000003</v>
      </c>
      <c r="Y174" s="2">
        <f t="shared" si="4"/>
        <v>8.7709330423476066E-4</v>
      </c>
    </row>
    <row r="175" spans="23:25" x14ac:dyDescent="0.25">
      <c r="W175" s="3">
        <v>42787</v>
      </c>
      <c r="X175" s="2">
        <v>307.7</v>
      </c>
      <c r="Y175" s="2">
        <f t="shared" si="4"/>
        <v>-9.4203258602907746E-4</v>
      </c>
    </row>
    <row r="176" spans="23:25" x14ac:dyDescent="0.25">
      <c r="W176" s="3">
        <v>42786</v>
      </c>
      <c r="X176" s="2">
        <v>307.99</v>
      </c>
      <c r="Y176" s="2">
        <f t="shared" si="4"/>
        <v>-1.0384553910662503E-3</v>
      </c>
    </row>
    <row r="177" spans="23:25" x14ac:dyDescent="0.25">
      <c r="W177" s="3">
        <v>42783</v>
      </c>
      <c r="X177" s="2">
        <v>308.31</v>
      </c>
      <c r="Y177" s="2">
        <f t="shared" si="4"/>
        <v>2.6632039125193472E-3</v>
      </c>
    </row>
    <row r="178" spans="23:25" x14ac:dyDescent="0.25">
      <c r="W178" s="3">
        <v>42782</v>
      </c>
      <c r="X178" s="2">
        <v>307.49</v>
      </c>
      <c r="Y178" s="2">
        <f t="shared" si="4"/>
        <v>-2.1116587610567213E-3</v>
      </c>
    </row>
    <row r="179" spans="23:25" x14ac:dyDescent="0.25">
      <c r="W179" s="3">
        <v>42781</v>
      </c>
      <c r="X179" s="2">
        <v>308.14</v>
      </c>
      <c r="Y179" s="2">
        <f t="shared" si="4"/>
        <v>5.1937935336205602E-4</v>
      </c>
    </row>
    <row r="180" spans="23:25" x14ac:dyDescent="0.25">
      <c r="W180" s="3">
        <v>42780</v>
      </c>
      <c r="X180" s="2">
        <v>307.98</v>
      </c>
      <c r="Y180" s="2">
        <f t="shared" si="4"/>
        <v>-1.1357921748005959E-3</v>
      </c>
    </row>
    <row r="181" spans="23:25" x14ac:dyDescent="0.25">
      <c r="W181" s="3">
        <v>42779</v>
      </c>
      <c r="X181" s="2">
        <v>308.33</v>
      </c>
      <c r="Y181" s="2">
        <f t="shared" si="4"/>
        <v>5.8396056681541883E-4</v>
      </c>
    </row>
    <row r="182" spans="23:25" x14ac:dyDescent="0.25">
      <c r="W182" s="3">
        <v>42776</v>
      </c>
      <c r="X182" s="2">
        <v>308.14999999999998</v>
      </c>
      <c r="Y182" s="2">
        <f t="shared" si="4"/>
        <v>-3.5690531032160671E-4</v>
      </c>
    </row>
    <row r="183" spans="23:25" x14ac:dyDescent="0.25">
      <c r="W183" s="3">
        <v>42775</v>
      </c>
      <c r="X183" s="2">
        <v>308.26</v>
      </c>
      <c r="Y183" s="2">
        <f t="shared" si="4"/>
        <v>-2.0416437457221534E-3</v>
      </c>
    </row>
    <row r="184" spans="23:25" x14ac:dyDescent="0.25">
      <c r="W184" s="3">
        <v>42774</v>
      </c>
      <c r="X184" s="2">
        <v>308.89</v>
      </c>
      <c r="Y184" s="2">
        <f t="shared" si="4"/>
        <v>-4.854918937301319E-4</v>
      </c>
    </row>
    <row r="185" spans="23:25" x14ac:dyDescent="0.25">
      <c r="W185" s="3">
        <v>42773</v>
      </c>
      <c r="X185" s="2">
        <v>309.04000000000002</v>
      </c>
      <c r="Y185" s="2">
        <f t="shared" si="4"/>
        <v>-2.7144074056758565E-3</v>
      </c>
    </row>
    <row r="186" spans="23:25" x14ac:dyDescent="0.25">
      <c r="W186" s="3">
        <v>42772</v>
      </c>
      <c r="X186" s="2">
        <v>309.88</v>
      </c>
      <c r="Y186" s="2">
        <f t="shared" si="4"/>
        <v>-5.1619564960895484E-4</v>
      </c>
    </row>
    <row r="187" spans="23:25" x14ac:dyDescent="0.25">
      <c r="W187" s="3">
        <v>42769</v>
      </c>
      <c r="X187" s="2">
        <v>310.04000000000002</v>
      </c>
      <c r="Y187" s="2">
        <f t="shared" si="4"/>
        <v>2.6483237388620559E-3</v>
      </c>
    </row>
    <row r="188" spans="23:25" x14ac:dyDescent="0.25">
      <c r="W188" s="3">
        <v>42768</v>
      </c>
      <c r="X188" s="2">
        <v>309.22000000000003</v>
      </c>
      <c r="Y188" s="2">
        <f t="shared" si="4"/>
        <v>-5.8194046451710434E-4</v>
      </c>
    </row>
    <row r="189" spans="23:25" x14ac:dyDescent="0.25">
      <c r="W189" s="3">
        <v>42767</v>
      </c>
      <c r="X189" s="2">
        <v>309.39999999999998</v>
      </c>
      <c r="Y189" s="2">
        <f t="shared" si="4"/>
        <v>-1.6792615197201365E-3</v>
      </c>
    </row>
    <row r="190" spans="23:25" x14ac:dyDescent="0.25">
      <c r="W190" s="3">
        <v>42766</v>
      </c>
      <c r="X190" s="2">
        <v>309.92</v>
      </c>
      <c r="Y190" s="2">
        <f t="shared" si="4"/>
        <v>-9.6752353791905357E-4</v>
      </c>
    </row>
    <row r="191" spans="23:25" x14ac:dyDescent="0.25">
      <c r="W191" s="3">
        <v>42765</v>
      </c>
      <c r="X191" s="2">
        <v>310.22000000000003</v>
      </c>
      <c r="Y191" s="2">
        <f t="shared" si="4"/>
        <v>-3.0255261419685651E-3</v>
      </c>
    </row>
    <row r="192" spans="23:25" x14ac:dyDescent="0.25">
      <c r="W192" s="3">
        <v>42762</v>
      </c>
      <c r="X192" s="2">
        <v>311.16000000000003</v>
      </c>
      <c r="Y192" s="2">
        <f t="shared" si="4"/>
        <v>2.8928210027703415E-4</v>
      </c>
    </row>
    <row r="193" spans="23:25" x14ac:dyDescent="0.25">
      <c r="W193" s="3">
        <v>42761</v>
      </c>
      <c r="X193" s="2">
        <v>311.07</v>
      </c>
      <c r="Y193" s="2">
        <f t="shared" si="4"/>
        <v>3.6069730903681417E-3</v>
      </c>
    </row>
    <row r="194" spans="23:25" x14ac:dyDescent="0.25">
      <c r="W194" s="3">
        <v>42760</v>
      </c>
      <c r="X194" s="2">
        <v>309.95</v>
      </c>
      <c r="Y194" s="2">
        <f t="shared" si="4"/>
        <v>-1.5796518380096474E-3</v>
      </c>
    </row>
    <row r="195" spans="23:25" x14ac:dyDescent="0.25">
      <c r="W195" s="3">
        <v>42759</v>
      </c>
      <c r="X195" s="2">
        <v>310.44</v>
      </c>
      <c r="Y195" s="2">
        <f t="shared" si="4"/>
        <v>2.5773196018939786E-4</v>
      </c>
    </row>
    <row r="196" spans="23:25" x14ac:dyDescent="0.25">
      <c r="W196" s="3">
        <v>42758</v>
      </c>
      <c r="X196" s="2">
        <v>310.36</v>
      </c>
      <c r="Y196" s="2">
        <f t="shared" si="4"/>
        <v>3.3242458277867571E-3</v>
      </c>
    </row>
    <row r="197" spans="23:25" x14ac:dyDescent="0.25">
      <c r="W197" s="3">
        <v>42755</v>
      </c>
      <c r="X197" s="2">
        <v>309.33</v>
      </c>
      <c r="Y197" s="2">
        <f t="shared" si="4"/>
        <v>1.97395096859846E-3</v>
      </c>
    </row>
    <row r="198" spans="23:25" x14ac:dyDescent="0.25">
      <c r="W198" s="3">
        <v>42754</v>
      </c>
      <c r="X198" s="2">
        <v>308.72000000000003</v>
      </c>
      <c r="Y198" s="2">
        <f t="shared" ref="Y198:Y261" si="5">LN(X198/X199)</f>
        <v>3.1469521648004291E-3</v>
      </c>
    </row>
    <row r="199" spans="23:25" x14ac:dyDescent="0.25">
      <c r="W199" s="3">
        <v>42753</v>
      </c>
      <c r="X199" s="2">
        <v>307.75</v>
      </c>
      <c r="Y199" s="2">
        <f t="shared" si="5"/>
        <v>1.3656762218816688E-3</v>
      </c>
    </row>
    <row r="200" spans="23:25" x14ac:dyDescent="0.25">
      <c r="W200" s="3">
        <v>42752</v>
      </c>
      <c r="X200" s="2">
        <v>307.33</v>
      </c>
      <c r="Y200" s="2">
        <f t="shared" si="5"/>
        <v>-1.040684343818078E-3</v>
      </c>
    </row>
    <row r="201" spans="23:25" x14ac:dyDescent="0.25">
      <c r="W201" s="3">
        <v>42751</v>
      </c>
      <c r="X201" s="2">
        <v>307.64999999999998</v>
      </c>
      <c r="Y201" s="2">
        <f t="shared" si="5"/>
        <v>1.2359332868398481E-3</v>
      </c>
    </row>
    <row r="202" spans="23:25" x14ac:dyDescent="0.25">
      <c r="W202" s="3">
        <v>42748</v>
      </c>
      <c r="X202" s="2">
        <v>307.27</v>
      </c>
      <c r="Y202" s="2">
        <f t="shared" si="5"/>
        <v>-4.2299120483612468E-4</v>
      </c>
    </row>
    <row r="203" spans="23:25" x14ac:dyDescent="0.25">
      <c r="W203" s="3">
        <v>42747</v>
      </c>
      <c r="X203" s="2">
        <v>307.39999999999998</v>
      </c>
      <c r="Y203" s="2">
        <f t="shared" si="5"/>
        <v>-1.6252238259592004E-3</v>
      </c>
    </row>
    <row r="204" spans="23:25" x14ac:dyDescent="0.25">
      <c r="W204" s="3">
        <v>42746</v>
      </c>
      <c r="X204" s="2">
        <v>307.89999999999998</v>
      </c>
      <c r="Y204" s="2">
        <f t="shared" si="5"/>
        <v>-4.245602786356429E-3</v>
      </c>
    </row>
    <row r="205" spans="23:25" x14ac:dyDescent="0.25">
      <c r="W205" s="3">
        <v>42745</v>
      </c>
      <c r="X205" s="2">
        <v>309.20999999999998</v>
      </c>
      <c r="Y205" s="2">
        <f t="shared" si="5"/>
        <v>3.3690789585879822E-3</v>
      </c>
    </row>
    <row r="206" spans="23:25" x14ac:dyDescent="0.25">
      <c r="W206" s="3">
        <v>42744</v>
      </c>
      <c r="X206" s="2">
        <v>308.17</v>
      </c>
      <c r="Y206" s="2">
        <f t="shared" si="5"/>
        <v>1.68880557172384E-3</v>
      </c>
    </row>
    <row r="207" spans="23:25" x14ac:dyDescent="0.25">
      <c r="W207" s="3">
        <v>42741</v>
      </c>
      <c r="X207" s="2">
        <v>307.64999999999998</v>
      </c>
      <c r="Y207" s="2">
        <f t="shared" si="5"/>
        <v>-1.3317960098123752E-3</v>
      </c>
    </row>
    <row r="208" spans="23:25" x14ac:dyDescent="0.25">
      <c r="W208" s="3">
        <v>42740</v>
      </c>
      <c r="X208" s="2">
        <v>308.06</v>
      </c>
      <c r="Y208" s="2">
        <f t="shared" si="5"/>
        <v>-3.2455941344926845E-4</v>
      </c>
    </row>
    <row r="209" spans="23:25" x14ac:dyDescent="0.25">
      <c r="W209" s="3">
        <v>42739</v>
      </c>
      <c r="X209" s="2">
        <v>308.16000000000003</v>
      </c>
      <c r="Y209" s="2">
        <f t="shared" si="5"/>
        <v>-3.8865186892808245E-3</v>
      </c>
    </row>
    <row r="210" spans="23:25" x14ac:dyDescent="0.25">
      <c r="W210" s="3">
        <v>42738</v>
      </c>
      <c r="X210" s="2">
        <v>309.36</v>
      </c>
      <c r="Y210" s="2">
        <f t="shared" si="5"/>
        <v>0</v>
      </c>
    </row>
    <row r="211" spans="23:25" x14ac:dyDescent="0.25">
      <c r="W211" s="3">
        <v>42737</v>
      </c>
      <c r="X211" s="2">
        <v>309.36</v>
      </c>
      <c r="Y211" s="2">
        <f t="shared" si="5"/>
        <v>-1.6161093818003178E-4</v>
      </c>
    </row>
    <row r="212" spans="23:25" x14ac:dyDescent="0.25">
      <c r="W212" s="3">
        <v>42734</v>
      </c>
      <c r="X212" s="2">
        <v>309.41000000000003</v>
      </c>
      <c r="Y212" s="2">
        <f t="shared" si="5"/>
        <v>-3.6454593158020041E-3</v>
      </c>
    </row>
    <row r="213" spans="23:25" x14ac:dyDescent="0.25">
      <c r="W213" s="3">
        <v>42733</v>
      </c>
      <c r="X213" s="2">
        <v>310.54000000000002</v>
      </c>
      <c r="Y213" s="2">
        <f t="shared" si="5"/>
        <v>4.2597198785750663E-3</v>
      </c>
    </row>
    <row r="214" spans="23:25" x14ac:dyDescent="0.25">
      <c r="W214" s="3">
        <v>42732</v>
      </c>
      <c r="X214" s="2">
        <v>309.22000000000003</v>
      </c>
      <c r="Y214" s="2">
        <f t="shared" si="5"/>
        <v>2.1366837744761524E-3</v>
      </c>
    </row>
    <row r="215" spans="23:25" x14ac:dyDescent="0.25">
      <c r="W215" s="3">
        <v>42731</v>
      </c>
      <c r="X215" s="2">
        <v>308.56</v>
      </c>
      <c r="Y215" s="2">
        <f t="shared" si="5"/>
        <v>-2.5893333990693449E-3</v>
      </c>
    </row>
    <row r="216" spans="23:25" x14ac:dyDescent="0.25">
      <c r="W216" s="3">
        <v>42730</v>
      </c>
      <c r="X216" s="2">
        <v>309.36</v>
      </c>
      <c r="Y216" s="2">
        <f t="shared" si="5"/>
        <v>-3.2324277151099106E-5</v>
      </c>
    </row>
    <row r="217" spans="23:25" x14ac:dyDescent="0.25">
      <c r="W217" s="3">
        <v>42727</v>
      </c>
      <c r="X217" s="2">
        <v>309.37</v>
      </c>
      <c r="Y217" s="2">
        <f t="shared" si="5"/>
        <v>-3.8391478445072729E-3</v>
      </c>
    </row>
    <row r="218" spans="23:25" x14ac:dyDescent="0.25">
      <c r="W218" s="3">
        <v>42726</v>
      </c>
      <c r="X218" s="2">
        <v>310.56</v>
      </c>
      <c r="Y218" s="2">
        <f t="shared" si="5"/>
        <v>2.5763236004917032E-4</v>
      </c>
    </row>
    <row r="219" spans="23:25" x14ac:dyDescent="0.25">
      <c r="W219" s="3">
        <v>42725</v>
      </c>
      <c r="X219" s="2">
        <v>310.48</v>
      </c>
      <c r="Y219" s="2">
        <f t="shared" si="5"/>
        <v>-1.6412702607852987E-3</v>
      </c>
    </row>
    <row r="220" spans="23:25" x14ac:dyDescent="0.25">
      <c r="W220" s="3">
        <v>42724</v>
      </c>
      <c r="X220" s="2">
        <v>310.99</v>
      </c>
      <c r="Y220" s="2">
        <f t="shared" si="5"/>
        <v>-1.7027843024532161E-3</v>
      </c>
    </row>
    <row r="221" spans="23:25" x14ac:dyDescent="0.25">
      <c r="W221" s="3">
        <v>42723</v>
      </c>
      <c r="X221" s="2">
        <v>311.52</v>
      </c>
      <c r="Y221" s="2">
        <f t="shared" si="5"/>
        <v>-3.0769255044793085E-3</v>
      </c>
    </row>
    <row r="222" spans="23:25" x14ac:dyDescent="0.25">
      <c r="W222" s="3">
        <v>42720</v>
      </c>
      <c r="X222" s="2">
        <v>312.48</v>
      </c>
      <c r="Y222" s="2">
        <f t="shared" si="5"/>
        <v>-3.1996928567866364E-4</v>
      </c>
    </row>
    <row r="223" spans="23:25" x14ac:dyDescent="0.25">
      <c r="W223" s="3">
        <v>42719</v>
      </c>
      <c r="X223" s="2">
        <v>312.58</v>
      </c>
      <c r="Y223" s="2">
        <f t="shared" si="5"/>
        <v>-4.5962417333280416E-3</v>
      </c>
    </row>
    <row r="224" spans="23:25" x14ac:dyDescent="0.25">
      <c r="W224" s="3">
        <v>42718</v>
      </c>
      <c r="X224" s="2">
        <v>314.02</v>
      </c>
      <c r="Y224" s="2">
        <f t="shared" si="5"/>
        <v>-2.5472839722541084E-4</v>
      </c>
    </row>
    <row r="225" spans="23:25" x14ac:dyDescent="0.25">
      <c r="W225" s="3">
        <v>42717</v>
      </c>
      <c r="X225" s="2">
        <v>314.10000000000002</v>
      </c>
      <c r="Y225" s="2">
        <f t="shared" si="5"/>
        <v>-1.0818723809548065E-3</v>
      </c>
    </row>
    <row r="226" spans="23:25" x14ac:dyDescent="0.25">
      <c r="W226" s="3">
        <v>42716</v>
      </c>
      <c r="X226" s="2">
        <v>314.44</v>
      </c>
      <c r="Y226" s="2">
        <f t="shared" si="5"/>
        <v>-1.271294348693565E-3</v>
      </c>
    </row>
    <row r="227" spans="23:25" x14ac:dyDescent="0.25">
      <c r="W227" s="3">
        <v>42713</v>
      </c>
      <c r="X227" s="2">
        <v>314.83999999999997</v>
      </c>
      <c r="Y227" s="2">
        <f t="shared" si="5"/>
        <v>1.5893706260660266E-3</v>
      </c>
    </row>
    <row r="228" spans="23:25" x14ac:dyDescent="0.25">
      <c r="W228" s="3">
        <v>42712</v>
      </c>
      <c r="X228" s="2">
        <v>314.33999999999997</v>
      </c>
      <c r="Y228" s="2">
        <f t="shared" si="5"/>
        <v>3.8886990004170945E-3</v>
      </c>
    </row>
    <row r="229" spans="23:25" x14ac:dyDescent="0.25">
      <c r="W229" s="3">
        <v>42711</v>
      </c>
      <c r="X229" s="2">
        <v>313.12</v>
      </c>
      <c r="Y229" s="2">
        <f t="shared" si="5"/>
        <v>1.3742192284254295E-3</v>
      </c>
    </row>
    <row r="230" spans="23:25" x14ac:dyDescent="0.25">
      <c r="W230" s="3">
        <v>42710</v>
      </c>
      <c r="X230" s="2">
        <v>312.69</v>
      </c>
      <c r="Y230" s="2">
        <f t="shared" si="5"/>
        <v>-3.5435558795916394E-3</v>
      </c>
    </row>
    <row r="231" spans="23:25" x14ac:dyDescent="0.25">
      <c r="W231" s="3">
        <v>42709</v>
      </c>
      <c r="X231" s="2">
        <v>313.8</v>
      </c>
      <c r="Y231" s="2">
        <f t="shared" si="5"/>
        <v>1.1478861027017396E-3</v>
      </c>
    </row>
    <row r="232" spans="23:25" x14ac:dyDescent="0.25">
      <c r="W232" s="3">
        <v>42706</v>
      </c>
      <c r="X232" s="2">
        <v>313.44</v>
      </c>
      <c r="Y232" s="2">
        <f t="shared" si="5"/>
        <v>-2.739989607291294E-3</v>
      </c>
    </row>
    <row r="233" spans="23:25" x14ac:dyDescent="0.25">
      <c r="W233" s="3">
        <v>42705</v>
      </c>
      <c r="X233" s="2">
        <v>314.3</v>
      </c>
      <c r="Y233" s="2">
        <f t="shared" si="5"/>
        <v>4.8478757954524892E-3</v>
      </c>
    </row>
    <row r="234" spans="23:25" x14ac:dyDescent="0.25">
      <c r="W234" s="3">
        <v>42704</v>
      </c>
      <c r="X234" s="2">
        <v>312.77999999999997</v>
      </c>
      <c r="Y234" s="2">
        <f t="shared" si="5"/>
        <v>3.5551322575195147E-3</v>
      </c>
    </row>
    <row r="235" spans="23:25" x14ac:dyDescent="0.25">
      <c r="W235" s="3">
        <v>42703</v>
      </c>
      <c r="X235" s="2">
        <v>311.67</v>
      </c>
      <c r="Y235" s="2">
        <f t="shared" si="5"/>
        <v>1.8948219238075741E-3</v>
      </c>
    </row>
    <row r="236" spans="23:25" x14ac:dyDescent="0.25">
      <c r="W236" s="3">
        <v>42702</v>
      </c>
      <c r="X236" s="2">
        <v>311.08</v>
      </c>
      <c r="Y236" s="2">
        <f t="shared" si="5"/>
        <v>3.8649880630408332E-3</v>
      </c>
    </row>
    <row r="237" spans="23:25" x14ac:dyDescent="0.25">
      <c r="W237" s="3">
        <v>42699</v>
      </c>
      <c r="X237" s="2">
        <v>309.88</v>
      </c>
      <c r="Y237" s="2">
        <f t="shared" si="5"/>
        <v>-2.5139407960594867E-3</v>
      </c>
    </row>
    <row r="238" spans="23:25" x14ac:dyDescent="0.25">
      <c r="W238" s="3">
        <v>42698</v>
      </c>
      <c r="X238" s="2">
        <v>310.66000000000003</v>
      </c>
      <c r="Y238" s="2">
        <f t="shared" si="5"/>
        <v>9.3393240609610808E-4</v>
      </c>
    </row>
    <row r="239" spans="23:25" x14ac:dyDescent="0.25">
      <c r="W239" s="3">
        <v>42697</v>
      </c>
      <c r="X239" s="2">
        <v>310.37</v>
      </c>
      <c r="Y239" s="2">
        <f t="shared" si="5"/>
        <v>5.557185313760365E-3</v>
      </c>
    </row>
    <row r="240" spans="23:25" x14ac:dyDescent="0.25">
      <c r="W240" s="3">
        <v>42696</v>
      </c>
      <c r="X240" s="2">
        <v>308.64999999999998</v>
      </c>
      <c r="Y240" s="2">
        <f t="shared" si="5"/>
        <v>-1.3598396189883643E-3</v>
      </c>
    </row>
    <row r="241" spans="23:25" x14ac:dyDescent="0.25">
      <c r="W241" s="3">
        <v>42695</v>
      </c>
      <c r="X241" s="2">
        <v>309.07</v>
      </c>
      <c r="Y241" s="2">
        <f t="shared" si="5"/>
        <v>-9.0553351810464472E-4</v>
      </c>
    </row>
    <row r="242" spans="23:25" x14ac:dyDescent="0.25">
      <c r="W242" s="3">
        <v>42692</v>
      </c>
      <c r="X242" s="2">
        <v>309.35000000000002</v>
      </c>
      <c r="Y242" s="2">
        <f t="shared" si="5"/>
        <v>-1.6472605911479568E-3</v>
      </c>
    </row>
    <row r="243" spans="23:25" x14ac:dyDescent="0.25">
      <c r="W243" s="3">
        <v>42691</v>
      </c>
      <c r="X243" s="2">
        <v>309.86</v>
      </c>
      <c r="Y243" s="2">
        <f t="shared" si="5"/>
        <v>-9.0322586785705392E-4</v>
      </c>
    </row>
    <row r="244" spans="23:25" x14ac:dyDescent="0.25">
      <c r="W244" s="3">
        <v>42690</v>
      </c>
      <c r="X244" s="2">
        <v>310.14</v>
      </c>
      <c r="Y244" s="2">
        <f t="shared" si="5"/>
        <v>9.3549902788634678E-4</v>
      </c>
    </row>
    <row r="245" spans="23:25" x14ac:dyDescent="0.25">
      <c r="W245" s="3">
        <v>42689</v>
      </c>
      <c r="X245" s="2">
        <v>309.85000000000002</v>
      </c>
      <c r="Y245" s="2">
        <f t="shared" si="5"/>
        <v>-2.964779330003687E-3</v>
      </c>
    </row>
    <row r="246" spans="23:25" x14ac:dyDescent="0.25">
      <c r="W246" s="3">
        <v>42688</v>
      </c>
      <c r="X246" s="2">
        <v>310.77</v>
      </c>
      <c r="Y246" s="2">
        <f t="shared" si="5"/>
        <v>4.5151171619273942E-3</v>
      </c>
    </row>
    <row r="247" spans="23:25" x14ac:dyDescent="0.25">
      <c r="W247" s="3">
        <v>42685</v>
      </c>
      <c r="X247" s="2">
        <v>309.37</v>
      </c>
      <c r="Y247" s="2">
        <f t="shared" si="5"/>
        <v>5.5101915639538456E-3</v>
      </c>
    </row>
    <row r="248" spans="23:25" x14ac:dyDescent="0.25">
      <c r="W248" s="3">
        <v>42684</v>
      </c>
      <c r="X248" s="2">
        <v>307.67</v>
      </c>
      <c r="Y248" s="2">
        <f t="shared" si="5"/>
        <v>7.0780014005889739E-3</v>
      </c>
    </row>
    <row r="249" spans="23:25" x14ac:dyDescent="0.25">
      <c r="W249" s="3">
        <v>42683</v>
      </c>
      <c r="X249" s="2">
        <v>305.5</v>
      </c>
      <c r="Y249" s="2">
        <f t="shared" si="5"/>
        <v>1.1790909265939086E-3</v>
      </c>
    </row>
    <row r="250" spans="23:25" x14ac:dyDescent="0.25">
      <c r="W250" s="3">
        <v>42682</v>
      </c>
      <c r="X250" s="2">
        <v>305.14</v>
      </c>
      <c r="Y250" s="2">
        <f t="shared" si="5"/>
        <v>-1.1463571666277866E-3</v>
      </c>
    </row>
    <row r="251" spans="23:25" x14ac:dyDescent="0.25">
      <c r="W251" s="3">
        <v>42681</v>
      </c>
      <c r="X251" s="2">
        <v>305.49</v>
      </c>
      <c r="Y251" s="2">
        <f t="shared" si="5"/>
        <v>-1.8641163112063847E-3</v>
      </c>
    </row>
    <row r="252" spans="23:25" x14ac:dyDescent="0.25">
      <c r="W252" s="3">
        <v>42678</v>
      </c>
      <c r="X252" s="2">
        <v>306.06</v>
      </c>
      <c r="Y252" s="2">
        <f t="shared" si="5"/>
        <v>-2.5126871220688394E-3</v>
      </c>
    </row>
    <row r="253" spans="23:25" x14ac:dyDescent="0.25">
      <c r="W253" s="3">
        <v>42677</v>
      </c>
      <c r="X253" s="2">
        <v>306.83</v>
      </c>
      <c r="Y253" s="2">
        <f t="shared" si="5"/>
        <v>-4.6172937594946501E-3</v>
      </c>
    </row>
    <row r="254" spans="23:25" x14ac:dyDescent="0.25">
      <c r="W254" s="3">
        <v>42676</v>
      </c>
      <c r="X254" s="2">
        <v>308.25</v>
      </c>
      <c r="Y254" s="2">
        <f t="shared" si="5"/>
        <v>6.1657284814214605E-4</v>
      </c>
    </row>
    <row r="255" spans="23:25" x14ac:dyDescent="0.25">
      <c r="W255" s="3">
        <v>42675</v>
      </c>
      <c r="X255" s="2">
        <v>308.06</v>
      </c>
      <c r="Y255" s="2">
        <f t="shared" si="5"/>
        <v>-1.1679212331988352E-3</v>
      </c>
    </row>
    <row r="256" spans="23:25" x14ac:dyDescent="0.25">
      <c r="W256" s="3">
        <v>42674</v>
      </c>
      <c r="X256" s="2">
        <v>308.42</v>
      </c>
      <c r="Y256" s="2">
        <f t="shared" si="5"/>
        <v>-4.1415965496466338E-3</v>
      </c>
    </row>
    <row r="257" spans="23:25" x14ac:dyDescent="0.25">
      <c r="W257" s="3">
        <v>42671</v>
      </c>
      <c r="X257" s="2">
        <v>309.7</v>
      </c>
      <c r="Y257" s="2">
        <f t="shared" si="5"/>
        <v>7.7524391763059771E-4</v>
      </c>
    </row>
    <row r="258" spans="23:25" x14ac:dyDescent="0.25">
      <c r="W258" s="3">
        <v>42670</v>
      </c>
      <c r="X258" s="2">
        <v>309.45999999999998</v>
      </c>
      <c r="Y258" s="2">
        <f t="shared" si="5"/>
        <v>1.0345943373541292E-3</v>
      </c>
    </row>
    <row r="259" spans="23:25" x14ac:dyDescent="0.25">
      <c r="W259" s="3">
        <v>42669</v>
      </c>
      <c r="X259" s="2">
        <v>309.14</v>
      </c>
      <c r="Y259" s="2">
        <f t="shared" si="5"/>
        <v>8.4139676819161785E-4</v>
      </c>
    </row>
    <row r="260" spans="23:25" x14ac:dyDescent="0.25">
      <c r="W260" s="3">
        <v>42668</v>
      </c>
      <c r="X260" s="2">
        <v>308.88</v>
      </c>
      <c r="Y260" s="2">
        <f t="shared" si="5"/>
        <v>1.1985942250312951E-3</v>
      </c>
    </row>
    <row r="261" spans="23:25" x14ac:dyDescent="0.25">
      <c r="W261" s="3">
        <v>42667</v>
      </c>
      <c r="X261" s="2">
        <v>308.51</v>
      </c>
      <c r="Y261" s="2">
        <f t="shared" si="5"/>
        <v>0</v>
      </c>
    </row>
    <row r="262" spans="23:25" x14ac:dyDescent="0.25">
      <c r="W262" s="3">
        <v>42664</v>
      </c>
      <c r="X262" s="2">
        <v>308.51</v>
      </c>
      <c r="Y262" s="2">
        <f t="shared" ref="Y262:Y325" si="6">LN(X262/X263)</f>
        <v>3.9623306143965267E-3</v>
      </c>
    </row>
    <row r="263" spans="23:25" x14ac:dyDescent="0.25">
      <c r="W263" s="3">
        <v>42663</v>
      </c>
      <c r="X263" s="2">
        <v>307.29000000000002</v>
      </c>
      <c r="Y263" s="2">
        <f t="shared" si="6"/>
        <v>1.1070592430476817E-3</v>
      </c>
    </row>
    <row r="264" spans="23:25" x14ac:dyDescent="0.25">
      <c r="W264" s="3">
        <v>42662</v>
      </c>
      <c r="X264" s="2">
        <v>306.95</v>
      </c>
      <c r="Y264" s="2">
        <f t="shared" si="6"/>
        <v>1.3032287510704398E-4</v>
      </c>
    </row>
    <row r="265" spans="23:25" x14ac:dyDescent="0.25">
      <c r="W265" s="3">
        <v>42661</v>
      </c>
      <c r="X265" s="2">
        <v>306.91000000000003</v>
      </c>
      <c r="Y265" s="2">
        <f t="shared" si="6"/>
        <v>2.9328858177106676E-4</v>
      </c>
    </row>
    <row r="266" spans="23:25" x14ac:dyDescent="0.25">
      <c r="W266" s="3">
        <v>42660</v>
      </c>
      <c r="X266" s="2">
        <v>306.82</v>
      </c>
      <c r="Y266" s="2">
        <f t="shared" si="6"/>
        <v>2.5781200540902693E-3</v>
      </c>
    </row>
    <row r="267" spans="23:25" x14ac:dyDescent="0.25">
      <c r="W267" s="3">
        <v>42657</v>
      </c>
      <c r="X267" s="2">
        <v>306.02999999999997</v>
      </c>
      <c r="Y267" s="2">
        <f t="shared" si="6"/>
        <v>2.2572265337409501E-3</v>
      </c>
    </row>
    <row r="268" spans="23:25" x14ac:dyDescent="0.25">
      <c r="W268" s="3">
        <v>42656</v>
      </c>
      <c r="X268" s="2">
        <v>305.33999999999997</v>
      </c>
      <c r="Y268" s="2">
        <f t="shared" si="6"/>
        <v>-7.8570029577193154E-4</v>
      </c>
    </row>
    <row r="269" spans="23:25" x14ac:dyDescent="0.25">
      <c r="W269" s="3">
        <v>42655</v>
      </c>
      <c r="X269" s="2">
        <v>305.58</v>
      </c>
      <c r="Y269" s="2">
        <f t="shared" si="6"/>
        <v>2.3917577707430623E-3</v>
      </c>
    </row>
    <row r="270" spans="23:25" x14ac:dyDescent="0.25">
      <c r="W270" s="3">
        <v>42654</v>
      </c>
      <c r="X270" s="2">
        <v>304.85000000000002</v>
      </c>
      <c r="Y270" s="2">
        <f t="shared" si="6"/>
        <v>2.3317306415122723E-3</v>
      </c>
    </row>
    <row r="271" spans="23:25" x14ac:dyDescent="0.25">
      <c r="W271" s="3">
        <v>42653</v>
      </c>
      <c r="X271" s="2">
        <v>304.14</v>
      </c>
      <c r="Y271" s="2">
        <f t="shared" si="6"/>
        <v>-1.5769764750450514E-3</v>
      </c>
    </row>
    <row r="272" spans="23:25" x14ac:dyDescent="0.25">
      <c r="W272" s="3">
        <v>42650</v>
      </c>
      <c r="X272" s="2">
        <v>304.62</v>
      </c>
      <c r="Y272" s="2">
        <f t="shared" si="6"/>
        <v>5.5822813277488204E-4</v>
      </c>
    </row>
    <row r="273" spans="23:25" x14ac:dyDescent="0.25">
      <c r="W273" s="3">
        <v>42649</v>
      </c>
      <c r="X273" s="2">
        <v>304.45</v>
      </c>
      <c r="Y273" s="2">
        <f t="shared" si="6"/>
        <v>-1.6081658891779467E-3</v>
      </c>
    </row>
    <row r="274" spans="23:25" x14ac:dyDescent="0.25">
      <c r="W274" s="3">
        <v>42648</v>
      </c>
      <c r="X274" s="2">
        <v>304.94</v>
      </c>
      <c r="Y274" s="2">
        <f t="shared" si="6"/>
        <v>-7.4816168116949812E-3</v>
      </c>
    </row>
    <row r="275" spans="23:25" x14ac:dyDescent="0.25">
      <c r="W275" s="3">
        <v>42647</v>
      </c>
      <c r="X275" s="2">
        <v>307.23</v>
      </c>
      <c r="Y275" s="2">
        <f t="shared" si="6"/>
        <v>-1.4311272567829295E-3</v>
      </c>
    </row>
    <row r="276" spans="23:25" x14ac:dyDescent="0.25">
      <c r="W276" s="3">
        <v>42646</v>
      </c>
      <c r="X276" s="2">
        <v>307.67</v>
      </c>
      <c r="Y276" s="2">
        <f t="shared" si="6"/>
        <v>-2.7264777187106996E-3</v>
      </c>
    </row>
    <row r="277" spans="23:25" x14ac:dyDescent="0.25">
      <c r="W277" s="3">
        <v>42643</v>
      </c>
      <c r="X277" s="2">
        <v>308.51</v>
      </c>
      <c r="Y277" s="2">
        <f t="shared" si="6"/>
        <v>-4.5369110895524011E-4</v>
      </c>
    </row>
    <row r="278" spans="23:25" x14ac:dyDescent="0.25">
      <c r="W278" s="3">
        <v>42642</v>
      </c>
      <c r="X278" s="2">
        <v>308.64999999999998</v>
      </c>
      <c r="Y278" s="2">
        <f t="shared" si="6"/>
        <v>2.6277813625631276E-3</v>
      </c>
    </row>
    <row r="279" spans="23:25" x14ac:dyDescent="0.25">
      <c r="W279" s="3">
        <v>42641</v>
      </c>
      <c r="X279" s="2">
        <v>307.83999999999997</v>
      </c>
      <c r="Y279" s="2">
        <f t="shared" si="6"/>
        <v>1.9492544163610056E-4</v>
      </c>
    </row>
    <row r="280" spans="23:25" x14ac:dyDescent="0.25">
      <c r="W280" s="3">
        <v>42640</v>
      </c>
      <c r="X280" s="2">
        <v>307.77999999999997</v>
      </c>
      <c r="Y280" s="2">
        <f t="shared" si="6"/>
        <v>2.2118145889288236E-3</v>
      </c>
    </row>
    <row r="281" spans="23:25" x14ac:dyDescent="0.25">
      <c r="W281" s="3">
        <v>42639</v>
      </c>
      <c r="X281" s="2">
        <v>307.10000000000002</v>
      </c>
      <c r="Y281" s="2">
        <f t="shared" si="6"/>
        <v>3.8497975837403441E-3</v>
      </c>
    </row>
    <row r="282" spans="23:25" x14ac:dyDescent="0.25">
      <c r="W282" s="3">
        <v>42636</v>
      </c>
      <c r="X282" s="2">
        <v>305.92</v>
      </c>
      <c r="Y282" s="2">
        <f t="shared" si="6"/>
        <v>-3.2682943063079643E-4</v>
      </c>
    </row>
    <row r="283" spans="23:25" x14ac:dyDescent="0.25">
      <c r="W283" s="3">
        <v>42635</v>
      </c>
      <c r="X283" s="2">
        <v>306.02</v>
      </c>
      <c r="Y283" s="2">
        <f t="shared" si="6"/>
        <v>-7.2931234249063283E-3</v>
      </c>
    </row>
    <row r="284" spans="23:25" x14ac:dyDescent="0.25">
      <c r="W284" s="3">
        <v>42634</v>
      </c>
      <c r="X284" s="2">
        <v>308.26</v>
      </c>
      <c r="Y284" s="2">
        <f t="shared" si="6"/>
        <v>-2.0092692374072221E-3</v>
      </c>
    </row>
    <row r="285" spans="23:25" x14ac:dyDescent="0.25">
      <c r="W285" s="3">
        <v>42633</v>
      </c>
      <c r="X285" s="2">
        <v>308.88</v>
      </c>
      <c r="Y285" s="2">
        <f t="shared" si="6"/>
        <v>3.2380274220034831E-4</v>
      </c>
    </row>
    <row r="286" spans="23:25" x14ac:dyDescent="0.25">
      <c r="W286" s="3">
        <v>42632</v>
      </c>
      <c r="X286" s="2">
        <v>308.77999999999997</v>
      </c>
      <c r="Y286" s="2">
        <f t="shared" si="6"/>
        <v>2.269559707127181E-3</v>
      </c>
    </row>
    <row r="287" spans="23:25" x14ac:dyDescent="0.25">
      <c r="W287" s="3">
        <v>42629</v>
      </c>
      <c r="X287" s="2">
        <v>308.08</v>
      </c>
      <c r="Y287" s="2">
        <f t="shared" si="6"/>
        <v>-5.8256362570484046E-3</v>
      </c>
    </row>
    <row r="288" spans="23:25" x14ac:dyDescent="0.25">
      <c r="W288" s="3">
        <v>42628</v>
      </c>
      <c r="X288" s="2">
        <v>309.88</v>
      </c>
      <c r="Y288" s="2">
        <f t="shared" si="6"/>
        <v>-5.1619564960895484E-4</v>
      </c>
    </row>
    <row r="289" spans="23:25" x14ac:dyDescent="0.25">
      <c r="W289" s="3">
        <v>42627</v>
      </c>
      <c r="X289" s="2">
        <v>310.04000000000002</v>
      </c>
      <c r="Y289" s="2">
        <f t="shared" si="6"/>
        <v>-4.8369154321604855E-4</v>
      </c>
    </row>
    <row r="290" spans="23:25" x14ac:dyDescent="0.25">
      <c r="W290" s="3">
        <v>42626</v>
      </c>
      <c r="X290" s="2">
        <v>310.19</v>
      </c>
      <c r="Y290" s="2">
        <f t="shared" si="6"/>
        <v>2.0976884719132644E-3</v>
      </c>
    </row>
    <row r="291" spans="23:25" x14ac:dyDescent="0.25">
      <c r="W291" s="3">
        <v>42625</v>
      </c>
      <c r="X291" s="2">
        <v>309.54000000000002</v>
      </c>
      <c r="Y291" s="2">
        <f t="shared" si="6"/>
        <v>3.231122196840095E-4</v>
      </c>
    </row>
    <row r="292" spans="23:25" x14ac:dyDescent="0.25">
      <c r="W292" s="3">
        <v>42622</v>
      </c>
      <c r="X292" s="2">
        <v>309.44</v>
      </c>
      <c r="Y292" s="2">
        <f t="shared" si="6"/>
        <v>2.5562634250245911E-3</v>
      </c>
    </row>
    <row r="293" spans="23:25" x14ac:dyDescent="0.25">
      <c r="W293" s="3">
        <v>42621</v>
      </c>
      <c r="X293" s="2">
        <v>308.64999999999998</v>
      </c>
      <c r="Y293" s="2">
        <f t="shared" si="6"/>
        <v>7.4545841039442098E-4</v>
      </c>
    </row>
    <row r="294" spans="23:25" x14ac:dyDescent="0.25">
      <c r="W294" s="3">
        <v>42620</v>
      </c>
      <c r="X294" s="2">
        <v>308.42</v>
      </c>
      <c r="Y294" s="2">
        <f t="shared" si="6"/>
        <v>-3.8509505060383585E-3</v>
      </c>
    </row>
    <row r="295" spans="23:25" x14ac:dyDescent="0.25">
      <c r="W295" s="3">
        <v>42619</v>
      </c>
      <c r="X295" s="2">
        <v>309.61</v>
      </c>
      <c r="Y295" s="2">
        <f t="shared" si="6"/>
        <v>-8.3941375110305216E-4</v>
      </c>
    </row>
    <row r="296" spans="23:25" x14ac:dyDescent="0.25">
      <c r="W296" s="3">
        <v>42618</v>
      </c>
      <c r="X296" s="2">
        <v>309.87</v>
      </c>
      <c r="Y296" s="2">
        <f t="shared" si="6"/>
        <v>-2.9040220909760055E-4</v>
      </c>
    </row>
    <row r="297" spans="23:25" x14ac:dyDescent="0.25">
      <c r="W297" s="3">
        <v>42615</v>
      </c>
      <c r="X297" s="2">
        <v>309.95999999999998</v>
      </c>
      <c r="Y297" s="2">
        <f t="shared" si="6"/>
        <v>9.6791366285562931E-5</v>
      </c>
    </row>
    <row r="298" spans="23:25" x14ac:dyDescent="0.25">
      <c r="W298" s="3">
        <v>42614</v>
      </c>
      <c r="X298" s="2">
        <v>309.93</v>
      </c>
      <c r="Y298" s="2">
        <f t="shared" si="6"/>
        <v>8.0695926007105963E-4</v>
      </c>
    </row>
    <row r="299" spans="23:25" x14ac:dyDescent="0.25">
      <c r="W299" s="3">
        <v>42613</v>
      </c>
      <c r="X299" s="2">
        <v>309.68</v>
      </c>
      <c r="Y299" s="2">
        <f t="shared" si="6"/>
        <v>3.5526847366011899E-4</v>
      </c>
    </row>
    <row r="300" spans="23:25" x14ac:dyDescent="0.25">
      <c r="W300" s="3">
        <v>42612</v>
      </c>
      <c r="X300" s="2">
        <v>309.57</v>
      </c>
      <c r="Y300" s="2">
        <f t="shared" si="6"/>
        <v>3.0734911526740247E-3</v>
      </c>
    </row>
    <row r="301" spans="23:25" x14ac:dyDescent="0.25">
      <c r="W301" s="3">
        <v>42611</v>
      </c>
      <c r="X301" s="2">
        <v>308.62</v>
      </c>
      <c r="Y301" s="2">
        <f t="shared" si="6"/>
        <v>-7.773531517962179E-4</v>
      </c>
    </row>
    <row r="302" spans="23:25" x14ac:dyDescent="0.25">
      <c r="W302" s="3">
        <v>42608</v>
      </c>
      <c r="X302" s="2">
        <v>308.86</v>
      </c>
      <c r="Y302" s="2">
        <f t="shared" si="6"/>
        <v>-1.5852221821428657E-3</v>
      </c>
    </row>
    <row r="303" spans="23:25" x14ac:dyDescent="0.25">
      <c r="W303" s="3">
        <v>42607</v>
      </c>
      <c r="X303" s="2">
        <v>309.35000000000002</v>
      </c>
      <c r="Y303" s="2">
        <f t="shared" si="6"/>
        <v>-5.4938841525953449E-4</v>
      </c>
    </row>
    <row r="304" spans="23:25" x14ac:dyDescent="0.25">
      <c r="W304" s="3">
        <v>42606</v>
      </c>
      <c r="X304" s="2">
        <v>309.52</v>
      </c>
      <c r="Y304" s="2">
        <f t="shared" si="6"/>
        <v>-1.4528082104618236E-3</v>
      </c>
    </row>
    <row r="305" spans="23:25" x14ac:dyDescent="0.25">
      <c r="W305" s="3">
        <v>42605</v>
      </c>
      <c r="X305" s="2">
        <v>309.97000000000003</v>
      </c>
      <c r="Y305" s="2">
        <f t="shared" si="6"/>
        <v>-1.6117597454722043E-3</v>
      </c>
    </row>
    <row r="306" spans="23:25" x14ac:dyDescent="0.25">
      <c r="W306" s="3">
        <v>42604</v>
      </c>
      <c r="X306" s="2">
        <v>310.47000000000003</v>
      </c>
      <c r="Y306" s="2">
        <f t="shared" si="6"/>
        <v>6.4420537289596681E-5</v>
      </c>
    </row>
    <row r="307" spans="23:25" x14ac:dyDescent="0.25">
      <c r="W307" s="3">
        <v>42601</v>
      </c>
      <c r="X307" s="2">
        <v>310.45</v>
      </c>
      <c r="Y307" s="2">
        <f t="shared" si="6"/>
        <v>6.7666631656013707E-4</v>
      </c>
    </row>
    <row r="308" spans="23:25" x14ac:dyDescent="0.25">
      <c r="W308" s="3">
        <v>42600</v>
      </c>
      <c r="X308" s="2">
        <v>310.24</v>
      </c>
      <c r="Y308" s="2">
        <f t="shared" si="6"/>
        <v>-2.639628122072329E-3</v>
      </c>
    </row>
    <row r="309" spans="23:25" x14ac:dyDescent="0.25">
      <c r="W309" s="3">
        <v>42599</v>
      </c>
      <c r="X309" s="2">
        <v>311.06</v>
      </c>
      <c r="Y309" s="2">
        <f t="shared" si="6"/>
        <v>3.8329649297622606E-3</v>
      </c>
    </row>
    <row r="310" spans="23:25" x14ac:dyDescent="0.25">
      <c r="W310" s="3">
        <v>42598</v>
      </c>
      <c r="X310" s="2">
        <v>309.87</v>
      </c>
      <c r="Y310" s="2">
        <f t="shared" si="6"/>
        <v>1.0332247214107195E-3</v>
      </c>
    </row>
    <row r="311" spans="23:25" x14ac:dyDescent="0.25">
      <c r="W311" s="3">
        <v>42597</v>
      </c>
      <c r="X311" s="2">
        <v>309.55</v>
      </c>
      <c r="Y311" s="2">
        <f t="shared" si="6"/>
        <v>-7.1045665973551333E-4</v>
      </c>
    </row>
    <row r="312" spans="23:25" x14ac:dyDescent="0.25">
      <c r="W312" s="3">
        <v>42594</v>
      </c>
      <c r="X312" s="2">
        <v>309.77</v>
      </c>
      <c r="Y312" s="2">
        <f t="shared" si="6"/>
        <v>-7.7446839845118562E-4</v>
      </c>
    </row>
    <row r="313" spans="23:25" x14ac:dyDescent="0.25">
      <c r="W313" s="3">
        <v>42593</v>
      </c>
      <c r="X313" s="2">
        <v>310.01</v>
      </c>
      <c r="Y313" s="2">
        <f t="shared" si="6"/>
        <v>-2.1588885280187453E-3</v>
      </c>
    </row>
    <row r="314" spans="23:25" x14ac:dyDescent="0.25">
      <c r="W314" s="3">
        <v>42592</v>
      </c>
      <c r="X314" s="2">
        <v>310.68</v>
      </c>
      <c r="Y314" s="2">
        <f t="shared" si="6"/>
        <v>6.437699168531314E-5</v>
      </c>
    </row>
    <row r="315" spans="23:25" x14ac:dyDescent="0.25">
      <c r="W315" s="3">
        <v>42591</v>
      </c>
      <c r="X315" s="2">
        <v>310.66000000000003</v>
      </c>
      <c r="Y315" s="2">
        <f t="shared" si="6"/>
        <v>-1.9616361828741014E-3</v>
      </c>
    </row>
    <row r="316" spans="23:25" x14ac:dyDescent="0.25">
      <c r="W316" s="3">
        <v>42590</v>
      </c>
      <c r="X316" s="2">
        <v>311.27</v>
      </c>
      <c r="Y316" s="2">
        <f t="shared" si="6"/>
        <v>2.9600098829736052E-3</v>
      </c>
    </row>
    <row r="317" spans="23:25" x14ac:dyDescent="0.25">
      <c r="W317" s="3">
        <v>42587</v>
      </c>
      <c r="X317" s="2">
        <v>310.35000000000002</v>
      </c>
      <c r="Y317" s="2">
        <f t="shared" si="6"/>
        <v>-2.3172743786347024E-3</v>
      </c>
    </row>
    <row r="318" spans="23:25" x14ac:dyDescent="0.25">
      <c r="W318" s="3">
        <v>42586</v>
      </c>
      <c r="X318" s="2">
        <v>311.07</v>
      </c>
      <c r="Y318" s="2">
        <f t="shared" si="6"/>
        <v>1.0935993370392873E-3</v>
      </c>
    </row>
    <row r="319" spans="23:25" x14ac:dyDescent="0.25">
      <c r="W319" s="3">
        <v>42585</v>
      </c>
      <c r="X319" s="2">
        <v>310.73</v>
      </c>
      <c r="Y319" s="2">
        <f t="shared" si="6"/>
        <v>-1.8969541899302165E-3</v>
      </c>
    </row>
    <row r="320" spans="23:25" x14ac:dyDescent="0.25">
      <c r="W320" s="3">
        <v>42584</v>
      </c>
      <c r="X320" s="2">
        <v>311.32</v>
      </c>
      <c r="Y320" s="2">
        <f t="shared" si="6"/>
        <v>1.5430117501460767E-3</v>
      </c>
    </row>
    <row r="321" spans="23:25" x14ac:dyDescent="0.25">
      <c r="W321" s="3">
        <v>42583</v>
      </c>
      <c r="X321" s="2">
        <v>310.83999999999997</v>
      </c>
      <c r="Y321" s="2">
        <f t="shared" si="6"/>
        <v>-1.6393709774196535E-3</v>
      </c>
    </row>
    <row r="322" spans="23:25" x14ac:dyDescent="0.25">
      <c r="W322" s="3">
        <v>42580</v>
      </c>
      <c r="X322" s="2">
        <v>311.35000000000002</v>
      </c>
      <c r="Y322" s="2">
        <f t="shared" si="6"/>
        <v>-1.2197472142040061E-3</v>
      </c>
    </row>
    <row r="323" spans="23:25" x14ac:dyDescent="0.25">
      <c r="W323" s="3">
        <v>42579</v>
      </c>
      <c r="X323" s="2">
        <v>311.73</v>
      </c>
      <c r="Y323" s="2">
        <f t="shared" si="6"/>
        <v>-5.1833481380193971E-3</v>
      </c>
    </row>
    <row r="324" spans="23:25" x14ac:dyDescent="0.25">
      <c r="W324" s="3">
        <v>42578</v>
      </c>
      <c r="X324" s="2">
        <v>313.35000000000002</v>
      </c>
      <c r="Y324" s="2">
        <f t="shared" si="6"/>
        <v>5.4267155338770783E-4</v>
      </c>
    </row>
    <row r="325" spans="23:25" x14ac:dyDescent="0.25">
      <c r="W325" s="3">
        <v>42577</v>
      </c>
      <c r="X325" s="2">
        <v>313.18</v>
      </c>
      <c r="Y325" s="2">
        <f t="shared" si="6"/>
        <v>2.8458618340463566E-3</v>
      </c>
    </row>
    <row r="326" spans="23:25" x14ac:dyDescent="0.25">
      <c r="W326" s="3">
        <v>42576</v>
      </c>
      <c r="X326" s="2">
        <v>312.29000000000002</v>
      </c>
      <c r="Y326" s="2">
        <f t="shared" ref="Y326:Y389" si="7">LN(X326/X327)</f>
        <v>-4.0584860372710578E-3</v>
      </c>
    </row>
    <row r="327" spans="23:25" x14ac:dyDescent="0.25">
      <c r="W327" s="3">
        <v>42573</v>
      </c>
      <c r="X327" s="2">
        <v>313.56</v>
      </c>
      <c r="Y327" s="2">
        <f t="shared" si="7"/>
        <v>-1.6570012076294581E-3</v>
      </c>
    </row>
    <row r="328" spans="23:25" x14ac:dyDescent="0.25">
      <c r="W328" s="3">
        <v>42572</v>
      </c>
      <c r="X328" s="2">
        <v>314.08</v>
      </c>
      <c r="Y328" s="2">
        <f t="shared" si="7"/>
        <v>-2.1309423963056465E-3</v>
      </c>
    </row>
    <row r="329" spans="23:25" x14ac:dyDescent="0.25">
      <c r="W329" s="3">
        <v>42571</v>
      </c>
      <c r="X329" s="2">
        <v>314.75</v>
      </c>
      <c r="Y329" s="2">
        <f t="shared" si="7"/>
        <v>-1.9361704799535774E-3</v>
      </c>
    </row>
    <row r="330" spans="23:25" x14ac:dyDescent="0.25">
      <c r="W330" s="3">
        <v>42570</v>
      </c>
      <c r="X330" s="2">
        <v>315.36</v>
      </c>
      <c r="Y330" s="2">
        <f t="shared" si="7"/>
        <v>1.967942231691667E-3</v>
      </c>
    </row>
    <row r="331" spans="23:25" x14ac:dyDescent="0.25">
      <c r="W331" s="3">
        <v>42569</v>
      </c>
      <c r="X331" s="2">
        <v>314.74</v>
      </c>
      <c r="Y331" s="2">
        <f t="shared" si="7"/>
        <v>-2.7920571472682442E-3</v>
      </c>
    </row>
    <row r="332" spans="23:25" x14ac:dyDescent="0.25">
      <c r="W332" s="3">
        <v>42566</v>
      </c>
      <c r="X332" s="2">
        <v>315.62</v>
      </c>
      <c r="Y332" s="2">
        <f t="shared" si="7"/>
        <v>4.1591982870033579E-3</v>
      </c>
    </row>
    <row r="333" spans="23:25" x14ac:dyDescent="0.25">
      <c r="W333" s="3">
        <v>42565</v>
      </c>
      <c r="X333" s="2">
        <v>314.31</v>
      </c>
      <c r="Y333" s="2">
        <f t="shared" si="7"/>
        <v>8.9123728724516398E-4</v>
      </c>
    </row>
    <row r="334" spans="23:25" x14ac:dyDescent="0.25">
      <c r="W334" s="3">
        <v>42564</v>
      </c>
      <c r="X334" s="2">
        <v>314.02999999999997</v>
      </c>
      <c r="Y334" s="2">
        <f t="shared" si="7"/>
        <v>3.5034636873978211E-4</v>
      </c>
    </row>
    <row r="335" spans="23:25" x14ac:dyDescent="0.25">
      <c r="W335" s="3">
        <v>42563</v>
      </c>
      <c r="X335" s="2">
        <v>313.92</v>
      </c>
      <c r="Y335" s="2">
        <f t="shared" si="7"/>
        <v>9.8800065404699901E-4</v>
      </c>
    </row>
    <row r="336" spans="23:25" x14ac:dyDescent="0.25">
      <c r="W336" s="3">
        <v>42562</v>
      </c>
      <c r="X336" s="2">
        <v>313.61</v>
      </c>
      <c r="Y336" s="2">
        <f t="shared" si="7"/>
        <v>-1.6567372445291935E-3</v>
      </c>
    </row>
    <row r="337" spans="23:25" x14ac:dyDescent="0.25">
      <c r="W337" s="3">
        <v>42559</v>
      </c>
      <c r="X337" s="2">
        <v>314.13</v>
      </c>
      <c r="Y337" s="2">
        <f t="shared" si="7"/>
        <v>-3.9079304369297671E-3</v>
      </c>
    </row>
    <row r="338" spans="23:25" x14ac:dyDescent="0.25">
      <c r="W338" s="3">
        <v>42558</v>
      </c>
      <c r="X338" s="2">
        <v>315.36</v>
      </c>
      <c r="Y338" s="2">
        <f t="shared" si="7"/>
        <v>-3.2923924890886419E-3</v>
      </c>
    </row>
    <row r="339" spans="23:25" x14ac:dyDescent="0.25">
      <c r="W339" s="3">
        <v>42557</v>
      </c>
      <c r="X339" s="2">
        <v>316.39999999999998</v>
      </c>
      <c r="Y339" s="2">
        <f t="shared" si="7"/>
        <v>-1.13715344871292E-3</v>
      </c>
    </row>
    <row r="340" spans="23:25" x14ac:dyDescent="0.25">
      <c r="W340" s="3">
        <v>42556</v>
      </c>
      <c r="X340" s="2">
        <v>316.76</v>
      </c>
      <c r="Y340" s="2">
        <f t="shared" si="7"/>
        <v>-3.7876397144949843E-4</v>
      </c>
    </row>
    <row r="341" spans="23:25" x14ac:dyDescent="0.25">
      <c r="W341" s="3">
        <v>42555</v>
      </c>
      <c r="X341" s="2">
        <v>316.88</v>
      </c>
      <c r="Y341" s="2">
        <f t="shared" si="7"/>
        <v>-7.2556352652305631E-4</v>
      </c>
    </row>
    <row r="342" spans="23:25" x14ac:dyDescent="0.25">
      <c r="W342" s="3">
        <v>42552</v>
      </c>
      <c r="X342" s="2">
        <v>317.11</v>
      </c>
      <c r="Y342" s="2">
        <f t="shared" si="7"/>
        <v>4.4879974193537397E-3</v>
      </c>
    </row>
    <row r="343" spans="23:25" x14ac:dyDescent="0.25">
      <c r="W343" s="3">
        <v>42551</v>
      </c>
      <c r="X343" s="2">
        <v>315.69</v>
      </c>
      <c r="Y343" s="2">
        <f t="shared" si="7"/>
        <v>-4.2672294613491594E-3</v>
      </c>
    </row>
    <row r="344" spans="23:25" x14ac:dyDescent="0.25">
      <c r="W344" s="3">
        <v>42550</v>
      </c>
      <c r="X344" s="2">
        <v>317.04000000000002</v>
      </c>
      <c r="Y344" s="2">
        <f t="shared" si="7"/>
        <v>7.8885509668027813E-4</v>
      </c>
    </row>
    <row r="345" spans="23:25" x14ac:dyDescent="0.25">
      <c r="W345" s="3">
        <v>42549</v>
      </c>
      <c r="X345" s="2">
        <v>316.79000000000002</v>
      </c>
      <c r="Y345" s="2">
        <f t="shared" si="7"/>
        <v>-4.8180723331738076E-3</v>
      </c>
    </row>
    <row r="346" spans="23:25" x14ac:dyDescent="0.25">
      <c r="W346" s="3">
        <v>42548</v>
      </c>
      <c r="X346" s="2">
        <v>318.32</v>
      </c>
      <c r="Y346" s="2">
        <f t="shared" si="7"/>
        <v>2.9888804518802201E-3</v>
      </c>
    </row>
    <row r="347" spans="23:25" x14ac:dyDescent="0.25">
      <c r="W347" s="3">
        <v>42545</v>
      </c>
      <c r="X347" s="2">
        <v>317.37</v>
      </c>
      <c r="Y347" s="2">
        <f t="shared" si="7"/>
        <v>1.0611607519417402E-2</v>
      </c>
    </row>
    <row r="348" spans="23:25" x14ac:dyDescent="0.25">
      <c r="W348" s="3">
        <v>42544</v>
      </c>
      <c r="X348" s="2">
        <v>314.02</v>
      </c>
      <c r="Y348" s="2">
        <f t="shared" si="7"/>
        <v>-2.0360126649017533E-3</v>
      </c>
    </row>
    <row r="349" spans="23:25" x14ac:dyDescent="0.25">
      <c r="W349" s="3">
        <v>42543</v>
      </c>
      <c r="X349" s="2">
        <v>314.66000000000003</v>
      </c>
      <c r="Y349" s="2">
        <f t="shared" si="7"/>
        <v>-1.9066382847169491E-4</v>
      </c>
    </row>
    <row r="350" spans="23:25" x14ac:dyDescent="0.25">
      <c r="W350" s="3">
        <v>42542</v>
      </c>
      <c r="X350" s="2">
        <v>314.72000000000003</v>
      </c>
      <c r="Y350" s="2">
        <f t="shared" si="7"/>
        <v>5.5440639057230288E-3</v>
      </c>
    </row>
    <row r="351" spans="23:25" x14ac:dyDescent="0.25">
      <c r="W351" s="3">
        <v>42541</v>
      </c>
      <c r="X351" s="2">
        <v>312.98</v>
      </c>
      <c r="Y351" s="2">
        <f t="shared" si="7"/>
        <v>-4.0177344310751853E-3</v>
      </c>
    </row>
    <row r="352" spans="23:25" x14ac:dyDescent="0.25">
      <c r="W352" s="3">
        <v>42538</v>
      </c>
      <c r="X352" s="2">
        <v>314.24</v>
      </c>
      <c r="Y352" s="2">
        <f t="shared" si="7"/>
        <v>1.9095509430736078E-4</v>
      </c>
    </row>
    <row r="353" spans="23:25" x14ac:dyDescent="0.25">
      <c r="W353" s="3">
        <v>42537</v>
      </c>
      <c r="X353" s="2">
        <v>314.18</v>
      </c>
      <c r="Y353" s="2">
        <f t="shared" si="7"/>
        <v>-5.7275592618049394E-4</v>
      </c>
    </row>
    <row r="354" spans="23:25" x14ac:dyDescent="0.25">
      <c r="W354" s="3">
        <v>42536</v>
      </c>
      <c r="X354" s="2">
        <v>314.36</v>
      </c>
      <c r="Y354" s="2">
        <f t="shared" si="7"/>
        <v>9.5477554116637998E-4</v>
      </c>
    </row>
    <row r="355" spans="23:25" x14ac:dyDescent="0.25">
      <c r="W355" s="3">
        <v>42535</v>
      </c>
      <c r="X355" s="2">
        <v>314.06</v>
      </c>
      <c r="Y355" s="2">
        <f t="shared" si="7"/>
        <v>3.668441200290383E-3</v>
      </c>
    </row>
    <row r="356" spans="23:25" x14ac:dyDescent="0.25">
      <c r="W356" s="3">
        <v>42534</v>
      </c>
      <c r="X356" s="2">
        <v>312.91000000000003</v>
      </c>
      <c r="Y356" s="2">
        <f t="shared" si="7"/>
        <v>2.271601175185837E-3</v>
      </c>
    </row>
    <row r="357" spans="23:25" x14ac:dyDescent="0.25">
      <c r="W357" s="3">
        <v>42531</v>
      </c>
      <c r="X357" s="2">
        <v>312.2</v>
      </c>
      <c r="Y357" s="2">
        <f t="shared" si="7"/>
        <v>3.3367587427583362E-3</v>
      </c>
    </row>
    <row r="358" spans="23:25" x14ac:dyDescent="0.25">
      <c r="W358" s="3">
        <v>42530</v>
      </c>
      <c r="X358" s="2">
        <v>311.16000000000003</v>
      </c>
      <c r="Y358" s="2">
        <f t="shared" si="7"/>
        <v>2.606556478911541E-3</v>
      </c>
    </row>
    <row r="359" spans="23:25" x14ac:dyDescent="0.25">
      <c r="W359" s="3">
        <v>42529</v>
      </c>
      <c r="X359" s="2">
        <v>310.35000000000002</v>
      </c>
      <c r="Y359" s="2">
        <f t="shared" si="7"/>
        <v>-5.1541411442828993E-4</v>
      </c>
    </row>
    <row r="360" spans="23:25" x14ac:dyDescent="0.25">
      <c r="W360" s="3">
        <v>42528</v>
      </c>
      <c r="X360" s="2">
        <v>310.51</v>
      </c>
      <c r="Y360" s="2">
        <f t="shared" si="7"/>
        <v>-1.6732635753937404E-3</v>
      </c>
    </row>
    <row r="361" spans="23:25" x14ac:dyDescent="0.25">
      <c r="W361" s="3">
        <v>42527</v>
      </c>
      <c r="X361" s="2">
        <v>311.02999999999997</v>
      </c>
      <c r="Y361" s="2">
        <f t="shared" si="7"/>
        <v>-4.6190940186773919E-3</v>
      </c>
    </row>
    <row r="362" spans="23:25" x14ac:dyDescent="0.25">
      <c r="W362" s="3">
        <v>42524</v>
      </c>
      <c r="X362" s="2">
        <v>312.47000000000003</v>
      </c>
      <c r="Y362" s="2">
        <f t="shared" si="7"/>
        <v>-7.6777891739867004E-4</v>
      </c>
    </row>
    <row r="363" spans="23:25" x14ac:dyDescent="0.25">
      <c r="W363" s="3">
        <v>42523</v>
      </c>
      <c r="X363" s="2">
        <v>312.70999999999998</v>
      </c>
      <c r="Y363" s="2">
        <f t="shared" si="7"/>
        <v>-3.0014710571921988E-3</v>
      </c>
    </row>
    <row r="364" spans="23:25" x14ac:dyDescent="0.25">
      <c r="W364" s="3">
        <v>42522</v>
      </c>
      <c r="X364" s="2">
        <v>313.64999999999998</v>
      </c>
      <c r="Y364" s="2">
        <f t="shared" si="7"/>
        <v>1.2753881980098516E-4</v>
      </c>
    </row>
    <row r="365" spans="23:25" x14ac:dyDescent="0.25">
      <c r="W365" s="3">
        <v>42521</v>
      </c>
      <c r="X365" s="2">
        <v>313.61</v>
      </c>
      <c r="Y365" s="2">
        <f t="shared" si="7"/>
        <v>-1.0198553964245586E-3</v>
      </c>
    </row>
    <row r="366" spans="23:25" x14ac:dyDescent="0.25">
      <c r="W366" s="3">
        <v>42520</v>
      </c>
      <c r="X366" s="2">
        <v>313.93</v>
      </c>
      <c r="Y366" s="2">
        <f t="shared" si="7"/>
        <v>-7.0054772958020521E-4</v>
      </c>
    </row>
    <row r="367" spans="23:25" x14ac:dyDescent="0.25">
      <c r="W367" s="3">
        <v>42517</v>
      </c>
      <c r="X367" s="2">
        <v>314.14999999999998</v>
      </c>
      <c r="Y367" s="2">
        <f t="shared" si="7"/>
        <v>2.8652839214827195E-4</v>
      </c>
    </row>
    <row r="368" spans="23:25" x14ac:dyDescent="0.25">
      <c r="W368" s="3">
        <v>42516</v>
      </c>
      <c r="X368" s="2">
        <v>314.06</v>
      </c>
      <c r="Y368" s="2">
        <f t="shared" si="7"/>
        <v>-5.0932706264362668E-4</v>
      </c>
    </row>
    <row r="369" spans="23:25" x14ac:dyDescent="0.25">
      <c r="W369" s="3">
        <v>42515</v>
      </c>
      <c r="X369" s="2">
        <v>314.22000000000003</v>
      </c>
      <c r="Y369" s="2">
        <f t="shared" si="7"/>
        <v>-3.5580442898841685E-3</v>
      </c>
    </row>
    <row r="370" spans="23:25" x14ac:dyDescent="0.25">
      <c r="W370" s="3">
        <v>42514</v>
      </c>
      <c r="X370" s="2">
        <v>315.33999999999997</v>
      </c>
      <c r="Y370" s="2">
        <f t="shared" si="7"/>
        <v>-6.9523728400298478E-3</v>
      </c>
    </row>
    <row r="371" spans="23:25" x14ac:dyDescent="0.25">
      <c r="W371" s="3">
        <v>42513</v>
      </c>
      <c r="X371" s="2">
        <v>317.54000000000002</v>
      </c>
      <c r="Y371" s="2">
        <f t="shared" si="7"/>
        <v>8.15814801388344E-3</v>
      </c>
    </row>
    <row r="372" spans="23:25" x14ac:dyDescent="0.25">
      <c r="W372" s="3">
        <v>42510</v>
      </c>
      <c r="X372" s="2">
        <v>314.95999999999998</v>
      </c>
      <c r="Y372" s="2">
        <f t="shared" si="7"/>
        <v>-4.845998872978821E-3</v>
      </c>
    </row>
    <row r="373" spans="23:25" x14ac:dyDescent="0.25">
      <c r="W373" s="3">
        <v>42509</v>
      </c>
      <c r="X373" s="2">
        <v>316.49</v>
      </c>
      <c r="Y373" s="2">
        <f t="shared" si="7"/>
        <v>-7.2645728941439773E-4</v>
      </c>
    </row>
    <row r="374" spans="23:25" x14ac:dyDescent="0.25">
      <c r="W374" s="3">
        <v>42508</v>
      </c>
      <c r="X374" s="2">
        <v>316.72000000000003</v>
      </c>
      <c r="Y374" s="2">
        <f t="shared" si="7"/>
        <v>4.8741986039501379E-3</v>
      </c>
    </row>
    <row r="375" spans="23:25" x14ac:dyDescent="0.25">
      <c r="W375" s="3">
        <v>42507</v>
      </c>
      <c r="X375" s="2">
        <v>315.18</v>
      </c>
      <c r="Y375" s="2">
        <f t="shared" si="7"/>
        <v>0</v>
      </c>
    </row>
    <row r="376" spans="23:25" x14ac:dyDescent="0.25">
      <c r="W376" s="3">
        <v>42506</v>
      </c>
      <c r="X376" s="2">
        <v>315.18</v>
      </c>
      <c r="Y376" s="2">
        <f t="shared" si="7"/>
        <v>-6.977703350127207E-4</v>
      </c>
    </row>
    <row r="377" spans="23:25" x14ac:dyDescent="0.25">
      <c r="W377" s="3">
        <v>42503</v>
      </c>
      <c r="X377" s="2">
        <v>315.39999999999998</v>
      </c>
      <c r="Y377" s="2">
        <f t="shared" si="7"/>
        <v>2.5367833723036567E-4</v>
      </c>
    </row>
    <row r="378" spans="23:25" x14ac:dyDescent="0.25">
      <c r="W378" s="3">
        <v>42502</v>
      </c>
      <c r="X378" s="2">
        <v>315.32</v>
      </c>
      <c r="Y378" s="2">
        <f t="shared" si="7"/>
        <v>-1.4261042839103725E-3</v>
      </c>
    </row>
    <row r="379" spans="23:25" x14ac:dyDescent="0.25">
      <c r="W379" s="3">
        <v>42501</v>
      </c>
      <c r="X379" s="2">
        <v>315.77</v>
      </c>
      <c r="Y379" s="2">
        <f t="shared" si="7"/>
        <v>3.9028464130382886E-3</v>
      </c>
    </row>
    <row r="380" spans="23:25" x14ac:dyDescent="0.25">
      <c r="W380" s="3">
        <v>42500</v>
      </c>
      <c r="X380" s="2">
        <v>314.54000000000002</v>
      </c>
      <c r="Y380" s="2">
        <f t="shared" si="7"/>
        <v>-3.934514531163104E-3</v>
      </c>
    </row>
    <row r="381" spans="23:25" x14ac:dyDescent="0.25">
      <c r="W381" s="3">
        <v>42499</v>
      </c>
      <c r="X381" s="2">
        <v>315.77999999999997</v>
      </c>
      <c r="Y381" s="2">
        <f t="shared" si="7"/>
        <v>5.8757374743668503E-3</v>
      </c>
    </row>
    <row r="382" spans="23:25" x14ac:dyDescent="0.25">
      <c r="W382" s="3">
        <v>42496</v>
      </c>
      <c r="X382" s="2">
        <v>313.93</v>
      </c>
      <c r="Y382" s="2">
        <f t="shared" si="7"/>
        <v>4.0536929701973975E-3</v>
      </c>
    </row>
    <row r="383" spans="23:25" x14ac:dyDescent="0.25">
      <c r="W383" s="3">
        <v>42495</v>
      </c>
      <c r="X383" s="2">
        <v>312.66000000000003</v>
      </c>
      <c r="Y383" s="2">
        <f t="shared" si="7"/>
        <v>-1.3424107874590115E-3</v>
      </c>
    </row>
    <row r="384" spans="23:25" x14ac:dyDescent="0.25">
      <c r="W384" s="3">
        <v>42494</v>
      </c>
      <c r="X384" s="2">
        <v>313.08</v>
      </c>
      <c r="Y384" s="2">
        <f t="shared" si="7"/>
        <v>2.6866260642777824E-3</v>
      </c>
    </row>
    <row r="385" spans="23:25" x14ac:dyDescent="0.25">
      <c r="W385" s="3">
        <v>42493</v>
      </c>
      <c r="X385" s="2">
        <v>312.24</v>
      </c>
      <c r="Y385" s="2">
        <f t="shared" si="7"/>
        <v>3.3684647605132906E-3</v>
      </c>
    </row>
    <row r="386" spans="23:25" x14ac:dyDescent="0.25">
      <c r="W386" s="3">
        <v>42492</v>
      </c>
      <c r="X386" s="2">
        <v>311.19</v>
      </c>
      <c r="Y386" s="2">
        <f t="shared" si="7"/>
        <v>-2.5674779019314491E-3</v>
      </c>
    </row>
    <row r="387" spans="23:25" x14ac:dyDescent="0.25">
      <c r="W387" s="3">
        <v>42489</v>
      </c>
      <c r="X387" s="2">
        <v>311.99</v>
      </c>
      <c r="Y387" s="2">
        <f t="shared" si="7"/>
        <v>1.3471039307015719E-3</v>
      </c>
    </row>
    <row r="388" spans="23:25" x14ac:dyDescent="0.25">
      <c r="W388" s="3">
        <v>42488</v>
      </c>
      <c r="X388" s="2">
        <v>311.57</v>
      </c>
      <c r="Y388" s="2">
        <f t="shared" si="7"/>
        <v>2.8890137429077751E-4</v>
      </c>
    </row>
    <row r="389" spans="23:25" x14ac:dyDescent="0.25">
      <c r="W389" s="3">
        <v>42487</v>
      </c>
      <c r="X389" s="2">
        <v>311.48</v>
      </c>
      <c r="Y389" s="2">
        <f t="shared" si="7"/>
        <v>3.8533171114517117E-4</v>
      </c>
    </row>
    <row r="390" spans="23:25" x14ac:dyDescent="0.25">
      <c r="W390" s="3">
        <v>42486</v>
      </c>
      <c r="X390" s="2">
        <v>311.36</v>
      </c>
      <c r="Y390" s="2">
        <f t="shared" ref="Y390:Y453" si="8">LN(X390/X391)</f>
        <v>-1.1234693912839286E-3</v>
      </c>
    </row>
    <row r="391" spans="23:25" x14ac:dyDescent="0.25">
      <c r="W391" s="3">
        <v>42485</v>
      </c>
      <c r="X391" s="2">
        <v>311.70999999999998</v>
      </c>
      <c r="Y391" s="2">
        <f t="shared" si="8"/>
        <v>4.0181997906270717E-3</v>
      </c>
    </row>
    <row r="392" spans="23:25" x14ac:dyDescent="0.25">
      <c r="W392" s="3">
        <v>42482</v>
      </c>
      <c r="X392" s="2">
        <v>310.45999999999998</v>
      </c>
      <c r="Y392" s="2">
        <f t="shared" si="8"/>
        <v>1.805403804594808E-3</v>
      </c>
    </row>
    <row r="393" spans="23:25" x14ac:dyDescent="0.25">
      <c r="W393" s="3">
        <v>42481</v>
      </c>
      <c r="X393" s="2">
        <v>309.89999999999998</v>
      </c>
      <c r="Y393" s="2">
        <f t="shared" si="8"/>
        <v>3.1673210926392412E-3</v>
      </c>
    </row>
    <row r="394" spans="23:25" x14ac:dyDescent="0.25">
      <c r="W394" s="3">
        <v>42480</v>
      </c>
      <c r="X394" s="2">
        <v>308.92</v>
      </c>
      <c r="Y394" s="2">
        <f t="shared" si="8"/>
        <v>-2.8445842817051109E-3</v>
      </c>
    </row>
    <row r="395" spans="23:25" x14ac:dyDescent="0.25">
      <c r="W395" s="3">
        <v>42479</v>
      </c>
      <c r="X395" s="2">
        <v>309.8</v>
      </c>
      <c r="Y395" s="2">
        <f t="shared" si="8"/>
        <v>-4.0910392555282135E-3</v>
      </c>
    </row>
    <row r="396" spans="23:25" x14ac:dyDescent="0.25">
      <c r="W396" s="3">
        <v>42478</v>
      </c>
      <c r="X396" s="2">
        <v>311.07</v>
      </c>
      <c r="Y396" s="2">
        <f t="shared" si="8"/>
        <v>-5.1422144793724603E-4</v>
      </c>
    </row>
    <row r="397" spans="23:25" x14ac:dyDescent="0.25">
      <c r="W397" s="3">
        <v>42475</v>
      </c>
      <c r="X397" s="2">
        <v>311.23</v>
      </c>
      <c r="Y397" s="2">
        <f t="shared" si="8"/>
        <v>-4.4972695907367612E-4</v>
      </c>
    </row>
    <row r="398" spans="23:25" x14ac:dyDescent="0.25">
      <c r="W398" s="3">
        <v>42474</v>
      </c>
      <c r="X398" s="2">
        <v>311.37</v>
      </c>
      <c r="Y398" s="2">
        <f t="shared" si="8"/>
        <v>1.3497880954091333E-3</v>
      </c>
    </row>
    <row r="399" spans="23:25" x14ac:dyDescent="0.25">
      <c r="W399" s="3">
        <v>42473</v>
      </c>
      <c r="X399" s="2">
        <v>310.95</v>
      </c>
      <c r="Y399" s="2">
        <f t="shared" si="8"/>
        <v>-8.679300414656825E-4</v>
      </c>
    </row>
    <row r="400" spans="23:25" x14ac:dyDescent="0.25">
      <c r="W400" s="3">
        <v>42472</v>
      </c>
      <c r="X400" s="2">
        <v>311.22000000000003</v>
      </c>
      <c r="Y400" s="2">
        <f t="shared" si="8"/>
        <v>-1.5732107975603756E-3</v>
      </c>
    </row>
    <row r="401" spans="23:25" x14ac:dyDescent="0.25">
      <c r="W401" s="3">
        <v>42471</v>
      </c>
      <c r="X401" s="2">
        <v>311.70999999999998</v>
      </c>
      <c r="Y401" s="2">
        <f t="shared" si="8"/>
        <v>-2.6591925962309586E-3</v>
      </c>
    </row>
    <row r="402" spans="23:25" x14ac:dyDescent="0.25">
      <c r="W402" s="3">
        <v>42468</v>
      </c>
      <c r="X402" s="2">
        <v>312.54000000000002</v>
      </c>
      <c r="Y402" s="2">
        <f t="shared" si="8"/>
        <v>6.7213983038409187E-4</v>
      </c>
    </row>
    <row r="403" spans="23:25" x14ac:dyDescent="0.25">
      <c r="W403" s="3">
        <v>42467</v>
      </c>
      <c r="X403" s="2">
        <v>312.33</v>
      </c>
      <c r="Y403" s="2">
        <f t="shared" si="8"/>
        <v>2.2414704139687443E-4</v>
      </c>
    </row>
    <row r="404" spans="23:25" x14ac:dyDescent="0.25">
      <c r="W404" s="3">
        <v>42466</v>
      </c>
      <c r="X404" s="2">
        <v>312.26</v>
      </c>
      <c r="Y404" s="2">
        <f t="shared" si="8"/>
        <v>-3.1015708567545468E-3</v>
      </c>
    </row>
    <row r="405" spans="23:25" x14ac:dyDescent="0.25">
      <c r="W405" s="3">
        <v>42465</v>
      </c>
      <c r="X405" s="2">
        <v>313.23</v>
      </c>
      <c r="Y405" s="2">
        <f t="shared" si="8"/>
        <v>3.1656220977690848E-3</v>
      </c>
    </row>
    <row r="406" spans="23:25" x14ac:dyDescent="0.25">
      <c r="W406" s="3">
        <v>42464</v>
      </c>
      <c r="X406" s="2">
        <v>312.24</v>
      </c>
      <c r="Y406" s="2">
        <f t="shared" si="8"/>
        <v>-4.3142773403658267E-3</v>
      </c>
    </row>
    <row r="407" spans="23:25" x14ac:dyDescent="0.25">
      <c r="W407" s="3">
        <v>42461</v>
      </c>
      <c r="X407" s="2">
        <v>313.58999999999997</v>
      </c>
      <c r="Y407" s="2">
        <f t="shared" si="8"/>
        <v>-1.0199204071385554E-3</v>
      </c>
    </row>
    <row r="408" spans="23:25" x14ac:dyDescent="0.25">
      <c r="W408" s="3">
        <v>42460</v>
      </c>
      <c r="X408" s="2">
        <v>313.91000000000003</v>
      </c>
      <c r="Y408" s="2">
        <f t="shared" si="8"/>
        <v>-2.990014314887809E-3</v>
      </c>
    </row>
    <row r="409" spans="23:25" x14ac:dyDescent="0.25">
      <c r="W409" s="3">
        <v>42459</v>
      </c>
      <c r="X409" s="2">
        <v>314.85000000000002</v>
      </c>
      <c r="Y409" s="2">
        <f t="shared" si="8"/>
        <v>4.0418240024473837E-3</v>
      </c>
    </row>
    <row r="410" spans="23:25" x14ac:dyDescent="0.25">
      <c r="W410" s="3">
        <v>42458</v>
      </c>
      <c r="X410" s="2">
        <v>313.58</v>
      </c>
      <c r="Y410" s="2">
        <f t="shared" si="8"/>
        <v>5.7418101038394977E-4</v>
      </c>
    </row>
    <row r="411" spans="23:25" x14ac:dyDescent="0.25">
      <c r="W411" s="3">
        <v>42457</v>
      </c>
      <c r="X411" s="2">
        <v>313.39999999999998</v>
      </c>
      <c r="Y411" s="2">
        <f t="shared" si="8"/>
        <v>-2.4539107554249215E-3</v>
      </c>
    </row>
    <row r="412" spans="23:25" x14ac:dyDescent="0.25">
      <c r="W412" s="3">
        <v>42454</v>
      </c>
      <c r="X412" s="2">
        <v>314.17</v>
      </c>
      <c r="Y412" s="2">
        <f t="shared" si="8"/>
        <v>8.2792005748127549E-4</v>
      </c>
    </row>
    <row r="413" spans="23:25" x14ac:dyDescent="0.25">
      <c r="W413" s="3">
        <v>42453</v>
      </c>
      <c r="X413" s="2">
        <v>313.91000000000003</v>
      </c>
      <c r="Y413" s="2">
        <f t="shared" si="8"/>
        <v>2.487880844350658E-3</v>
      </c>
    </row>
    <row r="414" spans="23:25" x14ac:dyDescent="0.25">
      <c r="W414" s="3">
        <v>42452</v>
      </c>
      <c r="X414" s="2">
        <v>313.13</v>
      </c>
      <c r="Y414" s="2">
        <f t="shared" si="8"/>
        <v>4.5130908001531425E-3</v>
      </c>
    </row>
    <row r="415" spans="23:25" x14ac:dyDescent="0.25">
      <c r="W415" s="3">
        <v>42451</v>
      </c>
      <c r="X415" s="2">
        <v>311.72000000000003</v>
      </c>
      <c r="Y415" s="2">
        <f t="shared" si="8"/>
        <v>3.1487993115051293E-3</v>
      </c>
    </row>
    <row r="416" spans="23:25" x14ac:dyDescent="0.25">
      <c r="W416" s="3">
        <v>42450</v>
      </c>
      <c r="X416" s="2">
        <v>310.74</v>
      </c>
      <c r="Y416" s="2">
        <f t="shared" si="8"/>
        <v>2.06172355745183E-3</v>
      </c>
    </row>
    <row r="417" spans="23:25" x14ac:dyDescent="0.25">
      <c r="W417" s="3">
        <v>42447</v>
      </c>
      <c r="X417" s="2">
        <v>310.10000000000002</v>
      </c>
      <c r="Y417" s="2">
        <f t="shared" si="8"/>
        <v>-8.3808791934524062E-4</v>
      </c>
    </row>
    <row r="418" spans="23:25" x14ac:dyDescent="0.25">
      <c r="W418" s="3">
        <v>42446</v>
      </c>
      <c r="X418" s="2">
        <v>310.36</v>
      </c>
      <c r="Y418" s="2">
        <f t="shared" si="8"/>
        <v>-3.3453453741492758E-3</v>
      </c>
    </row>
    <row r="419" spans="23:25" x14ac:dyDescent="0.25">
      <c r="W419" s="3">
        <v>42445</v>
      </c>
      <c r="X419" s="2">
        <v>311.39999999999998</v>
      </c>
      <c r="Y419" s="2">
        <f t="shared" si="8"/>
        <v>1.6712737707678753E-3</v>
      </c>
    </row>
    <row r="420" spans="23:25" x14ac:dyDescent="0.25">
      <c r="W420" s="3">
        <v>42444</v>
      </c>
      <c r="X420" s="2">
        <v>310.88</v>
      </c>
      <c r="Y420" s="2">
        <f t="shared" si="8"/>
        <v>2.7056642158191958E-3</v>
      </c>
    </row>
    <row r="421" spans="23:25" x14ac:dyDescent="0.25">
      <c r="W421" s="3">
        <v>42443</v>
      </c>
      <c r="X421" s="2">
        <v>310.04000000000002</v>
      </c>
      <c r="Y421" s="2">
        <f t="shared" si="8"/>
        <v>-1.1926828716582194E-3</v>
      </c>
    </row>
    <row r="422" spans="23:25" x14ac:dyDescent="0.25">
      <c r="W422" s="3">
        <v>42440</v>
      </c>
      <c r="X422" s="2">
        <v>310.41000000000003</v>
      </c>
      <c r="Y422" s="2">
        <f t="shared" si="8"/>
        <v>-3.0236770334920405E-3</v>
      </c>
    </row>
    <row r="423" spans="23:25" x14ac:dyDescent="0.25">
      <c r="W423" s="3">
        <v>42439</v>
      </c>
      <c r="X423" s="2">
        <v>311.35000000000002</v>
      </c>
      <c r="Y423" s="2">
        <f t="shared" si="8"/>
        <v>6.6383332202558671E-3</v>
      </c>
    </row>
    <row r="424" spans="23:25" x14ac:dyDescent="0.25">
      <c r="W424" s="3">
        <v>42438</v>
      </c>
      <c r="X424" s="2">
        <v>309.29000000000002</v>
      </c>
      <c r="Y424" s="2">
        <f t="shared" si="8"/>
        <v>-2.5509806041961233E-3</v>
      </c>
    </row>
    <row r="425" spans="23:25" x14ac:dyDescent="0.25">
      <c r="W425" s="3">
        <v>42437</v>
      </c>
      <c r="X425" s="2">
        <v>310.08</v>
      </c>
      <c r="Y425" s="2">
        <f t="shared" si="8"/>
        <v>9.6753906514434048E-5</v>
      </c>
    </row>
    <row r="426" spans="23:25" x14ac:dyDescent="0.25">
      <c r="W426" s="3">
        <v>42436</v>
      </c>
      <c r="X426" s="2">
        <v>310.05</v>
      </c>
      <c r="Y426" s="2">
        <f t="shared" si="8"/>
        <v>5.7899920773132737E-3</v>
      </c>
    </row>
    <row r="427" spans="23:25" x14ac:dyDescent="0.25">
      <c r="W427" s="3">
        <v>42433</v>
      </c>
      <c r="X427" s="2">
        <v>308.26</v>
      </c>
      <c r="Y427" s="2">
        <f t="shared" si="8"/>
        <v>-5.3706169401121131E-3</v>
      </c>
    </row>
    <row r="428" spans="23:25" x14ac:dyDescent="0.25">
      <c r="W428" s="3">
        <v>42432</v>
      </c>
      <c r="X428" s="2">
        <v>309.92</v>
      </c>
      <c r="Y428" s="2">
        <f t="shared" si="8"/>
        <v>-2.3526768510169997E-3</v>
      </c>
    </row>
    <row r="429" spans="23:25" x14ac:dyDescent="0.25">
      <c r="W429" s="3">
        <v>42431</v>
      </c>
      <c r="X429" s="2">
        <v>310.64999999999998</v>
      </c>
      <c r="Y429" s="2">
        <f t="shared" si="8"/>
        <v>3.4826387139700811E-3</v>
      </c>
    </row>
    <row r="430" spans="23:25" x14ac:dyDescent="0.25">
      <c r="W430" s="3">
        <v>42430</v>
      </c>
      <c r="X430" s="2">
        <v>309.57</v>
      </c>
      <c r="Y430" s="2">
        <f t="shared" si="8"/>
        <v>-1.8718136233938356E-3</v>
      </c>
    </row>
    <row r="431" spans="23:25" x14ac:dyDescent="0.25">
      <c r="W431" s="3">
        <v>42429</v>
      </c>
      <c r="X431" s="2">
        <v>310.14999999999998</v>
      </c>
      <c r="Y431" s="2">
        <f t="shared" si="8"/>
        <v>-4.696354488703279E-3</v>
      </c>
    </row>
    <row r="432" spans="23:25" x14ac:dyDescent="0.25">
      <c r="W432" s="3">
        <v>42426</v>
      </c>
      <c r="X432" s="2">
        <v>311.61</v>
      </c>
      <c r="Y432" s="2">
        <f t="shared" si="8"/>
        <v>7.7049026252251076E-4</v>
      </c>
    </row>
    <row r="433" spans="23:25" x14ac:dyDescent="0.25">
      <c r="W433" s="3">
        <v>42425</v>
      </c>
      <c r="X433" s="2">
        <v>311.37</v>
      </c>
      <c r="Y433" s="2">
        <f t="shared" si="8"/>
        <v>5.0872670731196669E-3</v>
      </c>
    </row>
    <row r="434" spans="23:25" x14ac:dyDescent="0.25">
      <c r="W434" s="3">
        <v>42424</v>
      </c>
      <c r="X434" s="2">
        <v>309.79000000000002</v>
      </c>
      <c r="Y434" s="2">
        <f t="shared" si="8"/>
        <v>5.5027004907874056E-3</v>
      </c>
    </row>
    <row r="435" spans="23:25" x14ac:dyDescent="0.25">
      <c r="W435" s="3">
        <v>42423</v>
      </c>
      <c r="X435" s="2">
        <v>308.08999999999997</v>
      </c>
      <c r="Y435" s="2">
        <f t="shared" si="8"/>
        <v>3.0882783838533804E-3</v>
      </c>
    </row>
    <row r="436" spans="23:25" x14ac:dyDescent="0.25">
      <c r="W436" s="3">
        <v>42422</v>
      </c>
      <c r="X436" s="2">
        <v>307.14</v>
      </c>
      <c r="Y436" s="2">
        <f t="shared" si="8"/>
        <v>-4.4181736478956677E-3</v>
      </c>
    </row>
    <row r="437" spans="23:25" x14ac:dyDescent="0.25">
      <c r="W437" s="3">
        <v>42419</v>
      </c>
      <c r="X437" s="2">
        <v>308.5</v>
      </c>
      <c r="Y437" s="2">
        <f t="shared" si="8"/>
        <v>-5.5276441436661805E-3</v>
      </c>
    </row>
    <row r="438" spans="23:25" x14ac:dyDescent="0.25">
      <c r="W438" s="3">
        <v>42418</v>
      </c>
      <c r="X438" s="2">
        <v>310.20999999999998</v>
      </c>
      <c r="Y438" s="2">
        <f t="shared" si="8"/>
        <v>3.2236746670265094E-5</v>
      </c>
    </row>
    <row r="439" spans="23:25" x14ac:dyDescent="0.25">
      <c r="W439" s="3">
        <v>42417</v>
      </c>
      <c r="X439" s="2">
        <v>310.2</v>
      </c>
      <c r="Y439" s="2">
        <f t="shared" si="8"/>
        <v>-2.5435065789978814E-3</v>
      </c>
    </row>
    <row r="440" spans="23:25" x14ac:dyDescent="0.25">
      <c r="W440" s="3">
        <v>42416</v>
      </c>
      <c r="X440" s="2">
        <v>310.99</v>
      </c>
      <c r="Y440" s="2">
        <f t="shared" si="8"/>
        <v>4.5442171757048557E-3</v>
      </c>
    </row>
    <row r="441" spans="23:25" x14ac:dyDescent="0.25">
      <c r="W441" s="3">
        <v>42415</v>
      </c>
      <c r="X441" s="2">
        <v>309.58</v>
      </c>
      <c r="Y441" s="2">
        <f t="shared" si="8"/>
        <v>-1.0976595129544291E-3</v>
      </c>
    </row>
    <row r="442" spans="23:25" x14ac:dyDescent="0.25">
      <c r="W442" s="3">
        <v>42412</v>
      </c>
      <c r="X442" s="2">
        <v>309.92</v>
      </c>
      <c r="Y442" s="2">
        <f t="shared" si="8"/>
        <v>-4.0573232281309272E-3</v>
      </c>
    </row>
    <row r="443" spans="23:25" x14ac:dyDescent="0.25">
      <c r="W443" s="3">
        <v>42411</v>
      </c>
      <c r="X443" s="2">
        <v>311.18</v>
      </c>
      <c r="Y443" s="2">
        <f t="shared" si="8"/>
        <v>-1.4129739023917981E-3</v>
      </c>
    </row>
    <row r="444" spans="23:25" x14ac:dyDescent="0.25">
      <c r="W444" s="3">
        <v>42410</v>
      </c>
      <c r="X444" s="2">
        <v>311.62</v>
      </c>
      <c r="Y444" s="2">
        <f t="shared" si="8"/>
        <v>-8.6606475237449674E-4</v>
      </c>
    </row>
    <row r="445" spans="23:25" x14ac:dyDescent="0.25">
      <c r="W445" s="3">
        <v>42409</v>
      </c>
      <c r="X445" s="2">
        <v>311.89</v>
      </c>
      <c r="Y445" s="2">
        <f t="shared" si="8"/>
        <v>2.9541170377135576E-3</v>
      </c>
    </row>
    <row r="446" spans="23:25" x14ac:dyDescent="0.25">
      <c r="W446" s="3">
        <v>42408</v>
      </c>
      <c r="X446" s="2">
        <v>310.97000000000003</v>
      </c>
      <c r="Y446" s="2">
        <f t="shared" si="8"/>
        <v>5.3847648128457441E-3</v>
      </c>
    </row>
    <row r="447" spans="23:25" x14ac:dyDescent="0.25">
      <c r="W447" s="3">
        <v>42405</v>
      </c>
      <c r="X447" s="2">
        <v>309.3</v>
      </c>
      <c r="Y447" s="2">
        <f t="shared" si="8"/>
        <v>-4.2264262554517259E-3</v>
      </c>
    </row>
    <row r="448" spans="23:25" x14ac:dyDescent="0.25">
      <c r="W448" s="3">
        <v>42404</v>
      </c>
      <c r="X448" s="2">
        <v>310.61</v>
      </c>
      <c r="Y448" s="2">
        <f t="shared" si="8"/>
        <v>-2.6043774668030196E-3</v>
      </c>
    </row>
    <row r="449" spans="23:25" x14ac:dyDescent="0.25">
      <c r="W449" s="3">
        <v>42403</v>
      </c>
      <c r="X449" s="2">
        <v>311.42</v>
      </c>
      <c r="Y449" s="2">
        <f t="shared" si="8"/>
        <v>-1.9568536198726369E-3</v>
      </c>
    </row>
    <row r="450" spans="23:25" x14ac:dyDescent="0.25">
      <c r="W450" s="3">
        <v>42402</v>
      </c>
      <c r="X450" s="2">
        <v>312.02999999999997</v>
      </c>
      <c r="Y450" s="2">
        <f t="shared" si="8"/>
        <v>5.3986441734895267E-3</v>
      </c>
    </row>
    <row r="451" spans="23:25" x14ac:dyDescent="0.25">
      <c r="W451" s="3">
        <v>42401</v>
      </c>
      <c r="X451" s="2">
        <v>310.35000000000002</v>
      </c>
      <c r="Y451" s="2">
        <f t="shared" si="8"/>
        <v>-2.4779969878301104E-3</v>
      </c>
    </row>
    <row r="452" spans="23:25" x14ac:dyDescent="0.25">
      <c r="W452" s="3">
        <v>42398</v>
      </c>
      <c r="X452" s="2">
        <v>311.12</v>
      </c>
      <c r="Y452" s="2">
        <f t="shared" si="8"/>
        <v>-7.7482537928931852E-3</v>
      </c>
    </row>
    <row r="453" spans="23:25" x14ac:dyDescent="0.25">
      <c r="W453" s="3">
        <v>42397</v>
      </c>
      <c r="X453" s="2">
        <v>313.54000000000002</v>
      </c>
      <c r="Y453" s="2">
        <f t="shared" si="8"/>
        <v>-1.9118027745012008E-3</v>
      </c>
    </row>
    <row r="454" spans="23:25" x14ac:dyDescent="0.25">
      <c r="W454" s="3">
        <v>42396</v>
      </c>
      <c r="X454" s="2">
        <v>314.14</v>
      </c>
      <c r="Y454" s="2">
        <f t="shared" ref="Y454:Y517" si="9">LN(X454/X455)</f>
        <v>6.5791812164851327E-3</v>
      </c>
    </row>
    <row r="455" spans="23:25" x14ac:dyDescent="0.25">
      <c r="W455" s="3">
        <v>42395</v>
      </c>
      <c r="X455" s="2">
        <v>312.08</v>
      </c>
      <c r="Y455" s="2">
        <f t="shared" si="9"/>
        <v>-1.0568624980908784E-3</v>
      </c>
    </row>
    <row r="456" spans="23:25" x14ac:dyDescent="0.25">
      <c r="W456" s="3">
        <v>42394</v>
      </c>
      <c r="X456" s="2">
        <v>312.41000000000003</v>
      </c>
      <c r="Y456" s="2">
        <f t="shared" si="9"/>
        <v>2.564021788662255E-3</v>
      </c>
    </row>
    <row r="457" spans="23:25" x14ac:dyDescent="0.25">
      <c r="W457" s="3">
        <v>42391</v>
      </c>
      <c r="X457" s="2">
        <v>311.61</v>
      </c>
      <c r="Y457" s="2">
        <f t="shared" si="9"/>
        <v>-9.1998732247612312E-3</v>
      </c>
    </row>
    <row r="458" spans="23:25" x14ac:dyDescent="0.25">
      <c r="W458" s="3">
        <v>42390</v>
      </c>
      <c r="X458" s="2">
        <v>314.49</v>
      </c>
      <c r="Y458" s="2">
        <f t="shared" si="9"/>
        <v>-1.0805314723209575E-3</v>
      </c>
    </row>
    <row r="459" spans="23:25" x14ac:dyDescent="0.25">
      <c r="W459" s="3">
        <v>42389</v>
      </c>
      <c r="X459" s="2">
        <v>314.83</v>
      </c>
      <c r="Y459" s="2">
        <f t="shared" si="9"/>
        <v>-8.2550169788162334E-4</v>
      </c>
    </row>
    <row r="460" spans="23:25" x14ac:dyDescent="0.25">
      <c r="W460" s="3">
        <v>42388</v>
      </c>
      <c r="X460" s="2">
        <v>315.08999999999997</v>
      </c>
      <c r="Y460" s="2">
        <f t="shared" si="9"/>
        <v>-8.2482080686666905E-4</v>
      </c>
    </row>
    <row r="461" spans="23:25" x14ac:dyDescent="0.25">
      <c r="W461" s="3">
        <v>42387</v>
      </c>
      <c r="X461" s="2">
        <v>315.35000000000002</v>
      </c>
      <c r="Y461" s="2">
        <f t="shared" si="9"/>
        <v>1.585665586451113E-4</v>
      </c>
    </row>
    <row r="462" spans="23:25" x14ac:dyDescent="0.25">
      <c r="W462" s="3">
        <v>42384</v>
      </c>
      <c r="X462" s="2">
        <v>315.3</v>
      </c>
      <c r="Y462" s="2">
        <f t="shared" si="9"/>
        <v>1.3647113215078353E-3</v>
      </c>
    </row>
    <row r="463" spans="23:25" x14ac:dyDescent="0.25">
      <c r="W463" s="3">
        <v>42383</v>
      </c>
      <c r="X463" s="2">
        <v>314.87</v>
      </c>
      <c r="Y463" s="2">
        <f t="shared" si="9"/>
        <v>-3.4557680667110643E-3</v>
      </c>
    </row>
    <row r="464" spans="23:25" x14ac:dyDescent="0.25">
      <c r="W464" s="3">
        <v>42382</v>
      </c>
      <c r="X464" s="2">
        <v>315.95999999999998</v>
      </c>
      <c r="Y464" s="2">
        <f t="shared" si="9"/>
        <v>-1.3600065352351758E-3</v>
      </c>
    </row>
    <row r="465" spans="23:25" x14ac:dyDescent="0.25">
      <c r="W465" s="3">
        <v>42381</v>
      </c>
      <c r="X465" s="2">
        <v>316.39</v>
      </c>
      <c r="Y465" s="2">
        <f t="shared" si="9"/>
        <v>-3.5966722265414852E-3</v>
      </c>
    </row>
    <row r="466" spans="23:25" x14ac:dyDescent="0.25">
      <c r="W466" s="3">
        <v>42380</v>
      </c>
      <c r="X466" s="2">
        <v>317.52999999999997</v>
      </c>
      <c r="Y466" s="2">
        <f t="shared" si="9"/>
        <v>3.122686152857788E-3</v>
      </c>
    </row>
    <row r="467" spans="23:25" x14ac:dyDescent="0.25">
      <c r="W467" s="3">
        <v>42377</v>
      </c>
      <c r="X467" s="2">
        <v>316.54000000000002</v>
      </c>
      <c r="Y467" s="2">
        <f t="shared" si="9"/>
        <v>5.3532809703853634E-3</v>
      </c>
    </row>
    <row r="468" spans="23:25" x14ac:dyDescent="0.25">
      <c r="W468" s="3">
        <v>42376</v>
      </c>
      <c r="X468" s="2">
        <v>314.85000000000002</v>
      </c>
      <c r="Y468" s="2">
        <f t="shared" si="9"/>
        <v>5.7186429312957947E-4</v>
      </c>
    </row>
    <row r="469" spans="23:25" x14ac:dyDescent="0.25">
      <c r="W469" s="3">
        <v>42375</v>
      </c>
      <c r="X469" s="2">
        <v>314.67</v>
      </c>
      <c r="Y469" s="2">
        <f t="shared" si="9"/>
        <v>3.5975270012371476E-3</v>
      </c>
    </row>
    <row r="470" spans="23:25" x14ac:dyDescent="0.25">
      <c r="W470" s="3">
        <v>42374</v>
      </c>
      <c r="X470" s="2">
        <v>313.54000000000002</v>
      </c>
      <c r="Y470" s="2">
        <f t="shared" si="9"/>
        <v>-3.502184483168992E-3</v>
      </c>
    </row>
    <row r="471" spans="23:25" x14ac:dyDescent="0.25">
      <c r="W471" s="3">
        <v>42373</v>
      </c>
      <c r="X471" s="2">
        <v>314.64</v>
      </c>
      <c r="Y471" s="2">
        <f t="shared" si="9"/>
        <v>-5.4015411592138582E-4</v>
      </c>
    </row>
    <row r="472" spans="23:25" x14ac:dyDescent="0.25">
      <c r="W472" s="3">
        <v>42370</v>
      </c>
      <c r="X472" s="2">
        <v>314.81</v>
      </c>
      <c r="Y472" s="2">
        <f t="shared" si="9"/>
        <v>-1.8723922894624784E-3</v>
      </c>
    </row>
    <row r="473" spans="23:25" x14ac:dyDescent="0.25">
      <c r="W473" s="3">
        <v>42369</v>
      </c>
      <c r="X473" s="2">
        <v>315.39999999999998</v>
      </c>
      <c r="Y473" s="2">
        <f t="shared" si="9"/>
        <v>6.074212891346983E-3</v>
      </c>
    </row>
    <row r="474" spans="23:25" x14ac:dyDescent="0.25">
      <c r="W474" s="3">
        <v>42368</v>
      </c>
      <c r="X474" s="2">
        <v>313.49</v>
      </c>
      <c r="Y474" s="2">
        <f t="shared" si="9"/>
        <v>1.6281709025650442E-3</v>
      </c>
    </row>
    <row r="475" spans="23:25" x14ac:dyDescent="0.25">
      <c r="W475" s="3">
        <v>42367</v>
      </c>
      <c r="X475" s="2">
        <v>312.98</v>
      </c>
      <c r="Y475" s="2">
        <f t="shared" si="9"/>
        <v>-2.4571997109677445E-3</v>
      </c>
    </row>
    <row r="476" spans="23:25" x14ac:dyDescent="0.25">
      <c r="W476" s="3">
        <v>42366</v>
      </c>
      <c r="X476" s="2">
        <v>313.75</v>
      </c>
      <c r="Y476" s="2">
        <f t="shared" si="9"/>
        <v>-9.390038223719482E-3</v>
      </c>
    </row>
    <row r="477" spans="23:25" x14ac:dyDescent="0.25">
      <c r="W477" s="3">
        <v>42363</v>
      </c>
      <c r="X477" s="2">
        <v>316.70999999999998</v>
      </c>
      <c r="Y477" s="2">
        <f t="shared" si="9"/>
        <v>1.010898838259707E-3</v>
      </c>
    </row>
    <row r="478" spans="23:25" x14ac:dyDescent="0.25">
      <c r="W478" s="3">
        <v>42362</v>
      </c>
      <c r="X478" s="2">
        <v>316.39</v>
      </c>
      <c r="Y478" s="2">
        <f t="shared" si="9"/>
        <v>5.9279627081382054E-3</v>
      </c>
    </row>
    <row r="479" spans="23:25" x14ac:dyDescent="0.25">
      <c r="W479" s="3">
        <v>42361</v>
      </c>
      <c r="X479" s="2">
        <v>314.52</v>
      </c>
      <c r="Y479" s="2">
        <f t="shared" si="9"/>
        <v>1.9732032754074713E-3</v>
      </c>
    </row>
    <row r="480" spans="23:25" x14ac:dyDescent="0.25">
      <c r="W480" s="3">
        <v>42360</v>
      </c>
      <c r="X480" s="2">
        <v>313.89999999999998</v>
      </c>
      <c r="Y480" s="2">
        <f t="shared" si="9"/>
        <v>1.0518432129831476E-3</v>
      </c>
    </row>
    <row r="481" spans="23:25" x14ac:dyDescent="0.25">
      <c r="W481" s="3">
        <v>42359</v>
      </c>
      <c r="X481" s="2">
        <v>313.57</v>
      </c>
      <c r="Y481" s="2">
        <f t="shared" si="9"/>
        <v>-2.007105186596058E-3</v>
      </c>
    </row>
    <row r="482" spans="23:25" x14ac:dyDescent="0.25">
      <c r="W482" s="3">
        <v>42356</v>
      </c>
      <c r="X482" s="2">
        <v>314.2</v>
      </c>
      <c r="Y482" s="2">
        <f t="shared" si="9"/>
        <v>-8.2409341187501314E-3</v>
      </c>
    </row>
    <row r="483" spans="23:25" x14ac:dyDescent="0.25">
      <c r="W483" s="3">
        <v>42355</v>
      </c>
      <c r="X483" s="2">
        <v>316.8</v>
      </c>
      <c r="Y483" s="2">
        <f t="shared" si="9"/>
        <v>2.9399234034930806E-3</v>
      </c>
    </row>
    <row r="484" spans="23:25" x14ac:dyDescent="0.25">
      <c r="W484" s="3">
        <v>42354</v>
      </c>
      <c r="X484" s="2">
        <v>315.87</v>
      </c>
      <c r="Y484" s="2">
        <f t="shared" si="9"/>
        <v>-7.2788268479447168E-4</v>
      </c>
    </row>
    <row r="485" spans="23:25" x14ac:dyDescent="0.25">
      <c r="W485" s="3">
        <v>42353</v>
      </c>
      <c r="X485" s="2">
        <v>316.10000000000002</v>
      </c>
      <c r="Y485" s="2">
        <f t="shared" si="9"/>
        <v>-3.8521092122300268E-3</v>
      </c>
    </row>
    <row r="486" spans="23:25" x14ac:dyDescent="0.25">
      <c r="W486" s="3">
        <v>42352</v>
      </c>
      <c r="X486" s="2">
        <v>317.32</v>
      </c>
      <c r="Y486" s="2">
        <f t="shared" si="9"/>
        <v>-5.6708989894413897E-4</v>
      </c>
    </row>
    <row r="487" spans="23:25" x14ac:dyDescent="0.25">
      <c r="W487" s="3">
        <v>42349</v>
      </c>
      <c r="X487" s="2">
        <v>317.5</v>
      </c>
      <c r="Y487" s="2">
        <f t="shared" si="9"/>
        <v>3.1496559003431399E-5</v>
      </c>
    </row>
    <row r="488" spans="23:25" x14ac:dyDescent="0.25">
      <c r="W488" s="3">
        <v>42348</v>
      </c>
      <c r="X488" s="2">
        <v>317.49</v>
      </c>
      <c r="Y488" s="2">
        <f t="shared" si="9"/>
        <v>3.7551914621396084E-3</v>
      </c>
    </row>
    <row r="489" spans="23:25" x14ac:dyDescent="0.25">
      <c r="W489" s="3">
        <v>42347</v>
      </c>
      <c r="X489" s="2">
        <v>316.3</v>
      </c>
      <c r="Y489" s="2">
        <f t="shared" si="9"/>
        <v>7.5848096917392333E-3</v>
      </c>
    </row>
    <row r="490" spans="23:25" x14ac:dyDescent="0.25">
      <c r="W490" s="3">
        <v>42346</v>
      </c>
      <c r="X490" s="2">
        <v>313.91000000000003</v>
      </c>
      <c r="Y490" s="2">
        <f t="shared" si="9"/>
        <v>2.7433984285443868E-3</v>
      </c>
    </row>
    <row r="491" spans="23:25" x14ac:dyDescent="0.25">
      <c r="W491" s="3">
        <v>42345</v>
      </c>
      <c r="X491" s="2">
        <v>313.05</v>
      </c>
      <c r="Y491" s="2">
        <f t="shared" si="9"/>
        <v>1.3425395188735925E-3</v>
      </c>
    </row>
    <row r="492" spans="23:25" x14ac:dyDescent="0.25">
      <c r="W492" s="3">
        <v>42342</v>
      </c>
      <c r="X492" s="2">
        <v>312.63</v>
      </c>
      <c r="Y492" s="2">
        <f t="shared" si="9"/>
        <v>-2.3961290038165719E-3</v>
      </c>
    </row>
    <row r="493" spans="23:25" x14ac:dyDescent="0.25">
      <c r="W493" s="3">
        <v>42341</v>
      </c>
      <c r="X493" s="2">
        <v>313.38</v>
      </c>
      <c r="Y493" s="2">
        <f t="shared" si="9"/>
        <v>9.4902924532237025E-3</v>
      </c>
    </row>
    <row r="494" spans="23:25" x14ac:dyDescent="0.25">
      <c r="W494" s="3">
        <v>42340</v>
      </c>
      <c r="X494" s="2">
        <v>310.42</v>
      </c>
      <c r="Y494" s="2">
        <f t="shared" si="9"/>
        <v>-6.4862315190580442E-3</v>
      </c>
    </row>
    <row r="495" spans="23:25" x14ac:dyDescent="0.25">
      <c r="W495" s="3">
        <v>42339</v>
      </c>
      <c r="X495" s="2">
        <v>312.44</v>
      </c>
      <c r="Y495" s="2">
        <f t="shared" si="9"/>
        <v>5.0698006873445729E-3</v>
      </c>
    </row>
    <row r="496" spans="23:25" x14ac:dyDescent="0.25">
      <c r="W496" s="3">
        <v>42338</v>
      </c>
      <c r="X496" s="2">
        <v>310.86</v>
      </c>
      <c r="Y496" s="2">
        <f t="shared" si="9"/>
        <v>-3.0834481936534461E-3</v>
      </c>
    </row>
    <row r="497" spans="23:25" x14ac:dyDescent="0.25">
      <c r="W497" s="3">
        <v>42335</v>
      </c>
      <c r="X497" s="2">
        <v>311.82</v>
      </c>
      <c r="Y497" s="2">
        <f t="shared" si="9"/>
        <v>-1.2499400694721814E-3</v>
      </c>
    </row>
    <row r="498" spans="23:25" x14ac:dyDescent="0.25">
      <c r="W498" s="3">
        <v>42334</v>
      </c>
      <c r="X498" s="2">
        <v>312.20999999999998</v>
      </c>
      <c r="Y498" s="2">
        <f t="shared" si="9"/>
        <v>2.8830906931722486E-4</v>
      </c>
    </row>
    <row r="499" spans="23:25" x14ac:dyDescent="0.25">
      <c r="W499" s="3">
        <v>42333</v>
      </c>
      <c r="X499" s="2">
        <v>312.12</v>
      </c>
      <c r="Y499" s="2">
        <f t="shared" si="9"/>
        <v>-1.9221528170667115E-4</v>
      </c>
    </row>
    <row r="500" spans="23:25" x14ac:dyDescent="0.25">
      <c r="W500" s="3">
        <v>42332</v>
      </c>
      <c r="X500" s="2">
        <v>312.18</v>
      </c>
      <c r="Y500" s="2">
        <f t="shared" si="9"/>
        <v>1.1859165799578083E-3</v>
      </c>
    </row>
    <row r="501" spans="23:25" x14ac:dyDescent="0.25">
      <c r="W501" s="3">
        <v>42331</v>
      </c>
      <c r="X501" s="2">
        <v>311.81</v>
      </c>
      <c r="Y501" s="2">
        <f t="shared" si="9"/>
        <v>3.2122349422471336E-3</v>
      </c>
    </row>
    <row r="502" spans="23:25" x14ac:dyDescent="0.25">
      <c r="W502" s="3">
        <v>42328</v>
      </c>
      <c r="X502" s="2">
        <v>310.81</v>
      </c>
      <c r="Y502" s="2">
        <f t="shared" si="9"/>
        <v>2.0290188767554305E-3</v>
      </c>
    </row>
    <row r="503" spans="23:25" x14ac:dyDescent="0.25">
      <c r="W503" s="3">
        <v>42327</v>
      </c>
      <c r="X503" s="2">
        <v>310.18</v>
      </c>
      <c r="Y503" s="2">
        <f t="shared" si="9"/>
        <v>-5.8013989444175723E-4</v>
      </c>
    </row>
    <row r="504" spans="23:25" x14ac:dyDescent="0.25">
      <c r="W504" s="3">
        <v>42326</v>
      </c>
      <c r="X504" s="2">
        <v>310.36</v>
      </c>
      <c r="Y504" s="2">
        <f t="shared" si="9"/>
        <v>-2.2850532125478929E-3</v>
      </c>
    </row>
    <row r="505" spans="23:25" x14ac:dyDescent="0.25">
      <c r="W505" s="3">
        <v>42325</v>
      </c>
      <c r="X505" s="2">
        <v>311.07</v>
      </c>
      <c r="Y505" s="2">
        <f t="shared" si="9"/>
        <v>-2.5043357338351987E-3</v>
      </c>
    </row>
    <row r="506" spans="23:25" x14ac:dyDescent="0.25">
      <c r="W506" s="3">
        <v>42324</v>
      </c>
      <c r="X506" s="2">
        <v>311.85000000000002</v>
      </c>
      <c r="Y506" s="2">
        <f t="shared" si="9"/>
        <v>6.7362750947427428E-4</v>
      </c>
    </row>
    <row r="507" spans="23:25" x14ac:dyDescent="0.25">
      <c r="W507" s="3">
        <v>42321</v>
      </c>
      <c r="X507" s="2">
        <v>311.64</v>
      </c>
      <c r="Y507" s="2">
        <f t="shared" si="9"/>
        <v>-3.1717072097883913E-3</v>
      </c>
    </row>
    <row r="508" spans="23:25" x14ac:dyDescent="0.25">
      <c r="W508" s="3">
        <v>42320</v>
      </c>
      <c r="X508" s="2">
        <v>312.63</v>
      </c>
      <c r="Y508" s="2">
        <f t="shared" si="9"/>
        <v>2.4660135157064606E-3</v>
      </c>
    </row>
    <row r="509" spans="23:25" x14ac:dyDescent="0.25">
      <c r="W509" s="3">
        <v>42319</v>
      </c>
      <c r="X509" s="2">
        <v>311.86</v>
      </c>
      <c r="Y509" s="2">
        <f t="shared" si="9"/>
        <v>-2.370048830636818E-3</v>
      </c>
    </row>
    <row r="510" spans="23:25" x14ac:dyDescent="0.25">
      <c r="W510" s="3">
        <v>42318</v>
      </c>
      <c r="X510" s="2">
        <v>312.60000000000002</v>
      </c>
      <c r="Y510" s="2">
        <f t="shared" si="9"/>
        <v>-3.4170598659887456E-3</v>
      </c>
    </row>
    <row r="511" spans="23:25" x14ac:dyDescent="0.25">
      <c r="W511" s="3">
        <v>42317</v>
      </c>
      <c r="X511" s="2">
        <v>313.67</v>
      </c>
      <c r="Y511" s="2">
        <f t="shared" si="9"/>
        <v>-2.5154041887647796E-3</v>
      </c>
    </row>
    <row r="512" spans="23:25" x14ac:dyDescent="0.25">
      <c r="W512" s="3">
        <v>42314</v>
      </c>
      <c r="X512" s="2">
        <v>314.45999999999998</v>
      </c>
      <c r="Y512" s="2">
        <f t="shared" si="9"/>
        <v>2.7385935658768832E-3</v>
      </c>
    </row>
    <row r="513" spans="23:25" x14ac:dyDescent="0.25">
      <c r="W513" s="3">
        <v>42313</v>
      </c>
      <c r="X513" s="2">
        <v>313.60000000000002</v>
      </c>
      <c r="Y513" s="2">
        <f t="shared" si="9"/>
        <v>-2.6431873739428875E-3</v>
      </c>
    </row>
    <row r="514" spans="23:25" x14ac:dyDescent="0.25">
      <c r="W514" s="3">
        <v>42312</v>
      </c>
      <c r="X514" s="2">
        <v>314.43</v>
      </c>
      <c r="Y514" s="2">
        <f t="shared" si="9"/>
        <v>4.0791668787738666E-3</v>
      </c>
    </row>
    <row r="515" spans="23:25" x14ac:dyDescent="0.25">
      <c r="W515" s="3">
        <v>42311</v>
      </c>
      <c r="X515" s="2">
        <v>313.14999999999998</v>
      </c>
      <c r="Y515" s="2">
        <f t="shared" si="9"/>
        <v>8.3061789964988082E-4</v>
      </c>
    </row>
    <row r="516" spans="23:25" x14ac:dyDescent="0.25">
      <c r="W516" s="3">
        <v>42310</v>
      </c>
      <c r="X516" s="2">
        <v>312.89</v>
      </c>
      <c r="Y516" s="2">
        <f t="shared" si="9"/>
        <v>7.538973518748277E-3</v>
      </c>
    </row>
    <row r="517" spans="23:25" x14ac:dyDescent="0.25">
      <c r="W517" s="3">
        <v>42307</v>
      </c>
      <c r="X517" s="2">
        <v>310.54000000000002</v>
      </c>
      <c r="Y517" s="2">
        <f t="shared" si="9"/>
        <v>9.0206191683876356E-4</v>
      </c>
    </row>
    <row r="518" spans="23:25" x14ac:dyDescent="0.25">
      <c r="W518" s="3">
        <v>42306</v>
      </c>
      <c r="X518" s="2">
        <v>310.26</v>
      </c>
      <c r="Y518" s="2">
        <f t="shared" ref="Y518:Y579" si="10">LN(X518/X519)</f>
        <v>-4.0849861401828919E-3</v>
      </c>
    </row>
    <row r="519" spans="23:25" x14ac:dyDescent="0.25">
      <c r="W519" s="3">
        <v>42305</v>
      </c>
      <c r="X519" s="2">
        <v>311.52999999999997</v>
      </c>
      <c r="Y519" s="2">
        <f t="shared" si="10"/>
        <v>-1.0266611957637486E-3</v>
      </c>
    </row>
    <row r="520" spans="23:25" x14ac:dyDescent="0.25">
      <c r="W520" s="3">
        <v>42304</v>
      </c>
      <c r="X520" s="2">
        <v>311.85000000000002</v>
      </c>
      <c r="Y520" s="2">
        <f t="shared" si="10"/>
        <v>1.0266611957636953E-3</v>
      </c>
    </row>
    <row r="521" spans="23:25" x14ac:dyDescent="0.25">
      <c r="W521" s="3">
        <v>42303</v>
      </c>
      <c r="X521" s="2">
        <v>311.52999999999997</v>
      </c>
      <c r="Y521" s="2">
        <f t="shared" si="10"/>
        <v>-1.3152198473114307E-3</v>
      </c>
    </row>
    <row r="522" spans="23:25" x14ac:dyDescent="0.25">
      <c r="W522" s="3">
        <v>42300</v>
      </c>
      <c r="X522" s="2">
        <v>311.94</v>
      </c>
      <c r="Y522" s="2">
        <f t="shared" si="10"/>
        <v>4.8524285003400721E-3</v>
      </c>
    </row>
    <row r="523" spans="23:25" x14ac:dyDescent="0.25">
      <c r="W523" s="3">
        <v>42299</v>
      </c>
      <c r="X523" s="2">
        <v>310.43</v>
      </c>
      <c r="Y523" s="2">
        <f t="shared" si="10"/>
        <v>-3.9223301315202182E-3</v>
      </c>
    </row>
    <row r="524" spans="23:25" x14ac:dyDescent="0.25">
      <c r="W524" s="3">
        <v>42298</v>
      </c>
      <c r="X524" s="2">
        <v>311.64999999999998</v>
      </c>
      <c r="Y524" s="2">
        <f t="shared" si="10"/>
        <v>3.793484906668134E-3</v>
      </c>
    </row>
    <row r="525" spans="23:25" x14ac:dyDescent="0.25">
      <c r="W525" s="3">
        <v>42297</v>
      </c>
      <c r="X525" s="2">
        <v>310.47000000000003</v>
      </c>
      <c r="Y525" s="2">
        <f t="shared" si="10"/>
        <v>1.4827233247636531E-3</v>
      </c>
    </row>
    <row r="526" spans="23:25" x14ac:dyDescent="0.25">
      <c r="W526" s="3">
        <v>42296</v>
      </c>
      <c r="X526" s="2">
        <v>310.01</v>
      </c>
      <c r="Y526" s="2">
        <f t="shared" si="10"/>
        <v>-1.0961378362339556E-3</v>
      </c>
    </row>
    <row r="527" spans="23:25" x14ac:dyDescent="0.25">
      <c r="W527" s="3">
        <v>42293</v>
      </c>
      <c r="X527" s="2">
        <v>310.35000000000002</v>
      </c>
      <c r="Y527" s="2">
        <f t="shared" si="10"/>
        <v>3.130398051142931E-3</v>
      </c>
    </row>
    <row r="528" spans="23:25" x14ac:dyDescent="0.25">
      <c r="W528" s="3">
        <v>42292</v>
      </c>
      <c r="X528" s="2">
        <v>309.38</v>
      </c>
      <c r="Y528" s="2">
        <f t="shared" si="10"/>
        <v>-1.5502877596269469E-3</v>
      </c>
    </row>
    <row r="529" spans="23:25" x14ac:dyDescent="0.25">
      <c r="W529" s="3">
        <v>42291</v>
      </c>
      <c r="X529" s="2">
        <v>309.86</v>
      </c>
      <c r="Y529" s="2">
        <f t="shared" si="10"/>
        <v>-4.7007395230416549E-3</v>
      </c>
    </row>
    <row r="530" spans="23:25" x14ac:dyDescent="0.25">
      <c r="W530" s="3">
        <v>42290</v>
      </c>
      <c r="X530" s="2">
        <v>311.32</v>
      </c>
      <c r="Y530" s="2">
        <f t="shared" si="10"/>
        <v>4.0232436508222131E-3</v>
      </c>
    </row>
    <row r="531" spans="23:25" x14ac:dyDescent="0.25">
      <c r="W531" s="3">
        <v>42289</v>
      </c>
      <c r="X531" s="2">
        <v>310.07</v>
      </c>
      <c r="Y531" s="2">
        <f t="shared" si="10"/>
        <v>-4.4407332597893355E-3</v>
      </c>
    </row>
    <row r="532" spans="23:25" x14ac:dyDescent="0.25">
      <c r="W532" s="3">
        <v>42286</v>
      </c>
      <c r="X532" s="2">
        <v>311.45</v>
      </c>
      <c r="Y532" s="2">
        <f t="shared" si="10"/>
        <v>-3.5312435159333915E-4</v>
      </c>
    </row>
    <row r="533" spans="23:25" x14ac:dyDescent="0.25">
      <c r="W533" s="3">
        <v>42285</v>
      </c>
      <c r="X533" s="2">
        <v>311.56</v>
      </c>
      <c r="Y533" s="2">
        <f t="shared" si="10"/>
        <v>-2.756500351114975E-3</v>
      </c>
    </row>
    <row r="534" spans="23:25" x14ac:dyDescent="0.25">
      <c r="W534" s="3">
        <v>42284</v>
      </c>
      <c r="X534" s="2">
        <v>312.42</v>
      </c>
      <c r="Y534" s="2">
        <f t="shared" si="10"/>
        <v>3.7198606259989074E-3</v>
      </c>
    </row>
    <row r="535" spans="23:25" x14ac:dyDescent="0.25">
      <c r="W535" s="3">
        <v>42283</v>
      </c>
      <c r="X535" s="2">
        <v>311.26</v>
      </c>
      <c r="Y535" s="2">
        <f t="shared" si="10"/>
        <v>-3.751868307845197E-3</v>
      </c>
    </row>
    <row r="536" spans="23:25" x14ac:dyDescent="0.25">
      <c r="W536" s="3">
        <v>42282</v>
      </c>
      <c r="X536" s="2">
        <v>312.43</v>
      </c>
      <c r="Y536" s="2">
        <f t="shared" si="10"/>
        <v>1.6978204709515612E-3</v>
      </c>
    </row>
    <row r="537" spans="23:25" x14ac:dyDescent="0.25">
      <c r="W537" s="3">
        <v>42279</v>
      </c>
      <c r="X537" s="2">
        <v>311.89999999999998</v>
      </c>
      <c r="Y537" s="2">
        <f t="shared" si="10"/>
        <v>-3.1371068335011138E-3</v>
      </c>
    </row>
    <row r="538" spans="23:25" x14ac:dyDescent="0.25">
      <c r="W538" s="3">
        <v>42278</v>
      </c>
      <c r="X538" s="2">
        <v>312.88</v>
      </c>
      <c r="Y538" s="2">
        <f t="shared" si="10"/>
        <v>-1.8520297786633602E-3</v>
      </c>
    </row>
    <row r="539" spans="23:25" x14ac:dyDescent="0.25">
      <c r="W539" s="3">
        <v>42277</v>
      </c>
      <c r="X539" s="2">
        <v>313.45999999999998</v>
      </c>
      <c r="Y539" s="2">
        <f t="shared" si="10"/>
        <v>-1.0203431788874181E-3</v>
      </c>
    </row>
    <row r="540" spans="23:25" x14ac:dyDescent="0.25">
      <c r="W540" s="3">
        <v>42276</v>
      </c>
      <c r="X540" s="2">
        <v>313.77999999999997</v>
      </c>
      <c r="Y540" s="2">
        <f t="shared" si="10"/>
        <v>-4.5787043425856433E-3</v>
      </c>
    </row>
    <row r="541" spans="23:25" x14ac:dyDescent="0.25">
      <c r="W541" s="3">
        <v>42275</v>
      </c>
      <c r="X541" s="2">
        <v>315.22000000000003</v>
      </c>
      <c r="Y541" s="2">
        <f t="shared" si="10"/>
        <v>6.6642339391064962E-4</v>
      </c>
    </row>
    <row r="542" spans="23:25" x14ac:dyDescent="0.25">
      <c r="W542" s="3">
        <v>42272</v>
      </c>
      <c r="X542" s="2">
        <v>315.01</v>
      </c>
      <c r="Y542" s="2">
        <f t="shared" si="10"/>
        <v>2.9884933541111177E-3</v>
      </c>
    </row>
    <row r="543" spans="23:25" x14ac:dyDescent="0.25">
      <c r="W543" s="3">
        <v>42271</v>
      </c>
      <c r="X543" s="2">
        <v>314.07</v>
      </c>
      <c r="Y543" s="2">
        <f t="shared" si="10"/>
        <v>5.331473033842459E-3</v>
      </c>
    </row>
    <row r="544" spans="23:25" x14ac:dyDescent="0.25">
      <c r="W544" s="3">
        <v>42270</v>
      </c>
      <c r="X544" s="2">
        <v>312.39999999999998</v>
      </c>
      <c r="Y544" s="2">
        <f t="shared" si="10"/>
        <v>3.1098240922671902E-3</v>
      </c>
    </row>
    <row r="545" spans="23:25" x14ac:dyDescent="0.25">
      <c r="W545" s="3">
        <v>42269</v>
      </c>
      <c r="X545" s="2">
        <v>311.43</v>
      </c>
      <c r="Y545" s="2">
        <f t="shared" si="10"/>
        <v>3.2161607499245574E-3</v>
      </c>
    </row>
    <row r="546" spans="23:25" x14ac:dyDescent="0.25">
      <c r="W546" s="3">
        <v>42268</v>
      </c>
      <c r="X546" s="2">
        <v>310.43</v>
      </c>
      <c r="Y546" s="2">
        <f t="shared" si="10"/>
        <v>-5.1528132279208378E-4</v>
      </c>
    </row>
    <row r="547" spans="23:25" x14ac:dyDescent="0.25">
      <c r="W547" s="3">
        <v>42265</v>
      </c>
      <c r="X547" s="2">
        <v>310.58999999999997</v>
      </c>
      <c r="Y547" s="2">
        <f t="shared" si="10"/>
        <v>1.9014169669394096E-3</v>
      </c>
    </row>
    <row r="548" spans="23:25" x14ac:dyDescent="0.25">
      <c r="W548" s="3">
        <v>42264</v>
      </c>
      <c r="X548" s="2">
        <v>310</v>
      </c>
      <c r="Y548" s="2">
        <f t="shared" si="10"/>
        <v>-5.7255134053428936E-3</v>
      </c>
    </row>
    <row r="549" spans="23:25" x14ac:dyDescent="0.25">
      <c r="W549" s="3">
        <v>42263</v>
      </c>
      <c r="X549" s="2">
        <v>311.77999999999997</v>
      </c>
      <c r="Y549" s="2">
        <f t="shared" si="10"/>
        <v>-1.3141659342819588E-3</v>
      </c>
    </row>
    <row r="550" spans="23:25" x14ac:dyDescent="0.25">
      <c r="W550" s="3">
        <v>42262</v>
      </c>
      <c r="X550" s="2">
        <v>312.19</v>
      </c>
      <c r="Y550" s="2">
        <f t="shared" si="10"/>
        <v>-3.6768861465241959E-3</v>
      </c>
    </row>
    <row r="551" spans="23:25" x14ac:dyDescent="0.25">
      <c r="W551" s="3">
        <v>42261</v>
      </c>
      <c r="X551" s="2">
        <v>313.33999999999997</v>
      </c>
      <c r="Y551" s="2">
        <f t="shared" si="10"/>
        <v>2.872691891632661E-4</v>
      </c>
    </row>
    <row r="552" spans="23:25" x14ac:dyDescent="0.25">
      <c r="W552" s="3">
        <v>42258</v>
      </c>
      <c r="X552" s="2">
        <v>313.25</v>
      </c>
      <c r="Y552" s="2">
        <f t="shared" si="10"/>
        <v>-6.4912564456827615E-3</v>
      </c>
    </row>
    <row r="553" spans="23:25" x14ac:dyDescent="0.25">
      <c r="W553" s="3">
        <v>42257</v>
      </c>
      <c r="X553" s="2">
        <v>315.29000000000002</v>
      </c>
      <c r="Y553" s="2">
        <f t="shared" si="10"/>
        <v>8.2497783584897831E-4</v>
      </c>
    </row>
    <row r="554" spans="23:25" x14ac:dyDescent="0.25">
      <c r="W554" s="3">
        <v>42256</v>
      </c>
      <c r="X554" s="2">
        <v>315.02999999999997</v>
      </c>
      <c r="Y554" s="2">
        <f t="shared" si="10"/>
        <v>4.4539252198911427E-3</v>
      </c>
    </row>
    <row r="555" spans="23:25" x14ac:dyDescent="0.25">
      <c r="W555" s="3">
        <v>42255</v>
      </c>
      <c r="X555" s="2">
        <v>313.63</v>
      </c>
      <c r="Y555" s="2">
        <f t="shared" si="10"/>
        <v>-2.4203062673137329E-3</v>
      </c>
    </row>
    <row r="556" spans="23:25" x14ac:dyDescent="0.25">
      <c r="W556" s="3">
        <v>42254</v>
      </c>
      <c r="X556" s="2">
        <v>314.39</v>
      </c>
      <c r="Y556" s="2">
        <f t="shared" si="10"/>
        <v>1.9740199991478552E-3</v>
      </c>
    </row>
    <row r="557" spans="23:25" x14ac:dyDescent="0.25">
      <c r="W557" s="3">
        <v>42251</v>
      </c>
      <c r="X557" s="2">
        <v>313.77</v>
      </c>
      <c r="Y557" s="2">
        <f t="shared" si="10"/>
        <v>2.9363909899139486E-3</v>
      </c>
    </row>
    <row r="558" spans="23:25" x14ac:dyDescent="0.25">
      <c r="W558" s="3">
        <v>42250</v>
      </c>
      <c r="X558" s="2">
        <v>312.85000000000002</v>
      </c>
      <c r="Y558" s="2">
        <f t="shared" si="10"/>
        <v>-2.2349945446572747E-3</v>
      </c>
    </row>
    <row r="559" spans="23:25" x14ac:dyDescent="0.25">
      <c r="W559" s="3">
        <v>42249</v>
      </c>
      <c r="X559" s="2">
        <v>313.55</v>
      </c>
      <c r="Y559" s="2">
        <f t="shared" si="10"/>
        <v>-3.0888301342853371E-3</v>
      </c>
    </row>
    <row r="560" spans="23:25" x14ac:dyDescent="0.25">
      <c r="W560" s="3">
        <v>42248</v>
      </c>
      <c r="X560" s="2">
        <v>314.52</v>
      </c>
      <c r="Y560" s="2">
        <f t="shared" si="10"/>
        <v>3.6949777657393533E-3</v>
      </c>
    </row>
    <row r="561" spans="23:25" x14ac:dyDescent="0.25">
      <c r="W561" s="3">
        <v>42247</v>
      </c>
      <c r="X561" s="2">
        <v>313.36</v>
      </c>
      <c r="Y561" s="2">
        <f t="shared" si="10"/>
        <v>-3.0907000976736145E-3</v>
      </c>
    </row>
    <row r="562" spans="23:25" x14ac:dyDescent="0.25">
      <c r="W562" s="3">
        <v>42244</v>
      </c>
      <c r="X562" s="2">
        <v>314.33</v>
      </c>
      <c r="Y562" s="2">
        <f t="shared" si="10"/>
        <v>-1.7799820344416015E-3</v>
      </c>
    </row>
    <row r="563" spans="23:25" x14ac:dyDescent="0.25">
      <c r="W563" s="3">
        <v>42243</v>
      </c>
      <c r="X563" s="2">
        <v>314.89</v>
      </c>
      <c r="Y563" s="2">
        <f t="shared" si="10"/>
        <v>-3.9934130149309622E-3</v>
      </c>
    </row>
    <row r="564" spans="23:25" x14ac:dyDescent="0.25">
      <c r="W564" s="3">
        <v>42242</v>
      </c>
      <c r="X564" s="2">
        <v>316.14999999999998</v>
      </c>
      <c r="Y564" s="2">
        <f t="shared" si="10"/>
        <v>5.3599024624923341E-3</v>
      </c>
    </row>
    <row r="565" spans="23:25" x14ac:dyDescent="0.25">
      <c r="W565" s="3">
        <v>42241</v>
      </c>
      <c r="X565" s="2">
        <v>314.45999999999998</v>
      </c>
      <c r="Y565" s="2">
        <f t="shared" si="10"/>
        <v>5.0371515948712349E-3</v>
      </c>
    </row>
    <row r="566" spans="23:25" x14ac:dyDescent="0.25">
      <c r="W566" s="3">
        <v>42240</v>
      </c>
      <c r="X566" s="2">
        <v>312.88</v>
      </c>
      <c r="Y566" s="2">
        <f t="shared" si="10"/>
        <v>-5.7047401943636179E-3</v>
      </c>
    </row>
    <row r="567" spans="23:25" x14ac:dyDescent="0.25">
      <c r="W567" s="3">
        <v>42237</v>
      </c>
      <c r="X567" s="2">
        <v>314.67</v>
      </c>
      <c r="Y567" s="2">
        <f t="shared" si="10"/>
        <v>7.9765594260049668E-3</v>
      </c>
    </row>
    <row r="568" spans="23:25" x14ac:dyDescent="0.25">
      <c r="W568" s="3">
        <v>42236</v>
      </c>
      <c r="X568" s="2">
        <v>312.17</v>
      </c>
      <c r="Y568" s="2">
        <f t="shared" si="10"/>
        <v>5.7505579721384972E-3</v>
      </c>
    </row>
    <row r="569" spans="23:25" x14ac:dyDescent="0.25">
      <c r="W569" s="3">
        <v>42235</v>
      </c>
      <c r="X569" s="2">
        <v>310.38</v>
      </c>
      <c r="Y569" s="2">
        <f t="shared" si="10"/>
        <v>3.9060658169609223E-3</v>
      </c>
    </row>
    <row r="570" spans="23:25" x14ac:dyDescent="0.25">
      <c r="W570" s="3">
        <v>42234</v>
      </c>
      <c r="X570" s="2">
        <v>309.17</v>
      </c>
      <c r="Y570" s="2">
        <f t="shared" si="10"/>
        <v>-3.233943498852382E-4</v>
      </c>
    </row>
    <row r="571" spans="23:25" x14ac:dyDescent="0.25">
      <c r="W571" s="3">
        <v>42233</v>
      </c>
      <c r="X571" s="2">
        <v>309.27</v>
      </c>
      <c r="Y571" s="2">
        <f t="shared" si="10"/>
        <v>-4.6131346225986927E-3</v>
      </c>
    </row>
    <row r="572" spans="23:25" x14ac:dyDescent="0.25">
      <c r="W572" s="3">
        <v>42230</v>
      </c>
      <c r="X572" s="2">
        <v>310.7</v>
      </c>
      <c r="Y572" s="2">
        <f t="shared" si="10"/>
        <v>2.9008884162333697E-3</v>
      </c>
    </row>
    <row r="573" spans="23:25" x14ac:dyDescent="0.25">
      <c r="W573" s="3">
        <v>42229</v>
      </c>
      <c r="X573" s="2">
        <v>309.8</v>
      </c>
      <c r="Y573" s="2">
        <f t="shared" si="10"/>
        <v>-4.3803213558051652E-3</v>
      </c>
    </row>
    <row r="574" spans="23:25" x14ac:dyDescent="0.25">
      <c r="W574" s="3">
        <v>42228</v>
      </c>
      <c r="X574" s="2">
        <v>311.16000000000003</v>
      </c>
      <c r="Y574" s="2">
        <f t="shared" si="10"/>
        <v>-1.8622577223315897E-3</v>
      </c>
    </row>
    <row r="575" spans="23:25" x14ac:dyDescent="0.25">
      <c r="W575" s="3">
        <v>42227</v>
      </c>
      <c r="X575" s="2">
        <v>311.74</v>
      </c>
      <c r="Y575" s="2">
        <f t="shared" si="10"/>
        <v>1.1233612145350616E-3</v>
      </c>
    </row>
    <row r="576" spans="23:25" x14ac:dyDescent="0.25">
      <c r="W576" s="3">
        <v>42226</v>
      </c>
      <c r="X576" s="2">
        <v>311.39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311.08999999999997</v>
      </c>
      <c r="Y578" s="2">
        <f t="shared" si="10"/>
        <v>4.9303249795601732E-3</v>
      </c>
    </row>
    <row r="579" spans="23:25" x14ac:dyDescent="0.25">
      <c r="W579" s="3">
        <v>42221</v>
      </c>
      <c r="X579" s="2">
        <v>309.56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85546875" style="2" bestFit="1" customWidth="1"/>
    <col min="7" max="7" width="6.7109375" style="2" bestFit="1" customWidth="1"/>
    <col min="8" max="8" width="9.42578125" style="2" bestFit="1" customWidth="1"/>
    <col min="9" max="9" width="8.85546875" style="2" bestFit="1" customWidth="1"/>
    <col min="10" max="11" width="9.7109375" style="2" bestFit="1" customWidth="1"/>
    <col min="12" max="12" width="9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EURIDR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100</v>
      </c>
      <c r="W2" s="3">
        <f>D1</f>
        <v>43025</v>
      </c>
      <c r="AA2" s="2">
        <v>62</v>
      </c>
      <c r="AB2" s="2">
        <f ca="1">AVERAGE(OFFSET($X$5,0,0,AA2,1))</f>
        <v>15802.765161290326</v>
      </c>
      <c r="AC2" s="46">
        <f ca="1">STDEV(OFFSET($Y$5,0,0,AA2,1))*SQRT(250)</f>
        <v>6.8041647119310975E-2</v>
      </c>
      <c r="AD2" s="2">
        <f ca="1">MAX(OFFSET($X$5,0,0,AA2,1))</f>
        <v>16089.91</v>
      </c>
      <c r="AE2" s="2">
        <f ca="1">MIN(OFFSET($X$5,0,0,AA2,1))</f>
        <v>15507.61</v>
      </c>
      <c r="AF2" s="2">
        <f ca="1">AD2-AE2</f>
        <v>582.29999999999927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15356.4584</v>
      </c>
      <c r="AC3" s="46">
        <f ca="1">STDEV(OFFSET($Y$5,0,0,AA3,1))*SQRT(250)</f>
        <v>6.4268467489046369E-2</v>
      </c>
      <c r="AD3" s="2">
        <f ca="1">MAX(OFFSET($X$5,0,0,AA3,1))</f>
        <v>16089.91</v>
      </c>
      <c r="AE3" s="2">
        <f ca="1">MIN(OFFSET($X$5,0,0,AA3,1))</f>
        <v>14482.81</v>
      </c>
      <c r="AF3" s="2">
        <f t="shared" ref="AF3:AF5" ca="1" si="1">AD3-AE3</f>
        <v>1607.1000000000004</v>
      </c>
    </row>
    <row r="4" spans="1:32" x14ac:dyDescent="0.25">
      <c r="D4"/>
      <c r="AA4" s="2">
        <v>185</v>
      </c>
      <c r="AB4" s="2">
        <f t="shared" ca="1" si="0"/>
        <v>14989.03162162162</v>
      </c>
      <c r="AC4" s="46">
        <f ca="1">STDEV(OFFSET($Y$5,0,0,AA4,1))*SQRT(250)</f>
        <v>6.4807335713941927E-2</v>
      </c>
      <c r="AD4" s="2">
        <f ca="1">MAX(OFFSET($X$5,0,0,AA4,1))</f>
        <v>16089.91</v>
      </c>
      <c r="AE4" s="2">
        <f ca="1">MIN(OFFSET($X$5,0,0,AA4,1))</f>
        <v>14041.31</v>
      </c>
      <c r="AF4" s="2">
        <f t="shared" ca="1" si="1"/>
        <v>2048.6000000000004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15891.24</v>
      </c>
      <c r="Y5" s="2">
        <f>LN(X5/X6)</f>
        <v>-2.5167933166011109E-4</v>
      </c>
      <c r="AA5" s="2">
        <v>250</v>
      </c>
      <c r="AB5" s="2">
        <f t="shared" ca="1" si="0"/>
        <v>14795.726920000008</v>
      </c>
      <c r="AC5" s="46">
        <f ca="1">STDEV(OFFSET($Y$5,0,0,AA5,1))*SQRT(250)</f>
        <v>7.0961351698137984E-2</v>
      </c>
      <c r="AD5" s="2">
        <f ca="1">MAX(OFFSET($X$5,0,0,AA5,1))</f>
        <v>16089.91</v>
      </c>
      <c r="AE5" s="2">
        <f ca="1">MIN(OFFSET($X$5,0,0,AA5,1))</f>
        <v>13955.03</v>
      </c>
      <c r="AF5" s="2">
        <f t="shared" ca="1" si="1"/>
        <v>2134.8799999999992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15871.2715469655</v>
      </c>
      <c r="E6" s="128">
        <f ca="1">SUMIFS(INDIRECT("fincad_data!"&amp;E$3),fincad_data!$C:$C,$C6,fincad_data!$D:$D,$C6,fincad_data!$B:$B,$D$2,fincad_data!D:D,$C6,fincad_data!A:A,$D$1)</f>
        <v>16103.531080000001</v>
      </c>
      <c r="F6" s="129">
        <f ca="1">SUMIFS(INDIRECT("fincad_data!"&amp;F$3),fincad_data!$C:$C,$C6,fincad_data!$D:$D,$C6,fincad_data!$B:$B,$D$2,fincad_data!D:D,$C6,fincad_data!A:A,$D$1)</f>
        <v>6.2488940466851398E-2</v>
      </c>
      <c r="G6" s="129">
        <f ca="1">SUMIFS(INDIRECT("fincad_data!"&amp;G$3),fincad_data!$C:$C,$C6,fincad_data!$D:$D,$C6,fincad_data!$B:$B,$D$2,fincad_data!D:D,$C6,fincad_data!A:A,$D$1)</f>
        <v>7.0282158860290905E-2</v>
      </c>
      <c r="H6" s="130">
        <f ca="1">SUMIFS(INDIRECT("fincad_data!"&amp;H$3),fincad_data!$C:$C,$C6,fincad_data!$D:$D,$C6,fincad_data!$B:$B,$D$2,fincad_data!D:D,$C6,fincad_data!A:A,$D$1)</f>
        <v>6.5367484526639404E-3</v>
      </c>
      <c r="I6" s="130">
        <f ca="1">SUMIFS(INDIRECT("fincad_data!"&amp;I$3),fincad_data!$C:$C,$C6,fincad_data!$D:$D,$C6,fincad_data!$B:$B,$D$2,fincad_data!D:D,$C6,fincad_data!A:A,$D$1)</f>
        <v>1.41069472978336E-2</v>
      </c>
      <c r="J6" s="129">
        <f ca="1">SUMIFS(INDIRECT("fincad_data!"&amp;J$3),fincad_data!$C:$C,$C6,fincad_data!$D:$D,$C6,fincad_data!$B:$B,$D$2,fincad_data!D:D,$C6,fincad_data!A:A,$D$1)</f>
        <v>5.7934367347814993E-2</v>
      </c>
      <c r="K6" s="128">
        <f ca="1">SUMIFS(INDIRECT("fincad_data!"&amp;K$3),fincad_data!$C:$C,$C6,fincad_data!$D:$D,$C6,fincad_data!$B:$B,$D$2,fincad_data!D:D,$C6,fincad_data!A:A,$D$1)</f>
        <v>15982.540073592016</v>
      </c>
      <c r="L6" s="128">
        <f ca="1">SUMIFS(INDIRECT("fincad_data!"&amp;L$3),fincad_data!$C:$C,$C6,fincad_data!$D:$D,$C6,fincad_data!$B:$B,$D$2,fincad_data!D:D,$C6,fincad_data!A:A,$D$1)</f>
        <v>15879.51953480755</v>
      </c>
      <c r="W6" s="3">
        <v>43024</v>
      </c>
      <c r="X6" s="2">
        <v>15895.24</v>
      </c>
      <c r="Y6" s="2">
        <f t="shared" ref="Y6:Y69" si="2">LN(X6/X7)</f>
        <v>-4.7022876254162816E-3</v>
      </c>
      <c r="AA6" s="2">
        <v>500</v>
      </c>
      <c r="AB6" s="2">
        <f t="shared" ca="1" si="0"/>
        <v>14814.450920000016</v>
      </c>
      <c r="AC6" s="46">
        <f ca="1">STDEV(OFFSET($Y$5,0,0,AA6,1))*SQRT(250)</f>
        <v>8.0210435733728533E-2</v>
      </c>
      <c r="AD6" s="2">
        <f ca="1">MAX(OFFSET($X$5,0,0,AA6,1))</f>
        <v>16089.91</v>
      </c>
      <c r="AE6" s="2">
        <f ca="1">MIN(OFFSET($X$5,0,0,AA6,1))</f>
        <v>13955.03</v>
      </c>
      <c r="AF6" s="2">
        <f ca="1">AD6-AE6</f>
        <v>2134.8799999999992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15871.2715469655</v>
      </c>
      <c r="E7" s="128">
        <f ca="1">SUMIFS(INDIRECT("fincad_data!"&amp;E$3),fincad_data!$C:$C,$C7,fincad_data!$D:$D,$C7,fincad_data!$B:$B,$D$2,fincad_data!D:D,$C7,fincad_data!A:A,$D$1)</f>
        <v>16357.361156249999</v>
      </c>
      <c r="F7" s="129">
        <f ca="1">SUMIFS(INDIRECT("fincad_data!"&amp;F$3),fincad_data!$C:$C,$C7,fincad_data!$D:$D,$C7,fincad_data!$B:$B,$D$2,fincad_data!D:D,$C7,fincad_data!A:A,$D$1)</f>
        <v>6.8374738093756202E-2</v>
      </c>
      <c r="G7" s="129">
        <f ca="1">SUMIFS(INDIRECT("fincad_data!"&amp;G$3),fincad_data!$C:$C,$C7,fincad_data!$D:$D,$C7,fincad_data!$B:$B,$D$2,fincad_data!D:D,$C7,fincad_data!A:A,$D$1)</f>
        <v>8.0837119181997499E-2</v>
      </c>
      <c r="H7" s="130">
        <f ca="1">SUMIFS(INDIRECT("fincad_data!"&amp;H$3),fincad_data!$C:$C,$C7,fincad_data!$D:$D,$C7,fincad_data!$B:$B,$D$2,fincad_data!D:D,$C7,fincad_data!A:A,$D$1)</f>
        <v>7.7337073817996997E-3</v>
      </c>
      <c r="I7" s="130">
        <f ca="1">SUMIFS(INDIRECT("fincad_data!"&amp;I$3),fincad_data!$C:$C,$C7,fincad_data!$D:$D,$C7,fincad_data!$B:$B,$D$2,fincad_data!D:D,$C7,fincad_data!A:A,$D$1)</f>
        <v>2.28634774024364E-2</v>
      </c>
      <c r="J7" s="129">
        <f ca="1">SUMIFS(INDIRECT("fincad_data!"&amp;J$3),fincad_data!$C:$C,$C7,fincad_data!$D:$D,$C7,fincad_data!$B:$B,$D$2,fincad_data!D:D,$C7,fincad_data!A:A,$D$1)</f>
        <v>6.118286390136473E-2</v>
      </c>
      <c r="K7" s="128">
        <f ca="1">SUMIFS(INDIRECT("fincad_data!"&amp;K$3),fincad_data!$C:$C,$C7,fincad_data!$D:$D,$C7,fincad_data!$B:$B,$D$2,fincad_data!D:D,$C7,fincad_data!A:A,$D$1)</f>
        <v>16113.566599389029</v>
      </c>
      <c r="L7" s="128">
        <f ca="1">SUMIFS(INDIRECT("fincad_data!"&amp;L$3),fincad_data!$C:$C,$C7,fincad_data!$D:$D,$C7,fincad_data!$B:$B,$D$2,fincad_data!D:D,$C7,fincad_data!A:A,$D$1)</f>
        <v>15991.734495975501</v>
      </c>
      <c r="W7" s="3">
        <v>43021</v>
      </c>
      <c r="X7" s="2">
        <v>15970.16</v>
      </c>
      <c r="Y7" s="2">
        <f t="shared" si="2"/>
        <v>-3.1353113025186208E-3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15871.2715469655</v>
      </c>
      <c r="E8" s="128">
        <f ca="1">SUMIFS(INDIRECT("fincad_data!"&amp;E$3),fincad_data!$C:$C,$C8,fincad_data!$D:$D,$C8,fincad_data!$B:$B,$D$2,fincad_data!D:D,$C8,fincad_data!A:A,$D$1)</f>
        <v>16629.522797040001</v>
      </c>
      <c r="F8" s="129">
        <f ca="1">SUMIFS(INDIRECT("fincad_data!"&amp;F$3),fincad_data!$C:$C,$C8,fincad_data!$D:$D,$C8,fincad_data!$B:$B,$D$2,fincad_data!D:D,$C8,fincad_data!A:A,$D$1)</f>
        <v>7.25228661745176E-2</v>
      </c>
      <c r="G8" s="129">
        <f ca="1">SUMIFS(INDIRECT("fincad_data!"&amp;G$3),fincad_data!$C:$C,$C8,fincad_data!$D:$D,$C8,fincad_data!$B:$B,$D$2,fincad_data!D:D,$C8,fincad_data!A:A,$D$1)</f>
        <v>8.5094874079221006E-2</v>
      </c>
      <c r="H8" s="130">
        <f ca="1">SUMIFS(INDIRECT("fincad_data!"&amp;H$3),fincad_data!$C:$C,$C8,fincad_data!$D:$D,$C8,fincad_data!$B:$B,$D$2,fincad_data!D:D,$C8,fincad_data!A:A,$D$1)</f>
        <v>8.1669250819887493E-3</v>
      </c>
      <c r="I8" s="130">
        <f ca="1">SUMIFS(INDIRECT("fincad_data!"&amp;I$3),fincad_data!$C:$C,$C8,fincad_data!$D:$D,$C8,fincad_data!$B:$B,$D$2,fincad_data!D:D,$C8,fincad_data!A:A,$D$1)</f>
        <v>2.9532010642488903E-2</v>
      </c>
      <c r="J8" s="129">
        <f ca="1">SUMIFS(INDIRECT("fincad_data!"&amp;J$3),fincad_data!$C:$C,$C8,fincad_data!$D:$D,$C8,fincad_data!$B:$B,$D$2,fincad_data!D:D,$C8,fincad_data!A:A,$D$1)</f>
        <v>6.3484731876651906E-2</v>
      </c>
      <c r="K8" s="128">
        <f ca="1">SUMIFS(INDIRECT("fincad_data!"&amp;K$3),fincad_data!$C:$C,$C8,fincad_data!$D:$D,$C8,fincad_data!$B:$B,$D$2,fincad_data!D:D,$C8,fincad_data!A:A,$D$1)</f>
        <v>16281.663659879392</v>
      </c>
      <c r="L8" s="128">
        <f ca="1">SUMIFS(INDIRECT("fincad_data!"&amp;L$3),fincad_data!$C:$C,$C8,fincad_data!$D:$D,$C8,fincad_data!$B:$B,$D$2,fincad_data!D:D,$C8,fincad_data!A:A,$D$1)</f>
        <v>16152.50679448247</v>
      </c>
      <c r="W8" s="3">
        <v>43020</v>
      </c>
      <c r="X8" s="2">
        <v>16020.31</v>
      </c>
      <c r="Y8" s="2">
        <f t="shared" si="2"/>
        <v>1.824974789118647E-3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15871.2715469655</v>
      </c>
      <c r="E9" s="128">
        <f ca="1">SUMIFS(INDIRECT("fincad_data!"&amp;E$3),fincad_data!$C:$C,$C9,fincad_data!$D:$D,$C9,fincad_data!$B:$B,$D$2,fincad_data!D:D,$C9,fincad_data!A:A,$D$1)</f>
        <v>16931.155312499999</v>
      </c>
      <c r="F9" s="129">
        <f ca="1">SUMIFS(INDIRECT("fincad_data!"&amp;F$3),fincad_data!$C:$C,$C9,fincad_data!$D:$D,$C9,fincad_data!$B:$B,$D$2,fincad_data!D:D,$C9,fincad_data!A:A,$D$1)</f>
        <v>7.5020476213446305E-2</v>
      </c>
      <c r="G9" s="129">
        <f ca="1">SUMIFS(INDIRECT("fincad_data!"&amp;G$3),fincad_data!$C:$C,$C9,fincad_data!$D:$D,$C9,fincad_data!$B:$B,$D$2,fincad_data!D:D,$C9,fincad_data!A:A,$D$1)</f>
        <v>8.70974238951365E-2</v>
      </c>
      <c r="H9" s="130">
        <f ca="1">SUMIFS(INDIRECT("fincad_data!"&amp;H$3),fincad_data!$C:$C,$C9,fincad_data!$D:$D,$C9,fincad_data!$B:$B,$D$2,fincad_data!D:D,$C9,fincad_data!A:A,$D$1)</f>
        <v>7.88140628566621E-3</v>
      </c>
      <c r="I9" s="130">
        <f ca="1">SUMIFS(INDIRECT("fincad_data!"&amp;I$3),fincad_data!$C:$C,$C9,fincad_data!$D:$D,$C9,fincad_data!$B:$B,$D$2,fincad_data!D:D,$C9,fincad_data!A:A,$D$1)</f>
        <v>3.5018149991368402E-2</v>
      </c>
      <c r="J9" s="129">
        <f ca="1">SUMIFS(INDIRECT("fincad_data!"&amp;J$3),fincad_data!$C:$C,$C9,fincad_data!$D:$D,$C9,fincad_data!$B:$B,$D$2,fincad_data!D:D,$C9,fincad_data!A:A,$D$1)</f>
        <v>6.6210579006410364E-2</v>
      </c>
      <c r="K9" s="128">
        <f ca="1">SUMIFS(INDIRECT("fincad_data!"&amp;K$3),fincad_data!$C:$C,$C9,fincad_data!$D:$D,$C9,fincad_data!$B:$B,$D$2,fincad_data!D:D,$C9,fincad_data!A:A,$D$1)</f>
        <v>16483.837635304339</v>
      </c>
      <c r="L9" s="128">
        <f ca="1">SUMIFS(INDIRECT("fincad_data!"&amp;L$3),fincad_data!$C:$C,$C9,fincad_data!$D:$D,$C9,fincad_data!$B:$B,$D$2,fincad_data!D:D,$C9,fincad_data!A:A,$D$1)</f>
        <v>16358.31730355762</v>
      </c>
      <c r="W9" s="3">
        <v>43019</v>
      </c>
      <c r="X9" s="2">
        <v>15991.1</v>
      </c>
      <c r="Y9" s="2">
        <f t="shared" si="2"/>
        <v>4.9612897528874345E-3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15871.2715469655</v>
      </c>
      <c r="E10" s="128">
        <f ca="1">SUMIFS(INDIRECT("fincad_data!"&amp;E$3),fincad_data!$C:$C,$C10,fincad_data!$D:$D,$C10,fincad_data!$B:$B,$D$2,fincad_data!D:D,$C10,fincad_data!A:A,$D$1)</f>
        <v>18177.988512976699</v>
      </c>
      <c r="F10" s="129">
        <f ca="1">SUMIFS(INDIRECT("fincad_data!"&amp;F$3),fincad_data!$C:$C,$C10,fincad_data!$D:$D,$C10,fincad_data!$B:$B,$D$2,fincad_data!D:D,$C10,fincad_data!A:A,$D$1)</f>
        <v>8.9438514591406199E-2</v>
      </c>
      <c r="G10" s="129">
        <f ca="1">SUMIFS(INDIRECT("fincad_data!"&amp;G$3),fincad_data!$C:$C,$C10,fincad_data!$D:$D,$C10,fincad_data!$B:$B,$D$2,fincad_data!D:D,$C10,fincad_data!A:A,$D$1)</f>
        <v>9.7413501922902004E-2</v>
      </c>
      <c r="H10" s="130">
        <f ca="1">SUMIFS(INDIRECT("fincad_data!"&amp;H$3),fincad_data!$C:$C,$C10,fincad_data!$D:$D,$C10,fincad_data!$B:$B,$D$2,fincad_data!D:D,$C10,fincad_data!A:A,$D$1)</f>
        <v>8.67670417658227E-3</v>
      </c>
      <c r="I10" s="130">
        <f ca="1">SUMIFS(INDIRECT("fincad_data!"&amp;I$3),fincad_data!$C:$C,$C10,fincad_data!$D:$D,$C10,fincad_data!$B:$B,$D$2,fincad_data!D:D,$C10,fincad_data!A:A,$D$1)</f>
        <v>5.5771591924227197E-2</v>
      </c>
      <c r="J10" s="129">
        <f ca="1">SUMIFS(INDIRECT("fincad_data!"&amp;J$3),fincad_data!$C:$C,$C10,fincad_data!$D:$D,$C10,fincad_data!$B:$B,$D$2,fincad_data!D:D,$C10,fincad_data!A:A,$D$1)</f>
        <v>7.1326376446089912E-2</v>
      </c>
      <c r="K10" s="128">
        <f ca="1">SUMIFS(INDIRECT("fincad_data!"&amp;K$3),fincad_data!$C:$C,$C10,fincad_data!$D:$D,$C10,fincad_data!$B:$B,$D$2,fincad_data!D:D,$C10,fincad_data!A:A,$D$1)</f>
        <v>17360.402314711409</v>
      </c>
      <c r="L10" s="128">
        <f ca="1">SUMIFS(INDIRECT("fincad_data!"&amp;L$3),fincad_data!$C:$C,$C10,fincad_data!$D:$D,$C10,fincad_data!$B:$B,$D$2,fincad_data!D:D,$C10,fincad_data!A:A,$D$1)</f>
        <v>17217.728391276258</v>
      </c>
      <c r="W10" s="3">
        <v>43018</v>
      </c>
      <c r="X10" s="2">
        <v>15911.96</v>
      </c>
      <c r="Y10" s="2">
        <f t="shared" si="2"/>
        <v>3.1592162295108668E-3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15861.77</v>
      </c>
      <c r="Y11" s="2">
        <f t="shared" si="2"/>
        <v>4.1354430395513335E-3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15796.31</v>
      </c>
      <c r="Y12" s="2">
        <f t="shared" si="2"/>
        <v>-3.8371972960912137E-3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15857.04</v>
      </c>
      <c r="Y13" s="2">
        <f t="shared" si="2"/>
        <v>8.1321872840562552E-4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1.7154799436150534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15844.15</v>
      </c>
      <c r="Y14" s="2">
        <f t="shared" si="2"/>
        <v>-3.0173786717396546E-3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1.0377238385008092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15892.03</v>
      </c>
      <c r="Y15" s="2">
        <f t="shared" si="2"/>
        <v>-3.2338027033032807E-4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1.2089599376243156</v>
      </c>
      <c r="F16" s="123">
        <f ca="1">SUMIFS(INDIRECT("fincad_data!"&amp;$B16),fincad_data!$C:$C,$C16,fincad_data!$D:$D,F$13,fincad_data!$B:$B,$D$2,fincad_data!$A:$A,$D$1)</f>
        <v>1.9151736982021024</v>
      </c>
      <c r="G16" s="123"/>
      <c r="H16" s="123"/>
      <c r="I16" s="123"/>
      <c r="K16" s="159">
        <f ca="1">E16/$F16</f>
        <v>0.63125341516502897</v>
      </c>
      <c r="L16" s="159">
        <f ca="1">(F16-E16)/$F16</f>
        <v>0.36874658483497103</v>
      </c>
      <c r="M16" s="123"/>
      <c r="N16" s="123"/>
      <c r="O16" s="123"/>
      <c r="S16" s="17"/>
      <c r="W16" s="3">
        <v>43010</v>
      </c>
      <c r="X16" s="2">
        <v>15897.17</v>
      </c>
      <c r="Y16" s="2">
        <f t="shared" si="2"/>
        <v>2.5039037121914176E-4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1.0873856784927647</v>
      </c>
      <c r="F17" s="124">
        <f ca="1">SUMIFS(INDIRECT("fincad_data!"&amp;$B17),fincad_data!$C:$C,$C16,fincad_data!$D:$D,F$13,fincad_data!$B:$B,$D$2,fincad_data!$A:$A,$D$1)</f>
        <v>1.339635623908912</v>
      </c>
      <c r="G17" s="124"/>
      <c r="H17" s="124"/>
      <c r="I17" s="124"/>
      <c r="K17" s="160">
        <f ca="1">E17/$F17</f>
        <v>0.81170256977781075</v>
      </c>
      <c r="L17" s="160">
        <f ca="1">(F17-E17)/$F17</f>
        <v>0.18829743022218925</v>
      </c>
      <c r="M17" s="124"/>
      <c r="N17" s="124"/>
      <c r="O17" s="124"/>
      <c r="S17" s="17"/>
      <c r="W17" s="3">
        <v>43007</v>
      </c>
      <c r="X17" s="2">
        <v>15893.19</v>
      </c>
      <c r="Y17" s="2">
        <f t="shared" si="2"/>
        <v>-1.0696347983715633E-5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1.2335189454690707</v>
      </c>
      <c r="F18" s="123">
        <f ca="1">SUMIFS(INDIRECT("fincad_data!"&amp;$B18),fincad_data!$C:$C,$C18,fincad_data!$D:$D,F$13,fincad_data!$B:$B,$D$2,fincad_data!$A:$A,$D$1)</f>
        <v>1.5065819546554802</v>
      </c>
      <c r="G18" s="123">
        <f ca="1">SUMIFS(INDIRECT("fincad_data!"&amp;$B18),fincad_data!$C:$C,$C18,fincad_data!$D:$D,G$13,fincad_data!$B:$B,$D$2,fincad_data!$A:$A,$D$1)</f>
        <v>2.1589039299519852</v>
      </c>
      <c r="H18" s="123"/>
      <c r="I18" s="123"/>
      <c r="K18" s="159">
        <f ca="1">E18/$G18</f>
        <v>0.57136351847601885</v>
      </c>
      <c r="L18" s="159">
        <f ca="1">(F18-E18)/$G18</f>
        <v>0.12648224193676025</v>
      </c>
      <c r="M18" s="159">
        <f ca="1">(G18-F18)/$G18</f>
        <v>0.30215423958722099</v>
      </c>
      <c r="N18" s="123"/>
      <c r="O18" s="123"/>
      <c r="W18" s="3">
        <v>43006</v>
      </c>
      <c r="X18" s="2">
        <v>15893.36</v>
      </c>
      <c r="Y18" s="2">
        <f t="shared" si="2"/>
        <v>7.4673965685233146E-3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1.154168200803892</v>
      </c>
      <c r="F19" s="124">
        <f ca="1">SUMIFS(INDIRECT("fincad_data!"&amp;$B19),fincad_data!$C:$C,$C18,fincad_data!$D:$D,F$13,fincad_data!$B:$B,$D$2,fincad_data!$A:$A,$D$1)</f>
        <v>1.3124194252080399</v>
      </c>
      <c r="G19" s="124">
        <f ca="1">SUMIFS(INDIRECT("fincad_data!"&amp;$B19),fincad_data!$C:$C,$C18,fincad_data!$D:$D,G$13,fincad_data!$B:$B,$D$2,fincad_data!$A:$A,$D$1)</f>
        <v>1.6178295128660998</v>
      </c>
      <c r="H19" s="124"/>
      <c r="I19" s="124"/>
      <c r="K19" s="160">
        <f ca="1">E19/$G19</f>
        <v>0.71340533203600742</v>
      </c>
      <c r="L19" s="160">
        <f ca="1">(F19-E19)/$G19</f>
        <v>9.781699687490221E-2</v>
      </c>
      <c r="M19" s="160">
        <f ca="1">(G19-F19)/$G19</f>
        <v>0.18877767108909038</v>
      </c>
      <c r="N19" s="124"/>
      <c r="O19" s="124"/>
      <c r="W19" s="3">
        <v>43005</v>
      </c>
      <c r="X19" s="2">
        <v>15775.12</v>
      </c>
      <c r="Y19" s="2">
        <f t="shared" si="2"/>
        <v>-1.8246279095168404E-3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1.2345825155267256</v>
      </c>
      <c r="F20" s="123">
        <f ca="1">SUMIFS(INDIRECT("fincad_data!"&amp;$B20),fincad_data!$C:$C,$C20,fincad_data!$D:$D,F$13,fincad_data!$B:$B,$D$2,fincad_data!$A:$A,$D$1)</f>
        <v>1.4894410502314941</v>
      </c>
      <c r="G20" s="123">
        <f ca="1">SUMIFS(INDIRECT("fincad_data!"&amp;$B20),fincad_data!$C:$C,$C20,fincad_data!$D:$D,G$13,fincad_data!$B:$B,$D$2,fincad_data!$A:$A,$D$1)</f>
        <v>1.8021574309161092</v>
      </c>
      <c r="H20" s="123">
        <f ca="1">SUMIFS(INDIRECT("fincad_data!"&amp;$B20),fincad_data!$C:$C,$C20,fincad_data!$D:$D,H$13,fincad_data!$B:$B,$D$2,fincad_data!$A:$A,$D$1)</f>
        <v>2.400110004796784</v>
      </c>
      <c r="I20" s="123"/>
      <c r="K20" s="159">
        <f ca="1">E20/$H20</f>
        <v>0.51438580442535053</v>
      </c>
      <c r="L20" s="159">
        <f ca="1">(F20-E20)/$H20</f>
        <v>0.10618618904775876</v>
      </c>
      <c r="M20" s="159">
        <f ca="1">(G20-F20)/$H20</f>
        <v>0.13029251995101479</v>
      </c>
      <c r="N20" s="159">
        <f ca="1">(H20-G20)/$H20</f>
        <v>0.24913548657587598</v>
      </c>
      <c r="O20" s="123"/>
      <c r="W20" s="3">
        <v>43004</v>
      </c>
      <c r="X20" s="2">
        <v>15803.93</v>
      </c>
      <c r="Y20" s="2">
        <f t="shared" si="2"/>
        <v>-3.7401660674062738E-3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1.1899393428736149</v>
      </c>
      <c r="F21" s="124">
        <f ca="1">SUMIFS(INDIRECT("fincad_data!"&amp;$B21),fincad_data!$C:$C,$C20,fincad_data!$D:$D,F$13,fincad_data!$B:$B,$D$2,fincad_data!$A:$A,$D$1)</f>
        <v>1.3751106036817051</v>
      </c>
      <c r="G21" s="124">
        <f ca="1">SUMIFS(INDIRECT("fincad_data!"&amp;$B21),fincad_data!$C:$C,$C20,fincad_data!$D:$D,G$13,fincad_data!$B:$B,$D$2,fincad_data!$A:$A,$D$1)</f>
        <v>1.5832199241372493</v>
      </c>
      <c r="H21" s="124">
        <f ca="1">SUMIFS(INDIRECT("fincad_data!"&amp;$B21),fincad_data!$C:$C,$C20,fincad_data!$D:$D,H$13,fincad_data!$B:$B,$D$2,fincad_data!$A:$A,$D$1)</f>
        <v>1.9071184883694194</v>
      </c>
      <c r="I21" s="124"/>
      <c r="K21" s="160">
        <f ca="1">E21/$H21</f>
        <v>0.62394620477462281</v>
      </c>
      <c r="L21" s="160">
        <f ca="1">(F21-E21)/$H21</f>
        <v>9.709478563464144E-2</v>
      </c>
      <c r="M21" s="160">
        <f ca="1">(G21-F21)/$H21</f>
        <v>0.10912238632507676</v>
      </c>
      <c r="N21" s="160">
        <f ca="1">(H21-G21)/$H21</f>
        <v>0.16983662326565899</v>
      </c>
      <c r="O21" s="124"/>
      <c r="W21" s="3">
        <v>43003</v>
      </c>
      <c r="X21" s="2">
        <v>15863.15</v>
      </c>
      <c r="Y21" s="2">
        <f t="shared" si="2"/>
        <v>-6.1049529343218962E-3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1.1624796598878175</v>
      </c>
      <c r="F22" s="123">
        <f ca="1">SUMIFS(INDIRECT("fincad_data!"&amp;$B22),fincad_data!$C:$C,$C22,fincad_data!$D:$D,F$13,fincad_data!$B:$B,$D$2,fincad_data!$A:$A,$D$1)</f>
        <v>1.3235073786056655</v>
      </c>
      <c r="G22" s="123">
        <f ca="1">SUMIFS(INDIRECT("fincad_data!"&amp;$B22),fincad_data!$C:$C,$C22,fincad_data!$D:$D,G$13,fincad_data!$B:$B,$D$2,fincad_data!$A:$A,$D$1)</f>
        <v>1.5234212450298625</v>
      </c>
      <c r="H22" s="123">
        <f ca="1">SUMIFS(INDIRECT("fincad_data!"&amp;$B22),fincad_data!$C:$C,$C22,fincad_data!$D:$D,H$13,fincad_data!$B:$B,$D$2,fincad_data!$A:$A,$D$1)</f>
        <v>1.7700087980251145</v>
      </c>
      <c r="I22" s="123">
        <f ca="1">SUMIFS(INDIRECT("fincad_data!"&amp;$B22),fincad_data!$C:$C,$C22,fincad_data!$D:$D,I$13,fincad_data!$B:$B,$D$2,fincad_data!$A:$A,$D$1)</f>
        <v>3.0511740805735257</v>
      </c>
      <c r="K22" s="159">
        <f ca="1">E22/$I22</f>
        <v>0.38099421048742904</v>
      </c>
      <c r="L22" s="159">
        <f ca="1">(F22-E22)/$I22</f>
        <v>5.2775657653587479E-2</v>
      </c>
      <c r="M22" s="159">
        <f ca="1">(G22-F22)/$I22</f>
        <v>6.5520308296083671E-2</v>
      </c>
      <c r="N22" s="159">
        <f ca="1">(H22-G22)/$I22</f>
        <v>8.0817267872471288E-2</v>
      </c>
      <c r="O22" s="159">
        <f ca="1">(I22-H22)/$I22</f>
        <v>0.41989255569042855</v>
      </c>
      <c r="W22" s="3">
        <v>43000</v>
      </c>
      <c r="X22" s="2">
        <v>15960.29</v>
      </c>
      <c r="Y22" s="2">
        <f t="shared" si="2"/>
        <v>8.841442248085269E-3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1.1391290716234639</v>
      </c>
      <c r="F23" s="124">
        <f ca="1">SUMIFS(INDIRECT("fincad_data!"&amp;$B23),fincad_data!$C:$C,$C22,fincad_data!$D:$D,F$13,fincad_data!$B:$B,$D$2,fincad_data!$A:$A,$D$1)</f>
        <v>1.2721142937692753</v>
      </c>
      <c r="G23" s="124">
        <f ca="1">SUMIFS(INDIRECT("fincad_data!"&amp;$B23),fincad_data!$C:$C,$C22,fincad_data!$D:$D,G$13,fincad_data!$B:$B,$D$2,fincad_data!$A:$A,$D$1)</f>
        <v>1.4376064632576722</v>
      </c>
      <c r="H23" s="124">
        <f ca="1">SUMIFS(INDIRECT("fincad_data!"&amp;$B23),fincad_data!$C:$C,$C22,fincad_data!$D:$D,H$13,fincad_data!$B:$B,$D$2,fincad_data!$A:$A,$D$1)</f>
        <v>1.6359542339218816</v>
      </c>
      <c r="I23" s="124">
        <f ca="1">SUMIFS(INDIRECT("fincad_data!"&amp;$B23),fincad_data!$C:$C,$C22,fincad_data!$D:$D,I$13,fincad_data!$B:$B,$D$2,fincad_data!$A:$A,$D$1)</f>
        <v>2.6061169677920759</v>
      </c>
      <c r="K23" s="161">
        <f ca="1">E23/$I23</f>
        <v>0.43709821381829367</v>
      </c>
      <c r="L23" s="161">
        <f ca="1">(F23-E23)/$I23</f>
        <v>5.102810955506637E-2</v>
      </c>
      <c r="M23" s="161">
        <f ca="1">(G23-F23)/$I23</f>
        <v>6.3501435865560243E-2</v>
      </c>
      <c r="N23" s="161">
        <f ca="1">(H23-G23)/$I23</f>
        <v>7.6108545055923293E-2</v>
      </c>
      <c r="O23" s="161">
        <f ca="1">(I23-H23)/$I23</f>
        <v>0.37226369570515644</v>
      </c>
      <c r="W23" s="3">
        <v>42999</v>
      </c>
      <c r="X23" s="2">
        <v>15819.8</v>
      </c>
      <c r="Y23" s="2">
        <f t="shared" si="2"/>
        <v>-7.869810067916835E-3</v>
      </c>
    </row>
    <row r="24" spans="1:25" x14ac:dyDescent="0.25">
      <c r="A24" s="48"/>
      <c r="K24" s="16"/>
      <c r="W24" s="3">
        <v>42998</v>
      </c>
      <c r="X24" s="2">
        <v>15944.79</v>
      </c>
      <c r="Y24" s="2">
        <f t="shared" si="2"/>
        <v>2.5797147609486135E-3</v>
      </c>
    </row>
    <row r="25" spans="1:25" x14ac:dyDescent="0.25">
      <c r="A25" s="48"/>
      <c r="C25" s="41" t="s">
        <v>32</v>
      </c>
      <c r="D25" s="40">
        <f ca="1">D6</f>
        <v>15871.2715469655</v>
      </c>
      <c r="L25" s="71"/>
      <c r="W25" s="3">
        <v>42997</v>
      </c>
      <c r="X25" s="2">
        <v>15903.71</v>
      </c>
      <c r="Y25" s="2">
        <f t="shared" si="2"/>
        <v>5.5100970021213823E-3</v>
      </c>
    </row>
    <row r="26" spans="1:25" x14ac:dyDescent="0.25">
      <c r="A26" s="48"/>
      <c r="L26" s="2"/>
      <c r="W26" s="3">
        <v>42996</v>
      </c>
      <c r="X26" s="2">
        <v>15816.32</v>
      </c>
      <c r="Y26" s="2">
        <f t="shared" si="2"/>
        <v>1.3539489921411553E-3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15794.92</v>
      </c>
      <c r="Y27" s="2">
        <f t="shared" si="2"/>
        <v>1.5523358797909247E-3</v>
      </c>
    </row>
    <row r="28" spans="1:25" x14ac:dyDescent="0.25">
      <c r="A28" s="48"/>
      <c r="C28" s="8" t="s">
        <v>30</v>
      </c>
      <c r="D28" s="29">
        <f ca="1">E6</f>
        <v>16103.531080000001</v>
      </c>
      <c r="L28" s="71"/>
      <c r="W28" s="3">
        <v>42992</v>
      </c>
      <c r="X28" s="2">
        <v>15770.42</v>
      </c>
      <c r="Y28" s="2">
        <f t="shared" si="2"/>
        <v>-2.7684430572097367E-3</v>
      </c>
    </row>
    <row r="29" spans="1:25" x14ac:dyDescent="0.25">
      <c r="A29" s="48"/>
      <c r="C29" s="11" t="s">
        <v>14</v>
      </c>
      <c r="D29" s="30">
        <f ca="1">E7</f>
        <v>16357.361156249999</v>
      </c>
      <c r="W29" s="3">
        <v>42991</v>
      </c>
      <c r="X29" s="2">
        <v>15814.14</v>
      </c>
      <c r="Y29" s="2">
        <f t="shared" si="2"/>
        <v>1.8221818115460172E-3</v>
      </c>
    </row>
    <row r="30" spans="1:25" x14ac:dyDescent="0.25">
      <c r="A30" s="48"/>
      <c r="C30" s="11" t="s">
        <v>8</v>
      </c>
      <c r="D30" s="30">
        <f ca="1">E8</f>
        <v>16629.522797040001</v>
      </c>
      <c r="L30" s="71"/>
      <c r="W30" s="3">
        <v>42990</v>
      </c>
      <c r="X30" s="2">
        <v>15785.35</v>
      </c>
      <c r="Y30" s="2">
        <f t="shared" si="2"/>
        <v>-2.1281902000810041E-3</v>
      </c>
    </row>
    <row r="31" spans="1:25" x14ac:dyDescent="0.25">
      <c r="A31" s="48"/>
      <c r="C31" s="11" t="s">
        <v>6</v>
      </c>
      <c r="D31" s="30">
        <f ca="1">E9</f>
        <v>16931.155312499999</v>
      </c>
      <c r="L31" s="1"/>
      <c r="W31" s="3">
        <v>42989</v>
      </c>
      <c r="X31" s="2">
        <v>15818.98</v>
      </c>
      <c r="Y31" s="2">
        <f t="shared" si="2"/>
        <v>-8.0025460866428727E-3</v>
      </c>
    </row>
    <row r="32" spans="1:25" x14ac:dyDescent="0.25">
      <c r="A32" s="48"/>
      <c r="B32" s="48"/>
      <c r="C32" s="18" t="s">
        <v>67</v>
      </c>
      <c r="D32" s="31">
        <f ca="1">E10</f>
        <v>18177.988512976699</v>
      </c>
      <c r="F32" s="4"/>
      <c r="G32" s="4"/>
      <c r="H32" s="4"/>
      <c r="L32" s="2"/>
      <c r="N32" s="74"/>
      <c r="W32" s="3">
        <v>42986</v>
      </c>
      <c r="X32" s="2">
        <v>15946.08</v>
      </c>
      <c r="Y32" s="2">
        <f t="shared" si="2"/>
        <v>1.8730593832526493E-3</v>
      </c>
    </row>
    <row r="33" spans="1:25" x14ac:dyDescent="0.25">
      <c r="A33" s="48"/>
      <c r="B33" s="48"/>
      <c r="L33" s="72"/>
      <c r="N33" s="75"/>
      <c r="W33" s="3">
        <v>42985</v>
      </c>
      <c r="X33" s="2">
        <v>15916.24</v>
      </c>
      <c r="Y33" s="2">
        <f t="shared" si="2"/>
        <v>-8.7921810522624522E-4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15930.24</v>
      </c>
      <c r="Y34" s="2">
        <f t="shared" si="2"/>
        <v>5.2522335685403375E-3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15846.79</v>
      </c>
      <c r="Y35" s="2">
        <f t="shared" si="2"/>
        <v>-3.3905171168526925E-3</v>
      </c>
    </row>
    <row r="36" spans="1:25" x14ac:dyDescent="0.25">
      <c r="A36" s="48"/>
      <c r="B36" s="48"/>
      <c r="C36" s="49" t="s">
        <v>30</v>
      </c>
      <c r="D36" s="105">
        <f ca="1">AC2</f>
        <v>6.8041647119310975E-2</v>
      </c>
      <c r="E36" s="106">
        <f ca="1">$D$25-$D$25*D36*SQRT(B39)/SQRT($B$42)</f>
        <v>15333.481969909903</v>
      </c>
      <c r="F36" s="106">
        <f ca="1">$D$25+$D$25*D36*SQRT(B39)/SQRT($B$42)</f>
        <v>16409.061124021096</v>
      </c>
      <c r="G36" s="106">
        <f ca="1">IF(D28&gt;$D$25,F36,E36)/D28</f>
        <v>1.0189728602070731</v>
      </c>
      <c r="H36" s="106">
        <f ca="1">(D28-$D$25)/($D$25*D36*SQRT(B39)/SQRT($B$42))</f>
        <v>0.43187808567455777</v>
      </c>
      <c r="I36" s="106">
        <f ca="1">AF2</f>
        <v>582.29999999999927</v>
      </c>
      <c r="J36" s="106">
        <f ca="1">$D$25+IF(D28&gt;$D$25,I36,I36*-1)</f>
        <v>16453.571546965497</v>
      </c>
      <c r="K36" s="107">
        <f ca="1">J36/D28</f>
        <v>1.0217368765413342</v>
      </c>
      <c r="L36" s="72"/>
      <c r="W36" s="3">
        <v>42982</v>
      </c>
      <c r="X36" s="2">
        <v>15900.61</v>
      </c>
      <c r="Y36" s="2">
        <f t="shared" si="2"/>
        <v>3.6783139645605641E-3</v>
      </c>
    </row>
    <row r="37" spans="1:25" x14ac:dyDescent="0.25">
      <c r="A37" s="48"/>
      <c r="B37" s="48"/>
      <c r="C37" s="50" t="s">
        <v>14</v>
      </c>
      <c r="D37" s="108">
        <f ca="1">AC3</f>
        <v>6.4268467489046369E-2</v>
      </c>
      <c r="E37" s="109">
        <f ca="1">$D$25-$D$25*D37*SQRT(B40)/SQRT($B$42)</f>
        <v>15150.006862079896</v>
      </c>
      <c r="F37" s="109">
        <f ca="1">$D$25+$D$25*D37*SQRT(B40)/SQRT($B$42)</f>
        <v>16592.536231851103</v>
      </c>
      <c r="G37" s="109">
        <f ca="1">IF(D29&gt;$D$25,F37,E37)/D29</f>
        <v>1.0143773236620899</v>
      </c>
      <c r="H37" s="109">
        <f ca="1">(D29-$D$25)/($D$25*D37*SQRT(B40)/SQRT($B$42))</f>
        <v>0.67394067596917662</v>
      </c>
      <c r="I37" s="109">
        <f ca="1">AF3</f>
        <v>1607.1000000000004</v>
      </c>
      <c r="J37" s="109">
        <f ca="1">$D$25+IF(D29&gt;$D$25,I37,I37*-1)</f>
        <v>17478.3715469655</v>
      </c>
      <c r="K37" s="110">
        <f ca="1">J37/D29</f>
        <v>1.0685324717115006</v>
      </c>
      <c r="L37" s="73"/>
      <c r="W37" s="3">
        <v>42979</v>
      </c>
      <c r="X37" s="2">
        <v>15842.23</v>
      </c>
      <c r="Y37" s="2">
        <f t="shared" si="2"/>
        <v>-1.7463342622398607E-3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6.4807335713941927E-2</v>
      </c>
      <c r="E38" s="109">
        <f ca="1">$D$25-$D$25*D38*SQRT(B41)/SQRT($B$42)</f>
        <v>14986.458027769597</v>
      </c>
      <c r="F38" s="109">
        <f ca="1">$D$25+$D$25*D38*SQRT(B41)/SQRT($B$42)</f>
        <v>16756.085066161402</v>
      </c>
      <c r="G38" s="109">
        <f ca="1">IF(D30&gt;$D$25,F38,E38)/D30</f>
        <v>1.0076106975928334</v>
      </c>
      <c r="H38" s="109">
        <f ca="1">(D30-$D$25)/($D$25*D38*SQRT(B41)/SQRT($B$42))</f>
        <v>0.85696164629534788</v>
      </c>
      <c r="I38" s="109">
        <f ca="1">AF4</f>
        <v>2048.6000000000004</v>
      </c>
      <c r="J38" s="109">
        <f ca="1">$D$25+IF(D30&gt;$D$25,I38,I38*-1)</f>
        <v>17919.8715469655</v>
      </c>
      <c r="K38" s="110">
        <f ca="1">J38/D30</f>
        <v>1.0775938531534517</v>
      </c>
      <c r="W38" s="3">
        <v>42978</v>
      </c>
      <c r="X38" s="2">
        <v>15869.92</v>
      </c>
      <c r="Y38" s="2">
        <f t="shared" si="2"/>
        <v>-4.1771698846380855E-3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7.0961351698137984E-2</v>
      </c>
      <c r="E39" s="109">
        <f ca="1">$D$25-$D$25*D39*SQRT(B42)/SQRT($B$42)</f>
        <v>14745.02466482463</v>
      </c>
      <c r="F39" s="109">
        <f ca="1">$D$25+$D$25*D39*SQRT(B42)/SQRT($B$42)</f>
        <v>16997.518429106371</v>
      </c>
      <c r="G39" s="109">
        <f ca="1">IF(D31&gt;$D$25,F39,E39)/D31</f>
        <v>1.0039195858393299</v>
      </c>
      <c r="H39" s="109">
        <f ca="1">(D31-$D$25)/($D$25*D39*SQRT(B42)/SQRT($B$42))</f>
        <v>0.94107587096692258</v>
      </c>
      <c r="I39" s="109">
        <f ca="1">AF5</f>
        <v>2134.8799999999992</v>
      </c>
      <c r="J39" s="109">
        <f ca="1">$D$25+IF(D31&gt;$D$25,I39,I39*-1)</f>
        <v>18006.151546965499</v>
      </c>
      <c r="K39" s="110">
        <f ca="1">J39/D31</f>
        <v>1.06349219616879</v>
      </c>
      <c r="L39" s="72"/>
      <c r="W39" s="3">
        <v>42977</v>
      </c>
      <c r="X39" s="2">
        <v>15936.35</v>
      </c>
      <c r="Y39" s="2">
        <f t="shared" si="2"/>
        <v>-9.5897039998218275E-3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8.0210435733728533E-2</v>
      </c>
      <c r="E40" s="112">
        <f ca="1">$D$25-$D$25*D40*SQRT(B43)/SQRT($B$42)</f>
        <v>14070.918841686353</v>
      </c>
      <c r="F40" s="112">
        <f ca="1">$D$25+$D$25*D40*SQRT(B43)/SQRT($B$42)</f>
        <v>17671.624252244645</v>
      </c>
      <c r="G40" s="112">
        <f ca="1">IF(D32&gt;$D$25,F40,E40)/D32</f>
        <v>0.97214409832140791</v>
      </c>
      <c r="H40" s="112">
        <f ca="1">(D32-$D$25)/($D$25*D40*SQRT(B43)/SQRT($B$42))</f>
        <v>1.2812583663452437</v>
      </c>
      <c r="I40" s="112">
        <f ca="1">AF6</f>
        <v>2134.8799999999992</v>
      </c>
      <c r="J40" s="112">
        <f ca="1">$D$25+IF(D32&gt;$D$25,I40,I40*-1)</f>
        <v>18006.151546965499</v>
      </c>
      <c r="K40" s="113">
        <f ca="1">J40/D32</f>
        <v>0.99054697576200301</v>
      </c>
      <c r="L40" s="72"/>
      <c r="W40" s="3">
        <v>42976</v>
      </c>
      <c r="X40" s="2">
        <v>16089.91</v>
      </c>
      <c r="Y40" s="2">
        <f t="shared" si="2"/>
        <v>1.114584989572851E-2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15911.57</v>
      </c>
      <c r="Y41" s="2">
        <f t="shared" si="2"/>
        <v>1.0550338494324728E-2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15744.58</v>
      </c>
      <c r="Y42" s="2">
        <f t="shared" si="2"/>
        <v>8.0822359151275041E-4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15731.86</v>
      </c>
      <c r="Y43" s="2">
        <f t="shared" si="2"/>
        <v>-6.3163930286329469E-4</v>
      </c>
    </row>
    <row r="44" spans="1:25" x14ac:dyDescent="0.25">
      <c r="A44" s="48"/>
      <c r="C44" s="49" t="s">
        <v>30</v>
      </c>
      <c r="D44" s="108">
        <f ca="1">G6</f>
        <v>7.0282158860290905E-2</v>
      </c>
      <c r="E44" s="109">
        <f ca="1">$D$25-$D$25*D44*SQRT(B47)/SQRT($B$42)</f>
        <v>15315.773347138664</v>
      </c>
      <c r="F44" s="109">
        <f ca="1">$D$25+$D$25*D44*SQRT(B47)/SQRT($B$50)</f>
        <v>16426.769746792335</v>
      </c>
      <c r="G44" s="109">
        <f ca="1">IF(D28&gt;$D$25,F44,E44)/D28</f>
        <v>1.0200725334826586</v>
      </c>
      <c r="H44" s="109">
        <f ca="1">(D28-$D$25)/($D$25*D44*SQRT(B47)/SQRT($B$50))</f>
        <v>0.41811032530240894</v>
      </c>
      <c r="I44" s="116">
        <f ca="1">D44/D36</f>
        <v>1.0329285347406596</v>
      </c>
      <c r="W44" s="3">
        <v>42970</v>
      </c>
      <c r="X44" s="2">
        <v>15741.8</v>
      </c>
      <c r="Y44" s="2">
        <f t="shared" si="2"/>
        <v>2.2105752806764849E-3</v>
      </c>
    </row>
    <row r="45" spans="1:25" x14ac:dyDescent="0.25">
      <c r="A45" s="48"/>
      <c r="C45" s="50" t="s">
        <v>14</v>
      </c>
      <c r="D45" s="108">
        <f ca="1">G7</f>
        <v>8.0837119181997499E-2</v>
      </c>
      <c r="E45" s="109">
        <f ca="1">$D$25-$D$25*D45*SQRT(B48)/SQRT($B$42)</f>
        <v>14964.062124182847</v>
      </c>
      <c r="F45" s="109">
        <f ca="1">$D$25+$D$25*D45*SQRT(B48)/SQRT($B$50)</f>
        <v>16778.480969748154</v>
      </c>
      <c r="G45" s="109">
        <f ca="1">IF(D29&gt;$D$25,F45,E45)/D29</f>
        <v>1.0257449725218819</v>
      </c>
      <c r="H45" s="109">
        <f ca="1">(D29-$D$25)/($D$25*D45*SQRT(B48)/SQRT($B$50))</f>
        <v>0.53580749612755663</v>
      </c>
      <c r="I45" s="116">
        <f ca="1">D45/D37</f>
        <v>1.2578037463827034</v>
      </c>
      <c r="W45" s="3">
        <v>42969</v>
      </c>
      <c r="X45" s="2">
        <v>15707.04</v>
      </c>
      <c r="Y45" s="2">
        <f t="shared" si="2"/>
        <v>1.8231371347672762E-3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8.5094874079221006E-2</v>
      </c>
      <c r="E46" s="109">
        <f ca="1">$D$25-$D$25*D46*SQRT(B49)/SQRT($B$42)</f>
        <v>14709.472590564796</v>
      </c>
      <c r="F46" s="109">
        <f ca="1">$D$25+$D$25*D46*SQRT(B49)/SQRT($B$50)</f>
        <v>17033.070503366202</v>
      </c>
      <c r="G46" s="109">
        <f ca="1">IF(D30&gt;$D$25,F46,E46)/D30</f>
        <v>1.0242669444728763</v>
      </c>
      <c r="H46" s="109">
        <f ca="1">(D30-$D$25)/($D$25*D46*SQRT(B49)/SQRT($B$50))</f>
        <v>0.6526527209351195</v>
      </c>
      <c r="I46" s="116">
        <f ca="1">D46/D38</f>
        <v>1.3130438574859458</v>
      </c>
      <c r="W46" s="3">
        <v>42968</v>
      </c>
      <c r="X46" s="2">
        <v>15678.43</v>
      </c>
      <c r="Y46" s="2">
        <f t="shared" si="2"/>
        <v>-1.0989957790147483E-3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8.70974238951365E-2</v>
      </c>
      <c r="E47" s="109">
        <f ca="1">$D$25-$D$25*D47*SQRT(B50)/SQRT($B$42)</f>
        <v>14488.924681284627</v>
      </c>
      <c r="F47" s="109">
        <f ca="1">$D$25+$D$25*D47*SQRT(B50)/SQRT($B$50)</f>
        <v>17253.618412646374</v>
      </c>
      <c r="G47" s="109">
        <f ca="1">IF(D31&gt;$D$25,F47,E47)/D31</f>
        <v>1.0190455461659078</v>
      </c>
      <c r="H47" s="109">
        <f ca="1">(D31-$D$25)/($D$25*D47*SQRT(B50)/SQRT($B$50))</f>
        <v>0.76672779593018814</v>
      </c>
      <c r="I47" s="116">
        <f ca="1">D47/D39</f>
        <v>1.2273924017913249</v>
      </c>
      <c r="W47" s="3">
        <v>42965</v>
      </c>
      <c r="X47" s="2">
        <v>15695.67</v>
      </c>
      <c r="Y47" s="2">
        <f t="shared" si="2"/>
        <v>4.2186134515006276E-4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9.7413501922902004E-2</v>
      </c>
      <c r="E48" s="112">
        <f ca="1">$D$25-$D$25*D48*SQRT(B51)/SQRT($B$42)</f>
        <v>13684.789699393823</v>
      </c>
      <c r="F48" s="112">
        <f ca="1">$D$25+$D$25*D48*SQRT(B51)/SQRT($B$50)</f>
        <v>18057.753394537176</v>
      </c>
      <c r="G48" s="112">
        <f ca="1">IF(D32&gt;$D$25,F48,E48)/D32</f>
        <v>0.9933856752987994</v>
      </c>
      <c r="H48" s="112">
        <f ca="1">(D32-$D$25)/($D$25*D48*SQRT(B51)/SQRT($B$50))</f>
        <v>1.0549902202815253</v>
      </c>
      <c r="I48" s="117">
        <f ca="1">D48/D40</f>
        <v>1.214474164512481</v>
      </c>
      <c r="W48" s="3">
        <v>42964</v>
      </c>
      <c r="X48" s="2">
        <v>15689.05</v>
      </c>
      <c r="Y48" s="2">
        <f t="shared" si="2"/>
        <v>3.4679877667496696E-4</v>
      </c>
    </row>
    <row r="49" spans="2:25" x14ac:dyDescent="0.25">
      <c r="B49" s="58">
        <f>B41</f>
        <v>185</v>
      </c>
      <c r="W49" s="3">
        <v>42963</v>
      </c>
      <c r="X49" s="2">
        <v>15683.61</v>
      </c>
      <c r="Y49" s="2">
        <f t="shared" si="2"/>
        <v>-1.4456877354451932E-3</v>
      </c>
    </row>
    <row r="50" spans="2:25" x14ac:dyDescent="0.25">
      <c r="B50" s="58">
        <f>B42</f>
        <v>250</v>
      </c>
      <c r="W50" s="3">
        <v>42962</v>
      </c>
      <c r="X50" s="2">
        <v>15706.3</v>
      </c>
      <c r="Y50" s="2">
        <f t="shared" si="2"/>
        <v>-3.3503594469847979E-3</v>
      </c>
    </row>
    <row r="51" spans="2:25" x14ac:dyDescent="0.25">
      <c r="B51" s="58">
        <v>500</v>
      </c>
      <c r="W51" s="3">
        <v>42961</v>
      </c>
      <c r="X51" s="2">
        <v>15759.01</v>
      </c>
      <c r="Y51" s="2">
        <f t="shared" si="2"/>
        <v>3.4859830147481712E-3</v>
      </c>
    </row>
    <row r="52" spans="2:25" x14ac:dyDescent="0.25">
      <c r="W52" s="3">
        <v>42958</v>
      </c>
      <c r="X52" s="2">
        <v>15704.17</v>
      </c>
      <c r="Y52" s="2">
        <f t="shared" si="2"/>
        <v>4.3164386896481751E-3</v>
      </c>
    </row>
    <row r="53" spans="2:25" x14ac:dyDescent="0.25">
      <c r="W53" s="3">
        <v>42957</v>
      </c>
      <c r="X53" s="2">
        <v>15636.53</v>
      </c>
      <c r="Y53" s="2">
        <f t="shared" si="2"/>
        <v>-4.7963455693039409E-5</v>
      </c>
    </row>
    <row r="54" spans="2:25" x14ac:dyDescent="0.25">
      <c r="W54" s="3">
        <v>42956</v>
      </c>
      <c r="X54" s="2">
        <v>15637.28</v>
      </c>
      <c r="Y54" s="2">
        <f t="shared" si="2"/>
        <v>-4.9960426543537492E-3</v>
      </c>
    </row>
    <row r="55" spans="2:25" x14ac:dyDescent="0.25">
      <c r="B55" s="58"/>
      <c r="W55" s="3">
        <v>42955</v>
      </c>
      <c r="X55" s="2">
        <v>15715.6</v>
      </c>
      <c r="Y55" s="2">
        <f t="shared" si="2"/>
        <v>-7.5081810575913988E-5</v>
      </c>
    </row>
    <row r="56" spans="2:25" x14ac:dyDescent="0.25">
      <c r="B56" s="64"/>
      <c r="W56" s="3">
        <v>42954</v>
      </c>
      <c r="X56" s="2">
        <v>15716.78</v>
      </c>
      <c r="Y56" s="2">
        <f t="shared" si="2"/>
        <v>-6.7192144113256717E-3</v>
      </c>
    </row>
    <row r="57" spans="2:25" x14ac:dyDescent="0.25">
      <c r="W57" s="3">
        <v>42951</v>
      </c>
      <c r="X57" s="2">
        <v>15822.74</v>
      </c>
      <c r="Y57" s="2">
        <f t="shared" si="2"/>
        <v>2.5286735540278439E-3</v>
      </c>
    </row>
    <row r="58" spans="2:25" x14ac:dyDescent="0.25">
      <c r="W58" s="3">
        <v>42950</v>
      </c>
      <c r="X58" s="2">
        <v>15782.78</v>
      </c>
      <c r="Y58" s="2">
        <f t="shared" si="2"/>
        <v>-7.7016330508097798E-4</v>
      </c>
    </row>
    <row r="59" spans="2:25" x14ac:dyDescent="0.25">
      <c r="W59" s="3">
        <v>42949</v>
      </c>
      <c r="X59" s="2">
        <v>15794.94</v>
      </c>
      <c r="Y59" s="2">
        <f t="shared" si="2"/>
        <v>2.9813425179405135E-3</v>
      </c>
    </row>
    <row r="60" spans="2:25" x14ac:dyDescent="0.25">
      <c r="W60" s="3">
        <v>42948</v>
      </c>
      <c r="X60" s="2">
        <v>15747.92</v>
      </c>
      <c r="Y60" s="2">
        <f t="shared" si="2"/>
        <v>7.0907752575553231E-3</v>
      </c>
    </row>
    <row r="61" spans="2:25" x14ac:dyDescent="0.25">
      <c r="W61" s="3">
        <v>42947</v>
      </c>
      <c r="X61" s="2">
        <v>15636.65</v>
      </c>
      <c r="Y61" s="2">
        <f t="shared" si="2"/>
        <v>2.3055787458841838E-3</v>
      </c>
    </row>
    <row r="62" spans="2:25" x14ac:dyDescent="0.25">
      <c r="W62" s="3">
        <v>42944</v>
      </c>
      <c r="X62" s="2">
        <v>15600.64</v>
      </c>
      <c r="Y62" s="2">
        <f t="shared" si="2"/>
        <v>-1.1774633114860576E-3</v>
      </c>
    </row>
    <row r="63" spans="2:25" x14ac:dyDescent="0.25">
      <c r="W63" s="3">
        <v>42943</v>
      </c>
      <c r="X63" s="2">
        <v>15619.02</v>
      </c>
      <c r="Y63" s="2">
        <f t="shared" si="2"/>
        <v>7.1585311845651315E-3</v>
      </c>
    </row>
    <row r="64" spans="2:25" x14ac:dyDescent="0.25">
      <c r="W64" s="3">
        <v>42942</v>
      </c>
      <c r="X64" s="2">
        <v>15507.61</v>
      </c>
      <c r="Y64" s="2">
        <f t="shared" si="2"/>
        <v>-1.092414851145385E-3</v>
      </c>
    </row>
    <row r="65" spans="11:25" x14ac:dyDescent="0.25">
      <c r="W65" s="3">
        <v>42941</v>
      </c>
      <c r="X65" s="2">
        <v>15524.56</v>
      </c>
      <c r="Y65" s="2">
        <f t="shared" si="2"/>
        <v>8.7512579878950962E-4</v>
      </c>
    </row>
    <row r="66" spans="11:25" x14ac:dyDescent="0.25">
      <c r="W66" s="3">
        <v>42940</v>
      </c>
      <c r="X66" s="2">
        <v>15510.98</v>
      </c>
      <c r="Y66" s="2">
        <f t="shared" si="2"/>
        <v>-2.062841907244003E-4</v>
      </c>
    </row>
    <row r="67" spans="11:25" x14ac:dyDescent="0.25">
      <c r="K67" s="48"/>
      <c r="W67" s="3">
        <v>42937</v>
      </c>
      <c r="X67" s="2">
        <v>15514.18</v>
      </c>
      <c r="Y67" s="2">
        <f t="shared" si="2"/>
        <v>1.1705988965084109E-2</v>
      </c>
    </row>
    <row r="68" spans="11:25" x14ac:dyDescent="0.25">
      <c r="W68" s="3">
        <v>42936</v>
      </c>
      <c r="X68" s="2">
        <v>15333.63</v>
      </c>
      <c r="Y68" s="2">
        <f t="shared" si="2"/>
        <v>-1.1315116075867274E-3</v>
      </c>
    </row>
    <row r="69" spans="11:25" x14ac:dyDescent="0.25">
      <c r="W69" s="3">
        <v>42935</v>
      </c>
      <c r="X69" s="2">
        <v>15350.99</v>
      </c>
      <c r="Y69" s="2">
        <f t="shared" si="2"/>
        <v>8.1461143631255664E-4</v>
      </c>
    </row>
    <row r="70" spans="11:25" x14ac:dyDescent="0.25">
      <c r="W70" s="3">
        <v>42934</v>
      </c>
      <c r="X70" s="2">
        <v>15338.49</v>
      </c>
      <c r="Y70" s="2">
        <f t="shared" ref="Y70:Y133" si="3">LN(X70/X71)</f>
        <v>5.5196585023493359E-3</v>
      </c>
    </row>
    <row r="71" spans="11:25" x14ac:dyDescent="0.25">
      <c r="W71" s="3">
        <v>42933</v>
      </c>
      <c r="X71" s="2">
        <v>15254.06</v>
      </c>
      <c r="Y71" s="2">
        <f t="shared" si="3"/>
        <v>2.1420507555842952E-3</v>
      </c>
    </row>
    <row r="72" spans="11:25" x14ac:dyDescent="0.25">
      <c r="W72" s="3">
        <v>42930</v>
      </c>
      <c r="X72" s="2">
        <v>15221.42</v>
      </c>
      <c r="Y72" s="2">
        <f t="shared" si="3"/>
        <v>1.8002569028357054E-4</v>
      </c>
    </row>
    <row r="73" spans="11:25" x14ac:dyDescent="0.25">
      <c r="W73" s="3">
        <v>42929</v>
      </c>
      <c r="X73" s="2">
        <v>15218.68</v>
      </c>
      <c r="Y73" s="2">
        <f t="shared" si="3"/>
        <v>-6.5493780374389866E-3</v>
      </c>
    </row>
    <row r="74" spans="11:25" x14ac:dyDescent="0.25">
      <c r="W74" s="3">
        <v>42928</v>
      </c>
      <c r="X74" s="2">
        <v>15318.68</v>
      </c>
      <c r="Y74" s="2">
        <f t="shared" si="3"/>
        <v>3.727231944978566E-3</v>
      </c>
    </row>
    <row r="75" spans="11:25" x14ac:dyDescent="0.25">
      <c r="W75" s="3">
        <v>42927</v>
      </c>
      <c r="X75" s="2">
        <v>15261.69</v>
      </c>
      <c r="Y75" s="2">
        <f t="shared" si="3"/>
        <v>-2.3061627715877483E-4</v>
      </c>
    </row>
    <row r="76" spans="11:25" x14ac:dyDescent="0.25">
      <c r="W76" s="3">
        <v>42926</v>
      </c>
      <c r="X76" s="2">
        <v>15265.21</v>
      </c>
      <c r="Y76" s="2">
        <f t="shared" si="3"/>
        <v>-2.5888148540264958E-3</v>
      </c>
    </row>
    <row r="77" spans="11:25" x14ac:dyDescent="0.25">
      <c r="W77" s="3">
        <v>42923</v>
      </c>
      <c r="X77" s="2">
        <v>15304.78</v>
      </c>
      <c r="Y77" s="2">
        <f t="shared" si="3"/>
        <v>7.2224638224605182E-3</v>
      </c>
    </row>
    <row r="78" spans="11:25" x14ac:dyDescent="0.25">
      <c r="W78" s="3">
        <v>42922</v>
      </c>
      <c r="X78" s="2">
        <v>15194.64</v>
      </c>
      <c r="Y78" s="2">
        <f t="shared" si="3"/>
        <v>2.6333389408259764E-3</v>
      </c>
    </row>
    <row r="79" spans="11:25" x14ac:dyDescent="0.25">
      <c r="W79" s="3">
        <v>42921</v>
      </c>
      <c r="X79" s="2">
        <v>15154.68</v>
      </c>
      <c r="Y79" s="2">
        <f t="shared" si="3"/>
        <v>-1.3083103299771019E-3</v>
      </c>
    </row>
    <row r="80" spans="11:25" x14ac:dyDescent="0.25">
      <c r="W80" s="3">
        <v>42920</v>
      </c>
      <c r="X80" s="2">
        <v>15174.52</v>
      </c>
      <c r="Y80" s="2">
        <f t="shared" si="3"/>
        <v>-2.7738319575953334E-3</v>
      </c>
    </row>
    <row r="81" spans="23:25" x14ac:dyDescent="0.25">
      <c r="W81" s="3">
        <v>42919</v>
      </c>
      <c r="X81" s="2">
        <v>15216.67</v>
      </c>
      <c r="Y81" s="2">
        <f t="shared" si="3"/>
        <v>-3.9816816889039344E-4</v>
      </c>
    </row>
    <row r="82" spans="23:25" x14ac:dyDescent="0.25">
      <c r="W82" s="3">
        <v>42916</v>
      </c>
      <c r="X82" s="2">
        <v>15222.73</v>
      </c>
      <c r="Y82" s="2">
        <f t="shared" si="3"/>
        <v>2.3907320742701408E-3</v>
      </c>
    </row>
    <row r="83" spans="23:25" x14ac:dyDescent="0.25">
      <c r="W83" s="3">
        <v>42915</v>
      </c>
      <c r="X83" s="2">
        <v>15186.38</v>
      </c>
      <c r="Y83" s="2">
        <f t="shared" si="3"/>
        <v>1.9338630348109385E-3</v>
      </c>
    </row>
    <row r="84" spans="23:25" x14ac:dyDescent="0.25">
      <c r="W84" s="3">
        <v>42914</v>
      </c>
      <c r="X84" s="2">
        <v>15157.04</v>
      </c>
      <c r="Y84" s="2">
        <f t="shared" si="3"/>
        <v>1.2621341771131405E-2</v>
      </c>
    </row>
    <row r="85" spans="23:25" x14ac:dyDescent="0.25">
      <c r="W85" s="3">
        <v>42913</v>
      </c>
      <c r="X85" s="2">
        <v>14966.94</v>
      </c>
      <c r="Y85" s="2">
        <f t="shared" si="3"/>
        <v>5.316460416991178E-3</v>
      </c>
    </row>
    <row r="86" spans="23:25" x14ac:dyDescent="0.25">
      <c r="W86" s="3">
        <v>42912</v>
      </c>
      <c r="X86" s="2">
        <v>14887.58</v>
      </c>
      <c r="Y86" s="2">
        <f t="shared" si="3"/>
        <v>6.9074697487397734E-4</v>
      </c>
    </row>
    <row r="87" spans="23:25" x14ac:dyDescent="0.25">
      <c r="W87" s="3">
        <v>42909</v>
      </c>
      <c r="X87" s="2">
        <v>14877.3</v>
      </c>
      <c r="Y87" s="2">
        <f t="shared" si="3"/>
        <v>-2.4262212127065076E-4</v>
      </c>
    </row>
    <row r="88" spans="23:25" x14ac:dyDescent="0.25">
      <c r="W88" s="3">
        <v>42908</v>
      </c>
      <c r="X88" s="2">
        <v>14880.91</v>
      </c>
      <c r="Y88" s="2">
        <f t="shared" si="3"/>
        <v>2.7812479970416408E-3</v>
      </c>
    </row>
    <row r="89" spans="23:25" x14ac:dyDescent="0.25">
      <c r="W89" s="3">
        <v>42907</v>
      </c>
      <c r="X89" s="2">
        <v>14839.58</v>
      </c>
      <c r="Y89" s="2">
        <f t="shared" si="3"/>
        <v>3.5452030606649814E-4</v>
      </c>
    </row>
    <row r="90" spans="23:25" x14ac:dyDescent="0.25">
      <c r="W90" s="3">
        <v>42906</v>
      </c>
      <c r="X90" s="2">
        <v>14834.32</v>
      </c>
      <c r="Y90" s="2">
        <f t="shared" si="3"/>
        <v>-2.6430695441455499E-3</v>
      </c>
    </row>
    <row r="91" spans="23:25" x14ac:dyDescent="0.25">
      <c r="W91" s="3">
        <v>42905</v>
      </c>
      <c r="X91" s="2">
        <v>14873.58</v>
      </c>
      <c r="Y91" s="2">
        <f t="shared" si="3"/>
        <v>1.1355427405215536E-3</v>
      </c>
    </row>
    <row r="92" spans="23:25" x14ac:dyDescent="0.25">
      <c r="W92" s="3">
        <v>42902</v>
      </c>
      <c r="X92" s="2">
        <v>14856.7</v>
      </c>
      <c r="Y92" s="2">
        <f t="shared" si="3"/>
        <v>-1.4066737606862765E-4</v>
      </c>
    </row>
    <row r="93" spans="23:25" x14ac:dyDescent="0.25">
      <c r="W93" s="3">
        <v>42901</v>
      </c>
      <c r="X93" s="2">
        <v>14858.79</v>
      </c>
      <c r="Y93" s="2">
        <f t="shared" si="3"/>
        <v>-2.0586126766440126E-3</v>
      </c>
    </row>
    <row r="94" spans="23:25" x14ac:dyDescent="0.25">
      <c r="W94" s="3">
        <v>42900</v>
      </c>
      <c r="X94" s="2">
        <v>14889.41</v>
      </c>
      <c r="Y94" s="2">
        <f t="shared" si="3"/>
        <v>-1.0371122625147306E-3</v>
      </c>
    </row>
    <row r="95" spans="23:25" x14ac:dyDescent="0.25">
      <c r="W95" s="3">
        <v>42899</v>
      </c>
      <c r="X95" s="2">
        <v>14904.86</v>
      </c>
      <c r="Y95" s="2">
        <f t="shared" si="3"/>
        <v>-1.9940039053840041E-3</v>
      </c>
    </row>
    <row r="96" spans="23:25" x14ac:dyDescent="0.25">
      <c r="W96" s="3">
        <v>42898</v>
      </c>
      <c r="X96" s="2">
        <v>14934.61</v>
      </c>
      <c r="Y96" s="2">
        <f t="shared" si="3"/>
        <v>5.0648280690842535E-3</v>
      </c>
    </row>
    <row r="97" spans="23:25" x14ac:dyDescent="0.25">
      <c r="W97" s="3">
        <v>42895</v>
      </c>
      <c r="X97" s="2">
        <v>14859.16</v>
      </c>
      <c r="Y97" s="2">
        <f t="shared" si="3"/>
        <v>-6.9613038359786624E-3</v>
      </c>
    </row>
    <row r="98" spans="23:25" x14ac:dyDescent="0.25">
      <c r="W98" s="3">
        <v>42894</v>
      </c>
      <c r="X98" s="2">
        <v>14962.96</v>
      </c>
      <c r="Y98" s="2">
        <f t="shared" si="3"/>
        <v>-1.2436325553734891E-3</v>
      </c>
    </row>
    <row r="99" spans="23:25" x14ac:dyDescent="0.25">
      <c r="W99" s="3">
        <v>42893</v>
      </c>
      <c r="X99" s="2">
        <v>14981.58</v>
      </c>
      <c r="Y99" s="2">
        <f t="shared" si="3"/>
        <v>1.5785154213571342E-3</v>
      </c>
    </row>
    <row r="100" spans="23:25" x14ac:dyDescent="0.25">
      <c r="W100" s="3">
        <v>42892</v>
      </c>
      <c r="X100" s="2">
        <v>14957.95</v>
      </c>
      <c r="Y100" s="2">
        <f t="shared" si="3"/>
        <v>-1.3862608757474798E-3</v>
      </c>
    </row>
    <row r="101" spans="23:25" x14ac:dyDescent="0.25">
      <c r="W101" s="3">
        <v>42891</v>
      </c>
      <c r="X101" s="2">
        <v>14978.7</v>
      </c>
      <c r="Y101" s="2">
        <f t="shared" si="3"/>
        <v>3.2391659458231034E-3</v>
      </c>
    </row>
    <row r="102" spans="23:25" x14ac:dyDescent="0.25">
      <c r="W102" s="3">
        <v>42888</v>
      </c>
      <c r="X102" s="2">
        <v>14930.26</v>
      </c>
      <c r="Y102" s="2">
        <f t="shared" si="3"/>
        <v>-9.3457700459353456E-4</v>
      </c>
    </row>
    <row r="103" spans="23:25" x14ac:dyDescent="0.25">
      <c r="W103" s="3">
        <v>42887</v>
      </c>
      <c r="X103" s="2">
        <v>14944.22</v>
      </c>
      <c r="Y103" s="2">
        <f t="shared" si="3"/>
        <v>4.3932709070779027E-3</v>
      </c>
    </row>
    <row r="104" spans="23:25" x14ac:dyDescent="0.25">
      <c r="W104" s="3">
        <v>42886</v>
      </c>
      <c r="X104" s="2">
        <v>14878.71</v>
      </c>
      <c r="Y104" s="2">
        <f t="shared" si="3"/>
        <v>2.4460773535000149E-3</v>
      </c>
    </row>
    <row r="105" spans="23:25" x14ac:dyDescent="0.25">
      <c r="W105" s="3">
        <v>42885</v>
      </c>
      <c r="X105" s="2">
        <v>14842.36</v>
      </c>
      <c r="Y105" s="2">
        <f t="shared" si="3"/>
        <v>-3.7739395799156134E-3</v>
      </c>
    </row>
    <row r="106" spans="23:25" x14ac:dyDescent="0.25">
      <c r="W106" s="3">
        <v>42884</v>
      </c>
      <c r="X106" s="2">
        <v>14898.48</v>
      </c>
      <c r="Y106" s="2">
        <f t="shared" si="3"/>
        <v>-1.549292967257267E-3</v>
      </c>
    </row>
    <row r="107" spans="23:25" x14ac:dyDescent="0.25">
      <c r="W107" s="3">
        <v>42881</v>
      </c>
      <c r="X107" s="2">
        <v>14921.58</v>
      </c>
      <c r="Y107" s="2">
        <f t="shared" si="3"/>
        <v>-1.674692881769901E-3</v>
      </c>
    </row>
    <row r="108" spans="23:25" x14ac:dyDescent="0.25">
      <c r="W108" s="3">
        <v>42880</v>
      </c>
      <c r="X108" s="2">
        <v>14946.59</v>
      </c>
      <c r="Y108" s="2">
        <f t="shared" si="3"/>
        <v>3.7322205032409325E-3</v>
      </c>
    </row>
    <row r="109" spans="23:25" x14ac:dyDescent="0.25">
      <c r="W109" s="3">
        <v>42879</v>
      </c>
      <c r="X109" s="2">
        <v>14890.91</v>
      </c>
      <c r="Y109" s="2">
        <f t="shared" si="3"/>
        <v>-4.8883375368967913E-3</v>
      </c>
    </row>
    <row r="110" spans="23:25" x14ac:dyDescent="0.25">
      <c r="W110" s="3">
        <v>42878</v>
      </c>
      <c r="X110" s="2">
        <v>14963.88</v>
      </c>
      <c r="Y110" s="2">
        <f t="shared" si="3"/>
        <v>7.1372011954748899E-3</v>
      </c>
    </row>
    <row r="111" spans="23:25" x14ac:dyDescent="0.25">
      <c r="W111" s="3">
        <v>42877</v>
      </c>
      <c r="X111" s="2">
        <v>14857.46</v>
      </c>
      <c r="Y111" s="2">
        <f t="shared" si="3"/>
        <v>-8.0767180526086956E-6</v>
      </c>
    </row>
    <row r="112" spans="23:25" x14ac:dyDescent="0.25">
      <c r="W112" s="3">
        <v>42874</v>
      </c>
      <c r="X112" s="2">
        <v>14857.58</v>
      </c>
      <c r="Y112" s="2">
        <f t="shared" si="3"/>
        <v>-6.2440202752391211E-4</v>
      </c>
    </row>
    <row r="113" spans="23:25" x14ac:dyDescent="0.25">
      <c r="W113" s="3">
        <v>42873</v>
      </c>
      <c r="X113" s="2">
        <v>14866.86</v>
      </c>
      <c r="Y113" s="2">
        <f t="shared" si="3"/>
        <v>7.1968180593937397E-3</v>
      </c>
    </row>
    <row r="114" spans="23:25" x14ac:dyDescent="0.25">
      <c r="W114" s="3">
        <v>42872</v>
      </c>
      <c r="X114" s="2">
        <v>14760.25</v>
      </c>
      <c r="Y114" s="2">
        <f t="shared" si="3"/>
        <v>4.8109306954930899E-3</v>
      </c>
    </row>
    <row r="115" spans="23:25" x14ac:dyDescent="0.25">
      <c r="W115" s="3">
        <v>42871</v>
      </c>
      <c r="X115" s="2">
        <v>14689.41</v>
      </c>
      <c r="Y115" s="2">
        <f t="shared" si="3"/>
        <v>8.6434471742639959E-3</v>
      </c>
    </row>
    <row r="116" spans="23:25" x14ac:dyDescent="0.25">
      <c r="W116" s="3">
        <v>42870</v>
      </c>
      <c r="X116" s="2">
        <v>14562.99</v>
      </c>
      <c r="Y116" s="2">
        <f t="shared" si="3"/>
        <v>5.0384252136697347E-3</v>
      </c>
    </row>
    <row r="117" spans="23:25" x14ac:dyDescent="0.25">
      <c r="W117" s="3">
        <v>42867</v>
      </c>
      <c r="X117" s="2">
        <v>14489.8</v>
      </c>
      <c r="Y117" s="2">
        <f t="shared" si="3"/>
        <v>-2.1006506502511302E-3</v>
      </c>
    </row>
    <row r="118" spans="23:25" x14ac:dyDescent="0.25">
      <c r="W118" s="3">
        <v>42866</v>
      </c>
      <c r="X118" s="2">
        <v>14520.27</v>
      </c>
      <c r="Y118" s="2">
        <f t="shared" si="3"/>
        <v>-4.4479637184598127E-4</v>
      </c>
    </row>
    <row r="119" spans="23:25" x14ac:dyDescent="0.25">
      <c r="W119" s="3">
        <v>42865</v>
      </c>
      <c r="X119" s="2">
        <v>14526.73</v>
      </c>
      <c r="Y119" s="2">
        <f t="shared" si="3"/>
        <v>-2.5156381165691907E-3</v>
      </c>
    </row>
    <row r="120" spans="23:25" x14ac:dyDescent="0.25">
      <c r="W120" s="3">
        <v>42864</v>
      </c>
      <c r="X120" s="2">
        <v>14563.32</v>
      </c>
      <c r="Y120" s="2">
        <f t="shared" si="3"/>
        <v>-4.4965897042959104E-4</v>
      </c>
    </row>
    <row r="121" spans="23:25" x14ac:dyDescent="0.25">
      <c r="W121" s="3">
        <v>42863</v>
      </c>
      <c r="X121" s="2">
        <v>14569.87</v>
      </c>
      <c r="Y121" s="2">
        <f t="shared" si="3"/>
        <v>-2.8333445956016251E-3</v>
      </c>
    </row>
    <row r="122" spans="23:25" x14ac:dyDescent="0.25">
      <c r="W122" s="3">
        <v>42860</v>
      </c>
      <c r="X122" s="2">
        <v>14611.21</v>
      </c>
      <c r="Y122" s="2">
        <f t="shared" si="3"/>
        <v>4.1987359874910753E-3</v>
      </c>
    </row>
    <row r="123" spans="23:25" x14ac:dyDescent="0.25">
      <c r="W123" s="3">
        <v>42859</v>
      </c>
      <c r="X123" s="2">
        <v>14549.99</v>
      </c>
      <c r="Y123" s="2">
        <f t="shared" si="3"/>
        <v>2.1845164033869394E-3</v>
      </c>
    </row>
    <row r="124" spans="23:25" x14ac:dyDescent="0.25">
      <c r="W124" s="3">
        <v>42858</v>
      </c>
      <c r="X124" s="2">
        <v>14518.24</v>
      </c>
      <c r="Y124" s="2">
        <f t="shared" si="3"/>
        <v>-8.4203399893564672E-4</v>
      </c>
    </row>
    <row r="125" spans="23:25" x14ac:dyDescent="0.25">
      <c r="W125" s="3">
        <v>42857</v>
      </c>
      <c r="X125" s="2">
        <v>14530.47</v>
      </c>
      <c r="Y125" s="2">
        <f t="shared" si="3"/>
        <v>2.3264169567194687E-4</v>
      </c>
    </row>
    <row r="126" spans="23:25" x14ac:dyDescent="0.25">
      <c r="W126" s="3">
        <v>42856</v>
      </c>
      <c r="X126" s="2">
        <v>14527.09</v>
      </c>
      <c r="Y126" s="2">
        <f t="shared" si="3"/>
        <v>-3.00772064190626E-4</v>
      </c>
    </row>
    <row r="127" spans="23:25" x14ac:dyDescent="0.25">
      <c r="W127" s="3">
        <v>42853</v>
      </c>
      <c r="X127" s="2">
        <v>14531.46</v>
      </c>
      <c r="Y127" s="2">
        <f t="shared" si="3"/>
        <v>8.123611515790303E-4</v>
      </c>
    </row>
    <row r="128" spans="23:25" x14ac:dyDescent="0.25">
      <c r="W128" s="3">
        <v>42852</v>
      </c>
      <c r="X128" s="2">
        <v>14519.66</v>
      </c>
      <c r="Y128" s="2">
        <f t="shared" si="3"/>
        <v>2.5411642408354417E-3</v>
      </c>
    </row>
    <row r="129" spans="23:25" x14ac:dyDescent="0.25">
      <c r="W129" s="3">
        <v>42851</v>
      </c>
      <c r="X129" s="2">
        <v>14482.81</v>
      </c>
      <c r="Y129" s="2">
        <f t="shared" si="3"/>
        <v>9.7127761718726461E-4</v>
      </c>
    </row>
    <row r="130" spans="23:25" x14ac:dyDescent="0.25">
      <c r="W130" s="3">
        <v>42850</v>
      </c>
      <c r="X130" s="2">
        <v>14468.75</v>
      </c>
      <c r="Y130" s="2">
        <f t="shared" si="3"/>
        <v>8.0572538762380408E-3</v>
      </c>
    </row>
    <row r="131" spans="23:25" x14ac:dyDescent="0.25">
      <c r="W131" s="3">
        <v>42849</v>
      </c>
      <c r="X131" s="2">
        <v>14352.64</v>
      </c>
      <c r="Y131" s="2">
        <f t="shared" si="3"/>
        <v>5.5880782472360604E-3</v>
      </c>
    </row>
    <row r="132" spans="23:25" x14ac:dyDescent="0.25">
      <c r="W132" s="3">
        <v>42846</v>
      </c>
      <c r="X132" s="2">
        <v>14272.66</v>
      </c>
      <c r="Y132" s="2">
        <f t="shared" si="3"/>
        <v>-5.0117115645093345E-3</v>
      </c>
    </row>
    <row r="133" spans="23:25" x14ac:dyDescent="0.25">
      <c r="W133" s="3">
        <v>42845</v>
      </c>
      <c r="X133" s="2">
        <v>14344.37</v>
      </c>
      <c r="Y133" s="2">
        <f t="shared" si="3"/>
        <v>4.9514583186978231E-3</v>
      </c>
    </row>
    <row r="134" spans="23:25" x14ac:dyDescent="0.25">
      <c r="W134" s="3">
        <v>42844</v>
      </c>
      <c r="X134" s="2">
        <v>14273.52</v>
      </c>
      <c r="Y134" s="2">
        <f t="shared" ref="Y134:Y197" si="4">LN(X134/X135)</f>
        <v>7.6580601876017765E-3</v>
      </c>
    </row>
    <row r="135" spans="23:25" x14ac:dyDescent="0.25">
      <c r="W135" s="3">
        <v>42843</v>
      </c>
      <c r="X135" s="2">
        <v>14164.63</v>
      </c>
      <c r="Y135" s="2">
        <f t="shared" si="4"/>
        <v>3.412186963240233E-3</v>
      </c>
    </row>
    <row r="136" spans="23:25" x14ac:dyDescent="0.25">
      <c r="W136" s="3">
        <v>42842</v>
      </c>
      <c r="X136" s="2">
        <v>14116.38</v>
      </c>
      <c r="Y136" s="2">
        <f t="shared" si="4"/>
        <v>1.3653040559878876E-3</v>
      </c>
    </row>
    <row r="137" spans="23:25" x14ac:dyDescent="0.25">
      <c r="W137" s="3">
        <v>42839</v>
      </c>
      <c r="X137" s="2">
        <v>14097.12</v>
      </c>
      <c r="Y137" s="2">
        <f t="shared" si="4"/>
        <v>-9.4088425238188494E-4</v>
      </c>
    </row>
    <row r="138" spans="23:25" x14ac:dyDescent="0.25">
      <c r="W138" s="3">
        <v>42838</v>
      </c>
      <c r="X138" s="2">
        <v>14110.39</v>
      </c>
      <c r="Y138" s="2">
        <f t="shared" si="4"/>
        <v>6.2030277725953547E-4</v>
      </c>
    </row>
    <row r="139" spans="23:25" x14ac:dyDescent="0.25">
      <c r="W139" s="3">
        <v>42837</v>
      </c>
      <c r="X139" s="2">
        <v>14101.64</v>
      </c>
      <c r="Y139" s="2">
        <f t="shared" si="4"/>
        <v>1.6827798007606276E-3</v>
      </c>
    </row>
    <row r="140" spans="23:25" x14ac:dyDescent="0.25">
      <c r="W140" s="3">
        <v>42836</v>
      </c>
      <c r="X140" s="2">
        <v>14077.93</v>
      </c>
      <c r="Y140" s="2">
        <f t="shared" si="4"/>
        <v>1.2417201015911554E-3</v>
      </c>
    </row>
    <row r="141" spans="23:25" x14ac:dyDescent="0.25">
      <c r="W141" s="3">
        <v>42835</v>
      </c>
      <c r="X141" s="2">
        <v>14060.46</v>
      </c>
      <c r="Y141" s="2">
        <f t="shared" si="4"/>
        <v>-7.2705638390955507E-3</v>
      </c>
    </row>
    <row r="142" spans="23:25" x14ac:dyDescent="0.25">
      <c r="W142" s="3">
        <v>42832</v>
      </c>
      <c r="X142" s="2">
        <v>14163.06</v>
      </c>
      <c r="Y142" s="2">
        <f t="shared" si="4"/>
        <v>-3.2419189323399079E-3</v>
      </c>
    </row>
    <row r="143" spans="23:25" x14ac:dyDescent="0.25">
      <c r="W143" s="3">
        <v>42831</v>
      </c>
      <c r="X143" s="2">
        <v>14209.05</v>
      </c>
      <c r="Y143" s="2">
        <f t="shared" si="4"/>
        <v>-1.0473749937089608E-3</v>
      </c>
    </row>
    <row r="144" spans="23:25" x14ac:dyDescent="0.25">
      <c r="W144" s="3">
        <v>42830</v>
      </c>
      <c r="X144" s="2">
        <v>14223.94</v>
      </c>
      <c r="Y144" s="2">
        <f t="shared" si="4"/>
        <v>9.9107443315144201E-4</v>
      </c>
    </row>
    <row r="145" spans="23:25" x14ac:dyDescent="0.25">
      <c r="W145" s="3">
        <v>42829</v>
      </c>
      <c r="X145" s="2">
        <v>14209.85</v>
      </c>
      <c r="Y145" s="2">
        <f t="shared" si="4"/>
        <v>-6.0925078111243242E-4</v>
      </c>
    </row>
    <row r="146" spans="23:25" x14ac:dyDescent="0.25">
      <c r="W146" s="3">
        <v>42828</v>
      </c>
      <c r="X146" s="2">
        <v>14218.51</v>
      </c>
      <c r="Y146" s="2">
        <f t="shared" si="4"/>
        <v>-2.0733128042678198E-3</v>
      </c>
    </row>
    <row r="147" spans="23:25" x14ac:dyDescent="0.25">
      <c r="W147" s="3">
        <v>42825</v>
      </c>
      <c r="X147" s="2">
        <v>14248.02</v>
      </c>
      <c r="Y147" s="2">
        <f t="shared" si="4"/>
        <v>-3.3583306770390751E-3</v>
      </c>
    </row>
    <row r="148" spans="23:25" x14ac:dyDescent="0.25">
      <c r="W148" s="3">
        <v>42824</v>
      </c>
      <c r="X148" s="2">
        <v>14295.95</v>
      </c>
      <c r="Y148" s="2">
        <f t="shared" si="4"/>
        <v>-4.4988343753266918E-3</v>
      </c>
    </row>
    <row r="149" spans="23:25" x14ac:dyDescent="0.25">
      <c r="W149" s="3">
        <v>42823</v>
      </c>
      <c r="X149" s="2">
        <v>14360.41</v>
      </c>
      <c r="Y149" s="2">
        <f t="shared" si="4"/>
        <v>-6.9982351193532341E-3</v>
      </c>
    </row>
    <row r="150" spans="23:25" x14ac:dyDescent="0.25">
      <c r="W150" s="3">
        <v>42822</v>
      </c>
      <c r="X150" s="2">
        <v>14461.26</v>
      </c>
      <c r="Y150" s="2">
        <f t="shared" si="4"/>
        <v>4.5096141309275482E-4</v>
      </c>
    </row>
    <row r="151" spans="23:25" x14ac:dyDescent="0.25">
      <c r="W151" s="3">
        <v>42821</v>
      </c>
      <c r="X151" s="2">
        <v>14454.74</v>
      </c>
      <c r="Y151" s="2">
        <f t="shared" si="4"/>
        <v>4.6160472854848266E-3</v>
      </c>
    </row>
    <row r="152" spans="23:25" x14ac:dyDescent="0.25">
      <c r="W152" s="3">
        <v>42818</v>
      </c>
      <c r="X152" s="2">
        <v>14388.17</v>
      </c>
      <c r="Y152" s="2">
        <f t="shared" si="4"/>
        <v>1.7146822353416994E-3</v>
      </c>
    </row>
    <row r="153" spans="23:25" x14ac:dyDescent="0.25">
      <c r="W153" s="3">
        <v>42817</v>
      </c>
      <c r="X153" s="2">
        <v>14363.52</v>
      </c>
      <c r="Y153" s="2">
        <f t="shared" si="4"/>
        <v>-1.1807678867108832E-3</v>
      </c>
    </row>
    <row r="154" spans="23:25" x14ac:dyDescent="0.25">
      <c r="W154" s="3">
        <v>42816</v>
      </c>
      <c r="X154" s="2">
        <v>14380.49</v>
      </c>
      <c r="Y154" s="2">
        <f t="shared" si="4"/>
        <v>6.1195892940143647E-5</v>
      </c>
    </row>
    <row r="155" spans="23:25" x14ac:dyDescent="0.25">
      <c r="W155" s="3">
        <v>42815</v>
      </c>
      <c r="X155" s="2">
        <v>14379.61</v>
      </c>
      <c r="Y155" s="2">
        <f t="shared" si="4"/>
        <v>3.118990744867883E-3</v>
      </c>
    </row>
    <row r="156" spans="23:25" x14ac:dyDescent="0.25">
      <c r="W156" s="3">
        <v>42814</v>
      </c>
      <c r="X156" s="2">
        <v>14334.83</v>
      </c>
      <c r="Y156" s="2">
        <f t="shared" si="4"/>
        <v>-2.5534469538887848E-3</v>
      </c>
    </row>
    <row r="157" spans="23:25" x14ac:dyDescent="0.25">
      <c r="W157" s="3">
        <v>42811</v>
      </c>
      <c r="X157" s="2">
        <v>14371.48</v>
      </c>
      <c r="Y157" s="2">
        <f t="shared" si="4"/>
        <v>5.929951751158946E-3</v>
      </c>
    </row>
    <row r="158" spans="23:25" x14ac:dyDescent="0.25">
      <c r="W158" s="3">
        <v>42810</v>
      </c>
      <c r="X158" s="2">
        <v>14286.51</v>
      </c>
      <c r="Y158" s="2">
        <f t="shared" si="4"/>
        <v>5.3824604886300673E-3</v>
      </c>
    </row>
    <row r="159" spans="23:25" x14ac:dyDescent="0.25">
      <c r="W159" s="3">
        <v>42809</v>
      </c>
      <c r="X159" s="2">
        <v>14209.82</v>
      </c>
      <c r="Y159" s="2">
        <f t="shared" si="4"/>
        <v>-2.1146085943013811E-3</v>
      </c>
    </row>
    <row r="160" spans="23:25" x14ac:dyDescent="0.25">
      <c r="W160" s="3">
        <v>42808</v>
      </c>
      <c r="X160" s="2">
        <v>14239.9</v>
      </c>
      <c r="Y160" s="2">
        <f t="shared" si="4"/>
        <v>-1.2723732878801783E-3</v>
      </c>
    </row>
    <row r="161" spans="23:25" x14ac:dyDescent="0.25">
      <c r="W161" s="3">
        <v>42807</v>
      </c>
      <c r="X161" s="2">
        <v>14258.03</v>
      </c>
      <c r="Y161" s="2">
        <f t="shared" si="4"/>
        <v>4.4438519345038237E-3</v>
      </c>
    </row>
    <row r="162" spans="23:25" x14ac:dyDescent="0.25">
      <c r="W162" s="3">
        <v>42804</v>
      </c>
      <c r="X162" s="2">
        <v>14194.81</v>
      </c>
      <c r="Y162" s="2">
        <f t="shared" si="4"/>
        <v>4.4523658483614625E-3</v>
      </c>
    </row>
    <row r="163" spans="23:25" x14ac:dyDescent="0.25">
      <c r="W163" s="3">
        <v>42803</v>
      </c>
      <c r="X163" s="2">
        <v>14131.75</v>
      </c>
      <c r="Y163" s="2">
        <f t="shared" si="4"/>
        <v>3.0907303122575769E-3</v>
      </c>
    </row>
    <row r="164" spans="23:25" x14ac:dyDescent="0.25">
      <c r="W164" s="3">
        <v>42802</v>
      </c>
      <c r="X164" s="2">
        <v>14088.14</v>
      </c>
      <c r="Y164" s="2">
        <f t="shared" si="4"/>
        <v>-3.0086422756227808E-3</v>
      </c>
    </row>
    <row r="165" spans="23:25" x14ac:dyDescent="0.25">
      <c r="W165" s="3">
        <v>42801</v>
      </c>
      <c r="X165" s="2">
        <v>14130.59</v>
      </c>
      <c r="Y165" s="2">
        <f t="shared" si="4"/>
        <v>-3.8973985249062498E-3</v>
      </c>
    </row>
    <row r="166" spans="23:25" x14ac:dyDescent="0.25">
      <c r="W166" s="3">
        <v>42800</v>
      </c>
      <c r="X166" s="2">
        <v>14185.77</v>
      </c>
      <c r="Y166" s="2">
        <f t="shared" si="4"/>
        <v>7.9173312619879761E-3</v>
      </c>
    </row>
    <row r="167" spans="23:25" x14ac:dyDescent="0.25">
      <c r="W167" s="3">
        <v>42797</v>
      </c>
      <c r="X167" s="2">
        <v>14073.9</v>
      </c>
      <c r="Y167" s="2">
        <f t="shared" si="4"/>
        <v>-5.0861376854028923E-4</v>
      </c>
    </row>
    <row r="168" spans="23:25" x14ac:dyDescent="0.25">
      <c r="W168" s="3">
        <v>42796</v>
      </c>
      <c r="X168" s="2">
        <v>14081.06</v>
      </c>
      <c r="Y168" s="2">
        <f t="shared" si="4"/>
        <v>-7.1630876182097135E-4</v>
      </c>
    </row>
    <row r="169" spans="23:25" x14ac:dyDescent="0.25">
      <c r="W169" s="3">
        <v>42795</v>
      </c>
      <c r="X169" s="2">
        <v>14091.15</v>
      </c>
      <c r="Y169" s="2">
        <f t="shared" si="4"/>
        <v>-2.0169623030138577E-3</v>
      </c>
    </row>
    <row r="170" spans="23:25" x14ac:dyDescent="0.25">
      <c r="W170" s="3">
        <v>42794</v>
      </c>
      <c r="X170" s="2">
        <v>14119.6</v>
      </c>
      <c r="Y170" s="2">
        <f t="shared" si="4"/>
        <v>9.5616344801580436E-5</v>
      </c>
    </row>
    <row r="171" spans="23:25" x14ac:dyDescent="0.25">
      <c r="W171" s="3">
        <v>42793</v>
      </c>
      <c r="X171" s="2">
        <v>14118.25</v>
      </c>
      <c r="Y171" s="2">
        <f t="shared" si="4"/>
        <v>1.81419224113529E-3</v>
      </c>
    </row>
    <row r="172" spans="23:25" x14ac:dyDescent="0.25">
      <c r="W172" s="3">
        <v>42790</v>
      </c>
      <c r="X172" s="2">
        <v>14092.66</v>
      </c>
      <c r="Y172" s="2">
        <f t="shared" si="4"/>
        <v>3.321429210283487E-4</v>
      </c>
    </row>
    <row r="173" spans="23:25" x14ac:dyDescent="0.25">
      <c r="W173" s="3">
        <v>42789</v>
      </c>
      <c r="X173" s="2">
        <v>14087.98</v>
      </c>
      <c r="Y173" s="2">
        <f t="shared" si="4"/>
        <v>3.3182524566262549E-3</v>
      </c>
    </row>
    <row r="174" spans="23:25" x14ac:dyDescent="0.25">
      <c r="W174" s="3">
        <v>42788</v>
      </c>
      <c r="X174" s="2">
        <v>14041.31</v>
      </c>
      <c r="Y174" s="2">
        <f t="shared" si="4"/>
        <v>-6.2228926346275691E-3</v>
      </c>
    </row>
    <row r="175" spans="23:25" x14ac:dyDescent="0.25">
      <c r="W175" s="3">
        <v>42787</v>
      </c>
      <c r="X175" s="2">
        <v>14128.96</v>
      </c>
      <c r="Y175" s="2">
        <f t="shared" si="4"/>
        <v>-4.005708414998429E-3</v>
      </c>
    </row>
    <row r="176" spans="23:25" x14ac:dyDescent="0.25">
      <c r="W176" s="3">
        <v>42786</v>
      </c>
      <c r="X176" s="2">
        <v>14185.67</v>
      </c>
      <c r="Y176" s="2">
        <f t="shared" si="4"/>
        <v>-1.0737469229632091E-3</v>
      </c>
    </row>
    <row r="177" spans="23:25" x14ac:dyDescent="0.25">
      <c r="W177" s="3">
        <v>42783</v>
      </c>
      <c r="X177" s="2">
        <v>14200.91</v>
      </c>
      <c r="Y177" s="2">
        <f t="shared" si="4"/>
        <v>2.1458252422157224E-3</v>
      </c>
    </row>
    <row r="178" spans="23:25" x14ac:dyDescent="0.25">
      <c r="W178" s="3">
        <v>42782</v>
      </c>
      <c r="X178" s="2">
        <v>14170.47</v>
      </c>
      <c r="Y178" s="2">
        <f t="shared" si="4"/>
        <v>7.3065558934991733E-3</v>
      </c>
    </row>
    <row r="179" spans="23:25" x14ac:dyDescent="0.25">
      <c r="W179" s="3">
        <v>42781</v>
      </c>
      <c r="X179" s="2">
        <v>14067.31</v>
      </c>
      <c r="Y179" s="2">
        <f t="shared" si="4"/>
        <v>-7.343956917515361E-3</v>
      </c>
    </row>
    <row r="180" spans="23:25" x14ac:dyDescent="0.25">
      <c r="W180" s="3">
        <v>42780</v>
      </c>
      <c r="X180" s="2">
        <v>14171</v>
      </c>
      <c r="Y180" s="2">
        <f t="shared" si="4"/>
        <v>-1.532238831168784E-3</v>
      </c>
    </row>
    <row r="181" spans="23:25" x14ac:dyDescent="0.25">
      <c r="W181" s="3">
        <v>42779</v>
      </c>
      <c r="X181" s="2">
        <v>14192.73</v>
      </c>
      <c r="Y181" s="2">
        <f t="shared" si="4"/>
        <v>1.6620898978237891E-3</v>
      </c>
    </row>
    <row r="182" spans="23:25" x14ac:dyDescent="0.25">
      <c r="W182" s="3">
        <v>42776</v>
      </c>
      <c r="X182" s="2">
        <v>14169.16</v>
      </c>
      <c r="Y182" s="2">
        <f t="shared" si="4"/>
        <v>-4.1862517892732156E-3</v>
      </c>
    </row>
    <row r="183" spans="23:25" x14ac:dyDescent="0.25">
      <c r="W183" s="3">
        <v>42775</v>
      </c>
      <c r="X183" s="2">
        <v>14228.6</v>
      </c>
      <c r="Y183" s="2">
        <f t="shared" si="4"/>
        <v>1.7268883555327985E-3</v>
      </c>
    </row>
    <row r="184" spans="23:25" x14ac:dyDescent="0.25">
      <c r="W184" s="3">
        <v>42774</v>
      </c>
      <c r="X184" s="2">
        <v>14204.05</v>
      </c>
      <c r="Y184" s="2">
        <f t="shared" si="4"/>
        <v>-1.7627310146965023E-3</v>
      </c>
    </row>
    <row r="185" spans="23:25" x14ac:dyDescent="0.25">
      <c r="W185" s="3">
        <v>42773</v>
      </c>
      <c r="X185" s="2">
        <v>14229.11</v>
      </c>
      <c r="Y185" s="2">
        <f t="shared" si="4"/>
        <v>-6.286984820613465E-3</v>
      </c>
    </row>
    <row r="186" spans="23:25" x14ac:dyDescent="0.25">
      <c r="W186" s="3">
        <v>42772</v>
      </c>
      <c r="X186" s="2">
        <v>14318.85</v>
      </c>
      <c r="Y186" s="2">
        <f t="shared" si="4"/>
        <v>-1.3169756692711085E-3</v>
      </c>
    </row>
    <row r="187" spans="23:25" x14ac:dyDescent="0.25">
      <c r="W187" s="3">
        <v>42769</v>
      </c>
      <c r="X187" s="2">
        <v>14337.72</v>
      </c>
      <c r="Y187" s="2">
        <f t="shared" si="4"/>
        <v>-6.9323910010037201E-3</v>
      </c>
    </row>
    <row r="188" spans="23:25" x14ac:dyDescent="0.25">
      <c r="W188" s="3">
        <v>42768</v>
      </c>
      <c r="X188" s="2">
        <v>14437.46</v>
      </c>
      <c r="Y188" s="2">
        <f t="shared" si="4"/>
        <v>3.6018064448495761E-5</v>
      </c>
    </row>
    <row r="189" spans="23:25" x14ac:dyDescent="0.25">
      <c r="W189" s="3">
        <v>42767</v>
      </c>
      <c r="X189" s="2">
        <v>14436.94</v>
      </c>
      <c r="Y189" s="2">
        <f t="shared" si="4"/>
        <v>1.0268696903342608E-2</v>
      </c>
    </row>
    <row r="190" spans="23:25" x14ac:dyDescent="0.25">
      <c r="W190" s="3">
        <v>42766</v>
      </c>
      <c r="X190" s="2">
        <v>14289.45</v>
      </c>
      <c r="Y190" s="2">
        <f t="shared" si="4"/>
        <v>9.9423422404074178E-4</v>
      </c>
    </row>
    <row r="191" spans="23:25" x14ac:dyDescent="0.25">
      <c r="W191" s="3">
        <v>42765</v>
      </c>
      <c r="X191" s="2">
        <v>14275.25</v>
      </c>
      <c r="Y191" s="2">
        <f t="shared" si="4"/>
        <v>1.5272352308199336E-4</v>
      </c>
    </row>
    <row r="192" spans="23:25" x14ac:dyDescent="0.25">
      <c r="W192" s="3">
        <v>42762</v>
      </c>
      <c r="X192" s="2">
        <v>14273.07</v>
      </c>
      <c r="Y192" s="2">
        <f t="shared" si="4"/>
        <v>-2.2849122866986514E-3</v>
      </c>
    </row>
    <row r="193" spans="23:25" x14ac:dyDescent="0.25">
      <c r="W193" s="3">
        <v>42761</v>
      </c>
      <c r="X193" s="2">
        <v>14305.72</v>
      </c>
      <c r="Y193" s="2">
        <f t="shared" si="4"/>
        <v>-1.5911035680972203E-3</v>
      </c>
    </row>
    <row r="194" spans="23:25" x14ac:dyDescent="0.25">
      <c r="W194" s="3">
        <v>42760</v>
      </c>
      <c r="X194" s="2">
        <v>14328.5</v>
      </c>
      <c r="Y194" s="2">
        <f t="shared" si="4"/>
        <v>2.7012755838773844E-4</v>
      </c>
    </row>
    <row r="195" spans="23:25" x14ac:dyDescent="0.25">
      <c r="W195" s="3">
        <v>42759</v>
      </c>
      <c r="X195" s="2">
        <v>14324.63</v>
      </c>
      <c r="Y195" s="2">
        <f t="shared" si="4"/>
        <v>-2.0433390096664707E-3</v>
      </c>
    </row>
    <row r="196" spans="23:25" x14ac:dyDescent="0.25">
      <c r="W196" s="3">
        <v>42758</v>
      </c>
      <c r="X196" s="2">
        <v>14353.93</v>
      </c>
      <c r="Y196" s="2">
        <f t="shared" si="4"/>
        <v>3.4642800317049726E-3</v>
      </c>
    </row>
    <row r="197" spans="23:25" x14ac:dyDescent="0.25">
      <c r="W197" s="3">
        <v>42755</v>
      </c>
      <c r="X197" s="2">
        <v>14304.29</v>
      </c>
      <c r="Y197" s="2">
        <f t="shared" si="4"/>
        <v>3.9689151816783633E-3</v>
      </c>
    </row>
    <row r="198" spans="23:25" x14ac:dyDescent="0.25">
      <c r="W198" s="3">
        <v>42754</v>
      </c>
      <c r="X198" s="2">
        <v>14247.63</v>
      </c>
      <c r="Y198" s="2">
        <f t="shared" ref="Y198:Y261" si="5">LN(X198/X199)</f>
        <v>-6.1675448075855814E-4</v>
      </c>
    </row>
    <row r="199" spans="23:25" x14ac:dyDescent="0.25">
      <c r="W199" s="3">
        <v>42753</v>
      </c>
      <c r="X199" s="2">
        <v>14256.42</v>
      </c>
      <c r="Y199" s="2">
        <f t="shared" si="5"/>
        <v>2.3483651599373353E-3</v>
      </c>
    </row>
    <row r="200" spans="23:25" x14ac:dyDescent="0.25">
      <c r="W200" s="3">
        <v>42752</v>
      </c>
      <c r="X200" s="2">
        <v>14222.98</v>
      </c>
      <c r="Y200" s="2">
        <f t="shared" si="5"/>
        <v>5.6780536278924999E-3</v>
      </c>
    </row>
    <row r="201" spans="23:25" x14ac:dyDescent="0.25">
      <c r="W201" s="3">
        <v>42751</v>
      </c>
      <c r="X201" s="2">
        <v>14142.45</v>
      </c>
      <c r="Y201" s="2">
        <f t="shared" si="5"/>
        <v>-2.598715522739479E-3</v>
      </c>
    </row>
    <row r="202" spans="23:25" x14ac:dyDescent="0.25">
      <c r="W202" s="3">
        <v>42748</v>
      </c>
      <c r="X202" s="2">
        <v>14179.25</v>
      </c>
      <c r="Y202" s="2">
        <f t="shared" si="5"/>
        <v>3.1702083723537168E-3</v>
      </c>
    </row>
    <row r="203" spans="23:25" x14ac:dyDescent="0.25">
      <c r="W203" s="3">
        <v>42747</v>
      </c>
      <c r="X203" s="2">
        <v>14134.37</v>
      </c>
      <c r="Y203" s="2">
        <f t="shared" si="5"/>
        <v>4.7173678780502498E-3</v>
      </c>
    </row>
    <row r="204" spans="23:25" x14ac:dyDescent="0.25">
      <c r="W204" s="3">
        <v>42746</v>
      </c>
      <c r="X204" s="2">
        <v>14067.85</v>
      </c>
      <c r="Y204" s="2">
        <f t="shared" si="5"/>
        <v>-2.9952573861078036E-3</v>
      </c>
    </row>
    <row r="205" spans="23:25" x14ac:dyDescent="0.25">
      <c r="W205" s="3">
        <v>42745</v>
      </c>
      <c r="X205" s="2">
        <v>14110.05</v>
      </c>
      <c r="Y205" s="2">
        <f t="shared" si="5"/>
        <v>1.3886270995229716E-3</v>
      </c>
    </row>
    <row r="206" spans="23:25" x14ac:dyDescent="0.25">
      <c r="W206" s="3">
        <v>42744</v>
      </c>
      <c r="X206" s="2">
        <v>14090.47</v>
      </c>
      <c r="Y206" s="2">
        <f t="shared" si="5"/>
        <v>-5.3926343288850515E-3</v>
      </c>
    </row>
    <row r="207" spans="23:25" x14ac:dyDescent="0.25">
      <c r="W207" s="3">
        <v>42741</v>
      </c>
      <c r="X207" s="2">
        <v>14166.66</v>
      </c>
      <c r="Y207" s="2">
        <f t="shared" si="5"/>
        <v>8.1956139726378184E-3</v>
      </c>
    </row>
    <row r="208" spans="23:25" x14ac:dyDescent="0.25">
      <c r="W208" s="3">
        <v>42740</v>
      </c>
      <c r="X208" s="2">
        <v>14051.03</v>
      </c>
      <c r="Y208" s="2">
        <f t="shared" si="5"/>
        <v>2.0917126393120242E-3</v>
      </c>
    </row>
    <row r="209" spans="23:25" x14ac:dyDescent="0.25">
      <c r="W209" s="3">
        <v>42739</v>
      </c>
      <c r="X209" s="2">
        <v>14021.67</v>
      </c>
      <c r="Y209" s="2">
        <f t="shared" si="5"/>
        <v>-2.8664446076532685E-3</v>
      </c>
    </row>
    <row r="210" spans="23:25" x14ac:dyDescent="0.25">
      <c r="W210" s="3">
        <v>42738</v>
      </c>
      <c r="X210" s="2">
        <v>14061.92</v>
      </c>
      <c r="Y210" s="2">
        <f t="shared" si="5"/>
        <v>-7.148374160949789E-3</v>
      </c>
    </row>
    <row r="211" spans="23:25" x14ac:dyDescent="0.25">
      <c r="W211" s="3">
        <v>42737</v>
      </c>
      <c r="X211" s="2">
        <v>14162.8</v>
      </c>
      <c r="Y211" s="2">
        <f t="shared" si="5"/>
        <v>1.0450457075777416E-4</v>
      </c>
    </row>
    <row r="212" spans="23:25" x14ac:dyDescent="0.25">
      <c r="W212" s="3">
        <v>42734</v>
      </c>
      <c r="X212" s="2">
        <v>14161.32</v>
      </c>
      <c r="Y212" s="2">
        <f t="shared" si="5"/>
        <v>6.1674176218330049E-3</v>
      </c>
    </row>
    <row r="213" spans="23:25" x14ac:dyDescent="0.25">
      <c r="W213" s="3">
        <v>42733</v>
      </c>
      <c r="X213" s="2">
        <v>14074.25</v>
      </c>
      <c r="Y213" s="2">
        <f t="shared" si="5"/>
        <v>1.3587214610735574E-3</v>
      </c>
    </row>
    <row r="214" spans="23:25" x14ac:dyDescent="0.25">
      <c r="W214" s="3">
        <v>42732</v>
      </c>
      <c r="X214" s="2">
        <v>14055.14</v>
      </c>
      <c r="Y214" s="2">
        <f t="shared" si="5"/>
        <v>-1.5153450053390915E-4</v>
      </c>
    </row>
    <row r="215" spans="23:25" x14ac:dyDescent="0.25">
      <c r="W215" s="3">
        <v>42731</v>
      </c>
      <c r="X215" s="2">
        <v>14057.27</v>
      </c>
      <c r="Y215" s="2">
        <f t="shared" si="5"/>
        <v>1.2656265258591845E-3</v>
      </c>
    </row>
    <row r="216" spans="23:25" x14ac:dyDescent="0.25">
      <c r="W216" s="3">
        <v>42730</v>
      </c>
      <c r="X216" s="2">
        <v>14039.49</v>
      </c>
      <c r="Y216" s="2">
        <f t="shared" si="5"/>
        <v>-5.5043828167631844E-4</v>
      </c>
    </row>
    <row r="217" spans="23:25" x14ac:dyDescent="0.25">
      <c r="W217" s="3">
        <v>42727</v>
      </c>
      <c r="X217" s="2">
        <v>14047.22</v>
      </c>
      <c r="Y217" s="2">
        <f t="shared" si="5"/>
        <v>-5.4373200761141161E-4</v>
      </c>
    </row>
    <row r="218" spans="23:25" x14ac:dyDescent="0.25">
      <c r="W218" s="3">
        <v>42726</v>
      </c>
      <c r="X218" s="2">
        <v>14054.86</v>
      </c>
      <c r="Y218" s="2">
        <f t="shared" si="5"/>
        <v>4.0137762586242064E-3</v>
      </c>
    </row>
    <row r="219" spans="23:25" x14ac:dyDescent="0.25">
      <c r="W219" s="3">
        <v>42725</v>
      </c>
      <c r="X219" s="2">
        <v>13998.56</v>
      </c>
      <c r="Y219" s="2">
        <f t="shared" si="5"/>
        <v>3.1144504291593616E-3</v>
      </c>
    </row>
    <row r="220" spans="23:25" x14ac:dyDescent="0.25">
      <c r="W220" s="3">
        <v>42724</v>
      </c>
      <c r="X220" s="2">
        <v>13955.03</v>
      </c>
      <c r="Y220" s="2">
        <f t="shared" si="5"/>
        <v>-4.0669518167531617E-3</v>
      </c>
    </row>
    <row r="221" spans="23:25" x14ac:dyDescent="0.25">
      <c r="W221" s="3">
        <v>42723</v>
      </c>
      <c r="X221" s="2">
        <v>14011.9</v>
      </c>
      <c r="Y221" s="2">
        <f t="shared" si="5"/>
        <v>2.4280268107164655E-3</v>
      </c>
    </row>
    <row r="222" spans="23:25" x14ac:dyDescent="0.25">
      <c r="W222" s="3">
        <v>42720</v>
      </c>
      <c r="X222" s="2">
        <v>13977.92</v>
      </c>
      <c r="Y222" s="2">
        <f t="shared" si="5"/>
        <v>-5.2188960146734411E-3</v>
      </c>
    </row>
    <row r="223" spans="23:25" x14ac:dyDescent="0.25">
      <c r="W223" s="3">
        <v>42719</v>
      </c>
      <c r="X223" s="2">
        <v>14051.06</v>
      </c>
      <c r="Y223" s="2">
        <f t="shared" si="5"/>
        <v>-5.2682620710874017E-3</v>
      </c>
    </row>
    <row r="224" spans="23:25" x14ac:dyDescent="0.25">
      <c r="W224" s="3">
        <v>42718</v>
      </c>
      <c r="X224" s="2">
        <v>14125.28</v>
      </c>
      <c r="Y224" s="2">
        <f t="shared" si="5"/>
        <v>-2.1470314022775314E-3</v>
      </c>
    </row>
    <row r="225" spans="23:25" x14ac:dyDescent="0.25">
      <c r="W225" s="3">
        <v>42717</v>
      </c>
      <c r="X225" s="2">
        <v>14155.64</v>
      </c>
      <c r="Y225" s="2">
        <f t="shared" si="5"/>
        <v>4.6882603777168314E-3</v>
      </c>
    </row>
    <row r="226" spans="23:25" x14ac:dyDescent="0.25">
      <c r="W226" s="3">
        <v>42716</v>
      </c>
      <c r="X226" s="2">
        <v>14089.43</v>
      </c>
      <c r="Y226" s="2">
        <f t="shared" si="5"/>
        <v>-3.5827895989850099E-3</v>
      </c>
    </row>
    <row r="227" spans="23:25" x14ac:dyDescent="0.25">
      <c r="W227" s="3">
        <v>42713</v>
      </c>
      <c r="X227" s="2">
        <v>14140</v>
      </c>
      <c r="Y227" s="2">
        <f t="shared" si="5"/>
        <v>-1.4426552457450824E-2</v>
      </c>
    </row>
    <row r="228" spans="23:25" x14ac:dyDescent="0.25">
      <c r="W228" s="3">
        <v>42712</v>
      </c>
      <c r="X228" s="2">
        <v>14345.47</v>
      </c>
      <c r="Y228" s="2">
        <f t="shared" si="5"/>
        <v>3.4229582278336463E-3</v>
      </c>
    </row>
    <row r="229" spans="23:25" x14ac:dyDescent="0.25">
      <c r="W229" s="3">
        <v>42711</v>
      </c>
      <c r="X229" s="2">
        <v>14296.45</v>
      </c>
      <c r="Y229" s="2">
        <f t="shared" si="5"/>
        <v>-7.6224252240401896E-3</v>
      </c>
    </row>
    <row r="230" spans="23:25" x14ac:dyDescent="0.25">
      <c r="W230" s="3">
        <v>42710</v>
      </c>
      <c r="X230" s="2">
        <v>14405.84</v>
      </c>
      <c r="Y230" s="2">
        <f t="shared" si="5"/>
        <v>7.1818534526686224E-3</v>
      </c>
    </row>
    <row r="231" spans="23:25" x14ac:dyDescent="0.25">
      <c r="W231" s="3">
        <v>42709</v>
      </c>
      <c r="X231" s="2">
        <v>14302.75</v>
      </c>
      <c r="Y231" s="2">
        <f t="shared" si="5"/>
        <v>-7.5899379734678746E-3</v>
      </c>
    </row>
    <row r="232" spans="23:25" x14ac:dyDescent="0.25">
      <c r="W232" s="3">
        <v>42706</v>
      </c>
      <c r="X232" s="2">
        <v>14411.72</v>
      </c>
      <c r="Y232" s="2">
        <f t="shared" si="5"/>
        <v>1.4047047760633344E-3</v>
      </c>
    </row>
    <row r="233" spans="23:25" x14ac:dyDescent="0.25">
      <c r="W233" s="3">
        <v>42705</v>
      </c>
      <c r="X233" s="2">
        <v>14391.49</v>
      </c>
      <c r="Y233" s="2">
        <f t="shared" si="5"/>
        <v>-3.5160319321937417E-3</v>
      </c>
    </row>
    <row r="234" spans="23:25" x14ac:dyDescent="0.25">
      <c r="W234" s="3">
        <v>42704</v>
      </c>
      <c r="X234" s="2">
        <v>14442.18</v>
      </c>
      <c r="Y234" s="2">
        <f t="shared" si="5"/>
        <v>5.2205736504706514E-3</v>
      </c>
    </row>
    <row r="235" spans="23:25" x14ac:dyDescent="0.25">
      <c r="W235" s="3">
        <v>42703</v>
      </c>
      <c r="X235" s="2">
        <v>14366.98</v>
      </c>
      <c r="Y235" s="2">
        <f t="shared" si="5"/>
        <v>-3.7834702261968049E-3</v>
      </c>
    </row>
    <row r="236" spans="23:25" x14ac:dyDescent="0.25">
      <c r="W236" s="3">
        <v>42702</v>
      </c>
      <c r="X236" s="2">
        <v>14421.44</v>
      </c>
      <c r="Y236" s="2">
        <f t="shared" si="5"/>
        <v>5.6554821819192443E-3</v>
      </c>
    </row>
    <row r="237" spans="23:25" x14ac:dyDescent="0.25">
      <c r="W237" s="3">
        <v>42699</v>
      </c>
      <c r="X237" s="2">
        <v>14340.11</v>
      </c>
      <c r="Y237" s="2">
        <f t="shared" si="5"/>
        <v>2.2011486549914192E-3</v>
      </c>
    </row>
    <row r="238" spans="23:25" x14ac:dyDescent="0.25">
      <c r="W238" s="3">
        <v>42698</v>
      </c>
      <c r="X238" s="2">
        <v>14308.58</v>
      </c>
      <c r="Y238" s="2">
        <f t="shared" si="5"/>
        <v>-9.4095037334820963E-4</v>
      </c>
    </row>
    <row r="239" spans="23:25" x14ac:dyDescent="0.25">
      <c r="W239" s="3">
        <v>42697</v>
      </c>
      <c r="X239" s="2">
        <v>14322.05</v>
      </c>
      <c r="Y239" s="2">
        <f t="shared" si="5"/>
        <v>1.6883337798015089E-3</v>
      </c>
    </row>
    <row r="240" spans="23:25" x14ac:dyDescent="0.25">
      <c r="W240" s="3">
        <v>42696</v>
      </c>
      <c r="X240" s="2">
        <v>14297.89</v>
      </c>
      <c r="Y240" s="2">
        <f t="shared" si="5"/>
        <v>2.4242724704054263E-3</v>
      </c>
    </row>
    <row r="241" spans="23:25" x14ac:dyDescent="0.25">
      <c r="W241" s="3">
        <v>42695</v>
      </c>
      <c r="X241" s="2">
        <v>14263.27</v>
      </c>
      <c r="Y241" s="2">
        <f t="shared" si="5"/>
        <v>1.0430817520151452E-3</v>
      </c>
    </row>
    <row r="242" spans="23:25" x14ac:dyDescent="0.25">
      <c r="W242" s="3">
        <v>42692</v>
      </c>
      <c r="X242" s="2">
        <v>14248.4</v>
      </c>
      <c r="Y242" s="2">
        <f t="shared" si="5"/>
        <v>-5.8243630454944918E-3</v>
      </c>
    </row>
    <row r="243" spans="23:25" x14ac:dyDescent="0.25">
      <c r="W243" s="3">
        <v>42691</v>
      </c>
      <c r="X243" s="2">
        <v>14331.63</v>
      </c>
      <c r="Y243" s="2">
        <f t="shared" si="5"/>
        <v>1.0388022874658956E-3</v>
      </c>
    </row>
    <row r="244" spans="23:25" x14ac:dyDescent="0.25">
      <c r="W244" s="3">
        <v>42690</v>
      </c>
      <c r="X244" s="2">
        <v>14316.75</v>
      </c>
      <c r="Y244" s="2">
        <f t="shared" si="5"/>
        <v>-9.3659590211073642E-3</v>
      </c>
    </row>
    <row r="245" spans="23:25" x14ac:dyDescent="0.25">
      <c r="W245" s="3">
        <v>42689</v>
      </c>
      <c r="X245" s="2">
        <v>14451.47</v>
      </c>
      <c r="Y245" s="2">
        <f t="shared" si="5"/>
        <v>5.5622814088190945E-3</v>
      </c>
    </row>
    <row r="246" spans="23:25" x14ac:dyDescent="0.25">
      <c r="W246" s="3">
        <v>42688</v>
      </c>
      <c r="X246" s="2">
        <v>14371.31</v>
      </c>
      <c r="Y246" s="2">
        <f t="shared" si="5"/>
        <v>-1.3531703195444146E-2</v>
      </c>
    </row>
    <row r="247" spans="23:25" x14ac:dyDescent="0.25">
      <c r="W247" s="3">
        <v>42685</v>
      </c>
      <c r="X247" s="2">
        <v>14567.1</v>
      </c>
      <c r="Y247" s="2">
        <f t="shared" si="5"/>
        <v>1.4344067606769886E-2</v>
      </c>
    </row>
    <row r="248" spans="23:25" x14ac:dyDescent="0.25">
      <c r="W248" s="3">
        <v>42684</v>
      </c>
      <c r="X248" s="2">
        <v>14359.64</v>
      </c>
      <c r="Y248" s="2">
        <f t="shared" si="5"/>
        <v>-1.5160643454738417E-2</v>
      </c>
    </row>
    <row r="249" spans="23:25" x14ac:dyDescent="0.25">
      <c r="W249" s="3">
        <v>42683</v>
      </c>
      <c r="X249" s="2">
        <v>14579</v>
      </c>
      <c r="Y249" s="2">
        <f t="shared" si="5"/>
        <v>6.6590659967308103E-3</v>
      </c>
    </row>
    <row r="250" spans="23:25" x14ac:dyDescent="0.25">
      <c r="W250" s="3">
        <v>42682</v>
      </c>
      <c r="X250" s="2">
        <v>14482.24</v>
      </c>
      <c r="Y250" s="2">
        <f t="shared" si="5"/>
        <v>1.4683920086477553E-3</v>
      </c>
    </row>
    <row r="251" spans="23:25" x14ac:dyDescent="0.25">
      <c r="W251" s="3">
        <v>42681</v>
      </c>
      <c r="X251" s="2">
        <v>14460.99</v>
      </c>
      <c r="Y251" s="2">
        <f t="shared" si="5"/>
        <v>-4.327118754642382E-3</v>
      </c>
    </row>
    <row r="252" spans="23:25" x14ac:dyDescent="0.25">
      <c r="W252" s="3">
        <v>42678</v>
      </c>
      <c r="X252" s="2">
        <v>14523.7</v>
      </c>
      <c r="Y252" s="2">
        <f t="shared" si="5"/>
        <v>1.1870410695622407E-3</v>
      </c>
    </row>
    <row r="253" spans="23:25" x14ac:dyDescent="0.25">
      <c r="W253" s="3">
        <v>42677</v>
      </c>
      <c r="X253" s="2">
        <v>14506.47</v>
      </c>
      <c r="Y253" s="2">
        <f t="shared" si="5"/>
        <v>1.7435003504108161E-3</v>
      </c>
    </row>
    <row r="254" spans="23:25" x14ac:dyDescent="0.25">
      <c r="W254" s="3">
        <v>42676</v>
      </c>
      <c r="X254" s="2">
        <v>14481.2</v>
      </c>
      <c r="Y254" s="2">
        <f t="shared" si="5"/>
        <v>9.965799304157804E-3</v>
      </c>
    </row>
    <row r="255" spans="23:25" x14ac:dyDescent="0.25">
      <c r="W255" s="3">
        <v>42675</v>
      </c>
      <c r="X255" s="2">
        <v>14337.6</v>
      </c>
      <c r="Y255" s="2">
        <f t="shared" si="5"/>
        <v>3.2610865925950762E-3</v>
      </c>
    </row>
    <row r="256" spans="23:25" x14ac:dyDescent="0.25">
      <c r="W256" s="3">
        <v>42674</v>
      </c>
      <c r="X256" s="2">
        <v>14290.92</v>
      </c>
      <c r="Y256" s="2">
        <f t="shared" si="5"/>
        <v>3.8518077972773397E-3</v>
      </c>
    </row>
    <row r="257" spans="23:25" x14ac:dyDescent="0.25">
      <c r="W257" s="3">
        <v>42671</v>
      </c>
      <c r="X257" s="2">
        <v>14235.98</v>
      </c>
      <c r="Y257" s="2">
        <f t="shared" si="5"/>
        <v>8.0321769232796476E-4</v>
      </c>
    </row>
    <row r="258" spans="23:25" x14ac:dyDescent="0.25">
      <c r="W258" s="3">
        <v>42670</v>
      </c>
      <c r="X258" s="2">
        <v>14224.55</v>
      </c>
      <c r="Y258" s="2">
        <f t="shared" si="5"/>
        <v>8.1652780502415449E-4</v>
      </c>
    </row>
    <row r="259" spans="23:25" x14ac:dyDescent="0.25">
      <c r="W259" s="3">
        <v>42669</v>
      </c>
      <c r="X259" s="2">
        <v>14212.94</v>
      </c>
      <c r="Y259" s="2">
        <f t="shared" si="5"/>
        <v>3.5431874480604435E-3</v>
      </c>
    </row>
    <row r="260" spans="23:25" x14ac:dyDescent="0.25">
      <c r="W260" s="3">
        <v>42668</v>
      </c>
      <c r="X260" s="2">
        <v>14162.67</v>
      </c>
      <c r="Y260" s="2">
        <f t="shared" si="5"/>
        <v>-4.0803188015109892E-4</v>
      </c>
    </row>
    <row r="261" spans="23:25" x14ac:dyDescent="0.25">
      <c r="W261" s="3">
        <v>42667</v>
      </c>
      <c r="X261" s="2">
        <v>14168.45</v>
      </c>
      <c r="Y261" s="2">
        <f t="shared" si="5"/>
        <v>-2.1200721305787585E-3</v>
      </c>
    </row>
    <row r="262" spans="23:25" x14ac:dyDescent="0.25">
      <c r="W262" s="3">
        <v>42664</v>
      </c>
      <c r="X262" s="2">
        <v>14198.52</v>
      </c>
      <c r="Y262" s="2">
        <f t="shared" ref="Y262:Y325" si="6">LN(X262/X263)</f>
        <v>-4.9263882883687996E-3</v>
      </c>
    </row>
    <row r="263" spans="23:25" x14ac:dyDescent="0.25">
      <c r="W263" s="3">
        <v>42663</v>
      </c>
      <c r="X263" s="2">
        <v>14268.64</v>
      </c>
      <c r="Y263" s="2">
        <f t="shared" si="6"/>
        <v>-2.1520575709466712E-3</v>
      </c>
    </row>
    <row r="264" spans="23:25" x14ac:dyDescent="0.25">
      <c r="W264" s="3">
        <v>42662</v>
      </c>
      <c r="X264" s="2">
        <v>14299.38</v>
      </c>
      <c r="Y264" s="2">
        <f t="shared" si="6"/>
        <v>-3.7079633770763878E-3</v>
      </c>
    </row>
    <row r="265" spans="23:25" x14ac:dyDescent="0.25">
      <c r="W265" s="3">
        <v>42661</v>
      </c>
      <c r="X265" s="2">
        <v>14352.5</v>
      </c>
      <c r="Y265" s="2">
        <f t="shared" si="6"/>
        <v>-4.7924414086985016E-4</v>
      </c>
    </row>
    <row r="266" spans="23:25" x14ac:dyDescent="0.25">
      <c r="W266" s="3">
        <v>42660</v>
      </c>
      <c r="X266" s="2">
        <v>14359.38</v>
      </c>
      <c r="Y266" s="2">
        <f t="shared" si="6"/>
        <v>1.7760003891191206E-4</v>
      </c>
    </row>
    <row r="267" spans="23:25" x14ac:dyDescent="0.25">
      <c r="W267" s="3">
        <v>42657</v>
      </c>
      <c r="X267" s="2">
        <v>14356.83</v>
      </c>
      <c r="Y267" s="2">
        <f t="shared" si="6"/>
        <v>-1.0352079502822576E-3</v>
      </c>
    </row>
    <row r="268" spans="23:25" x14ac:dyDescent="0.25">
      <c r="W268" s="3">
        <v>42656</v>
      </c>
      <c r="X268" s="2">
        <v>14371.7</v>
      </c>
      <c r="Y268" s="2">
        <f t="shared" si="6"/>
        <v>8.5551868685900347E-4</v>
      </c>
    </row>
    <row r="269" spans="23:25" x14ac:dyDescent="0.25">
      <c r="W269" s="3">
        <v>42655</v>
      </c>
      <c r="X269" s="2">
        <v>14359.41</v>
      </c>
      <c r="Y269" s="2">
        <f t="shared" si="6"/>
        <v>-8.5562620046794602E-3</v>
      </c>
    </row>
    <row r="270" spans="23:25" x14ac:dyDescent="0.25">
      <c r="W270" s="3">
        <v>42654</v>
      </c>
      <c r="X270" s="2">
        <v>14482.8</v>
      </c>
      <c r="Y270" s="2">
        <f t="shared" si="6"/>
        <v>-1.9652287186337956E-3</v>
      </c>
    </row>
    <row r="271" spans="23:25" x14ac:dyDescent="0.25">
      <c r="W271" s="3">
        <v>42653</v>
      </c>
      <c r="X271" s="2">
        <v>14511.29</v>
      </c>
      <c r="Y271" s="2">
        <f t="shared" si="6"/>
        <v>3.7309483105655507E-3</v>
      </c>
    </row>
    <row r="272" spans="23:25" x14ac:dyDescent="0.25">
      <c r="W272" s="3">
        <v>42650</v>
      </c>
      <c r="X272" s="2">
        <v>14457.25</v>
      </c>
      <c r="Y272" s="2">
        <f t="shared" si="6"/>
        <v>-6.0918360543116253E-3</v>
      </c>
    </row>
    <row r="273" spans="23:25" x14ac:dyDescent="0.25">
      <c r="W273" s="3">
        <v>42649</v>
      </c>
      <c r="X273" s="2">
        <v>14545.59</v>
      </c>
      <c r="Y273" s="2">
        <f t="shared" si="6"/>
        <v>-4.4128951539468535E-3</v>
      </c>
    </row>
    <row r="274" spans="23:25" x14ac:dyDescent="0.25">
      <c r="W274" s="3">
        <v>42648</v>
      </c>
      <c r="X274" s="2">
        <v>14609.92</v>
      </c>
      <c r="Y274" s="2">
        <f t="shared" si="6"/>
        <v>7.2783449905570027E-3</v>
      </c>
    </row>
    <row r="275" spans="23:25" x14ac:dyDescent="0.25">
      <c r="W275" s="3">
        <v>42647</v>
      </c>
      <c r="X275" s="2">
        <v>14503.97</v>
      </c>
      <c r="Y275" s="2">
        <f t="shared" si="6"/>
        <v>-5.5636562405579444E-3</v>
      </c>
    </row>
    <row r="276" spans="23:25" x14ac:dyDescent="0.25">
      <c r="W276" s="3">
        <v>42646</v>
      </c>
      <c r="X276" s="2">
        <v>14584.89</v>
      </c>
      <c r="Y276" s="2">
        <f t="shared" si="6"/>
        <v>-4.7993725172487271E-5</v>
      </c>
    </row>
    <row r="277" spans="23:25" x14ac:dyDescent="0.25">
      <c r="W277" s="3">
        <v>42643</v>
      </c>
      <c r="X277" s="2">
        <v>14585.59</v>
      </c>
      <c r="Y277" s="2">
        <f t="shared" si="6"/>
        <v>2.4856739954665541E-3</v>
      </c>
    </row>
    <row r="278" spans="23:25" x14ac:dyDescent="0.25">
      <c r="W278" s="3">
        <v>42642</v>
      </c>
      <c r="X278" s="2">
        <v>14549.38</v>
      </c>
      <c r="Y278" s="2">
        <f t="shared" si="6"/>
        <v>1.1684297023829167E-3</v>
      </c>
    </row>
    <row r="279" spans="23:25" x14ac:dyDescent="0.25">
      <c r="W279" s="3">
        <v>42641</v>
      </c>
      <c r="X279" s="2">
        <v>14532.39</v>
      </c>
      <c r="Y279" s="2">
        <f t="shared" si="6"/>
        <v>-1.279768454775462E-3</v>
      </c>
    </row>
    <row r="280" spans="23:25" x14ac:dyDescent="0.25">
      <c r="W280" s="3">
        <v>42640</v>
      </c>
      <c r="X280" s="2">
        <v>14551</v>
      </c>
      <c r="Y280" s="2">
        <f t="shared" si="6"/>
        <v>-7.2371667397420434E-3</v>
      </c>
    </row>
    <row r="281" spans="23:25" x14ac:dyDescent="0.25">
      <c r="W281" s="3">
        <v>42639</v>
      </c>
      <c r="X281" s="2">
        <v>14656.69</v>
      </c>
      <c r="Y281" s="2">
        <f t="shared" si="6"/>
        <v>-7.0954840684951258E-5</v>
      </c>
    </row>
    <row r="282" spans="23:25" x14ac:dyDescent="0.25">
      <c r="W282" s="3">
        <v>42636</v>
      </c>
      <c r="X282" s="2">
        <v>14657.73</v>
      </c>
      <c r="Y282" s="2">
        <f t="shared" si="6"/>
        <v>-2.2740268951259462E-3</v>
      </c>
    </row>
    <row r="283" spans="23:25" x14ac:dyDescent="0.25">
      <c r="W283" s="3">
        <v>42635</v>
      </c>
      <c r="X283" s="2">
        <v>14691.1</v>
      </c>
      <c r="Y283" s="2">
        <f t="shared" si="6"/>
        <v>3.3935168523318592E-3</v>
      </c>
    </row>
    <row r="284" spans="23:25" x14ac:dyDescent="0.25">
      <c r="W284" s="3">
        <v>42634</v>
      </c>
      <c r="X284" s="2">
        <v>14641.33</v>
      </c>
      <c r="Y284" s="2">
        <f t="shared" si="6"/>
        <v>-4.566328441676132E-3</v>
      </c>
    </row>
    <row r="285" spans="23:25" x14ac:dyDescent="0.25">
      <c r="W285" s="3">
        <v>42633</v>
      </c>
      <c r="X285" s="2">
        <v>14708.34</v>
      </c>
      <c r="Y285" s="2">
        <f t="shared" si="6"/>
        <v>1.5704102078890169E-3</v>
      </c>
    </row>
    <row r="286" spans="23:25" x14ac:dyDescent="0.25">
      <c r="W286" s="3">
        <v>42632</v>
      </c>
      <c r="X286" s="2">
        <v>14685.26</v>
      </c>
      <c r="Y286" s="2">
        <f t="shared" si="6"/>
        <v>-6.1938113465565443E-3</v>
      </c>
    </row>
    <row r="287" spans="23:25" x14ac:dyDescent="0.25">
      <c r="W287" s="3">
        <v>42629</v>
      </c>
      <c r="X287" s="2">
        <v>14776.5</v>
      </c>
      <c r="Y287" s="2">
        <f t="shared" si="6"/>
        <v>-2.9726017674515008E-3</v>
      </c>
    </row>
    <row r="288" spans="23:25" x14ac:dyDescent="0.25">
      <c r="W288" s="3">
        <v>42628</v>
      </c>
      <c r="X288" s="2">
        <v>14820.49</v>
      </c>
      <c r="Y288" s="2">
        <f t="shared" si="6"/>
        <v>-2.6109088236136969E-4</v>
      </c>
    </row>
    <row r="289" spans="23:25" x14ac:dyDescent="0.25">
      <c r="W289" s="3">
        <v>42627</v>
      </c>
      <c r="X289" s="2">
        <v>14824.36</v>
      </c>
      <c r="Y289" s="2">
        <f t="shared" si="6"/>
        <v>2.0575159402892933E-3</v>
      </c>
    </row>
    <row r="290" spans="23:25" x14ac:dyDescent="0.25">
      <c r="W290" s="3">
        <v>42626</v>
      </c>
      <c r="X290" s="2">
        <v>14793.89</v>
      </c>
      <c r="Y290" s="2">
        <f t="shared" si="6"/>
        <v>-5.6337303757863508E-3</v>
      </c>
    </row>
    <row r="291" spans="23:25" x14ac:dyDescent="0.25">
      <c r="W291" s="3">
        <v>42625</v>
      </c>
      <c r="X291" s="2">
        <v>14877.47</v>
      </c>
      <c r="Y291" s="2">
        <f t="shared" si="6"/>
        <v>6.9181929872681814E-3</v>
      </c>
    </row>
    <row r="292" spans="23:25" x14ac:dyDescent="0.25">
      <c r="W292" s="3">
        <v>42622</v>
      </c>
      <c r="X292" s="2">
        <v>14774.9</v>
      </c>
      <c r="Y292" s="2">
        <f t="shared" si="6"/>
        <v>3.3348493870280957E-3</v>
      </c>
    </row>
    <row r="293" spans="23:25" x14ac:dyDescent="0.25">
      <c r="W293" s="3">
        <v>42621</v>
      </c>
      <c r="X293" s="2">
        <v>14725.71</v>
      </c>
      <c r="Y293" s="2">
        <f t="shared" si="6"/>
        <v>1.7250031804123479E-3</v>
      </c>
    </row>
    <row r="294" spans="23:25" x14ac:dyDescent="0.25">
      <c r="W294" s="3">
        <v>42620</v>
      </c>
      <c r="X294" s="2">
        <v>14700.33</v>
      </c>
      <c r="Y294" s="2">
        <f t="shared" si="6"/>
        <v>3.1702550183481536E-3</v>
      </c>
    </row>
    <row r="295" spans="23:25" x14ac:dyDescent="0.25">
      <c r="W295" s="3">
        <v>42619</v>
      </c>
      <c r="X295" s="2">
        <v>14653.8</v>
      </c>
      <c r="Y295" s="2">
        <f t="shared" si="6"/>
        <v>-2.506103845110381E-3</v>
      </c>
    </row>
    <row r="296" spans="23:25" x14ac:dyDescent="0.25">
      <c r="W296" s="3">
        <v>42618</v>
      </c>
      <c r="X296" s="2">
        <v>14690.57</v>
      </c>
      <c r="Y296" s="2">
        <f t="shared" si="6"/>
        <v>-8.3034327488276174E-3</v>
      </c>
    </row>
    <row r="297" spans="23:25" x14ac:dyDescent="0.25">
      <c r="W297" s="3">
        <v>42615</v>
      </c>
      <c r="X297" s="2">
        <v>14813.06</v>
      </c>
      <c r="Y297" s="2">
        <f t="shared" si="6"/>
        <v>7.638070647662769E-4</v>
      </c>
    </row>
    <row r="298" spans="23:25" x14ac:dyDescent="0.25">
      <c r="W298" s="3">
        <v>42614</v>
      </c>
      <c r="X298" s="2">
        <v>14801.75</v>
      </c>
      <c r="Y298" s="2">
        <f t="shared" si="6"/>
        <v>8.739271208997231E-4</v>
      </c>
    </row>
    <row r="299" spans="23:25" x14ac:dyDescent="0.25">
      <c r="W299" s="3">
        <v>42613</v>
      </c>
      <c r="X299" s="2">
        <v>14788.82</v>
      </c>
      <c r="Y299" s="2">
        <f t="shared" si="6"/>
        <v>-1.9502473713046376E-3</v>
      </c>
    </row>
    <row r="300" spans="23:25" x14ac:dyDescent="0.25">
      <c r="W300" s="3">
        <v>42612</v>
      </c>
      <c r="X300" s="2">
        <v>14817.69</v>
      </c>
      <c r="Y300" s="2">
        <f t="shared" si="6"/>
        <v>-1.5988356386371007E-3</v>
      </c>
    </row>
    <row r="301" spans="23:25" x14ac:dyDescent="0.25">
      <c r="W301" s="3">
        <v>42611</v>
      </c>
      <c r="X301" s="2">
        <v>14841.4</v>
      </c>
      <c r="Y301" s="2">
        <f t="shared" si="6"/>
        <v>-5.4656511151587343E-3</v>
      </c>
    </row>
    <row r="302" spans="23:25" x14ac:dyDescent="0.25">
      <c r="W302" s="3">
        <v>42608</v>
      </c>
      <c r="X302" s="2">
        <v>14922.74</v>
      </c>
      <c r="Y302" s="2">
        <f t="shared" si="6"/>
        <v>-1.6277319236236933E-3</v>
      </c>
    </row>
    <row r="303" spans="23:25" x14ac:dyDescent="0.25">
      <c r="W303" s="3">
        <v>42607</v>
      </c>
      <c r="X303" s="2">
        <v>14947.05</v>
      </c>
      <c r="Y303" s="2">
        <f t="shared" si="6"/>
        <v>-1.5081900370107833E-3</v>
      </c>
    </row>
    <row r="304" spans="23:25" x14ac:dyDescent="0.25">
      <c r="W304" s="3">
        <v>42606</v>
      </c>
      <c r="X304" s="2">
        <v>14969.61</v>
      </c>
      <c r="Y304" s="2">
        <f t="shared" si="6"/>
        <v>-1.209720369683623E-3</v>
      </c>
    </row>
    <row r="305" spans="23:25" x14ac:dyDescent="0.25">
      <c r="W305" s="3">
        <v>42605</v>
      </c>
      <c r="X305" s="2">
        <v>14987.73</v>
      </c>
      <c r="Y305" s="2">
        <f t="shared" si="6"/>
        <v>3.0022878812310818E-3</v>
      </c>
    </row>
    <row r="306" spans="23:25" x14ac:dyDescent="0.25">
      <c r="W306" s="3">
        <v>42604</v>
      </c>
      <c r="X306" s="2">
        <v>14942.8</v>
      </c>
      <c r="Y306" s="2">
        <f t="shared" si="6"/>
        <v>2.8260845396646116E-3</v>
      </c>
    </row>
    <row r="307" spans="23:25" x14ac:dyDescent="0.25">
      <c r="W307" s="3">
        <v>42601</v>
      </c>
      <c r="X307" s="2">
        <v>14900.63</v>
      </c>
      <c r="Y307" s="2">
        <f t="shared" si="6"/>
        <v>2.6799848575055985E-3</v>
      </c>
    </row>
    <row r="308" spans="23:25" x14ac:dyDescent="0.25">
      <c r="W308" s="3">
        <v>42600</v>
      </c>
      <c r="X308" s="2">
        <v>14860.75</v>
      </c>
      <c r="Y308" s="2">
        <f t="shared" si="6"/>
        <v>4.5944253118707186E-3</v>
      </c>
    </row>
    <row r="309" spans="23:25" x14ac:dyDescent="0.25">
      <c r="W309" s="3">
        <v>42599</v>
      </c>
      <c r="X309" s="2">
        <v>14792.63</v>
      </c>
      <c r="Y309" s="2">
        <f t="shared" si="6"/>
        <v>4.0561768958303516E-3</v>
      </c>
    </row>
    <row r="310" spans="23:25" x14ac:dyDescent="0.25">
      <c r="W310" s="3">
        <v>42598</v>
      </c>
      <c r="X310" s="2">
        <v>14732.75</v>
      </c>
      <c r="Y310" s="2">
        <f t="shared" si="6"/>
        <v>8.0087711759242591E-3</v>
      </c>
    </row>
    <row r="311" spans="23:25" x14ac:dyDescent="0.25">
      <c r="W311" s="3">
        <v>42597</v>
      </c>
      <c r="X311" s="2">
        <v>14615.23</v>
      </c>
      <c r="Y311" s="2">
        <f t="shared" si="6"/>
        <v>-1.1570268439486198E-3</v>
      </c>
    </row>
    <row r="312" spans="23:25" x14ac:dyDescent="0.25">
      <c r="W312" s="3">
        <v>42594</v>
      </c>
      <c r="X312" s="2">
        <v>14632.15</v>
      </c>
      <c r="Y312" s="2">
        <f t="shared" si="6"/>
        <v>2.0140346115249514E-3</v>
      </c>
    </row>
    <row r="313" spans="23:25" x14ac:dyDescent="0.25">
      <c r="W313" s="3">
        <v>42593</v>
      </c>
      <c r="X313" s="2">
        <v>14602.71</v>
      </c>
      <c r="Y313" s="2">
        <f t="shared" si="6"/>
        <v>-9.5142536161261918E-4</v>
      </c>
    </row>
    <row r="314" spans="23:25" x14ac:dyDescent="0.25">
      <c r="W314" s="3">
        <v>42592</v>
      </c>
      <c r="X314" s="2">
        <v>14616.61</v>
      </c>
      <c r="Y314" s="2">
        <f t="shared" si="6"/>
        <v>3.8736424128372276E-3</v>
      </c>
    </row>
    <row r="315" spans="23:25" x14ac:dyDescent="0.25">
      <c r="W315" s="3">
        <v>42591</v>
      </c>
      <c r="X315" s="2">
        <v>14560.1</v>
      </c>
      <c r="Y315" s="2">
        <f t="shared" si="6"/>
        <v>7.1178683478857383E-4</v>
      </c>
    </row>
    <row r="316" spans="23:25" x14ac:dyDescent="0.25">
      <c r="W316" s="3">
        <v>42590</v>
      </c>
      <c r="X316" s="2">
        <v>14549.74</v>
      </c>
      <c r="Y316" s="2">
        <f t="shared" si="6"/>
        <v>-5.5154449539658087E-3</v>
      </c>
    </row>
    <row r="317" spans="23:25" x14ac:dyDescent="0.25">
      <c r="W317" s="3">
        <v>42587</v>
      </c>
      <c r="X317" s="2">
        <v>14630.21</v>
      </c>
      <c r="Y317" s="2">
        <f t="shared" si="6"/>
        <v>-4.9747675083043814E-4</v>
      </c>
    </row>
    <row r="318" spans="23:25" x14ac:dyDescent="0.25">
      <c r="W318" s="3">
        <v>42586</v>
      </c>
      <c r="X318" s="2">
        <v>14637.49</v>
      </c>
      <c r="Y318" s="2">
        <f t="shared" si="6"/>
        <v>-3.9580006418116313E-3</v>
      </c>
    </row>
    <row r="319" spans="23:25" x14ac:dyDescent="0.25">
      <c r="W319" s="3">
        <v>42585</v>
      </c>
      <c r="X319" s="2">
        <v>14695.54</v>
      </c>
      <c r="Y319" s="2">
        <f t="shared" si="6"/>
        <v>2.3674632510809219E-3</v>
      </c>
    </row>
    <row r="320" spans="23:25" x14ac:dyDescent="0.25">
      <c r="W320" s="3">
        <v>42584</v>
      </c>
      <c r="X320" s="2">
        <v>14660.79</v>
      </c>
      <c r="Y320" s="2">
        <f t="shared" si="6"/>
        <v>6.4220055781140243E-3</v>
      </c>
    </row>
    <row r="321" spans="23:25" x14ac:dyDescent="0.25">
      <c r="W321" s="3">
        <v>42583</v>
      </c>
      <c r="X321" s="2">
        <v>14566.94</v>
      </c>
      <c r="Y321" s="2">
        <f t="shared" si="6"/>
        <v>1.0838620339105271E-3</v>
      </c>
    </row>
    <row r="322" spans="23:25" x14ac:dyDescent="0.25">
      <c r="W322" s="3">
        <v>42580</v>
      </c>
      <c r="X322" s="2">
        <v>14551.16</v>
      </c>
      <c r="Y322" s="2">
        <f t="shared" si="6"/>
        <v>2.6049426011760297E-4</v>
      </c>
    </row>
    <row r="323" spans="23:25" x14ac:dyDescent="0.25">
      <c r="W323" s="3">
        <v>42579</v>
      </c>
      <c r="X323" s="2">
        <v>14547.37</v>
      </c>
      <c r="Y323" s="2">
        <f t="shared" si="6"/>
        <v>7.1421951754766892E-3</v>
      </c>
    </row>
    <row r="324" spans="23:25" x14ac:dyDescent="0.25">
      <c r="W324" s="3">
        <v>42578</v>
      </c>
      <c r="X324" s="2">
        <v>14443.84</v>
      </c>
      <c r="Y324" s="2">
        <f t="shared" si="6"/>
        <v>-4.328798753048306E-3</v>
      </c>
    </row>
    <row r="325" spans="23:25" x14ac:dyDescent="0.25">
      <c r="W325" s="3">
        <v>42577</v>
      </c>
      <c r="X325" s="2">
        <v>14506.5</v>
      </c>
      <c r="Y325" s="2">
        <f t="shared" si="6"/>
        <v>4.9465538286590427E-3</v>
      </c>
    </row>
    <row r="326" spans="23:25" x14ac:dyDescent="0.25">
      <c r="W326" s="3">
        <v>42576</v>
      </c>
      <c r="X326" s="2">
        <v>14434.92</v>
      </c>
      <c r="Y326" s="2">
        <f t="shared" ref="Y326:Y389" si="7">LN(X326/X327)</f>
        <v>-8.7596331264197828E-4</v>
      </c>
    </row>
    <row r="327" spans="23:25" x14ac:dyDescent="0.25">
      <c r="W327" s="3">
        <v>42573</v>
      </c>
      <c r="X327" s="2">
        <v>14447.57</v>
      </c>
      <c r="Y327" s="2">
        <f t="shared" si="7"/>
        <v>1.1295472658781501E-3</v>
      </c>
    </row>
    <row r="328" spans="23:25" x14ac:dyDescent="0.25">
      <c r="W328" s="3">
        <v>42572</v>
      </c>
      <c r="X328" s="2">
        <v>14431.26</v>
      </c>
      <c r="Y328" s="2">
        <f t="shared" si="7"/>
        <v>1.7879455098465148E-4</v>
      </c>
    </row>
    <row r="329" spans="23:25" x14ac:dyDescent="0.25">
      <c r="W329" s="3">
        <v>42571</v>
      </c>
      <c r="X329" s="2">
        <v>14428.68</v>
      </c>
      <c r="Y329" s="2">
        <f t="shared" si="7"/>
        <v>-3.1830236234087718E-3</v>
      </c>
    </row>
    <row r="330" spans="23:25" x14ac:dyDescent="0.25">
      <c r="W330" s="3">
        <v>42570</v>
      </c>
      <c r="X330" s="2">
        <v>14474.68</v>
      </c>
      <c r="Y330" s="2">
        <f t="shared" si="7"/>
        <v>7.7268166527683058E-4</v>
      </c>
    </row>
    <row r="331" spans="23:25" x14ac:dyDescent="0.25">
      <c r="W331" s="3">
        <v>42569</v>
      </c>
      <c r="X331" s="2">
        <v>14463.5</v>
      </c>
      <c r="Y331" s="2">
        <f t="shared" si="7"/>
        <v>-8.8013382527476602E-3</v>
      </c>
    </row>
    <row r="332" spans="23:25" x14ac:dyDescent="0.25">
      <c r="W332" s="3">
        <v>42566</v>
      </c>
      <c r="X332" s="2">
        <v>14591.36</v>
      </c>
      <c r="Y332" s="2">
        <f t="shared" si="7"/>
        <v>4.7882447900824748E-3</v>
      </c>
    </row>
    <row r="333" spans="23:25" x14ac:dyDescent="0.25">
      <c r="W333" s="3">
        <v>42565</v>
      </c>
      <c r="X333" s="2">
        <v>14521.66</v>
      </c>
      <c r="Y333" s="2">
        <f t="shared" si="7"/>
        <v>3.434562741720455E-3</v>
      </c>
    </row>
    <row r="334" spans="23:25" x14ac:dyDescent="0.25">
      <c r="W334" s="3">
        <v>42564</v>
      </c>
      <c r="X334" s="2">
        <v>14471.87</v>
      </c>
      <c r="Y334" s="2">
        <f t="shared" si="7"/>
        <v>-7.6016992929831386E-3</v>
      </c>
    </row>
    <row r="335" spans="23:25" x14ac:dyDescent="0.25">
      <c r="W335" s="3">
        <v>42563</v>
      </c>
      <c r="X335" s="2">
        <v>14582.3</v>
      </c>
      <c r="Y335" s="2">
        <f t="shared" si="7"/>
        <v>8.94382219875791E-3</v>
      </c>
    </row>
    <row r="336" spans="23:25" x14ac:dyDescent="0.25">
      <c r="W336" s="3">
        <v>42562</v>
      </c>
      <c r="X336" s="2">
        <v>14452.46</v>
      </c>
      <c r="Y336" s="2">
        <f t="shared" si="7"/>
        <v>-9.6862277432470875E-3</v>
      </c>
    </row>
    <row r="337" spans="23:25" x14ac:dyDescent="0.25">
      <c r="W337" s="3">
        <v>42559</v>
      </c>
      <c r="X337" s="2">
        <v>14593.13</v>
      </c>
      <c r="Y337" s="2">
        <f t="shared" si="7"/>
        <v>1.5327165922142483E-3</v>
      </c>
    </row>
    <row r="338" spans="23:25" x14ac:dyDescent="0.25">
      <c r="W338" s="3">
        <v>42558</v>
      </c>
      <c r="X338" s="2">
        <v>14570.78</v>
      </c>
      <c r="Y338" s="2">
        <f t="shared" si="7"/>
        <v>-2.6593244816822924E-3</v>
      </c>
    </row>
    <row r="339" spans="23:25" x14ac:dyDescent="0.25">
      <c r="W339" s="3">
        <v>42557</v>
      </c>
      <c r="X339" s="2">
        <v>14609.58</v>
      </c>
      <c r="Y339" s="2">
        <f t="shared" si="7"/>
        <v>-6.5196146157444441E-3</v>
      </c>
    </row>
    <row r="340" spans="23:25" x14ac:dyDescent="0.25">
      <c r="W340" s="3">
        <v>42556</v>
      </c>
      <c r="X340" s="2">
        <v>14705.14</v>
      </c>
      <c r="Y340" s="2">
        <f t="shared" si="7"/>
        <v>8.0883090098914298E-3</v>
      </c>
    </row>
    <row r="341" spans="23:25" x14ac:dyDescent="0.25">
      <c r="W341" s="3">
        <v>42555</v>
      </c>
      <c r="X341" s="2">
        <v>14586.68</v>
      </c>
      <c r="Y341" s="2">
        <f t="shared" si="7"/>
        <v>1.1688719248583808E-3</v>
      </c>
    </row>
    <row r="342" spans="23:25" x14ac:dyDescent="0.25">
      <c r="W342" s="3">
        <v>42552</v>
      </c>
      <c r="X342" s="2">
        <v>14569.64</v>
      </c>
      <c r="Y342" s="2">
        <f t="shared" si="7"/>
        <v>-8.4435289532880584E-3</v>
      </c>
    </row>
    <row r="343" spans="23:25" x14ac:dyDescent="0.25">
      <c r="W343" s="3">
        <v>42551</v>
      </c>
      <c r="X343" s="2">
        <v>14693.18</v>
      </c>
      <c r="Y343" s="2">
        <f t="shared" si="7"/>
        <v>9.4495504021841741E-3</v>
      </c>
    </row>
    <row r="344" spans="23:25" x14ac:dyDescent="0.25">
      <c r="W344" s="3">
        <v>42550</v>
      </c>
      <c r="X344" s="2">
        <v>14554.99</v>
      </c>
      <c r="Y344" s="2">
        <f t="shared" si="7"/>
        <v>-1.7785629222283371E-3</v>
      </c>
    </row>
    <row r="345" spans="23:25" x14ac:dyDescent="0.25">
      <c r="W345" s="3">
        <v>42549</v>
      </c>
      <c r="X345" s="2">
        <v>14580.9</v>
      </c>
      <c r="Y345" s="2">
        <f t="shared" si="7"/>
        <v>-1.1772634328200403E-2</v>
      </c>
    </row>
    <row r="346" spans="23:25" x14ac:dyDescent="0.25">
      <c r="W346" s="3">
        <v>42548</v>
      </c>
      <c r="X346" s="2">
        <v>14753.57</v>
      </c>
      <c r="Y346" s="2">
        <f t="shared" si="7"/>
        <v>-9.840554450315335E-3</v>
      </c>
    </row>
    <row r="347" spans="23:25" x14ac:dyDescent="0.25">
      <c r="W347" s="3">
        <v>42545</v>
      </c>
      <c r="X347" s="2">
        <v>14899.47</v>
      </c>
      <c r="Y347" s="2">
        <f t="shared" si="7"/>
        <v>-9.1083823545469612E-3</v>
      </c>
    </row>
    <row r="348" spans="23:25" x14ac:dyDescent="0.25">
      <c r="W348" s="3">
        <v>42544</v>
      </c>
      <c r="X348" s="2">
        <v>15035.8</v>
      </c>
      <c r="Y348" s="2">
        <f t="shared" si="7"/>
        <v>4.1687484665603736E-3</v>
      </c>
    </row>
    <row r="349" spans="23:25" x14ac:dyDescent="0.25">
      <c r="W349" s="3">
        <v>42543</v>
      </c>
      <c r="X349" s="2">
        <v>14973.25</v>
      </c>
      <c r="Y349" s="2">
        <f t="shared" si="7"/>
        <v>-3.2451919901152716E-3</v>
      </c>
    </row>
    <row r="350" spans="23:25" x14ac:dyDescent="0.25">
      <c r="W350" s="3">
        <v>42542</v>
      </c>
      <c r="X350" s="2">
        <v>15021.92</v>
      </c>
      <c r="Y350" s="2">
        <f t="shared" si="7"/>
        <v>-1.0618834123781191E-3</v>
      </c>
    </row>
    <row r="351" spans="23:25" x14ac:dyDescent="0.25">
      <c r="W351" s="3">
        <v>42541</v>
      </c>
      <c r="X351" s="2">
        <v>15037.88</v>
      </c>
      <c r="Y351" s="2">
        <f t="shared" si="7"/>
        <v>1.3894584413070114E-3</v>
      </c>
    </row>
    <row r="352" spans="23:25" x14ac:dyDescent="0.25">
      <c r="W352" s="3">
        <v>42538</v>
      </c>
      <c r="X352" s="2">
        <v>15017</v>
      </c>
      <c r="Y352" s="2">
        <f t="shared" si="7"/>
        <v>-2.9230726618967189E-3</v>
      </c>
    </row>
    <row r="353" spans="23:25" x14ac:dyDescent="0.25">
      <c r="W353" s="3">
        <v>42537</v>
      </c>
      <c r="X353" s="2">
        <v>15060.96</v>
      </c>
      <c r="Y353" s="2">
        <f t="shared" si="7"/>
        <v>4.814051685085992E-3</v>
      </c>
    </row>
    <row r="354" spans="23:25" x14ac:dyDescent="0.25">
      <c r="W354" s="3">
        <v>42536</v>
      </c>
      <c r="X354" s="2">
        <v>14988.63</v>
      </c>
      <c r="Y354" s="2">
        <f t="shared" si="7"/>
        <v>-4.0123206471352011E-3</v>
      </c>
    </row>
    <row r="355" spans="23:25" x14ac:dyDescent="0.25">
      <c r="W355" s="3">
        <v>42535</v>
      </c>
      <c r="X355" s="2">
        <v>15048.89</v>
      </c>
      <c r="Y355" s="2">
        <f t="shared" si="7"/>
        <v>3.8301991716078168E-3</v>
      </c>
    </row>
    <row r="356" spans="23:25" x14ac:dyDescent="0.25">
      <c r="W356" s="3">
        <v>42534</v>
      </c>
      <c r="X356" s="2">
        <v>14991.36</v>
      </c>
      <c r="Y356" s="2">
        <f t="shared" si="7"/>
        <v>-1.8666662312626303E-3</v>
      </c>
    </row>
    <row r="357" spans="23:25" x14ac:dyDescent="0.25">
      <c r="W357" s="3">
        <v>42531</v>
      </c>
      <c r="X357" s="2">
        <v>15019.37</v>
      </c>
      <c r="Y357" s="2">
        <f t="shared" si="7"/>
        <v>-5.2374793545312878E-3</v>
      </c>
    </row>
    <row r="358" spans="23:25" x14ac:dyDescent="0.25">
      <c r="W358" s="3">
        <v>42530</v>
      </c>
      <c r="X358" s="2">
        <v>15098.24</v>
      </c>
      <c r="Y358" s="2">
        <f t="shared" si="7"/>
        <v>6.1946931019945216E-4</v>
      </c>
    </row>
    <row r="359" spans="23:25" x14ac:dyDescent="0.25">
      <c r="W359" s="3">
        <v>42529</v>
      </c>
      <c r="X359" s="2">
        <v>15088.89</v>
      </c>
      <c r="Y359" s="2">
        <f t="shared" si="7"/>
        <v>8.7387207778289084E-4</v>
      </c>
    </row>
    <row r="360" spans="23:25" x14ac:dyDescent="0.25">
      <c r="W360" s="3">
        <v>42528</v>
      </c>
      <c r="X360" s="2">
        <v>15075.71</v>
      </c>
      <c r="Y360" s="2">
        <f t="shared" si="7"/>
        <v>-7.501126368866972E-3</v>
      </c>
    </row>
    <row r="361" spans="23:25" x14ac:dyDescent="0.25">
      <c r="W361" s="3">
        <v>42527</v>
      </c>
      <c r="X361" s="2">
        <v>15189.22</v>
      </c>
      <c r="Y361" s="2">
        <f t="shared" si="7"/>
        <v>2.1749569628058745E-3</v>
      </c>
    </row>
    <row r="362" spans="23:25" x14ac:dyDescent="0.25">
      <c r="W362" s="3">
        <v>42524</v>
      </c>
      <c r="X362" s="2">
        <v>15156.22</v>
      </c>
      <c r="Y362" s="2">
        <f t="shared" si="7"/>
        <v>-9.2280713112919844E-3</v>
      </c>
    </row>
    <row r="363" spans="23:25" x14ac:dyDescent="0.25">
      <c r="W363" s="3">
        <v>42523</v>
      </c>
      <c r="X363" s="2">
        <v>15296.73</v>
      </c>
      <c r="Y363" s="2">
        <f t="shared" si="7"/>
        <v>3.6000509107861631E-3</v>
      </c>
    </row>
    <row r="364" spans="23:25" x14ac:dyDescent="0.25">
      <c r="W364" s="3">
        <v>42522</v>
      </c>
      <c r="X364" s="2">
        <v>15241.76</v>
      </c>
      <c r="Y364" s="2">
        <f t="shared" si="7"/>
        <v>2.9699427053861732E-3</v>
      </c>
    </row>
    <row r="365" spans="23:25" x14ac:dyDescent="0.25">
      <c r="W365" s="3">
        <v>42521</v>
      </c>
      <c r="X365" s="2">
        <v>15196.56</v>
      </c>
      <c r="Y365" s="2">
        <f t="shared" si="7"/>
        <v>6.3587230193589729E-4</v>
      </c>
    </row>
    <row r="366" spans="23:25" x14ac:dyDescent="0.25">
      <c r="W366" s="3">
        <v>42520</v>
      </c>
      <c r="X366" s="2">
        <v>15186.9</v>
      </c>
      <c r="Y366" s="2">
        <f t="shared" si="7"/>
        <v>-4.1737793782633783E-4</v>
      </c>
    </row>
    <row r="367" spans="23:25" x14ac:dyDescent="0.25">
      <c r="W367" s="3">
        <v>42517</v>
      </c>
      <c r="X367" s="2">
        <v>15193.24</v>
      </c>
      <c r="Y367" s="2">
        <f t="shared" si="7"/>
        <v>4.3318115615217028E-4</v>
      </c>
    </row>
    <row r="368" spans="23:25" x14ac:dyDescent="0.25">
      <c r="W368" s="3">
        <v>42516</v>
      </c>
      <c r="X368" s="2">
        <v>15186.66</v>
      </c>
      <c r="Y368" s="2">
        <f t="shared" si="7"/>
        <v>-1.20691020011539E-3</v>
      </c>
    </row>
    <row r="369" spans="23:25" x14ac:dyDescent="0.25">
      <c r="W369" s="3">
        <v>42515</v>
      </c>
      <c r="X369" s="2">
        <v>15205</v>
      </c>
      <c r="Y369" s="2">
        <f t="shared" si="7"/>
        <v>-3.6998226431505768E-3</v>
      </c>
    </row>
    <row r="370" spans="23:25" x14ac:dyDescent="0.25">
      <c r="W370" s="3">
        <v>42514</v>
      </c>
      <c r="X370" s="2">
        <v>15261.36</v>
      </c>
      <c r="Y370" s="2">
        <f t="shared" si="7"/>
        <v>2.8484916064074797E-3</v>
      </c>
    </row>
    <row r="371" spans="23:25" x14ac:dyDescent="0.25">
      <c r="W371" s="3">
        <v>42513</v>
      </c>
      <c r="X371" s="2">
        <v>15217.95</v>
      </c>
      <c r="Y371" s="2">
        <f t="shared" si="7"/>
        <v>-4.457799486640387E-3</v>
      </c>
    </row>
    <row r="372" spans="23:25" x14ac:dyDescent="0.25">
      <c r="W372" s="3">
        <v>42510</v>
      </c>
      <c r="X372" s="2">
        <v>15285.94</v>
      </c>
      <c r="Y372" s="2">
        <f t="shared" si="7"/>
        <v>3.9374968321986706E-3</v>
      </c>
    </row>
    <row r="373" spans="23:25" x14ac:dyDescent="0.25">
      <c r="W373" s="3">
        <v>42509</v>
      </c>
      <c r="X373" s="2">
        <v>15225.87</v>
      </c>
      <c r="Y373" s="2">
        <f t="shared" si="7"/>
        <v>1.0210316951485108E-2</v>
      </c>
    </row>
    <row r="374" spans="23:25" x14ac:dyDescent="0.25">
      <c r="W374" s="3">
        <v>42508</v>
      </c>
      <c r="X374" s="2">
        <v>15071.2</v>
      </c>
      <c r="Y374" s="2">
        <f t="shared" si="7"/>
        <v>8.3571723371390612E-4</v>
      </c>
    </row>
    <row r="375" spans="23:25" x14ac:dyDescent="0.25">
      <c r="W375" s="3">
        <v>42507</v>
      </c>
      <c r="X375" s="2">
        <v>15058.61</v>
      </c>
      <c r="Y375" s="2">
        <f t="shared" si="7"/>
        <v>-9.8234377848975887E-4</v>
      </c>
    </row>
    <row r="376" spans="23:25" x14ac:dyDescent="0.25">
      <c r="W376" s="3">
        <v>42506</v>
      </c>
      <c r="X376" s="2">
        <v>15073.41</v>
      </c>
      <c r="Y376" s="2">
        <f t="shared" si="7"/>
        <v>-3.4577303985006132E-3</v>
      </c>
    </row>
    <row r="377" spans="23:25" x14ac:dyDescent="0.25">
      <c r="W377" s="3">
        <v>42503</v>
      </c>
      <c r="X377" s="2">
        <v>15125.62</v>
      </c>
      <c r="Y377" s="2">
        <f t="shared" si="7"/>
        <v>-3.2343006335606864E-3</v>
      </c>
    </row>
    <row r="378" spans="23:25" x14ac:dyDescent="0.25">
      <c r="W378" s="3">
        <v>42502</v>
      </c>
      <c r="X378" s="2">
        <v>15174.62</v>
      </c>
      <c r="Y378" s="2">
        <f t="shared" si="7"/>
        <v>1.153906893687856E-3</v>
      </c>
    </row>
    <row r="379" spans="23:25" x14ac:dyDescent="0.25">
      <c r="W379" s="3">
        <v>42501</v>
      </c>
      <c r="X379" s="2">
        <v>15157.12</v>
      </c>
      <c r="Y379" s="2">
        <f t="shared" si="7"/>
        <v>1.1519373458126511E-3</v>
      </c>
    </row>
    <row r="380" spans="23:25" x14ac:dyDescent="0.25">
      <c r="W380" s="3">
        <v>42500</v>
      </c>
      <c r="X380" s="2">
        <v>15139.67</v>
      </c>
      <c r="Y380" s="2">
        <f t="shared" si="7"/>
        <v>-1.8945467351027866E-3</v>
      </c>
    </row>
    <row r="381" spans="23:25" x14ac:dyDescent="0.25">
      <c r="W381" s="3">
        <v>42499</v>
      </c>
      <c r="X381" s="2">
        <v>15168.38</v>
      </c>
      <c r="Y381" s="2">
        <f t="shared" si="7"/>
        <v>-5.2687954204841837E-3</v>
      </c>
    </row>
    <row r="382" spans="23:25" x14ac:dyDescent="0.25">
      <c r="W382" s="3">
        <v>42496</v>
      </c>
      <c r="X382" s="2">
        <v>15248.51</v>
      </c>
      <c r="Y382" s="2">
        <f t="shared" si="7"/>
        <v>-8.4759239356936242E-4</v>
      </c>
    </row>
    <row r="383" spans="23:25" x14ac:dyDescent="0.25">
      <c r="W383" s="3">
        <v>42495</v>
      </c>
      <c r="X383" s="2">
        <v>15261.44</v>
      </c>
      <c r="Y383" s="2">
        <f t="shared" si="7"/>
        <v>1.7077183293991384E-3</v>
      </c>
    </row>
    <row r="384" spans="23:25" x14ac:dyDescent="0.25">
      <c r="W384" s="3">
        <v>42494</v>
      </c>
      <c r="X384" s="2">
        <v>15235.4</v>
      </c>
      <c r="Y384" s="2">
        <f t="shared" si="7"/>
        <v>-3.5400725524649961E-3</v>
      </c>
    </row>
    <row r="385" spans="23:25" x14ac:dyDescent="0.25">
      <c r="W385" s="3">
        <v>42493</v>
      </c>
      <c r="X385" s="2">
        <v>15289.43</v>
      </c>
      <c r="Y385" s="2">
        <f t="shared" si="7"/>
        <v>1.2657742825518181E-2</v>
      </c>
    </row>
    <row r="386" spans="23:25" x14ac:dyDescent="0.25">
      <c r="W386" s="3">
        <v>42492</v>
      </c>
      <c r="X386" s="2">
        <v>15097.12</v>
      </c>
      <c r="Y386" s="2">
        <f t="shared" si="7"/>
        <v>6.7298341458681375E-3</v>
      </c>
    </row>
    <row r="387" spans="23:25" x14ac:dyDescent="0.25">
      <c r="W387" s="3">
        <v>42489</v>
      </c>
      <c r="X387" s="2">
        <v>14995.86</v>
      </c>
      <c r="Y387" s="2">
        <f t="shared" si="7"/>
        <v>1.2598073787510821E-3</v>
      </c>
    </row>
    <row r="388" spans="23:25" x14ac:dyDescent="0.25">
      <c r="W388" s="3">
        <v>42488</v>
      </c>
      <c r="X388" s="2">
        <v>14976.98</v>
      </c>
      <c r="Y388" s="2">
        <f t="shared" si="7"/>
        <v>1.9615967868071601E-3</v>
      </c>
    </row>
    <row r="389" spans="23:25" x14ac:dyDescent="0.25">
      <c r="W389" s="3">
        <v>42487</v>
      </c>
      <c r="X389" s="2">
        <v>14947.63</v>
      </c>
      <c r="Y389" s="2">
        <f t="shared" si="7"/>
        <v>2.2503781892743526E-3</v>
      </c>
    </row>
    <row r="390" spans="23:25" x14ac:dyDescent="0.25">
      <c r="W390" s="3">
        <v>42486</v>
      </c>
      <c r="X390" s="2">
        <v>14914.03</v>
      </c>
      <c r="Y390" s="2">
        <f t="shared" ref="Y390:Y453" si="8">LN(X390/X391)</f>
        <v>3.6569325913032784E-3</v>
      </c>
    </row>
    <row r="391" spans="23:25" x14ac:dyDescent="0.25">
      <c r="W391" s="3">
        <v>42485</v>
      </c>
      <c r="X391" s="2">
        <v>14859.59</v>
      </c>
      <c r="Y391" s="2">
        <f t="shared" si="8"/>
        <v>-9.1683234479081723E-4</v>
      </c>
    </row>
    <row r="392" spans="23:25" x14ac:dyDescent="0.25">
      <c r="W392" s="3">
        <v>42482</v>
      </c>
      <c r="X392" s="2">
        <v>14873.22</v>
      </c>
      <c r="Y392" s="2">
        <f t="shared" si="8"/>
        <v>1.6385123285575197E-3</v>
      </c>
    </row>
    <row r="393" spans="23:25" x14ac:dyDescent="0.25">
      <c r="W393" s="3">
        <v>42481</v>
      </c>
      <c r="X393" s="2">
        <v>14848.87</v>
      </c>
      <c r="Y393" s="2">
        <f t="shared" si="8"/>
        <v>-6.0307237132886729E-3</v>
      </c>
    </row>
    <row r="394" spans="23:25" x14ac:dyDescent="0.25">
      <c r="W394" s="3">
        <v>42480</v>
      </c>
      <c r="X394" s="2">
        <v>14938.69</v>
      </c>
      <c r="Y394" s="2">
        <f t="shared" si="8"/>
        <v>3.6132619323627595E-3</v>
      </c>
    </row>
    <row r="395" spans="23:25" x14ac:dyDescent="0.25">
      <c r="W395" s="3">
        <v>42479</v>
      </c>
      <c r="X395" s="2">
        <v>14884.81</v>
      </c>
      <c r="Y395" s="2">
        <f t="shared" si="8"/>
        <v>-4.1241601134804677E-4</v>
      </c>
    </row>
    <row r="396" spans="23:25" x14ac:dyDescent="0.25">
      <c r="W396" s="3">
        <v>42478</v>
      </c>
      <c r="X396" s="2">
        <v>14890.95</v>
      </c>
      <c r="Y396" s="2">
        <f t="shared" si="8"/>
        <v>3.1451029687126785E-3</v>
      </c>
    </row>
    <row r="397" spans="23:25" x14ac:dyDescent="0.25">
      <c r="W397" s="3">
        <v>42475</v>
      </c>
      <c r="X397" s="2">
        <v>14844.19</v>
      </c>
      <c r="Y397" s="2">
        <f t="shared" si="8"/>
        <v>-1.1553401761947089E-3</v>
      </c>
    </row>
    <row r="398" spans="23:25" x14ac:dyDescent="0.25">
      <c r="W398" s="3">
        <v>42474</v>
      </c>
      <c r="X398" s="2">
        <v>14861.35</v>
      </c>
      <c r="Y398" s="2">
        <f t="shared" si="8"/>
        <v>-3.6638750068029228E-3</v>
      </c>
    </row>
    <row r="399" spans="23:25" x14ac:dyDescent="0.25">
      <c r="W399" s="3">
        <v>42473</v>
      </c>
      <c r="X399" s="2">
        <v>14915.9</v>
      </c>
      <c r="Y399" s="2">
        <f t="shared" si="8"/>
        <v>-5.5024358177770205E-3</v>
      </c>
    </row>
    <row r="400" spans="23:25" x14ac:dyDescent="0.25">
      <c r="W400" s="3">
        <v>42472</v>
      </c>
      <c r="X400" s="2">
        <v>14998.2</v>
      </c>
      <c r="Y400" s="2">
        <f t="shared" si="8"/>
        <v>2.4038416949964466E-3</v>
      </c>
    </row>
    <row r="401" spans="23:25" x14ac:dyDescent="0.25">
      <c r="W401" s="3">
        <v>42471</v>
      </c>
      <c r="X401" s="2">
        <v>14962.19</v>
      </c>
      <c r="Y401" s="2">
        <f t="shared" si="8"/>
        <v>-2.766591883866341E-4</v>
      </c>
    </row>
    <row r="402" spans="23:25" x14ac:dyDescent="0.25">
      <c r="W402" s="3">
        <v>42468</v>
      </c>
      <c r="X402" s="2">
        <v>14966.33</v>
      </c>
      <c r="Y402" s="2">
        <f t="shared" si="8"/>
        <v>-1.5089172511293723E-3</v>
      </c>
    </row>
    <row r="403" spans="23:25" x14ac:dyDescent="0.25">
      <c r="W403" s="3">
        <v>42467</v>
      </c>
      <c r="X403" s="2">
        <v>14988.93</v>
      </c>
      <c r="Y403" s="2">
        <f t="shared" si="8"/>
        <v>-2.6384659443508224E-3</v>
      </c>
    </row>
    <row r="404" spans="23:25" x14ac:dyDescent="0.25">
      <c r="W404" s="3">
        <v>42466</v>
      </c>
      <c r="X404" s="2">
        <v>15028.53</v>
      </c>
      <c r="Y404" s="2">
        <f t="shared" si="8"/>
        <v>-7.0707130763101385E-4</v>
      </c>
    </row>
    <row r="405" spans="23:25" x14ac:dyDescent="0.25">
      <c r="W405" s="3">
        <v>42465</v>
      </c>
      <c r="X405" s="2">
        <v>15039.16</v>
      </c>
      <c r="Y405" s="2">
        <f t="shared" si="8"/>
        <v>2.7706114696001496E-3</v>
      </c>
    </row>
    <row r="406" spans="23:25" x14ac:dyDescent="0.25">
      <c r="W406" s="3">
        <v>42464</v>
      </c>
      <c r="X406" s="2">
        <v>14997.55</v>
      </c>
      <c r="Y406" s="2">
        <f t="shared" si="8"/>
        <v>-9.4437492502273191E-4</v>
      </c>
    </row>
    <row r="407" spans="23:25" x14ac:dyDescent="0.25">
      <c r="W407" s="3">
        <v>42461</v>
      </c>
      <c r="X407" s="2">
        <v>15011.72</v>
      </c>
      <c r="Y407" s="2">
        <f t="shared" si="8"/>
        <v>-1.6633152388647592E-3</v>
      </c>
    </row>
    <row r="408" spans="23:25" x14ac:dyDescent="0.25">
      <c r="W408" s="3">
        <v>42460</v>
      </c>
      <c r="X408" s="2">
        <v>15036.71</v>
      </c>
      <c r="Y408" s="2">
        <f t="shared" si="8"/>
        <v>1.9644586533617741E-3</v>
      </c>
    </row>
    <row r="409" spans="23:25" x14ac:dyDescent="0.25">
      <c r="W409" s="3">
        <v>42459</v>
      </c>
      <c r="X409" s="2">
        <v>15007.2</v>
      </c>
      <c r="Y409" s="2">
        <f t="shared" si="8"/>
        <v>1.9776726278455461E-3</v>
      </c>
    </row>
    <row r="410" spans="23:25" x14ac:dyDescent="0.25">
      <c r="W410" s="3">
        <v>42458</v>
      </c>
      <c r="X410" s="2">
        <v>14977.55</v>
      </c>
      <c r="Y410" s="2">
        <f t="shared" si="8"/>
        <v>5.1938849271636082E-3</v>
      </c>
    </row>
    <row r="411" spans="23:25" x14ac:dyDescent="0.25">
      <c r="W411" s="3">
        <v>42457</v>
      </c>
      <c r="X411" s="2">
        <v>14899.96</v>
      </c>
      <c r="Y411" s="2">
        <f t="shared" si="8"/>
        <v>7.2848791626854625E-3</v>
      </c>
    </row>
    <row r="412" spans="23:25" x14ac:dyDescent="0.25">
      <c r="W412" s="3">
        <v>42454</v>
      </c>
      <c r="X412" s="2">
        <v>14791.81</v>
      </c>
      <c r="Y412" s="2">
        <f t="shared" si="8"/>
        <v>-1.0743418494170048E-3</v>
      </c>
    </row>
    <row r="413" spans="23:25" x14ac:dyDescent="0.25">
      <c r="W413" s="3">
        <v>42453</v>
      </c>
      <c r="X413" s="2">
        <v>14807.71</v>
      </c>
      <c r="Y413" s="2">
        <f t="shared" si="8"/>
        <v>3.9035523536700644E-3</v>
      </c>
    </row>
    <row r="414" spans="23:25" x14ac:dyDescent="0.25">
      <c r="W414" s="3">
        <v>42452</v>
      </c>
      <c r="X414" s="2">
        <v>14750.02</v>
      </c>
      <c r="Y414" s="2">
        <f t="shared" si="8"/>
        <v>-9.155117526444867E-4</v>
      </c>
    </row>
    <row r="415" spans="23:25" x14ac:dyDescent="0.25">
      <c r="W415" s="3">
        <v>42451</v>
      </c>
      <c r="X415" s="2">
        <v>14763.53</v>
      </c>
      <c r="Y415" s="2">
        <f t="shared" si="8"/>
        <v>-2.3273556534446839E-3</v>
      </c>
    </row>
    <row r="416" spans="23:25" x14ac:dyDescent="0.25">
      <c r="W416" s="3">
        <v>42450</v>
      </c>
      <c r="X416" s="2">
        <v>14797.93</v>
      </c>
      <c r="Y416" s="2">
        <f t="shared" si="8"/>
        <v>1.7321467625881165E-3</v>
      </c>
    </row>
    <row r="417" spans="23:25" x14ac:dyDescent="0.25">
      <c r="W417" s="3">
        <v>42447</v>
      </c>
      <c r="X417" s="2">
        <v>14772.32</v>
      </c>
      <c r="Y417" s="2">
        <f t="shared" si="8"/>
        <v>1.9840523446077135E-3</v>
      </c>
    </row>
    <row r="418" spans="23:25" x14ac:dyDescent="0.25">
      <c r="W418" s="3">
        <v>42446</v>
      </c>
      <c r="X418" s="2">
        <v>14743.04</v>
      </c>
      <c r="Y418" s="2">
        <f t="shared" si="8"/>
        <v>2.2374541344971919E-3</v>
      </c>
    </row>
    <row r="419" spans="23:25" x14ac:dyDescent="0.25">
      <c r="W419" s="3">
        <v>42445</v>
      </c>
      <c r="X419" s="2">
        <v>14710.09</v>
      </c>
      <c r="Y419" s="2">
        <f t="shared" si="8"/>
        <v>5.9106674577942614E-3</v>
      </c>
    </row>
    <row r="420" spans="23:25" x14ac:dyDescent="0.25">
      <c r="W420" s="3">
        <v>42444</v>
      </c>
      <c r="X420" s="2">
        <v>14623.4</v>
      </c>
      <c r="Y420" s="2">
        <f t="shared" si="8"/>
        <v>6.9713281485516863E-3</v>
      </c>
    </row>
    <row r="421" spans="23:25" x14ac:dyDescent="0.25">
      <c r="W421" s="3">
        <v>42443</v>
      </c>
      <c r="X421" s="2">
        <v>14521.81</v>
      </c>
      <c r="Y421" s="2">
        <f t="shared" si="8"/>
        <v>-7.2829404820276328E-4</v>
      </c>
    </row>
    <row r="422" spans="23:25" x14ac:dyDescent="0.25">
      <c r="W422" s="3">
        <v>42440</v>
      </c>
      <c r="X422" s="2">
        <v>14532.39</v>
      </c>
      <c r="Y422" s="2">
        <f t="shared" si="8"/>
        <v>1.5424851821208568E-2</v>
      </c>
    </row>
    <row r="423" spans="23:25" x14ac:dyDescent="0.25">
      <c r="W423" s="3">
        <v>42439</v>
      </c>
      <c r="X423" s="2">
        <v>14309.95</v>
      </c>
      <c r="Y423" s="2">
        <f t="shared" si="8"/>
        <v>-9.2367666546577624E-3</v>
      </c>
    </row>
    <row r="424" spans="23:25" x14ac:dyDescent="0.25">
      <c r="W424" s="3">
        <v>42438</v>
      </c>
      <c r="X424" s="2">
        <v>14442.74</v>
      </c>
      <c r="Y424" s="2">
        <f t="shared" si="8"/>
        <v>-4.9121887934379044E-3</v>
      </c>
    </row>
    <row r="425" spans="23:25" x14ac:dyDescent="0.25">
      <c r="W425" s="3">
        <v>42437</v>
      </c>
      <c r="X425" s="2">
        <v>14513.86</v>
      </c>
      <c r="Y425" s="2">
        <f t="shared" si="8"/>
        <v>1.3252778181123012E-2</v>
      </c>
    </row>
    <row r="426" spans="23:25" x14ac:dyDescent="0.25">
      <c r="W426" s="3">
        <v>42436</v>
      </c>
      <c r="X426" s="2">
        <v>14322.78</v>
      </c>
      <c r="Y426" s="2">
        <f t="shared" si="8"/>
        <v>-2.8369011139098622E-3</v>
      </c>
    </row>
    <row r="427" spans="23:25" x14ac:dyDescent="0.25">
      <c r="W427" s="3">
        <v>42433</v>
      </c>
      <c r="X427" s="2">
        <v>14363.47</v>
      </c>
      <c r="Y427" s="2">
        <f t="shared" si="8"/>
        <v>-2.0169752636468282E-3</v>
      </c>
    </row>
    <row r="428" spans="23:25" x14ac:dyDescent="0.25">
      <c r="W428" s="3">
        <v>42432</v>
      </c>
      <c r="X428" s="2">
        <v>14392.47</v>
      </c>
      <c r="Y428" s="2">
        <f t="shared" si="8"/>
        <v>-4.1899333173229967E-3</v>
      </c>
    </row>
    <row r="429" spans="23:25" x14ac:dyDescent="0.25">
      <c r="W429" s="3">
        <v>42431</v>
      </c>
      <c r="X429" s="2">
        <v>14452.9</v>
      </c>
      <c r="Y429" s="2">
        <f t="shared" si="8"/>
        <v>-4.5430760106626175E-3</v>
      </c>
    </row>
    <row r="430" spans="23:25" x14ac:dyDescent="0.25">
      <c r="W430" s="3">
        <v>42430</v>
      </c>
      <c r="X430" s="2">
        <v>14518.71</v>
      </c>
      <c r="Y430" s="2">
        <f t="shared" si="8"/>
        <v>-6.1325304898178163E-3</v>
      </c>
    </row>
    <row r="431" spans="23:25" x14ac:dyDescent="0.25">
      <c r="W431" s="3">
        <v>42429</v>
      </c>
      <c r="X431" s="2">
        <v>14608.02</v>
      </c>
      <c r="Y431" s="2">
        <f t="shared" si="8"/>
        <v>-9.3998103020351519E-3</v>
      </c>
    </row>
    <row r="432" spans="23:25" x14ac:dyDescent="0.25">
      <c r="W432" s="3">
        <v>42426</v>
      </c>
      <c r="X432" s="2">
        <v>14745.98</v>
      </c>
      <c r="Y432" s="2">
        <f t="shared" si="8"/>
        <v>-1.1054529229222176E-3</v>
      </c>
    </row>
    <row r="433" spans="23:25" x14ac:dyDescent="0.25">
      <c r="W433" s="3">
        <v>42425</v>
      </c>
      <c r="X433" s="2">
        <v>14762.29</v>
      </c>
      <c r="Y433" s="2">
        <f t="shared" si="8"/>
        <v>5.6917936039000664E-4</v>
      </c>
    </row>
    <row r="434" spans="23:25" x14ac:dyDescent="0.25">
      <c r="W434" s="3">
        <v>42424</v>
      </c>
      <c r="X434" s="2">
        <v>14753.89</v>
      </c>
      <c r="Y434" s="2">
        <f t="shared" si="8"/>
        <v>-4.1064041694691715E-3</v>
      </c>
    </row>
    <row r="435" spans="23:25" x14ac:dyDescent="0.25">
      <c r="W435" s="3">
        <v>42423</v>
      </c>
      <c r="X435" s="2">
        <v>14814.6</v>
      </c>
      <c r="Y435" s="2">
        <f t="shared" si="8"/>
        <v>-6.1345344323874016E-3</v>
      </c>
    </row>
    <row r="436" spans="23:25" x14ac:dyDescent="0.25">
      <c r="W436" s="3">
        <v>42422</v>
      </c>
      <c r="X436" s="2">
        <v>14905.76</v>
      </c>
      <c r="Y436" s="2">
        <f t="shared" si="8"/>
        <v>-6.1978135266912556E-3</v>
      </c>
    </row>
    <row r="437" spans="23:25" x14ac:dyDescent="0.25">
      <c r="W437" s="3">
        <v>42419</v>
      </c>
      <c r="X437" s="2">
        <v>14998.43</v>
      </c>
      <c r="Y437" s="2">
        <f t="shared" si="8"/>
        <v>-2.0181735658240619E-3</v>
      </c>
    </row>
    <row r="438" spans="23:25" x14ac:dyDescent="0.25">
      <c r="W438" s="3">
        <v>42418</v>
      </c>
      <c r="X438" s="2">
        <v>15028.73</v>
      </c>
      <c r="Y438" s="2">
        <f t="shared" si="8"/>
        <v>-2.9818302001439869E-3</v>
      </c>
    </row>
    <row r="439" spans="23:25" x14ac:dyDescent="0.25">
      <c r="W439" s="3">
        <v>42417</v>
      </c>
      <c r="X439" s="2">
        <v>15073.61</v>
      </c>
      <c r="Y439" s="2">
        <f t="shared" si="8"/>
        <v>7.7179782093928671E-3</v>
      </c>
    </row>
    <row r="440" spans="23:25" x14ac:dyDescent="0.25">
      <c r="W440" s="3">
        <v>42416</v>
      </c>
      <c r="X440" s="2">
        <v>14957.72</v>
      </c>
      <c r="Y440" s="2">
        <f t="shared" si="8"/>
        <v>-1.3969641189058141E-3</v>
      </c>
    </row>
    <row r="441" spans="23:25" x14ac:dyDescent="0.25">
      <c r="W441" s="3">
        <v>42415</v>
      </c>
      <c r="X441" s="2">
        <v>14978.63</v>
      </c>
      <c r="Y441" s="2">
        <f t="shared" si="8"/>
        <v>-1.565266398229374E-2</v>
      </c>
    </row>
    <row r="442" spans="23:25" x14ac:dyDescent="0.25">
      <c r="W442" s="3">
        <v>42412</v>
      </c>
      <c r="X442" s="2">
        <v>15214.93</v>
      </c>
      <c r="Y442" s="2">
        <f t="shared" si="8"/>
        <v>-1.3359520151053905E-3</v>
      </c>
    </row>
    <row r="443" spans="23:25" x14ac:dyDescent="0.25">
      <c r="W443" s="3">
        <v>42411</v>
      </c>
      <c r="X443" s="2">
        <v>15235.27</v>
      </c>
      <c r="Y443" s="2">
        <f t="shared" si="8"/>
        <v>5.2839438180599463E-3</v>
      </c>
    </row>
    <row r="444" spans="23:25" x14ac:dyDescent="0.25">
      <c r="W444" s="3">
        <v>42410</v>
      </c>
      <c r="X444" s="2">
        <v>15154.98</v>
      </c>
      <c r="Y444" s="2">
        <f t="shared" si="8"/>
        <v>-4.2456813596337822E-3</v>
      </c>
    </row>
    <row r="445" spans="23:25" x14ac:dyDescent="0.25">
      <c r="W445" s="3">
        <v>42409</v>
      </c>
      <c r="X445" s="2">
        <v>15219.46</v>
      </c>
      <c r="Y445" s="2">
        <f t="shared" si="8"/>
        <v>3.5056045874162058E-3</v>
      </c>
    </row>
    <row r="446" spans="23:25" x14ac:dyDescent="0.25">
      <c r="W446" s="3">
        <v>42408</v>
      </c>
      <c r="X446" s="2">
        <v>15166.2</v>
      </c>
      <c r="Y446" s="2">
        <f t="shared" si="8"/>
        <v>-5.8668931703325985E-3</v>
      </c>
    </row>
    <row r="447" spans="23:25" x14ac:dyDescent="0.25">
      <c r="W447" s="3">
        <v>42405</v>
      </c>
      <c r="X447" s="2">
        <v>15255.44</v>
      </c>
      <c r="Y447" s="2">
        <f t="shared" si="8"/>
        <v>4.4390778110430379E-3</v>
      </c>
    </row>
    <row r="448" spans="23:25" x14ac:dyDescent="0.25">
      <c r="W448" s="3">
        <v>42404</v>
      </c>
      <c r="X448" s="2">
        <v>15187.87</v>
      </c>
      <c r="Y448" s="2">
        <f t="shared" si="8"/>
        <v>1.0904072584209534E-2</v>
      </c>
    </row>
    <row r="449" spans="23:25" x14ac:dyDescent="0.25">
      <c r="W449" s="3">
        <v>42403</v>
      </c>
      <c r="X449" s="2">
        <v>15023.16</v>
      </c>
      <c r="Y449" s="2">
        <f t="shared" si="8"/>
        <v>4.7506154374344347E-3</v>
      </c>
    </row>
    <row r="450" spans="23:25" x14ac:dyDescent="0.25">
      <c r="W450" s="3">
        <v>42402</v>
      </c>
      <c r="X450" s="2">
        <v>14951.96</v>
      </c>
      <c r="Y450" s="2">
        <f t="shared" si="8"/>
        <v>1.0924925397136029E-2</v>
      </c>
    </row>
    <row r="451" spans="23:25" x14ac:dyDescent="0.25">
      <c r="W451" s="3">
        <v>42401</v>
      </c>
      <c r="X451" s="2">
        <v>14789.5</v>
      </c>
      <c r="Y451" s="2">
        <f t="shared" si="8"/>
        <v>-1.4981704430931988E-2</v>
      </c>
    </row>
    <row r="452" spans="23:25" x14ac:dyDescent="0.25">
      <c r="W452" s="3">
        <v>42398</v>
      </c>
      <c r="X452" s="2">
        <v>15012.74</v>
      </c>
      <c r="Y452" s="2">
        <f t="shared" si="8"/>
        <v>-7.3737940123095652E-3</v>
      </c>
    </row>
    <row r="453" spans="23:25" x14ac:dyDescent="0.25">
      <c r="W453" s="3">
        <v>42397</v>
      </c>
      <c r="X453" s="2">
        <v>15123.85</v>
      </c>
      <c r="Y453" s="2">
        <f t="shared" si="8"/>
        <v>3.5331138322819444E-3</v>
      </c>
    </row>
    <row r="454" spans="23:25" x14ac:dyDescent="0.25">
      <c r="W454" s="3">
        <v>42396</v>
      </c>
      <c r="X454" s="2">
        <v>15070.51</v>
      </c>
      <c r="Y454" s="2">
        <f t="shared" ref="Y454:Y517" si="9">LN(X454/X455)</f>
        <v>2.6346308102239818E-4</v>
      </c>
    </row>
    <row r="455" spans="23:25" x14ac:dyDescent="0.25">
      <c r="W455" s="3">
        <v>42395</v>
      </c>
      <c r="X455" s="2">
        <v>15066.54</v>
      </c>
      <c r="Y455" s="2">
        <f t="shared" si="9"/>
        <v>3.740425143325646E-3</v>
      </c>
    </row>
    <row r="456" spans="23:25" x14ac:dyDescent="0.25">
      <c r="W456" s="3">
        <v>42394</v>
      </c>
      <c r="X456" s="2">
        <v>15010.29</v>
      </c>
      <c r="Y456" s="2">
        <f t="shared" si="9"/>
        <v>1.8788877040102611E-4</v>
      </c>
    </row>
    <row r="457" spans="23:25" x14ac:dyDescent="0.25">
      <c r="W457" s="3">
        <v>42391</v>
      </c>
      <c r="X457" s="2">
        <v>15007.47</v>
      </c>
      <c r="Y457" s="2">
        <f t="shared" si="9"/>
        <v>-1.0604266471739699E-2</v>
      </c>
    </row>
    <row r="458" spans="23:25" x14ac:dyDescent="0.25">
      <c r="W458" s="3">
        <v>42390</v>
      </c>
      <c r="X458" s="2">
        <v>15167.46</v>
      </c>
      <c r="Y458" s="2">
        <f t="shared" si="9"/>
        <v>-9.0977914694474697E-3</v>
      </c>
    </row>
    <row r="459" spans="23:25" x14ac:dyDescent="0.25">
      <c r="W459" s="3">
        <v>42389</v>
      </c>
      <c r="X459" s="2">
        <v>15306.08</v>
      </c>
      <c r="Y459" s="2">
        <f t="shared" si="9"/>
        <v>1.5087690460508932E-2</v>
      </c>
    </row>
    <row r="460" spans="23:25" x14ac:dyDescent="0.25">
      <c r="W460" s="3">
        <v>42388</v>
      </c>
      <c r="X460" s="2">
        <v>15076.88</v>
      </c>
      <c r="Y460" s="2">
        <f t="shared" si="9"/>
        <v>-4.6756979112643222E-3</v>
      </c>
    </row>
    <row r="461" spans="23:25" x14ac:dyDescent="0.25">
      <c r="W461" s="3">
        <v>42387</v>
      </c>
      <c r="X461" s="2">
        <v>15147.54</v>
      </c>
      <c r="Y461" s="2">
        <f t="shared" si="9"/>
        <v>-1.3504622618431199E-3</v>
      </c>
    </row>
    <row r="462" spans="23:25" x14ac:dyDescent="0.25">
      <c r="W462" s="3">
        <v>42384</v>
      </c>
      <c r="X462" s="2">
        <v>15168.01</v>
      </c>
      <c r="Y462" s="2">
        <f t="shared" si="9"/>
        <v>-2.6829188868017067E-4</v>
      </c>
    </row>
    <row r="463" spans="23:25" x14ac:dyDescent="0.25">
      <c r="W463" s="3">
        <v>42383</v>
      </c>
      <c r="X463" s="2">
        <v>15172.08</v>
      </c>
      <c r="Y463" s="2">
        <f t="shared" si="9"/>
        <v>1.300998015572761E-2</v>
      </c>
    </row>
    <row r="464" spans="23:25" x14ac:dyDescent="0.25">
      <c r="W464" s="3">
        <v>42382</v>
      </c>
      <c r="X464" s="2">
        <v>14975.97</v>
      </c>
      <c r="Y464" s="2">
        <f t="shared" si="9"/>
        <v>-1.0578222394368829E-2</v>
      </c>
    </row>
    <row r="465" spans="23:25" x14ac:dyDescent="0.25">
      <c r="W465" s="3">
        <v>42381</v>
      </c>
      <c r="X465" s="2">
        <v>15135.23</v>
      </c>
      <c r="Y465" s="2">
        <f t="shared" si="9"/>
        <v>3.101553294805551E-3</v>
      </c>
    </row>
    <row r="466" spans="23:25" x14ac:dyDescent="0.25">
      <c r="W466" s="3">
        <v>42380</v>
      </c>
      <c r="X466" s="2">
        <v>15088.36</v>
      </c>
      <c r="Y466" s="2">
        <f t="shared" si="9"/>
        <v>-3.1887632309794901E-3</v>
      </c>
    </row>
    <row r="467" spans="23:25" x14ac:dyDescent="0.25">
      <c r="W467" s="3">
        <v>42377</v>
      </c>
      <c r="X467" s="2">
        <v>15136.55</v>
      </c>
      <c r="Y467" s="2">
        <f t="shared" si="9"/>
        <v>6.0905672782739784E-3</v>
      </c>
    </row>
    <row r="468" spans="23:25" x14ac:dyDescent="0.25">
      <c r="W468" s="3">
        <v>42376</v>
      </c>
      <c r="X468" s="2">
        <v>15044.64</v>
      </c>
      <c r="Y468" s="2">
        <f t="shared" si="9"/>
        <v>5.2675475278125636E-3</v>
      </c>
    </row>
    <row r="469" spans="23:25" x14ac:dyDescent="0.25">
      <c r="W469" s="3">
        <v>42375</v>
      </c>
      <c r="X469" s="2">
        <v>14965.6</v>
      </c>
      <c r="Y469" s="2">
        <f t="shared" si="9"/>
        <v>-7.1672069631603013E-4</v>
      </c>
    </row>
    <row r="470" spans="23:25" x14ac:dyDescent="0.25">
      <c r="W470" s="3">
        <v>42374</v>
      </c>
      <c r="X470" s="2">
        <v>14976.33</v>
      </c>
      <c r="Y470" s="2">
        <f t="shared" si="9"/>
        <v>-1.6876970551778819E-2</v>
      </c>
    </row>
    <row r="471" spans="23:25" x14ac:dyDescent="0.25">
      <c r="W471" s="3">
        <v>42373</v>
      </c>
      <c r="X471" s="2">
        <v>15231.23</v>
      </c>
      <c r="Y471" s="2">
        <f t="shared" si="9"/>
        <v>1.4190337577401638E-2</v>
      </c>
    </row>
    <row r="472" spans="23:25" x14ac:dyDescent="0.25">
      <c r="W472" s="3">
        <v>42370</v>
      </c>
      <c r="X472" s="2">
        <v>15016.62</v>
      </c>
      <c r="Y472" s="2">
        <f t="shared" si="9"/>
        <v>-2.9862231137118313E-3</v>
      </c>
    </row>
    <row r="473" spans="23:25" x14ac:dyDescent="0.25">
      <c r="W473" s="3">
        <v>42369</v>
      </c>
      <c r="X473" s="2">
        <v>15061.53</v>
      </c>
      <c r="Y473" s="2">
        <f t="shared" si="9"/>
        <v>-1.2792638281788201E-3</v>
      </c>
    </row>
    <row r="474" spans="23:25" x14ac:dyDescent="0.25">
      <c r="W474" s="3">
        <v>42368</v>
      </c>
      <c r="X474" s="2">
        <v>15080.81</v>
      </c>
      <c r="Y474" s="2">
        <f t="shared" si="9"/>
        <v>1.9633592350222335E-3</v>
      </c>
    </row>
    <row r="475" spans="23:25" x14ac:dyDescent="0.25">
      <c r="W475" s="3">
        <v>42367</v>
      </c>
      <c r="X475" s="2">
        <v>15051.23</v>
      </c>
      <c r="Y475" s="2">
        <f t="shared" si="9"/>
        <v>5.6293095847413238E-3</v>
      </c>
    </row>
    <row r="476" spans="23:25" x14ac:dyDescent="0.25">
      <c r="W476" s="3">
        <v>42366</v>
      </c>
      <c r="X476" s="2">
        <v>14966.74</v>
      </c>
      <c r="Y476" s="2">
        <f t="shared" si="9"/>
        <v>6.0351988250998561E-4</v>
      </c>
    </row>
    <row r="477" spans="23:25" x14ac:dyDescent="0.25">
      <c r="W477" s="3">
        <v>42363</v>
      </c>
      <c r="X477" s="2">
        <v>14957.71</v>
      </c>
      <c r="Y477" s="2">
        <f t="shared" si="9"/>
        <v>2.0867193754417618E-3</v>
      </c>
    </row>
    <row r="478" spans="23:25" x14ac:dyDescent="0.25">
      <c r="W478" s="3">
        <v>42362</v>
      </c>
      <c r="X478" s="2">
        <v>14926.53</v>
      </c>
      <c r="Y478" s="2">
        <f t="shared" si="9"/>
        <v>9.0282747952950739E-4</v>
      </c>
    </row>
    <row r="479" spans="23:25" x14ac:dyDescent="0.25">
      <c r="W479" s="3">
        <v>42361</v>
      </c>
      <c r="X479" s="2">
        <v>14913.06</v>
      </c>
      <c r="Y479" s="2">
        <f t="shared" si="9"/>
        <v>-1.2216719256630641E-3</v>
      </c>
    </row>
    <row r="480" spans="23:25" x14ac:dyDescent="0.25">
      <c r="W480" s="3">
        <v>42360</v>
      </c>
      <c r="X480" s="2">
        <v>14931.29</v>
      </c>
      <c r="Y480" s="2">
        <f t="shared" si="9"/>
        <v>-3.9162957120125073E-3</v>
      </c>
    </row>
    <row r="481" spans="23:25" x14ac:dyDescent="0.25">
      <c r="W481" s="3">
        <v>42359</v>
      </c>
      <c r="X481" s="2">
        <v>14989.88</v>
      </c>
      <c r="Y481" s="2">
        <f t="shared" si="9"/>
        <v>-4.789086117904272E-3</v>
      </c>
    </row>
    <row r="482" spans="23:25" x14ac:dyDescent="0.25">
      <c r="W482" s="3">
        <v>42356</v>
      </c>
      <c r="X482" s="2">
        <v>15061.84</v>
      </c>
      <c r="Y482" s="2">
        <f t="shared" si="9"/>
        <v>-1.1217015712119428E-2</v>
      </c>
    </row>
    <row r="483" spans="23:25" x14ac:dyDescent="0.25">
      <c r="W483" s="3">
        <v>42355</v>
      </c>
      <c r="X483" s="2">
        <v>15231.74</v>
      </c>
      <c r="Y483" s="2">
        <f t="shared" si="9"/>
        <v>-1.0565882694577276E-2</v>
      </c>
    </row>
    <row r="484" spans="23:25" x14ac:dyDescent="0.25">
      <c r="W484" s="3">
        <v>42354</v>
      </c>
      <c r="X484" s="2">
        <v>15393.53</v>
      </c>
      <c r="Y484" s="2">
        <f t="shared" si="9"/>
        <v>-5.6719878491908859E-3</v>
      </c>
    </row>
    <row r="485" spans="23:25" x14ac:dyDescent="0.25">
      <c r="W485" s="3">
        <v>42353</v>
      </c>
      <c r="X485" s="2">
        <v>15481.09</v>
      </c>
      <c r="Y485" s="2">
        <f t="shared" si="9"/>
        <v>1.5883583228051257E-3</v>
      </c>
    </row>
    <row r="486" spans="23:25" x14ac:dyDescent="0.25">
      <c r="W486" s="3">
        <v>42352</v>
      </c>
      <c r="X486" s="2">
        <v>15456.52</v>
      </c>
      <c r="Y486" s="2">
        <f t="shared" si="9"/>
        <v>6.5213876070436749E-3</v>
      </c>
    </row>
    <row r="487" spans="23:25" x14ac:dyDescent="0.25">
      <c r="W487" s="3">
        <v>42349</v>
      </c>
      <c r="X487" s="2">
        <v>15356.05</v>
      </c>
      <c r="Y487" s="2">
        <f t="shared" si="9"/>
        <v>2.2994563350149863E-3</v>
      </c>
    </row>
    <row r="488" spans="23:25" x14ac:dyDescent="0.25">
      <c r="W488" s="3">
        <v>42348</v>
      </c>
      <c r="X488" s="2">
        <v>15320.78</v>
      </c>
      <c r="Y488" s="2">
        <f t="shared" si="9"/>
        <v>9.168225820086061E-4</v>
      </c>
    </row>
    <row r="489" spans="23:25" x14ac:dyDescent="0.25">
      <c r="W489" s="3">
        <v>42347</v>
      </c>
      <c r="X489" s="2">
        <v>15306.74</v>
      </c>
      <c r="Y489" s="2">
        <f t="shared" si="9"/>
        <v>1.4082733628999677E-2</v>
      </c>
    </row>
    <row r="490" spans="23:25" x14ac:dyDescent="0.25">
      <c r="W490" s="3">
        <v>42346</v>
      </c>
      <c r="X490" s="2">
        <v>15092.69</v>
      </c>
      <c r="Y490" s="2">
        <f t="shared" si="9"/>
        <v>6.5637342353814842E-3</v>
      </c>
    </row>
    <row r="491" spans="23:25" x14ac:dyDescent="0.25">
      <c r="W491" s="3">
        <v>42345</v>
      </c>
      <c r="X491" s="2">
        <v>14993.95</v>
      </c>
      <c r="Y491" s="2">
        <f t="shared" si="9"/>
        <v>-3.164266699105522E-3</v>
      </c>
    </row>
    <row r="492" spans="23:25" x14ac:dyDescent="0.25">
      <c r="W492" s="3">
        <v>42342</v>
      </c>
      <c r="X492" s="2">
        <v>15041.47</v>
      </c>
      <c r="Y492" s="2">
        <f t="shared" si="9"/>
        <v>2.6886891794729379E-2</v>
      </c>
    </row>
    <row r="493" spans="23:25" x14ac:dyDescent="0.25">
      <c r="W493" s="3">
        <v>42341</v>
      </c>
      <c r="X493" s="2">
        <v>14642.44</v>
      </c>
      <c r="Y493" s="2">
        <f t="shared" si="9"/>
        <v>-1.4613982602583434E-4</v>
      </c>
    </row>
    <row r="494" spans="23:25" x14ac:dyDescent="0.25">
      <c r="W494" s="3">
        <v>42340</v>
      </c>
      <c r="X494" s="2">
        <v>14644.58</v>
      </c>
      <c r="Y494" s="2">
        <f t="shared" si="9"/>
        <v>1.2134713187150095E-3</v>
      </c>
    </row>
    <row r="495" spans="23:25" x14ac:dyDescent="0.25">
      <c r="W495" s="3">
        <v>42339</v>
      </c>
      <c r="X495" s="2">
        <v>14626.82</v>
      </c>
      <c r="Y495" s="2">
        <f t="shared" si="9"/>
        <v>-1.8414928395362744E-3</v>
      </c>
    </row>
    <row r="496" spans="23:25" x14ac:dyDescent="0.25">
      <c r="W496" s="3">
        <v>42338</v>
      </c>
      <c r="X496" s="2">
        <v>14653.78</v>
      </c>
      <c r="Y496" s="2">
        <f t="shared" si="9"/>
        <v>6.4149328740219981E-5</v>
      </c>
    </row>
    <row r="497" spans="23:25" x14ac:dyDescent="0.25">
      <c r="W497" s="3">
        <v>42335</v>
      </c>
      <c r="X497" s="2">
        <v>14652.84</v>
      </c>
      <c r="Y497" s="2">
        <f t="shared" si="9"/>
        <v>4.912118704137435E-3</v>
      </c>
    </row>
    <row r="498" spans="23:25" x14ac:dyDescent="0.25">
      <c r="W498" s="3">
        <v>42334</v>
      </c>
      <c r="X498" s="2">
        <v>14581.04</v>
      </c>
      <c r="Y498" s="2">
        <f t="shared" si="9"/>
        <v>-1.2207038622546707E-3</v>
      </c>
    </row>
    <row r="499" spans="23:25" x14ac:dyDescent="0.25">
      <c r="W499" s="3">
        <v>42333</v>
      </c>
      <c r="X499" s="2">
        <v>14598.85</v>
      </c>
      <c r="Y499" s="2">
        <f t="shared" si="9"/>
        <v>-1.5967955241242031E-3</v>
      </c>
    </row>
    <row r="500" spans="23:25" x14ac:dyDescent="0.25">
      <c r="W500" s="3">
        <v>42332</v>
      </c>
      <c r="X500" s="2">
        <v>14622.18</v>
      </c>
      <c r="Y500" s="2">
        <f t="shared" si="9"/>
        <v>2.5144119378448723E-3</v>
      </c>
    </row>
    <row r="501" spans="23:25" x14ac:dyDescent="0.25">
      <c r="W501" s="3">
        <v>42331</v>
      </c>
      <c r="X501" s="2">
        <v>14585.46</v>
      </c>
      <c r="Y501" s="2">
        <f t="shared" si="9"/>
        <v>2.6300439324138218E-3</v>
      </c>
    </row>
    <row r="502" spans="23:25" x14ac:dyDescent="0.25">
      <c r="W502" s="3">
        <v>42328</v>
      </c>
      <c r="X502" s="2">
        <v>14547.15</v>
      </c>
      <c r="Y502" s="2">
        <f t="shared" si="9"/>
        <v>-1.1258193348902492E-2</v>
      </c>
    </row>
    <row r="503" spans="23:25" x14ac:dyDescent="0.25">
      <c r="W503" s="3">
        <v>42327</v>
      </c>
      <c r="X503" s="2">
        <v>14711.85</v>
      </c>
      <c r="Y503" s="2">
        <f t="shared" si="9"/>
        <v>-1.990289595213419E-3</v>
      </c>
    </row>
    <row r="504" spans="23:25" x14ac:dyDescent="0.25">
      <c r="W504" s="3">
        <v>42326</v>
      </c>
      <c r="X504" s="2">
        <v>14741.16</v>
      </c>
      <c r="Y504" s="2">
        <f t="shared" si="9"/>
        <v>7.0008332366424432E-3</v>
      </c>
    </row>
    <row r="505" spans="23:25" x14ac:dyDescent="0.25">
      <c r="W505" s="3">
        <v>42325</v>
      </c>
      <c r="X505" s="2">
        <v>14638.32</v>
      </c>
      <c r="Y505" s="2">
        <f t="shared" si="9"/>
        <v>-8.6973601022167606E-3</v>
      </c>
    </row>
    <row r="506" spans="23:25" x14ac:dyDescent="0.25">
      <c r="W506" s="3">
        <v>42324</v>
      </c>
      <c r="X506" s="2">
        <v>14766.19</v>
      </c>
      <c r="Y506" s="2">
        <f t="shared" si="9"/>
        <v>3.3558455679136056E-3</v>
      </c>
    </row>
    <row r="507" spans="23:25" x14ac:dyDescent="0.25">
      <c r="W507" s="3">
        <v>42321</v>
      </c>
      <c r="X507" s="2">
        <v>14716.72</v>
      </c>
      <c r="Y507" s="2">
        <f t="shared" si="9"/>
        <v>1.0106124983344287E-2</v>
      </c>
    </row>
    <row r="508" spans="23:25" x14ac:dyDescent="0.25">
      <c r="W508" s="3">
        <v>42320</v>
      </c>
      <c r="X508" s="2">
        <v>14568.74</v>
      </c>
      <c r="Y508" s="2">
        <f t="shared" si="9"/>
        <v>-2.6521659750909799E-3</v>
      </c>
    </row>
    <row r="509" spans="23:25" x14ac:dyDescent="0.25">
      <c r="W509" s="3">
        <v>42319</v>
      </c>
      <c r="X509" s="2">
        <v>14607.43</v>
      </c>
      <c r="Y509" s="2">
        <f t="shared" si="9"/>
        <v>-2.0967321649612335E-3</v>
      </c>
    </row>
    <row r="510" spans="23:25" x14ac:dyDescent="0.25">
      <c r="W510" s="3">
        <v>42318</v>
      </c>
      <c r="X510" s="2">
        <v>14638.09</v>
      </c>
      <c r="Y510" s="2">
        <f t="shared" si="9"/>
        <v>-3.845558045359129E-3</v>
      </c>
    </row>
    <row r="511" spans="23:25" x14ac:dyDescent="0.25">
      <c r="W511" s="3">
        <v>42317</v>
      </c>
      <c r="X511" s="2">
        <v>14694.49</v>
      </c>
      <c r="Y511" s="2">
        <f t="shared" si="9"/>
        <v>-3.5385979079221221E-3</v>
      </c>
    </row>
    <row r="512" spans="23:25" x14ac:dyDescent="0.25">
      <c r="W512" s="3">
        <v>42314</v>
      </c>
      <c r="X512" s="2">
        <v>14746.58</v>
      </c>
      <c r="Y512" s="2">
        <f t="shared" si="9"/>
        <v>7.5503623927840541E-4</v>
      </c>
    </row>
    <row r="513" spans="23:25" x14ac:dyDescent="0.25">
      <c r="W513" s="3">
        <v>42313</v>
      </c>
      <c r="X513" s="2">
        <v>14735.45</v>
      </c>
      <c r="Y513" s="2">
        <f t="shared" si="9"/>
        <v>-4.3899442549645918E-3</v>
      </c>
    </row>
    <row r="514" spans="23:25" x14ac:dyDescent="0.25">
      <c r="W514" s="3">
        <v>42312</v>
      </c>
      <c r="X514" s="2">
        <v>14800.28</v>
      </c>
      <c r="Y514" s="2">
        <f t="shared" si="9"/>
        <v>-7.6053211157762653E-3</v>
      </c>
    </row>
    <row r="515" spans="23:25" x14ac:dyDescent="0.25">
      <c r="W515" s="3">
        <v>42311</v>
      </c>
      <c r="X515" s="2">
        <v>14913.27</v>
      </c>
      <c r="Y515" s="2">
        <f t="shared" si="9"/>
        <v>-9.8359534490335132E-3</v>
      </c>
    </row>
    <row r="516" spans="23:25" x14ac:dyDescent="0.25">
      <c r="W516" s="3">
        <v>42310</v>
      </c>
      <c r="X516" s="2">
        <v>15060.68</v>
      </c>
      <c r="Y516" s="2">
        <f t="shared" si="9"/>
        <v>-2.3966828961364652E-4</v>
      </c>
    </row>
    <row r="517" spans="23:25" x14ac:dyDescent="0.25">
      <c r="W517" s="3">
        <v>42307</v>
      </c>
      <c r="X517" s="2">
        <v>15064.29</v>
      </c>
      <c r="Y517" s="2">
        <f t="shared" si="9"/>
        <v>1.0117196315397113E-2</v>
      </c>
    </row>
    <row r="518" spans="23:25" x14ac:dyDescent="0.25">
      <c r="W518" s="3">
        <v>42306</v>
      </c>
      <c r="X518" s="2">
        <v>14912.65</v>
      </c>
      <c r="Y518" s="2">
        <f t="shared" ref="Y518:Y579" si="10">LN(X518/X519)</f>
        <v>9.0635288420073468E-4</v>
      </c>
    </row>
    <row r="519" spans="23:25" x14ac:dyDescent="0.25">
      <c r="W519" s="3">
        <v>42305</v>
      </c>
      <c r="X519" s="2">
        <v>14899.14</v>
      </c>
      <c r="Y519" s="2">
        <f t="shared" si="10"/>
        <v>-9.7953893153758971E-3</v>
      </c>
    </row>
    <row r="520" spans="23:25" x14ac:dyDescent="0.25">
      <c r="W520" s="3">
        <v>42304</v>
      </c>
      <c r="X520" s="2">
        <v>15045.8</v>
      </c>
      <c r="Y520" s="2">
        <f t="shared" si="10"/>
        <v>-1.8154694361239285E-3</v>
      </c>
    </row>
    <row r="521" spans="23:25" x14ac:dyDescent="0.25">
      <c r="W521" s="3">
        <v>42303</v>
      </c>
      <c r="X521" s="2">
        <v>15073.14</v>
      </c>
      <c r="Y521" s="2">
        <f t="shared" si="10"/>
        <v>-5.1449241881412157E-3</v>
      </c>
    </row>
    <row r="522" spans="23:25" x14ac:dyDescent="0.25">
      <c r="W522" s="3">
        <v>42300</v>
      </c>
      <c r="X522" s="2">
        <v>15150.89</v>
      </c>
      <c r="Y522" s="2">
        <f t="shared" si="10"/>
        <v>-1.7947797585627034E-2</v>
      </c>
    </row>
    <row r="523" spans="23:25" x14ac:dyDescent="0.25">
      <c r="W523" s="3">
        <v>42299</v>
      </c>
      <c r="X523" s="2">
        <v>15425.27</v>
      </c>
      <c r="Y523" s="2">
        <f t="shared" si="10"/>
        <v>-1.0659170609846925E-2</v>
      </c>
    </row>
    <row r="524" spans="23:25" x14ac:dyDescent="0.25">
      <c r="W524" s="3">
        <v>42298</v>
      </c>
      <c r="X524" s="2">
        <v>15590.57</v>
      </c>
      <c r="Y524" s="2">
        <f t="shared" si="10"/>
        <v>3.0481473117355521E-3</v>
      </c>
    </row>
    <row r="525" spans="23:25" x14ac:dyDescent="0.25">
      <c r="W525" s="3">
        <v>42297</v>
      </c>
      <c r="X525" s="2">
        <v>15543.12</v>
      </c>
      <c r="Y525" s="2">
        <f t="shared" si="10"/>
        <v>1.206037548398379E-2</v>
      </c>
    </row>
    <row r="526" spans="23:25" x14ac:dyDescent="0.25">
      <c r="W526" s="3">
        <v>42296</v>
      </c>
      <c r="X526" s="2">
        <v>15356.79</v>
      </c>
      <c r="Y526" s="2">
        <f t="shared" si="10"/>
        <v>-1.4003535707843549E-3</v>
      </c>
    </row>
    <row r="527" spans="23:25" x14ac:dyDescent="0.25">
      <c r="W527" s="3">
        <v>42293</v>
      </c>
      <c r="X527" s="2">
        <v>15378.31</v>
      </c>
      <c r="Y527" s="2">
        <f t="shared" si="10"/>
        <v>2.5620780443866811E-3</v>
      </c>
    </row>
    <row r="528" spans="23:25" x14ac:dyDescent="0.25">
      <c r="W528" s="3">
        <v>42292</v>
      </c>
      <c r="X528" s="2">
        <v>15338.96</v>
      </c>
      <c r="Y528" s="2">
        <f t="shared" si="10"/>
        <v>-1.244782440232641E-2</v>
      </c>
    </row>
    <row r="529" spans="23:25" x14ac:dyDescent="0.25">
      <c r="W529" s="3">
        <v>42291</v>
      </c>
      <c r="X529" s="2">
        <v>15531.09</v>
      </c>
      <c r="Y529" s="2">
        <f t="shared" si="10"/>
        <v>1.4890912820732204E-3</v>
      </c>
    </row>
    <row r="530" spans="23:25" x14ac:dyDescent="0.25">
      <c r="W530" s="3">
        <v>42290</v>
      </c>
      <c r="X530" s="2">
        <v>15507.98</v>
      </c>
      <c r="Y530" s="2">
        <f t="shared" si="10"/>
        <v>1.5957856317974219E-2</v>
      </c>
    </row>
    <row r="531" spans="23:25" x14ac:dyDescent="0.25">
      <c r="W531" s="3">
        <v>42289</v>
      </c>
      <c r="X531" s="2">
        <v>15262.47</v>
      </c>
      <c r="Y531" s="2">
        <f t="shared" si="10"/>
        <v>5.4490641365992614E-3</v>
      </c>
    </row>
    <row r="532" spans="23:25" x14ac:dyDescent="0.25">
      <c r="W532" s="3">
        <v>42286</v>
      </c>
      <c r="X532" s="2">
        <v>15179.53</v>
      </c>
      <c r="Y532" s="2">
        <f t="shared" si="10"/>
        <v>-3.2735992515552086E-2</v>
      </c>
    </row>
    <row r="533" spans="23:25" x14ac:dyDescent="0.25">
      <c r="W533" s="3">
        <v>42285</v>
      </c>
      <c r="X533" s="2">
        <v>15684.67</v>
      </c>
      <c r="Y533" s="2">
        <f t="shared" si="10"/>
        <v>9.5676609308031693E-3</v>
      </c>
    </row>
    <row r="534" spans="23:25" x14ac:dyDescent="0.25">
      <c r="W534" s="3">
        <v>42284</v>
      </c>
      <c r="X534" s="2">
        <v>15535.32</v>
      </c>
      <c r="Y534" s="2">
        <f t="shared" si="10"/>
        <v>-2.6059262208560034E-2</v>
      </c>
    </row>
    <row r="535" spans="23:25" x14ac:dyDescent="0.25">
      <c r="W535" s="3">
        <v>42283</v>
      </c>
      <c r="X535" s="2">
        <v>15945.48</v>
      </c>
      <c r="Y535" s="2">
        <f t="shared" si="10"/>
        <v>-2.393872399508824E-2</v>
      </c>
    </row>
    <row r="536" spans="23:25" x14ac:dyDescent="0.25">
      <c r="W536" s="3">
        <v>42282</v>
      </c>
      <c r="X536" s="2">
        <v>16331.8</v>
      </c>
      <c r="Y536" s="2">
        <f t="shared" si="10"/>
        <v>-1.0984792217601069E-3</v>
      </c>
    </row>
    <row r="537" spans="23:25" x14ac:dyDescent="0.25">
      <c r="W537" s="3">
        <v>42279</v>
      </c>
      <c r="X537" s="2">
        <v>16349.75</v>
      </c>
      <c r="Y537" s="2">
        <f t="shared" si="10"/>
        <v>-2.9912861007228516E-3</v>
      </c>
    </row>
    <row r="538" spans="23:25" x14ac:dyDescent="0.25">
      <c r="W538" s="3">
        <v>42278</v>
      </c>
      <c r="X538" s="2">
        <v>16398.73</v>
      </c>
      <c r="Y538" s="2">
        <f t="shared" si="10"/>
        <v>-2.4557092630808418E-3</v>
      </c>
    </row>
    <row r="539" spans="23:25" x14ac:dyDescent="0.25">
      <c r="W539" s="3">
        <v>42277</v>
      </c>
      <c r="X539" s="2">
        <v>16439.05</v>
      </c>
      <c r="Y539" s="2">
        <f t="shared" si="10"/>
        <v>-3.346776790977364E-3</v>
      </c>
    </row>
    <row r="540" spans="23:25" x14ac:dyDescent="0.25">
      <c r="W540" s="3">
        <v>42276</v>
      </c>
      <c r="X540" s="2">
        <v>16494.16</v>
      </c>
      <c r="Y540" s="2">
        <f t="shared" si="10"/>
        <v>4.7383358658106183E-3</v>
      </c>
    </row>
    <row r="541" spans="23:25" x14ac:dyDescent="0.25">
      <c r="W541" s="3">
        <v>42275</v>
      </c>
      <c r="X541" s="2">
        <v>16416.189999999999</v>
      </c>
      <c r="Y541" s="2">
        <f t="shared" si="10"/>
        <v>3.516123954140647E-3</v>
      </c>
    </row>
    <row r="542" spans="23:25" x14ac:dyDescent="0.25">
      <c r="W542" s="3">
        <v>42272</v>
      </c>
      <c r="X542" s="2">
        <v>16358.57</v>
      </c>
      <c r="Y542" s="2">
        <f t="shared" si="10"/>
        <v>-4.8413752959775109E-3</v>
      </c>
    </row>
    <row r="543" spans="23:25" x14ac:dyDescent="0.25">
      <c r="W543" s="3">
        <v>42271</v>
      </c>
      <c r="X543" s="2">
        <v>16437.96</v>
      </c>
      <c r="Y543" s="2">
        <f t="shared" si="10"/>
        <v>9.1726353369825028E-3</v>
      </c>
    </row>
    <row r="544" spans="23:25" x14ac:dyDescent="0.25">
      <c r="W544" s="3">
        <v>42270</v>
      </c>
      <c r="X544" s="2">
        <v>16287.87</v>
      </c>
      <c r="Y544" s="2">
        <f t="shared" si="10"/>
        <v>-6.7205355389787097E-4</v>
      </c>
    </row>
    <row r="545" spans="23:25" x14ac:dyDescent="0.25">
      <c r="W545" s="3">
        <v>42269</v>
      </c>
      <c r="X545" s="2">
        <v>16298.82</v>
      </c>
      <c r="Y545" s="2">
        <f t="shared" si="10"/>
        <v>-4.2941459615530898E-3</v>
      </c>
    </row>
    <row r="546" spans="23:25" x14ac:dyDescent="0.25">
      <c r="W546" s="3">
        <v>42268</v>
      </c>
      <c r="X546" s="2">
        <v>16368.96</v>
      </c>
      <c r="Y546" s="2">
        <f t="shared" si="10"/>
        <v>-5.7218984780429433E-3</v>
      </c>
    </row>
    <row r="547" spans="23:25" x14ac:dyDescent="0.25">
      <c r="W547" s="3">
        <v>42265</v>
      </c>
      <c r="X547" s="2">
        <v>16462.89</v>
      </c>
      <c r="Y547" s="2">
        <f t="shared" si="10"/>
        <v>4.9280276076826834E-3</v>
      </c>
    </row>
    <row r="548" spans="23:25" x14ac:dyDescent="0.25">
      <c r="W548" s="3">
        <v>42264</v>
      </c>
      <c r="X548" s="2">
        <v>16381.96</v>
      </c>
      <c r="Y548" s="2">
        <f t="shared" si="10"/>
        <v>6.6740512226717424E-3</v>
      </c>
    </row>
    <row r="549" spans="23:25" x14ac:dyDescent="0.25">
      <c r="W549" s="3">
        <v>42263</v>
      </c>
      <c r="X549" s="2">
        <v>16272.99</v>
      </c>
      <c r="Y549" s="2">
        <f t="shared" si="10"/>
        <v>-5.1790219441402838E-4</v>
      </c>
    </row>
    <row r="550" spans="23:25" x14ac:dyDescent="0.25">
      <c r="W550" s="3">
        <v>42262</v>
      </c>
      <c r="X550" s="2">
        <v>16281.42</v>
      </c>
      <c r="Y550" s="2">
        <f t="shared" si="10"/>
        <v>1.8787499055689372E-3</v>
      </c>
    </row>
    <row r="551" spans="23:25" x14ac:dyDescent="0.25">
      <c r="W551" s="3">
        <v>42261</v>
      </c>
      <c r="X551" s="2">
        <v>16250.86</v>
      </c>
      <c r="Y551" s="2">
        <f t="shared" si="10"/>
        <v>4.8329431828896272E-3</v>
      </c>
    </row>
    <row r="552" spans="23:25" x14ac:dyDescent="0.25">
      <c r="W552" s="3">
        <v>42258</v>
      </c>
      <c r="X552" s="2">
        <v>16172.51</v>
      </c>
      <c r="Y552" s="2">
        <f t="shared" si="10"/>
        <v>8.269056277015692E-3</v>
      </c>
    </row>
    <row r="553" spans="23:25" x14ac:dyDescent="0.25">
      <c r="W553" s="3">
        <v>42257</v>
      </c>
      <c r="X553" s="2">
        <v>16039.33</v>
      </c>
      <c r="Y553" s="2">
        <f t="shared" si="10"/>
        <v>5.0666408359698357E-3</v>
      </c>
    </row>
    <row r="554" spans="23:25" x14ac:dyDescent="0.25">
      <c r="W554" s="3">
        <v>42256</v>
      </c>
      <c r="X554" s="2">
        <v>15958.27</v>
      </c>
      <c r="Y554" s="2">
        <f t="shared" si="10"/>
        <v>-7.9425683850663014E-4</v>
      </c>
    </row>
    <row r="555" spans="23:25" x14ac:dyDescent="0.25">
      <c r="W555" s="3">
        <v>42255</v>
      </c>
      <c r="X555" s="2">
        <v>15970.95</v>
      </c>
      <c r="Y555" s="2">
        <f t="shared" si="10"/>
        <v>2.4254624514176682E-3</v>
      </c>
    </row>
    <row r="556" spans="23:25" x14ac:dyDescent="0.25">
      <c r="W556" s="3">
        <v>42254</v>
      </c>
      <c r="X556" s="2">
        <v>15932.26</v>
      </c>
      <c r="Y556" s="2">
        <f t="shared" si="10"/>
        <v>8.7639841649654118E-3</v>
      </c>
    </row>
    <row r="557" spans="23:25" x14ac:dyDescent="0.25">
      <c r="W557" s="3">
        <v>42251</v>
      </c>
      <c r="X557" s="2">
        <v>15793.24</v>
      </c>
      <c r="Y557" s="2">
        <f t="shared" si="10"/>
        <v>-9.3525535129761091E-3</v>
      </c>
    </row>
    <row r="558" spans="23:25" x14ac:dyDescent="0.25">
      <c r="W558" s="3">
        <v>42250</v>
      </c>
      <c r="X558" s="2">
        <v>15941.64</v>
      </c>
      <c r="Y558" s="2">
        <f t="shared" si="10"/>
        <v>-3.49338408669221E-4</v>
      </c>
    </row>
    <row r="559" spans="23:25" x14ac:dyDescent="0.25">
      <c r="W559" s="3">
        <v>42249</v>
      </c>
      <c r="X559" s="2">
        <v>15947.21</v>
      </c>
      <c r="Y559" s="2">
        <f t="shared" si="10"/>
        <v>3.0893191301806086E-3</v>
      </c>
    </row>
    <row r="560" spans="23:25" x14ac:dyDescent="0.25">
      <c r="W560" s="3">
        <v>42248</v>
      </c>
      <c r="X560" s="2">
        <v>15898.02</v>
      </c>
      <c r="Y560" s="2">
        <f t="shared" si="10"/>
        <v>8.4581015850752825E-3</v>
      </c>
    </row>
    <row r="561" spans="23:25" x14ac:dyDescent="0.25">
      <c r="W561" s="3">
        <v>42247</v>
      </c>
      <c r="X561" s="2">
        <v>15764.12</v>
      </c>
      <c r="Y561" s="2">
        <f t="shared" si="10"/>
        <v>-1.8689562642206093E-3</v>
      </c>
    </row>
    <row r="562" spans="23:25" x14ac:dyDescent="0.25">
      <c r="W562" s="3">
        <v>42244</v>
      </c>
      <c r="X562" s="2">
        <v>15793.61</v>
      </c>
      <c r="Y562" s="2">
        <f t="shared" si="10"/>
        <v>-1.8613391059026663E-4</v>
      </c>
    </row>
    <row r="563" spans="23:25" x14ac:dyDescent="0.25">
      <c r="W563" s="3">
        <v>42243</v>
      </c>
      <c r="X563" s="2">
        <v>15796.55</v>
      </c>
      <c r="Y563" s="2">
        <f t="shared" si="10"/>
        <v>-2.6088438801249121E-2</v>
      </c>
    </row>
    <row r="564" spans="23:25" x14ac:dyDescent="0.25">
      <c r="W564" s="3">
        <v>42242</v>
      </c>
      <c r="X564" s="2">
        <v>16214.08</v>
      </c>
      <c r="Y564" s="2">
        <f t="shared" si="10"/>
        <v>-1.4717105186732727E-3</v>
      </c>
    </row>
    <row r="565" spans="23:25" x14ac:dyDescent="0.25">
      <c r="W565" s="3">
        <v>42241</v>
      </c>
      <c r="X565" s="2">
        <v>16237.96</v>
      </c>
      <c r="Y565" s="2">
        <f t="shared" si="10"/>
        <v>8.1492826893718017E-3</v>
      </c>
    </row>
    <row r="566" spans="23:25" x14ac:dyDescent="0.25">
      <c r="W566" s="3">
        <v>42240</v>
      </c>
      <c r="X566" s="2">
        <v>16106.17</v>
      </c>
      <c r="Y566" s="2">
        <f t="shared" si="10"/>
        <v>2.5567194067598734E-2</v>
      </c>
    </row>
    <row r="567" spans="23:25" x14ac:dyDescent="0.25">
      <c r="W567" s="3">
        <v>42237</v>
      </c>
      <c r="X567" s="2">
        <v>15699.6</v>
      </c>
      <c r="Y567" s="2">
        <f t="shared" si="10"/>
        <v>1.4750669449029091E-2</v>
      </c>
    </row>
    <row r="568" spans="23:25" x14ac:dyDescent="0.25">
      <c r="W568" s="3">
        <v>42236</v>
      </c>
      <c r="X568" s="2">
        <v>15469.72</v>
      </c>
      <c r="Y568" s="2">
        <f t="shared" si="10"/>
        <v>1.0969646899604515E-2</v>
      </c>
    </row>
    <row r="569" spans="23:25" x14ac:dyDescent="0.25">
      <c r="W569" s="3">
        <v>42235</v>
      </c>
      <c r="X569" s="2">
        <v>15300.95</v>
      </c>
      <c r="Y569" s="2">
        <f t="shared" si="10"/>
        <v>7.132819475641211E-4</v>
      </c>
    </row>
    <row r="570" spans="23:25" x14ac:dyDescent="0.25">
      <c r="W570" s="3">
        <v>42234</v>
      </c>
      <c r="X570" s="2">
        <v>15290.04</v>
      </c>
      <c r="Y570" s="2">
        <f t="shared" si="10"/>
        <v>-4.7532250365093891E-3</v>
      </c>
    </row>
    <row r="571" spans="23:25" x14ac:dyDescent="0.25">
      <c r="W571" s="3">
        <v>42233</v>
      </c>
      <c r="X571" s="2">
        <v>15362.89</v>
      </c>
      <c r="Y571" s="2">
        <f t="shared" si="10"/>
        <v>1.89435427660281E-4</v>
      </c>
    </row>
    <row r="572" spans="23:25" x14ac:dyDescent="0.25">
      <c r="W572" s="3">
        <v>42230</v>
      </c>
      <c r="X572" s="2">
        <v>15359.98</v>
      </c>
      <c r="Y572" s="2">
        <f t="shared" si="10"/>
        <v>2.1716299402406388E-3</v>
      </c>
    </row>
    <row r="573" spans="23:25" x14ac:dyDescent="0.25">
      <c r="W573" s="3">
        <v>42229</v>
      </c>
      <c r="X573" s="2">
        <v>15326.66</v>
      </c>
      <c r="Y573" s="2">
        <f t="shared" si="10"/>
        <v>-2.6689027605999917E-3</v>
      </c>
    </row>
    <row r="574" spans="23:25" x14ac:dyDescent="0.25">
      <c r="W574" s="3">
        <v>42228</v>
      </c>
      <c r="X574" s="2">
        <v>15367.62</v>
      </c>
      <c r="Y574" s="2">
        <f t="shared" si="10"/>
        <v>2.2696979664119564E-2</v>
      </c>
    </row>
    <row r="575" spans="23:25" x14ac:dyDescent="0.25">
      <c r="W575" s="3">
        <v>42227</v>
      </c>
      <c r="X575" s="2">
        <v>15022.75</v>
      </c>
      <c r="Y575" s="2">
        <f t="shared" si="10"/>
        <v>1.1026605024102803E-2</v>
      </c>
    </row>
    <row r="576" spans="23:25" x14ac:dyDescent="0.25">
      <c r="W576" s="3">
        <v>42226</v>
      </c>
      <c r="X576" s="2">
        <v>14858.01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14733.17</v>
      </c>
      <c r="Y578" s="2">
        <f t="shared" si="10"/>
        <v>3.9751289172519641E-3</v>
      </c>
    </row>
    <row r="579" spans="23:25" x14ac:dyDescent="0.25">
      <c r="W579" s="3">
        <v>42221</v>
      </c>
      <c r="X579" s="2">
        <v>14674.72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68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EURINR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102</v>
      </c>
      <c r="W2" s="3">
        <f>D1</f>
        <v>43025</v>
      </c>
      <c r="AA2" s="2">
        <v>62</v>
      </c>
      <c r="AB2" s="2">
        <f ca="1">AVERAGE(OFFSET($X$5,0,0,AA2,1))</f>
        <v>76.071170967741935</v>
      </c>
      <c r="AC2" s="46">
        <f ca="1">STDEV(OFFSET($Y$5,0,0,AA2,1))*SQRT(250)</f>
        <v>6.839711056461005E-2</v>
      </c>
      <c r="AD2" s="2">
        <f ca="1">MAX(OFFSET($X$5,0,0,AA2,1))</f>
        <v>77.5869</v>
      </c>
      <c r="AE2" s="2">
        <f ca="1">MIN(OFFSET($X$5,0,0,AA2,1))</f>
        <v>74.066000000000003</v>
      </c>
      <c r="AF2" s="2">
        <f ca="1">AD2-AE2</f>
        <v>3.5208999999999975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73.910396800000001</v>
      </c>
      <c r="AC3" s="46">
        <f ca="1">STDEV(OFFSET($Y$5,0,0,AA3,1))*SQRT(250)</f>
        <v>6.7285807172050835E-2</v>
      </c>
      <c r="AD3" s="2">
        <f ca="1">MAX(OFFSET($X$5,0,0,AA3,1))</f>
        <v>77.5869</v>
      </c>
      <c r="AE3" s="2">
        <f ca="1">MIN(OFFSET($X$5,0,0,AA3,1))</f>
        <v>68.611000000000004</v>
      </c>
      <c r="AF3" s="2">
        <f t="shared" ref="AF3:AF5" ca="1" si="1">AD3-AE3</f>
        <v>8.9758999999999958</v>
      </c>
    </row>
    <row r="4" spans="1:32" x14ac:dyDescent="0.25">
      <c r="D4"/>
      <c r="AA4" s="2">
        <v>185</v>
      </c>
      <c r="AB4" s="2">
        <f t="shared" ca="1" si="0"/>
        <v>72.948301621621624</v>
      </c>
      <c r="AC4" s="46">
        <f ca="1">STDEV(OFFSET($Y$5,0,0,AA4,1))*SQRT(250)</f>
        <v>6.8695682704595334E-2</v>
      </c>
      <c r="AD4" s="2">
        <f ca="1">MAX(OFFSET($X$5,0,0,AA4,1))</f>
        <v>77.5869</v>
      </c>
      <c r="AE4" s="2">
        <f ca="1">MIN(OFFSET($X$5,0,0,AA4,1))</f>
        <v>68.248999999999995</v>
      </c>
      <c r="AF4" s="2">
        <f t="shared" ca="1" si="1"/>
        <v>9.3379000000000048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_xll.BDH(W1,"PX_LAST",W3,W2,"Sort=D","cols=2;rows=528")</f>
        <v>43025</v>
      </c>
      <c r="X5" s="2">
        <v>76.45</v>
      </c>
      <c r="Y5" s="2">
        <f>LN(X5/X6)</f>
        <v>-2.616054728007061E-5</v>
      </c>
      <c r="AA5" s="2">
        <v>250</v>
      </c>
      <c r="AB5" s="2">
        <f t="shared" ca="1" si="0"/>
        <v>72.831733200000031</v>
      </c>
      <c r="AC5" s="46">
        <f ca="1">STDEV(OFFSET($Y$5,0,0,AA5,1))*SQRT(250)</f>
        <v>7.1575492790008619E-2</v>
      </c>
      <c r="AD5" s="2">
        <f ca="1">MAX(OFFSET($X$5,0,0,AA5,1))</f>
        <v>77.5869</v>
      </c>
      <c r="AE5" s="2">
        <f ca="1">MIN(OFFSET($X$5,0,0,AA5,1))</f>
        <v>68.248999999999995</v>
      </c>
      <c r="AF5" s="2">
        <f t="shared" ca="1" si="1"/>
        <v>9.3379000000000048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76.4198114085264</v>
      </c>
      <c r="E6" s="128">
        <f ca="1">SUMIFS(INDIRECT("fincad_data!"&amp;E$3),fincad_data!$C:$C,$C6,fincad_data!$D:$D,$C6,fincad_data!$B:$B,$D$2,fincad_data!D:D,$C6,fincad_data!A:A,$D$1)</f>
        <v>77.530887135368104</v>
      </c>
      <c r="F6" s="129">
        <f ca="1">SUMIFS(INDIRECT("fincad_data!"&amp;F$3),fincad_data!$C:$C,$C6,fincad_data!$D:$D,$C6,fincad_data!$B:$B,$D$2,fincad_data!D:D,$C6,fincad_data!A:A,$D$1)</f>
        <v>6.9908469424154199E-2</v>
      </c>
      <c r="G6" s="129">
        <f ca="1">SUMIFS(INDIRECT("fincad_data!"&amp;G$3),fincad_data!$C:$C,$C6,fincad_data!$D:$D,$C6,fincad_data!$B:$B,$D$2,fincad_data!D:D,$C6,fincad_data!A:A,$D$1)</f>
        <v>7.2710121062039501E-2</v>
      </c>
      <c r="H6" s="130">
        <f ca="1">SUMIFS(INDIRECT("fincad_data!"&amp;H$3),fincad_data!$C:$C,$C6,fincad_data!$D:$D,$C6,fincad_data!$B:$B,$D$2,fincad_data!D:D,$C6,fincad_data!A:A,$D$1)</f>
        <v>7.9119899163310695E-3</v>
      </c>
      <c r="I6" s="130">
        <f ca="1">SUMIFS(INDIRECT("fincad_data!"&amp;I$3),fincad_data!$C:$C,$C6,fincad_data!$D:$D,$C6,fincad_data!$B:$B,$D$2,fincad_data!D:D,$C6,fincad_data!A:A,$D$1)</f>
        <v>1.45942316327351E-2</v>
      </c>
      <c r="J6" s="129">
        <f ca="1">SUMIFS(INDIRECT("fincad_data!"&amp;J$3),fincad_data!$C:$C,$C6,fincad_data!$D:$D,$C6,fincad_data!$B:$B,$D$2,fincad_data!D:D,$C6,fincad_data!A:A,$D$1)</f>
        <v>5.8431514617216379E-2</v>
      </c>
      <c r="K6" s="128">
        <f ca="1">SUMIFS(INDIRECT("fincad_data!"&amp;K$3),fincad_data!$C:$C,$C6,fincad_data!$D:$D,$C6,fincad_data!$B:$B,$D$2,fincad_data!D:D,$C6,fincad_data!A:A,$D$1)</f>
        <v>77.016245963748304</v>
      </c>
      <c r="L6" s="128">
        <f ca="1">SUMIFS(INDIRECT("fincad_data!"&amp;L$3),fincad_data!$C:$C,$C6,fincad_data!$D:$D,$C6,fincad_data!$B:$B,$D$2,fincad_data!D:D,$C6,fincad_data!A:A,$D$1)</f>
        <v>76.41565930313007</v>
      </c>
      <c r="W6" s="3">
        <v>43024</v>
      </c>
      <c r="X6" s="2">
        <v>76.451999999999998</v>
      </c>
      <c r="Y6" s="2">
        <f t="shared" ref="Y6:Y69" si="2">LN(X6/X7)</f>
        <v>-3.7078664826977106E-3</v>
      </c>
      <c r="AA6" s="2">
        <v>500</v>
      </c>
      <c r="AB6" s="2">
        <f t="shared" ca="1" si="0"/>
        <v>73.537304200000051</v>
      </c>
      <c r="AC6" s="46">
        <f ca="1">STDEV(OFFSET($Y$5,0,0,AA6,1))*SQRT(250)</f>
        <v>8.2553200707866869E-2</v>
      </c>
      <c r="AD6" s="2">
        <f ca="1">MAX(OFFSET($X$5,0,0,AA6,1))</f>
        <v>77.5869</v>
      </c>
      <c r="AE6" s="2">
        <f ca="1">MIN(OFFSET($X$5,0,0,AA6,1))</f>
        <v>68.248999999999995</v>
      </c>
      <c r="AF6" s="2">
        <f ca="1">AD6-AE6</f>
        <v>9.3379000000000048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76.4198114085264</v>
      </c>
      <c r="E7" s="128">
        <f ca="1">SUMIFS(INDIRECT("fincad_data!"&amp;E$3),fincad_data!$C:$C,$C7,fincad_data!$D:$D,$C7,fincad_data!$B:$B,$D$2,fincad_data!D:D,$C7,fincad_data!A:A,$D$1)</f>
        <v>78.714892068243103</v>
      </c>
      <c r="F7" s="129">
        <f ca="1">SUMIFS(INDIRECT("fincad_data!"&amp;F$3),fincad_data!$C:$C,$C7,fincad_data!$D:$D,$C7,fincad_data!$B:$B,$D$2,fincad_data!D:D,$C7,fincad_data!A:A,$D$1)</f>
        <v>8.0265986094976399E-2</v>
      </c>
      <c r="G7" s="129">
        <f ca="1">SUMIFS(INDIRECT("fincad_data!"&amp;G$3),fincad_data!$C:$C,$C7,fincad_data!$D:$D,$C7,fincad_data!$B:$B,$D$2,fincad_data!D:D,$C7,fincad_data!A:A,$D$1)</f>
        <v>8.28325326063786E-2</v>
      </c>
      <c r="H7" s="130">
        <f ca="1">SUMIFS(INDIRECT("fincad_data!"&amp;H$3),fincad_data!$C:$C,$C7,fincad_data!$D:$D,$C7,fincad_data!$B:$B,$D$2,fincad_data!D:D,$C7,fincad_data!A:A,$D$1)</f>
        <v>1.0712571894851801E-2</v>
      </c>
      <c r="I7" s="130">
        <f ca="1">SUMIFS(INDIRECT("fincad_data!"&amp;I$3),fincad_data!$C:$C,$C7,fincad_data!$D:$D,$C7,fincad_data!$B:$B,$D$2,fincad_data!D:D,$C7,fincad_data!A:A,$D$1)</f>
        <v>2.3427689009964801E-2</v>
      </c>
      <c r="J7" s="129">
        <f ca="1">SUMIFS(INDIRECT("fincad_data!"&amp;J$3),fincad_data!$C:$C,$C7,fincad_data!$D:$D,$C7,fincad_data!$B:$B,$D$2,fincad_data!D:D,$C7,fincad_data!A:A,$D$1)</f>
        <v>6.0485123033450799E-2</v>
      </c>
      <c r="K7" s="128">
        <f ca="1">SUMIFS(INDIRECT("fincad_data!"&amp;K$3),fincad_data!$C:$C,$C7,fincad_data!$D:$D,$C7,fincad_data!$B:$B,$D$2,fincad_data!D:D,$C7,fincad_data!A:A,$D$1)</f>
        <v>77.726589381301551</v>
      </c>
      <c r="L7" s="128">
        <f ca="1">SUMIFS(INDIRECT("fincad_data!"&amp;L$3),fincad_data!$C:$C,$C7,fincad_data!$D:$D,$C7,fincad_data!$B:$B,$D$2,fincad_data!D:D,$C7,fincad_data!A:A,$D$1)</f>
        <v>76.912998264088088</v>
      </c>
      <c r="W7" s="3">
        <v>43021</v>
      </c>
      <c r="X7" s="2">
        <v>76.736000000000004</v>
      </c>
      <c r="Y7" s="2">
        <f t="shared" si="2"/>
        <v>-5.8834093806837502E-3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76.4198114085264</v>
      </c>
      <c r="E8" s="128">
        <f ca="1">SUMIFS(INDIRECT("fincad_data!"&amp;E$3),fincad_data!$C:$C,$C8,fincad_data!$D:$D,$C8,fincad_data!$B:$B,$D$2,fincad_data!D:D,$C8,fincad_data!A:A,$D$1)</f>
        <v>79.902203768835093</v>
      </c>
      <c r="F8" s="129">
        <f ca="1">SUMIFS(INDIRECT("fincad_data!"&amp;F$3),fincad_data!$C:$C,$C8,fincad_data!$D:$D,$C8,fincad_data!$B:$B,$D$2,fincad_data!D:D,$C8,fincad_data!A:A,$D$1)</f>
        <v>8.2161334237574796E-2</v>
      </c>
      <c r="G8" s="129">
        <f ca="1">SUMIFS(INDIRECT("fincad_data!"&amp;G$3),fincad_data!$C:$C,$C8,fincad_data!$D:$D,$C8,fincad_data!$B:$B,$D$2,fincad_data!D:D,$C8,fincad_data!A:A,$D$1)</f>
        <v>8.6180145934786706E-2</v>
      </c>
      <c r="H8" s="130">
        <f ca="1">SUMIFS(INDIRECT("fincad_data!"&amp;H$3),fincad_data!$C:$C,$C8,fincad_data!$D:$D,$C8,fincad_data!$B:$B,$D$2,fincad_data!D:D,$C8,fincad_data!A:A,$D$1)</f>
        <v>1.12771629493689E-2</v>
      </c>
      <c r="I8" s="130">
        <f ca="1">SUMIFS(INDIRECT("fincad_data!"&amp;I$3),fincad_data!$C:$C,$C8,fincad_data!$D:$D,$C8,fincad_data!$B:$B,$D$2,fincad_data!D:D,$C8,fincad_data!A:A,$D$1)</f>
        <v>2.9908478906733101E-2</v>
      </c>
      <c r="J8" s="129">
        <f ca="1">SUMIFS(INDIRECT("fincad_data!"&amp;J$3),fincad_data!$C:$C,$C8,fincad_data!$D:$D,$C8,fincad_data!$B:$B,$D$2,fincad_data!D:D,$C8,fincad_data!A:A,$D$1)</f>
        <v>6.0915583504952436E-2</v>
      </c>
      <c r="K8" s="128">
        <f ca="1">SUMIFS(INDIRECT("fincad_data!"&amp;K$3),fincad_data!$C:$C,$C8,fincad_data!$D:$D,$C8,fincad_data!$B:$B,$D$2,fincad_data!D:D,$C8,fincad_data!A:A,$D$1)</f>
        <v>78.440749383145302</v>
      </c>
      <c r="L8" s="128">
        <f ca="1">SUMIFS(INDIRECT("fincad_data!"&amp;L$3),fincad_data!$C:$C,$C8,fincad_data!$D:$D,$C8,fincad_data!$B:$B,$D$2,fincad_data!D:D,$C8,fincad_data!A:A,$D$1)</f>
        <v>77.581848683926509</v>
      </c>
      <c r="W8" s="3">
        <v>43020</v>
      </c>
      <c r="X8" s="2">
        <v>77.188800000000001</v>
      </c>
      <c r="Y8" s="2">
        <f t="shared" si="2"/>
        <v>2.5047926472361258E-3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76.4198114085264</v>
      </c>
      <c r="E9" s="128">
        <f ca="1">SUMIFS(INDIRECT("fincad_data!"&amp;E$3),fincad_data!$C:$C,$C9,fincad_data!$D:$D,$C9,fincad_data!$B:$B,$D$2,fincad_data!D:D,$C9,fincad_data!A:A,$D$1)</f>
        <v>81.174060671865604</v>
      </c>
      <c r="F9" s="129">
        <f ca="1">SUMIFS(INDIRECT("fincad_data!"&amp;F$3),fincad_data!$C:$C,$C9,fincad_data!$D:$D,$C9,fincad_data!$B:$B,$D$2,fincad_data!D:D,$C9,fincad_data!A:A,$D$1)</f>
        <v>8.2984968703069997E-2</v>
      </c>
      <c r="G9" s="129">
        <f ca="1">SUMIFS(INDIRECT("fincad_data!"&amp;G$3),fincad_data!$C:$C,$C9,fincad_data!$D:$D,$C9,fincad_data!$B:$B,$D$2,fincad_data!D:D,$C9,fincad_data!A:A,$D$1)</f>
        <v>8.7760539929459605E-2</v>
      </c>
      <c r="H9" s="130">
        <f ca="1">SUMIFS(INDIRECT("fincad_data!"&amp;H$3),fincad_data!$C:$C,$C9,fincad_data!$D:$D,$C9,fincad_data!$B:$B,$D$2,fincad_data!D:D,$C9,fincad_data!A:A,$D$1)</f>
        <v>1.1066554013280499E-2</v>
      </c>
      <c r="I9" s="130">
        <f ca="1">SUMIFS(INDIRECT("fincad_data!"&amp;I$3),fincad_data!$C:$C,$C9,fincad_data!$D:$D,$C9,fincad_data!$B:$B,$D$2,fincad_data!D:D,$C9,fincad_data!A:A,$D$1)</f>
        <v>3.5286713513661701E-2</v>
      </c>
      <c r="J9" s="129">
        <f ca="1">SUMIFS(INDIRECT("fincad_data!"&amp;J$3),fincad_data!$C:$C,$C9,fincad_data!$D:$D,$C9,fincad_data!$B:$B,$D$2,fincad_data!D:D,$C9,fincad_data!A:A,$D$1)</f>
        <v>6.1459403107584465E-2</v>
      </c>
      <c r="K9" s="128">
        <f ca="1">SUMIFS(INDIRECT("fincad_data!"&amp;K$3),fincad_data!$C:$C,$C9,fincad_data!$D:$D,$C9,fincad_data!$B:$B,$D$2,fincad_data!D:D,$C9,fincad_data!A:A,$D$1)</f>
        <v>79.254503945189512</v>
      </c>
      <c r="L9" s="128">
        <f ca="1">SUMIFS(INDIRECT("fincad_data!"&amp;L$3),fincad_data!$C:$C,$C9,fincad_data!$D:$D,$C9,fincad_data!$B:$B,$D$2,fincad_data!D:D,$C9,fincad_data!A:A,$D$1)</f>
        <v>78.40732389616862</v>
      </c>
      <c r="W9" s="3">
        <v>43019</v>
      </c>
      <c r="X9" s="2">
        <v>76.995699999999999</v>
      </c>
      <c r="Y9" s="2">
        <f t="shared" si="2"/>
        <v>1.1136690695344716E-3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76.4198114085264</v>
      </c>
      <c r="E10" s="128">
        <f ca="1">SUMIFS(INDIRECT("fincad_data!"&amp;E$3),fincad_data!$C:$C,$C10,fincad_data!$D:$D,$C10,fincad_data!$B:$B,$D$2,fincad_data!D:D,$C10,fincad_data!A:A,$D$1)</f>
        <v>86.450755238802103</v>
      </c>
      <c r="F10" s="129">
        <f ca="1">SUMIFS(INDIRECT("fincad_data!"&amp;F$3),fincad_data!$C:$C,$C10,fincad_data!$D:$D,$C10,fincad_data!$B:$B,$D$2,fincad_data!D:D,$C10,fincad_data!A:A,$D$1)</f>
        <v>9.4011395812102105E-2</v>
      </c>
      <c r="G10" s="129">
        <f ca="1">SUMIFS(INDIRECT("fincad_data!"&amp;G$3),fincad_data!$C:$C,$C10,fincad_data!$D:$D,$C10,fincad_data!$B:$B,$D$2,fincad_data!D:D,$C10,fincad_data!A:A,$D$1)</f>
        <v>9.6680923040069297E-2</v>
      </c>
      <c r="H10" s="130">
        <f ca="1">SUMIFS(INDIRECT("fincad_data!"&amp;H$3),fincad_data!$C:$C,$C10,fincad_data!$D:$D,$C10,fincad_data!$B:$B,$D$2,fincad_data!D:D,$C10,fincad_data!A:A,$D$1)</f>
        <v>1.20997311079763E-2</v>
      </c>
      <c r="I10" s="130">
        <f ca="1">SUMIFS(INDIRECT("fincad_data!"&amp;I$3),fincad_data!$C:$C,$C10,fincad_data!$D:$D,$C10,fincad_data!$B:$B,$D$2,fincad_data!D:D,$C10,fincad_data!A:A,$D$1)</f>
        <v>5.5352828217168602E-2</v>
      </c>
      <c r="J10" s="129">
        <f ca="1">SUMIFS(INDIRECT("fincad_data!"&amp;J$3),fincad_data!$C:$C,$C10,fincad_data!$D:$D,$C10,fincad_data!$B:$B,$D$2,fincad_data!D:D,$C10,fincad_data!A:A,$D$1)</f>
        <v>6.4569669630077431E-2</v>
      </c>
      <c r="K10" s="128">
        <f ca="1">SUMIFS(INDIRECT("fincad_data!"&amp;K$3),fincad_data!$C:$C,$C10,fincad_data!$D:$D,$C10,fincad_data!$B:$B,$D$2,fincad_data!D:D,$C10,fincad_data!A:A,$D$1)</f>
        <v>82.866521535716771</v>
      </c>
      <c r="L10" s="128">
        <f ca="1">SUMIFS(INDIRECT("fincad_data!"&amp;L$3),fincad_data!$C:$C,$C10,fincad_data!$D:$D,$C10,fincad_data!$B:$B,$D$2,fincad_data!D:D,$C10,fincad_data!A:A,$D$1)</f>
        <v>81.916448155869645</v>
      </c>
      <c r="W10" s="3">
        <v>43018</v>
      </c>
      <c r="X10" s="2">
        <v>76.91</v>
      </c>
      <c r="Y10" s="2">
        <f t="shared" si="2"/>
        <v>2.1476693035910681E-3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76.745000000000005</v>
      </c>
      <c r="Y11" s="2">
        <f t="shared" si="2"/>
        <v>2.5310523897206722E-3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76.551000000000002</v>
      </c>
      <c r="Y12" s="2">
        <f t="shared" si="2"/>
        <v>4.9652433989306576E-4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76.513000000000005</v>
      </c>
      <c r="Y13" s="2">
        <f t="shared" si="2"/>
        <v>-4.07690725194889E-4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1.9285787355103314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76.544200000000004</v>
      </c>
      <c r="Y14" s="2">
        <f t="shared" si="2"/>
        <v>-5.9227842764038906E-3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0.99650304978198201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76.998900000000006</v>
      </c>
      <c r="Y15" s="2">
        <f t="shared" si="2"/>
        <v>-1.4288692368435631E-3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1.2930182296837842</v>
      </c>
      <c r="F16" s="123">
        <f ca="1">SUMIFS(INDIRECT("fincad_data!"&amp;$B16),fincad_data!$C:$C,$C16,fincad_data!$D:$D,F$13,fincad_data!$B:$B,$D$2,fincad_data!$A:$A,$D$1)</f>
        <v>2.2320280734443907</v>
      </c>
      <c r="G16" s="123"/>
      <c r="H16" s="123"/>
      <c r="I16" s="123"/>
      <c r="K16" s="159">
        <f ca="1">E16/$F16</f>
        <v>0.57930195639898108</v>
      </c>
      <c r="L16" s="159">
        <f ca="1">(F16-E16)/$F16</f>
        <v>0.42069804360101887</v>
      </c>
      <c r="M16" s="123"/>
      <c r="N16" s="123"/>
      <c r="O16" s="123"/>
      <c r="S16" s="17"/>
      <c r="W16" s="3">
        <v>43007</v>
      </c>
      <c r="X16" s="2">
        <v>77.108999999999995</v>
      </c>
      <c r="Y16" s="2">
        <f t="shared" si="2"/>
        <v>-6.8710259329575495E-4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1.0391772634001288</v>
      </c>
      <c r="F17" s="124">
        <f ca="1">SUMIFS(INDIRECT("fincad_data!"&amp;$B17),fincad_data!$C:$C,$C16,fincad_data!$D:$D,F$13,fincad_data!$B:$B,$D$2,fincad_data!$A:$A,$D$1)</f>
        <v>1.2820925442854394</v>
      </c>
      <c r="G17" s="124"/>
      <c r="H17" s="124"/>
      <c r="I17" s="124"/>
      <c r="K17" s="160">
        <f ca="1">E17/$F17</f>
        <v>0.81053217884462714</v>
      </c>
      <c r="L17" s="160">
        <f ca="1">(F17-E17)/$F17</f>
        <v>0.18946782115537283</v>
      </c>
      <c r="M17" s="124"/>
      <c r="N17" s="124"/>
      <c r="O17" s="124"/>
      <c r="S17" s="17"/>
      <c r="W17" s="3">
        <v>43006</v>
      </c>
      <c r="X17" s="2">
        <v>77.162000000000006</v>
      </c>
      <c r="Y17" s="2">
        <f t="shared" si="2"/>
        <v>2.3330265941239557E-4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1.1720380690758121</v>
      </c>
      <c r="F18" s="123">
        <f ca="1">SUMIFS(INDIRECT("fincad_data!"&amp;$B18),fincad_data!$C:$C,$C18,fincad_data!$D:$D,F$13,fincad_data!$B:$B,$D$2,fincad_data!$A:$A,$D$1)</f>
        <v>1.5271225193240452</v>
      </c>
      <c r="G18" s="123">
        <f ca="1">SUMIFS(INDIRECT("fincad_data!"&amp;$B18),fincad_data!$C:$C,$C18,fincad_data!$D:$D,G$13,fincad_data!$B:$B,$D$2,fincad_data!$A:$A,$D$1)</f>
        <v>2.3572801834387058</v>
      </c>
      <c r="H18" s="123"/>
      <c r="I18" s="123"/>
      <c r="K18" s="159">
        <f ca="1">E18/$G18</f>
        <v>0.49719930507628074</v>
      </c>
      <c r="L18" s="159">
        <f ca="1">(F18-E18)/$G18</f>
        <v>0.1506331121531129</v>
      </c>
      <c r="M18" s="159">
        <f ca="1">(G18-F18)/$G18</f>
        <v>0.35216758277060639</v>
      </c>
      <c r="N18" s="123"/>
      <c r="O18" s="123"/>
      <c r="W18" s="3">
        <v>43005</v>
      </c>
      <c r="X18" s="2">
        <v>77.144000000000005</v>
      </c>
      <c r="Y18" s="2">
        <f t="shared" si="2"/>
        <v>-7.6710174078939018E-4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1.0877099442976901</v>
      </c>
      <c r="F19" s="124">
        <f ca="1">SUMIFS(INDIRECT("fincad_data!"&amp;$B19),fincad_data!$C:$C,$C18,fincad_data!$D:$D,F$13,fincad_data!$B:$B,$D$2,fincad_data!$A:$A,$D$1)</f>
        <v>1.2156066447667655</v>
      </c>
      <c r="G19" s="124">
        <f ca="1">SUMIFS(INDIRECT("fincad_data!"&amp;$B19),fincad_data!$C:$C,$C18,fincad_data!$D:$D,G$13,fincad_data!$B:$B,$D$2,fincad_data!$A:$A,$D$1)</f>
        <v>1.5238220268991431</v>
      </c>
      <c r="H19" s="124"/>
      <c r="I19" s="124"/>
      <c r="K19" s="160">
        <f ca="1">E19/$G19</f>
        <v>0.71380379407632888</v>
      </c>
      <c r="L19" s="160">
        <f ca="1">(F19-E19)/$G19</f>
        <v>8.3931521011896021E-2</v>
      </c>
      <c r="M19" s="160">
        <f ca="1">(G19-F19)/$G19</f>
        <v>0.20226468491177507</v>
      </c>
      <c r="N19" s="124"/>
      <c r="O19" s="124"/>
      <c r="W19" s="3">
        <v>43004</v>
      </c>
      <c r="X19" s="2">
        <v>77.203199999999995</v>
      </c>
      <c r="Y19" s="2">
        <f t="shared" si="2"/>
        <v>-2.0030907078828187E-3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1.1676810919547238</v>
      </c>
      <c r="F20" s="123">
        <f ca="1">SUMIFS(INDIRECT("fincad_data!"&amp;$B20),fincad_data!$C:$C,$C20,fincad_data!$D:$D,F$13,fincad_data!$B:$B,$D$2,fincad_data!$A:$A,$D$1)</f>
        <v>1.368175646490055</v>
      </c>
      <c r="G20" s="123">
        <f ca="1">SUMIFS(INDIRECT("fincad_data!"&amp;$B20),fincad_data!$C:$C,$C20,fincad_data!$D:$D,G$13,fincad_data!$B:$B,$D$2,fincad_data!$A:$A,$D$1)</f>
        <v>1.7598889955785619</v>
      </c>
      <c r="H20" s="123">
        <f ca="1">SUMIFS(INDIRECT("fincad_data!"&amp;$B20),fincad_data!$C:$C,$C20,fincad_data!$D:$D,H$13,fincad_data!$B:$B,$D$2,fincad_data!$A:$A,$D$1)</f>
        <v>2.5005795663063717</v>
      </c>
      <c r="I20" s="123"/>
      <c r="K20" s="159">
        <f ca="1">E20/$H20</f>
        <v>0.46696418209939861</v>
      </c>
      <c r="L20" s="159">
        <f ca="1">(F20-E20)/$H20</f>
        <v>8.0179234141100911E-2</v>
      </c>
      <c r="M20" s="159">
        <f ca="1">(G20-F20)/$H20</f>
        <v>0.15664902423685331</v>
      </c>
      <c r="N20" s="159">
        <f ca="1">(H20-G20)/$H20</f>
        <v>0.29620755952264716</v>
      </c>
      <c r="O20" s="123"/>
      <c r="W20" s="3">
        <v>43003</v>
      </c>
      <c r="X20" s="2">
        <v>77.358000000000004</v>
      </c>
      <c r="Y20" s="2">
        <f t="shared" si="2"/>
        <v>-2.9546008486675585E-3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1.1210617624329335</v>
      </c>
      <c r="F21" s="124">
        <f ca="1">SUMIFS(INDIRECT("fincad_data!"&amp;$B21),fincad_data!$C:$C,$C20,fincad_data!$D:$D,F$13,fincad_data!$B:$B,$D$2,fincad_data!$A:$A,$D$1)</f>
        <v>1.2431902407273097</v>
      </c>
      <c r="G21" s="124">
        <f ca="1">SUMIFS(INDIRECT("fincad_data!"&amp;$B21),fincad_data!$C:$C,$C20,fincad_data!$D:$D,G$13,fincad_data!$B:$B,$D$2,fincad_data!$A:$A,$D$1)</f>
        <v>1.4321759398943044</v>
      </c>
      <c r="H21" s="124">
        <f ca="1">SUMIFS(INDIRECT("fincad_data!"&amp;$B21),fincad_data!$C:$C,$C20,fincad_data!$D:$D,H$13,fincad_data!$B:$B,$D$2,fincad_data!$A:$A,$D$1)</f>
        <v>1.7632813258931943</v>
      </c>
      <c r="I21" s="124"/>
      <c r="K21" s="160">
        <f ca="1">E21/$H21</f>
        <v>0.63578156586275703</v>
      </c>
      <c r="L21" s="160">
        <f ca="1">(F21-E21)/$H21</f>
        <v>6.9262049396747086E-2</v>
      </c>
      <c r="M21" s="160">
        <f ca="1">(G21-F21)/$H21</f>
        <v>0.10717841582724387</v>
      </c>
      <c r="N21" s="160">
        <f ca="1">(H21-G21)/$H21</f>
        <v>0.18777796891325196</v>
      </c>
      <c r="O21" s="124"/>
      <c r="W21" s="3">
        <v>43000</v>
      </c>
      <c r="X21" s="2">
        <v>77.5869</v>
      </c>
      <c r="Y21" s="2">
        <f t="shared" si="2"/>
        <v>6.710449486909323E-3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1.1245556896652367</v>
      </c>
      <c r="F22" s="123">
        <f ca="1">SUMIFS(INDIRECT("fincad_data!"&amp;$B22),fincad_data!$C:$C,$C22,fincad_data!$D:$D,F$13,fincad_data!$B:$B,$D$2,fincad_data!$A:$A,$D$1)</f>
        <v>1.2539772558542166</v>
      </c>
      <c r="G22" s="123">
        <f ca="1">SUMIFS(INDIRECT("fincad_data!"&amp;$B22),fincad_data!$C:$C,$C22,fincad_data!$D:$D,G$13,fincad_data!$B:$B,$D$2,fincad_data!$A:$A,$D$1)</f>
        <v>1.4220424114014083</v>
      </c>
      <c r="H22" s="123">
        <f ca="1">SUMIFS(INDIRECT("fincad_data!"&amp;$B22),fincad_data!$C:$C,$C22,fincad_data!$D:$D,H$13,fincad_data!$B:$B,$D$2,fincad_data!$A:$A,$D$1)</f>
        <v>1.6298675356818224</v>
      </c>
      <c r="I22" s="123">
        <f ca="1">SUMIFS(INDIRECT("fincad_data!"&amp;$B22),fincad_data!$C:$C,$C22,fincad_data!$D:$D,I$13,fincad_data!$B:$B,$D$2,fincad_data!$A:$A,$D$1)</f>
        <v>2.9968316451093377</v>
      </c>
      <c r="K22" s="159">
        <f ca="1">E22/$I22</f>
        <v>0.37524820304819223</v>
      </c>
      <c r="L22" s="159">
        <f ca="1">(F22-E22)/$I22</f>
        <v>4.3186131726881863E-2</v>
      </c>
      <c r="M22" s="159">
        <f ca="1">(G22-F22)/$I22</f>
        <v>5.6080946629572824E-2</v>
      </c>
      <c r="N22" s="159">
        <f ca="1">(H22-G22)/$I22</f>
        <v>6.9348281415665486E-2</v>
      </c>
      <c r="O22" s="159">
        <f ca="1">(I22-H22)/$I22</f>
        <v>0.4561364371796876</v>
      </c>
      <c r="W22" s="3">
        <v>42999</v>
      </c>
      <c r="X22" s="2">
        <v>77.067999999999998</v>
      </c>
      <c r="Y22" s="2">
        <f t="shared" si="2"/>
        <v>-1.1450855623712801E-3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1.0999040179548565</v>
      </c>
      <c r="F23" s="124">
        <f ca="1">SUMIFS(INDIRECT("fincad_data!"&amp;$B23),fincad_data!$C:$C,$C22,fincad_data!$D:$D,F$13,fincad_data!$B:$B,$D$2,fincad_data!$A:$A,$D$1)</f>
        <v>1.1974691707539333</v>
      </c>
      <c r="G23" s="124">
        <f ca="1">SUMIFS(INDIRECT("fincad_data!"&amp;$B23),fincad_data!$C:$C,$C22,fincad_data!$D:$D,G$13,fincad_data!$B:$B,$D$2,fincad_data!$A:$A,$D$1)</f>
        <v>1.3236554618339968</v>
      </c>
      <c r="H23" s="124">
        <f ca="1">SUMIFS(INDIRECT("fincad_data!"&amp;$B23),fincad_data!$C:$C,$C22,fincad_data!$D:$D,H$13,fincad_data!$B:$B,$D$2,fincad_data!$A:$A,$D$1)</f>
        <v>1.4735177123966372</v>
      </c>
      <c r="I23" s="124">
        <f ca="1">SUMIFS(INDIRECT("fincad_data!"&amp;$B23),fincad_data!$C:$C,$C22,fincad_data!$D:$D,I$13,fincad_data!$B:$B,$D$2,fincad_data!$A:$A,$D$1)</f>
        <v>2.3716623241401944</v>
      </c>
      <c r="K23" s="161">
        <f ca="1">E23/$I23</f>
        <v>0.46376923340198012</v>
      </c>
      <c r="L23" s="161">
        <f ca="1">(F23-E23)/$I23</f>
        <v>4.1137876925395535E-2</v>
      </c>
      <c r="M23" s="161">
        <f ca="1">(G23-F23)/$I23</f>
        <v>5.3205842077796717E-2</v>
      </c>
      <c r="N23" s="161">
        <f ca="1">(H23-G23)/$I23</f>
        <v>6.3188696399674157E-2</v>
      </c>
      <c r="O23" s="161">
        <f ca="1">(I23-H23)/$I23</f>
        <v>0.37869835119515344</v>
      </c>
      <c r="W23" s="3">
        <v>42998</v>
      </c>
      <c r="X23" s="2">
        <v>77.156300000000002</v>
      </c>
      <c r="Y23" s="2">
        <f t="shared" si="2"/>
        <v>1.7421392500403571E-3</v>
      </c>
    </row>
    <row r="24" spans="1:25" x14ac:dyDescent="0.25">
      <c r="A24" s="48"/>
      <c r="K24" s="16"/>
      <c r="W24" s="3">
        <v>42997</v>
      </c>
      <c r="X24" s="2">
        <v>77.022000000000006</v>
      </c>
      <c r="Y24" s="2">
        <f t="shared" si="2"/>
        <v>3.9677687527469039E-3</v>
      </c>
    </row>
    <row r="25" spans="1:25" x14ac:dyDescent="0.25">
      <c r="A25" s="48"/>
      <c r="C25" s="41" t="s">
        <v>32</v>
      </c>
      <c r="D25" s="40">
        <f ca="1">D6</f>
        <v>76.4198114085264</v>
      </c>
      <c r="L25" s="71"/>
      <c r="W25" s="3">
        <v>42996</v>
      </c>
      <c r="X25" s="2">
        <v>76.716999999999999</v>
      </c>
      <c r="Y25" s="2">
        <f t="shared" si="2"/>
        <v>1.2390848010578619E-3</v>
      </c>
    </row>
    <row r="26" spans="1:25" x14ac:dyDescent="0.25">
      <c r="A26" s="48"/>
      <c r="L26" s="2"/>
      <c r="W26" s="3">
        <v>42993</v>
      </c>
      <c r="X26" s="2">
        <v>76.622</v>
      </c>
      <c r="Y26" s="2">
        <f t="shared" si="2"/>
        <v>5.5621499382011727E-3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42992</v>
      </c>
      <c r="X27" s="2">
        <v>76.197000000000003</v>
      </c>
      <c r="Y27" s="2">
        <f t="shared" si="2"/>
        <v>-6.4231505784368859E-3</v>
      </c>
    </row>
    <row r="28" spans="1:25" x14ac:dyDescent="0.25">
      <c r="A28" s="48"/>
      <c r="C28" s="8" t="s">
        <v>30</v>
      </c>
      <c r="D28" s="29">
        <f ca="1">E6</f>
        <v>77.530887135368104</v>
      </c>
      <c r="L28" s="71"/>
      <c r="W28" s="3">
        <v>42991</v>
      </c>
      <c r="X28" s="2">
        <v>76.688000000000002</v>
      </c>
      <c r="Y28" s="2">
        <f t="shared" si="2"/>
        <v>3.2783702831839E-3</v>
      </c>
    </row>
    <row r="29" spans="1:25" x14ac:dyDescent="0.25">
      <c r="A29" s="48"/>
      <c r="C29" s="11" t="s">
        <v>14</v>
      </c>
      <c r="D29" s="30">
        <f ca="1">E7</f>
        <v>78.714892068243103</v>
      </c>
      <c r="W29" s="3">
        <v>42990</v>
      </c>
      <c r="X29" s="2">
        <v>76.436999999999998</v>
      </c>
      <c r="Y29" s="2">
        <f t="shared" si="2"/>
        <v>-3.728143937289726E-3</v>
      </c>
    </row>
    <row r="30" spans="1:25" x14ac:dyDescent="0.25">
      <c r="A30" s="48"/>
      <c r="C30" s="11" t="s">
        <v>8</v>
      </c>
      <c r="D30" s="30">
        <f ca="1">E8</f>
        <v>79.902203768835093</v>
      </c>
      <c r="L30" s="71"/>
      <c r="W30" s="3">
        <v>42989</v>
      </c>
      <c r="X30" s="2">
        <v>76.722499999999997</v>
      </c>
      <c r="Y30" s="2">
        <f t="shared" si="2"/>
        <v>-2.3498713827914213E-3</v>
      </c>
    </row>
    <row r="31" spans="1:25" x14ac:dyDescent="0.25">
      <c r="A31" s="48"/>
      <c r="C31" s="11" t="s">
        <v>6</v>
      </c>
      <c r="D31" s="30">
        <f ca="1">E9</f>
        <v>81.174060671865604</v>
      </c>
      <c r="L31" s="1"/>
      <c r="W31" s="3">
        <v>42986</v>
      </c>
      <c r="X31" s="2">
        <v>76.903000000000006</v>
      </c>
      <c r="Y31" s="2">
        <f t="shared" si="2"/>
        <v>1.9263565290078455E-3</v>
      </c>
    </row>
    <row r="32" spans="1:25" x14ac:dyDescent="0.25">
      <c r="A32" s="48"/>
      <c r="B32" s="48"/>
      <c r="C32" s="18" t="s">
        <v>67</v>
      </c>
      <c r="D32" s="31">
        <f ca="1">E10</f>
        <v>86.450755238802103</v>
      </c>
      <c r="F32" s="4"/>
      <c r="G32" s="4"/>
      <c r="H32" s="4"/>
      <c r="L32" s="2"/>
      <c r="N32" s="74"/>
      <c r="W32" s="3">
        <v>42985</v>
      </c>
      <c r="X32" s="2">
        <v>76.754999999999995</v>
      </c>
      <c r="Y32" s="2">
        <f t="shared" si="2"/>
        <v>4.1516587910731496E-3</v>
      </c>
    </row>
    <row r="33" spans="1:25" x14ac:dyDescent="0.25">
      <c r="A33" s="48"/>
      <c r="B33" s="48"/>
      <c r="L33" s="72"/>
      <c r="N33" s="75"/>
      <c r="W33" s="3">
        <v>42984</v>
      </c>
      <c r="X33" s="2">
        <v>76.436999999999998</v>
      </c>
      <c r="Y33" s="2">
        <f t="shared" si="2"/>
        <v>2.8692168647129431E-3</v>
      </c>
    </row>
    <row r="34" spans="1:25" x14ac:dyDescent="0.25">
      <c r="A34" s="48"/>
      <c r="B34" s="48"/>
      <c r="C34" s="4" t="s">
        <v>59</v>
      </c>
      <c r="W34" s="3">
        <v>42983</v>
      </c>
      <c r="X34" s="2">
        <v>76.218000000000004</v>
      </c>
      <c r="Y34" s="2">
        <f t="shared" si="2"/>
        <v>-7.6068570300161014E-4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42982</v>
      </c>
      <c r="X35" s="2">
        <v>76.275999999999996</v>
      </c>
      <c r="Y35" s="2">
        <f t="shared" si="2"/>
        <v>-3.8012597045781088E-4</v>
      </c>
    </row>
    <row r="36" spans="1:25" x14ac:dyDescent="0.25">
      <c r="A36" s="48"/>
      <c r="B36" s="48"/>
      <c r="C36" s="49" t="s">
        <v>30</v>
      </c>
      <c r="D36" s="105">
        <f ca="1">AC2</f>
        <v>6.839711056461005E-2</v>
      </c>
      <c r="E36" s="106">
        <f ca="1">$D$25-$D$25*D36*SQRT(B39)/SQRT($B$42)</f>
        <v>73.816839043617037</v>
      </c>
      <c r="F36" s="106">
        <f ca="1">$D$25+$D$25*D36*SQRT(B39)/SQRT($B$42)</f>
        <v>79.022783773435762</v>
      </c>
      <c r="G36" s="106">
        <f ca="1">IF(D28&gt;$D$25,F36,E36)/D28</f>
        <v>1.0192426101801573</v>
      </c>
      <c r="H36" s="106">
        <f ca="1">(D28-$D$25)/($D$25*D36*SQRT(B39)/SQRT($B$42))</f>
        <v>0.42684883705263288</v>
      </c>
      <c r="I36" s="106">
        <f ca="1">AF2</f>
        <v>3.5208999999999975</v>
      </c>
      <c r="J36" s="106">
        <f ca="1">$D$25+IF(D28&gt;$D$25,I36,I36*-1)</f>
        <v>79.940711408526397</v>
      </c>
      <c r="K36" s="107">
        <f ca="1">J36/D28</f>
        <v>1.0310821191682067</v>
      </c>
      <c r="L36" s="72"/>
      <c r="W36" s="3">
        <v>42979</v>
      </c>
      <c r="X36" s="2">
        <v>76.305000000000007</v>
      </c>
      <c r="Y36" s="2">
        <f t="shared" si="2"/>
        <v>7.7093472393724273E-3</v>
      </c>
    </row>
    <row r="37" spans="1:25" x14ac:dyDescent="0.25">
      <c r="A37" s="48"/>
      <c r="B37" s="48"/>
      <c r="C37" s="50" t="s">
        <v>14</v>
      </c>
      <c r="D37" s="108">
        <f ca="1">AC3</f>
        <v>6.7285807172050835E-2</v>
      </c>
      <c r="E37" s="109">
        <f ca="1">$D$25-$D$25*D37*SQRT(B40)/SQRT($B$42)</f>
        <v>72.783890475955076</v>
      </c>
      <c r="F37" s="109">
        <f ca="1">$D$25+$D$25*D37*SQRT(B40)/SQRT($B$42)</f>
        <v>80.055732341097723</v>
      </c>
      <c r="G37" s="109">
        <f ca="1">IF(D29&gt;$D$25,F37,E37)/D29</f>
        <v>1.0170341372213552</v>
      </c>
      <c r="H37" s="109">
        <f ca="1">(D29-$D$25)/($D$25*D37*SQRT(B40)/SQRT($B$42))</f>
        <v>0.63122402887172291</v>
      </c>
      <c r="I37" s="109">
        <f ca="1">AF3</f>
        <v>8.9758999999999958</v>
      </c>
      <c r="J37" s="109">
        <f ca="1">$D$25+IF(D29&gt;$D$25,I37,I37*-1)</f>
        <v>85.395711408526395</v>
      </c>
      <c r="K37" s="110">
        <f ca="1">J37/D29</f>
        <v>1.0848736390884111</v>
      </c>
      <c r="L37" s="73"/>
      <c r="W37" s="3">
        <v>42978</v>
      </c>
      <c r="X37" s="2">
        <v>75.718999999999994</v>
      </c>
      <c r="Y37" s="2">
        <f t="shared" si="2"/>
        <v>-8.770313604097477E-3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6.8695682704595334E-2</v>
      </c>
      <c r="E38" s="109">
        <f ca="1">$D$25-$D$25*D38*SQRT(B41)/SQRT($B$42)</f>
        <v>71.903839149998035</v>
      </c>
      <c r="F38" s="109">
        <f ca="1">$D$25+$D$25*D38*SQRT(B41)/SQRT($B$42)</f>
        <v>80.935783667054764</v>
      </c>
      <c r="G38" s="109">
        <f ca="1">IF(D30&gt;$D$25,F38,E38)/D30</f>
        <v>1.0129355618426985</v>
      </c>
      <c r="H38" s="109">
        <f ca="1">(D30-$D$25)/($D$25*D38*SQRT(B41)/SQRT($B$42))</f>
        <v>0.77112793457316686</v>
      </c>
      <c r="I38" s="109">
        <f ca="1">AF4</f>
        <v>9.3379000000000048</v>
      </c>
      <c r="J38" s="109">
        <f ca="1">$D$25+IF(D30&gt;$D$25,I38,I38*-1)</f>
        <v>85.757711408526404</v>
      </c>
      <c r="K38" s="110">
        <f ca="1">J38/D30</f>
        <v>1.0732834310381709</v>
      </c>
      <c r="W38" s="3">
        <v>42977</v>
      </c>
      <c r="X38" s="2">
        <v>76.385999999999996</v>
      </c>
      <c r="Y38" s="2">
        <f t="shared" si="2"/>
        <v>-9.7447357889033151E-3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7.1575492790008619E-2</v>
      </c>
      <c r="E39" s="109">
        <f ca="1">$D$25-$D$25*D39*SQRT(B42)/SQRT($B$42)</f>
        <v>70.950025748041597</v>
      </c>
      <c r="F39" s="109">
        <f ca="1">$D$25+$D$25*D39*SQRT(B42)/SQRT($B$42)</f>
        <v>81.889597069011202</v>
      </c>
      <c r="G39" s="109">
        <f ca="1">IF(D31&gt;$D$25,F39,E39)/D31</f>
        <v>1.0088148404948971</v>
      </c>
      <c r="H39" s="109">
        <f ca="1">(D31-$D$25)/($D$25*D39*SQRT(B42)/SQRT($B$42))</f>
        <v>0.86918383250100228</v>
      </c>
      <c r="I39" s="109">
        <f ca="1">AF5</f>
        <v>9.3379000000000048</v>
      </c>
      <c r="J39" s="109">
        <f ca="1">$D$25+IF(D31&gt;$D$25,I39,I39*-1)</f>
        <v>85.757711408526404</v>
      </c>
      <c r="K39" s="110">
        <f ca="1">J39/D31</f>
        <v>1.0564669390532222</v>
      </c>
      <c r="L39" s="72"/>
      <c r="W39" s="3">
        <v>42976</v>
      </c>
      <c r="X39" s="2">
        <v>77.134</v>
      </c>
      <c r="Y39" s="2">
        <f t="shared" si="2"/>
        <v>1.1703818464329541E-2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8.2553200707866869E-2</v>
      </c>
      <c r="E40" s="112">
        <f ca="1">$D$25-$D$25*D40*SQRT(B43)/SQRT($B$42)</f>
        <v>67.497962266195714</v>
      </c>
      <c r="F40" s="112">
        <f ca="1">$D$25+$D$25*D40*SQRT(B43)/SQRT($B$42)</f>
        <v>85.341660550857085</v>
      </c>
      <c r="G40" s="112">
        <f ca="1">IF(D32&gt;$D$25,F40,E40)/D32</f>
        <v>0.98717079237906746</v>
      </c>
      <c r="H40" s="112">
        <f ca="1">(D32-$D$25)/($D$25*D40*SQRT(B43)/SQRT($B$42))</f>
        <v>1.1243121992147111</v>
      </c>
      <c r="I40" s="112">
        <f ca="1">AF6</f>
        <v>9.3379000000000048</v>
      </c>
      <c r="J40" s="112">
        <f ca="1">$D$25+IF(D32&gt;$D$25,I40,I40*-1)</f>
        <v>85.757711408526404</v>
      </c>
      <c r="K40" s="113">
        <f ca="1">J40/D32</f>
        <v>0.99198336870092907</v>
      </c>
      <c r="L40" s="72"/>
      <c r="W40" s="3">
        <v>42975</v>
      </c>
      <c r="X40" s="2">
        <v>76.236500000000007</v>
      </c>
      <c r="Y40" s="2">
        <f t="shared" si="2"/>
        <v>9.522281103685212E-3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42971</v>
      </c>
      <c r="X41" s="2">
        <v>75.513999999999996</v>
      </c>
      <c r="Y41" s="2">
        <f t="shared" si="2"/>
        <v>-1.0720739037126976E-3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42970</v>
      </c>
      <c r="X42" s="2">
        <v>75.594999999999999</v>
      </c>
      <c r="Y42" s="2">
        <f t="shared" si="2"/>
        <v>2.8083580301074113E-3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42969</v>
      </c>
      <c r="X43" s="2">
        <v>75.382999999999996</v>
      </c>
      <c r="Y43" s="2">
        <f t="shared" si="2"/>
        <v>-7.8236370640744914E-4</v>
      </c>
    </row>
    <row r="44" spans="1:25" x14ac:dyDescent="0.25">
      <c r="A44" s="48"/>
      <c r="C44" s="49" t="s">
        <v>30</v>
      </c>
      <c r="D44" s="108">
        <f ca="1">G6</f>
        <v>7.2710121062039501E-2</v>
      </c>
      <c r="E44" s="109">
        <f ca="1">$D$25-$D$25*D44*SQRT(B47)/SQRT($B$42)</f>
        <v>73.652699841804292</v>
      </c>
      <c r="F44" s="109">
        <f ca="1">$D$25+$D$25*D44*SQRT(B47)/SQRT($B$50)</f>
        <v>79.186922975248507</v>
      </c>
      <c r="G44" s="109">
        <f ca="1">IF(D28&gt;$D$25,F44,E44)/D28</f>
        <v>1.0213596916154071</v>
      </c>
      <c r="H44" s="109">
        <f ca="1">(D28-$D$25)/($D$25*D44*SQRT(B47)/SQRT($B$50))</f>
        <v>0.40152906742313754</v>
      </c>
      <c r="I44" s="116">
        <f ca="1">D44/D36</f>
        <v>1.063058372814671</v>
      </c>
      <c r="W44" s="3">
        <v>42968</v>
      </c>
      <c r="X44" s="2">
        <v>75.441999999999993</v>
      </c>
      <c r="Y44" s="2">
        <f t="shared" si="2"/>
        <v>1.273311045581268E-3</v>
      </c>
    </row>
    <row r="45" spans="1:25" x14ac:dyDescent="0.25">
      <c r="A45" s="48"/>
      <c r="C45" s="50" t="s">
        <v>14</v>
      </c>
      <c r="D45" s="108">
        <f ca="1">G7</f>
        <v>8.28325326063786E-2</v>
      </c>
      <c r="E45" s="109">
        <f ca="1">$D$25-$D$25*D45*SQRT(B48)/SQRT($B$42)</f>
        <v>71.943792588817132</v>
      </c>
      <c r="F45" s="109">
        <f ca="1">$D$25+$D$25*D45*SQRT(B48)/SQRT($B$50)</f>
        <v>80.895830228235667</v>
      </c>
      <c r="G45" s="109">
        <f ca="1">IF(D29&gt;$D$25,F45,E45)/D29</f>
        <v>1.0277068049347227</v>
      </c>
      <c r="H45" s="109">
        <f ca="1">(D29-$D$25)/($D$25*D45*SQRT(B48)/SQRT($B$50))</f>
        <v>0.51275044903983968</v>
      </c>
      <c r="I45" s="116">
        <f ca="1">D45/D37</f>
        <v>1.2310550484231326</v>
      </c>
      <c r="W45" s="3">
        <v>42965</v>
      </c>
      <c r="X45" s="2">
        <v>75.346000000000004</v>
      </c>
      <c r="Y45" s="2">
        <f t="shared" si="2"/>
        <v>3.5233073070086462E-3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8.6180145934786706E-2</v>
      </c>
      <c r="E46" s="109">
        <f ca="1">$D$25-$D$25*D46*SQRT(B49)/SQRT($B$42)</f>
        <v>70.754431388198157</v>
      </c>
      <c r="F46" s="109">
        <f ca="1">$D$25+$D$25*D46*SQRT(B49)/SQRT($B$50)</f>
        <v>82.085191428854642</v>
      </c>
      <c r="G46" s="109">
        <f ca="1">IF(D30&gt;$D$25,F46,E46)/D30</f>
        <v>1.0273207440727812</v>
      </c>
      <c r="H46" s="109">
        <f ca="1">(D30-$D$25)/($D$25*D46*SQRT(B49)/SQRT($B$50))</f>
        <v>0.61467939446486297</v>
      </c>
      <c r="I46" s="116">
        <f ca="1">D46/D38</f>
        <v>1.2545205541573541</v>
      </c>
      <c r="W46" s="3">
        <v>42963</v>
      </c>
      <c r="X46" s="2">
        <v>75.081000000000003</v>
      </c>
      <c r="Y46" s="2">
        <f t="shared" si="2"/>
        <v>-7.3806948981354073E-3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8.7760539929459605E-2</v>
      </c>
      <c r="E47" s="109">
        <f ca="1">$D$25-$D$25*D47*SQRT(B50)/SQRT($B$42)</f>
        <v>69.713167498006641</v>
      </c>
      <c r="F47" s="109">
        <f ca="1">$D$25+$D$25*D47*SQRT(B50)/SQRT($B$50)</f>
        <v>83.126455319046158</v>
      </c>
      <c r="G47" s="109">
        <f ca="1">IF(D31&gt;$D$25,F47,E47)/D31</f>
        <v>1.024051952446642</v>
      </c>
      <c r="H47" s="109">
        <f ca="1">(D31-$D$25)/($D$25*D47*SQRT(B50)/SQRT($B$50))</f>
        <v>0.70888649028792083</v>
      </c>
      <c r="I47" s="116">
        <f ca="1">D47/D39</f>
        <v>1.2261255425364015</v>
      </c>
      <c r="W47" s="3">
        <v>42961</v>
      </c>
      <c r="X47" s="2">
        <v>75.637200000000007</v>
      </c>
      <c r="Y47" s="2">
        <f t="shared" si="2"/>
        <v>1.9082889291418929E-3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9.6680923040069297E-2</v>
      </c>
      <c r="E48" s="112">
        <f ca="1">$D$25-$D$25*D48*SQRT(B51)/SQRT($B$42)</f>
        <v>65.971123739138633</v>
      </c>
      <c r="F48" s="112">
        <f ca="1">$D$25+$D$25*D48*SQRT(B51)/SQRT($B$50)</f>
        <v>86.868499077914166</v>
      </c>
      <c r="G48" s="112">
        <f ca="1">IF(D32&gt;$D$25,F48,E48)/D32</f>
        <v>1.0048321595104419</v>
      </c>
      <c r="H48" s="112">
        <f ca="1">(D32-$D$25)/($D$25*D48*SQRT(B51)/SQRT($B$50))</f>
        <v>0.96001949217642402</v>
      </c>
      <c r="I48" s="117">
        <f ca="1">D48/D40</f>
        <v>1.1711347617180412</v>
      </c>
      <c r="W48" s="3">
        <v>42958</v>
      </c>
      <c r="X48" s="2">
        <v>75.492999999999995</v>
      </c>
      <c r="Y48" s="2">
        <f t="shared" si="2"/>
        <v>5.3259082627522842E-3</v>
      </c>
    </row>
    <row r="49" spans="2:25" x14ac:dyDescent="0.25">
      <c r="B49" s="58">
        <f>B41</f>
        <v>185</v>
      </c>
      <c r="W49" s="3">
        <v>42957</v>
      </c>
      <c r="X49" s="2">
        <v>75.091999999999999</v>
      </c>
      <c r="Y49" s="2">
        <f t="shared" si="2"/>
        <v>2.1730299643555307E-3</v>
      </c>
    </row>
    <row r="50" spans="2:25" x14ac:dyDescent="0.25">
      <c r="B50" s="58">
        <f>B42</f>
        <v>250</v>
      </c>
      <c r="W50" s="3">
        <v>42956</v>
      </c>
      <c r="X50" s="2">
        <v>74.929000000000002</v>
      </c>
      <c r="Y50" s="2">
        <f t="shared" si="2"/>
        <v>-3.019632556326595E-3</v>
      </c>
    </row>
    <row r="51" spans="2:25" x14ac:dyDescent="0.25">
      <c r="B51" s="58">
        <v>500</v>
      </c>
      <c r="W51" s="3">
        <v>42955</v>
      </c>
      <c r="X51" s="2">
        <v>75.155600000000007</v>
      </c>
      <c r="Y51" s="2">
        <f t="shared" si="2"/>
        <v>-1.8929429740600673E-3</v>
      </c>
    </row>
    <row r="52" spans="2:25" x14ac:dyDescent="0.25">
      <c r="W52" s="3">
        <v>42954</v>
      </c>
      <c r="X52" s="2">
        <v>75.298000000000002</v>
      </c>
      <c r="Y52" s="2">
        <f t="shared" si="2"/>
        <v>-2.4008978417797006E-3</v>
      </c>
    </row>
    <row r="53" spans="2:25" x14ac:dyDescent="0.25">
      <c r="W53" s="3">
        <v>42951</v>
      </c>
      <c r="X53" s="2">
        <v>75.478999999999999</v>
      </c>
      <c r="Y53" s="2">
        <f t="shared" si="2"/>
        <v>7.2099012026943386E-4</v>
      </c>
    </row>
    <row r="54" spans="2:25" x14ac:dyDescent="0.25">
      <c r="W54" s="3">
        <v>42950</v>
      </c>
      <c r="X54" s="2">
        <v>75.424599999999998</v>
      </c>
      <c r="Y54" s="2">
        <f t="shared" si="2"/>
        <v>8.0377433390275347E-4</v>
      </c>
    </row>
    <row r="55" spans="2:25" x14ac:dyDescent="0.25">
      <c r="B55" s="58"/>
      <c r="W55" s="3">
        <v>42949</v>
      </c>
      <c r="X55" s="2">
        <v>75.364000000000004</v>
      </c>
      <c r="Y55" s="2">
        <f t="shared" si="2"/>
        <v>-4.9635119076227776E-3</v>
      </c>
    </row>
    <row r="56" spans="2:25" x14ac:dyDescent="0.25">
      <c r="B56" s="64"/>
      <c r="W56" s="3">
        <v>42948</v>
      </c>
      <c r="X56" s="2">
        <v>75.739000000000004</v>
      </c>
      <c r="Y56" s="2">
        <f t="shared" si="2"/>
        <v>5.6271788242958573E-3</v>
      </c>
    </row>
    <row r="57" spans="2:25" x14ac:dyDescent="0.25">
      <c r="W57" s="3">
        <v>42947</v>
      </c>
      <c r="X57" s="2">
        <v>75.313999999999993</v>
      </c>
      <c r="Y57" s="2">
        <f t="shared" si="2"/>
        <v>2.0468659538165151E-3</v>
      </c>
    </row>
    <row r="58" spans="2:25" x14ac:dyDescent="0.25">
      <c r="W58" s="3">
        <v>42944</v>
      </c>
      <c r="X58" s="2">
        <v>75.16</v>
      </c>
      <c r="Y58" s="2">
        <f t="shared" si="2"/>
        <v>1.4512921041967117E-3</v>
      </c>
    </row>
    <row r="59" spans="2:25" x14ac:dyDescent="0.25">
      <c r="W59" s="3">
        <v>42943</v>
      </c>
      <c r="X59" s="2">
        <v>75.051000000000002</v>
      </c>
      <c r="Y59" s="2">
        <f t="shared" si="2"/>
        <v>1.2532666564936579E-3</v>
      </c>
    </row>
    <row r="60" spans="2:25" x14ac:dyDescent="0.25">
      <c r="W60" s="3">
        <v>42942</v>
      </c>
      <c r="X60" s="2">
        <v>74.956999999999994</v>
      </c>
      <c r="Y60" s="2">
        <f t="shared" si="2"/>
        <v>-1.173317823703989E-3</v>
      </c>
    </row>
    <row r="61" spans="2:25" x14ac:dyDescent="0.25">
      <c r="W61" s="3">
        <v>42941</v>
      </c>
      <c r="X61" s="2">
        <v>75.045000000000002</v>
      </c>
      <c r="Y61" s="2">
        <f t="shared" si="2"/>
        <v>1.8272397100161913E-3</v>
      </c>
    </row>
    <row r="62" spans="2:25" x14ac:dyDescent="0.25">
      <c r="W62" s="3">
        <v>42940</v>
      </c>
      <c r="X62" s="2">
        <v>74.908000000000001</v>
      </c>
      <c r="Y62" s="2">
        <f t="shared" si="2"/>
        <v>-6.6746317296654623E-5</v>
      </c>
    </row>
    <row r="63" spans="2:25" x14ac:dyDescent="0.25">
      <c r="W63" s="3">
        <v>42937</v>
      </c>
      <c r="X63" s="2">
        <v>74.912999999999997</v>
      </c>
      <c r="Y63" s="2">
        <f t="shared" si="2"/>
        <v>1.1370852618736932E-2</v>
      </c>
    </row>
    <row r="64" spans="2:25" x14ac:dyDescent="0.25">
      <c r="W64" s="3">
        <v>42936</v>
      </c>
      <c r="X64" s="2">
        <v>74.066000000000003</v>
      </c>
      <c r="Y64" s="2">
        <f t="shared" si="2"/>
        <v>-3.9416527914271435E-4</v>
      </c>
    </row>
    <row r="65" spans="11:25" x14ac:dyDescent="0.25">
      <c r="W65" s="3">
        <v>42935</v>
      </c>
      <c r="X65" s="2">
        <v>74.095200000000006</v>
      </c>
      <c r="Y65" s="2">
        <f t="shared" si="2"/>
        <v>-2.5448324548422588E-3</v>
      </c>
    </row>
    <row r="66" spans="11:25" x14ac:dyDescent="0.25">
      <c r="W66" s="3">
        <v>42934</v>
      </c>
      <c r="X66" s="2">
        <v>74.284000000000006</v>
      </c>
      <c r="Y66" s="2">
        <f t="shared" si="2"/>
        <v>6.8078931622769564E-3</v>
      </c>
    </row>
    <row r="67" spans="11:25" x14ac:dyDescent="0.25">
      <c r="K67" s="48"/>
      <c r="W67" s="3">
        <v>42933</v>
      </c>
      <c r="X67" s="2">
        <v>73.78</v>
      </c>
      <c r="Y67" s="2">
        <f t="shared" si="2"/>
        <v>2.7823980489929678E-3</v>
      </c>
    </row>
    <row r="68" spans="11:25" x14ac:dyDescent="0.25">
      <c r="W68" s="3">
        <v>42930</v>
      </c>
      <c r="X68" s="2">
        <v>73.575000000000003</v>
      </c>
      <c r="Y68" s="2">
        <f t="shared" si="2"/>
        <v>1.9046329137106712E-3</v>
      </c>
    </row>
    <row r="69" spans="11:25" x14ac:dyDescent="0.25">
      <c r="W69" s="3">
        <v>42929</v>
      </c>
      <c r="X69" s="2">
        <v>73.435000000000002</v>
      </c>
      <c r="Y69" s="2">
        <f t="shared" si="2"/>
        <v>-6.8127180416132022E-3</v>
      </c>
    </row>
    <row r="70" spans="11:25" x14ac:dyDescent="0.25">
      <c r="W70" s="3">
        <v>42928</v>
      </c>
      <c r="X70" s="2">
        <v>73.936999999999998</v>
      </c>
      <c r="Y70" s="2">
        <f t="shared" ref="Y70:Y133" si="3">LN(X70/X71)</f>
        <v>4.3509858343261324E-3</v>
      </c>
    </row>
    <row r="71" spans="11:25" x14ac:dyDescent="0.25">
      <c r="W71" s="3">
        <v>42927</v>
      </c>
      <c r="X71" s="2">
        <v>73.616</v>
      </c>
      <c r="Y71" s="2">
        <f t="shared" si="3"/>
        <v>1.7266582584223268E-3</v>
      </c>
    </row>
    <row r="72" spans="11:25" x14ac:dyDescent="0.25">
      <c r="W72" s="3">
        <v>42926</v>
      </c>
      <c r="X72" s="2">
        <v>73.489000000000004</v>
      </c>
      <c r="Y72" s="2">
        <f t="shared" si="3"/>
        <v>-3.396096398519192E-3</v>
      </c>
    </row>
    <row r="73" spans="11:25" x14ac:dyDescent="0.25">
      <c r="W73" s="3">
        <v>42923</v>
      </c>
      <c r="X73" s="2">
        <v>73.739000000000004</v>
      </c>
      <c r="Y73" s="2">
        <f t="shared" si="3"/>
        <v>1.1941110042283927E-3</v>
      </c>
    </row>
    <row r="74" spans="11:25" x14ac:dyDescent="0.25">
      <c r="W74" s="3">
        <v>42922</v>
      </c>
      <c r="X74" s="2">
        <v>73.650999999999996</v>
      </c>
      <c r="Y74" s="2">
        <f t="shared" si="3"/>
        <v>2.8240406057542192E-3</v>
      </c>
    </row>
    <row r="75" spans="11:25" x14ac:dyDescent="0.25">
      <c r="W75" s="3">
        <v>42921</v>
      </c>
      <c r="X75" s="2">
        <v>73.443299999999994</v>
      </c>
      <c r="Y75" s="2">
        <f t="shared" si="3"/>
        <v>-6.3992898171714418E-5</v>
      </c>
    </row>
    <row r="76" spans="11:25" x14ac:dyDescent="0.25">
      <c r="W76" s="3">
        <v>42920</v>
      </c>
      <c r="X76" s="2">
        <v>73.447999999999993</v>
      </c>
      <c r="Y76" s="2">
        <f t="shared" si="3"/>
        <v>-4.143999517306097E-3</v>
      </c>
    </row>
    <row r="77" spans="11:25" x14ac:dyDescent="0.25">
      <c r="W77" s="3">
        <v>42919</v>
      </c>
      <c r="X77" s="2">
        <v>73.753</v>
      </c>
      <c r="Y77" s="2">
        <f t="shared" si="3"/>
        <v>7.4601057369254667E-4</v>
      </c>
    </row>
    <row r="78" spans="11:25" x14ac:dyDescent="0.25">
      <c r="W78" s="3">
        <v>42916</v>
      </c>
      <c r="X78" s="2">
        <v>73.697999999999993</v>
      </c>
      <c r="Y78" s="2">
        <f t="shared" si="3"/>
        <v>6.1078650839106849E-4</v>
      </c>
    </row>
    <row r="79" spans="11:25" x14ac:dyDescent="0.25">
      <c r="W79" s="3">
        <v>42915</v>
      </c>
      <c r="X79" s="2">
        <v>73.653000000000006</v>
      </c>
      <c r="Y79" s="2">
        <f t="shared" si="3"/>
        <v>2.923362450682563E-3</v>
      </c>
    </row>
    <row r="80" spans="11:25" x14ac:dyDescent="0.25">
      <c r="W80" s="3">
        <v>42914</v>
      </c>
      <c r="X80" s="2">
        <v>73.438000000000002</v>
      </c>
      <c r="Y80" s="2">
        <f t="shared" si="3"/>
        <v>9.9213272159330412E-3</v>
      </c>
    </row>
    <row r="81" spans="23:25" x14ac:dyDescent="0.25">
      <c r="W81" s="3">
        <v>42913</v>
      </c>
      <c r="X81" s="2">
        <v>72.712999999999994</v>
      </c>
      <c r="Y81" s="2">
        <f t="shared" si="3"/>
        <v>9.0904693196805272E-3</v>
      </c>
    </row>
    <row r="82" spans="23:25" x14ac:dyDescent="0.25">
      <c r="W82" s="3">
        <v>42909</v>
      </c>
      <c r="X82" s="2">
        <v>72.055000000000007</v>
      </c>
      <c r="Y82" s="2">
        <f t="shared" si="3"/>
        <v>-8.4621738962873305E-4</v>
      </c>
    </row>
    <row r="83" spans="23:25" x14ac:dyDescent="0.25">
      <c r="W83" s="3">
        <v>42908</v>
      </c>
      <c r="X83" s="2">
        <v>72.116</v>
      </c>
      <c r="Y83" s="2">
        <f t="shared" si="3"/>
        <v>3.1109407901657414E-3</v>
      </c>
    </row>
    <row r="84" spans="23:25" x14ac:dyDescent="0.25">
      <c r="W84" s="3">
        <v>42907</v>
      </c>
      <c r="X84" s="2">
        <v>71.891999999999996</v>
      </c>
      <c r="Y84" s="2">
        <f t="shared" si="3"/>
        <v>-2.6425039965182791E-4</v>
      </c>
    </row>
    <row r="85" spans="23:25" x14ac:dyDescent="0.25">
      <c r="W85" s="3">
        <v>42906</v>
      </c>
      <c r="X85" s="2">
        <v>71.911000000000001</v>
      </c>
      <c r="Y85" s="2">
        <f t="shared" si="3"/>
        <v>-3.7476100824890184E-3</v>
      </c>
    </row>
    <row r="86" spans="23:25" x14ac:dyDescent="0.25">
      <c r="W86" s="3">
        <v>42905</v>
      </c>
      <c r="X86" s="2">
        <v>72.180999999999997</v>
      </c>
      <c r="Y86" s="2">
        <f t="shared" si="3"/>
        <v>2.8121686715212122E-3</v>
      </c>
    </row>
    <row r="87" spans="23:25" x14ac:dyDescent="0.25">
      <c r="W87" s="3">
        <v>42902</v>
      </c>
      <c r="X87" s="2">
        <v>71.978300000000004</v>
      </c>
      <c r="Y87" s="2">
        <f t="shared" si="3"/>
        <v>-6.9024760685139558E-4</v>
      </c>
    </row>
    <row r="88" spans="23:25" x14ac:dyDescent="0.25">
      <c r="W88" s="3">
        <v>42901</v>
      </c>
      <c r="X88" s="2">
        <v>72.028000000000006</v>
      </c>
      <c r="Y88" s="2">
        <f t="shared" si="3"/>
        <v>-2.776312519567406E-4</v>
      </c>
    </row>
    <row r="89" spans="23:25" x14ac:dyDescent="0.25">
      <c r="W89" s="3">
        <v>42900</v>
      </c>
      <c r="X89" s="2">
        <v>72.048000000000002</v>
      </c>
      <c r="Y89" s="2">
        <f t="shared" si="3"/>
        <v>-1.1929368464699737E-3</v>
      </c>
    </row>
    <row r="90" spans="23:25" x14ac:dyDescent="0.25">
      <c r="W90" s="3">
        <v>42899</v>
      </c>
      <c r="X90" s="2">
        <v>72.134</v>
      </c>
      <c r="Y90" s="2">
        <f t="shared" si="3"/>
        <v>-3.0175956898734727E-3</v>
      </c>
    </row>
    <row r="91" spans="23:25" x14ac:dyDescent="0.25">
      <c r="W91" s="3">
        <v>42898</v>
      </c>
      <c r="X91" s="2">
        <v>72.352000000000004</v>
      </c>
      <c r="Y91" s="2">
        <f t="shared" si="3"/>
        <v>7.3661836964222368E-3</v>
      </c>
    </row>
    <row r="92" spans="23:25" x14ac:dyDescent="0.25">
      <c r="W92" s="3">
        <v>42895</v>
      </c>
      <c r="X92" s="2">
        <v>71.820999999999998</v>
      </c>
      <c r="Y92" s="2">
        <f t="shared" si="3"/>
        <v>-4.7782514203895902E-3</v>
      </c>
    </row>
    <row r="93" spans="23:25" x14ac:dyDescent="0.25">
      <c r="W93" s="3">
        <v>42894</v>
      </c>
      <c r="X93" s="2">
        <v>72.165000000000006</v>
      </c>
      <c r="Y93" s="2">
        <f t="shared" si="3"/>
        <v>7.0696362081990277E-4</v>
      </c>
    </row>
    <row r="94" spans="23:25" x14ac:dyDescent="0.25">
      <c r="W94" s="3">
        <v>42893</v>
      </c>
      <c r="X94" s="2">
        <v>72.114000000000004</v>
      </c>
      <c r="Y94" s="2">
        <f t="shared" si="3"/>
        <v>-4.8058060862683728E-3</v>
      </c>
    </row>
    <row r="95" spans="23:25" x14ac:dyDescent="0.25">
      <c r="W95" s="3">
        <v>42892</v>
      </c>
      <c r="X95" s="2">
        <v>72.461399999999998</v>
      </c>
      <c r="Y95" s="2">
        <f t="shared" si="3"/>
        <v>1.0410957574713184E-3</v>
      </c>
    </row>
    <row r="96" spans="23:25" x14ac:dyDescent="0.25">
      <c r="W96" s="3">
        <v>42891</v>
      </c>
      <c r="X96" s="2">
        <v>72.385999999999996</v>
      </c>
      <c r="Y96" s="2">
        <f t="shared" si="3"/>
        <v>1.631479615823011E-3</v>
      </c>
    </row>
    <row r="97" spans="23:25" x14ac:dyDescent="0.25">
      <c r="W97" s="3">
        <v>42888</v>
      </c>
      <c r="X97" s="2">
        <v>72.268000000000001</v>
      </c>
      <c r="Y97" s="2">
        <f t="shared" si="3"/>
        <v>-1.258409729980153E-3</v>
      </c>
    </row>
    <row r="98" spans="23:25" x14ac:dyDescent="0.25">
      <c r="W98" s="3">
        <v>42887</v>
      </c>
      <c r="X98" s="2">
        <v>72.358999999999995</v>
      </c>
      <c r="Y98" s="2">
        <f t="shared" si="3"/>
        <v>5.5281451704826946E-5</v>
      </c>
    </row>
    <row r="99" spans="23:25" x14ac:dyDescent="0.25">
      <c r="W99" s="3">
        <v>42886</v>
      </c>
      <c r="X99" s="2">
        <v>72.355000000000004</v>
      </c>
      <c r="Y99" s="2">
        <f t="shared" si="3"/>
        <v>3.3640932416637431E-3</v>
      </c>
    </row>
    <row r="100" spans="23:25" x14ac:dyDescent="0.25">
      <c r="W100" s="3">
        <v>42885</v>
      </c>
      <c r="X100" s="2">
        <v>72.111999999999995</v>
      </c>
      <c r="Y100" s="2">
        <f t="shared" si="3"/>
        <v>-6.2383466246235004E-4</v>
      </c>
    </row>
    <row r="101" spans="23:25" x14ac:dyDescent="0.25">
      <c r="W101" s="3">
        <v>42884</v>
      </c>
      <c r="X101" s="2">
        <v>72.156999999999996</v>
      </c>
      <c r="Y101" s="2">
        <f t="shared" si="3"/>
        <v>-6.5114541546015803E-4</v>
      </c>
    </row>
    <row r="102" spans="23:25" x14ac:dyDescent="0.25">
      <c r="W102" s="3">
        <v>42881</v>
      </c>
      <c r="X102" s="2">
        <v>72.203999999999994</v>
      </c>
      <c r="Y102" s="2">
        <f t="shared" si="3"/>
        <v>-3.6082406482647817E-3</v>
      </c>
    </row>
    <row r="103" spans="23:25" x14ac:dyDescent="0.25">
      <c r="W103" s="3">
        <v>42880</v>
      </c>
      <c r="X103" s="2">
        <v>72.465000000000003</v>
      </c>
      <c r="Y103" s="2">
        <f t="shared" si="3"/>
        <v>5.673312600534894E-4</v>
      </c>
    </row>
    <row r="104" spans="23:25" x14ac:dyDescent="0.25">
      <c r="W104" s="3">
        <v>42879</v>
      </c>
      <c r="X104" s="2">
        <v>72.423900000000003</v>
      </c>
      <c r="Y104" s="2">
        <f t="shared" si="3"/>
        <v>-6.1818446257706199E-3</v>
      </c>
    </row>
    <row r="105" spans="23:25" x14ac:dyDescent="0.25">
      <c r="W105" s="3">
        <v>42878</v>
      </c>
      <c r="X105" s="2">
        <v>72.873000000000005</v>
      </c>
      <c r="Y105" s="2">
        <f t="shared" si="3"/>
        <v>4.6076375608402088E-3</v>
      </c>
    </row>
    <row r="106" spans="23:25" x14ac:dyDescent="0.25">
      <c r="W106" s="3">
        <v>42877</v>
      </c>
      <c r="X106" s="2">
        <v>72.537999999999997</v>
      </c>
      <c r="Y106" s="2">
        <f t="shared" si="3"/>
        <v>4.7813260438174746E-3</v>
      </c>
    </row>
    <row r="107" spans="23:25" x14ac:dyDescent="0.25">
      <c r="W107" s="3">
        <v>42874</v>
      </c>
      <c r="X107" s="2">
        <v>72.191999999999993</v>
      </c>
      <c r="Y107" s="2">
        <f t="shared" si="3"/>
        <v>-3.0469648311306439E-4</v>
      </c>
    </row>
    <row r="108" spans="23:25" x14ac:dyDescent="0.25">
      <c r="W108" s="3">
        <v>42873</v>
      </c>
      <c r="X108" s="2">
        <v>72.213999999999999</v>
      </c>
      <c r="Y108" s="2">
        <f t="shared" si="3"/>
        <v>1.3747933379584083E-2</v>
      </c>
    </row>
    <row r="109" spans="23:25" x14ac:dyDescent="0.25">
      <c r="W109" s="3">
        <v>42872</v>
      </c>
      <c r="X109" s="2">
        <v>71.227999999999994</v>
      </c>
      <c r="Y109" s="2">
        <f t="shared" si="3"/>
        <v>4.9541282432448239E-3</v>
      </c>
    </row>
    <row r="110" spans="23:25" x14ac:dyDescent="0.25">
      <c r="W110" s="3">
        <v>42871</v>
      </c>
      <c r="X110" s="2">
        <v>70.876000000000005</v>
      </c>
      <c r="Y110" s="2">
        <f t="shared" si="3"/>
        <v>8.3592388264400949E-3</v>
      </c>
    </row>
    <row r="111" spans="23:25" x14ac:dyDescent="0.25">
      <c r="W111" s="3">
        <v>42870</v>
      </c>
      <c r="X111" s="2">
        <v>70.286000000000001</v>
      </c>
      <c r="Y111" s="2">
        <f t="shared" si="3"/>
        <v>4.8062273857418254E-3</v>
      </c>
    </row>
    <row r="112" spans="23:25" x14ac:dyDescent="0.25">
      <c r="W112" s="3">
        <v>42867</v>
      </c>
      <c r="X112" s="2">
        <v>69.948999999999998</v>
      </c>
      <c r="Y112" s="2">
        <f t="shared" si="3"/>
        <v>-1.7153884682194958E-4</v>
      </c>
    </row>
    <row r="113" spans="23:25" x14ac:dyDescent="0.25">
      <c r="W113" s="3">
        <v>42866</v>
      </c>
      <c r="X113" s="2">
        <v>69.960999999999999</v>
      </c>
      <c r="Y113" s="2">
        <f t="shared" si="3"/>
        <v>-6.7381571939769107E-3</v>
      </c>
    </row>
    <row r="114" spans="23:25" x14ac:dyDescent="0.25">
      <c r="W114" s="3">
        <v>42864</v>
      </c>
      <c r="X114" s="2">
        <v>70.433999999999997</v>
      </c>
      <c r="Y114" s="2">
        <f t="shared" si="3"/>
        <v>4.6863351587242023E-4</v>
      </c>
    </row>
    <row r="115" spans="23:25" x14ac:dyDescent="0.25">
      <c r="W115" s="3">
        <v>42863</v>
      </c>
      <c r="X115" s="2">
        <v>70.400999999999996</v>
      </c>
      <c r="Y115" s="2">
        <f t="shared" si="3"/>
        <v>-1.8505331238609199E-3</v>
      </c>
    </row>
    <row r="116" spans="23:25" x14ac:dyDescent="0.25">
      <c r="W116" s="3">
        <v>42860</v>
      </c>
      <c r="X116" s="2">
        <v>70.531400000000005</v>
      </c>
      <c r="Y116" s="2">
        <f t="shared" si="3"/>
        <v>5.6503028787402449E-3</v>
      </c>
    </row>
    <row r="117" spans="23:25" x14ac:dyDescent="0.25">
      <c r="W117" s="3">
        <v>42859</v>
      </c>
      <c r="X117" s="2">
        <v>70.134</v>
      </c>
      <c r="Y117" s="2">
        <f t="shared" si="3"/>
        <v>1.9553138655799989E-3</v>
      </c>
    </row>
    <row r="118" spans="23:25" x14ac:dyDescent="0.25">
      <c r="W118" s="3">
        <v>42858</v>
      </c>
      <c r="X118" s="2">
        <v>69.997</v>
      </c>
      <c r="Y118" s="2">
        <f t="shared" si="3"/>
        <v>-1.5987898285183572E-3</v>
      </c>
    </row>
    <row r="119" spans="23:25" x14ac:dyDescent="0.25">
      <c r="W119" s="3">
        <v>42857</v>
      </c>
      <c r="X119" s="2">
        <v>70.108999999999995</v>
      </c>
      <c r="Y119" s="2">
        <f t="shared" si="3"/>
        <v>-2.151473021054456E-3</v>
      </c>
    </row>
    <row r="120" spans="23:25" x14ac:dyDescent="0.25">
      <c r="W120" s="3">
        <v>42853</v>
      </c>
      <c r="X120" s="2">
        <v>70.260000000000005</v>
      </c>
      <c r="Y120" s="2">
        <f t="shared" si="3"/>
        <v>4.8223117804978765E-3</v>
      </c>
    </row>
    <row r="121" spans="23:25" x14ac:dyDescent="0.25">
      <c r="W121" s="3">
        <v>42852</v>
      </c>
      <c r="X121" s="2">
        <v>69.921999999999997</v>
      </c>
      <c r="Y121" s="2">
        <f t="shared" si="3"/>
        <v>8.4415357160776887E-4</v>
      </c>
    </row>
    <row r="122" spans="23:25" x14ac:dyDescent="0.25">
      <c r="W122" s="3">
        <v>42851</v>
      </c>
      <c r="X122" s="2">
        <v>69.863</v>
      </c>
      <c r="Y122" s="2">
        <f t="shared" si="3"/>
        <v>-9.8715984982703929E-4</v>
      </c>
    </row>
    <row r="123" spans="23:25" x14ac:dyDescent="0.25">
      <c r="W123" s="3">
        <v>42850</v>
      </c>
      <c r="X123" s="2">
        <v>69.932000000000002</v>
      </c>
      <c r="Y123" s="2">
        <f t="shared" si="3"/>
        <v>-2.5450058686789446E-4</v>
      </c>
    </row>
    <row r="124" spans="23:25" x14ac:dyDescent="0.25">
      <c r="W124" s="3">
        <v>42849</v>
      </c>
      <c r="X124" s="2">
        <v>69.949799999999996</v>
      </c>
      <c r="Y124" s="2">
        <f t="shared" si="3"/>
        <v>1.1427479845599102E-2</v>
      </c>
    </row>
    <row r="125" spans="23:25" x14ac:dyDescent="0.25">
      <c r="W125" s="3">
        <v>42846</v>
      </c>
      <c r="X125" s="2">
        <v>69.155000000000001</v>
      </c>
      <c r="Y125" s="2">
        <f t="shared" si="3"/>
        <v>-3.2208936762812474E-3</v>
      </c>
    </row>
    <row r="126" spans="23:25" x14ac:dyDescent="0.25">
      <c r="W126" s="3">
        <v>42845</v>
      </c>
      <c r="X126" s="2">
        <v>69.378100000000003</v>
      </c>
      <c r="Y126" s="2">
        <f t="shared" si="3"/>
        <v>1.8192302361228943E-3</v>
      </c>
    </row>
    <row r="127" spans="23:25" x14ac:dyDescent="0.25">
      <c r="W127" s="3">
        <v>42844</v>
      </c>
      <c r="X127" s="2">
        <v>69.251999999999995</v>
      </c>
      <c r="Y127" s="2">
        <f t="shared" si="3"/>
        <v>3.851339200148777E-3</v>
      </c>
    </row>
    <row r="128" spans="23:25" x14ac:dyDescent="0.25">
      <c r="W128" s="3">
        <v>42843</v>
      </c>
      <c r="X128" s="2">
        <v>68.985799999999998</v>
      </c>
      <c r="Y128" s="2">
        <f t="shared" si="3"/>
        <v>5.4478145852776263E-3</v>
      </c>
    </row>
    <row r="129" spans="23:25" x14ac:dyDescent="0.25">
      <c r="W129" s="3">
        <v>42842</v>
      </c>
      <c r="X129" s="2">
        <v>68.611000000000004</v>
      </c>
      <c r="Y129" s="2">
        <f t="shared" si="3"/>
        <v>1.0820444402255271E-3</v>
      </c>
    </row>
    <row r="130" spans="23:25" x14ac:dyDescent="0.25">
      <c r="W130" s="3">
        <v>42838</v>
      </c>
      <c r="X130" s="2">
        <v>68.536799999999999</v>
      </c>
      <c r="Y130" s="2">
        <f t="shared" si="3"/>
        <v>-3.5303265626940138E-4</v>
      </c>
    </row>
    <row r="131" spans="23:25" x14ac:dyDescent="0.25">
      <c r="W131" s="3">
        <v>42837</v>
      </c>
      <c r="X131" s="2">
        <v>68.561000000000007</v>
      </c>
      <c r="Y131" s="2">
        <f t="shared" si="3"/>
        <v>1.6495270474522277E-3</v>
      </c>
    </row>
    <row r="132" spans="23:25" x14ac:dyDescent="0.25">
      <c r="W132" s="3">
        <v>42836</v>
      </c>
      <c r="X132" s="2">
        <v>68.447999999999993</v>
      </c>
      <c r="Y132" s="2">
        <f t="shared" si="3"/>
        <v>2.9115509569198018E-3</v>
      </c>
    </row>
    <row r="133" spans="23:25" x14ac:dyDescent="0.25">
      <c r="W133" s="3">
        <v>42835</v>
      </c>
      <c r="X133" s="2">
        <v>68.248999999999995</v>
      </c>
      <c r="Y133" s="2">
        <f t="shared" si="3"/>
        <v>-1.2300304665450016E-3</v>
      </c>
    </row>
    <row r="134" spans="23:25" x14ac:dyDescent="0.25">
      <c r="W134" s="3">
        <v>42832</v>
      </c>
      <c r="X134" s="2">
        <v>68.332999999999998</v>
      </c>
      <c r="Y134" s="2">
        <f t="shared" ref="Y134:Y197" si="4">LN(X134/X135)</f>
        <v>-7.3049965064801827E-3</v>
      </c>
    </row>
    <row r="135" spans="23:25" x14ac:dyDescent="0.25">
      <c r="W135" s="3">
        <v>42831</v>
      </c>
      <c r="X135" s="2">
        <v>68.834000000000003</v>
      </c>
      <c r="Y135" s="2">
        <f t="shared" si="4"/>
        <v>-5.8664787688386339E-3</v>
      </c>
    </row>
    <row r="136" spans="23:25" x14ac:dyDescent="0.25">
      <c r="W136" s="3">
        <v>42830</v>
      </c>
      <c r="X136" s="2">
        <v>69.239000000000004</v>
      </c>
      <c r="Y136" s="2">
        <f t="shared" si="4"/>
        <v>-4.7649646056103535E-4</v>
      </c>
    </row>
    <row r="137" spans="23:25" x14ac:dyDescent="0.25">
      <c r="W137" s="3">
        <v>42828</v>
      </c>
      <c r="X137" s="2">
        <v>69.272000000000006</v>
      </c>
      <c r="Y137" s="2">
        <f t="shared" si="4"/>
        <v>-4.0412205035735872E-4</v>
      </c>
    </row>
    <row r="138" spans="23:25" x14ac:dyDescent="0.25">
      <c r="W138" s="3">
        <v>42825</v>
      </c>
      <c r="X138" s="2">
        <v>69.3</v>
      </c>
      <c r="Y138" s="2">
        <f t="shared" si="4"/>
        <v>-6.575734984652159E-3</v>
      </c>
    </row>
    <row r="139" spans="23:25" x14ac:dyDescent="0.25">
      <c r="W139" s="3">
        <v>42824</v>
      </c>
      <c r="X139" s="2">
        <v>69.757199999999997</v>
      </c>
      <c r="Y139" s="2">
        <f t="shared" si="4"/>
        <v>-3.9173599794239226E-3</v>
      </c>
    </row>
    <row r="140" spans="23:25" x14ac:dyDescent="0.25">
      <c r="W140" s="3">
        <v>42823</v>
      </c>
      <c r="X140" s="2">
        <v>70.031000000000006</v>
      </c>
      <c r="Y140" s="2">
        <f t="shared" si="4"/>
        <v>-9.4368478838702356E-3</v>
      </c>
    </row>
    <row r="141" spans="23:25" x14ac:dyDescent="0.25">
      <c r="W141" s="3">
        <v>42821</v>
      </c>
      <c r="X141" s="2">
        <v>70.694999999999993</v>
      </c>
      <c r="Y141" s="2">
        <f t="shared" si="4"/>
        <v>6.9335864275822255E-4</v>
      </c>
    </row>
    <row r="142" spans="23:25" x14ac:dyDescent="0.25">
      <c r="W142" s="3">
        <v>42818</v>
      </c>
      <c r="X142" s="2">
        <v>70.646000000000001</v>
      </c>
      <c r="Y142" s="2">
        <f t="shared" si="4"/>
        <v>-4.5286010227394211E-4</v>
      </c>
    </row>
    <row r="143" spans="23:25" x14ac:dyDescent="0.25">
      <c r="W143" s="3">
        <v>42817</v>
      </c>
      <c r="X143" s="2">
        <v>70.677999999999997</v>
      </c>
      <c r="Y143" s="2">
        <f t="shared" si="4"/>
        <v>8.1954397462842294E-4</v>
      </c>
    </row>
    <row r="144" spans="23:25" x14ac:dyDescent="0.25">
      <c r="W144" s="3">
        <v>42816</v>
      </c>
      <c r="X144" s="2">
        <v>70.620099999999994</v>
      </c>
      <c r="Y144" s="2">
        <f t="shared" si="4"/>
        <v>9.9738054224004277E-4</v>
      </c>
    </row>
    <row r="145" spans="23:25" x14ac:dyDescent="0.25">
      <c r="W145" s="3">
        <v>42815</v>
      </c>
      <c r="X145" s="2">
        <v>70.549700000000001</v>
      </c>
      <c r="Y145" s="2">
        <f t="shared" si="4"/>
        <v>3.5740770766601992E-3</v>
      </c>
    </row>
    <row r="146" spans="23:25" x14ac:dyDescent="0.25">
      <c r="W146" s="3">
        <v>42814</v>
      </c>
      <c r="X146" s="2">
        <v>70.298000000000002</v>
      </c>
      <c r="Y146" s="2">
        <f t="shared" si="4"/>
        <v>-5.2619229986848939E-4</v>
      </c>
    </row>
    <row r="147" spans="23:25" x14ac:dyDescent="0.25">
      <c r="W147" s="3">
        <v>42811</v>
      </c>
      <c r="X147" s="2">
        <v>70.334999999999994</v>
      </c>
      <c r="Y147" s="2">
        <f t="shared" si="4"/>
        <v>1.8984384148359704E-3</v>
      </c>
    </row>
    <row r="148" spans="23:25" x14ac:dyDescent="0.25">
      <c r="W148" s="3">
        <v>42810</v>
      </c>
      <c r="X148" s="2">
        <v>70.201599999999999</v>
      </c>
      <c r="Y148" s="2">
        <f t="shared" si="4"/>
        <v>5.8373845884783235E-3</v>
      </c>
    </row>
    <row r="149" spans="23:25" x14ac:dyDescent="0.25">
      <c r="W149" s="3">
        <v>42809</v>
      </c>
      <c r="X149" s="2">
        <v>69.793000000000006</v>
      </c>
      <c r="Y149" s="2">
        <f t="shared" si="4"/>
        <v>-3.2443409893315282E-3</v>
      </c>
    </row>
    <row r="150" spans="23:25" x14ac:dyDescent="0.25">
      <c r="W150" s="3">
        <v>42808</v>
      </c>
      <c r="X150" s="2">
        <v>70.019800000000004</v>
      </c>
      <c r="Y150" s="2">
        <f t="shared" si="4"/>
        <v>-8.9883580975205005E-3</v>
      </c>
    </row>
    <row r="151" spans="23:25" x14ac:dyDescent="0.25">
      <c r="W151" s="3">
        <v>42804</v>
      </c>
      <c r="X151" s="2">
        <v>70.652000000000001</v>
      </c>
      <c r="Y151" s="2">
        <f t="shared" si="4"/>
        <v>3.0732790875493176E-3</v>
      </c>
    </row>
    <row r="152" spans="23:25" x14ac:dyDescent="0.25">
      <c r="W152" s="3">
        <v>42803</v>
      </c>
      <c r="X152" s="2">
        <v>70.435199999999995</v>
      </c>
      <c r="Y152" s="2">
        <f t="shared" si="4"/>
        <v>-5.394884231347436E-5</v>
      </c>
    </row>
    <row r="153" spans="23:25" x14ac:dyDescent="0.25">
      <c r="W153" s="3">
        <v>42802</v>
      </c>
      <c r="X153" s="2">
        <v>70.438999999999993</v>
      </c>
      <c r="Y153" s="2">
        <f t="shared" si="4"/>
        <v>-8.5143827249911262E-4</v>
      </c>
    </row>
    <row r="154" spans="23:25" x14ac:dyDescent="0.25">
      <c r="W154" s="3">
        <v>42801</v>
      </c>
      <c r="X154" s="2">
        <v>70.498999999999995</v>
      </c>
      <c r="Y154" s="2">
        <f t="shared" si="4"/>
        <v>-1.7148651797801093E-3</v>
      </c>
    </row>
    <row r="155" spans="23:25" x14ac:dyDescent="0.25">
      <c r="W155" s="3">
        <v>42800</v>
      </c>
      <c r="X155" s="2">
        <v>70.62</v>
      </c>
      <c r="Y155" s="2">
        <f t="shared" si="4"/>
        <v>2.7934761470983236E-3</v>
      </c>
    </row>
    <row r="156" spans="23:25" x14ac:dyDescent="0.25">
      <c r="W156" s="3">
        <v>42797</v>
      </c>
      <c r="X156" s="2">
        <v>70.423000000000002</v>
      </c>
      <c r="Y156" s="2">
        <f t="shared" si="4"/>
        <v>2.4880762954475979E-3</v>
      </c>
    </row>
    <row r="157" spans="23:25" x14ac:dyDescent="0.25">
      <c r="W157" s="3">
        <v>42796</v>
      </c>
      <c r="X157" s="2">
        <v>70.248000000000005</v>
      </c>
      <c r="Y157" s="2">
        <f t="shared" si="4"/>
        <v>-2.4454756692120451E-3</v>
      </c>
    </row>
    <row r="158" spans="23:25" x14ac:dyDescent="0.25">
      <c r="W158" s="3">
        <v>42795</v>
      </c>
      <c r="X158" s="2">
        <v>70.42</v>
      </c>
      <c r="Y158" s="2">
        <f t="shared" si="4"/>
        <v>-3.7985135108002093E-3</v>
      </c>
    </row>
    <row r="159" spans="23:25" x14ac:dyDescent="0.25">
      <c r="W159" s="3">
        <v>42794</v>
      </c>
      <c r="X159" s="2">
        <v>70.688000000000002</v>
      </c>
      <c r="Y159" s="2">
        <f t="shared" si="4"/>
        <v>1.1040497094513067E-3</v>
      </c>
    </row>
    <row r="160" spans="23:25" x14ac:dyDescent="0.25">
      <c r="W160" s="3">
        <v>42793</v>
      </c>
      <c r="X160" s="2">
        <v>70.61</v>
      </c>
      <c r="Y160" s="2">
        <f t="shared" si="4"/>
        <v>1.5874369067604437E-3</v>
      </c>
    </row>
    <row r="161" spans="23:25" x14ac:dyDescent="0.25">
      <c r="W161" s="3">
        <v>42789</v>
      </c>
      <c r="X161" s="2">
        <v>70.498000000000005</v>
      </c>
      <c r="Y161" s="2">
        <f t="shared" si="4"/>
        <v>1.9878463977567665E-3</v>
      </c>
    </row>
    <row r="162" spans="23:25" x14ac:dyDescent="0.25">
      <c r="W162" s="3">
        <v>42788</v>
      </c>
      <c r="X162" s="2">
        <v>70.358000000000004</v>
      </c>
      <c r="Y162" s="2">
        <f t="shared" si="4"/>
        <v>-1.0476777788939334E-2</v>
      </c>
    </row>
    <row r="163" spans="23:25" x14ac:dyDescent="0.25">
      <c r="W163" s="3">
        <v>42786</v>
      </c>
      <c r="X163" s="2">
        <v>71.099000000000004</v>
      </c>
      <c r="Y163" s="2">
        <f t="shared" si="4"/>
        <v>-3.9038175972261986E-3</v>
      </c>
    </row>
    <row r="164" spans="23:25" x14ac:dyDescent="0.25">
      <c r="W164" s="3">
        <v>42783</v>
      </c>
      <c r="X164" s="2">
        <v>71.377099999999999</v>
      </c>
      <c r="Y164" s="2">
        <f t="shared" si="4"/>
        <v>1.3051912990507391E-3</v>
      </c>
    </row>
    <row r="165" spans="23:25" x14ac:dyDescent="0.25">
      <c r="W165" s="3">
        <v>42782</v>
      </c>
      <c r="X165" s="2">
        <v>71.284000000000006</v>
      </c>
      <c r="Y165" s="2">
        <f t="shared" si="4"/>
        <v>9.4434731872727433E-3</v>
      </c>
    </row>
    <row r="166" spans="23:25" x14ac:dyDescent="0.25">
      <c r="W166" s="3">
        <v>42781</v>
      </c>
      <c r="X166" s="2">
        <v>70.614000000000004</v>
      </c>
      <c r="Y166" s="2">
        <f t="shared" si="4"/>
        <v>-6.8167167025920856E-3</v>
      </c>
    </row>
    <row r="167" spans="23:25" x14ac:dyDescent="0.25">
      <c r="W167" s="3">
        <v>42780</v>
      </c>
      <c r="X167" s="2">
        <v>71.096999999999994</v>
      </c>
      <c r="Y167" s="2">
        <f t="shared" si="4"/>
        <v>-3.2438153772861144E-3</v>
      </c>
    </row>
    <row r="168" spans="23:25" x14ac:dyDescent="0.25">
      <c r="W168" s="3">
        <v>42779</v>
      </c>
      <c r="X168" s="2">
        <v>71.328000000000003</v>
      </c>
      <c r="Y168" s="2">
        <f t="shared" si="4"/>
        <v>1.7259165320673625E-3</v>
      </c>
    </row>
    <row r="169" spans="23:25" x14ac:dyDescent="0.25">
      <c r="W169" s="3">
        <v>42776</v>
      </c>
      <c r="X169" s="2">
        <v>71.204999999999998</v>
      </c>
      <c r="Y169" s="2">
        <f t="shared" si="4"/>
        <v>-2.531726817868789E-3</v>
      </c>
    </row>
    <row r="170" spans="23:25" x14ac:dyDescent="0.25">
      <c r="W170" s="3">
        <v>42775</v>
      </c>
      <c r="X170" s="2">
        <v>71.385499999999993</v>
      </c>
      <c r="Y170" s="2">
        <f t="shared" si="4"/>
        <v>-1.9103271908243688E-3</v>
      </c>
    </row>
    <row r="171" spans="23:25" x14ac:dyDescent="0.25">
      <c r="W171" s="3">
        <v>42774</v>
      </c>
      <c r="X171" s="2">
        <v>71.522000000000006</v>
      </c>
      <c r="Y171" s="2">
        <f t="shared" si="4"/>
        <v>-5.4199767771496198E-3</v>
      </c>
    </row>
    <row r="172" spans="23:25" x14ac:dyDescent="0.25">
      <c r="W172" s="3">
        <v>42773</v>
      </c>
      <c r="X172" s="2">
        <v>71.910700000000006</v>
      </c>
      <c r="Y172" s="2">
        <f t="shared" si="4"/>
        <v>-3.8210498222086705E-3</v>
      </c>
    </row>
    <row r="173" spans="23:25" x14ac:dyDescent="0.25">
      <c r="W173" s="3">
        <v>42772</v>
      </c>
      <c r="X173" s="2">
        <v>72.186000000000007</v>
      </c>
      <c r="Y173" s="2">
        <f t="shared" si="4"/>
        <v>-1.3981853557955724E-3</v>
      </c>
    </row>
    <row r="174" spans="23:25" x14ac:dyDescent="0.25">
      <c r="W174" s="3">
        <v>42769</v>
      </c>
      <c r="X174" s="2">
        <v>72.287000000000006</v>
      </c>
      <c r="Y174" s="2">
        <f t="shared" si="4"/>
        <v>-7.0167020029223799E-3</v>
      </c>
    </row>
    <row r="175" spans="23:25" x14ac:dyDescent="0.25">
      <c r="W175" s="3">
        <v>42768</v>
      </c>
      <c r="X175" s="2">
        <v>72.796000000000006</v>
      </c>
      <c r="Y175" s="2">
        <f t="shared" si="4"/>
        <v>-8.1015582765743836E-4</v>
      </c>
    </row>
    <row r="176" spans="23:25" x14ac:dyDescent="0.25">
      <c r="W176" s="3">
        <v>42767</v>
      </c>
      <c r="X176" s="2">
        <v>72.855000000000004</v>
      </c>
      <c r="Y176" s="2">
        <f t="shared" si="4"/>
        <v>2.7544591793758023E-3</v>
      </c>
    </row>
    <row r="177" spans="23:25" x14ac:dyDescent="0.25">
      <c r="W177" s="3">
        <v>42766</v>
      </c>
      <c r="X177" s="2">
        <v>72.654600000000002</v>
      </c>
      <c r="Y177" s="2">
        <f t="shared" si="4"/>
        <v>9.3086285033088933E-4</v>
      </c>
    </row>
    <row r="178" spans="23:25" x14ac:dyDescent="0.25">
      <c r="W178" s="3">
        <v>42765</v>
      </c>
      <c r="X178" s="2">
        <v>72.587000000000003</v>
      </c>
      <c r="Y178" s="2">
        <f t="shared" si="4"/>
        <v>-2.4492279291782782E-3</v>
      </c>
    </row>
    <row r="179" spans="23:25" x14ac:dyDescent="0.25">
      <c r="W179" s="3">
        <v>42762</v>
      </c>
      <c r="X179" s="2">
        <v>72.765000000000001</v>
      </c>
      <c r="Y179" s="2">
        <f t="shared" si="4"/>
        <v>-5.9466893064753865E-3</v>
      </c>
    </row>
    <row r="180" spans="23:25" x14ac:dyDescent="0.25">
      <c r="W180" s="3">
        <v>42760</v>
      </c>
      <c r="X180" s="2">
        <v>73.198999999999998</v>
      </c>
      <c r="Y180" s="2">
        <f t="shared" si="4"/>
        <v>7.3798724171557535E-4</v>
      </c>
    </row>
    <row r="181" spans="23:25" x14ac:dyDescent="0.25">
      <c r="W181" s="3">
        <v>42759</v>
      </c>
      <c r="X181" s="2">
        <v>73.144999999999996</v>
      </c>
      <c r="Y181" s="2">
        <f t="shared" si="4"/>
        <v>-6.1502718308635291E-4</v>
      </c>
    </row>
    <row r="182" spans="23:25" x14ac:dyDescent="0.25">
      <c r="W182" s="3">
        <v>42758</v>
      </c>
      <c r="X182" s="2">
        <v>73.19</v>
      </c>
      <c r="Y182" s="2">
        <f t="shared" si="4"/>
        <v>9.4308592982619444E-3</v>
      </c>
    </row>
    <row r="183" spans="23:25" x14ac:dyDescent="0.25">
      <c r="W183" s="3">
        <v>42755</v>
      </c>
      <c r="X183" s="2">
        <v>72.503</v>
      </c>
      <c r="Y183" s="2">
        <f t="shared" si="4"/>
        <v>-1.5435717448934057E-3</v>
      </c>
    </row>
    <row r="184" spans="23:25" x14ac:dyDescent="0.25">
      <c r="W184" s="3">
        <v>42754</v>
      </c>
      <c r="X184" s="2">
        <v>72.614999999999995</v>
      </c>
      <c r="Y184" s="2">
        <f t="shared" si="4"/>
        <v>-2.0209544982471238E-3</v>
      </c>
    </row>
    <row r="185" spans="23:25" x14ac:dyDescent="0.25">
      <c r="W185" s="3">
        <v>42753</v>
      </c>
      <c r="X185" s="2">
        <v>72.761899999999997</v>
      </c>
      <c r="Y185" s="2">
        <f t="shared" si="4"/>
        <v>5.8976815847964787E-4</v>
      </c>
    </row>
    <row r="186" spans="23:25" x14ac:dyDescent="0.25">
      <c r="W186" s="3">
        <v>42752</v>
      </c>
      <c r="X186" s="2">
        <v>72.718999999999994</v>
      </c>
      <c r="Y186" s="2">
        <f t="shared" si="4"/>
        <v>7.8692732895657633E-3</v>
      </c>
    </row>
    <row r="187" spans="23:25" x14ac:dyDescent="0.25">
      <c r="W187" s="3">
        <v>42751</v>
      </c>
      <c r="X187" s="2">
        <v>72.149000000000001</v>
      </c>
      <c r="Y187" s="2">
        <f t="shared" si="4"/>
        <v>-6.4105440517328504E-3</v>
      </c>
    </row>
    <row r="188" spans="23:25" x14ac:dyDescent="0.25">
      <c r="W188" s="3">
        <v>42748</v>
      </c>
      <c r="X188" s="2">
        <v>72.613</v>
      </c>
      <c r="Y188" s="2">
        <f t="shared" si="4"/>
        <v>1.5436142927483434E-3</v>
      </c>
    </row>
    <row r="189" spans="23:25" x14ac:dyDescent="0.25">
      <c r="W189" s="3">
        <v>42747</v>
      </c>
      <c r="X189" s="2">
        <v>72.501000000000005</v>
      </c>
      <c r="Y189" s="2">
        <f t="shared" si="4"/>
        <v>8.4075428590822329E-3</v>
      </c>
    </row>
    <row r="190" spans="23:25" x14ac:dyDescent="0.25">
      <c r="W190" s="3">
        <v>42746</v>
      </c>
      <c r="X190" s="2">
        <v>71.894000000000005</v>
      </c>
      <c r="Y190" s="2">
        <f t="shared" si="4"/>
        <v>-3.8177788053878636E-3</v>
      </c>
    </row>
    <row r="191" spans="23:25" x14ac:dyDescent="0.25">
      <c r="W191" s="3">
        <v>42745</v>
      </c>
      <c r="X191" s="2">
        <v>72.168999999999997</v>
      </c>
      <c r="Y191" s="2">
        <f t="shared" si="4"/>
        <v>5.0077373668468194E-3</v>
      </c>
    </row>
    <row r="192" spans="23:25" x14ac:dyDescent="0.25">
      <c r="W192" s="3">
        <v>42744</v>
      </c>
      <c r="X192" s="2">
        <v>71.808499999999995</v>
      </c>
      <c r="Y192" s="2">
        <f t="shared" si="4"/>
        <v>-2.5799287618944078E-3</v>
      </c>
    </row>
    <row r="193" spans="23:25" x14ac:dyDescent="0.25">
      <c r="W193" s="3">
        <v>42741</v>
      </c>
      <c r="X193" s="2">
        <v>71.994</v>
      </c>
      <c r="Y193" s="2">
        <f t="shared" si="4"/>
        <v>9.5462121700944699E-3</v>
      </c>
    </row>
    <row r="194" spans="23:25" x14ac:dyDescent="0.25">
      <c r="W194" s="3">
        <v>42740</v>
      </c>
      <c r="X194" s="2">
        <v>71.31</v>
      </c>
      <c r="Y194" s="2">
        <f t="shared" si="4"/>
        <v>3.7512425182177158E-3</v>
      </c>
    </row>
    <row r="195" spans="23:25" x14ac:dyDescent="0.25">
      <c r="W195" s="3">
        <v>42739</v>
      </c>
      <c r="X195" s="2">
        <v>71.043000000000006</v>
      </c>
      <c r="Y195" s="2">
        <f t="shared" si="4"/>
        <v>1.493168329262993E-3</v>
      </c>
    </row>
    <row r="196" spans="23:25" x14ac:dyDescent="0.25">
      <c r="W196" s="3">
        <v>42738</v>
      </c>
      <c r="X196" s="2">
        <v>70.936999999999998</v>
      </c>
      <c r="Y196" s="2">
        <f t="shared" si="4"/>
        <v>-7.4310521998925596E-3</v>
      </c>
    </row>
    <row r="197" spans="23:25" x14ac:dyDescent="0.25">
      <c r="W197" s="3">
        <v>42737</v>
      </c>
      <c r="X197" s="2">
        <v>71.466099999999997</v>
      </c>
      <c r="Y197" s="2">
        <f t="shared" si="4"/>
        <v>-2.9467037196318955E-3</v>
      </c>
    </row>
    <row r="198" spans="23:25" x14ac:dyDescent="0.25">
      <c r="W198" s="3">
        <v>42734</v>
      </c>
      <c r="X198" s="2">
        <v>71.677000000000007</v>
      </c>
      <c r="Y198" s="2">
        <f t="shared" ref="Y198:Y261" si="5">LN(X198/X199)</f>
        <v>6.3442869131060389E-3</v>
      </c>
    </row>
    <row r="199" spans="23:25" x14ac:dyDescent="0.25">
      <c r="W199" s="3">
        <v>42733</v>
      </c>
      <c r="X199" s="2">
        <v>71.223699999999994</v>
      </c>
      <c r="Y199" s="2">
        <f t="shared" si="5"/>
        <v>2.2166054826098713E-3</v>
      </c>
    </row>
    <row r="200" spans="23:25" x14ac:dyDescent="0.25">
      <c r="W200" s="3">
        <v>42732</v>
      </c>
      <c r="X200" s="2">
        <v>71.066000000000003</v>
      </c>
      <c r="Y200" s="2">
        <f t="shared" si="5"/>
        <v>-1.2094110518007597E-3</v>
      </c>
    </row>
    <row r="201" spans="23:25" x14ac:dyDescent="0.25">
      <c r="W201" s="3">
        <v>42731</v>
      </c>
      <c r="X201" s="2">
        <v>71.152000000000001</v>
      </c>
      <c r="Y201" s="2">
        <f t="shared" si="5"/>
        <v>4.3678002083028149E-3</v>
      </c>
    </row>
    <row r="202" spans="23:25" x14ac:dyDescent="0.25">
      <c r="W202" s="3">
        <v>42730</v>
      </c>
      <c r="X202" s="2">
        <v>70.841899999999995</v>
      </c>
      <c r="Y202" s="2">
        <f t="shared" si="5"/>
        <v>-3.8246881969356092E-4</v>
      </c>
    </row>
    <row r="203" spans="23:25" x14ac:dyDescent="0.25">
      <c r="W203" s="3">
        <v>42727</v>
      </c>
      <c r="X203" s="2">
        <v>70.869</v>
      </c>
      <c r="Y203" s="2">
        <f t="shared" si="5"/>
        <v>-3.8588336197206258E-3</v>
      </c>
    </row>
    <row r="204" spans="23:25" x14ac:dyDescent="0.25">
      <c r="W204" s="3">
        <v>42726</v>
      </c>
      <c r="X204" s="2">
        <v>71.143000000000001</v>
      </c>
      <c r="Y204" s="2">
        <f t="shared" si="5"/>
        <v>6.5858832450483018E-3</v>
      </c>
    </row>
    <row r="205" spans="23:25" x14ac:dyDescent="0.25">
      <c r="W205" s="3">
        <v>42725</v>
      </c>
      <c r="X205" s="2">
        <v>70.676000000000002</v>
      </c>
      <c r="Y205" s="2">
        <f t="shared" si="5"/>
        <v>6.3691114412174914E-4</v>
      </c>
    </row>
    <row r="206" spans="23:25" x14ac:dyDescent="0.25">
      <c r="W206" s="3">
        <v>42724</v>
      </c>
      <c r="X206" s="2">
        <v>70.631</v>
      </c>
      <c r="Y206" s="2">
        <f t="shared" si="5"/>
        <v>-3.1028816645262956E-3</v>
      </c>
    </row>
    <row r="207" spans="23:25" x14ac:dyDescent="0.25">
      <c r="W207" s="3">
        <v>42723</v>
      </c>
      <c r="X207" s="2">
        <v>70.850499999999997</v>
      </c>
      <c r="Y207" s="2">
        <f t="shared" si="5"/>
        <v>3.5574177475272028E-4</v>
      </c>
    </row>
    <row r="208" spans="23:25" x14ac:dyDescent="0.25">
      <c r="W208" s="3">
        <v>42720</v>
      </c>
      <c r="X208" s="2">
        <v>70.825299999999999</v>
      </c>
      <c r="Y208" s="2">
        <f t="shared" si="5"/>
        <v>1.3837820762995743E-4</v>
      </c>
    </row>
    <row r="209" spans="23:25" x14ac:dyDescent="0.25">
      <c r="W209" s="3">
        <v>42719</v>
      </c>
      <c r="X209" s="2">
        <v>70.8155</v>
      </c>
      <c r="Y209" s="2">
        <f t="shared" si="5"/>
        <v>-1.3179635330469588E-2</v>
      </c>
    </row>
    <row r="210" spans="23:25" x14ac:dyDescent="0.25">
      <c r="W210" s="3">
        <v>42718</v>
      </c>
      <c r="X210" s="2">
        <v>71.754999999999995</v>
      </c>
      <c r="Y210" s="2">
        <f t="shared" si="5"/>
        <v>1.3527367085502397E-3</v>
      </c>
    </row>
    <row r="211" spans="23:25" x14ac:dyDescent="0.25">
      <c r="W211" s="3">
        <v>42717</v>
      </c>
      <c r="X211" s="2">
        <v>71.658000000000001</v>
      </c>
      <c r="Y211" s="2">
        <f t="shared" si="5"/>
        <v>3.1196563491653994E-3</v>
      </c>
    </row>
    <row r="212" spans="23:25" x14ac:dyDescent="0.25">
      <c r="W212" s="3">
        <v>42713</v>
      </c>
      <c r="X212" s="2">
        <v>71.434799999999996</v>
      </c>
      <c r="Y212" s="2">
        <f t="shared" si="5"/>
        <v>-1.6840714822347832E-2</v>
      </c>
    </row>
    <row r="213" spans="23:25" x14ac:dyDescent="0.25">
      <c r="W213" s="3">
        <v>42712</v>
      </c>
      <c r="X213" s="2">
        <v>72.647999999999996</v>
      </c>
      <c r="Y213" s="2">
        <f t="shared" si="5"/>
        <v>1.0646012848321564E-3</v>
      </c>
    </row>
    <row r="214" spans="23:25" x14ac:dyDescent="0.25">
      <c r="W214" s="3">
        <v>42711</v>
      </c>
      <c r="X214" s="2">
        <v>72.570700000000002</v>
      </c>
      <c r="Y214" s="2">
        <f t="shared" si="5"/>
        <v>-7.3902190895617174E-3</v>
      </c>
    </row>
    <row r="215" spans="23:25" x14ac:dyDescent="0.25">
      <c r="W215" s="3">
        <v>42710</v>
      </c>
      <c r="X215" s="2">
        <v>73.108999999999995</v>
      </c>
      <c r="Y215" s="2">
        <f t="shared" si="5"/>
        <v>1.5194346794514043E-3</v>
      </c>
    </row>
    <row r="216" spans="23:25" x14ac:dyDescent="0.25">
      <c r="W216" s="3">
        <v>42709</v>
      </c>
      <c r="X216" s="2">
        <v>72.998000000000005</v>
      </c>
      <c r="Y216" s="2">
        <f t="shared" si="5"/>
        <v>4.8832701179876582E-3</v>
      </c>
    </row>
    <row r="217" spans="23:25" x14ac:dyDescent="0.25">
      <c r="W217" s="3">
        <v>42706</v>
      </c>
      <c r="X217" s="2">
        <v>72.642399999999995</v>
      </c>
      <c r="Y217" s="2">
        <f t="shared" si="5"/>
        <v>-3.5922976570479674E-4</v>
      </c>
    </row>
    <row r="218" spans="23:25" x14ac:dyDescent="0.25">
      <c r="W218" s="3">
        <v>42705</v>
      </c>
      <c r="X218" s="2">
        <v>72.668499999999995</v>
      </c>
      <c r="Y218" s="2">
        <f t="shared" si="5"/>
        <v>-3.2080703200111976E-3</v>
      </c>
    </row>
    <row r="219" spans="23:25" x14ac:dyDescent="0.25">
      <c r="W219" s="3">
        <v>42704</v>
      </c>
      <c r="X219" s="2">
        <v>72.902000000000001</v>
      </c>
      <c r="Y219" s="2">
        <f t="shared" si="5"/>
        <v>1.3177040916182352E-3</v>
      </c>
    </row>
    <row r="220" spans="23:25" x14ac:dyDescent="0.25">
      <c r="W220" s="3">
        <v>42703</v>
      </c>
      <c r="X220" s="2">
        <v>72.805999999999997</v>
      </c>
      <c r="Y220" s="2">
        <f t="shared" si="5"/>
        <v>-1.9265554930952271E-3</v>
      </c>
    </row>
    <row r="221" spans="23:25" x14ac:dyDescent="0.25">
      <c r="W221" s="3">
        <v>42702</v>
      </c>
      <c r="X221" s="2">
        <v>72.946399999999997</v>
      </c>
      <c r="Y221" s="2">
        <f t="shared" si="5"/>
        <v>5.5867910272542247E-3</v>
      </c>
    </row>
    <row r="222" spans="23:25" x14ac:dyDescent="0.25">
      <c r="W222" s="3">
        <v>42699</v>
      </c>
      <c r="X222" s="2">
        <v>72.540000000000006</v>
      </c>
      <c r="Y222" s="2">
        <f t="shared" si="5"/>
        <v>-2.4508128859844118E-3</v>
      </c>
    </row>
    <row r="223" spans="23:25" x14ac:dyDescent="0.25">
      <c r="W223" s="3">
        <v>42698</v>
      </c>
      <c r="X223" s="2">
        <v>72.718000000000004</v>
      </c>
      <c r="Y223" s="2">
        <f t="shared" si="5"/>
        <v>-2.1566979299156288E-3</v>
      </c>
    </row>
    <row r="224" spans="23:25" x14ac:dyDescent="0.25">
      <c r="W224" s="3">
        <v>42697</v>
      </c>
      <c r="X224" s="2">
        <v>72.875</v>
      </c>
      <c r="Y224" s="2">
        <f t="shared" si="5"/>
        <v>4.1802516767364501E-3</v>
      </c>
    </row>
    <row r="225" spans="23:25" x14ac:dyDescent="0.25">
      <c r="W225" s="3">
        <v>42696</v>
      </c>
      <c r="X225" s="2">
        <v>72.570999999999998</v>
      </c>
      <c r="Y225" s="2">
        <f t="shared" si="5"/>
        <v>2.063557166946763E-3</v>
      </c>
    </row>
    <row r="226" spans="23:25" x14ac:dyDescent="0.25">
      <c r="W226" s="3">
        <v>42695</v>
      </c>
      <c r="X226" s="2">
        <v>72.421400000000006</v>
      </c>
      <c r="Y226" s="2">
        <f t="shared" si="5"/>
        <v>6.9042749917361303E-5</v>
      </c>
    </row>
    <row r="227" spans="23:25" x14ac:dyDescent="0.25">
      <c r="W227" s="3">
        <v>42692</v>
      </c>
      <c r="X227" s="2">
        <v>72.416399999999996</v>
      </c>
      <c r="Y227" s="2">
        <f t="shared" si="5"/>
        <v>-5.9724849275823288E-3</v>
      </c>
    </row>
    <row r="228" spans="23:25" x14ac:dyDescent="0.25">
      <c r="W228" s="3">
        <v>42691</v>
      </c>
      <c r="X228" s="2">
        <v>72.850200000000001</v>
      </c>
      <c r="Y228" s="2">
        <f t="shared" si="5"/>
        <v>1.2801566506054299E-3</v>
      </c>
    </row>
    <row r="229" spans="23:25" x14ac:dyDescent="0.25">
      <c r="W229" s="3">
        <v>42690</v>
      </c>
      <c r="X229" s="2">
        <v>72.757000000000005</v>
      </c>
      <c r="Y229" s="2">
        <f t="shared" si="5"/>
        <v>-3.0466071761753827E-3</v>
      </c>
    </row>
    <row r="230" spans="23:25" x14ac:dyDescent="0.25">
      <c r="W230" s="3">
        <v>42689</v>
      </c>
      <c r="X230" s="2">
        <v>72.978999999999999</v>
      </c>
      <c r="Y230" s="2">
        <f t="shared" si="5"/>
        <v>-2.966313741751595E-3</v>
      </c>
    </row>
    <row r="231" spans="23:25" x14ac:dyDescent="0.25">
      <c r="W231" s="3">
        <v>42685</v>
      </c>
      <c r="X231" s="2">
        <v>73.195800000000006</v>
      </c>
      <c r="Y231" s="2">
        <f t="shared" si="5"/>
        <v>7.0580398953295443E-3</v>
      </c>
    </row>
    <row r="232" spans="23:25" x14ac:dyDescent="0.25">
      <c r="W232" s="3">
        <v>42684</v>
      </c>
      <c r="X232" s="2">
        <v>72.680999999999997</v>
      </c>
      <c r="Y232" s="2">
        <f t="shared" si="5"/>
        <v>-1.5022598870240746E-2</v>
      </c>
    </row>
    <row r="233" spans="23:25" x14ac:dyDescent="0.25">
      <c r="W233" s="3">
        <v>42683</v>
      </c>
      <c r="X233" s="2">
        <v>73.781099999999995</v>
      </c>
      <c r="Y233" s="2">
        <f t="shared" si="5"/>
        <v>2.3271492353082214E-3</v>
      </c>
    </row>
    <row r="234" spans="23:25" x14ac:dyDescent="0.25">
      <c r="W234" s="3">
        <v>42682</v>
      </c>
      <c r="X234" s="2">
        <v>73.6096</v>
      </c>
      <c r="Y234" s="2">
        <f t="shared" si="5"/>
        <v>-3.1115952960966203E-3</v>
      </c>
    </row>
    <row r="235" spans="23:25" x14ac:dyDescent="0.25">
      <c r="W235" s="3">
        <v>42681</v>
      </c>
      <c r="X235" s="2">
        <v>73.838999999999999</v>
      </c>
      <c r="Y235" s="2">
        <f t="shared" si="5"/>
        <v>-2.9129109521672937E-3</v>
      </c>
    </row>
    <row r="236" spans="23:25" x14ac:dyDescent="0.25">
      <c r="W236" s="3">
        <v>42678</v>
      </c>
      <c r="X236" s="2">
        <v>74.054400000000001</v>
      </c>
      <c r="Y236" s="2">
        <f t="shared" si="5"/>
        <v>1.6001041319159924E-3</v>
      </c>
    </row>
    <row r="237" spans="23:25" x14ac:dyDescent="0.25">
      <c r="W237" s="3">
        <v>42677</v>
      </c>
      <c r="X237" s="2">
        <v>73.936000000000007</v>
      </c>
      <c r="Y237" s="2">
        <f t="shared" si="5"/>
        <v>-4.9490023902619147E-4</v>
      </c>
    </row>
    <row r="238" spans="23:25" x14ac:dyDescent="0.25">
      <c r="W238" s="3">
        <v>42676</v>
      </c>
      <c r="X238" s="2">
        <v>73.9726</v>
      </c>
      <c r="Y238" s="2">
        <f t="shared" si="5"/>
        <v>7.0980206027438271E-3</v>
      </c>
    </row>
    <row r="239" spans="23:25" x14ac:dyDescent="0.25">
      <c r="W239" s="3">
        <v>42675</v>
      </c>
      <c r="X239" s="2">
        <v>73.449399999999997</v>
      </c>
      <c r="Y239" s="2">
        <f t="shared" si="5"/>
        <v>7.4669433329372821E-3</v>
      </c>
    </row>
    <row r="240" spans="23:25" x14ac:dyDescent="0.25">
      <c r="W240" s="3">
        <v>42671</v>
      </c>
      <c r="X240" s="2">
        <v>72.903000000000006</v>
      </c>
      <c r="Y240" s="2">
        <f t="shared" si="5"/>
        <v>-2.1512309358805732E-3</v>
      </c>
    </row>
    <row r="241" spans="23:25" x14ac:dyDescent="0.25">
      <c r="W241" s="3">
        <v>42670</v>
      </c>
      <c r="X241" s="2">
        <v>73.06</v>
      </c>
      <c r="Y241" s="2">
        <f t="shared" si="5"/>
        <v>1.6438359866022601E-3</v>
      </c>
    </row>
    <row r="242" spans="23:25" x14ac:dyDescent="0.25">
      <c r="W242" s="3">
        <v>42669</v>
      </c>
      <c r="X242" s="2">
        <v>72.94</v>
      </c>
      <c r="Y242" s="2">
        <f t="shared" si="5"/>
        <v>2.7594935103611748E-3</v>
      </c>
    </row>
    <row r="243" spans="23:25" x14ac:dyDescent="0.25">
      <c r="W243" s="3">
        <v>42668</v>
      </c>
      <c r="X243" s="2">
        <v>72.739000000000004</v>
      </c>
      <c r="Y243" s="2">
        <f t="shared" si="5"/>
        <v>-1.7032737184716573E-3</v>
      </c>
    </row>
    <row r="244" spans="23:25" x14ac:dyDescent="0.25">
      <c r="W244" s="3">
        <v>42667</v>
      </c>
      <c r="X244" s="2">
        <v>72.863</v>
      </c>
      <c r="Y244" s="2">
        <f t="shared" si="5"/>
        <v>-1.2351185386413248E-4</v>
      </c>
    </row>
    <row r="245" spans="23:25" x14ac:dyDescent="0.25">
      <c r="W245" s="3">
        <v>42664</v>
      </c>
      <c r="X245" s="2">
        <v>72.872</v>
      </c>
      <c r="Y245" s="2">
        <f t="shared" si="5"/>
        <v>-7.0069015294517136E-3</v>
      </c>
    </row>
    <row r="246" spans="23:25" x14ac:dyDescent="0.25">
      <c r="W246" s="3">
        <v>42663</v>
      </c>
      <c r="X246" s="2">
        <v>73.384399999999999</v>
      </c>
      <c r="Y246" s="2">
        <f t="shared" si="5"/>
        <v>2.9258780760217681E-3</v>
      </c>
    </row>
    <row r="247" spans="23:25" x14ac:dyDescent="0.25">
      <c r="W247" s="3">
        <v>42662</v>
      </c>
      <c r="X247" s="2">
        <v>73.17</v>
      </c>
      <c r="Y247" s="2">
        <f t="shared" si="5"/>
        <v>-3.3291522316141664E-3</v>
      </c>
    </row>
    <row r="248" spans="23:25" x14ac:dyDescent="0.25">
      <c r="W248" s="3">
        <v>42661</v>
      </c>
      <c r="X248" s="2">
        <v>73.414000000000001</v>
      </c>
      <c r="Y248" s="2">
        <f t="shared" si="5"/>
        <v>-1.674027787824339E-3</v>
      </c>
    </row>
    <row r="249" spans="23:25" x14ac:dyDescent="0.25">
      <c r="W249" s="3">
        <v>42660</v>
      </c>
      <c r="X249" s="2">
        <v>73.537000000000006</v>
      </c>
      <c r="Y249" s="2">
        <f t="shared" si="5"/>
        <v>6.2573117366624808E-4</v>
      </c>
    </row>
    <row r="250" spans="23:25" x14ac:dyDescent="0.25">
      <c r="W250" s="3">
        <v>42657</v>
      </c>
      <c r="X250" s="2">
        <v>73.491</v>
      </c>
      <c r="Y250" s="2">
        <f t="shared" si="5"/>
        <v>-4.0101277756934691E-3</v>
      </c>
    </row>
    <row r="251" spans="23:25" x14ac:dyDescent="0.25">
      <c r="W251" s="3">
        <v>42656</v>
      </c>
      <c r="X251" s="2">
        <v>73.786299999999997</v>
      </c>
      <c r="Y251" s="2">
        <f t="shared" si="5"/>
        <v>-6.55556695046883E-3</v>
      </c>
    </row>
    <row r="252" spans="23:25" x14ac:dyDescent="0.25">
      <c r="W252" s="3">
        <v>42653</v>
      </c>
      <c r="X252" s="2">
        <v>74.271600000000007</v>
      </c>
      <c r="Y252" s="2">
        <f t="shared" si="5"/>
        <v>-3.6884821506602197E-4</v>
      </c>
    </row>
    <row r="253" spans="23:25" x14ac:dyDescent="0.25">
      <c r="W253" s="3">
        <v>42650</v>
      </c>
      <c r="X253" s="2">
        <v>74.299000000000007</v>
      </c>
      <c r="Y253" s="2">
        <f t="shared" si="5"/>
        <v>-3.8955505713913568E-3</v>
      </c>
    </row>
    <row r="254" spans="23:25" x14ac:dyDescent="0.25">
      <c r="W254" s="3">
        <v>42649</v>
      </c>
      <c r="X254" s="2">
        <v>74.588999999999999</v>
      </c>
      <c r="Y254" s="2">
        <f t="shared" si="5"/>
        <v>-1.1563382485443462E-3</v>
      </c>
    </row>
    <row r="255" spans="23:25" x14ac:dyDescent="0.25">
      <c r="W255" s="3">
        <v>42648</v>
      </c>
      <c r="X255" s="2">
        <v>74.675299999999993</v>
      </c>
      <c r="Y255" s="2">
        <f t="shared" si="5"/>
        <v>5.9810003734192515E-3</v>
      </c>
    </row>
    <row r="256" spans="23:25" x14ac:dyDescent="0.25">
      <c r="W256" s="3">
        <v>42647</v>
      </c>
      <c r="X256" s="2">
        <v>74.23</v>
      </c>
      <c r="Y256" s="2">
        <f t="shared" si="5"/>
        <v>-7.526501634106994E-3</v>
      </c>
    </row>
    <row r="257" spans="23:25" x14ac:dyDescent="0.25">
      <c r="W257" s="3">
        <v>42646</v>
      </c>
      <c r="X257" s="2">
        <v>74.790800000000004</v>
      </c>
      <c r="Y257" s="2">
        <f t="shared" si="5"/>
        <v>4.970159845086179E-3</v>
      </c>
    </row>
    <row r="258" spans="23:25" x14ac:dyDescent="0.25">
      <c r="W258" s="3">
        <v>42643</v>
      </c>
      <c r="X258" s="2">
        <v>74.42</v>
      </c>
      <c r="Y258" s="2">
        <f t="shared" si="5"/>
        <v>-7.7900569289513534E-3</v>
      </c>
    </row>
    <row r="259" spans="23:25" x14ac:dyDescent="0.25">
      <c r="W259" s="3">
        <v>42642</v>
      </c>
      <c r="X259" s="2">
        <v>75.001999999999995</v>
      </c>
      <c r="Y259" s="2">
        <f t="shared" si="5"/>
        <v>6.4874925733544517E-3</v>
      </c>
    </row>
    <row r="260" spans="23:25" x14ac:dyDescent="0.25">
      <c r="W260" s="3">
        <v>42641</v>
      </c>
      <c r="X260" s="2">
        <v>74.516999999999996</v>
      </c>
      <c r="Y260" s="2">
        <f t="shared" si="5"/>
        <v>-2.8543306681253619E-3</v>
      </c>
    </row>
    <row r="261" spans="23:25" x14ac:dyDescent="0.25">
      <c r="W261" s="3">
        <v>42640</v>
      </c>
      <c r="X261" s="2">
        <v>74.73</v>
      </c>
      <c r="Y261" s="2">
        <f t="shared" si="5"/>
        <v>-2.8462066477027803E-3</v>
      </c>
    </row>
    <row r="262" spans="23:25" x14ac:dyDescent="0.25">
      <c r="W262" s="3">
        <v>42639</v>
      </c>
      <c r="X262" s="2">
        <v>74.942999999999998</v>
      </c>
      <c r="Y262" s="2">
        <f t="shared" ref="Y262:Y325" si="6">LN(X262/X263)</f>
        <v>2.6588830992471716E-3</v>
      </c>
    </row>
    <row r="263" spans="23:25" x14ac:dyDescent="0.25">
      <c r="W263" s="3">
        <v>42636</v>
      </c>
      <c r="X263" s="2">
        <v>74.744</v>
      </c>
      <c r="Y263" s="2">
        <f t="shared" si="6"/>
        <v>-2.2718474537717073E-3</v>
      </c>
    </row>
    <row r="264" spans="23:25" x14ac:dyDescent="0.25">
      <c r="W264" s="3">
        <v>42635</v>
      </c>
      <c r="X264" s="2">
        <v>74.914000000000001</v>
      </c>
      <c r="Y264" s="2">
        <f t="shared" si="6"/>
        <v>3.2623838968158579E-3</v>
      </c>
    </row>
    <row r="265" spans="23:25" x14ac:dyDescent="0.25">
      <c r="W265" s="3">
        <v>42634</v>
      </c>
      <c r="X265" s="2">
        <v>74.67</v>
      </c>
      <c r="Y265" s="2">
        <f t="shared" si="6"/>
        <v>-3.5293210613926975E-3</v>
      </c>
    </row>
    <row r="266" spans="23:25" x14ac:dyDescent="0.25">
      <c r="W266" s="3">
        <v>42633</v>
      </c>
      <c r="X266" s="2">
        <v>74.933999999999997</v>
      </c>
      <c r="Y266" s="2">
        <f t="shared" si="6"/>
        <v>2.3274187526137143E-3</v>
      </c>
    </row>
    <row r="267" spans="23:25" x14ac:dyDescent="0.25">
      <c r="W267" s="3">
        <v>42632</v>
      </c>
      <c r="X267" s="2">
        <v>74.759799999999998</v>
      </c>
      <c r="Y267" s="2">
        <f t="shared" si="6"/>
        <v>-5.6607951409879051E-3</v>
      </c>
    </row>
    <row r="268" spans="23:25" x14ac:dyDescent="0.25">
      <c r="W268" s="3">
        <v>42629</v>
      </c>
      <c r="X268" s="2">
        <v>75.184200000000004</v>
      </c>
      <c r="Y268" s="2">
        <f t="shared" si="6"/>
        <v>-1.687759627828634E-3</v>
      </c>
    </row>
    <row r="269" spans="23:25" x14ac:dyDescent="0.25">
      <c r="W269" s="3">
        <v>42628</v>
      </c>
      <c r="X269" s="2">
        <v>75.311199999999999</v>
      </c>
      <c r="Y269" s="2">
        <f t="shared" si="6"/>
        <v>2.555339347883049E-3</v>
      </c>
    </row>
    <row r="270" spans="23:25" x14ac:dyDescent="0.25">
      <c r="W270" s="3">
        <v>42627</v>
      </c>
      <c r="X270" s="2">
        <v>75.119</v>
      </c>
      <c r="Y270" s="2">
        <f t="shared" si="6"/>
        <v>3.1954411977876661E-4</v>
      </c>
    </row>
    <row r="271" spans="23:25" x14ac:dyDescent="0.25">
      <c r="W271" s="3">
        <v>42625</v>
      </c>
      <c r="X271" s="2">
        <v>75.094999999999999</v>
      </c>
      <c r="Y271" s="2">
        <f t="shared" si="6"/>
        <v>-1.2243650136791423E-3</v>
      </c>
    </row>
    <row r="272" spans="23:25" x14ac:dyDescent="0.25">
      <c r="W272" s="3">
        <v>42622</v>
      </c>
      <c r="X272" s="2">
        <v>75.186999999999998</v>
      </c>
      <c r="Y272" s="2">
        <f t="shared" si="6"/>
        <v>2.8502949504690322E-3</v>
      </c>
    </row>
    <row r="273" spans="23:25" x14ac:dyDescent="0.25">
      <c r="W273" s="3">
        <v>42621</v>
      </c>
      <c r="X273" s="2">
        <v>74.972999999999999</v>
      </c>
      <c r="Y273" s="2">
        <f t="shared" si="6"/>
        <v>4.1433938824764031E-3</v>
      </c>
    </row>
    <row r="274" spans="23:25" x14ac:dyDescent="0.25">
      <c r="W274" s="3">
        <v>42620</v>
      </c>
      <c r="X274" s="2">
        <v>74.662999999999997</v>
      </c>
      <c r="Y274" s="2">
        <f t="shared" si="6"/>
        <v>4.8871621553385558E-3</v>
      </c>
    </row>
    <row r="275" spans="23:25" x14ac:dyDescent="0.25">
      <c r="W275" s="3">
        <v>42619</v>
      </c>
      <c r="X275" s="2">
        <v>74.299000000000007</v>
      </c>
      <c r="Y275" s="2">
        <f t="shared" si="6"/>
        <v>-6.8941739880234816E-3</v>
      </c>
    </row>
    <row r="276" spans="23:25" x14ac:dyDescent="0.25">
      <c r="W276" s="3">
        <v>42615</v>
      </c>
      <c r="X276" s="2">
        <v>74.813000000000002</v>
      </c>
      <c r="Y276" s="2">
        <f t="shared" si="6"/>
        <v>1.605287089072864E-3</v>
      </c>
    </row>
    <row r="277" spans="23:25" x14ac:dyDescent="0.25">
      <c r="W277" s="3">
        <v>42614</v>
      </c>
      <c r="X277" s="2">
        <v>74.692999999999998</v>
      </c>
      <c r="Y277" s="2">
        <f t="shared" si="6"/>
        <v>1.4778027512005185E-3</v>
      </c>
    </row>
    <row r="278" spans="23:25" x14ac:dyDescent="0.25">
      <c r="W278" s="3">
        <v>42613</v>
      </c>
      <c r="X278" s="2">
        <v>74.582700000000003</v>
      </c>
      <c r="Y278" s="2">
        <f t="shared" si="6"/>
        <v>-3.5775340349479125E-3</v>
      </c>
    </row>
    <row r="279" spans="23:25" x14ac:dyDescent="0.25">
      <c r="W279" s="3">
        <v>42612</v>
      </c>
      <c r="X279" s="2">
        <v>74.849999999999994</v>
      </c>
      <c r="Y279" s="2">
        <f t="shared" si="6"/>
        <v>-3.2146005099903049E-3</v>
      </c>
    </row>
    <row r="280" spans="23:25" x14ac:dyDescent="0.25">
      <c r="W280" s="3">
        <v>42611</v>
      </c>
      <c r="X280" s="2">
        <v>75.090999999999994</v>
      </c>
      <c r="Y280" s="2">
        <f t="shared" si="6"/>
        <v>-7.9981856887361789E-3</v>
      </c>
    </row>
    <row r="281" spans="23:25" x14ac:dyDescent="0.25">
      <c r="W281" s="3">
        <v>42608</v>
      </c>
      <c r="X281" s="2">
        <v>75.694000000000003</v>
      </c>
      <c r="Y281" s="2">
        <f t="shared" si="6"/>
        <v>1.8497232074087555E-4</v>
      </c>
    </row>
    <row r="282" spans="23:25" x14ac:dyDescent="0.25">
      <c r="W282" s="3">
        <v>42607</v>
      </c>
      <c r="X282" s="2">
        <v>75.680000000000007</v>
      </c>
      <c r="Y282" s="2">
        <f t="shared" si="6"/>
        <v>-2.6427026390062579E-6</v>
      </c>
    </row>
    <row r="283" spans="23:25" x14ac:dyDescent="0.25">
      <c r="W283" s="3">
        <v>42606</v>
      </c>
      <c r="X283" s="2">
        <v>75.680199999999999</v>
      </c>
      <c r="Y283" s="2">
        <f t="shared" si="6"/>
        <v>-4.8481524253916912E-3</v>
      </c>
    </row>
    <row r="284" spans="23:25" x14ac:dyDescent="0.25">
      <c r="W284" s="3">
        <v>42605</v>
      </c>
      <c r="X284" s="2">
        <v>76.048000000000002</v>
      </c>
      <c r="Y284" s="2">
        <f t="shared" si="6"/>
        <v>1.2499919391271764E-3</v>
      </c>
    </row>
    <row r="285" spans="23:25" x14ac:dyDescent="0.25">
      <c r="W285" s="3">
        <v>42604</v>
      </c>
      <c r="X285" s="2">
        <v>75.953000000000003</v>
      </c>
      <c r="Y285" s="2">
        <f t="shared" si="6"/>
        <v>-1.9747105467638796E-4</v>
      </c>
    </row>
    <row r="286" spans="23:25" x14ac:dyDescent="0.25">
      <c r="W286" s="3">
        <v>42601</v>
      </c>
      <c r="X286" s="2">
        <v>75.968000000000004</v>
      </c>
      <c r="Y286" s="2">
        <f t="shared" si="6"/>
        <v>3.6925715850597905E-3</v>
      </c>
    </row>
    <row r="287" spans="23:25" x14ac:dyDescent="0.25">
      <c r="W287" s="3">
        <v>42600</v>
      </c>
      <c r="X287" s="2">
        <v>75.688000000000002</v>
      </c>
      <c r="Y287" s="2">
        <f t="shared" si="6"/>
        <v>4.3429971340354402E-3</v>
      </c>
    </row>
    <row r="288" spans="23:25" x14ac:dyDescent="0.25">
      <c r="W288" s="3">
        <v>42598</v>
      </c>
      <c r="X288" s="2">
        <v>75.36</v>
      </c>
      <c r="Y288" s="2">
        <f t="shared" si="6"/>
        <v>1.0377439036021931E-2</v>
      </c>
    </row>
    <row r="289" spans="23:25" x14ac:dyDescent="0.25">
      <c r="W289" s="3">
        <v>42594</v>
      </c>
      <c r="X289" s="2">
        <v>74.581999999999994</v>
      </c>
      <c r="Y289" s="2">
        <f t="shared" si="6"/>
        <v>8.7190395801227817E-4</v>
      </c>
    </row>
    <row r="290" spans="23:25" x14ac:dyDescent="0.25">
      <c r="W290" s="3">
        <v>42593</v>
      </c>
      <c r="X290" s="2">
        <v>74.516999999999996</v>
      </c>
      <c r="Y290" s="2">
        <f t="shared" si="6"/>
        <v>-9.0006048955869355E-4</v>
      </c>
    </row>
    <row r="291" spans="23:25" x14ac:dyDescent="0.25">
      <c r="W291" s="3">
        <v>42592</v>
      </c>
      <c r="X291" s="2">
        <v>74.584100000000007</v>
      </c>
      <c r="Y291" s="2">
        <f t="shared" si="6"/>
        <v>6.9505081643930931E-3</v>
      </c>
    </row>
    <row r="292" spans="23:25" x14ac:dyDescent="0.25">
      <c r="W292" s="3">
        <v>42591</v>
      </c>
      <c r="X292" s="2">
        <v>74.067499999999995</v>
      </c>
      <c r="Y292" s="2">
        <f t="shared" si="6"/>
        <v>-2.0251592282282206E-5</v>
      </c>
    </row>
    <row r="293" spans="23:25" x14ac:dyDescent="0.25">
      <c r="W293" s="3">
        <v>42590</v>
      </c>
      <c r="X293" s="2">
        <v>74.069000000000003</v>
      </c>
      <c r="Y293" s="2">
        <f t="shared" si="6"/>
        <v>-5.7483414773966766E-3</v>
      </c>
    </row>
    <row r="294" spans="23:25" x14ac:dyDescent="0.25">
      <c r="W294" s="3">
        <v>42587</v>
      </c>
      <c r="X294" s="2">
        <v>74.495999999999995</v>
      </c>
      <c r="Y294" s="2">
        <f t="shared" si="6"/>
        <v>-4.0269807717062719E-5</v>
      </c>
    </row>
    <row r="295" spans="23:25" x14ac:dyDescent="0.25">
      <c r="W295" s="3">
        <v>42586</v>
      </c>
      <c r="X295" s="2">
        <v>74.498999999999995</v>
      </c>
      <c r="Y295" s="2">
        <f t="shared" si="6"/>
        <v>-6.7957400377242801E-3</v>
      </c>
    </row>
    <row r="296" spans="23:25" x14ac:dyDescent="0.25">
      <c r="W296" s="3">
        <v>42585</v>
      </c>
      <c r="X296" s="2">
        <v>75.007000000000005</v>
      </c>
      <c r="Y296" s="2">
        <f t="shared" si="6"/>
        <v>4.1281244957248643E-3</v>
      </c>
    </row>
    <row r="297" spans="23:25" x14ac:dyDescent="0.25">
      <c r="W297" s="3">
        <v>42584</v>
      </c>
      <c r="X297" s="2">
        <v>74.697999999999993</v>
      </c>
      <c r="Y297" s="2">
        <f t="shared" si="6"/>
        <v>2.8689807991184942E-3</v>
      </c>
    </row>
    <row r="298" spans="23:25" x14ac:dyDescent="0.25">
      <c r="W298" s="3">
        <v>42583</v>
      </c>
      <c r="X298" s="2">
        <v>74.483999999999995</v>
      </c>
      <c r="Y298" s="2">
        <f t="shared" si="6"/>
        <v>6.5807589049530113E-4</v>
      </c>
    </row>
    <row r="299" spans="23:25" x14ac:dyDescent="0.25">
      <c r="W299" s="3">
        <v>42580</v>
      </c>
      <c r="X299" s="2">
        <v>74.435000000000002</v>
      </c>
      <c r="Y299" s="2">
        <f t="shared" si="6"/>
        <v>2.0306759982138848E-3</v>
      </c>
    </row>
    <row r="300" spans="23:25" x14ac:dyDescent="0.25">
      <c r="W300" s="3">
        <v>42579</v>
      </c>
      <c r="X300" s="2">
        <v>74.284000000000006</v>
      </c>
      <c r="Y300" s="2">
        <f t="shared" si="6"/>
        <v>5.6998057727992669E-3</v>
      </c>
    </row>
    <row r="301" spans="23:25" x14ac:dyDescent="0.25">
      <c r="W301" s="3">
        <v>42578</v>
      </c>
      <c r="X301" s="2">
        <v>73.861800000000002</v>
      </c>
      <c r="Y301" s="2">
        <f t="shared" si="6"/>
        <v>-2.0990169920584202E-3</v>
      </c>
    </row>
    <row r="302" spans="23:25" x14ac:dyDescent="0.25">
      <c r="W302" s="3">
        <v>42577</v>
      </c>
      <c r="X302" s="2">
        <v>74.016999999999996</v>
      </c>
      <c r="Y302" s="2">
        <f t="shared" si="6"/>
        <v>5.4056246839766188E-4</v>
      </c>
    </row>
    <row r="303" spans="23:25" x14ac:dyDescent="0.25">
      <c r="W303" s="3">
        <v>42576</v>
      </c>
      <c r="X303" s="2">
        <v>73.977000000000004</v>
      </c>
      <c r="Y303" s="2">
        <f t="shared" si="6"/>
        <v>1.0549380187970215E-3</v>
      </c>
    </row>
    <row r="304" spans="23:25" x14ac:dyDescent="0.25">
      <c r="W304" s="3">
        <v>42573</v>
      </c>
      <c r="X304" s="2">
        <v>73.899000000000001</v>
      </c>
      <c r="Y304" s="2">
        <f t="shared" si="6"/>
        <v>-1.2576831890878585E-3</v>
      </c>
    </row>
    <row r="305" spans="23:25" x14ac:dyDescent="0.25">
      <c r="W305" s="3">
        <v>42572</v>
      </c>
      <c r="X305" s="2">
        <v>73.992000000000004</v>
      </c>
      <c r="Y305" s="2">
        <f t="shared" si="6"/>
        <v>-4.5940359413001764E-4</v>
      </c>
    </row>
    <row r="306" spans="23:25" x14ac:dyDescent="0.25">
      <c r="W306" s="3">
        <v>42571</v>
      </c>
      <c r="X306" s="2">
        <v>74.025999999999996</v>
      </c>
      <c r="Y306" s="2">
        <f t="shared" si="6"/>
        <v>-2.0242648711975009E-3</v>
      </c>
    </row>
    <row r="307" spans="23:25" x14ac:dyDescent="0.25">
      <c r="W307" s="3">
        <v>42570</v>
      </c>
      <c r="X307" s="2">
        <v>74.176000000000002</v>
      </c>
      <c r="Y307" s="2">
        <f t="shared" si="6"/>
        <v>-1.3068463082283367E-3</v>
      </c>
    </row>
    <row r="308" spans="23:25" x14ac:dyDescent="0.25">
      <c r="W308" s="3">
        <v>42569</v>
      </c>
      <c r="X308" s="2">
        <v>74.272999999999996</v>
      </c>
      <c r="Y308" s="2">
        <f t="shared" si="6"/>
        <v>-5.6790491561098874E-3</v>
      </c>
    </row>
    <row r="309" spans="23:25" x14ac:dyDescent="0.25">
      <c r="W309" s="3">
        <v>42566</v>
      </c>
      <c r="X309" s="2">
        <v>74.695999999999998</v>
      </c>
      <c r="Y309" s="2">
        <f t="shared" si="6"/>
        <v>1.4066866815491948E-3</v>
      </c>
    </row>
    <row r="310" spans="23:25" x14ac:dyDescent="0.25">
      <c r="W310" s="3">
        <v>42565</v>
      </c>
      <c r="X310" s="2">
        <v>74.590999999999994</v>
      </c>
      <c r="Y310" s="2">
        <f t="shared" si="6"/>
        <v>4.5012740012555967E-3</v>
      </c>
    </row>
    <row r="311" spans="23:25" x14ac:dyDescent="0.25">
      <c r="W311" s="3">
        <v>42564</v>
      </c>
      <c r="X311" s="2">
        <v>74.256</v>
      </c>
      <c r="Y311" s="2">
        <f t="shared" si="6"/>
        <v>-2.6091766311980243E-3</v>
      </c>
    </row>
    <row r="312" spans="23:25" x14ac:dyDescent="0.25">
      <c r="W312" s="3">
        <v>42563</v>
      </c>
      <c r="X312" s="2">
        <v>74.45</v>
      </c>
      <c r="Y312" s="2">
        <f t="shared" si="6"/>
        <v>3.1210507752193178E-3</v>
      </c>
    </row>
    <row r="313" spans="23:25" x14ac:dyDescent="0.25">
      <c r="W313" s="3">
        <v>42562</v>
      </c>
      <c r="X313" s="2">
        <v>74.218000000000004</v>
      </c>
      <c r="Y313" s="2">
        <f t="shared" si="6"/>
        <v>-4.3962615255637725E-3</v>
      </c>
    </row>
    <row r="314" spans="23:25" x14ac:dyDescent="0.25">
      <c r="W314" s="3">
        <v>42559</v>
      </c>
      <c r="X314" s="2">
        <v>74.545000000000002</v>
      </c>
      <c r="Y314" s="2">
        <f t="shared" si="6"/>
        <v>-1.6620428182965424E-3</v>
      </c>
    </row>
    <row r="315" spans="23:25" x14ac:dyDescent="0.25">
      <c r="W315" s="3">
        <v>42558</v>
      </c>
      <c r="X315" s="2">
        <v>74.668999999999997</v>
      </c>
      <c r="Y315" s="2">
        <f t="shared" si="6"/>
        <v>-7.9502066138082399E-3</v>
      </c>
    </row>
    <row r="316" spans="23:25" x14ac:dyDescent="0.25">
      <c r="W316" s="3">
        <v>42556</v>
      </c>
      <c r="X316" s="2">
        <v>75.265000000000001</v>
      </c>
      <c r="Y316" s="2">
        <f t="shared" si="6"/>
        <v>5.4489513388556281E-3</v>
      </c>
    </row>
    <row r="317" spans="23:25" x14ac:dyDescent="0.25">
      <c r="W317" s="3">
        <v>42555</v>
      </c>
      <c r="X317" s="2">
        <v>74.855999999999995</v>
      </c>
      <c r="Y317" s="2">
        <f t="shared" si="6"/>
        <v>-1.1615566162899113E-3</v>
      </c>
    </row>
    <row r="318" spans="23:25" x14ac:dyDescent="0.25">
      <c r="W318" s="3">
        <v>42552</v>
      </c>
      <c r="X318" s="2">
        <v>74.942999999999998</v>
      </c>
      <c r="Y318" s="2">
        <f t="shared" si="6"/>
        <v>-3.9285978841019425E-3</v>
      </c>
    </row>
    <row r="319" spans="23:25" x14ac:dyDescent="0.25">
      <c r="W319" s="3">
        <v>42551</v>
      </c>
      <c r="X319" s="2">
        <v>75.238</v>
      </c>
      <c r="Y319" s="2">
        <f t="shared" si="6"/>
        <v>2.568488865725397E-3</v>
      </c>
    </row>
    <row r="320" spans="23:25" x14ac:dyDescent="0.25">
      <c r="W320" s="3">
        <v>42550</v>
      </c>
      <c r="X320" s="2">
        <v>75.045000000000002</v>
      </c>
      <c r="Y320" s="2">
        <f t="shared" si="6"/>
        <v>-3.8569006449735502E-3</v>
      </c>
    </row>
    <row r="321" spans="23:25" x14ac:dyDescent="0.25">
      <c r="W321" s="3">
        <v>42549</v>
      </c>
      <c r="X321" s="2">
        <v>75.334999999999994</v>
      </c>
      <c r="Y321" s="2">
        <f t="shared" si="6"/>
        <v>7.0801589236553384E-3</v>
      </c>
    </row>
    <row r="322" spans="23:25" x14ac:dyDescent="0.25">
      <c r="W322" s="3">
        <v>42548</v>
      </c>
      <c r="X322" s="2">
        <v>74.8035</v>
      </c>
      <c r="Y322" s="2">
        <f t="shared" si="6"/>
        <v>-5.3796364004310227E-3</v>
      </c>
    </row>
    <row r="323" spans="23:25" x14ac:dyDescent="0.25">
      <c r="W323" s="3">
        <v>42545</v>
      </c>
      <c r="X323" s="2">
        <v>75.206999999999994</v>
      </c>
      <c r="Y323" s="2">
        <f t="shared" si="6"/>
        <v>-1.8848725558667494E-2</v>
      </c>
    </row>
    <row r="324" spans="23:25" x14ac:dyDescent="0.25">
      <c r="W324" s="3">
        <v>42544</v>
      </c>
      <c r="X324" s="2">
        <v>76.638000000000005</v>
      </c>
      <c r="Y324" s="2">
        <f t="shared" si="6"/>
        <v>5.9021928250972376E-3</v>
      </c>
    </row>
    <row r="325" spans="23:25" x14ac:dyDescent="0.25">
      <c r="W325" s="3">
        <v>42543</v>
      </c>
      <c r="X325" s="2">
        <v>76.186999999999998</v>
      </c>
      <c r="Y325" s="2">
        <f t="shared" si="6"/>
        <v>-3.1072469927333037E-3</v>
      </c>
    </row>
    <row r="326" spans="23:25" x14ac:dyDescent="0.25">
      <c r="W326" s="3">
        <v>42542</v>
      </c>
      <c r="X326" s="2">
        <v>76.424099999999996</v>
      </c>
      <c r="Y326" s="2">
        <f t="shared" ref="Y326:Y389" si="7">LN(X326/X327)</f>
        <v>2.0577499989782701E-3</v>
      </c>
    </row>
    <row r="327" spans="23:25" x14ac:dyDescent="0.25">
      <c r="W327" s="3">
        <v>42541</v>
      </c>
      <c r="X327" s="2">
        <v>76.266999999999996</v>
      </c>
      <c r="Y327" s="2">
        <f t="shared" si="7"/>
        <v>9.6839339380211404E-3</v>
      </c>
    </row>
    <row r="328" spans="23:25" x14ac:dyDescent="0.25">
      <c r="W328" s="3">
        <v>42538</v>
      </c>
      <c r="X328" s="2">
        <v>75.531999999999996</v>
      </c>
      <c r="Y328" s="2">
        <f t="shared" si="7"/>
        <v>3.6062936278437067E-3</v>
      </c>
    </row>
    <row r="329" spans="23:25" x14ac:dyDescent="0.25">
      <c r="W329" s="3">
        <v>42537</v>
      </c>
      <c r="X329" s="2">
        <v>75.260099999999994</v>
      </c>
      <c r="Y329" s="2">
        <f t="shared" si="7"/>
        <v>-2.0825999001731024E-3</v>
      </c>
    </row>
    <row r="330" spans="23:25" x14ac:dyDescent="0.25">
      <c r="W330" s="3">
        <v>42536</v>
      </c>
      <c r="X330" s="2">
        <v>75.417000000000002</v>
      </c>
      <c r="Y330" s="2">
        <f t="shared" si="7"/>
        <v>-1.4707346385545829E-3</v>
      </c>
    </row>
    <row r="331" spans="23:25" x14ac:dyDescent="0.25">
      <c r="W331" s="3">
        <v>42535</v>
      </c>
      <c r="X331" s="2">
        <v>75.528000000000006</v>
      </c>
      <c r="Y331" s="2">
        <f t="shared" si="7"/>
        <v>-1.7858210591636149E-3</v>
      </c>
    </row>
    <row r="332" spans="23:25" x14ac:dyDescent="0.25">
      <c r="W332" s="3">
        <v>42534</v>
      </c>
      <c r="X332" s="2">
        <v>75.662999999999997</v>
      </c>
      <c r="Y332" s="2">
        <f t="shared" si="7"/>
        <v>2.3963770747903609E-3</v>
      </c>
    </row>
    <row r="333" spans="23:25" x14ac:dyDescent="0.25">
      <c r="W333" s="3">
        <v>42531</v>
      </c>
      <c r="X333" s="2">
        <v>75.481899999999996</v>
      </c>
      <c r="Y333" s="2">
        <f t="shared" si="7"/>
        <v>-2.3963770747904472E-3</v>
      </c>
    </row>
    <row r="334" spans="23:25" x14ac:dyDescent="0.25">
      <c r="W334" s="3">
        <v>42530</v>
      </c>
      <c r="X334" s="2">
        <v>75.662999999999997</v>
      </c>
      <c r="Y334" s="2">
        <f t="shared" si="7"/>
        <v>-2.4288837761022248E-3</v>
      </c>
    </row>
    <row r="335" spans="23:25" x14ac:dyDescent="0.25">
      <c r="W335" s="3">
        <v>42529</v>
      </c>
      <c r="X335" s="2">
        <v>75.846999999999994</v>
      </c>
      <c r="Y335" s="2">
        <f t="shared" si="7"/>
        <v>1.1252653574724363E-3</v>
      </c>
    </row>
    <row r="336" spans="23:25" x14ac:dyDescent="0.25">
      <c r="W336" s="3">
        <v>42528</v>
      </c>
      <c r="X336" s="2">
        <v>75.761700000000005</v>
      </c>
      <c r="Y336" s="2">
        <f t="shared" si="7"/>
        <v>-3.0220243133640976E-3</v>
      </c>
    </row>
    <row r="337" spans="23:25" x14ac:dyDescent="0.25">
      <c r="W337" s="3">
        <v>42527</v>
      </c>
      <c r="X337" s="2">
        <v>75.991</v>
      </c>
      <c r="Y337" s="2">
        <f t="shared" si="7"/>
        <v>1.3713637507953546E-2</v>
      </c>
    </row>
    <row r="338" spans="23:25" x14ac:dyDescent="0.25">
      <c r="W338" s="3">
        <v>42524</v>
      </c>
      <c r="X338" s="2">
        <v>74.956000000000003</v>
      </c>
      <c r="Y338" s="2">
        <f t="shared" si="7"/>
        <v>-4.8444290755321083E-3</v>
      </c>
    </row>
    <row r="339" spans="23:25" x14ac:dyDescent="0.25">
      <c r="W339" s="3">
        <v>42523</v>
      </c>
      <c r="X339" s="2">
        <v>75.319999999999993</v>
      </c>
      <c r="Y339" s="2">
        <f t="shared" si="7"/>
        <v>-5.3106603542858616E-6</v>
      </c>
    </row>
    <row r="340" spans="23:25" x14ac:dyDescent="0.25">
      <c r="W340" s="3">
        <v>42522</v>
      </c>
      <c r="X340" s="2">
        <v>75.320400000000006</v>
      </c>
      <c r="Y340" s="2">
        <f t="shared" si="7"/>
        <v>3.2367609081109801E-3</v>
      </c>
    </row>
    <row r="341" spans="23:25" x14ac:dyDescent="0.25">
      <c r="W341" s="3">
        <v>42521</v>
      </c>
      <c r="X341" s="2">
        <v>75.076999999999998</v>
      </c>
      <c r="Y341" s="2">
        <f t="shared" si="7"/>
        <v>3.0682236391092873E-3</v>
      </c>
    </row>
    <row r="342" spans="23:25" x14ac:dyDescent="0.25">
      <c r="W342" s="3">
        <v>42520</v>
      </c>
      <c r="X342" s="2">
        <v>74.846999999999994</v>
      </c>
      <c r="Y342" s="2">
        <f t="shared" si="7"/>
        <v>-9.4815217599640686E-4</v>
      </c>
    </row>
    <row r="343" spans="23:25" x14ac:dyDescent="0.25">
      <c r="W343" s="3">
        <v>42517</v>
      </c>
      <c r="X343" s="2">
        <v>74.918000000000006</v>
      </c>
      <c r="Y343" s="2">
        <f t="shared" si="7"/>
        <v>-2.5994642414529719E-3</v>
      </c>
    </row>
    <row r="344" spans="23:25" x14ac:dyDescent="0.25">
      <c r="W344" s="3">
        <v>42516</v>
      </c>
      <c r="X344" s="2">
        <v>75.113</v>
      </c>
      <c r="Y344" s="2">
        <f t="shared" si="7"/>
        <v>6.512311361482029E-4</v>
      </c>
    </row>
    <row r="345" spans="23:25" x14ac:dyDescent="0.25">
      <c r="W345" s="3">
        <v>42515</v>
      </c>
      <c r="X345" s="2">
        <v>75.064099999999996</v>
      </c>
      <c r="Y345" s="2">
        <f t="shared" si="7"/>
        <v>-8.8847857736566033E-3</v>
      </c>
    </row>
    <row r="346" spans="23:25" x14ac:dyDescent="0.25">
      <c r="W346" s="3">
        <v>42514</v>
      </c>
      <c r="X346" s="2">
        <v>75.733999999999995</v>
      </c>
      <c r="Y346" s="2">
        <f t="shared" si="7"/>
        <v>6.2078577620507894E-4</v>
      </c>
    </row>
    <row r="347" spans="23:25" x14ac:dyDescent="0.25">
      <c r="W347" s="3">
        <v>42513</v>
      </c>
      <c r="X347" s="2">
        <v>75.686999999999998</v>
      </c>
      <c r="Y347" s="2">
        <f t="shared" si="7"/>
        <v>1.5856027305593631E-4</v>
      </c>
    </row>
    <row r="348" spans="23:25" x14ac:dyDescent="0.25">
      <c r="W348" s="3">
        <v>42510</v>
      </c>
      <c r="X348" s="2">
        <v>75.674999999999997</v>
      </c>
      <c r="Y348" s="2">
        <f t="shared" si="7"/>
        <v>2.4754763972571628E-3</v>
      </c>
    </row>
    <row r="349" spans="23:25" x14ac:dyDescent="0.25">
      <c r="W349" s="3">
        <v>42509</v>
      </c>
      <c r="X349" s="2">
        <v>75.487899999999996</v>
      </c>
      <c r="Y349" s="2">
        <f t="shared" si="7"/>
        <v>-1.1531621549965368E-3</v>
      </c>
    </row>
    <row r="350" spans="23:25" x14ac:dyDescent="0.25">
      <c r="W350" s="3">
        <v>42508</v>
      </c>
      <c r="X350" s="2">
        <v>75.575000000000003</v>
      </c>
      <c r="Y350" s="2">
        <f t="shared" si="7"/>
        <v>-1.5072987833656228E-3</v>
      </c>
    </row>
    <row r="351" spans="23:25" x14ac:dyDescent="0.25">
      <c r="W351" s="3">
        <v>42507</v>
      </c>
      <c r="X351" s="2">
        <v>75.688999999999993</v>
      </c>
      <c r="Y351" s="2">
        <f t="shared" si="7"/>
        <v>4.2287210070762358E-4</v>
      </c>
    </row>
    <row r="352" spans="23:25" x14ac:dyDescent="0.25">
      <c r="W352" s="3">
        <v>42506</v>
      </c>
      <c r="X352" s="2">
        <v>75.656999999999996</v>
      </c>
      <c r="Y352" s="2">
        <f t="shared" si="7"/>
        <v>-2.1521427400089748E-3</v>
      </c>
    </row>
    <row r="353" spans="23:25" x14ac:dyDescent="0.25">
      <c r="W353" s="3">
        <v>42503</v>
      </c>
      <c r="X353" s="2">
        <v>75.819999999999993</v>
      </c>
      <c r="Y353" s="2">
        <f t="shared" si="7"/>
        <v>-1.4497531369537578E-3</v>
      </c>
    </row>
    <row r="354" spans="23:25" x14ac:dyDescent="0.25">
      <c r="W354" s="3">
        <v>42502</v>
      </c>
      <c r="X354" s="2">
        <v>75.930000000000007</v>
      </c>
      <c r="Y354" s="2">
        <f t="shared" si="7"/>
        <v>6.0073354532049622E-4</v>
      </c>
    </row>
    <row r="355" spans="23:25" x14ac:dyDescent="0.25">
      <c r="W355" s="3">
        <v>42501</v>
      </c>
      <c r="X355" s="2">
        <v>75.884399999999999</v>
      </c>
      <c r="Y355" s="2">
        <f t="shared" si="7"/>
        <v>5.720861659771685E-4</v>
      </c>
    </row>
    <row r="356" spans="23:25" x14ac:dyDescent="0.25">
      <c r="W356" s="3">
        <v>42500</v>
      </c>
      <c r="X356" s="2">
        <v>75.840999999999994</v>
      </c>
      <c r="Y356" s="2">
        <f t="shared" si="7"/>
        <v>4.3521553746981163E-4</v>
      </c>
    </row>
    <row r="357" spans="23:25" x14ac:dyDescent="0.25">
      <c r="W357" s="3">
        <v>42499</v>
      </c>
      <c r="X357" s="2">
        <v>75.808000000000007</v>
      </c>
      <c r="Y357" s="2">
        <f t="shared" si="7"/>
        <v>-3.1569470105777576E-3</v>
      </c>
    </row>
    <row r="358" spans="23:25" x14ac:dyDescent="0.25">
      <c r="W358" s="3">
        <v>42496</v>
      </c>
      <c r="X358" s="2">
        <v>76.047700000000006</v>
      </c>
      <c r="Y358" s="2">
        <f t="shared" si="7"/>
        <v>3.1169507793868563E-4</v>
      </c>
    </row>
    <row r="359" spans="23:25" x14ac:dyDescent="0.25">
      <c r="W359" s="3">
        <v>42495</v>
      </c>
      <c r="X359" s="2">
        <v>76.024000000000001</v>
      </c>
      <c r="Y359" s="2">
        <f t="shared" si="7"/>
        <v>-6.8127396570359126E-3</v>
      </c>
    </row>
    <row r="360" spans="23:25" x14ac:dyDescent="0.25">
      <c r="W360" s="3">
        <v>42494</v>
      </c>
      <c r="X360" s="2">
        <v>76.543700000000001</v>
      </c>
      <c r="Y360" s="2">
        <f t="shared" si="7"/>
        <v>-4.9171015900437509E-3</v>
      </c>
    </row>
    <row r="361" spans="23:25" x14ac:dyDescent="0.25">
      <c r="W361" s="3">
        <v>42493</v>
      </c>
      <c r="X361" s="2">
        <v>76.921000000000006</v>
      </c>
      <c r="Y361" s="2">
        <f t="shared" si="7"/>
        <v>8.6959340479468537E-3</v>
      </c>
    </row>
    <row r="362" spans="23:25" x14ac:dyDescent="0.25">
      <c r="W362" s="3">
        <v>42492</v>
      </c>
      <c r="X362" s="2">
        <v>76.254999999999995</v>
      </c>
      <c r="Y362" s="2">
        <f t="shared" si="7"/>
        <v>8.752373194373185E-3</v>
      </c>
    </row>
    <row r="363" spans="23:25" x14ac:dyDescent="0.25">
      <c r="W363" s="3">
        <v>42489</v>
      </c>
      <c r="X363" s="2">
        <v>75.590500000000006</v>
      </c>
      <c r="Y363" s="2">
        <f t="shared" si="7"/>
        <v>8.404056940779336E-4</v>
      </c>
    </row>
    <row r="364" spans="23:25" x14ac:dyDescent="0.25">
      <c r="W364" s="3">
        <v>42488</v>
      </c>
      <c r="X364" s="2">
        <v>75.527000000000001</v>
      </c>
      <c r="Y364" s="2">
        <f t="shared" si="7"/>
        <v>5.0972433984221664E-3</v>
      </c>
    </row>
    <row r="365" spans="23:25" x14ac:dyDescent="0.25">
      <c r="W365" s="3">
        <v>42487</v>
      </c>
      <c r="X365" s="2">
        <v>75.143000000000001</v>
      </c>
      <c r="Y365" s="2">
        <f t="shared" si="7"/>
        <v>1.2250823802060053E-3</v>
      </c>
    </row>
    <row r="366" spans="23:25" x14ac:dyDescent="0.25">
      <c r="W366" s="3">
        <v>42486</v>
      </c>
      <c r="X366" s="2">
        <v>75.051000000000002</v>
      </c>
      <c r="Y366" s="2">
        <f t="shared" si="7"/>
        <v>4.5312792309832537E-4</v>
      </c>
    </row>
    <row r="367" spans="23:25" x14ac:dyDescent="0.25">
      <c r="W367" s="3">
        <v>42485</v>
      </c>
      <c r="X367" s="2">
        <v>75.016999999999996</v>
      </c>
      <c r="Y367" s="2">
        <f t="shared" si="7"/>
        <v>5.8137055742277298E-4</v>
      </c>
    </row>
    <row r="368" spans="23:25" x14ac:dyDescent="0.25">
      <c r="W368" s="3">
        <v>42482</v>
      </c>
      <c r="X368" s="2">
        <v>74.973399999999998</v>
      </c>
      <c r="Y368" s="2">
        <f t="shared" si="7"/>
        <v>-2.4591803317859907E-3</v>
      </c>
    </row>
    <row r="369" spans="23:25" x14ac:dyDescent="0.25">
      <c r="W369" s="3">
        <v>42481</v>
      </c>
      <c r="X369" s="2">
        <v>75.158000000000001</v>
      </c>
      <c r="Y369" s="2">
        <f t="shared" si="7"/>
        <v>-1.595363150467162E-3</v>
      </c>
    </row>
    <row r="370" spans="23:25" x14ac:dyDescent="0.25">
      <c r="W370" s="3">
        <v>42480</v>
      </c>
      <c r="X370" s="2">
        <v>75.278000000000006</v>
      </c>
      <c r="Y370" s="2">
        <f t="shared" si="7"/>
        <v>5.9780208119433376E-5</v>
      </c>
    </row>
    <row r="371" spans="23:25" x14ac:dyDescent="0.25">
      <c r="W371" s="3">
        <v>42478</v>
      </c>
      <c r="X371" s="2">
        <v>75.273499999999999</v>
      </c>
      <c r="Y371" s="2">
        <f t="shared" si="7"/>
        <v>-9.6269082820298947E-4</v>
      </c>
    </row>
    <row r="372" spans="23:25" x14ac:dyDescent="0.25">
      <c r="W372" s="3">
        <v>42473</v>
      </c>
      <c r="X372" s="2">
        <v>75.346000000000004</v>
      </c>
      <c r="Y372" s="2">
        <f t="shared" si="7"/>
        <v>-6.0206471105581751E-3</v>
      </c>
    </row>
    <row r="373" spans="23:25" x14ac:dyDescent="0.25">
      <c r="W373" s="3">
        <v>42472</v>
      </c>
      <c r="X373" s="2">
        <v>75.801000000000002</v>
      </c>
      <c r="Y373" s="2">
        <f t="shared" si="7"/>
        <v>4.7504058531587582E-4</v>
      </c>
    </row>
    <row r="374" spans="23:25" x14ac:dyDescent="0.25">
      <c r="W374" s="3">
        <v>42471</v>
      </c>
      <c r="X374" s="2">
        <v>75.765000000000001</v>
      </c>
      <c r="Y374" s="2">
        <f t="shared" si="7"/>
        <v>0</v>
      </c>
    </row>
    <row r="375" spans="23:25" x14ac:dyDescent="0.25">
      <c r="W375" s="3">
        <v>42467</v>
      </c>
      <c r="X375" s="2">
        <v>75.765000000000001</v>
      </c>
      <c r="Y375" s="2">
        <f t="shared" si="7"/>
        <v>3.3316177248926557E-3</v>
      </c>
    </row>
    <row r="376" spans="23:25" x14ac:dyDescent="0.25">
      <c r="W376" s="3">
        <v>42466</v>
      </c>
      <c r="X376" s="2">
        <v>75.513000000000005</v>
      </c>
      <c r="Y376" s="2">
        <f t="shared" si="7"/>
        <v>7.2861678644528223E-4</v>
      </c>
    </row>
    <row r="377" spans="23:25" x14ac:dyDescent="0.25">
      <c r="W377" s="3">
        <v>42465</v>
      </c>
      <c r="X377" s="2">
        <v>75.457999999999998</v>
      </c>
      <c r="Y377" s="2">
        <f t="shared" si="7"/>
        <v>3.0487201280527975E-3</v>
      </c>
    </row>
    <row r="378" spans="23:25" x14ac:dyDescent="0.25">
      <c r="W378" s="3">
        <v>42464</v>
      </c>
      <c r="X378" s="2">
        <v>75.228300000000004</v>
      </c>
      <c r="Y378" s="2">
        <f t="shared" si="7"/>
        <v>-1.8818279066439181E-3</v>
      </c>
    </row>
    <row r="379" spans="23:25" x14ac:dyDescent="0.25">
      <c r="W379" s="3">
        <v>42460</v>
      </c>
      <c r="X379" s="2">
        <v>75.37</v>
      </c>
      <c r="Y379" s="2">
        <f t="shared" si="7"/>
        <v>2.1915997482020101E-3</v>
      </c>
    </row>
    <row r="380" spans="23:25" x14ac:dyDescent="0.25">
      <c r="W380" s="3">
        <v>42459</v>
      </c>
      <c r="X380" s="2">
        <v>75.204999999999998</v>
      </c>
      <c r="Y380" s="2">
        <f t="shared" si="7"/>
        <v>8.4123877063643233E-3</v>
      </c>
    </row>
    <row r="381" spans="23:25" x14ac:dyDescent="0.25">
      <c r="W381" s="3">
        <v>42458</v>
      </c>
      <c r="X381" s="2">
        <v>74.575000000000003</v>
      </c>
      <c r="Y381" s="2">
        <f t="shared" si="7"/>
        <v>3.4978973078798304E-3</v>
      </c>
    </row>
    <row r="382" spans="23:25" x14ac:dyDescent="0.25">
      <c r="W382" s="3">
        <v>42457</v>
      </c>
      <c r="X382" s="2">
        <v>74.314599999999999</v>
      </c>
      <c r="Y382" s="2">
        <f t="shared" si="7"/>
        <v>-4.272655770791332E-3</v>
      </c>
    </row>
    <row r="383" spans="23:25" x14ac:dyDescent="0.25">
      <c r="W383" s="3">
        <v>42452</v>
      </c>
      <c r="X383" s="2">
        <v>74.632800000000003</v>
      </c>
      <c r="Y383" s="2">
        <f t="shared" si="7"/>
        <v>-1.6226336810574154E-3</v>
      </c>
    </row>
    <row r="384" spans="23:25" x14ac:dyDescent="0.25">
      <c r="W384" s="3">
        <v>42451</v>
      </c>
      <c r="X384" s="2">
        <v>74.754000000000005</v>
      </c>
      <c r="Y384" s="2">
        <f t="shared" si="7"/>
        <v>-3.4987015725428958E-3</v>
      </c>
    </row>
    <row r="385" spans="23:25" x14ac:dyDescent="0.25">
      <c r="W385" s="3">
        <v>42450</v>
      </c>
      <c r="X385" s="2">
        <v>75.016000000000005</v>
      </c>
      <c r="Y385" s="2">
        <f t="shared" si="7"/>
        <v>9.3317780437761604E-5</v>
      </c>
    </row>
    <row r="386" spans="23:25" x14ac:dyDescent="0.25">
      <c r="W386" s="3">
        <v>42447</v>
      </c>
      <c r="X386" s="2">
        <v>75.009</v>
      </c>
      <c r="Y386" s="2">
        <f t="shared" si="7"/>
        <v>-6.1138695739728927E-3</v>
      </c>
    </row>
    <row r="387" spans="23:25" x14ac:dyDescent="0.25">
      <c r="W387" s="3">
        <v>42446</v>
      </c>
      <c r="X387" s="2">
        <v>75.468999999999994</v>
      </c>
      <c r="Y387" s="2">
        <f t="shared" si="7"/>
        <v>1.2192915650355025E-2</v>
      </c>
    </row>
    <row r="388" spans="23:25" x14ac:dyDescent="0.25">
      <c r="W388" s="3">
        <v>42445</v>
      </c>
      <c r="X388" s="2">
        <v>74.554400000000001</v>
      </c>
      <c r="Y388" s="2">
        <f t="shared" si="7"/>
        <v>-2.5653010076751299E-3</v>
      </c>
    </row>
    <row r="389" spans="23:25" x14ac:dyDescent="0.25">
      <c r="W389" s="3">
        <v>42444</v>
      </c>
      <c r="X389" s="2">
        <v>74.745900000000006</v>
      </c>
      <c r="Y389" s="2">
        <f t="shared" si="7"/>
        <v>2.40435766474916E-3</v>
      </c>
    </row>
    <row r="390" spans="23:25" x14ac:dyDescent="0.25">
      <c r="W390" s="3">
        <v>42443</v>
      </c>
      <c r="X390" s="2">
        <v>74.566400000000002</v>
      </c>
      <c r="Y390" s="2">
        <f t="shared" ref="Y390:Y453" si="8">LN(X390/X391)</f>
        <v>2.8148755653590071E-3</v>
      </c>
    </row>
    <row r="391" spans="23:25" x14ac:dyDescent="0.25">
      <c r="W391" s="3">
        <v>42440</v>
      </c>
      <c r="X391" s="2">
        <v>74.356800000000007</v>
      </c>
      <c r="Y391" s="2">
        <f t="shared" si="8"/>
        <v>1.0488287804161946E-2</v>
      </c>
    </row>
    <row r="392" spans="23:25" x14ac:dyDescent="0.25">
      <c r="W392" s="3">
        <v>42439</v>
      </c>
      <c r="X392" s="2">
        <v>73.581000000000003</v>
      </c>
      <c r="Y392" s="2">
        <f t="shared" si="8"/>
        <v>-1.4666940905916075E-3</v>
      </c>
    </row>
    <row r="393" spans="23:25" x14ac:dyDescent="0.25">
      <c r="W393" s="3">
        <v>42438</v>
      </c>
      <c r="X393" s="2">
        <v>73.688999999999993</v>
      </c>
      <c r="Y393" s="2">
        <f t="shared" si="8"/>
        <v>-6.491390519866685E-3</v>
      </c>
    </row>
    <row r="394" spans="23:25" x14ac:dyDescent="0.25">
      <c r="W394" s="3">
        <v>42437</v>
      </c>
      <c r="X394" s="2">
        <v>74.168899999999994</v>
      </c>
      <c r="Y394" s="2">
        <f t="shared" si="8"/>
        <v>6.1521843946221368E-3</v>
      </c>
    </row>
    <row r="395" spans="23:25" x14ac:dyDescent="0.25">
      <c r="W395" s="3">
        <v>42433</v>
      </c>
      <c r="X395" s="2">
        <v>73.713999999999999</v>
      </c>
      <c r="Y395" s="2">
        <f t="shared" si="8"/>
        <v>6.6695043672672389E-3</v>
      </c>
    </row>
    <row r="396" spans="23:25" x14ac:dyDescent="0.25">
      <c r="W396" s="3">
        <v>42432</v>
      </c>
      <c r="X396" s="2">
        <v>73.224000000000004</v>
      </c>
      <c r="Y396" s="2">
        <f t="shared" si="8"/>
        <v>-1.6783678745918788E-3</v>
      </c>
    </row>
    <row r="397" spans="23:25" x14ac:dyDescent="0.25">
      <c r="W397" s="3">
        <v>42431</v>
      </c>
      <c r="X397" s="2">
        <v>73.346999999999994</v>
      </c>
      <c r="Y397" s="2">
        <f t="shared" si="8"/>
        <v>-4.6790710920899701E-3</v>
      </c>
    </row>
    <row r="398" spans="23:25" x14ac:dyDescent="0.25">
      <c r="W398" s="3">
        <v>42430</v>
      </c>
      <c r="X398" s="2">
        <v>73.691000000000003</v>
      </c>
      <c r="Y398" s="2">
        <f t="shared" si="8"/>
        <v>-1.0837910180330763E-2</v>
      </c>
    </row>
    <row r="399" spans="23:25" x14ac:dyDescent="0.25">
      <c r="W399" s="3">
        <v>42429</v>
      </c>
      <c r="X399" s="2">
        <v>74.494</v>
      </c>
      <c r="Y399" s="2">
        <f t="shared" si="8"/>
        <v>-1.4988989131047029E-2</v>
      </c>
    </row>
    <row r="400" spans="23:25" x14ac:dyDescent="0.25">
      <c r="W400" s="3">
        <v>42426</v>
      </c>
      <c r="X400" s="2">
        <v>75.619</v>
      </c>
      <c r="Y400" s="2">
        <f t="shared" si="8"/>
        <v>-2.2521862652299432E-3</v>
      </c>
    </row>
    <row r="401" spans="23:25" x14ac:dyDescent="0.25">
      <c r="W401" s="3">
        <v>42425</v>
      </c>
      <c r="X401" s="2">
        <v>75.789500000000004</v>
      </c>
      <c r="Y401" s="2">
        <f t="shared" si="8"/>
        <v>6.8515409213033293E-3</v>
      </c>
    </row>
    <row r="402" spans="23:25" x14ac:dyDescent="0.25">
      <c r="W402" s="3">
        <v>42424</v>
      </c>
      <c r="X402" s="2">
        <v>75.272000000000006</v>
      </c>
      <c r="Y402" s="2">
        <f t="shared" si="8"/>
        <v>-2.8654835207999082E-3</v>
      </c>
    </row>
    <row r="403" spans="23:25" x14ac:dyDescent="0.25">
      <c r="W403" s="3">
        <v>42423</v>
      </c>
      <c r="X403" s="2">
        <v>75.488</v>
      </c>
      <c r="Y403" s="2">
        <f t="shared" si="8"/>
        <v>-4.9158330354883159E-3</v>
      </c>
    </row>
    <row r="404" spans="23:25" x14ac:dyDescent="0.25">
      <c r="W404" s="3">
        <v>42422</v>
      </c>
      <c r="X404" s="2">
        <v>75.86</v>
      </c>
      <c r="Y404" s="2">
        <f t="shared" si="8"/>
        <v>-3.316403429172712E-3</v>
      </c>
    </row>
    <row r="405" spans="23:25" x14ac:dyDescent="0.25">
      <c r="W405" s="3">
        <v>42418</v>
      </c>
      <c r="X405" s="2">
        <v>76.111999999999995</v>
      </c>
      <c r="Y405" s="2">
        <f t="shared" si="8"/>
        <v>-2.3228204484687827E-3</v>
      </c>
    </row>
    <row r="406" spans="23:25" x14ac:dyDescent="0.25">
      <c r="W406" s="3">
        <v>42417</v>
      </c>
      <c r="X406" s="2">
        <v>76.289000000000001</v>
      </c>
      <c r="Y406" s="2">
        <f t="shared" si="8"/>
        <v>-1.6711899196569136E-3</v>
      </c>
    </row>
    <row r="407" spans="23:25" x14ac:dyDescent="0.25">
      <c r="W407" s="3">
        <v>42416</v>
      </c>
      <c r="X407" s="2">
        <v>76.416600000000003</v>
      </c>
      <c r="Y407" s="2">
        <f t="shared" si="8"/>
        <v>1.8022790079890588E-3</v>
      </c>
    </row>
    <row r="408" spans="23:25" x14ac:dyDescent="0.25">
      <c r="W408" s="3">
        <v>42415</v>
      </c>
      <c r="X408" s="2">
        <v>76.278999999999996</v>
      </c>
      <c r="Y408" s="2">
        <f t="shared" si="8"/>
        <v>-9.4077508036215767E-3</v>
      </c>
    </row>
    <row r="409" spans="23:25" x14ac:dyDescent="0.25">
      <c r="W409" s="3">
        <v>42412</v>
      </c>
      <c r="X409" s="2">
        <v>77</v>
      </c>
      <c r="Y409" s="2">
        <f t="shared" si="8"/>
        <v>-3.0680160945907942E-3</v>
      </c>
    </row>
    <row r="410" spans="23:25" x14ac:dyDescent="0.25">
      <c r="W410" s="3">
        <v>42411</v>
      </c>
      <c r="X410" s="2">
        <v>77.236599999999996</v>
      </c>
      <c r="Y410" s="2">
        <f t="shared" si="8"/>
        <v>1.051123264666772E-2</v>
      </c>
    </row>
    <row r="411" spans="23:25" x14ac:dyDescent="0.25">
      <c r="W411" s="3">
        <v>42410</v>
      </c>
      <c r="X411" s="2">
        <v>76.429000000000002</v>
      </c>
      <c r="Y411" s="2">
        <f t="shared" si="8"/>
        <v>3.0269896726176138E-3</v>
      </c>
    </row>
    <row r="412" spans="23:25" x14ac:dyDescent="0.25">
      <c r="W412" s="3">
        <v>42409</v>
      </c>
      <c r="X412" s="2">
        <v>76.197999999999993</v>
      </c>
      <c r="Y412" s="2">
        <f t="shared" si="8"/>
        <v>9.2687867325560915E-3</v>
      </c>
    </row>
    <row r="413" spans="23:25" x14ac:dyDescent="0.25">
      <c r="W413" s="3">
        <v>42408</v>
      </c>
      <c r="X413" s="2">
        <v>75.495000000000005</v>
      </c>
      <c r="Y413" s="2">
        <f t="shared" si="8"/>
        <v>-3.649204795313278E-3</v>
      </c>
    </row>
    <row r="414" spans="23:25" x14ac:dyDescent="0.25">
      <c r="W414" s="3">
        <v>42405</v>
      </c>
      <c r="X414" s="2">
        <v>75.771000000000001</v>
      </c>
      <c r="Y414" s="2">
        <f t="shared" si="8"/>
        <v>2.643021982345626E-3</v>
      </c>
    </row>
    <row r="415" spans="23:25" x14ac:dyDescent="0.25">
      <c r="W415" s="3">
        <v>42404</v>
      </c>
      <c r="X415" s="2">
        <v>75.570999999999998</v>
      </c>
      <c r="Y415" s="2">
        <f t="shared" si="8"/>
        <v>1.5826369275092809E-2</v>
      </c>
    </row>
    <row r="416" spans="23:25" x14ac:dyDescent="0.25">
      <c r="W416" s="3">
        <v>42403</v>
      </c>
      <c r="X416" s="2">
        <v>74.384399999999999</v>
      </c>
      <c r="Y416" s="2">
        <f t="shared" si="8"/>
        <v>2.3203802696766373E-3</v>
      </c>
    </row>
    <row r="417" spans="23:25" x14ac:dyDescent="0.25">
      <c r="W417" s="3">
        <v>42402</v>
      </c>
      <c r="X417" s="2">
        <v>74.212000000000003</v>
      </c>
      <c r="Y417" s="2">
        <f t="shared" si="8"/>
        <v>6.886428633601659E-3</v>
      </c>
    </row>
    <row r="418" spans="23:25" x14ac:dyDescent="0.25">
      <c r="W418" s="3">
        <v>42401</v>
      </c>
      <c r="X418" s="2">
        <v>73.702699999999993</v>
      </c>
      <c r="Y418" s="2">
        <f t="shared" si="8"/>
        <v>-4.1891598197762812E-3</v>
      </c>
    </row>
    <row r="419" spans="23:25" x14ac:dyDescent="0.25">
      <c r="W419" s="3">
        <v>42398</v>
      </c>
      <c r="X419" s="2">
        <v>74.012100000000004</v>
      </c>
      <c r="Y419" s="2">
        <f t="shared" si="8"/>
        <v>-5.3214300839335288E-3</v>
      </c>
    </row>
    <row r="420" spans="23:25" x14ac:dyDescent="0.25">
      <c r="W420" s="3">
        <v>42397</v>
      </c>
      <c r="X420" s="2">
        <v>74.406999999999996</v>
      </c>
      <c r="Y420" s="2">
        <f t="shared" si="8"/>
        <v>5.6254806478573081E-3</v>
      </c>
    </row>
    <row r="421" spans="23:25" x14ac:dyDescent="0.25">
      <c r="W421" s="3">
        <v>42396</v>
      </c>
      <c r="X421" s="2">
        <v>73.989599999999996</v>
      </c>
      <c r="Y421" s="2">
        <f t="shared" si="8"/>
        <v>8.3548933515942298E-3</v>
      </c>
    </row>
    <row r="422" spans="23:25" x14ac:dyDescent="0.25">
      <c r="W422" s="3">
        <v>42394</v>
      </c>
      <c r="X422" s="2">
        <v>73.373999999999995</v>
      </c>
      <c r="Y422" s="2">
        <f t="shared" si="8"/>
        <v>1.9781320611740099E-3</v>
      </c>
    </row>
    <row r="423" spans="23:25" x14ac:dyDescent="0.25">
      <c r="W423" s="3">
        <v>42391</v>
      </c>
      <c r="X423" s="2">
        <v>73.228999999999999</v>
      </c>
      <c r="Y423" s="2">
        <f t="shared" si="8"/>
        <v>-1.2768238374353114E-2</v>
      </c>
    </row>
    <row r="424" spans="23:25" x14ac:dyDescent="0.25">
      <c r="W424" s="3">
        <v>42390</v>
      </c>
      <c r="X424" s="2">
        <v>74.17</v>
      </c>
      <c r="Y424" s="2">
        <f t="shared" si="8"/>
        <v>1.2944076215544393E-4</v>
      </c>
    </row>
    <row r="425" spans="23:25" x14ac:dyDescent="0.25">
      <c r="W425" s="3">
        <v>42389</v>
      </c>
      <c r="X425" s="2">
        <v>74.160399999999996</v>
      </c>
      <c r="Y425" s="2">
        <f t="shared" si="8"/>
        <v>9.1503720505258339E-3</v>
      </c>
    </row>
    <row r="426" spans="23:25" x14ac:dyDescent="0.25">
      <c r="W426" s="3">
        <v>42388</v>
      </c>
      <c r="X426" s="2">
        <v>73.484899999999996</v>
      </c>
      <c r="Y426" s="2">
        <f t="shared" si="8"/>
        <v>-3.6146115142509606E-3</v>
      </c>
    </row>
    <row r="427" spans="23:25" x14ac:dyDescent="0.25">
      <c r="W427" s="3">
        <v>42387</v>
      </c>
      <c r="X427" s="2">
        <v>73.751000000000005</v>
      </c>
      <c r="Y427" s="2">
        <f t="shared" si="8"/>
        <v>7.8945337847627253E-4</v>
      </c>
    </row>
    <row r="428" spans="23:25" x14ac:dyDescent="0.25">
      <c r="W428" s="3">
        <v>42384</v>
      </c>
      <c r="X428" s="2">
        <v>73.692800000000005</v>
      </c>
      <c r="Y428" s="2">
        <f t="shared" si="8"/>
        <v>1.7044675425814428E-3</v>
      </c>
    </row>
    <row r="429" spans="23:25" x14ac:dyDescent="0.25">
      <c r="W429" s="3">
        <v>42383</v>
      </c>
      <c r="X429" s="2">
        <v>73.567300000000003</v>
      </c>
      <c r="Y429" s="2">
        <f t="shared" si="8"/>
        <v>1.6546973001884142E-2</v>
      </c>
    </row>
    <row r="430" spans="23:25" x14ac:dyDescent="0.25">
      <c r="W430" s="3">
        <v>42382</v>
      </c>
      <c r="X430" s="2">
        <v>72.36</v>
      </c>
      <c r="Y430" s="2">
        <f t="shared" si="8"/>
        <v>-2.8566125120098569E-3</v>
      </c>
    </row>
    <row r="431" spans="23:25" x14ac:dyDescent="0.25">
      <c r="W431" s="3">
        <v>42381</v>
      </c>
      <c r="X431" s="2">
        <v>72.566999999999993</v>
      </c>
      <c r="Y431" s="2">
        <f t="shared" si="8"/>
        <v>-3.6039544909341405E-3</v>
      </c>
    </row>
    <row r="432" spans="23:25" x14ac:dyDescent="0.25">
      <c r="W432" s="3">
        <v>42380</v>
      </c>
      <c r="X432" s="2">
        <v>72.828999999999994</v>
      </c>
      <c r="Y432" s="2">
        <f t="shared" si="8"/>
        <v>4.6393960489466658E-3</v>
      </c>
    </row>
    <row r="433" spans="23:25" x14ac:dyDescent="0.25">
      <c r="W433" s="3">
        <v>42377</v>
      </c>
      <c r="X433" s="2">
        <v>72.491900000000001</v>
      </c>
      <c r="Y433" s="2">
        <f t="shared" si="8"/>
        <v>-3.1141152596491349E-3</v>
      </c>
    </row>
    <row r="434" spans="23:25" x14ac:dyDescent="0.25">
      <c r="W434" s="3">
        <v>42376</v>
      </c>
      <c r="X434" s="2">
        <v>72.718000000000004</v>
      </c>
      <c r="Y434" s="2">
        <f t="shared" si="8"/>
        <v>1.2606982402487886E-2</v>
      </c>
    </row>
    <row r="435" spans="23:25" x14ac:dyDescent="0.25">
      <c r="W435" s="3">
        <v>42375</v>
      </c>
      <c r="X435" s="2">
        <v>71.807000000000002</v>
      </c>
      <c r="Y435" s="2">
        <f t="shared" si="8"/>
        <v>1.4214841570773403E-3</v>
      </c>
    </row>
    <row r="436" spans="23:25" x14ac:dyDescent="0.25">
      <c r="W436" s="3">
        <v>42374</v>
      </c>
      <c r="X436" s="2">
        <v>71.704999999999998</v>
      </c>
      <c r="Y436" s="2">
        <f t="shared" si="8"/>
        <v>-1.3533280854811041E-2</v>
      </c>
    </row>
    <row r="437" spans="23:25" x14ac:dyDescent="0.25">
      <c r="W437" s="3">
        <v>42373</v>
      </c>
      <c r="X437" s="2">
        <v>72.682000000000002</v>
      </c>
      <c r="Y437" s="2">
        <f t="shared" si="8"/>
        <v>1.1062310696392009E-2</v>
      </c>
    </row>
    <row r="438" spans="23:25" x14ac:dyDescent="0.25">
      <c r="W438" s="3">
        <v>42370</v>
      </c>
      <c r="X438" s="2">
        <v>71.882400000000004</v>
      </c>
      <c r="Y438" s="2">
        <f t="shared" si="8"/>
        <v>-3.3415444681469055E-3</v>
      </c>
    </row>
    <row r="439" spans="23:25" x14ac:dyDescent="0.25">
      <c r="W439" s="3">
        <v>42369</v>
      </c>
      <c r="X439" s="2">
        <v>72.123000000000005</v>
      </c>
      <c r="Y439" s="2">
        <f t="shared" si="8"/>
        <v>-5.4480223247226614E-3</v>
      </c>
    </row>
    <row r="440" spans="23:25" x14ac:dyDescent="0.25">
      <c r="W440" s="3">
        <v>42368</v>
      </c>
      <c r="X440" s="2">
        <v>72.516999999999996</v>
      </c>
      <c r="Y440" s="2">
        <f t="shared" si="8"/>
        <v>-4.4167799090138087E-3</v>
      </c>
    </row>
    <row r="441" spans="23:25" x14ac:dyDescent="0.25">
      <c r="W441" s="3">
        <v>42367</v>
      </c>
      <c r="X441" s="2">
        <v>72.837999999999994</v>
      </c>
      <c r="Y441" s="2">
        <f t="shared" si="8"/>
        <v>1.5938448001734395E-3</v>
      </c>
    </row>
    <row r="442" spans="23:25" x14ac:dyDescent="0.25">
      <c r="W442" s="3">
        <v>42366</v>
      </c>
      <c r="X442" s="2">
        <v>72.721999999999994</v>
      </c>
      <c r="Y442" s="2">
        <f t="shared" si="8"/>
        <v>4.5067160079196528E-3</v>
      </c>
    </row>
    <row r="443" spans="23:25" x14ac:dyDescent="0.25">
      <c r="W443" s="3">
        <v>42361</v>
      </c>
      <c r="X443" s="2">
        <v>72.394999999999996</v>
      </c>
      <c r="Y443" s="2">
        <f t="shared" si="8"/>
        <v>-1.725149653265342E-3</v>
      </c>
    </row>
    <row r="444" spans="23:25" x14ac:dyDescent="0.25">
      <c r="W444" s="3">
        <v>42360</v>
      </c>
      <c r="X444" s="2">
        <v>72.52</v>
      </c>
      <c r="Y444" s="2">
        <f t="shared" si="8"/>
        <v>5.683522756261398E-3</v>
      </c>
    </row>
    <row r="445" spans="23:25" x14ac:dyDescent="0.25">
      <c r="W445" s="3">
        <v>42359</v>
      </c>
      <c r="X445" s="2">
        <v>72.108999999999995</v>
      </c>
      <c r="Y445" s="2">
        <f t="shared" si="8"/>
        <v>3.6260867617403584E-3</v>
      </c>
    </row>
    <row r="446" spans="23:25" x14ac:dyDescent="0.25">
      <c r="W446" s="3">
        <v>42356</v>
      </c>
      <c r="X446" s="2">
        <v>71.847999999999999</v>
      </c>
      <c r="Y446" s="2">
        <f t="shared" si="8"/>
        <v>-2.9907354035633212E-3</v>
      </c>
    </row>
    <row r="447" spans="23:25" x14ac:dyDescent="0.25">
      <c r="W447" s="3">
        <v>42355</v>
      </c>
      <c r="X447" s="2">
        <v>72.063199999999995</v>
      </c>
      <c r="Y447" s="2">
        <f t="shared" si="8"/>
        <v>-1.1040198690038189E-2</v>
      </c>
    </row>
    <row r="448" spans="23:25" x14ac:dyDescent="0.25">
      <c r="W448" s="3">
        <v>42354</v>
      </c>
      <c r="X448" s="2">
        <v>72.863200000000006</v>
      </c>
      <c r="Y448" s="2">
        <f t="shared" si="8"/>
        <v>-1.1595463951423107E-2</v>
      </c>
    </row>
    <row r="449" spans="23:25" x14ac:dyDescent="0.25">
      <c r="W449" s="3">
        <v>42353</v>
      </c>
      <c r="X449" s="2">
        <v>73.712999999999994</v>
      </c>
      <c r="Y449" s="2">
        <f t="shared" si="8"/>
        <v>6.1880686244705709E-4</v>
      </c>
    </row>
    <row r="450" spans="23:25" x14ac:dyDescent="0.25">
      <c r="W450" s="3">
        <v>42352</v>
      </c>
      <c r="X450" s="2">
        <v>73.667400000000001</v>
      </c>
      <c r="Y450" s="2">
        <f t="shared" si="8"/>
        <v>4.1679082891622312E-3</v>
      </c>
    </row>
    <row r="451" spans="23:25" x14ac:dyDescent="0.25">
      <c r="W451" s="3">
        <v>42349</v>
      </c>
      <c r="X451" s="2">
        <v>73.361000000000004</v>
      </c>
      <c r="Y451" s="2">
        <f t="shared" si="8"/>
        <v>3.1920686925164549E-3</v>
      </c>
    </row>
    <row r="452" spans="23:25" x14ac:dyDescent="0.25">
      <c r="W452" s="3">
        <v>42348</v>
      </c>
      <c r="X452" s="2">
        <v>73.127200000000002</v>
      </c>
      <c r="Y452" s="2">
        <f t="shared" si="8"/>
        <v>1.4587974489460344E-3</v>
      </c>
    </row>
    <row r="453" spans="23:25" x14ac:dyDescent="0.25">
      <c r="W453" s="3">
        <v>42347</v>
      </c>
      <c r="X453" s="2">
        <v>73.020600000000002</v>
      </c>
      <c r="Y453" s="2">
        <f t="shared" si="8"/>
        <v>6.6310306412448719E-3</v>
      </c>
    </row>
    <row r="454" spans="23:25" x14ac:dyDescent="0.25">
      <c r="W454" s="3">
        <v>42346</v>
      </c>
      <c r="X454" s="2">
        <v>72.537999999999997</v>
      </c>
      <c r="Y454" s="2">
        <f t="shared" ref="Y454:Y517" si="9">LN(X454/X455)</f>
        <v>4.2827801257224307E-3</v>
      </c>
    </row>
    <row r="455" spans="23:25" x14ac:dyDescent="0.25">
      <c r="W455" s="3">
        <v>42345</v>
      </c>
      <c r="X455" s="2">
        <v>72.227999999999994</v>
      </c>
      <c r="Y455" s="2">
        <f t="shared" si="9"/>
        <v>-4.606695786430688E-3</v>
      </c>
    </row>
    <row r="456" spans="23:25" x14ac:dyDescent="0.25">
      <c r="W456" s="3">
        <v>42342</v>
      </c>
      <c r="X456" s="2">
        <v>72.561499999999995</v>
      </c>
      <c r="Y456" s="2">
        <f t="shared" si="9"/>
        <v>3.0028169490050979E-2</v>
      </c>
    </row>
    <row r="457" spans="23:25" x14ac:dyDescent="0.25">
      <c r="W457" s="3">
        <v>42341</v>
      </c>
      <c r="X457" s="2">
        <v>70.415000000000006</v>
      </c>
      <c r="Y457" s="2">
        <f t="shared" si="9"/>
        <v>-2.099619151502538E-3</v>
      </c>
    </row>
    <row r="458" spans="23:25" x14ac:dyDescent="0.25">
      <c r="W458" s="3">
        <v>42340</v>
      </c>
      <c r="X458" s="2">
        <v>70.563000000000002</v>
      </c>
      <c r="Y458" s="2">
        <f t="shared" si="9"/>
        <v>1.3642508876912684E-3</v>
      </c>
    </row>
    <row r="459" spans="23:25" x14ac:dyDescent="0.25">
      <c r="W459" s="3">
        <v>42339</v>
      </c>
      <c r="X459" s="2">
        <v>70.466800000000006</v>
      </c>
      <c r="Y459" s="2">
        <f t="shared" si="9"/>
        <v>-5.6762709185716049E-5</v>
      </c>
    </row>
    <row r="460" spans="23:25" x14ac:dyDescent="0.25">
      <c r="W460" s="3">
        <v>42338</v>
      </c>
      <c r="X460" s="2">
        <v>70.470799999999997</v>
      </c>
      <c r="Y460" s="2">
        <f t="shared" si="9"/>
        <v>-3.7505426156639833E-3</v>
      </c>
    </row>
    <row r="461" spans="23:25" x14ac:dyDescent="0.25">
      <c r="W461" s="3">
        <v>42335</v>
      </c>
      <c r="X461" s="2">
        <v>70.735600000000005</v>
      </c>
      <c r="Y461" s="2">
        <f t="shared" si="9"/>
        <v>1.5931117571191967E-3</v>
      </c>
    </row>
    <row r="462" spans="23:25" x14ac:dyDescent="0.25">
      <c r="W462" s="3">
        <v>42334</v>
      </c>
      <c r="X462" s="2">
        <v>70.623000000000005</v>
      </c>
      <c r="Y462" s="2">
        <f t="shared" si="9"/>
        <v>-1.2742911772582884E-4</v>
      </c>
    </row>
    <row r="463" spans="23:25" x14ac:dyDescent="0.25">
      <c r="W463" s="3">
        <v>42332</v>
      </c>
      <c r="X463" s="2">
        <v>70.632000000000005</v>
      </c>
      <c r="Y463" s="2">
        <f t="shared" si="9"/>
        <v>-3.8218995305653306E-4</v>
      </c>
    </row>
    <row r="464" spans="23:25" x14ac:dyDescent="0.25">
      <c r="W464" s="3">
        <v>42331</v>
      </c>
      <c r="X464" s="2">
        <v>70.659000000000006</v>
      </c>
      <c r="Y464" s="2">
        <f t="shared" si="9"/>
        <v>-2.0500067265721194E-3</v>
      </c>
    </row>
    <row r="465" spans="23:25" x14ac:dyDescent="0.25">
      <c r="W465" s="3">
        <v>42328</v>
      </c>
      <c r="X465" s="2">
        <v>70.804000000000002</v>
      </c>
      <c r="Y465" s="2">
        <f t="shared" si="9"/>
        <v>-8.1882742846754318E-4</v>
      </c>
    </row>
    <row r="466" spans="23:25" x14ac:dyDescent="0.25">
      <c r="W466" s="3">
        <v>42327</v>
      </c>
      <c r="X466" s="2">
        <v>70.861999999999995</v>
      </c>
      <c r="Y466" s="2">
        <f t="shared" si="9"/>
        <v>2.8405295980041679E-3</v>
      </c>
    </row>
    <row r="467" spans="23:25" x14ac:dyDescent="0.25">
      <c r="W467" s="3">
        <v>42326</v>
      </c>
      <c r="X467" s="2">
        <v>70.661000000000001</v>
      </c>
      <c r="Y467" s="2">
        <f t="shared" si="9"/>
        <v>2.2810842911504627E-3</v>
      </c>
    </row>
    <row r="468" spans="23:25" x14ac:dyDescent="0.25">
      <c r="W468" s="3">
        <v>42325</v>
      </c>
      <c r="X468" s="2">
        <v>70.5</v>
      </c>
      <c r="Y468" s="2">
        <f t="shared" si="9"/>
        <v>-5.2203925615085462E-3</v>
      </c>
    </row>
    <row r="469" spans="23:25" x14ac:dyDescent="0.25">
      <c r="W469" s="3">
        <v>42324</v>
      </c>
      <c r="X469" s="2">
        <v>70.869</v>
      </c>
      <c r="Y469" s="2">
        <f t="shared" si="9"/>
        <v>-7.1005549904137079E-3</v>
      </c>
    </row>
    <row r="470" spans="23:25" x14ac:dyDescent="0.25">
      <c r="W470" s="3">
        <v>42321</v>
      </c>
      <c r="X470" s="2">
        <v>71.373999999999995</v>
      </c>
      <c r="Y470" s="2">
        <f t="shared" si="9"/>
        <v>2.6178209047319442E-3</v>
      </c>
    </row>
    <row r="471" spans="23:25" x14ac:dyDescent="0.25">
      <c r="W471" s="3">
        <v>42318</v>
      </c>
      <c r="X471" s="2">
        <v>71.187399999999997</v>
      </c>
      <c r="Y471" s="2">
        <f t="shared" si="9"/>
        <v>-5.5976567705934678E-3</v>
      </c>
    </row>
    <row r="472" spans="23:25" x14ac:dyDescent="0.25">
      <c r="W472" s="3">
        <v>42317</v>
      </c>
      <c r="X472" s="2">
        <v>71.587000000000003</v>
      </c>
      <c r="Y472" s="2">
        <f t="shared" si="9"/>
        <v>2.7522750101623979E-4</v>
      </c>
    </row>
    <row r="473" spans="23:25" x14ac:dyDescent="0.25">
      <c r="W473" s="3">
        <v>42314</v>
      </c>
      <c r="X473" s="2">
        <v>71.567300000000003</v>
      </c>
      <c r="Y473" s="2">
        <f t="shared" si="9"/>
        <v>1.9959179138496546E-3</v>
      </c>
    </row>
    <row r="474" spans="23:25" x14ac:dyDescent="0.25">
      <c r="W474" s="3">
        <v>42313</v>
      </c>
      <c r="X474" s="2">
        <v>71.424599999999998</v>
      </c>
      <c r="Y474" s="2">
        <f t="shared" si="9"/>
        <v>-1.5025542046486066E-3</v>
      </c>
    </row>
    <row r="475" spans="23:25" x14ac:dyDescent="0.25">
      <c r="W475" s="3">
        <v>42312</v>
      </c>
      <c r="X475" s="2">
        <v>71.531999999999996</v>
      </c>
      <c r="Y475" s="2">
        <f t="shared" si="9"/>
        <v>-7.8397917328204576E-3</v>
      </c>
    </row>
    <row r="476" spans="23:25" x14ac:dyDescent="0.25">
      <c r="W476" s="3">
        <v>42311</v>
      </c>
      <c r="X476" s="2">
        <v>72.094999999999999</v>
      </c>
      <c r="Y476" s="2">
        <f t="shared" si="9"/>
        <v>-2.3635268822377884E-3</v>
      </c>
    </row>
    <row r="477" spans="23:25" x14ac:dyDescent="0.25">
      <c r="W477" s="3">
        <v>42310</v>
      </c>
      <c r="X477" s="2">
        <v>72.265600000000006</v>
      </c>
      <c r="Y477" s="2">
        <f t="shared" si="9"/>
        <v>5.7954442721995141E-3</v>
      </c>
    </row>
    <row r="478" spans="23:25" x14ac:dyDescent="0.25">
      <c r="W478" s="3">
        <v>42307</v>
      </c>
      <c r="X478" s="2">
        <v>71.847999999999999</v>
      </c>
      <c r="Y478" s="2">
        <f t="shared" si="9"/>
        <v>3.3180473498002762E-3</v>
      </c>
    </row>
    <row r="479" spans="23:25" x14ac:dyDescent="0.25">
      <c r="W479" s="3">
        <v>42306</v>
      </c>
      <c r="X479" s="2">
        <v>71.61</v>
      </c>
      <c r="Y479" s="2">
        <f t="shared" si="9"/>
        <v>-3.6937700986660782E-3</v>
      </c>
    </row>
    <row r="480" spans="23:25" x14ac:dyDescent="0.25">
      <c r="W480" s="3">
        <v>42305</v>
      </c>
      <c r="X480" s="2">
        <v>71.875</v>
      </c>
      <c r="Y480" s="2">
        <f t="shared" si="9"/>
        <v>6.6804918212912589E-4</v>
      </c>
    </row>
    <row r="481" spans="23:25" x14ac:dyDescent="0.25">
      <c r="W481" s="3">
        <v>42304</v>
      </c>
      <c r="X481" s="2">
        <v>71.826999999999998</v>
      </c>
      <c r="Y481" s="2">
        <f t="shared" si="9"/>
        <v>2.6208315225980977E-3</v>
      </c>
    </row>
    <row r="482" spans="23:25" x14ac:dyDescent="0.25">
      <c r="W482" s="3">
        <v>42303</v>
      </c>
      <c r="X482" s="2">
        <v>71.638999999999996</v>
      </c>
      <c r="Y482" s="2">
        <f t="shared" si="9"/>
        <v>-4.1094135407842604E-3</v>
      </c>
    </row>
    <row r="483" spans="23:25" x14ac:dyDescent="0.25">
      <c r="W483" s="3">
        <v>42300</v>
      </c>
      <c r="X483" s="2">
        <v>71.933999999999997</v>
      </c>
      <c r="Y483" s="2">
        <f t="shared" si="9"/>
        <v>-2.7423771386483133E-2</v>
      </c>
    </row>
    <row r="484" spans="23:25" x14ac:dyDescent="0.25">
      <c r="W484" s="3">
        <v>42298</v>
      </c>
      <c r="X484" s="2">
        <v>73.933999999999997</v>
      </c>
      <c r="Y484" s="2">
        <f t="shared" si="9"/>
        <v>-8.11205495785422E-4</v>
      </c>
    </row>
    <row r="485" spans="23:25" x14ac:dyDescent="0.25">
      <c r="W485" s="3">
        <v>42297</v>
      </c>
      <c r="X485" s="2">
        <v>73.994</v>
      </c>
      <c r="Y485" s="2">
        <f t="shared" si="9"/>
        <v>8.1990474494984221E-3</v>
      </c>
    </row>
    <row r="486" spans="23:25" x14ac:dyDescent="0.25">
      <c r="W486" s="3">
        <v>42296</v>
      </c>
      <c r="X486" s="2">
        <v>73.389799999999994</v>
      </c>
      <c r="Y486" s="2">
        <f t="shared" si="9"/>
        <v>-3.1032413003163712E-3</v>
      </c>
    </row>
    <row r="487" spans="23:25" x14ac:dyDescent="0.25">
      <c r="W487" s="3">
        <v>42293</v>
      </c>
      <c r="X487" s="2">
        <v>73.617900000000006</v>
      </c>
      <c r="Y487" s="2">
        <f t="shared" si="9"/>
        <v>-6.8511638151043984E-3</v>
      </c>
    </row>
    <row r="488" spans="23:25" x14ac:dyDescent="0.25">
      <c r="W488" s="3">
        <v>42292</v>
      </c>
      <c r="X488" s="2">
        <v>74.123999999999995</v>
      </c>
      <c r="Y488" s="2">
        <f t="shared" si="9"/>
        <v>-8.0942166866056304E-5</v>
      </c>
    </row>
    <row r="489" spans="23:25" x14ac:dyDescent="0.25">
      <c r="W489" s="3">
        <v>42291</v>
      </c>
      <c r="X489" s="2">
        <v>74.13</v>
      </c>
      <c r="Y489" s="2">
        <f t="shared" si="9"/>
        <v>-7.8210335841214439E-4</v>
      </c>
    </row>
    <row r="490" spans="23:25" x14ac:dyDescent="0.25">
      <c r="W490" s="3">
        <v>42290</v>
      </c>
      <c r="X490" s="2">
        <v>74.188000000000002</v>
      </c>
      <c r="Y490" s="2">
        <f t="shared" si="9"/>
        <v>7.2456830912867509E-3</v>
      </c>
    </row>
    <row r="491" spans="23:25" x14ac:dyDescent="0.25">
      <c r="W491" s="3">
        <v>42289</v>
      </c>
      <c r="X491" s="2">
        <v>73.6524</v>
      </c>
      <c r="Y491" s="2">
        <f t="shared" si="9"/>
        <v>1.8536593325261025E-3</v>
      </c>
    </row>
    <row r="492" spans="23:25" x14ac:dyDescent="0.25">
      <c r="W492" s="3">
        <v>42286</v>
      </c>
      <c r="X492" s="2">
        <v>73.516000000000005</v>
      </c>
      <c r="Y492" s="2">
        <f t="shared" si="9"/>
        <v>1.6324309654000541E-4</v>
      </c>
    </row>
    <row r="493" spans="23:25" x14ac:dyDescent="0.25">
      <c r="W493" s="3">
        <v>42285</v>
      </c>
      <c r="X493" s="2">
        <v>73.504000000000005</v>
      </c>
      <c r="Y493" s="2">
        <f t="shared" si="9"/>
        <v>4.8823826956235711E-3</v>
      </c>
    </row>
    <row r="494" spans="23:25" x14ac:dyDescent="0.25">
      <c r="W494" s="3">
        <v>42284</v>
      </c>
      <c r="X494" s="2">
        <v>73.146000000000001</v>
      </c>
      <c r="Y494" s="2">
        <f t="shared" si="9"/>
        <v>-3.3438684876587999E-3</v>
      </c>
    </row>
    <row r="495" spans="23:25" x14ac:dyDescent="0.25">
      <c r="W495" s="3">
        <v>42283</v>
      </c>
      <c r="X495" s="2">
        <v>73.391000000000005</v>
      </c>
      <c r="Y495" s="2">
        <f t="shared" si="9"/>
        <v>1.3157403277286443E-3</v>
      </c>
    </row>
    <row r="496" spans="23:25" x14ac:dyDescent="0.25">
      <c r="W496" s="3">
        <v>42282</v>
      </c>
      <c r="X496" s="2">
        <v>73.294499999999999</v>
      </c>
      <c r="Y496" s="2">
        <f t="shared" si="9"/>
        <v>3.1498025816167115E-3</v>
      </c>
    </row>
    <row r="497" spans="23:25" x14ac:dyDescent="0.25">
      <c r="W497" s="3">
        <v>42278</v>
      </c>
      <c r="X497" s="2">
        <v>73.063999999999993</v>
      </c>
      <c r="Y497" s="2">
        <f t="shared" si="9"/>
        <v>-5.990452322980306E-3</v>
      </c>
    </row>
    <row r="498" spans="23:25" x14ac:dyDescent="0.25">
      <c r="W498" s="3">
        <v>42277</v>
      </c>
      <c r="X498" s="2">
        <v>73.503</v>
      </c>
      <c r="Y498" s="2">
        <f t="shared" si="9"/>
        <v>-7.2117326483241498E-3</v>
      </c>
    </row>
    <row r="499" spans="23:25" x14ac:dyDescent="0.25">
      <c r="W499" s="3">
        <v>42276</v>
      </c>
      <c r="X499" s="2">
        <v>74.034999999999997</v>
      </c>
      <c r="Y499" s="2">
        <f t="shared" si="9"/>
        <v>3.4231549423170719E-3</v>
      </c>
    </row>
    <row r="500" spans="23:25" x14ac:dyDescent="0.25">
      <c r="W500" s="3">
        <v>42275</v>
      </c>
      <c r="X500" s="2">
        <v>73.781999999999996</v>
      </c>
      <c r="Y500" s="2">
        <f t="shared" si="9"/>
        <v>-8.2766242103938809E-3</v>
      </c>
    </row>
    <row r="501" spans="23:25" x14ac:dyDescent="0.25">
      <c r="W501" s="3">
        <v>42271</v>
      </c>
      <c r="X501" s="2">
        <v>74.395200000000003</v>
      </c>
      <c r="Y501" s="2">
        <f t="shared" si="9"/>
        <v>9.9586647588973346E-3</v>
      </c>
    </row>
    <row r="502" spans="23:25" x14ac:dyDescent="0.25">
      <c r="W502" s="3">
        <v>42270</v>
      </c>
      <c r="X502" s="2">
        <v>73.658000000000001</v>
      </c>
      <c r="Y502" s="2">
        <f t="shared" si="9"/>
        <v>1.6984738204119797E-3</v>
      </c>
    </row>
    <row r="503" spans="23:25" x14ac:dyDescent="0.25">
      <c r="W503" s="3">
        <v>42269</v>
      </c>
      <c r="X503" s="2">
        <v>73.533000000000001</v>
      </c>
      <c r="Y503" s="2">
        <f t="shared" si="9"/>
        <v>-7.3303084878037807E-3</v>
      </c>
    </row>
    <row r="504" spans="23:25" x14ac:dyDescent="0.25">
      <c r="W504" s="3">
        <v>42268</v>
      </c>
      <c r="X504" s="2">
        <v>74.073999999999998</v>
      </c>
      <c r="Y504" s="2">
        <f t="shared" si="9"/>
        <v>-1.4118083415125361E-2</v>
      </c>
    </row>
    <row r="505" spans="23:25" x14ac:dyDescent="0.25">
      <c r="W505" s="3">
        <v>42265</v>
      </c>
      <c r="X505" s="2">
        <v>75.127200000000002</v>
      </c>
      <c r="Y505" s="2">
        <f t="shared" si="9"/>
        <v>7.2030405905317866E-3</v>
      </c>
    </row>
    <row r="506" spans="23:25" x14ac:dyDescent="0.25">
      <c r="W506" s="3">
        <v>42263</v>
      </c>
      <c r="X506" s="2">
        <v>74.587999999999994</v>
      </c>
      <c r="Y506" s="2">
        <f t="shared" si="9"/>
        <v>-6.8675532120946372E-3</v>
      </c>
    </row>
    <row r="507" spans="23:25" x14ac:dyDescent="0.25">
      <c r="W507" s="3">
        <v>42262</v>
      </c>
      <c r="X507" s="2">
        <v>75.102000000000004</v>
      </c>
      <c r="Y507" s="2">
        <f t="shared" si="9"/>
        <v>0</v>
      </c>
    </row>
    <row r="508" spans="23:25" x14ac:dyDescent="0.25">
      <c r="W508" s="3">
        <v>42261</v>
      </c>
      <c r="X508" s="2">
        <v>75.102000000000004</v>
      </c>
      <c r="Y508" s="2">
        <f t="shared" si="9"/>
        <v>2.3729231402956096E-3</v>
      </c>
    </row>
    <row r="509" spans="23:25" x14ac:dyDescent="0.25">
      <c r="W509" s="3">
        <v>42258</v>
      </c>
      <c r="X509" s="2">
        <v>74.924000000000007</v>
      </c>
      <c r="Y509" s="2">
        <f t="shared" si="9"/>
        <v>7.8654575039306951E-3</v>
      </c>
    </row>
    <row r="510" spans="23:25" x14ac:dyDescent="0.25">
      <c r="W510" s="3">
        <v>42257</v>
      </c>
      <c r="X510" s="2">
        <v>74.337000000000003</v>
      </c>
      <c r="Y510" s="2">
        <f t="shared" si="9"/>
        <v>4.0843617852633751E-3</v>
      </c>
    </row>
    <row r="511" spans="23:25" x14ac:dyDescent="0.25">
      <c r="W511" s="3">
        <v>42256</v>
      </c>
      <c r="X511" s="2">
        <v>74.034000000000006</v>
      </c>
      <c r="Y511" s="2">
        <f t="shared" si="9"/>
        <v>-3.6403389309745309E-3</v>
      </c>
    </row>
    <row r="512" spans="23:25" x14ac:dyDescent="0.25">
      <c r="W512" s="3">
        <v>42255</v>
      </c>
      <c r="X512" s="2">
        <v>74.304000000000002</v>
      </c>
      <c r="Y512" s="2">
        <f t="shared" si="9"/>
        <v>-2.6611845873336427E-3</v>
      </c>
    </row>
    <row r="513" spans="23:25" x14ac:dyDescent="0.25">
      <c r="W513" s="3">
        <v>42254</v>
      </c>
      <c r="X513" s="2">
        <v>74.501999999999995</v>
      </c>
      <c r="Y513" s="2">
        <f t="shared" si="9"/>
        <v>6.0260124029333012E-3</v>
      </c>
    </row>
    <row r="514" spans="23:25" x14ac:dyDescent="0.25">
      <c r="W514" s="3">
        <v>42251</v>
      </c>
      <c r="X514" s="2">
        <v>74.054400000000001</v>
      </c>
      <c r="Y514" s="2">
        <f t="shared" si="9"/>
        <v>-4.440906688402314E-3</v>
      </c>
    </row>
    <row r="515" spans="23:25" x14ac:dyDescent="0.25">
      <c r="W515" s="3">
        <v>42250</v>
      </c>
      <c r="X515" s="2">
        <v>74.384</v>
      </c>
      <c r="Y515" s="2">
        <f t="shared" si="9"/>
        <v>-2.6248055697284433E-3</v>
      </c>
    </row>
    <row r="516" spans="23:25" x14ac:dyDescent="0.25">
      <c r="W516" s="3">
        <v>42249</v>
      </c>
      <c r="X516" s="2">
        <v>74.579499999999996</v>
      </c>
      <c r="Y516" s="2">
        <f t="shared" si="9"/>
        <v>-1.3273544303853333E-4</v>
      </c>
    </row>
    <row r="517" spans="23:25" x14ac:dyDescent="0.25">
      <c r="W517" s="3">
        <v>42248</v>
      </c>
      <c r="X517" s="2">
        <v>74.589399999999998</v>
      </c>
      <c r="Y517" s="2">
        <f t="shared" si="9"/>
        <v>1.1429063256138898E-3</v>
      </c>
    </row>
    <row r="518" spans="23:25" x14ac:dyDescent="0.25">
      <c r="W518" s="3">
        <v>42247</v>
      </c>
      <c r="X518" s="2">
        <v>74.504199999999997</v>
      </c>
      <c r="Y518" s="2">
        <f t="shared" ref="Y518:Y579" si="10">LN(X518/X519)</f>
        <v>-9.3239849816891365E-4</v>
      </c>
    </row>
    <row r="519" spans="23:25" x14ac:dyDescent="0.25">
      <c r="W519" s="3">
        <v>42244</v>
      </c>
      <c r="X519" s="2">
        <v>74.573700000000002</v>
      </c>
      <c r="Y519" s="2">
        <f t="shared" si="10"/>
        <v>-2.1855183352095624E-4</v>
      </c>
    </row>
    <row r="520" spans="23:25" x14ac:dyDescent="0.25">
      <c r="W520" s="3">
        <v>42243</v>
      </c>
      <c r="X520" s="2">
        <v>74.59</v>
      </c>
      <c r="Y520" s="2">
        <f t="shared" si="10"/>
        <v>-1.2417554570351036E-2</v>
      </c>
    </row>
    <row r="521" spans="23:25" x14ac:dyDescent="0.25">
      <c r="W521" s="3">
        <v>42242</v>
      </c>
      <c r="X521" s="2">
        <v>75.522000000000006</v>
      </c>
      <c r="Y521" s="2">
        <f t="shared" si="10"/>
        <v>-6.1251082537494327E-3</v>
      </c>
    </row>
    <row r="522" spans="23:25" x14ac:dyDescent="0.25">
      <c r="W522" s="3">
        <v>42241</v>
      </c>
      <c r="X522" s="2">
        <v>75.986000000000004</v>
      </c>
      <c r="Y522" s="2">
        <f t="shared" si="10"/>
        <v>-7.5961647815577021E-3</v>
      </c>
    </row>
    <row r="523" spans="23:25" x14ac:dyDescent="0.25">
      <c r="W523" s="3">
        <v>42240</v>
      </c>
      <c r="X523" s="2">
        <v>76.565399999999997</v>
      </c>
      <c r="Y523" s="2">
        <f t="shared" si="10"/>
        <v>3.0034325849016809E-2</v>
      </c>
    </row>
    <row r="524" spans="23:25" x14ac:dyDescent="0.25">
      <c r="W524" s="3">
        <v>42237</v>
      </c>
      <c r="X524" s="2">
        <v>74.3</v>
      </c>
      <c r="Y524" s="2">
        <f t="shared" si="10"/>
        <v>1.4272295053945049E-2</v>
      </c>
    </row>
    <row r="525" spans="23:25" x14ac:dyDescent="0.25">
      <c r="W525" s="3">
        <v>42236</v>
      </c>
      <c r="X525" s="2">
        <v>73.247100000000003</v>
      </c>
      <c r="Y525" s="2">
        <f t="shared" si="10"/>
        <v>1.64783342242374E-2</v>
      </c>
    </row>
    <row r="526" spans="23:25" x14ac:dyDescent="0.25">
      <c r="W526" s="3">
        <v>42235</v>
      </c>
      <c r="X526" s="2">
        <v>72.05</v>
      </c>
      <c r="Y526" s="2">
        <f t="shared" si="10"/>
        <v>-5.6246792036853703E-3</v>
      </c>
    </row>
    <row r="527" spans="23:25" x14ac:dyDescent="0.25">
      <c r="W527" s="3">
        <v>42233</v>
      </c>
      <c r="X527" s="2">
        <v>72.456400000000002</v>
      </c>
      <c r="Y527" s="2">
        <f t="shared" si="10"/>
        <v>-3.2600921471621462E-3</v>
      </c>
    </row>
    <row r="528" spans="23:25" x14ac:dyDescent="0.25">
      <c r="W528" s="3">
        <v>42230</v>
      </c>
      <c r="X528" s="2">
        <v>72.692999999999998</v>
      </c>
      <c r="Y528" s="2">
        <f t="shared" si="10"/>
        <v>4.3385630877564394E-3</v>
      </c>
    </row>
    <row r="529" spans="23:25" x14ac:dyDescent="0.25">
      <c r="W529" s="3">
        <v>42229</v>
      </c>
      <c r="X529" s="2">
        <v>72.378299999999996</v>
      </c>
      <c r="Y529" s="2">
        <f t="shared" si="10"/>
        <v>2.2587501554921191E-3</v>
      </c>
    </row>
    <row r="530" spans="23:25" x14ac:dyDescent="0.25">
      <c r="W530" s="3">
        <v>42228</v>
      </c>
      <c r="X530" s="2">
        <v>72.215000000000003</v>
      </c>
      <c r="Y530" s="2">
        <f t="shared" si="10"/>
        <v>1.8738484149513127E-2</v>
      </c>
    </row>
    <row r="531" spans="23:25" x14ac:dyDescent="0.25">
      <c r="W531" s="3">
        <v>42227</v>
      </c>
      <c r="X531" s="2">
        <v>70.874399999999994</v>
      </c>
      <c r="Y531" s="2">
        <f t="shared" si="10"/>
        <v>1.3228671779239802E-2</v>
      </c>
    </row>
    <row r="532" spans="23:25" x14ac:dyDescent="0.25">
      <c r="W532" s="3">
        <v>42226</v>
      </c>
      <c r="X532" s="2">
        <v>69.942999999999998</v>
      </c>
      <c r="Y532" s="2" t="e">
        <f t="shared" si="10"/>
        <v>#DIV/0!</v>
      </c>
    </row>
    <row r="533" spans="23:25" x14ac:dyDescent="0.25">
      <c r="W533" s="3"/>
      <c r="Y533" s="2" t="e">
        <f t="shared" si="10"/>
        <v>#NUM!</v>
      </c>
    </row>
    <row r="534" spans="23:25" x14ac:dyDescent="0.25">
      <c r="W534" s="3">
        <v>42222</v>
      </c>
      <c r="X534" s="2">
        <v>69.512</v>
      </c>
      <c r="Y534" s="2">
        <f t="shared" si="10"/>
        <v>3.6896156234322497E-3</v>
      </c>
    </row>
    <row r="535" spans="23:25" x14ac:dyDescent="0.25">
      <c r="W535" s="3">
        <v>42221</v>
      </c>
      <c r="X535" s="2">
        <v>69.256</v>
      </c>
      <c r="Y535" s="2" t="e">
        <f t="shared" si="10"/>
        <v>#DIV/0!</v>
      </c>
    </row>
    <row r="536" spans="23:25" x14ac:dyDescent="0.25">
      <c r="W536" s="3"/>
      <c r="Y536" s="2" t="e">
        <f t="shared" si="10"/>
        <v>#DIV/0!</v>
      </c>
    </row>
    <row r="537" spans="23:25" x14ac:dyDescent="0.25">
      <c r="W537" s="3"/>
      <c r="Y537" s="2" t="e">
        <f t="shared" si="10"/>
        <v>#DIV/0!</v>
      </c>
    </row>
    <row r="538" spans="23:25" x14ac:dyDescent="0.25">
      <c r="W538" s="3"/>
      <c r="Y538" s="2" t="e">
        <f t="shared" si="10"/>
        <v>#DIV/0!</v>
      </c>
    </row>
    <row r="539" spans="23:25" x14ac:dyDescent="0.25">
      <c r="W539" s="3"/>
      <c r="Y539" s="2" t="e">
        <f t="shared" si="10"/>
        <v>#DIV/0!</v>
      </c>
    </row>
    <row r="540" spans="23:25" x14ac:dyDescent="0.25">
      <c r="W540" s="3"/>
      <c r="Y540" s="2" t="e">
        <f t="shared" si="10"/>
        <v>#DIV/0!</v>
      </c>
    </row>
    <row r="541" spans="23:25" x14ac:dyDescent="0.25">
      <c r="W541" s="3"/>
      <c r="Y541" s="2" t="e">
        <f t="shared" si="10"/>
        <v>#DIV/0!</v>
      </c>
    </row>
    <row r="542" spans="23:25" x14ac:dyDescent="0.25">
      <c r="W542" s="3"/>
      <c r="Y542" s="2" t="e">
        <f t="shared" si="10"/>
        <v>#DIV/0!</v>
      </c>
    </row>
    <row r="543" spans="23:25" x14ac:dyDescent="0.25">
      <c r="W543" s="3"/>
      <c r="Y543" s="2" t="e">
        <f t="shared" si="10"/>
        <v>#DIV/0!</v>
      </c>
    </row>
    <row r="544" spans="23:25" x14ac:dyDescent="0.25">
      <c r="W544" s="3"/>
      <c r="Y544" s="2" t="e">
        <f t="shared" si="10"/>
        <v>#DIV/0!</v>
      </c>
    </row>
    <row r="545" spans="23:25" x14ac:dyDescent="0.25">
      <c r="W545" s="3"/>
      <c r="Y545" s="2" t="e">
        <f t="shared" si="10"/>
        <v>#DIV/0!</v>
      </c>
    </row>
    <row r="546" spans="23:25" x14ac:dyDescent="0.25">
      <c r="W546" s="3"/>
      <c r="Y546" s="2" t="e">
        <f t="shared" si="10"/>
        <v>#DIV/0!</v>
      </c>
    </row>
    <row r="547" spans="23:25" x14ac:dyDescent="0.25">
      <c r="W547" s="3"/>
      <c r="Y547" s="2" t="e">
        <f t="shared" si="10"/>
        <v>#DIV/0!</v>
      </c>
    </row>
    <row r="548" spans="23:25" x14ac:dyDescent="0.25">
      <c r="W548" s="3"/>
      <c r="Y548" s="2" t="e">
        <f t="shared" si="10"/>
        <v>#DIV/0!</v>
      </c>
    </row>
    <row r="549" spans="23:25" x14ac:dyDescent="0.25">
      <c r="W549" s="3"/>
      <c r="Y549" s="2" t="e">
        <f t="shared" si="10"/>
        <v>#DIV/0!</v>
      </c>
    </row>
    <row r="550" spans="23:25" x14ac:dyDescent="0.25">
      <c r="W550" s="3"/>
      <c r="Y550" s="2" t="e">
        <f t="shared" si="10"/>
        <v>#DIV/0!</v>
      </c>
    </row>
    <row r="551" spans="23:25" x14ac:dyDescent="0.25">
      <c r="W551" s="3"/>
      <c r="Y551" s="2" t="e">
        <f t="shared" si="10"/>
        <v>#DIV/0!</v>
      </c>
    </row>
    <row r="552" spans="23:25" x14ac:dyDescent="0.25">
      <c r="W552" s="3"/>
      <c r="Y552" s="2" t="e">
        <f t="shared" si="10"/>
        <v>#DIV/0!</v>
      </c>
    </row>
    <row r="553" spans="23:25" x14ac:dyDescent="0.25">
      <c r="W553" s="3"/>
      <c r="Y553" s="2" t="e">
        <f t="shared" si="10"/>
        <v>#DIV/0!</v>
      </c>
    </row>
    <row r="554" spans="23:25" x14ac:dyDescent="0.25">
      <c r="W554" s="3"/>
      <c r="Y554" s="2" t="e">
        <f t="shared" si="10"/>
        <v>#DIV/0!</v>
      </c>
    </row>
    <row r="555" spans="23:25" x14ac:dyDescent="0.25">
      <c r="W555" s="3"/>
      <c r="Y555" s="2" t="e">
        <f t="shared" si="10"/>
        <v>#DIV/0!</v>
      </c>
    </row>
    <row r="556" spans="23:25" x14ac:dyDescent="0.25">
      <c r="W556" s="3"/>
      <c r="Y556" s="2" t="e">
        <f t="shared" si="10"/>
        <v>#DIV/0!</v>
      </c>
    </row>
    <row r="557" spans="23:25" x14ac:dyDescent="0.25">
      <c r="W557" s="3"/>
      <c r="Y557" s="2" t="e">
        <f t="shared" si="10"/>
        <v>#DIV/0!</v>
      </c>
    </row>
    <row r="558" spans="23:25" x14ac:dyDescent="0.25">
      <c r="W558" s="3"/>
      <c r="Y558" s="2" t="e">
        <f t="shared" si="10"/>
        <v>#DIV/0!</v>
      </c>
    </row>
    <row r="559" spans="23:25" x14ac:dyDescent="0.25">
      <c r="W559" s="3"/>
      <c r="Y559" s="2" t="e">
        <f t="shared" si="10"/>
        <v>#DIV/0!</v>
      </c>
    </row>
    <row r="560" spans="23:25" x14ac:dyDescent="0.25">
      <c r="W560" s="3"/>
      <c r="Y560" s="2" t="e">
        <f t="shared" si="10"/>
        <v>#DIV/0!</v>
      </c>
    </row>
    <row r="561" spans="23:25" x14ac:dyDescent="0.25">
      <c r="W561" s="3"/>
      <c r="Y561" s="2" t="e">
        <f t="shared" si="10"/>
        <v>#DIV/0!</v>
      </c>
    </row>
    <row r="562" spans="23:25" x14ac:dyDescent="0.25">
      <c r="W562" s="3"/>
      <c r="Y562" s="2" t="e">
        <f t="shared" si="10"/>
        <v>#DIV/0!</v>
      </c>
    </row>
    <row r="563" spans="23:25" x14ac:dyDescent="0.25">
      <c r="W563" s="3"/>
      <c r="Y563" s="2" t="e">
        <f t="shared" si="10"/>
        <v>#DIV/0!</v>
      </c>
    </row>
    <row r="564" spans="23:25" x14ac:dyDescent="0.25">
      <c r="W564" s="3"/>
      <c r="Y564" s="2" t="e">
        <f t="shared" si="10"/>
        <v>#DIV/0!</v>
      </c>
    </row>
    <row r="565" spans="23:25" x14ac:dyDescent="0.25">
      <c r="W565" s="3"/>
      <c r="Y565" s="2" t="e">
        <f t="shared" si="10"/>
        <v>#DIV/0!</v>
      </c>
    </row>
    <row r="566" spans="23:25" x14ac:dyDescent="0.25">
      <c r="W566" s="3"/>
      <c r="Y566" s="2" t="e">
        <f t="shared" si="10"/>
        <v>#DIV/0!</v>
      </c>
    </row>
    <row r="567" spans="23:25" x14ac:dyDescent="0.25">
      <c r="W567" s="3"/>
      <c r="Y567" s="2" t="e">
        <f t="shared" si="10"/>
        <v>#DIV/0!</v>
      </c>
    </row>
    <row r="568" spans="23:25" x14ac:dyDescent="0.25">
      <c r="W568" s="3"/>
      <c r="Y568" s="2" t="e">
        <f t="shared" si="10"/>
        <v>#DIV/0!</v>
      </c>
    </row>
    <row r="569" spans="23:25" x14ac:dyDescent="0.25">
      <c r="W569" s="3"/>
      <c r="Y569" s="2" t="e">
        <f t="shared" si="10"/>
        <v>#DIV/0!</v>
      </c>
    </row>
    <row r="570" spans="23:25" x14ac:dyDescent="0.25">
      <c r="W570" s="3"/>
      <c r="Y570" s="2" t="e">
        <f t="shared" si="10"/>
        <v>#DIV/0!</v>
      </c>
    </row>
    <row r="571" spans="23:25" x14ac:dyDescent="0.25">
      <c r="W571" s="3"/>
      <c r="Y571" s="2" t="e">
        <f t="shared" si="10"/>
        <v>#DIV/0!</v>
      </c>
    </row>
    <row r="572" spans="23:25" x14ac:dyDescent="0.25">
      <c r="W572" s="3"/>
      <c r="Y572" s="2" t="e">
        <f t="shared" si="10"/>
        <v>#DIV/0!</v>
      </c>
    </row>
    <row r="573" spans="23:25" x14ac:dyDescent="0.25">
      <c r="W573" s="3"/>
      <c r="Y573" s="2" t="e">
        <f t="shared" si="10"/>
        <v>#DIV/0!</v>
      </c>
    </row>
    <row r="574" spans="23:25" x14ac:dyDescent="0.25">
      <c r="W574" s="3"/>
      <c r="Y574" s="2" t="e">
        <f t="shared" si="10"/>
        <v>#DIV/0!</v>
      </c>
    </row>
    <row r="575" spans="23:25" x14ac:dyDescent="0.25">
      <c r="W575" s="3"/>
      <c r="Y575" s="2" t="e">
        <f t="shared" si="10"/>
        <v>#DIV/0!</v>
      </c>
    </row>
    <row r="576" spans="23:25" x14ac:dyDescent="0.25">
      <c r="W576" s="3"/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7.71093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162</v>
      </c>
      <c r="W2" s="3">
        <f>D1</f>
        <v>43025</v>
      </c>
      <c r="AA2" s="2">
        <v>62</v>
      </c>
      <c r="AB2" s="2">
        <f ca="1">AVERAGE(OFFSET($X$5,0,0,AA2,1))</f>
        <v>131.06887096774196</v>
      </c>
      <c r="AC2" s="46">
        <f ca="1">STDEV(OFFSET($Y$5,0,0,AA2,1))*SQRT(250)</f>
        <v>7.1472103468248907E-2</v>
      </c>
      <c r="AD2" s="2">
        <f ca="1">MAX(OFFSET($X$5,0,0,AA2,1))</f>
        <v>134.31</v>
      </c>
      <c r="AE2" s="2">
        <f ca="1">MIN(OFFSET($X$5,0,0,AA2,1))</f>
        <v>128.4</v>
      </c>
      <c r="AF2" s="2">
        <f ca="1">AD2-AE2</f>
        <v>5.9099999999999966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128.22480000000002</v>
      </c>
      <c r="AC3" s="46">
        <f ca="1">STDEV(OFFSET($Y$5,0,0,AA3,1))*SQRT(250)</f>
        <v>7.3594094223969425E-2</v>
      </c>
      <c r="AD3" s="2">
        <f ca="1">MAX(OFFSET($X$5,0,0,AA3,1))</f>
        <v>134.31</v>
      </c>
      <c r="AE3" s="2">
        <f ca="1">MIN(OFFSET($X$5,0,0,AA3,1))</f>
        <v>120.97</v>
      </c>
      <c r="AF3" s="2">
        <f t="shared" ref="AF3:AF5" ca="1" si="1">AD3-AE3</f>
        <v>13.340000000000003</v>
      </c>
    </row>
    <row r="4" spans="1:32" x14ac:dyDescent="0.25">
      <c r="D4"/>
      <c r="AA4" s="2">
        <v>185</v>
      </c>
      <c r="AB4" s="2">
        <f t="shared" ca="1" si="0"/>
        <v>125.42156756756759</v>
      </c>
      <c r="AC4" s="46">
        <f ca="1">STDEV(OFFSET($Y$5,0,0,AA4,1))*SQRT(250)</f>
        <v>7.8875815635125329E-2</v>
      </c>
      <c r="AD4" s="2">
        <f ca="1">MAX(OFFSET($X$5,0,0,AA4,1))</f>
        <v>134.31</v>
      </c>
      <c r="AE4" s="2">
        <f ca="1">MIN(OFFSET($X$5,0,0,AA4,1))</f>
        <v>115.36</v>
      </c>
      <c r="AF4" s="2">
        <f t="shared" ca="1" si="1"/>
        <v>18.950000000000003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132.01</v>
      </c>
      <c r="Y5" s="2">
        <f>LN(X5/X6)</f>
        <v>-2.5722513804421173E-3</v>
      </c>
      <c r="AA5" s="2">
        <v>250</v>
      </c>
      <c r="AB5" s="2">
        <f t="shared" ca="1" si="0"/>
        <v>124.17216000000005</v>
      </c>
      <c r="AC5" s="46">
        <f ca="1">STDEV(OFFSET($Y$5,0,0,AA5,1))*SQRT(250)</f>
        <v>8.1678856515892503E-2</v>
      </c>
      <c r="AD5" s="2">
        <f ca="1">MAX(OFFSET($X$5,0,0,AA5,1))</f>
        <v>134.31</v>
      </c>
      <c r="AE5" s="2">
        <f ca="1">MIN(OFFSET($X$5,0,0,AA5,1))</f>
        <v>114.37</v>
      </c>
      <c r="AF5" s="2">
        <f t="shared" ca="1" si="1"/>
        <v>19.939999999999998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132.001770704085</v>
      </c>
      <c r="E6" s="128">
        <f ca="1">SUMIFS(INDIRECT("fincad_data!"&amp;E$3),fincad_data!$C:$C,$C6,fincad_data!$D:$D,$C6,fincad_data!$B:$B,$D$2,fincad_data!D:D,$C6,fincad_data!A:A,$D$1)</f>
        <v>132.07972386559999</v>
      </c>
      <c r="F6" s="129">
        <f ca="1">SUMIFS(INDIRECT("fincad_data!"&amp;F$3),fincad_data!$C:$C,$C6,fincad_data!$D:$D,$C6,fincad_data!$B:$B,$D$2,fincad_data!D:D,$C6,fincad_data!A:A,$D$1)</f>
        <v>8.0305044009830906E-2</v>
      </c>
      <c r="G6" s="129">
        <f ca="1">SUMIFS(INDIRECT("fincad_data!"&amp;G$3),fincad_data!$C:$C,$C6,fincad_data!$D:$D,$C6,fincad_data!$B:$B,$D$2,fincad_data!D:D,$C6,fincad_data!A:A,$D$1)</f>
        <v>8.0184888588161099E-2</v>
      </c>
      <c r="H6" s="130">
        <f ca="1">SUMIFS(INDIRECT("fincad_data!"&amp;H$3),fincad_data!$C:$C,$C6,fincad_data!$D:$D,$C6,fincad_data!$B:$B,$D$2,fincad_data!D:D,$C6,fincad_data!A:A,$D$1)</f>
        <v>1.58196964696357E-2</v>
      </c>
      <c r="I6" s="130">
        <f ca="1">SUMIFS(INDIRECT("fincad_data!"&amp;I$3),fincad_data!$C:$C,$C6,fincad_data!$D:$D,$C6,fincad_data!$B:$B,$D$2,fincad_data!D:D,$C6,fincad_data!A:A,$D$1)</f>
        <v>1.6094359015203598E-2</v>
      </c>
      <c r="J6" s="129">
        <f ca="1">SUMIFS(INDIRECT("fincad_data!"&amp;J$3),fincad_data!$C:$C,$C6,fincad_data!$D:$D,$C6,fincad_data!$B:$B,$D$2,fincad_data!D:D,$C6,fincad_data!A:A,$D$1)</f>
        <v>2.498674045956246E-3</v>
      </c>
      <c r="K6" s="128">
        <f ca="1">SUMIFS(INDIRECT("fincad_data!"&amp;K$3),fincad_data!$C:$C,$C6,fincad_data!$D:$D,$C6,fincad_data!$B:$B,$D$2,fincad_data!D:D,$C6,fincad_data!A:A,$D$1)</f>
        <v>132.04345647371935</v>
      </c>
      <c r="L6" s="128">
        <f ca="1">SUMIFS(INDIRECT("fincad_data!"&amp;L$3),fincad_data!$C:$C,$C6,fincad_data!$D:$D,$C6,fincad_data!$B:$B,$D$2,fincad_data!D:D,$C6,fincad_data!A:A,$D$1)</f>
        <v>129.98765586457085</v>
      </c>
      <c r="W6" s="3">
        <v>43024</v>
      </c>
      <c r="X6" s="2">
        <v>132.35</v>
      </c>
      <c r="Y6" s="2">
        <f t="shared" ref="Y6:Y69" si="2">LN(X6/X7)</f>
        <v>1.0583611511047774E-3</v>
      </c>
      <c r="AA6" s="2">
        <v>500</v>
      </c>
      <c r="AB6" s="2">
        <f t="shared" ca="1" si="0"/>
        <v>123.04300000000005</v>
      </c>
      <c r="AC6" s="46">
        <f ca="1">STDEV(OFFSET($Y$5,0,0,AA6,1))*SQRT(250)</f>
        <v>0.10454239315561895</v>
      </c>
      <c r="AD6" s="2">
        <f ca="1">MAX(OFFSET($X$5,0,0,AA6,1))</f>
        <v>134.31</v>
      </c>
      <c r="AE6" s="2">
        <f ca="1">MIN(OFFSET($X$5,0,0,AA6,1))</f>
        <v>111.11</v>
      </c>
      <c r="AF6" s="2">
        <f ca="1">AD6-AE6</f>
        <v>23.200000000000003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132.001770704085</v>
      </c>
      <c r="E7" s="128">
        <f ca="1">SUMIFS(INDIRECT("fincad_data!"&amp;E$3),fincad_data!$C:$C,$C7,fincad_data!$D:$D,$C7,fincad_data!$B:$B,$D$2,fincad_data!D:D,$C7,fincad_data!A:A,$D$1)</f>
        <v>132.13113834750001</v>
      </c>
      <c r="F7" s="129">
        <f ca="1">SUMIFS(INDIRECT("fincad_data!"&amp;F$3),fincad_data!$C:$C,$C7,fincad_data!$D:$D,$C7,fincad_data!$B:$B,$D$2,fincad_data!D:D,$C7,fincad_data!A:A,$D$1)</f>
        <v>9.3540891299527806E-2</v>
      </c>
      <c r="G7" s="129">
        <f ca="1">SUMIFS(INDIRECT("fincad_data!"&amp;G$3),fincad_data!$C:$C,$C7,fincad_data!$D:$D,$C7,fincad_data!$B:$B,$D$2,fincad_data!D:D,$C7,fincad_data!A:A,$D$1)</f>
        <v>9.3341821925831597E-2</v>
      </c>
      <c r="H7" s="130">
        <f ca="1">SUMIFS(INDIRECT("fincad_data!"&amp;H$3),fincad_data!$C:$C,$C7,fincad_data!$D:$D,$C7,fincad_data!$B:$B,$D$2,fincad_data!D:D,$C7,fincad_data!A:A,$D$1)</f>
        <v>2.5953707206391702E-2</v>
      </c>
      <c r="I7" s="130">
        <f ca="1">SUMIFS(INDIRECT("fincad_data!"&amp;I$3),fincad_data!$C:$C,$C7,fincad_data!$D:$D,$C7,fincad_data!$B:$B,$D$2,fincad_data!D:D,$C7,fincad_data!A:A,$D$1)</f>
        <v>2.6399036723613E-2</v>
      </c>
      <c r="J7" s="129">
        <f ca="1">SUMIFS(INDIRECT("fincad_data!"&amp;J$3),fincad_data!$C:$C,$C7,fincad_data!$D:$D,$C7,fincad_data!$B:$B,$D$2,fincad_data!D:D,$C7,fincad_data!A:A,$D$1)</f>
        <v>2.0293963563550402E-3</v>
      </c>
      <c r="K7" s="128">
        <f ca="1">SUMIFS(INDIRECT("fincad_data!"&amp;K$3),fincad_data!$C:$C,$C7,fincad_data!$D:$D,$C7,fincad_data!$B:$B,$D$2,fincad_data!D:D,$C7,fincad_data!A:A,$D$1)</f>
        <v>132.07232264381875</v>
      </c>
      <c r="L7" s="128">
        <f ca="1">SUMIFS(INDIRECT("fincad_data!"&amp;L$3),fincad_data!$C:$C,$C7,fincad_data!$D:$D,$C7,fincad_data!$B:$B,$D$2,fincad_data!D:D,$C7,fincad_data!A:A,$D$1)</f>
        <v>128.73271858212007</v>
      </c>
      <c r="W7" s="3">
        <v>43021</v>
      </c>
      <c r="X7" s="2">
        <v>132.21</v>
      </c>
      <c r="Y7" s="2">
        <f t="shared" si="2"/>
        <v>-4.6785476224067042E-3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132.001770704085</v>
      </c>
      <c r="E8" s="128">
        <f ca="1">SUMIFS(INDIRECT("fincad_data!"&amp;E$3),fincad_data!$C:$C,$C8,fincad_data!$D:$D,$C8,fincad_data!$B:$B,$D$2,fincad_data!D:D,$C8,fincad_data!A:A,$D$1)</f>
        <v>132.17453805439999</v>
      </c>
      <c r="F8" s="129">
        <f ca="1">SUMIFS(INDIRECT("fincad_data!"&amp;F$3),fincad_data!$C:$C,$C8,fincad_data!$D:$D,$C8,fincad_data!$B:$B,$D$2,fincad_data!D:D,$C8,fincad_data!A:A,$D$1)</f>
        <v>9.6846503056023006E-2</v>
      </c>
      <c r="G8" s="129">
        <f ca="1">SUMIFS(INDIRECT("fincad_data!"&amp;G$3),fincad_data!$C:$C,$C8,fincad_data!$D:$D,$C8,fincad_data!$B:$B,$D$2,fincad_data!D:D,$C8,fincad_data!A:A,$D$1)</f>
        <v>9.6638933397638599E-2</v>
      </c>
      <c r="H8" s="130">
        <f ca="1">SUMIFS(INDIRECT("fincad_data!"&amp;H$3),fincad_data!$C:$C,$C8,fincad_data!$D:$D,$C8,fincad_data!$B:$B,$D$2,fincad_data!D:D,$C8,fincad_data!A:A,$D$1)</f>
        <v>3.2932733015776594E-2</v>
      </c>
      <c r="I8" s="130">
        <f ca="1">SUMIFS(INDIRECT("fincad_data!"&amp;I$3),fincad_data!$C:$C,$C8,fincad_data!$D:$D,$C8,fincad_data!$B:$B,$D$2,fincad_data!D:D,$C8,fincad_data!A:A,$D$1)</f>
        <v>3.3536161737061899E-2</v>
      </c>
      <c r="J8" s="129">
        <f ca="1">SUMIFS(INDIRECT("fincad_data!"&amp;J$3),fincad_data!$C:$C,$C8,fincad_data!$D:$D,$C8,fincad_data!$B:$B,$D$2,fincad_data!D:D,$C8,fincad_data!A:A,$D$1)</f>
        <v>1.7828481026601322E-3</v>
      </c>
      <c r="K8" s="128">
        <f ca="1">SUMIFS(INDIRECT("fincad_data!"&amp;K$3),fincad_data!$C:$C,$C8,fincad_data!$D:$D,$C8,fincad_data!$B:$B,$D$2,fincad_data!D:D,$C8,fincad_data!A:A,$D$1)</f>
        <v>132.09482824110606</v>
      </c>
      <c r="L8" s="128">
        <f ca="1">SUMIFS(INDIRECT("fincad_data!"&amp;L$3),fincad_data!$C:$C,$C8,fincad_data!$D:$D,$C8,fincad_data!$B:$B,$D$2,fincad_data!D:D,$C8,fincad_data!A:A,$D$1)</f>
        <v>127.88574115515661</v>
      </c>
      <c r="W8" s="3">
        <v>43020</v>
      </c>
      <c r="X8" s="2">
        <v>132.83000000000001</v>
      </c>
      <c r="Y8" s="2">
        <f t="shared" si="2"/>
        <v>-4.3569780463027334E-3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132.001770704085</v>
      </c>
      <c r="E9" s="128">
        <f ca="1">SUMIFS(INDIRECT("fincad_data!"&amp;E$3),fincad_data!$C:$C,$C9,fincad_data!$D:$D,$C9,fincad_data!$B:$B,$D$2,fincad_data!D:D,$C9,fincad_data!A:A,$D$1)</f>
        <v>132.20896397499999</v>
      </c>
      <c r="F9" s="129">
        <f ca="1">SUMIFS(INDIRECT("fincad_data!"&amp;F$3),fincad_data!$C:$C,$C9,fincad_data!$D:$D,$C9,fincad_data!$B:$B,$D$2,fincad_data!D:D,$C9,fincad_data!A:A,$D$1)</f>
        <v>9.8491136057063194E-2</v>
      </c>
      <c r="G9" s="129">
        <f ca="1">SUMIFS(INDIRECT("fincad_data!"&amp;G$3),fincad_data!$C:$C,$C9,fincad_data!$D:$D,$C9,fincad_data!$B:$B,$D$2,fincad_data!D:D,$C9,fincad_data!A:A,$D$1)</f>
        <v>9.8280209389505199E-2</v>
      </c>
      <c r="H9" s="130">
        <f ca="1">SUMIFS(INDIRECT("fincad_data!"&amp;H$3),fincad_data!$C:$C,$C9,fincad_data!$D:$D,$C9,fincad_data!$B:$B,$D$2,fincad_data!D:D,$C9,fincad_data!A:A,$D$1)</f>
        <v>3.8779622145537006E-2</v>
      </c>
      <c r="I9" s="130">
        <f ca="1">SUMIFS(INDIRECT("fincad_data!"&amp;I$3),fincad_data!$C:$C,$C9,fincad_data!$D:$D,$C9,fincad_data!$B:$B,$D$2,fincad_data!D:D,$C9,fincad_data!A:A,$D$1)</f>
        <v>3.9510857899371796E-2</v>
      </c>
      <c r="J9" s="129">
        <f ca="1">SUMIFS(INDIRECT("fincad_data!"&amp;J$3),fincad_data!$C:$C,$C9,fincad_data!$D:$D,$C9,fincad_data!$B:$B,$D$2,fincad_data!D:D,$C9,fincad_data!A:A,$D$1)</f>
        <v>1.591060091294505E-3</v>
      </c>
      <c r="K9" s="128">
        <f ca="1">SUMIFS(INDIRECT("fincad_data!"&amp;K$3),fincad_data!$C:$C,$C9,fincad_data!$D:$D,$C9,fincad_data!$B:$B,$D$2,fincad_data!D:D,$C9,fincad_data!A:A,$D$1)</f>
        <v>132.11235869479893</v>
      </c>
      <c r="L9" s="128">
        <f ca="1">SUMIFS(INDIRECT("fincad_data!"&amp;L$3),fincad_data!$C:$C,$C9,fincad_data!$D:$D,$C9,fincad_data!$B:$B,$D$2,fincad_data!D:D,$C9,fincad_data!A:A,$D$1)</f>
        <v>127.18382205469784</v>
      </c>
      <c r="W9" s="3">
        <v>43019</v>
      </c>
      <c r="X9" s="2">
        <v>133.41</v>
      </c>
      <c r="Y9" s="2">
        <f t="shared" si="2"/>
        <v>4.733469899701517E-3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132.001770704085</v>
      </c>
      <c r="E10" s="128">
        <f ca="1">SUMIFS(INDIRECT("fincad_data!"&amp;E$3),fincad_data!$C:$C,$C10,fincad_data!$D:$D,$C10,fincad_data!$B:$B,$D$2,fincad_data!D:D,$C10,fincad_data!A:A,$D$1)</f>
        <v>132.125354284808</v>
      </c>
      <c r="F10" s="129">
        <f ca="1">SUMIFS(INDIRECT("fincad_data!"&amp;F$3),fincad_data!$C:$C,$C10,fincad_data!$D:$D,$C10,fincad_data!$B:$B,$D$2,fincad_data!D:D,$C10,fincad_data!A:A,$D$1)</f>
        <v>0.102670387457793</v>
      </c>
      <c r="G10" s="129">
        <f ca="1">SUMIFS(INDIRECT("fincad_data!"&amp;G$3),fincad_data!$C:$C,$C10,fincad_data!$D:$D,$C10,fincad_data!$B:$B,$D$2,fincad_data!D:D,$C10,fincad_data!A:A,$D$1)</f>
        <v>0.10258761098539</v>
      </c>
      <c r="H10" s="130">
        <f ca="1">SUMIFS(INDIRECT("fincad_data!"&amp;H$3),fincad_data!$C:$C,$C10,fincad_data!$D:$D,$C10,fincad_data!$B:$B,$D$2,fincad_data!D:D,$C10,fincad_data!A:A,$D$1)</f>
        <v>5.82749078764737E-2</v>
      </c>
      <c r="I10" s="130">
        <f ca="1">SUMIFS(INDIRECT("fincad_data!"&amp;I$3),fincad_data!$C:$C,$C10,fincad_data!$D:$D,$C10,fincad_data!$B:$B,$D$2,fincad_data!D:D,$C10,fincad_data!A:A,$D$1)</f>
        <v>5.8728833465551702E-2</v>
      </c>
      <c r="J10" s="129">
        <f ca="1">SUMIFS(INDIRECT("fincad_data!"&amp;J$3),fincad_data!$C:$C,$C10,fincad_data!$D:$D,$C10,fincad_data!$B:$B,$D$2,fincad_data!D:D,$C10,fincad_data!A:A,$D$1)</f>
        <v>4.8403472507574374E-4</v>
      </c>
      <c r="K10" s="128">
        <f ca="1">SUMIFS(INDIRECT("fincad_data!"&amp;K$3),fincad_data!$C:$C,$C10,fincad_data!$D:$D,$C10,fincad_data!$B:$B,$D$2,fincad_data!D:D,$C10,fincad_data!A:A,$D$1)</f>
        <v>132.06540641740315</v>
      </c>
      <c r="L10" s="128">
        <f ca="1">SUMIFS(INDIRECT("fincad_data!"&amp;L$3),fincad_data!$C:$C,$C10,fincad_data!$D:$D,$C10,fincad_data!$B:$B,$D$2,fincad_data!D:D,$C10,fincad_data!A:A,$D$1)</f>
        <v>124.79621798182282</v>
      </c>
      <c r="W10" s="3">
        <v>43018</v>
      </c>
      <c r="X10" s="2">
        <v>132.78</v>
      </c>
      <c r="Y10" s="2">
        <f t="shared" si="2"/>
        <v>3.6215521701033096E-3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132.30000000000001</v>
      </c>
      <c r="Y11" s="2">
        <f t="shared" si="2"/>
        <v>1.0587613482421182E-3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132.16</v>
      </c>
      <c r="Y12" s="2">
        <f t="shared" si="2"/>
        <v>2.2702334654235788E-4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132.13</v>
      </c>
      <c r="Y13" s="2">
        <f t="shared" si="2"/>
        <v>-3.5507913256366125E-3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1.0880736941825648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132.6</v>
      </c>
      <c r="Y14" s="2">
        <f t="shared" si="2"/>
        <v>5.2804285917462136E-4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0.10155632541992002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132.53</v>
      </c>
      <c r="Y15" s="2">
        <f t="shared" si="2"/>
        <v>1.6613808382677801E-3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1.0281445408108314</v>
      </c>
      <c r="F16" s="123">
        <f ca="1">SUMIFS(INDIRECT("fincad_data!"&amp;$B16),fincad_data!$C:$C,$C16,fincad_data!$D:$D,F$13,fincad_data!$B:$B,$D$2,fincad_data!$A:$A,$D$1)</f>
        <v>1.1712356188051811</v>
      </c>
      <c r="G16" s="123"/>
      <c r="H16" s="123"/>
      <c r="I16" s="123"/>
      <c r="K16" s="159">
        <f ca="1">E16/$F16</f>
        <v>0.87782895627754043</v>
      </c>
      <c r="L16" s="159">
        <f ca="1">(F16-E16)/$F16</f>
        <v>0.12217104372245953</v>
      </c>
      <c r="M16" s="123"/>
      <c r="N16" s="123"/>
      <c r="O16" s="123"/>
      <c r="S16" s="17"/>
      <c r="W16" s="3">
        <v>43010</v>
      </c>
      <c r="X16" s="2">
        <v>132.31</v>
      </c>
      <c r="Y16" s="2">
        <f t="shared" si="2"/>
        <v>-4.5997894320737752E-3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0.61353242216548232</v>
      </c>
      <c r="F17" s="124">
        <f ca="1">SUMIFS(INDIRECT("fincad_data!"&amp;$B17),fincad_data!$C:$C,$C16,fincad_data!$D:$D,F$13,fincad_data!$B:$B,$D$2,fincad_data!$A:$A,$D$1)</f>
        <v>7.0351683020959455E-2</v>
      </c>
      <c r="G17" s="124"/>
      <c r="H17" s="124"/>
      <c r="I17" s="124"/>
      <c r="K17" s="160">
        <f ca="1">E17/$F17</f>
        <v>8.7209345366008701</v>
      </c>
      <c r="L17" s="160">
        <f ca="1">(F17-E17)/$F17</f>
        <v>-7.7209345366008701</v>
      </c>
      <c r="M17" s="124"/>
      <c r="N17" s="124"/>
      <c r="O17" s="124"/>
      <c r="S17" s="17"/>
      <c r="W17" s="3">
        <v>43007</v>
      </c>
      <c r="X17" s="2">
        <v>132.91999999999999</v>
      </c>
      <c r="Y17" s="2">
        <f t="shared" si="2"/>
        <v>3.8442741347280403E-3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0.98796933462606784</v>
      </c>
      <c r="F18" s="123">
        <f ca="1">SUMIFS(INDIRECT("fincad_data!"&amp;$B18),fincad_data!$C:$C,$C18,fincad_data!$D:$D,F$13,fincad_data!$B:$B,$D$2,fincad_data!$A:$A,$D$1)</f>
        <v>1.0172524870868245</v>
      </c>
      <c r="G18" s="123">
        <f ca="1">SUMIFS(INDIRECT("fincad_data!"&amp;$B18),fincad_data!$C:$C,$C18,fincad_data!$D:$D,G$13,fincad_data!$B:$B,$D$2,fincad_data!$A:$A,$D$1)</f>
        <v>1.2034333378277235</v>
      </c>
      <c r="H18" s="123"/>
      <c r="I18" s="123"/>
      <c r="K18" s="159">
        <f ca="1">E18/$G18</f>
        <v>0.82095892108940371</v>
      </c>
      <c r="L18" s="159">
        <f ca="1">(F18-E18)/$G18</f>
        <v>2.4333007521309534E-2</v>
      </c>
      <c r="M18" s="159">
        <f ca="1">(G18-F18)/$G18</f>
        <v>0.15470807138928674</v>
      </c>
      <c r="N18" s="123"/>
      <c r="O18" s="123"/>
      <c r="W18" s="3">
        <v>43006</v>
      </c>
      <c r="X18" s="2">
        <v>132.41</v>
      </c>
      <c r="Y18" s="2">
        <f t="shared" si="2"/>
        <v>-9.0586554092198272E-4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0.78890268097669536</v>
      </c>
      <c r="F19" s="124">
        <f ca="1">SUMIFS(INDIRECT("fincad_data!"&amp;$B19),fincad_data!$C:$C,$C18,fincad_data!$D:$D,F$13,fincad_data!$B:$B,$D$2,fincad_data!$A:$A,$D$1)</f>
        <v>0.48761218793014305</v>
      </c>
      <c r="G19" s="124">
        <f ca="1">SUMIFS(INDIRECT("fincad_data!"&amp;$B19),fincad_data!$C:$C,$C18,fincad_data!$D:$D,G$13,fincad_data!$B:$B,$D$2,fincad_data!$A:$A,$D$1)</f>
        <v>6.1480414107208316E-2</v>
      </c>
      <c r="H19" s="124"/>
      <c r="I19" s="124"/>
      <c r="K19" s="160">
        <f ca="1">E19/$G19</f>
        <v>12.831772401549259</v>
      </c>
      <c r="L19" s="160">
        <f ca="1">(F19-E19)/$G19</f>
        <v>-4.900593098172175</v>
      </c>
      <c r="M19" s="160">
        <f ca="1">(G19-F19)/$G19</f>
        <v>-6.9311793033770828</v>
      </c>
      <c r="N19" s="124"/>
      <c r="O19" s="124"/>
      <c r="W19" s="3">
        <v>43005</v>
      </c>
      <c r="X19" s="2">
        <v>132.53</v>
      </c>
      <c r="Y19" s="2">
        <f t="shared" si="2"/>
        <v>1.2080031669078851E-3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0.99110118951835313</v>
      </c>
      <c r="F20" s="123">
        <f ca="1">SUMIFS(INDIRECT("fincad_data!"&amp;$B20),fincad_data!$C:$C,$C20,fincad_data!$D:$D,F$13,fincad_data!$B:$B,$D$2,fincad_data!$A:$A,$D$1)</f>
        <v>0.97944881771114545</v>
      </c>
      <c r="G20" s="123">
        <f ca="1">SUMIFS(INDIRECT("fincad_data!"&amp;$B20),fincad_data!$C:$C,$C20,fincad_data!$D:$D,G$13,fincad_data!$B:$B,$D$2,fincad_data!$A:$A,$D$1)</f>
        <v>1.0098909693534279</v>
      </c>
      <c r="H20" s="123">
        <f ca="1">SUMIFS(INDIRECT("fincad_data!"&amp;$B20),fincad_data!$C:$C,$C20,fincad_data!$D:$D,H$13,fincad_data!$B:$B,$D$2,fincad_data!$A:$A,$D$1)</f>
        <v>1.2297105630458689</v>
      </c>
      <c r="I20" s="123"/>
      <c r="K20" s="159">
        <f ca="1">E20/$H20</f>
        <v>0.80596297966530883</v>
      </c>
      <c r="L20" s="159">
        <f ca="1">(F20-E20)/$H20</f>
        <v>-9.4757027851707937E-3</v>
      </c>
      <c r="M20" s="159">
        <f ca="1">(G20-F20)/$H20</f>
        <v>2.4755542122758011E-2</v>
      </c>
      <c r="N20" s="159">
        <f ca="1">(H20-G20)/$H20</f>
        <v>0.17875718099710394</v>
      </c>
      <c r="O20" s="123"/>
      <c r="W20" s="3">
        <v>43004</v>
      </c>
      <c r="X20" s="2">
        <v>132.37</v>
      </c>
      <c r="Y20" s="2">
        <f t="shared" si="2"/>
        <v>-1.51080223885986E-4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0.85185347599743566</v>
      </c>
      <c r="F21" s="124">
        <f ca="1">SUMIFS(INDIRECT("fincad_data!"&amp;$B21),fincad_data!$C:$C,$C20,fincad_data!$D:$D,F$13,fincad_data!$B:$B,$D$2,fincad_data!$A:$A,$D$1)</f>
        <v>0.67732992465265862</v>
      </c>
      <c r="G21" s="124">
        <f ca="1">SUMIFS(INDIRECT("fincad_data!"&amp;$B21),fincad_data!$C:$C,$C20,fincad_data!$D:$D,G$13,fincad_data!$B:$B,$D$2,fincad_data!$A:$A,$D$1)</f>
        <v>0.41907884906151499</v>
      </c>
      <c r="H21" s="124">
        <f ca="1">SUMIFS(INDIRECT("fincad_data!"&amp;$B21),fincad_data!$C:$C,$C20,fincad_data!$D:$D,H$13,fincad_data!$B:$B,$D$2,fincad_data!$A:$A,$D$1)</f>
        <v>5.656265949027578E-2</v>
      </c>
      <c r="I21" s="124"/>
      <c r="K21" s="160">
        <f ca="1">E21/$H21</f>
        <v>15.060350479875966</v>
      </c>
      <c r="L21" s="160">
        <f ca="1">(F21-E21)/$H21</f>
        <v>-3.085490550082445</v>
      </c>
      <c r="M21" s="160">
        <f ca="1">(G21-F21)/$H21</f>
        <v>-4.5657519981984231</v>
      </c>
      <c r="N21" s="160">
        <f ca="1">(H21-G21)/$H21</f>
        <v>-6.4091079315950976</v>
      </c>
      <c r="O21" s="124"/>
      <c r="W21" s="3">
        <v>43003</v>
      </c>
      <c r="X21" s="2">
        <v>132.38999999999999</v>
      </c>
      <c r="Y21" s="2">
        <f t="shared" si="2"/>
        <v>-1.0892944729003075E-2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0.99137286577244277</v>
      </c>
      <c r="F22" s="123">
        <f ca="1">SUMIFS(INDIRECT("fincad_data!"&amp;$B22),fincad_data!$C:$C,$C22,fincad_data!$D:$D,F$13,fincad_data!$B:$B,$D$2,fincad_data!$A:$A,$D$1)</f>
        <v>0.98222124916729825</v>
      </c>
      <c r="G22" s="123">
        <f ca="1">SUMIFS(INDIRECT("fincad_data!"&amp;$B22),fincad_data!$C:$C,$C22,fincad_data!$D:$D,G$13,fincad_data!$B:$B,$D$2,fincad_data!$A:$A,$D$1)</f>
        <v>0.97138810704463263</v>
      </c>
      <c r="H22" s="123">
        <f ca="1">SUMIFS(INDIRECT("fincad_data!"&amp;$B22),fincad_data!$C:$C,$C22,fincad_data!$D:$D,H$13,fincad_data!$B:$B,$D$2,fincad_data!$A:$A,$D$1)</f>
        <v>0.95795555233782981</v>
      </c>
      <c r="I22" s="123">
        <f ca="1">SUMIFS(INDIRECT("fincad_data!"&amp;$B22),fincad_data!$C:$C,$C22,fincad_data!$D:$D,I$13,fincad_data!$B:$B,$D$2,fincad_data!$A:$A,$D$1)</f>
        <v>1.0915209487172106</v>
      </c>
      <c r="K22" s="159">
        <f ca="1">E22/$I22</f>
        <v>0.90824905095732245</v>
      </c>
      <c r="L22" s="159">
        <f ca="1">(F22-E22)/$I22</f>
        <v>-8.3842794001340818E-3</v>
      </c>
      <c r="M22" s="159">
        <f ca="1">(G22-F22)/$I22</f>
        <v>-9.9248137522207555E-3</v>
      </c>
      <c r="N22" s="159">
        <f ca="1">(H22-G22)/$I22</f>
        <v>-1.2306272932818357E-2</v>
      </c>
      <c r="O22" s="159">
        <f ca="1">(I22-H22)/$I22</f>
        <v>0.12236631512785075</v>
      </c>
      <c r="W22" s="3">
        <v>43000</v>
      </c>
      <c r="X22" s="2">
        <v>133.84</v>
      </c>
      <c r="Y22" s="2">
        <f t="shared" si="2"/>
        <v>-3.5055042424152866E-3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0.9254684631965765</v>
      </c>
      <c r="F23" s="124">
        <f ca="1">SUMIFS(INDIRECT("fincad_data!"&amp;$B23),fincad_data!$C:$C,$C22,fincad_data!$D:$D,F$13,fincad_data!$B:$B,$D$2,fincad_data!$A:$A,$D$1)</f>
        <v>0.8474535064873906</v>
      </c>
      <c r="G23" s="124">
        <f ca="1">SUMIFS(INDIRECT("fincad_data!"&amp;$B23),fincad_data!$C:$C,$C22,fincad_data!$D:$D,G$13,fincad_data!$B:$B,$D$2,fincad_data!$A:$A,$D$1)</f>
        <v>0.76277443533407974</v>
      </c>
      <c r="H23" s="124">
        <f ca="1">SUMIFS(INDIRECT("fincad_data!"&amp;$B23),fincad_data!$C:$C,$C22,fincad_data!$D:$D,H$13,fincad_data!$B:$B,$D$2,fincad_data!$A:$A,$D$1)</f>
        <v>0.66772078330049489</v>
      </c>
      <c r="I23" s="124">
        <f ca="1">SUMIFS(INDIRECT("fincad_data!"&amp;$B23),fincad_data!$C:$C,$C22,fincad_data!$D:$D,I$13,fincad_data!$B:$B,$D$2,fincad_data!$A:$A,$D$1)</f>
        <v>3.1178895485381806E-2</v>
      </c>
      <c r="K23" s="161">
        <f ca="1">E23/$I23</f>
        <v>29.682528799985281</v>
      </c>
      <c r="L23" s="161">
        <f ca="1">(F23-E23)/$I23</f>
        <v>-2.5021719177243829</v>
      </c>
      <c r="M23" s="161">
        <f ca="1">(G23-F23)/$I23</f>
        <v>-2.7159099074889475</v>
      </c>
      <c r="N23" s="161">
        <f ca="1">(H23-G23)/$I23</f>
        <v>-3.0486536021826258</v>
      </c>
      <c r="O23" s="161">
        <f ca="1">(I23-H23)/$I23</f>
        <v>-20.415793372589327</v>
      </c>
      <c r="W23" s="3">
        <v>42999</v>
      </c>
      <c r="X23" s="2">
        <v>134.31</v>
      </c>
      <c r="Y23" s="2">
        <f t="shared" si="2"/>
        <v>6.3487534455232836E-3</v>
      </c>
    </row>
    <row r="24" spans="1:25" x14ac:dyDescent="0.25">
      <c r="A24" s="48"/>
      <c r="K24" s="16"/>
      <c r="W24" s="3">
        <v>42998</v>
      </c>
      <c r="X24" s="2">
        <v>133.46</v>
      </c>
      <c r="Y24" s="2">
        <f t="shared" si="2"/>
        <v>-2.9179624909008678E-3</v>
      </c>
    </row>
    <row r="25" spans="1:25" x14ac:dyDescent="0.25">
      <c r="A25" s="48"/>
      <c r="C25" s="41" t="s">
        <v>32</v>
      </c>
      <c r="D25" s="40">
        <f ca="1">D6</f>
        <v>132.001770704085</v>
      </c>
      <c r="L25" s="71"/>
      <c r="W25" s="3">
        <v>42997</v>
      </c>
      <c r="X25" s="2">
        <v>133.85</v>
      </c>
      <c r="Y25" s="2">
        <f t="shared" si="2"/>
        <v>3.7425193383382742E-3</v>
      </c>
    </row>
    <row r="26" spans="1:25" x14ac:dyDescent="0.25">
      <c r="A26" s="48"/>
      <c r="L26" s="2"/>
      <c r="W26" s="3">
        <v>42996</v>
      </c>
      <c r="X26" s="2">
        <v>133.35</v>
      </c>
      <c r="Y26" s="2">
        <f t="shared" si="2"/>
        <v>6.9985611313232842E-3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132.41999999999999</v>
      </c>
      <c r="Y27" s="2">
        <f t="shared" si="2"/>
        <v>7.7325834461897357E-3</v>
      </c>
    </row>
    <row r="28" spans="1:25" x14ac:dyDescent="0.25">
      <c r="A28" s="48"/>
      <c r="C28" s="8" t="s">
        <v>30</v>
      </c>
      <c r="D28" s="29">
        <f ca="1">E6</f>
        <v>132.07972386559999</v>
      </c>
      <c r="L28" s="71"/>
      <c r="W28" s="3">
        <v>42992</v>
      </c>
      <c r="X28" s="2">
        <v>131.4</v>
      </c>
      <c r="Y28" s="2">
        <f t="shared" si="2"/>
        <v>6.0901341711826369E-4</v>
      </c>
    </row>
    <row r="29" spans="1:25" x14ac:dyDescent="0.25">
      <c r="A29" s="48"/>
      <c r="C29" s="11" t="s">
        <v>14</v>
      </c>
      <c r="D29" s="30">
        <f ca="1">E7</f>
        <v>132.13113834750001</v>
      </c>
      <c r="W29" s="3">
        <v>42991</v>
      </c>
      <c r="X29" s="2">
        <v>131.32</v>
      </c>
      <c r="Y29" s="2">
        <f t="shared" si="2"/>
        <v>-3.9519735277696883E-3</v>
      </c>
    </row>
    <row r="30" spans="1:25" x14ac:dyDescent="0.25">
      <c r="A30" s="48"/>
      <c r="C30" s="11" t="s">
        <v>8</v>
      </c>
      <c r="D30" s="30">
        <f ca="1">E8</f>
        <v>132.17453805439999</v>
      </c>
      <c r="L30" s="71"/>
      <c r="W30" s="3">
        <v>42990</v>
      </c>
      <c r="X30" s="2">
        <v>131.84</v>
      </c>
      <c r="Y30" s="2">
        <f t="shared" si="2"/>
        <v>8.2254843051518568E-3</v>
      </c>
    </row>
    <row r="31" spans="1:25" x14ac:dyDescent="0.25">
      <c r="A31" s="48"/>
      <c r="C31" s="11" t="s">
        <v>6</v>
      </c>
      <c r="D31" s="30">
        <f ca="1">E9</f>
        <v>132.20896397499999</v>
      </c>
      <c r="L31" s="1"/>
      <c r="W31" s="3">
        <v>42989</v>
      </c>
      <c r="X31" s="2">
        <v>130.76</v>
      </c>
      <c r="Y31" s="2">
        <f t="shared" si="2"/>
        <v>7.4458221563421982E-3</v>
      </c>
    </row>
    <row r="32" spans="1:25" x14ac:dyDescent="0.25">
      <c r="A32" s="48"/>
      <c r="B32" s="48"/>
      <c r="C32" s="18" t="s">
        <v>67</v>
      </c>
      <c r="D32" s="31">
        <f ca="1">E10</f>
        <v>132.125354284808</v>
      </c>
      <c r="F32" s="4"/>
      <c r="G32" s="4"/>
      <c r="H32" s="4"/>
      <c r="L32" s="2"/>
      <c r="N32" s="74"/>
      <c r="W32" s="3">
        <v>42986</v>
      </c>
      <c r="X32" s="2">
        <v>129.79</v>
      </c>
      <c r="Y32" s="2">
        <f t="shared" si="2"/>
        <v>-4.6888897928850344E-3</v>
      </c>
    </row>
    <row r="33" spans="1:25" x14ac:dyDescent="0.25">
      <c r="A33" s="48"/>
      <c r="B33" s="48"/>
      <c r="L33" s="72"/>
      <c r="N33" s="75"/>
      <c r="W33" s="3">
        <v>42985</v>
      </c>
      <c r="X33" s="2">
        <v>130.4</v>
      </c>
      <c r="Y33" s="2">
        <f t="shared" si="2"/>
        <v>1.8421865817702093E-3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130.16</v>
      </c>
      <c r="Y34" s="2">
        <f t="shared" si="2"/>
        <v>4.0030846374357679E-3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129.63999999999999</v>
      </c>
      <c r="Y35" s="2">
        <f t="shared" si="2"/>
        <v>-6.7650934517734431E-3</v>
      </c>
    </row>
    <row r="36" spans="1:25" x14ac:dyDescent="0.25">
      <c r="A36" s="48"/>
      <c r="B36" s="48"/>
      <c r="C36" s="49" t="s">
        <v>30</v>
      </c>
      <c r="D36" s="105">
        <f ca="1">AC2</f>
        <v>7.1472103468248907E-2</v>
      </c>
      <c r="E36" s="106">
        <f ca="1">$D$25-$D$25*D36*SQRT(B39)/SQRT($B$42)</f>
        <v>127.30345537512227</v>
      </c>
      <c r="F36" s="106">
        <f ca="1">$D$25+$D$25*D36*SQRT(B39)/SQRT($B$42)</f>
        <v>136.70008603304774</v>
      </c>
      <c r="G36" s="106">
        <f ca="1">IF(D28&gt;$D$25,F36,E36)/D28</f>
        <v>1.0349816158924536</v>
      </c>
      <c r="H36" s="106">
        <f ca="1">(D28-$D$25)/($D$25*D36*SQRT(B39)/SQRT($B$42))</f>
        <v>1.6591726194800455E-2</v>
      </c>
      <c r="I36" s="106">
        <f ca="1">AF2</f>
        <v>5.9099999999999966</v>
      </c>
      <c r="J36" s="106">
        <f ca="1">$D$25+IF(D28&gt;$D$25,I36,I36*-1)</f>
        <v>137.911770704085</v>
      </c>
      <c r="K36" s="107">
        <f ca="1">J36/D28</f>
        <v>1.0441555044771256</v>
      </c>
      <c r="L36" s="72"/>
      <c r="W36" s="3">
        <v>42982</v>
      </c>
      <c r="X36" s="2">
        <v>130.52000000000001</v>
      </c>
      <c r="Y36" s="2">
        <f t="shared" si="2"/>
        <v>-1.7606312199123398E-3</v>
      </c>
    </row>
    <row r="37" spans="1:25" x14ac:dyDescent="0.25">
      <c r="A37" s="48"/>
      <c r="B37" s="48"/>
      <c r="C37" s="50" t="s">
        <v>14</v>
      </c>
      <c r="D37" s="108">
        <f ca="1">AC3</f>
        <v>7.3594094223969425E-2</v>
      </c>
      <c r="E37" s="109">
        <f ca="1">$D$25-$D$25*D37*SQRT(B40)/SQRT($B$42)</f>
        <v>125.13254599192348</v>
      </c>
      <c r="F37" s="109">
        <f ca="1">$D$25+$D$25*D37*SQRT(B40)/SQRT($B$42)</f>
        <v>138.87099541624653</v>
      </c>
      <c r="G37" s="109">
        <f ca="1">IF(D29&gt;$D$25,F37,E37)/D29</f>
        <v>1.0510088473696559</v>
      </c>
      <c r="H37" s="109">
        <f ca="1">(D29-$D$25)/($D$25*D37*SQRT(B40)/SQRT($B$42))</f>
        <v>1.8832932221007643E-2</v>
      </c>
      <c r="I37" s="109">
        <f ca="1">AF3</f>
        <v>13.340000000000003</v>
      </c>
      <c r="J37" s="109">
        <f ca="1">$D$25+IF(D29&gt;$D$25,I37,I37*-1)</f>
        <v>145.34177070408501</v>
      </c>
      <c r="K37" s="110">
        <f ca="1">J37/D29</f>
        <v>1.0999812195808192</v>
      </c>
      <c r="L37" s="73"/>
      <c r="W37" s="3">
        <v>42979</v>
      </c>
      <c r="X37" s="2">
        <v>130.75</v>
      </c>
      <c r="Y37" s="2">
        <f t="shared" si="2"/>
        <v>-1.757536844875192E-3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7.8875815635125329E-2</v>
      </c>
      <c r="E38" s="109">
        <f ca="1">$D$25-$D$25*D38*SQRT(B41)/SQRT($B$42)</f>
        <v>123.04524699136651</v>
      </c>
      <c r="F38" s="109">
        <f ca="1">$D$25+$D$25*D38*SQRT(B41)/SQRT($B$42)</f>
        <v>140.95829441680348</v>
      </c>
      <c r="G38" s="109">
        <f ca="1">IF(D30&gt;$D$25,F38,E38)/D30</f>
        <v>1.0664557371767647</v>
      </c>
      <c r="H38" s="109">
        <f ca="1">(D30-$D$25)/($D$25*D38*SQRT(B41)/SQRT($B$42))</f>
        <v>1.9289554279820698E-2</v>
      </c>
      <c r="I38" s="109">
        <f ca="1">AF4</f>
        <v>18.950000000000003</v>
      </c>
      <c r="J38" s="109">
        <f ca="1">$D$25+IF(D30&gt;$D$25,I38,I38*-1)</f>
        <v>150.95177070408499</v>
      </c>
      <c r="K38" s="110">
        <f ca="1">J38/D30</f>
        <v>1.1420639173481109</v>
      </c>
      <c r="W38" s="3">
        <v>42978</v>
      </c>
      <c r="X38" s="2">
        <v>130.97999999999999</v>
      </c>
      <c r="Y38" s="2">
        <f t="shared" si="2"/>
        <v>-2.2901637567171953E-4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8.1678856515892503E-2</v>
      </c>
      <c r="E39" s="109">
        <f ca="1">$D$25-$D$25*D39*SQRT(B42)/SQRT($B$42)</f>
        <v>121.2200170149023</v>
      </c>
      <c r="F39" s="109">
        <f ca="1">$D$25+$D$25*D39*SQRT(B42)/SQRT($B$42)</f>
        <v>142.7835243932677</v>
      </c>
      <c r="G39" s="109">
        <f ca="1">IF(D31&gt;$D$25,F39,E39)/D31</f>
        <v>1.0799836871898285</v>
      </c>
      <c r="H39" s="109">
        <f ca="1">(D31-$D$25)/($D$25*D39*SQRT(B42)/SQRT($B$42))</f>
        <v>1.9217028777318589E-2</v>
      </c>
      <c r="I39" s="109">
        <f ca="1">AF5</f>
        <v>19.939999999999998</v>
      </c>
      <c r="J39" s="109">
        <f ca="1">$D$25+IF(D31&gt;$D$25,I39,I39*-1)</f>
        <v>151.941770704085</v>
      </c>
      <c r="K39" s="110">
        <f ca="1">J39/D31</f>
        <v>1.1492546808915043</v>
      </c>
      <c r="L39" s="72"/>
      <c r="W39" s="3">
        <v>42977</v>
      </c>
      <c r="X39" s="2">
        <v>131.01</v>
      </c>
      <c r="Y39" s="2">
        <f t="shared" si="2"/>
        <v>-2.4395834314894379E-3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0.10454239315561895</v>
      </c>
      <c r="E40" s="112">
        <f ca="1">$D$25-$D$25*D40*SQRT(B43)/SQRT($B$42)</f>
        <v>112.48593324170365</v>
      </c>
      <c r="F40" s="112">
        <f ca="1">$D$25+$D$25*D40*SQRT(B43)/SQRT($B$42)</f>
        <v>151.51760816646635</v>
      </c>
      <c r="G40" s="112">
        <f ca="1">IF(D32&gt;$D$25,F40,E40)/D32</f>
        <v>1.1467716320355639</v>
      </c>
      <c r="H40" s="112">
        <f ca="1">(D32-$D$25)/($D$25*D40*SQRT(B43)/SQRT($B$42))</f>
        <v>6.3324764290137404E-3</v>
      </c>
      <c r="I40" s="112">
        <f ca="1">AF6</f>
        <v>23.200000000000003</v>
      </c>
      <c r="J40" s="112">
        <f ca="1">$D$25+IF(D32&gt;$D$25,I40,I40*-1)</f>
        <v>155.20177070408499</v>
      </c>
      <c r="K40" s="113">
        <f ca="1">J40/D32</f>
        <v>1.1746554742970354</v>
      </c>
      <c r="L40" s="72"/>
      <c r="W40" s="3">
        <v>42976</v>
      </c>
      <c r="X40" s="2">
        <v>131.33000000000001</v>
      </c>
      <c r="Y40" s="2">
        <f t="shared" si="2"/>
        <v>3.5087755296792705E-3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130.87</v>
      </c>
      <c r="Y41" s="2">
        <f t="shared" si="2"/>
        <v>3.6745046320085491E-3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130.38999999999999</v>
      </c>
      <c r="Y42" s="2">
        <f t="shared" si="2"/>
        <v>8.6267191395243414E-3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129.27000000000001</v>
      </c>
      <c r="Y43" s="2">
        <f t="shared" si="2"/>
        <v>4.0307007520108936E-3</v>
      </c>
    </row>
    <row r="44" spans="1:25" x14ac:dyDescent="0.25">
      <c r="A44" s="48"/>
      <c r="C44" s="49" t="s">
        <v>30</v>
      </c>
      <c r="D44" s="108">
        <f ca="1">G6</f>
        <v>8.0184888588161099E-2</v>
      </c>
      <c r="E44" s="109">
        <f ca="1">$D$25-$D$25*D44*SQRT(B47)/SQRT($B$42)</f>
        <v>126.73070866835958</v>
      </c>
      <c r="F44" s="109">
        <f ca="1">$D$25+$D$25*D44*SQRT(B47)/SQRT($B$50)</f>
        <v>137.27283273981044</v>
      </c>
      <c r="G44" s="109">
        <f ca="1">IF(D28&gt;$D$25,F44,E44)/D28</f>
        <v>1.0393179870628348</v>
      </c>
      <c r="H44" s="109">
        <f ca="1">(D28-$D$25)/($D$25*D44*SQRT(B47)/SQRT($B$50))</f>
        <v>1.4788890926846258E-2</v>
      </c>
      <c r="I44" s="116">
        <f ca="1">D44/D36</f>
        <v>1.1219046970372546</v>
      </c>
      <c r="W44" s="3">
        <v>42970</v>
      </c>
      <c r="X44" s="2">
        <v>128.75</v>
      </c>
      <c r="Y44" s="2">
        <f t="shared" si="2"/>
        <v>-1.0091993248733352E-3</v>
      </c>
    </row>
    <row r="45" spans="1:25" x14ac:dyDescent="0.25">
      <c r="A45" s="48"/>
      <c r="C45" s="50" t="s">
        <v>14</v>
      </c>
      <c r="D45" s="108">
        <f ca="1">G7</f>
        <v>9.3341821925831597E-2</v>
      </c>
      <c r="E45" s="109">
        <f ca="1">$D$25-$D$25*D45*SQRT(B48)/SQRT($B$42)</f>
        <v>123.28930597967687</v>
      </c>
      <c r="F45" s="109">
        <f ca="1">$D$25+$D$25*D45*SQRT(B48)/SQRT($B$50)</f>
        <v>140.71423542849314</v>
      </c>
      <c r="G45" s="109">
        <f ca="1">IF(D29&gt;$D$25,F45,E45)/D29</f>
        <v>1.064958927837433</v>
      </c>
      <c r="H45" s="109">
        <f ca="1">(D29-$D$25)/($D$25*D45*SQRT(B48)/SQRT($B$50))</f>
        <v>1.4848570124201786E-2</v>
      </c>
      <c r="I45" s="116">
        <f ca="1">D45/D37</f>
        <v>1.2683330491406521</v>
      </c>
      <c r="W45" s="3">
        <v>42969</v>
      </c>
      <c r="X45" s="2">
        <v>128.88</v>
      </c>
      <c r="Y45" s="2">
        <f t="shared" si="2"/>
        <v>1.0091993248733252E-3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9.6638933397638599E-2</v>
      </c>
      <c r="E46" s="109">
        <f ca="1">$D$25-$D$25*D46*SQRT(B49)/SQRT($B$42)</f>
        <v>121.02820559318018</v>
      </c>
      <c r="F46" s="109">
        <f ca="1">$D$25+$D$25*D46*SQRT(B49)/SQRT($B$50)</f>
        <v>142.97533581498982</v>
      </c>
      <c r="G46" s="109">
        <f ca="1">IF(D30&gt;$D$25,F46,E46)/D30</f>
        <v>1.0817161755930971</v>
      </c>
      <c r="H46" s="109">
        <f ca="1">(D30-$D$25)/($D$25*D46*SQRT(B49)/SQRT($B$50))</f>
        <v>1.574395819124446E-2</v>
      </c>
      <c r="I46" s="116">
        <f ca="1">D46/D38</f>
        <v>1.2252036016297361</v>
      </c>
      <c r="W46" s="3">
        <v>42968</v>
      </c>
      <c r="X46" s="2">
        <v>128.75</v>
      </c>
      <c r="Y46" s="2">
        <f t="shared" si="2"/>
        <v>2.7221482879846303E-3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9.8280209389505199E-2</v>
      </c>
      <c r="E47" s="109">
        <f ca="1">$D$25-$D$25*D47*SQRT(B50)/SQRT($B$42)</f>
        <v>119.02860903950207</v>
      </c>
      <c r="F47" s="109">
        <f ca="1">$D$25+$D$25*D47*SQRT(B50)/SQRT($B$50)</f>
        <v>144.97493236866794</v>
      </c>
      <c r="G47" s="109">
        <f ca="1">IF(D31&gt;$D$25,F47,E47)/D31</f>
        <v>1.0965590230030235</v>
      </c>
      <c r="H47" s="109">
        <f ca="1">(D31-$D$25)/($D$25*D47*SQRT(B50)/SQRT($B$50))</f>
        <v>1.597091566974209E-2</v>
      </c>
      <c r="I47" s="116">
        <f ca="1">D47/D39</f>
        <v>1.2032515338946073</v>
      </c>
      <c r="W47" s="3">
        <v>42965</v>
      </c>
      <c r="X47" s="2">
        <v>128.4</v>
      </c>
      <c r="Y47" s="2">
        <f t="shared" si="2"/>
        <v>-3.8933230003169431E-4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0.10258761098539</v>
      </c>
      <c r="E48" s="112">
        <f ca="1">$D$25-$D$25*D48*SQRT(B51)/SQRT($B$42)</f>
        <v>112.85084942505294</v>
      </c>
      <c r="F48" s="112">
        <f ca="1">$D$25+$D$25*D48*SQRT(B51)/SQRT($B$50)</f>
        <v>151.15269198311708</v>
      </c>
      <c r="G48" s="112">
        <f ca="1">IF(D32&gt;$D$25,F48,E48)/D32</f>
        <v>1.1440097383375334</v>
      </c>
      <c r="H48" s="112">
        <f ca="1">(D32-$D$25)/($D$25*D48*SQRT(B51)/SQRT($B$50))</f>
        <v>6.4531402391749303E-3</v>
      </c>
      <c r="I48" s="117">
        <f ca="1">D48/D40</f>
        <v>0.98130153604462533</v>
      </c>
      <c r="W48" s="3">
        <v>42964</v>
      </c>
      <c r="X48" s="2">
        <v>128.44999999999999</v>
      </c>
      <c r="Y48" s="2">
        <f t="shared" si="2"/>
        <v>-9.4530380049003323E-3</v>
      </c>
    </row>
    <row r="49" spans="2:25" x14ac:dyDescent="0.25">
      <c r="B49" s="58">
        <f>B41</f>
        <v>185</v>
      </c>
      <c r="W49" s="3">
        <v>42963</v>
      </c>
      <c r="X49" s="2">
        <v>129.66999999999999</v>
      </c>
      <c r="Y49" s="2">
        <f t="shared" si="2"/>
        <v>-1.6181856738523811E-3</v>
      </c>
    </row>
    <row r="50" spans="2:25" x14ac:dyDescent="0.25">
      <c r="B50" s="58">
        <f>B42</f>
        <v>250</v>
      </c>
      <c r="W50" s="3">
        <v>42962</v>
      </c>
      <c r="X50" s="2">
        <v>129.88</v>
      </c>
      <c r="Y50" s="2">
        <f t="shared" si="2"/>
        <v>5.7138600363243449E-3</v>
      </c>
    </row>
    <row r="51" spans="2:25" x14ac:dyDescent="0.25">
      <c r="B51" s="58">
        <v>500</v>
      </c>
      <c r="W51" s="3">
        <v>42961</v>
      </c>
      <c r="X51" s="2">
        <v>129.13999999999999</v>
      </c>
      <c r="Y51" s="2">
        <f t="shared" si="2"/>
        <v>5.4219435122454421E-4</v>
      </c>
    </row>
    <row r="52" spans="2:25" x14ac:dyDescent="0.25">
      <c r="W52" s="3">
        <v>42958</v>
      </c>
      <c r="X52" s="2">
        <v>129.07</v>
      </c>
      <c r="Y52" s="2">
        <f t="shared" si="2"/>
        <v>3.9591714178391869E-3</v>
      </c>
    </row>
    <row r="53" spans="2:25" x14ac:dyDescent="0.25">
      <c r="W53" s="3">
        <v>42957</v>
      </c>
      <c r="X53" s="2">
        <v>128.56</v>
      </c>
      <c r="Y53" s="2">
        <f t="shared" si="2"/>
        <v>-6.8989847682893379E-3</v>
      </c>
    </row>
    <row r="54" spans="2:25" x14ac:dyDescent="0.25">
      <c r="W54" s="3">
        <v>42956</v>
      </c>
      <c r="X54" s="2">
        <v>129.44999999999999</v>
      </c>
      <c r="Y54" s="2">
        <f t="shared" si="2"/>
        <v>-1.5438057871268731E-3</v>
      </c>
    </row>
    <row r="55" spans="2:25" x14ac:dyDescent="0.25">
      <c r="B55" s="58"/>
      <c r="W55" s="3">
        <v>42955</v>
      </c>
      <c r="X55" s="2">
        <v>129.65</v>
      </c>
      <c r="Y55" s="2">
        <f t="shared" si="2"/>
        <v>-7.5303875137984269E-3</v>
      </c>
    </row>
    <row r="56" spans="2:25" x14ac:dyDescent="0.25">
      <c r="B56" s="64"/>
      <c r="W56" s="3">
        <v>42954</v>
      </c>
      <c r="X56" s="2">
        <v>130.63</v>
      </c>
      <c r="Y56" s="2">
        <f t="shared" si="2"/>
        <v>2.4526723416572684E-3</v>
      </c>
    </row>
    <row r="57" spans="2:25" x14ac:dyDescent="0.25">
      <c r="W57" s="3">
        <v>42951</v>
      </c>
      <c r="X57" s="2">
        <v>130.31</v>
      </c>
      <c r="Y57" s="2">
        <f t="shared" si="2"/>
        <v>-2.3761173176964408E-3</v>
      </c>
    </row>
    <row r="58" spans="2:25" x14ac:dyDescent="0.25">
      <c r="W58" s="3">
        <v>42950</v>
      </c>
      <c r="X58" s="2">
        <v>130.62</v>
      </c>
      <c r="Y58" s="2">
        <f t="shared" si="2"/>
        <v>-4.9639263408050704E-3</v>
      </c>
    </row>
    <row r="59" spans="2:25" x14ac:dyDescent="0.25">
      <c r="W59" s="3">
        <v>42949</v>
      </c>
      <c r="X59" s="2">
        <v>131.27000000000001</v>
      </c>
      <c r="Y59" s="2">
        <f t="shared" si="2"/>
        <v>7.8005901818397252E-3</v>
      </c>
    </row>
    <row r="60" spans="2:25" x14ac:dyDescent="0.25">
      <c r="W60" s="3">
        <v>42948</v>
      </c>
      <c r="X60" s="2">
        <v>130.25</v>
      </c>
      <c r="Y60" s="2">
        <f t="shared" si="2"/>
        <v>-2.4538007864709148E-3</v>
      </c>
    </row>
    <row r="61" spans="2:25" x14ac:dyDescent="0.25">
      <c r="W61" s="3">
        <v>42947</v>
      </c>
      <c r="X61" s="2">
        <v>130.57</v>
      </c>
      <c r="Y61" s="2">
        <f t="shared" si="2"/>
        <v>4.1442883567187469E-3</v>
      </c>
    </row>
    <row r="62" spans="2:25" x14ac:dyDescent="0.25">
      <c r="W62" s="3">
        <v>42944</v>
      </c>
      <c r="X62" s="2">
        <v>130.03</v>
      </c>
      <c r="Y62" s="2">
        <f t="shared" si="2"/>
        <v>8.4631664986081052E-4</v>
      </c>
    </row>
    <row r="63" spans="2:25" x14ac:dyDescent="0.25">
      <c r="W63" s="3">
        <v>42943</v>
      </c>
      <c r="X63" s="2">
        <v>129.91999999999999</v>
      </c>
      <c r="Y63" s="2">
        <f t="shared" si="2"/>
        <v>-4.1477899545822473E-3</v>
      </c>
    </row>
    <row r="64" spans="2:25" x14ac:dyDescent="0.25">
      <c r="W64" s="3">
        <v>42942</v>
      </c>
      <c r="X64" s="2">
        <v>130.46</v>
      </c>
      <c r="Y64" s="2">
        <f t="shared" si="2"/>
        <v>1.1504392111352929E-3</v>
      </c>
    </row>
    <row r="65" spans="11:25" x14ac:dyDescent="0.25">
      <c r="W65" s="3">
        <v>42941</v>
      </c>
      <c r="X65" s="2">
        <v>130.31</v>
      </c>
      <c r="Y65" s="2">
        <f t="shared" si="2"/>
        <v>7.3943185247764831E-3</v>
      </c>
    </row>
    <row r="66" spans="11:25" x14ac:dyDescent="0.25">
      <c r="W66" s="3">
        <v>42940</v>
      </c>
      <c r="X66" s="2">
        <v>129.35</v>
      </c>
      <c r="Y66" s="2">
        <f t="shared" si="2"/>
        <v>-2.0080328032457458E-3</v>
      </c>
    </row>
    <row r="67" spans="11:25" x14ac:dyDescent="0.25">
      <c r="K67" s="48"/>
      <c r="W67" s="3">
        <v>42937</v>
      </c>
      <c r="X67" s="2">
        <v>129.61000000000001</v>
      </c>
      <c r="Y67" s="2">
        <f t="shared" si="2"/>
        <v>-4.2345214754985535E-3</v>
      </c>
    </row>
    <row r="68" spans="11:25" x14ac:dyDescent="0.25">
      <c r="W68" s="3">
        <v>42936</v>
      </c>
      <c r="X68" s="2">
        <v>130.16</v>
      </c>
      <c r="Y68" s="2">
        <f t="shared" si="2"/>
        <v>9.4948414880360512E-3</v>
      </c>
    </row>
    <row r="69" spans="11:25" x14ac:dyDescent="0.25">
      <c r="W69" s="3">
        <v>42935</v>
      </c>
      <c r="X69" s="2">
        <v>128.93</v>
      </c>
      <c r="Y69" s="2">
        <f t="shared" si="2"/>
        <v>-4.2568076352971921E-3</v>
      </c>
    </row>
    <row r="70" spans="11:25" x14ac:dyDescent="0.25">
      <c r="W70" s="3">
        <v>42934</v>
      </c>
      <c r="X70" s="2">
        <v>129.47999999999999</v>
      </c>
      <c r="Y70" s="2">
        <f t="shared" ref="Y70:Y133" si="3">LN(X70/X71)</f>
        <v>1.5458342852583266E-3</v>
      </c>
    </row>
    <row r="71" spans="11:25" x14ac:dyDescent="0.25">
      <c r="W71" s="3">
        <v>42933</v>
      </c>
      <c r="X71" s="2">
        <v>129.28</v>
      </c>
      <c r="Y71" s="2">
        <f t="shared" si="3"/>
        <v>1.6257019256889617E-3</v>
      </c>
    </row>
    <row r="72" spans="11:25" x14ac:dyDescent="0.25">
      <c r="W72" s="3">
        <v>42930</v>
      </c>
      <c r="X72" s="2">
        <v>129.07</v>
      </c>
      <c r="Y72" s="2">
        <f t="shared" si="3"/>
        <v>-4.647560114639088E-4</v>
      </c>
    </row>
    <row r="73" spans="11:25" x14ac:dyDescent="0.25">
      <c r="W73" s="3">
        <v>42929</v>
      </c>
      <c r="X73" s="2">
        <v>129.13</v>
      </c>
      <c r="Y73" s="2">
        <f t="shared" si="3"/>
        <v>-7.7438339760578192E-5</v>
      </c>
    </row>
    <row r="74" spans="11:25" x14ac:dyDescent="0.25">
      <c r="W74" s="3">
        <v>42928</v>
      </c>
      <c r="X74" s="2">
        <v>129.13999999999999</v>
      </c>
      <c r="Y74" s="2">
        <f t="shared" si="3"/>
        <v>-1.162490476830073E-2</v>
      </c>
    </row>
    <row r="75" spans="11:25" x14ac:dyDescent="0.25">
      <c r="W75" s="3">
        <v>42927</v>
      </c>
      <c r="X75" s="2">
        <v>130.65</v>
      </c>
      <c r="Y75" s="2">
        <f t="shared" si="3"/>
        <v>5.0644675466938365E-3</v>
      </c>
    </row>
    <row r="76" spans="11:25" x14ac:dyDescent="0.25">
      <c r="W76" s="3">
        <v>42926</v>
      </c>
      <c r="X76" s="2">
        <v>129.99</v>
      </c>
      <c r="Y76" s="2">
        <f t="shared" si="3"/>
        <v>5.3864800656003233E-4</v>
      </c>
    </row>
    <row r="77" spans="11:25" x14ac:dyDescent="0.25">
      <c r="W77" s="3">
        <v>42923</v>
      </c>
      <c r="X77" s="2">
        <v>129.91999999999999</v>
      </c>
      <c r="Y77" s="2">
        <f t="shared" si="3"/>
        <v>4.5515989862147371E-3</v>
      </c>
    </row>
    <row r="78" spans="11:25" x14ac:dyDescent="0.25">
      <c r="W78" s="3">
        <v>42922</v>
      </c>
      <c r="X78" s="2">
        <v>129.33000000000001</v>
      </c>
      <c r="Y78" s="2">
        <f t="shared" si="3"/>
        <v>5.8937743309955166E-3</v>
      </c>
    </row>
    <row r="79" spans="11:25" x14ac:dyDescent="0.25">
      <c r="W79" s="3">
        <v>42921</v>
      </c>
      <c r="X79" s="2">
        <v>128.57</v>
      </c>
      <c r="Y79" s="2">
        <f t="shared" si="3"/>
        <v>2.3336315301732198E-4</v>
      </c>
    </row>
    <row r="80" spans="11:25" x14ac:dyDescent="0.25">
      <c r="W80" s="3">
        <v>42920</v>
      </c>
      <c r="X80" s="2">
        <v>128.54</v>
      </c>
      <c r="Y80" s="2">
        <f t="shared" si="3"/>
        <v>-2.4087971552340004E-3</v>
      </c>
    </row>
    <row r="81" spans="23:25" x14ac:dyDescent="0.25">
      <c r="W81" s="3">
        <v>42919</v>
      </c>
      <c r="X81" s="2">
        <v>128.85</v>
      </c>
      <c r="Y81" s="2">
        <f t="shared" si="3"/>
        <v>3.4985458425131457E-3</v>
      </c>
    </row>
    <row r="82" spans="23:25" x14ac:dyDescent="0.25">
      <c r="W82" s="3">
        <v>42916</v>
      </c>
      <c r="X82" s="2">
        <v>128.4</v>
      </c>
      <c r="Y82" s="2">
        <f t="shared" si="3"/>
        <v>4.6739893349154784E-4</v>
      </c>
    </row>
    <row r="83" spans="23:25" x14ac:dyDescent="0.25">
      <c r="W83" s="3">
        <v>42915</v>
      </c>
      <c r="X83" s="2">
        <v>128.34</v>
      </c>
      <c r="Y83" s="2">
        <f t="shared" si="3"/>
        <v>4.451219719137524E-3</v>
      </c>
    </row>
    <row r="84" spans="23:25" x14ac:dyDescent="0.25">
      <c r="W84" s="3">
        <v>42914</v>
      </c>
      <c r="X84" s="2">
        <v>127.77</v>
      </c>
      <c r="Y84" s="2">
        <f t="shared" si="3"/>
        <v>2.9785254815362207E-3</v>
      </c>
    </row>
    <row r="85" spans="23:25" x14ac:dyDescent="0.25">
      <c r="W85" s="3">
        <v>42913</v>
      </c>
      <c r="X85" s="2">
        <v>127.39</v>
      </c>
      <c r="Y85" s="2">
        <f t="shared" si="3"/>
        <v>1.8379666560880338E-2</v>
      </c>
    </row>
    <row r="86" spans="23:25" x14ac:dyDescent="0.25">
      <c r="W86" s="3">
        <v>42912</v>
      </c>
      <c r="X86" s="2">
        <v>125.07</v>
      </c>
      <c r="Y86" s="2">
        <f t="shared" si="3"/>
        <v>4.5678646560528072E-3</v>
      </c>
    </row>
    <row r="87" spans="23:25" x14ac:dyDescent="0.25">
      <c r="W87" s="3">
        <v>42909</v>
      </c>
      <c r="X87" s="2">
        <v>124.5</v>
      </c>
      <c r="Y87" s="2">
        <f t="shared" si="3"/>
        <v>2.8152039505865778E-3</v>
      </c>
    </row>
    <row r="88" spans="23:25" x14ac:dyDescent="0.25">
      <c r="W88" s="3">
        <v>42908</v>
      </c>
      <c r="X88" s="2">
        <v>124.15</v>
      </c>
      <c r="Y88" s="2">
        <f t="shared" si="3"/>
        <v>-1.9312792676976567E-3</v>
      </c>
    </row>
    <row r="89" spans="23:25" x14ac:dyDescent="0.25">
      <c r="W89" s="3">
        <v>42907</v>
      </c>
      <c r="X89" s="2">
        <v>124.39</v>
      </c>
      <c r="Y89" s="2">
        <f t="shared" si="3"/>
        <v>2.334099011311843E-3</v>
      </c>
    </row>
    <row r="90" spans="23:25" x14ac:dyDescent="0.25">
      <c r="W90" s="3">
        <v>42906</v>
      </c>
      <c r="X90" s="2">
        <v>124.1</v>
      </c>
      <c r="Y90" s="2">
        <f t="shared" si="3"/>
        <v>-1.8516287542846694E-3</v>
      </c>
    </row>
    <row r="91" spans="23:25" x14ac:dyDescent="0.25">
      <c r="W91" s="3">
        <v>42905</v>
      </c>
      <c r="X91" s="2">
        <v>124.33</v>
      </c>
      <c r="Y91" s="2">
        <f t="shared" si="3"/>
        <v>1.4488090106704785E-3</v>
      </c>
    </row>
    <row r="92" spans="23:25" x14ac:dyDescent="0.25">
      <c r="W92" s="3">
        <v>42902</v>
      </c>
      <c r="X92" s="2">
        <v>124.15</v>
      </c>
      <c r="Y92" s="2">
        <f t="shared" si="3"/>
        <v>4.1163946902602003E-3</v>
      </c>
    </row>
    <row r="93" spans="23:25" x14ac:dyDescent="0.25">
      <c r="W93" s="3">
        <v>42901</v>
      </c>
      <c r="X93" s="2">
        <v>123.64</v>
      </c>
      <c r="Y93" s="2">
        <f t="shared" si="3"/>
        <v>5.8403800016317113E-3</v>
      </c>
    </row>
    <row r="94" spans="23:25" x14ac:dyDescent="0.25">
      <c r="W94" s="3">
        <v>42900</v>
      </c>
      <c r="X94" s="2">
        <v>122.92</v>
      </c>
      <c r="Y94" s="2">
        <f t="shared" si="3"/>
        <v>-3.8973742090035999E-3</v>
      </c>
    </row>
    <row r="95" spans="23:25" x14ac:dyDescent="0.25">
      <c r="W95" s="3">
        <v>42899</v>
      </c>
      <c r="X95" s="2">
        <v>123.4</v>
      </c>
      <c r="Y95" s="2">
        <f t="shared" si="3"/>
        <v>1.8655965178944764E-3</v>
      </c>
    </row>
    <row r="96" spans="23:25" x14ac:dyDescent="0.25">
      <c r="W96" s="3">
        <v>42898</v>
      </c>
      <c r="X96" s="2">
        <v>123.17</v>
      </c>
      <c r="Y96" s="2">
        <f t="shared" si="3"/>
        <v>-2.7566094965301648E-3</v>
      </c>
    </row>
    <row r="97" spans="23:25" x14ac:dyDescent="0.25">
      <c r="W97" s="3">
        <v>42895</v>
      </c>
      <c r="X97" s="2">
        <v>123.51</v>
      </c>
      <c r="Y97" s="2">
        <f t="shared" si="3"/>
        <v>9.7205353948068892E-4</v>
      </c>
    </row>
    <row r="98" spans="23:25" x14ac:dyDescent="0.25">
      <c r="W98" s="3">
        <v>42894</v>
      </c>
      <c r="X98" s="2">
        <v>123.39</v>
      </c>
      <c r="Y98" s="2">
        <f t="shared" si="3"/>
        <v>-1.8622733206848801E-3</v>
      </c>
    </row>
    <row r="99" spans="23:25" x14ac:dyDescent="0.25">
      <c r="W99" s="3">
        <v>42893</v>
      </c>
      <c r="X99" s="2">
        <v>123.62</v>
      </c>
      <c r="Y99" s="2">
        <f t="shared" si="3"/>
        <v>1.9433204496346499E-3</v>
      </c>
    </row>
    <row r="100" spans="23:25" x14ac:dyDescent="0.25">
      <c r="W100" s="3">
        <v>42892</v>
      </c>
      <c r="X100" s="2">
        <v>123.38</v>
      </c>
      <c r="Y100" s="2">
        <f t="shared" si="3"/>
        <v>-7.5898628378447217E-3</v>
      </c>
    </row>
    <row r="101" spans="23:25" x14ac:dyDescent="0.25">
      <c r="W101" s="3">
        <v>42891</v>
      </c>
      <c r="X101" s="2">
        <v>124.32</v>
      </c>
      <c r="Y101" s="2">
        <f t="shared" si="3"/>
        <v>-2.0891932066621449E-3</v>
      </c>
    </row>
    <row r="102" spans="23:25" x14ac:dyDescent="0.25">
      <c r="W102" s="3">
        <v>42888</v>
      </c>
      <c r="X102" s="2">
        <v>124.58</v>
      </c>
      <c r="Y102" s="2">
        <f t="shared" si="3"/>
        <v>-2.2450298075986164E-3</v>
      </c>
    </row>
    <row r="103" spans="23:25" x14ac:dyDescent="0.25">
      <c r="W103" s="3">
        <v>42887</v>
      </c>
      <c r="X103" s="2">
        <v>124.86</v>
      </c>
      <c r="Y103" s="2">
        <f t="shared" si="3"/>
        <v>2.405582107855245E-3</v>
      </c>
    </row>
    <row r="104" spans="23:25" x14ac:dyDescent="0.25">
      <c r="W104" s="3">
        <v>42886</v>
      </c>
      <c r="X104" s="2">
        <v>124.56</v>
      </c>
      <c r="Y104" s="2">
        <f t="shared" si="3"/>
        <v>4.5866103339922875E-3</v>
      </c>
    </row>
    <row r="105" spans="23:25" x14ac:dyDescent="0.25">
      <c r="W105" s="3">
        <v>42885</v>
      </c>
      <c r="X105" s="2">
        <v>123.99</v>
      </c>
      <c r="Y105" s="2">
        <f t="shared" si="3"/>
        <v>-1.8532699394062646E-3</v>
      </c>
    </row>
    <row r="106" spans="23:25" x14ac:dyDescent="0.25">
      <c r="W106" s="3">
        <v>42884</v>
      </c>
      <c r="X106" s="2">
        <v>124.22</v>
      </c>
      <c r="Y106" s="2">
        <f t="shared" si="3"/>
        <v>-2.2515287736054406E-3</v>
      </c>
    </row>
    <row r="107" spans="23:25" x14ac:dyDescent="0.25">
      <c r="W107" s="3">
        <v>42881</v>
      </c>
      <c r="X107" s="2">
        <v>124.5</v>
      </c>
      <c r="Y107" s="2">
        <f t="shared" si="3"/>
        <v>-6.9636492231714506E-3</v>
      </c>
    </row>
    <row r="108" spans="23:25" x14ac:dyDescent="0.25">
      <c r="W108" s="3">
        <v>42880</v>
      </c>
      <c r="X108" s="2">
        <v>125.37</v>
      </c>
      <c r="Y108" s="2">
        <f t="shared" si="3"/>
        <v>2.3158325382931274E-3</v>
      </c>
    </row>
    <row r="109" spans="23:25" x14ac:dyDescent="0.25">
      <c r="W109" s="3">
        <v>42879</v>
      </c>
      <c r="X109" s="2">
        <v>125.08</v>
      </c>
      <c r="Y109" s="2">
        <f t="shared" si="3"/>
        <v>5.597984871688038E-4</v>
      </c>
    </row>
    <row r="110" spans="23:25" x14ac:dyDescent="0.25">
      <c r="W110" s="3">
        <v>42878</v>
      </c>
      <c r="X110" s="2">
        <v>125.01</v>
      </c>
      <c r="Y110" s="2">
        <f t="shared" si="3"/>
        <v>-5.5979848716864692E-4</v>
      </c>
    </row>
    <row r="111" spans="23:25" x14ac:dyDescent="0.25">
      <c r="W111" s="3">
        <v>42877</v>
      </c>
      <c r="X111" s="2">
        <v>125.08</v>
      </c>
      <c r="Y111" s="2">
        <f t="shared" si="3"/>
        <v>3.1228755811457377E-3</v>
      </c>
    </row>
    <row r="112" spans="23:25" x14ac:dyDescent="0.25">
      <c r="W112" s="3">
        <v>42874</v>
      </c>
      <c r="X112" s="2">
        <v>124.69</v>
      </c>
      <c r="Y112" s="2">
        <f t="shared" si="3"/>
        <v>7.3248606972793331E-3</v>
      </c>
    </row>
    <row r="113" spans="23:25" x14ac:dyDescent="0.25">
      <c r="W113" s="3">
        <v>42873</v>
      </c>
      <c r="X113" s="2">
        <v>123.78</v>
      </c>
      <c r="Y113" s="2">
        <f t="shared" si="3"/>
        <v>8.0821147210352444E-4</v>
      </c>
    </row>
    <row r="114" spans="23:25" x14ac:dyDescent="0.25">
      <c r="W114" s="3">
        <v>42872</v>
      </c>
      <c r="X114" s="2">
        <v>123.68</v>
      </c>
      <c r="Y114" s="2">
        <f t="shared" si="3"/>
        <v>-1.3571780288821859E-2</v>
      </c>
    </row>
    <row r="115" spans="23:25" x14ac:dyDescent="0.25">
      <c r="W115" s="3">
        <v>42871</v>
      </c>
      <c r="X115" s="2">
        <v>125.37</v>
      </c>
      <c r="Y115" s="2">
        <f t="shared" si="3"/>
        <v>3.9160889207571856E-3</v>
      </c>
    </row>
    <row r="116" spans="23:25" x14ac:dyDescent="0.25">
      <c r="W116" s="3">
        <v>42870</v>
      </c>
      <c r="X116" s="2">
        <v>124.88</v>
      </c>
      <c r="Y116" s="2">
        <f t="shared" si="3"/>
        <v>7.9592010795290283E-3</v>
      </c>
    </row>
    <row r="117" spans="23:25" x14ac:dyDescent="0.25">
      <c r="W117" s="3">
        <v>42867</v>
      </c>
      <c r="X117" s="2">
        <v>123.89</v>
      </c>
      <c r="Y117" s="2">
        <f t="shared" si="3"/>
        <v>1.8582109972248555E-3</v>
      </c>
    </row>
    <row r="118" spans="23:25" x14ac:dyDescent="0.25">
      <c r="W118" s="3">
        <v>42866</v>
      </c>
      <c r="X118" s="2">
        <v>123.66</v>
      </c>
      <c r="Y118" s="2">
        <f t="shared" si="3"/>
        <v>-4.3573053689558126E-3</v>
      </c>
    </row>
    <row r="119" spans="23:25" x14ac:dyDescent="0.25">
      <c r="W119" s="3">
        <v>42865</v>
      </c>
      <c r="X119" s="2">
        <v>124.2</v>
      </c>
      <c r="Y119" s="2">
        <f t="shared" si="3"/>
        <v>2.0149110181787899E-3</v>
      </c>
    </row>
    <row r="120" spans="23:25" x14ac:dyDescent="0.25">
      <c r="W120" s="3">
        <v>42864</v>
      </c>
      <c r="X120" s="2">
        <v>123.95</v>
      </c>
      <c r="Y120" s="2">
        <f t="shared" si="3"/>
        <v>1.8573106643307124E-3</v>
      </c>
    </row>
    <row r="121" spans="23:25" x14ac:dyDescent="0.25">
      <c r="W121" s="3">
        <v>42863</v>
      </c>
      <c r="X121" s="2">
        <v>123.72</v>
      </c>
      <c r="Y121" s="2">
        <f t="shared" si="3"/>
        <v>-1.69594225991409E-3</v>
      </c>
    </row>
    <row r="122" spans="23:25" x14ac:dyDescent="0.25">
      <c r="W122" s="3">
        <v>42860</v>
      </c>
      <c r="X122" s="2">
        <v>123.93</v>
      </c>
      <c r="Y122" s="2">
        <f t="shared" si="3"/>
        <v>3.1518998090297218E-3</v>
      </c>
    </row>
    <row r="123" spans="23:25" x14ac:dyDescent="0.25">
      <c r="W123" s="3">
        <v>42859</v>
      </c>
      <c r="X123" s="2">
        <v>123.54</v>
      </c>
      <c r="Y123" s="2">
        <f t="shared" si="3"/>
        <v>6.3337605162176519E-3</v>
      </c>
    </row>
    <row r="124" spans="23:25" x14ac:dyDescent="0.25">
      <c r="W124" s="3">
        <v>42858</v>
      </c>
      <c r="X124" s="2">
        <v>122.76</v>
      </c>
      <c r="Y124" s="2">
        <f t="shared" si="3"/>
        <v>2.691791665711353E-3</v>
      </c>
    </row>
    <row r="125" spans="23:25" x14ac:dyDescent="0.25">
      <c r="W125" s="3">
        <v>42857</v>
      </c>
      <c r="X125" s="2">
        <v>122.43</v>
      </c>
      <c r="Y125" s="2">
        <f t="shared" si="3"/>
        <v>4.1743461474878004E-3</v>
      </c>
    </row>
    <row r="126" spans="23:25" x14ac:dyDescent="0.25">
      <c r="W126" s="3">
        <v>42856</v>
      </c>
      <c r="X126" s="2">
        <v>121.92</v>
      </c>
      <c r="Y126" s="2">
        <f t="shared" si="3"/>
        <v>3.2039460556272598E-3</v>
      </c>
    </row>
    <row r="127" spans="23:25" x14ac:dyDescent="0.25">
      <c r="W127" s="3">
        <v>42853</v>
      </c>
      <c r="X127" s="2">
        <v>121.53</v>
      </c>
      <c r="Y127" s="2">
        <f t="shared" si="3"/>
        <v>4.6185649109519522E-3</v>
      </c>
    </row>
    <row r="128" spans="23:25" x14ac:dyDescent="0.25">
      <c r="W128" s="3">
        <v>42852</v>
      </c>
      <c r="X128" s="2">
        <v>120.97</v>
      </c>
      <c r="Y128" s="2">
        <f t="shared" si="3"/>
        <v>-9.9148979451811202E-4</v>
      </c>
    </row>
    <row r="129" spans="23:25" x14ac:dyDescent="0.25">
      <c r="W129" s="3">
        <v>42851</v>
      </c>
      <c r="X129" s="2">
        <v>121.09</v>
      </c>
      <c r="Y129" s="2">
        <f t="shared" si="3"/>
        <v>-2.3096603519952262E-3</v>
      </c>
    </row>
    <row r="130" spans="23:25" x14ac:dyDescent="0.25">
      <c r="W130" s="3">
        <v>42850</v>
      </c>
      <c r="X130" s="2">
        <v>121.37</v>
      </c>
      <c r="Y130" s="2">
        <f t="shared" si="3"/>
        <v>1.7286227824415634E-2</v>
      </c>
    </row>
    <row r="131" spans="23:25" x14ac:dyDescent="0.25">
      <c r="W131" s="3">
        <v>42849</v>
      </c>
      <c r="X131" s="2">
        <v>119.29</v>
      </c>
      <c r="Y131" s="2">
        <f t="shared" si="3"/>
        <v>1.9896520546330183E-2</v>
      </c>
    </row>
    <row r="132" spans="23:25" x14ac:dyDescent="0.25">
      <c r="W132" s="3">
        <v>42846</v>
      </c>
      <c r="X132" s="2">
        <v>116.94</v>
      </c>
      <c r="Y132" s="2">
        <f t="shared" si="3"/>
        <v>-1.8795392120083097E-3</v>
      </c>
    </row>
    <row r="133" spans="23:25" x14ac:dyDescent="0.25">
      <c r="W133" s="3">
        <v>42845</v>
      </c>
      <c r="X133" s="2">
        <v>117.16</v>
      </c>
      <c r="Y133" s="2">
        <f t="shared" si="3"/>
        <v>4.7054884272912283E-3</v>
      </c>
    </row>
    <row r="134" spans="23:25" x14ac:dyDescent="0.25">
      <c r="W134" s="3">
        <v>42844</v>
      </c>
      <c r="X134" s="2">
        <v>116.61</v>
      </c>
      <c r="Y134" s="2">
        <f t="shared" ref="Y134:Y197" si="4">LN(X134/X135)</f>
        <v>2.232143783940856E-3</v>
      </c>
    </row>
    <row r="135" spans="23:25" x14ac:dyDescent="0.25">
      <c r="W135" s="3">
        <v>42843</v>
      </c>
      <c r="X135" s="2">
        <v>116.35</v>
      </c>
      <c r="Y135" s="2">
        <f t="shared" si="4"/>
        <v>3.7888618476470586E-3</v>
      </c>
    </row>
    <row r="136" spans="23:25" x14ac:dyDescent="0.25">
      <c r="W136" s="3">
        <v>42842</v>
      </c>
      <c r="X136" s="2">
        <v>115.91</v>
      </c>
      <c r="Y136" s="2">
        <f t="shared" si="4"/>
        <v>4.756354364014663E-3</v>
      </c>
    </row>
    <row r="137" spans="23:25" x14ac:dyDescent="0.25">
      <c r="W137" s="3">
        <v>42839</v>
      </c>
      <c r="X137" s="2">
        <v>115.36</v>
      </c>
      <c r="Y137" s="2">
        <f t="shared" si="4"/>
        <v>-3.6341651142196849E-3</v>
      </c>
    </row>
    <row r="138" spans="23:25" x14ac:dyDescent="0.25">
      <c r="W138" s="3">
        <v>42838</v>
      </c>
      <c r="X138" s="2">
        <v>115.78</v>
      </c>
      <c r="Y138" s="2">
        <f t="shared" si="4"/>
        <v>-4.2232340296582101E-3</v>
      </c>
    </row>
    <row r="139" spans="23:25" x14ac:dyDescent="0.25">
      <c r="W139" s="3">
        <v>42837</v>
      </c>
      <c r="X139" s="2">
        <v>116.27</v>
      </c>
      <c r="Y139" s="2">
        <f t="shared" si="4"/>
        <v>2.5805341848928408E-4</v>
      </c>
    </row>
    <row r="140" spans="23:25" x14ac:dyDescent="0.25">
      <c r="W140" s="3">
        <v>42836</v>
      </c>
      <c r="X140" s="2">
        <v>116.24</v>
      </c>
      <c r="Y140" s="2">
        <f t="shared" si="4"/>
        <v>-1.1291822288689194E-2</v>
      </c>
    </row>
    <row r="141" spans="23:25" x14ac:dyDescent="0.25">
      <c r="W141" s="3">
        <v>42835</v>
      </c>
      <c r="X141" s="2">
        <v>117.56</v>
      </c>
      <c r="Y141" s="2">
        <f t="shared" si="4"/>
        <v>-7.6527362265493338E-4</v>
      </c>
    </row>
    <row r="142" spans="23:25" x14ac:dyDescent="0.25">
      <c r="W142" s="3">
        <v>42832</v>
      </c>
      <c r="X142" s="2">
        <v>117.65</v>
      </c>
      <c r="Y142" s="2">
        <f t="shared" si="4"/>
        <v>-2.5466906803125237E-3</v>
      </c>
    </row>
    <row r="143" spans="23:25" x14ac:dyDescent="0.25">
      <c r="W143" s="3">
        <v>42831</v>
      </c>
      <c r="X143" s="2">
        <v>117.95</v>
      </c>
      <c r="Y143" s="2">
        <f t="shared" si="4"/>
        <v>-8.474576778378036E-4</v>
      </c>
    </row>
    <row r="144" spans="23:25" x14ac:dyDescent="0.25">
      <c r="W144" s="3">
        <v>42830</v>
      </c>
      <c r="X144" s="2">
        <v>118.05</v>
      </c>
      <c r="Y144" s="2">
        <f t="shared" si="4"/>
        <v>-1.2698414404759301E-3</v>
      </c>
    </row>
    <row r="145" spans="23:25" x14ac:dyDescent="0.25">
      <c r="W145" s="3">
        <v>42829</v>
      </c>
      <c r="X145" s="2">
        <v>118.2</v>
      </c>
      <c r="Y145" s="2">
        <f t="shared" si="4"/>
        <v>-1.0147134305464591E-3</v>
      </c>
    </row>
    <row r="146" spans="23:25" x14ac:dyDescent="0.25">
      <c r="W146" s="3">
        <v>42828</v>
      </c>
      <c r="X146" s="2">
        <v>118.32</v>
      </c>
      <c r="Y146" s="2">
        <f t="shared" si="4"/>
        <v>-2.9537132745033985E-3</v>
      </c>
    </row>
    <row r="147" spans="23:25" x14ac:dyDescent="0.25">
      <c r="W147" s="3">
        <v>42825</v>
      </c>
      <c r="X147" s="2">
        <v>118.67</v>
      </c>
      <c r="Y147" s="2">
        <f t="shared" si="4"/>
        <v>-6.8024616708613631E-3</v>
      </c>
    </row>
    <row r="148" spans="23:25" x14ac:dyDescent="0.25">
      <c r="W148" s="3">
        <v>42824</v>
      </c>
      <c r="X148" s="2">
        <v>119.48</v>
      </c>
      <c r="Y148" s="2">
        <f t="shared" si="4"/>
        <v>-5.0205004819910376E-4</v>
      </c>
    </row>
    <row r="149" spans="23:25" x14ac:dyDescent="0.25">
      <c r="W149" s="3">
        <v>42823</v>
      </c>
      <c r="X149" s="2">
        <v>119.54</v>
      </c>
      <c r="Y149" s="2">
        <f t="shared" si="4"/>
        <v>-5.3395755096738015E-3</v>
      </c>
    </row>
    <row r="150" spans="23:25" x14ac:dyDescent="0.25">
      <c r="W150" s="3">
        <v>42822</v>
      </c>
      <c r="X150" s="2">
        <v>120.18</v>
      </c>
      <c r="Y150" s="2">
        <f t="shared" si="4"/>
        <v>-4.159560810358178E-4</v>
      </c>
    </row>
    <row r="151" spans="23:25" x14ac:dyDescent="0.25">
      <c r="W151" s="3">
        <v>42821</v>
      </c>
      <c r="X151" s="2">
        <v>120.23</v>
      </c>
      <c r="Y151" s="2">
        <f t="shared" si="4"/>
        <v>8.3177375801753086E-5</v>
      </c>
    </row>
    <row r="152" spans="23:25" x14ac:dyDescent="0.25">
      <c r="W152" s="3">
        <v>42818</v>
      </c>
      <c r="X152" s="2">
        <v>120.22</v>
      </c>
      <c r="Y152" s="2">
        <f t="shared" si="4"/>
        <v>5.0033459946050183E-3</v>
      </c>
    </row>
    <row r="153" spans="23:25" x14ac:dyDescent="0.25">
      <c r="W153" s="3">
        <v>42817</v>
      </c>
      <c r="X153" s="2">
        <v>119.62</v>
      </c>
      <c r="Y153" s="2">
        <f t="shared" si="4"/>
        <v>-3.4216599208423278E-3</v>
      </c>
    </row>
    <row r="154" spans="23:25" x14ac:dyDescent="0.25">
      <c r="W154" s="3">
        <v>42816</v>
      </c>
      <c r="X154" s="2">
        <v>120.03</v>
      </c>
      <c r="Y154" s="2">
        <f t="shared" si="4"/>
        <v>-6.1461987500305171E-3</v>
      </c>
    </row>
    <row r="155" spans="23:25" x14ac:dyDescent="0.25">
      <c r="W155" s="3">
        <v>42815</v>
      </c>
      <c r="X155" s="2">
        <v>120.77</v>
      </c>
      <c r="Y155" s="2">
        <f t="shared" si="4"/>
        <v>-9.1040767720018906E-4</v>
      </c>
    </row>
    <row r="156" spans="23:25" x14ac:dyDescent="0.25">
      <c r="W156" s="3">
        <v>42814</v>
      </c>
      <c r="X156" s="2">
        <v>120.88</v>
      </c>
      <c r="Y156" s="2">
        <f t="shared" si="4"/>
        <v>-1.2401307860283228E-3</v>
      </c>
    </row>
    <row r="157" spans="23:25" x14ac:dyDescent="0.25">
      <c r="W157" s="3">
        <v>42811</v>
      </c>
      <c r="X157" s="2">
        <v>121.03</v>
      </c>
      <c r="Y157" s="2">
        <f t="shared" si="4"/>
        <v>-7.9006254101337495E-3</v>
      </c>
    </row>
    <row r="158" spans="23:25" x14ac:dyDescent="0.25">
      <c r="W158" s="3">
        <v>42810</v>
      </c>
      <c r="X158" s="2">
        <v>121.99</v>
      </c>
      <c r="Y158" s="2">
        <f t="shared" si="4"/>
        <v>2.3800741671646431E-3</v>
      </c>
    </row>
    <row r="159" spans="23:25" x14ac:dyDescent="0.25">
      <c r="W159" s="3">
        <v>42809</v>
      </c>
      <c r="X159" s="2">
        <v>121.7</v>
      </c>
      <c r="Y159" s="2">
        <f t="shared" si="4"/>
        <v>1.6435204244405599E-4</v>
      </c>
    </row>
    <row r="160" spans="23:25" x14ac:dyDescent="0.25">
      <c r="W160" s="3">
        <v>42808</v>
      </c>
      <c r="X160" s="2">
        <v>121.68</v>
      </c>
      <c r="Y160" s="2">
        <f t="shared" si="4"/>
        <v>-5.8180194432096641E-3</v>
      </c>
    </row>
    <row r="161" spans="23:25" x14ac:dyDescent="0.25">
      <c r="W161" s="3">
        <v>42807</v>
      </c>
      <c r="X161" s="2">
        <v>122.39</v>
      </c>
      <c r="Y161" s="2">
        <f t="shared" si="4"/>
        <v>-1.143230567108037E-3</v>
      </c>
    </row>
    <row r="162" spans="23:25" x14ac:dyDescent="0.25">
      <c r="W162" s="3">
        <v>42804</v>
      </c>
      <c r="X162" s="2">
        <v>122.53</v>
      </c>
      <c r="Y162" s="2">
        <f t="shared" si="4"/>
        <v>7.7834156407787384E-3</v>
      </c>
    </row>
    <row r="163" spans="23:25" x14ac:dyDescent="0.25">
      <c r="W163" s="3">
        <v>42803</v>
      </c>
      <c r="X163" s="2">
        <v>121.58</v>
      </c>
      <c r="Y163" s="2">
        <f t="shared" si="4"/>
        <v>8.5908342656783477E-3</v>
      </c>
    </row>
    <row r="164" spans="23:25" x14ac:dyDescent="0.25">
      <c r="W164" s="3">
        <v>42802</v>
      </c>
      <c r="X164" s="2">
        <v>120.54</v>
      </c>
      <c r="Y164" s="2">
        <f t="shared" si="4"/>
        <v>8.2994444136502525E-4</v>
      </c>
    </row>
    <row r="165" spans="23:25" x14ac:dyDescent="0.25">
      <c r="W165" s="3">
        <v>42801</v>
      </c>
      <c r="X165" s="2">
        <v>120.44</v>
      </c>
      <c r="Y165" s="2">
        <f t="shared" si="4"/>
        <v>-6.6401064856743482E-4</v>
      </c>
    </row>
    <row r="166" spans="23:25" x14ac:dyDescent="0.25">
      <c r="W166" s="3">
        <v>42800</v>
      </c>
      <c r="X166" s="2">
        <v>120.52</v>
      </c>
      <c r="Y166" s="2">
        <f t="shared" si="4"/>
        <v>-5.0486347666103054E-3</v>
      </c>
    </row>
    <row r="167" spans="23:25" x14ac:dyDescent="0.25">
      <c r="W167" s="3">
        <v>42797</v>
      </c>
      <c r="X167" s="2">
        <v>121.13</v>
      </c>
      <c r="Y167" s="2">
        <f t="shared" si="4"/>
        <v>7.6241357125478512E-3</v>
      </c>
    </row>
    <row r="168" spans="23:25" x14ac:dyDescent="0.25">
      <c r="W168" s="3">
        <v>42796</v>
      </c>
      <c r="X168" s="2">
        <v>120.21</v>
      </c>
      <c r="Y168" s="2">
        <f t="shared" si="4"/>
        <v>2.1652240304592574E-3</v>
      </c>
    </row>
    <row r="169" spans="23:25" x14ac:dyDescent="0.25">
      <c r="W169" s="3">
        <v>42795</v>
      </c>
      <c r="X169" s="2">
        <v>119.95</v>
      </c>
      <c r="Y169" s="2">
        <f t="shared" si="4"/>
        <v>5.6851586951259039E-3</v>
      </c>
    </row>
    <row r="170" spans="23:25" x14ac:dyDescent="0.25">
      <c r="W170" s="3">
        <v>42794</v>
      </c>
      <c r="X170" s="2">
        <v>119.27</v>
      </c>
      <c r="Y170" s="2">
        <f t="shared" si="4"/>
        <v>-4.1912905597004757E-4</v>
      </c>
    </row>
    <row r="171" spans="23:25" x14ac:dyDescent="0.25">
      <c r="W171" s="3">
        <v>42793</v>
      </c>
      <c r="X171" s="2">
        <v>119.32</v>
      </c>
      <c r="Y171" s="2">
        <f t="shared" si="4"/>
        <v>7.4024564131571274E-3</v>
      </c>
    </row>
    <row r="172" spans="23:25" x14ac:dyDescent="0.25">
      <c r="W172" s="3">
        <v>42790</v>
      </c>
      <c r="X172" s="2">
        <v>118.44</v>
      </c>
      <c r="Y172" s="2">
        <f t="shared" si="4"/>
        <v>-6.1445418693243554E-3</v>
      </c>
    </row>
    <row r="173" spans="23:25" x14ac:dyDescent="0.25">
      <c r="W173" s="3">
        <v>42789</v>
      </c>
      <c r="X173" s="2">
        <v>119.17</v>
      </c>
      <c r="Y173" s="2">
        <f t="shared" si="4"/>
        <v>-3.852601080097958E-3</v>
      </c>
    </row>
    <row r="174" spans="23:25" x14ac:dyDescent="0.25">
      <c r="W174" s="3">
        <v>42788</v>
      </c>
      <c r="X174" s="2">
        <v>119.63</v>
      </c>
      <c r="Y174" s="2">
        <f t="shared" si="4"/>
        <v>-1.2530806535035151E-3</v>
      </c>
    </row>
    <row r="175" spans="23:25" x14ac:dyDescent="0.25">
      <c r="W175" s="3">
        <v>42787</v>
      </c>
      <c r="X175" s="2">
        <v>119.78</v>
      </c>
      <c r="Y175" s="2">
        <f t="shared" si="4"/>
        <v>-2.1682937358500601E-3</v>
      </c>
    </row>
    <row r="176" spans="23:25" x14ac:dyDescent="0.25">
      <c r="W176" s="3">
        <v>42786</v>
      </c>
      <c r="X176" s="2">
        <v>120.04</v>
      </c>
      <c r="Y176" s="2">
        <f t="shared" si="4"/>
        <v>1.9178659203587323E-3</v>
      </c>
    </row>
    <row r="177" spans="23:25" x14ac:dyDescent="0.25">
      <c r="W177" s="3">
        <v>42783</v>
      </c>
      <c r="X177" s="2">
        <v>119.81</v>
      </c>
      <c r="Y177" s="2">
        <f t="shared" si="4"/>
        <v>-8.8084332195579318E-3</v>
      </c>
    </row>
    <row r="178" spans="23:25" x14ac:dyDescent="0.25">
      <c r="W178" s="3">
        <v>42782</v>
      </c>
      <c r="X178" s="2">
        <v>120.87</v>
      </c>
      <c r="Y178" s="2">
        <f t="shared" si="4"/>
        <v>-1.2402333228097237E-3</v>
      </c>
    </row>
    <row r="179" spans="23:25" x14ac:dyDescent="0.25">
      <c r="W179" s="3">
        <v>42781</v>
      </c>
      <c r="X179" s="2">
        <v>121.02</v>
      </c>
      <c r="Y179" s="2">
        <f t="shared" si="4"/>
        <v>1.3229702607629112E-3</v>
      </c>
    </row>
    <row r="180" spans="23:25" x14ac:dyDescent="0.25">
      <c r="W180" s="3">
        <v>42780</v>
      </c>
      <c r="X180" s="2">
        <v>120.86</v>
      </c>
      <c r="Y180" s="2">
        <f t="shared" si="4"/>
        <v>2.6512028785142688E-3</v>
      </c>
    </row>
    <row r="181" spans="23:25" x14ac:dyDescent="0.25">
      <c r="W181" s="3">
        <v>42779</v>
      </c>
      <c r="X181" s="2">
        <v>120.54</v>
      </c>
      <c r="Y181" s="2">
        <f t="shared" si="4"/>
        <v>4.9788400331471014E-4</v>
      </c>
    </row>
    <row r="182" spans="23:25" x14ac:dyDescent="0.25">
      <c r="W182" s="3">
        <v>42776</v>
      </c>
      <c r="X182" s="2">
        <v>120.48</v>
      </c>
      <c r="Y182" s="2">
        <f t="shared" si="4"/>
        <v>-1.5757830339259364E-3</v>
      </c>
    </row>
    <row r="183" spans="23:25" x14ac:dyDescent="0.25">
      <c r="W183" s="3">
        <v>42775</v>
      </c>
      <c r="X183" s="2">
        <v>120.67</v>
      </c>
      <c r="Y183" s="2">
        <f t="shared" si="4"/>
        <v>7.6533107944849214E-3</v>
      </c>
    </row>
    <row r="184" spans="23:25" x14ac:dyDescent="0.25">
      <c r="W184" s="3">
        <v>42774</v>
      </c>
      <c r="X184" s="2">
        <v>119.75</v>
      </c>
      <c r="Y184" s="2">
        <f t="shared" si="4"/>
        <v>-2.585381532672472E-3</v>
      </c>
    </row>
    <row r="185" spans="23:25" x14ac:dyDescent="0.25">
      <c r="W185" s="3">
        <v>42773</v>
      </c>
      <c r="X185" s="2">
        <v>120.06</v>
      </c>
      <c r="Y185" s="2">
        <f t="shared" si="4"/>
        <v>-4.9962529143252391E-4</v>
      </c>
    </row>
    <row r="186" spans="23:25" x14ac:dyDescent="0.25">
      <c r="W186" s="3">
        <v>42772</v>
      </c>
      <c r="X186" s="2">
        <v>120.12</v>
      </c>
      <c r="Y186" s="2">
        <f t="shared" si="4"/>
        <v>-1.0929070532190206E-2</v>
      </c>
    </row>
    <row r="187" spans="23:25" x14ac:dyDescent="0.25">
      <c r="W187" s="3">
        <v>42769</v>
      </c>
      <c r="X187" s="2">
        <v>121.44</v>
      </c>
      <c r="Y187" s="2">
        <f t="shared" si="4"/>
        <v>7.4138147470934859E-4</v>
      </c>
    </row>
    <row r="188" spans="23:25" x14ac:dyDescent="0.25">
      <c r="W188" s="3">
        <v>42768</v>
      </c>
      <c r="X188" s="2">
        <v>121.35</v>
      </c>
      <c r="Y188" s="2">
        <f t="shared" si="4"/>
        <v>-4.9321924893189466E-3</v>
      </c>
    </row>
    <row r="189" spans="23:25" x14ac:dyDescent="0.25">
      <c r="W189" s="3">
        <v>42767</v>
      </c>
      <c r="X189" s="2">
        <v>121.95</v>
      </c>
      <c r="Y189" s="2">
        <f t="shared" si="4"/>
        <v>1.2307693861326667E-3</v>
      </c>
    </row>
    <row r="190" spans="23:25" x14ac:dyDescent="0.25">
      <c r="W190" s="3">
        <v>42766</v>
      </c>
      <c r="X190" s="2">
        <v>121.8</v>
      </c>
      <c r="Y190" s="2">
        <f t="shared" si="4"/>
        <v>9.8570732475912817E-4</v>
      </c>
    </row>
    <row r="191" spans="23:25" x14ac:dyDescent="0.25">
      <c r="W191" s="3">
        <v>42765</v>
      </c>
      <c r="X191" s="2">
        <v>121.68</v>
      </c>
      <c r="Y191" s="2">
        <f t="shared" si="4"/>
        <v>-1.1846059853742569E-2</v>
      </c>
    </row>
    <row r="192" spans="23:25" x14ac:dyDescent="0.25">
      <c r="W192" s="3">
        <v>42762</v>
      </c>
      <c r="X192" s="2">
        <v>123.13</v>
      </c>
      <c r="Y192" s="2">
        <f t="shared" si="4"/>
        <v>6.3549179160995372E-3</v>
      </c>
    </row>
    <row r="193" spans="23:25" x14ac:dyDescent="0.25">
      <c r="W193" s="3">
        <v>42761</v>
      </c>
      <c r="X193" s="2">
        <v>122.35</v>
      </c>
      <c r="Y193" s="2">
        <f t="shared" si="4"/>
        <v>4.916027925981393E-3</v>
      </c>
    </row>
    <row r="194" spans="23:25" x14ac:dyDescent="0.25">
      <c r="W194" s="3">
        <v>42760</v>
      </c>
      <c r="X194" s="2">
        <v>121.75</v>
      </c>
      <c r="Y194" s="2">
        <f t="shared" si="4"/>
        <v>-2.9525158822312613E-3</v>
      </c>
    </row>
    <row r="195" spans="23:25" x14ac:dyDescent="0.25">
      <c r="W195" s="3">
        <v>42759</v>
      </c>
      <c r="X195" s="2">
        <v>122.11</v>
      </c>
      <c r="Y195" s="2">
        <f t="shared" si="4"/>
        <v>6.4081717811488763E-3</v>
      </c>
    </row>
    <row r="196" spans="23:25" x14ac:dyDescent="0.25">
      <c r="W196" s="3">
        <v>42758</v>
      </c>
      <c r="X196" s="2">
        <v>121.33</v>
      </c>
      <c r="Y196" s="2">
        <f t="shared" si="4"/>
        <v>-1.1146742739309805E-2</v>
      </c>
    </row>
    <row r="197" spans="23:25" x14ac:dyDescent="0.25">
      <c r="W197" s="3">
        <v>42755</v>
      </c>
      <c r="X197" s="2">
        <v>122.69</v>
      </c>
      <c r="Y197" s="2">
        <f t="shared" si="4"/>
        <v>1.6314548034974258E-3</v>
      </c>
    </row>
    <row r="198" spans="23:25" x14ac:dyDescent="0.25">
      <c r="W198" s="3">
        <v>42754</v>
      </c>
      <c r="X198" s="2">
        <v>122.49</v>
      </c>
      <c r="Y198" s="2">
        <f t="shared" ref="Y198:Y261" si="5">LN(X198/X199)</f>
        <v>5.1565491792457977E-3</v>
      </c>
    </row>
    <row r="199" spans="23:25" x14ac:dyDescent="0.25">
      <c r="W199" s="3">
        <v>42753</v>
      </c>
      <c r="X199" s="2">
        <v>121.86</v>
      </c>
      <c r="Y199" s="2">
        <f t="shared" si="5"/>
        <v>9.9790527493075747E-3</v>
      </c>
    </row>
    <row r="200" spans="23:25" x14ac:dyDescent="0.25">
      <c r="W200" s="3">
        <v>42752</v>
      </c>
      <c r="X200" s="2">
        <v>120.65</v>
      </c>
      <c r="Y200" s="2">
        <f t="shared" si="5"/>
        <v>-3.3924983925003632E-3</v>
      </c>
    </row>
    <row r="201" spans="23:25" x14ac:dyDescent="0.25">
      <c r="W201" s="3">
        <v>42751</v>
      </c>
      <c r="X201" s="2">
        <v>121.06</v>
      </c>
      <c r="Y201" s="2">
        <f t="shared" si="5"/>
        <v>-6.6686123718698604E-3</v>
      </c>
    </row>
    <row r="202" spans="23:25" x14ac:dyDescent="0.25">
      <c r="W202" s="3">
        <v>42748</v>
      </c>
      <c r="X202" s="2">
        <v>121.87</v>
      </c>
      <c r="Y202" s="2">
        <f t="shared" si="5"/>
        <v>1.0672797696326514E-3</v>
      </c>
    </row>
    <row r="203" spans="23:25" x14ac:dyDescent="0.25">
      <c r="W203" s="3">
        <v>42747</v>
      </c>
      <c r="X203" s="2">
        <v>121.74</v>
      </c>
      <c r="Y203" s="2">
        <f t="shared" si="5"/>
        <v>-3.2803047292103427E-3</v>
      </c>
    </row>
    <row r="204" spans="23:25" x14ac:dyDescent="0.25">
      <c r="W204" s="3">
        <v>42746</v>
      </c>
      <c r="X204" s="2">
        <v>122.14</v>
      </c>
      <c r="Y204" s="2">
        <f t="shared" si="5"/>
        <v>-4.0928253344217137E-4</v>
      </c>
    </row>
    <row r="205" spans="23:25" x14ac:dyDescent="0.25">
      <c r="W205" s="3">
        <v>42745</v>
      </c>
      <c r="X205" s="2">
        <v>122.19</v>
      </c>
      <c r="Y205" s="2">
        <f t="shared" si="5"/>
        <v>-4.0836384746606108E-3</v>
      </c>
    </row>
    <row r="206" spans="23:25" x14ac:dyDescent="0.25">
      <c r="W206" s="3">
        <v>42744</v>
      </c>
      <c r="X206" s="2">
        <v>122.69</v>
      </c>
      <c r="Y206" s="2">
        <f t="shared" si="5"/>
        <v>-4.5539641197080627E-3</v>
      </c>
    </row>
    <row r="207" spans="23:25" x14ac:dyDescent="0.25">
      <c r="W207" s="3">
        <v>42741</v>
      </c>
      <c r="X207" s="2">
        <v>123.25</v>
      </c>
      <c r="Y207" s="2">
        <f t="shared" si="5"/>
        <v>7.2472936400967943E-3</v>
      </c>
    </row>
    <row r="208" spans="23:25" x14ac:dyDescent="0.25">
      <c r="W208" s="3">
        <v>42740</v>
      </c>
      <c r="X208" s="2">
        <v>122.36</v>
      </c>
      <c r="Y208" s="2">
        <f t="shared" si="5"/>
        <v>-5.1355319716164015E-3</v>
      </c>
    </row>
    <row r="209" spans="23:25" x14ac:dyDescent="0.25">
      <c r="W209" s="3">
        <v>42739</v>
      </c>
      <c r="X209" s="2">
        <v>122.99</v>
      </c>
      <c r="Y209" s="2">
        <f t="shared" si="5"/>
        <v>3.7471532929639929E-3</v>
      </c>
    </row>
    <row r="210" spans="23:25" x14ac:dyDescent="0.25">
      <c r="W210" s="3">
        <v>42738</v>
      </c>
      <c r="X210" s="2">
        <v>122.53</v>
      </c>
      <c r="Y210" s="2">
        <f t="shared" si="5"/>
        <v>-3.0151186106340436E-3</v>
      </c>
    </row>
    <row r="211" spans="23:25" x14ac:dyDescent="0.25">
      <c r="W211" s="3">
        <v>42737</v>
      </c>
      <c r="X211" s="2">
        <v>122.9</v>
      </c>
      <c r="Y211" s="2">
        <f t="shared" si="5"/>
        <v>-5.6940661236673095E-4</v>
      </c>
    </row>
    <row r="212" spans="23:25" x14ac:dyDescent="0.25">
      <c r="W212" s="3">
        <v>42734</v>
      </c>
      <c r="X212" s="2">
        <v>122.97</v>
      </c>
      <c r="Y212" s="2">
        <f t="shared" si="5"/>
        <v>5.9540977661454554E-3</v>
      </c>
    </row>
    <row r="213" spans="23:25" x14ac:dyDescent="0.25">
      <c r="W213" s="3">
        <v>42733</v>
      </c>
      <c r="X213" s="2">
        <v>122.24</v>
      </c>
      <c r="Y213" s="2">
        <f t="shared" si="5"/>
        <v>1.2278477374462428E-3</v>
      </c>
    </row>
    <row r="214" spans="23:25" x14ac:dyDescent="0.25">
      <c r="W214" s="3">
        <v>42732</v>
      </c>
      <c r="X214" s="2">
        <v>122.09</v>
      </c>
      <c r="Y214" s="2">
        <f t="shared" si="5"/>
        <v>-5.7985380322779362E-3</v>
      </c>
    </row>
    <row r="215" spans="23:25" x14ac:dyDescent="0.25">
      <c r="W215" s="3">
        <v>42731</v>
      </c>
      <c r="X215" s="2">
        <v>122.8</v>
      </c>
      <c r="Y215" s="2">
        <f t="shared" si="5"/>
        <v>2.9359016358303201E-3</v>
      </c>
    </row>
    <row r="216" spans="23:25" x14ac:dyDescent="0.25">
      <c r="W216" s="3">
        <v>42730</v>
      </c>
      <c r="X216" s="2">
        <v>122.44</v>
      </c>
      <c r="Y216" s="2">
        <f t="shared" si="5"/>
        <v>-1.7951861206258787E-3</v>
      </c>
    </row>
    <row r="217" spans="23:25" x14ac:dyDescent="0.25">
      <c r="W217" s="3">
        <v>42727</v>
      </c>
      <c r="X217" s="2">
        <v>122.66</v>
      </c>
      <c r="Y217" s="2">
        <f t="shared" si="5"/>
        <v>-8.152284682296716E-5</v>
      </c>
    </row>
    <row r="218" spans="23:25" x14ac:dyDescent="0.25">
      <c r="W218" s="3">
        <v>42726</v>
      </c>
      <c r="X218" s="2">
        <v>122.67</v>
      </c>
      <c r="Y218" s="2">
        <f t="shared" si="5"/>
        <v>8.9711705237940529E-4</v>
      </c>
    </row>
    <row r="219" spans="23:25" x14ac:dyDescent="0.25">
      <c r="W219" s="3">
        <v>42725</v>
      </c>
      <c r="X219" s="2">
        <v>122.56</v>
      </c>
      <c r="Y219" s="2">
        <f t="shared" si="5"/>
        <v>1.0612679064570701E-3</v>
      </c>
    </row>
    <row r="220" spans="23:25" x14ac:dyDescent="0.25">
      <c r="W220" s="3">
        <v>42724</v>
      </c>
      <c r="X220" s="2">
        <v>122.43</v>
      </c>
      <c r="Y220" s="2">
        <f t="shared" si="5"/>
        <v>5.1590828100274233E-3</v>
      </c>
    </row>
    <row r="221" spans="23:25" x14ac:dyDescent="0.25">
      <c r="W221" s="3">
        <v>42723</v>
      </c>
      <c r="X221" s="2">
        <v>121.8</v>
      </c>
      <c r="Y221" s="2">
        <f t="shared" si="5"/>
        <v>-1.159102031062806E-2</v>
      </c>
    </row>
    <row r="222" spans="23:25" x14ac:dyDescent="0.25">
      <c r="W222" s="3">
        <v>42720</v>
      </c>
      <c r="X222" s="2">
        <v>123.22</v>
      </c>
      <c r="Y222" s="2">
        <f t="shared" si="5"/>
        <v>1.218076402179431E-3</v>
      </c>
    </row>
    <row r="223" spans="23:25" x14ac:dyDescent="0.25">
      <c r="W223" s="3">
        <v>42719</v>
      </c>
      <c r="X223" s="2">
        <v>123.07</v>
      </c>
      <c r="Y223" s="2">
        <f t="shared" si="5"/>
        <v>-1.9482106981939002E-3</v>
      </c>
    </row>
    <row r="224" spans="23:25" x14ac:dyDescent="0.25">
      <c r="W224" s="3">
        <v>42718</v>
      </c>
      <c r="X224" s="2">
        <v>123.31</v>
      </c>
      <c r="Y224" s="2">
        <f t="shared" si="5"/>
        <v>7.4071398042133531E-3</v>
      </c>
    </row>
    <row r="225" spans="23:25" x14ac:dyDescent="0.25">
      <c r="W225" s="3">
        <v>42717</v>
      </c>
      <c r="X225" s="2">
        <v>122.4</v>
      </c>
      <c r="Y225" s="2">
        <f t="shared" si="5"/>
        <v>6.5380845741894265E-4</v>
      </c>
    </row>
    <row r="226" spans="23:25" x14ac:dyDescent="0.25">
      <c r="W226" s="3">
        <v>42716</v>
      </c>
      <c r="X226" s="2">
        <v>122.32</v>
      </c>
      <c r="Y226" s="2">
        <f t="shared" si="5"/>
        <v>4.5886675074311104E-3</v>
      </c>
    </row>
    <row r="227" spans="23:25" x14ac:dyDescent="0.25">
      <c r="W227" s="3">
        <v>42713</v>
      </c>
      <c r="X227" s="2">
        <v>121.76</v>
      </c>
      <c r="Y227" s="2">
        <f t="shared" si="5"/>
        <v>5.8482107293082565E-3</v>
      </c>
    </row>
    <row r="228" spans="23:25" x14ac:dyDescent="0.25">
      <c r="W228" s="3">
        <v>42712</v>
      </c>
      <c r="X228" s="2">
        <v>121.05</v>
      </c>
      <c r="Y228" s="2">
        <f t="shared" si="5"/>
        <v>-1.0518627674757555E-2</v>
      </c>
    </row>
    <row r="229" spans="23:25" x14ac:dyDescent="0.25">
      <c r="W229" s="3">
        <v>42711</v>
      </c>
      <c r="X229" s="2">
        <v>122.33</v>
      </c>
      <c r="Y229" s="2">
        <f t="shared" si="5"/>
        <v>9.8143460891576481E-4</v>
      </c>
    </row>
    <row r="230" spans="23:25" x14ac:dyDescent="0.25">
      <c r="W230" s="3">
        <v>42710</v>
      </c>
      <c r="X230" s="2">
        <v>122.21</v>
      </c>
      <c r="Y230" s="2">
        <f t="shared" si="5"/>
        <v>-2.7782335242124293E-3</v>
      </c>
    </row>
    <row r="231" spans="23:25" x14ac:dyDescent="0.25">
      <c r="W231" s="3">
        <v>42709</v>
      </c>
      <c r="X231" s="2">
        <v>122.55</v>
      </c>
      <c r="Y231" s="2">
        <f t="shared" si="5"/>
        <v>1.2067625820603578E-2</v>
      </c>
    </row>
    <row r="232" spans="23:25" x14ac:dyDescent="0.25">
      <c r="W232" s="3">
        <v>42706</v>
      </c>
      <c r="X232" s="2">
        <v>121.08</v>
      </c>
      <c r="Y232" s="2">
        <f t="shared" si="5"/>
        <v>-4.6143786556459782E-3</v>
      </c>
    </row>
    <row r="233" spans="23:25" x14ac:dyDescent="0.25">
      <c r="W233" s="3">
        <v>42705</v>
      </c>
      <c r="X233" s="2">
        <v>121.64</v>
      </c>
      <c r="Y233" s="2">
        <f t="shared" si="5"/>
        <v>3.7063008287678079E-3</v>
      </c>
    </row>
    <row r="234" spans="23:25" x14ac:dyDescent="0.25">
      <c r="W234" s="3">
        <v>42704</v>
      </c>
      <c r="X234" s="2">
        <v>121.19</v>
      </c>
      <c r="Y234" s="2">
        <f t="shared" si="5"/>
        <v>1.2538047754228766E-2</v>
      </c>
    </row>
    <row r="235" spans="23:25" x14ac:dyDescent="0.25">
      <c r="W235" s="3">
        <v>42703</v>
      </c>
      <c r="X235" s="2">
        <v>119.68</v>
      </c>
      <c r="Y235" s="2">
        <f t="shared" si="5"/>
        <v>7.2959357559710383E-3</v>
      </c>
    </row>
    <row r="236" spans="23:25" x14ac:dyDescent="0.25">
      <c r="W236" s="3">
        <v>42702</v>
      </c>
      <c r="X236" s="2">
        <v>118.81</v>
      </c>
      <c r="Y236" s="2">
        <f t="shared" si="5"/>
        <v>-8.4650381855827638E-3</v>
      </c>
    </row>
    <row r="237" spans="23:25" x14ac:dyDescent="0.25">
      <c r="W237" s="3">
        <v>42699</v>
      </c>
      <c r="X237" s="2">
        <v>119.82</v>
      </c>
      <c r="Y237" s="2">
        <f t="shared" si="5"/>
        <v>1.7541665944055523E-3</v>
      </c>
    </row>
    <row r="238" spans="23:25" x14ac:dyDescent="0.25">
      <c r="W238" s="3">
        <v>42698</v>
      </c>
      <c r="X238" s="2">
        <v>119.61</v>
      </c>
      <c r="Y238" s="2">
        <f t="shared" si="5"/>
        <v>7.3002212188440097E-3</v>
      </c>
    </row>
    <row r="239" spans="23:25" x14ac:dyDescent="0.25">
      <c r="W239" s="3">
        <v>42697</v>
      </c>
      <c r="X239" s="2">
        <v>118.74</v>
      </c>
      <c r="Y239" s="2">
        <f t="shared" si="5"/>
        <v>5.4045056392126815E-3</v>
      </c>
    </row>
    <row r="240" spans="23:25" x14ac:dyDescent="0.25">
      <c r="W240" s="3">
        <v>42696</v>
      </c>
      <c r="X240" s="2">
        <v>118.1</v>
      </c>
      <c r="Y240" s="2">
        <f t="shared" si="5"/>
        <v>2.6283452326234416E-3</v>
      </c>
    </row>
    <row r="241" spans="23:25" x14ac:dyDescent="0.25">
      <c r="W241" s="3">
        <v>42695</v>
      </c>
      <c r="X241" s="2">
        <v>117.79</v>
      </c>
      <c r="Y241" s="2">
        <f t="shared" si="5"/>
        <v>3.0609665937034146E-3</v>
      </c>
    </row>
    <row r="242" spans="23:25" x14ac:dyDescent="0.25">
      <c r="W242" s="3">
        <v>42692</v>
      </c>
      <c r="X242" s="2">
        <v>117.43</v>
      </c>
      <c r="Y242" s="2">
        <f t="shared" si="5"/>
        <v>3.4975510168998168E-3</v>
      </c>
    </row>
    <row r="243" spans="23:25" x14ac:dyDescent="0.25">
      <c r="W243" s="3">
        <v>42691</v>
      </c>
      <c r="X243" s="2">
        <v>117.02</v>
      </c>
      <c r="Y243" s="2">
        <f t="shared" si="5"/>
        <v>3.4240745660800271E-3</v>
      </c>
    </row>
    <row r="244" spans="23:25" x14ac:dyDescent="0.25">
      <c r="W244" s="3">
        <v>42690</v>
      </c>
      <c r="X244" s="2">
        <v>116.62</v>
      </c>
      <c r="Y244" s="2">
        <f t="shared" si="5"/>
        <v>-4.0220840666233869E-3</v>
      </c>
    </row>
    <row r="245" spans="23:25" x14ac:dyDescent="0.25">
      <c r="W245" s="3">
        <v>42689</v>
      </c>
      <c r="X245" s="2">
        <v>117.09</v>
      </c>
      <c r="Y245" s="2">
        <f t="shared" si="5"/>
        <v>5.8244276004837357E-3</v>
      </c>
    </row>
    <row r="246" spans="23:25" x14ac:dyDescent="0.25">
      <c r="W246" s="3">
        <v>42688</v>
      </c>
      <c r="X246" s="2">
        <v>116.41</v>
      </c>
      <c r="Y246" s="2">
        <f t="shared" si="5"/>
        <v>5.599359936921209E-3</v>
      </c>
    </row>
    <row r="247" spans="23:25" x14ac:dyDescent="0.25">
      <c r="W247" s="3">
        <v>42685</v>
      </c>
      <c r="X247" s="2">
        <v>115.76</v>
      </c>
      <c r="Y247" s="2">
        <f t="shared" si="5"/>
        <v>-5.2556877967570477E-3</v>
      </c>
    </row>
    <row r="248" spans="23:25" x14ac:dyDescent="0.25">
      <c r="W248" s="3">
        <v>42684</v>
      </c>
      <c r="X248" s="2">
        <v>116.37</v>
      </c>
      <c r="Y248" s="2">
        <f t="shared" si="5"/>
        <v>9.4108184287188604E-3</v>
      </c>
    </row>
    <row r="249" spans="23:25" x14ac:dyDescent="0.25">
      <c r="W249" s="3">
        <v>42683</v>
      </c>
      <c r="X249" s="2">
        <v>115.28</v>
      </c>
      <c r="Y249" s="2">
        <f t="shared" si="5"/>
        <v>-5.7951120102739916E-3</v>
      </c>
    </row>
    <row r="250" spans="23:25" x14ac:dyDescent="0.25">
      <c r="W250" s="3">
        <v>42682</v>
      </c>
      <c r="X250" s="2">
        <v>115.95</v>
      </c>
      <c r="Y250" s="2">
        <f t="shared" si="5"/>
        <v>5.3614794636934462E-3</v>
      </c>
    </row>
    <row r="251" spans="23:25" x14ac:dyDescent="0.25">
      <c r="W251" s="3">
        <v>42681</v>
      </c>
      <c r="X251" s="2">
        <v>115.33</v>
      </c>
      <c r="Y251" s="2">
        <f t="shared" si="5"/>
        <v>3.9965300805344687E-3</v>
      </c>
    </row>
    <row r="252" spans="23:25" x14ac:dyDescent="0.25">
      <c r="W252" s="3">
        <v>42678</v>
      </c>
      <c r="X252" s="2">
        <v>114.87</v>
      </c>
      <c r="Y252" s="2">
        <f t="shared" si="5"/>
        <v>4.3622473641873804E-3</v>
      </c>
    </row>
    <row r="253" spans="23:25" x14ac:dyDescent="0.25">
      <c r="W253" s="3">
        <v>42677</v>
      </c>
      <c r="X253" s="2">
        <v>114.37</v>
      </c>
      <c r="Y253" s="2">
        <f t="shared" si="5"/>
        <v>-2.4452025107881202E-3</v>
      </c>
    </row>
    <row r="254" spans="23:25" x14ac:dyDescent="0.25">
      <c r="W254" s="3">
        <v>42676</v>
      </c>
      <c r="X254" s="2">
        <v>114.65</v>
      </c>
      <c r="Y254" s="2">
        <f t="shared" si="5"/>
        <v>-4.3516169627807969E-3</v>
      </c>
    </row>
    <row r="255" spans="23:25" x14ac:dyDescent="0.25">
      <c r="W255" s="3">
        <v>42675</v>
      </c>
      <c r="X255" s="2">
        <v>115.15</v>
      </c>
      <c r="Y255" s="2">
        <f t="shared" si="5"/>
        <v>4.3431053885738854E-4</v>
      </c>
    </row>
    <row r="256" spans="23:25" x14ac:dyDescent="0.25">
      <c r="W256" s="3">
        <v>42674</v>
      </c>
      <c r="X256" s="2">
        <v>115.1</v>
      </c>
      <c r="Y256" s="2">
        <f t="shared" si="5"/>
        <v>3.4758429268959073E-4</v>
      </c>
    </row>
    <row r="257" spans="23:25" x14ac:dyDescent="0.25">
      <c r="W257" s="3">
        <v>42671</v>
      </c>
      <c r="X257" s="2">
        <v>115.06</v>
      </c>
      <c r="Y257" s="2">
        <f t="shared" si="5"/>
        <v>2.8721896240958074E-3</v>
      </c>
    </row>
    <row r="258" spans="23:25" x14ac:dyDescent="0.25">
      <c r="W258" s="3">
        <v>42670</v>
      </c>
      <c r="X258" s="2">
        <v>114.73</v>
      </c>
      <c r="Y258" s="2">
        <f t="shared" si="5"/>
        <v>6.6462859434078016E-3</v>
      </c>
    </row>
    <row r="259" spans="23:25" x14ac:dyDescent="0.25">
      <c r="W259" s="3">
        <v>42669</v>
      </c>
      <c r="X259" s="2">
        <v>113.97</v>
      </c>
      <c r="Y259" s="2">
        <f t="shared" si="5"/>
        <v>4.2205285545963067E-3</v>
      </c>
    </row>
    <row r="260" spans="23:25" x14ac:dyDescent="0.25">
      <c r="W260" s="3">
        <v>42668</v>
      </c>
      <c r="X260" s="2">
        <v>113.49</v>
      </c>
      <c r="Y260" s="2">
        <f t="shared" si="5"/>
        <v>1.057921283540145E-3</v>
      </c>
    </row>
    <row r="261" spans="23:25" x14ac:dyDescent="0.25">
      <c r="W261" s="3">
        <v>42667</v>
      </c>
      <c r="X261" s="2">
        <v>113.37</v>
      </c>
      <c r="Y261" s="2">
        <f t="shared" si="5"/>
        <v>3.7115631154949675E-3</v>
      </c>
    </row>
    <row r="262" spans="23:25" x14ac:dyDescent="0.25">
      <c r="W262" s="3">
        <v>42664</v>
      </c>
      <c r="X262" s="2">
        <v>112.95</v>
      </c>
      <c r="Y262" s="2">
        <f t="shared" ref="Y262:Y325" si="6">LN(X262/X263)</f>
        <v>-5.8262876678007889E-3</v>
      </c>
    </row>
    <row r="263" spans="23:25" x14ac:dyDescent="0.25">
      <c r="W263" s="3">
        <v>42663</v>
      </c>
      <c r="X263" s="2">
        <v>113.61</v>
      </c>
      <c r="Y263" s="2">
        <f t="shared" si="6"/>
        <v>8.8059181456509171E-4</v>
      </c>
    </row>
    <row r="264" spans="23:25" x14ac:dyDescent="0.25">
      <c r="W264" s="3">
        <v>42662</v>
      </c>
      <c r="X264" s="2">
        <v>113.51</v>
      </c>
      <c r="Y264" s="2">
        <f t="shared" si="6"/>
        <v>-4.833686961144743E-3</v>
      </c>
    </row>
    <row r="265" spans="23:25" x14ac:dyDescent="0.25">
      <c r="W265" s="3">
        <v>42661</v>
      </c>
      <c r="X265" s="2">
        <v>114.06</v>
      </c>
      <c r="Y265" s="2">
        <f t="shared" si="6"/>
        <v>-1.8394434302295129E-3</v>
      </c>
    </row>
    <row r="266" spans="23:25" x14ac:dyDescent="0.25">
      <c r="W266" s="3">
        <v>42660</v>
      </c>
      <c r="X266" s="2">
        <v>114.27</v>
      </c>
      <c r="Y266" s="2">
        <f t="shared" si="6"/>
        <v>-3.4998687906473929E-4</v>
      </c>
    </row>
    <row r="267" spans="23:25" x14ac:dyDescent="0.25">
      <c r="W267" s="3">
        <v>42657</v>
      </c>
      <c r="X267" s="2">
        <v>114.31</v>
      </c>
      <c r="Y267" s="2">
        <f t="shared" si="6"/>
        <v>-3.0571714425496103E-3</v>
      </c>
    </row>
    <row r="268" spans="23:25" x14ac:dyDescent="0.25">
      <c r="W268" s="3">
        <v>42656</v>
      </c>
      <c r="X268" s="2">
        <v>114.66</v>
      </c>
      <c r="Y268" s="2">
        <f t="shared" si="6"/>
        <v>-3.4879665508839679E-4</v>
      </c>
    </row>
    <row r="269" spans="23:25" x14ac:dyDescent="0.25">
      <c r="W269" s="3">
        <v>42655</v>
      </c>
      <c r="X269" s="2">
        <v>114.7</v>
      </c>
      <c r="Y269" s="2">
        <f t="shared" si="6"/>
        <v>2.5315364224724806E-3</v>
      </c>
    </row>
    <row r="270" spans="23:25" x14ac:dyDescent="0.25">
      <c r="W270" s="3">
        <v>42654</v>
      </c>
      <c r="X270" s="2">
        <v>114.41</v>
      </c>
      <c r="Y270" s="2">
        <f t="shared" si="6"/>
        <v>-8.7025177194608866E-3</v>
      </c>
    </row>
    <row r="271" spans="23:25" x14ac:dyDescent="0.25">
      <c r="W271" s="3">
        <v>42653</v>
      </c>
      <c r="X271" s="2">
        <v>115.41</v>
      </c>
      <c r="Y271" s="2">
        <f t="shared" si="6"/>
        <v>1.7331022573712878E-4</v>
      </c>
    </row>
    <row r="272" spans="23:25" x14ac:dyDescent="0.25">
      <c r="W272" s="3">
        <v>42650</v>
      </c>
      <c r="X272" s="2">
        <v>115.39</v>
      </c>
      <c r="Y272" s="2">
        <f t="shared" si="6"/>
        <v>-4.4963326940772787E-3</v>
      </c>
    </row>
    <row r="273" spans="23:25" x14ac:dyDescent="0.25">
      <c r="W273" s="3">
        <v>42649</v>
      </c>
      <c r="X273" s="2">
        <v>115.91</v>
      </c>
      <c r="Y273" s="2">
        <f t="shared" si="6"/>
        <v>-5.175090679582177E-4</v>
      </c>
    </row>
    <row r="274" spans="23:25" x14ac:dyDescent="0.25">
      <c r="W274" s="3">
        <v>42648</v>
      </c>
      <c r="X274" s="2">
        <v>115.97</v>
      </c>
      <c r="Y274" s="2">
        <f t="shared" si="6"/>
        <v>5.8808437237495006E-3</v>
      </c>
    </row>
    <row r="275" spans="23:25" x14ac:dyDescent="0.25">
      <c r="W275" s="3">
        <v>42647</v>
      </c>
      <c r="X275" s="2">
        <v>115.29</v>
      </c>
      <c r="Y275" s="2">
        <f t="shared" si="6"/>
        <v>1.1603183615154907E-2</v>
      </c>
    </row>
    <row r="276" spans="23:25" x14ac:dyDescent="0.25">
      <c r="W276" s="3">
        <v>42646</v>
      </c>
      <c r="X276" s="2">
        <v>113.96</v>
      </c>
      <c r="Y276" s="2">
        <f t="shared" si="6"/>
        <v>3.510619660418882E-4</v>
      </c>
    </row>
    <row r="277" spans="23:25" x14ac:dyDescent="0.25">
      <c r="W277" s="3">
        <v>42643</v>
      </c>
      <c r="X277" s="2">
        <v>113.92</v>
      </c>
      <c r="Y277" s="2">
        <f t="shared" si="6"/>
        <v>4.8396416341584007E-3</v>
      </c>
    </row>
    <row r="278" spans="23:25" x14ac:dyDescent="0.25">
      <c r="W278" s="3">
        <v>42642</v>
      </c>
      <c r="X278" s="2">
        <v>113.37</v>
      </c>
      <c r="Y278" s="2">
        <f t="shared" si="6"/>
        <v>3.8001017848166845E-3</v>
      </c>
    </row>
    <row r="279" spans="23:25" x14ac:dyDescent="0.25">
      <c r="W279" s="3">
        <v>42641</v>
      </c>
      <c r="X279" s="2">
        <v>112.94</v>
      </c>
      <c r="Y279" s="2">
        <f t="shared" si="6"/>
        <v>2.7485941850855814E-3</v>
      </c>
    </row>
    <row r="280" spans="23:25" x14ac:dyDescent="0.25">
      <c r="W280" s="3">
        <v>42640</v>
      </c>
      <c r="X280" s="2">
        <v>112.63</v>
      </c>
      <c r="Y280" s="2">
        <f t="shared" si="6"/>
        <v>-2.4829311328256518E-3</v>
      </c>
    </row>
    <row r="281" spans="23:25" x14ac:dyDescent="0.25">
      <c r="W281" s="3">
        <v>42639</v>
      </c>
      <c r="X281" s="2">
        <v>112.91</v>
      </c>
      <c r="Y281" s="2">
        <f t="shared" si="6"/>
        <v>-4.065764837076595E-3</v>
      </c>
    </row>
    <row r="282" spans="23:25" x14ac:dyDescent="0.25">
      <c r="W282" s="3">
        <v>42636</v>
      </c>
      <c r="X282" s="2">
        <v>113.37</v>
      </c>
      <c r="Y282" s="2">
        <f t="shared" si="6"/>
        <v>3.8886482939283259E-3</v>
      </c>
    </row>
    <row r="283" spans="23:25" x14ac:dyDescent="0.25">
      <c r="W283" s="3">
        <v>42635</v>
      </c>
      <c r="X283" s="2">
        <v>112.93</v>
      </c>
      <c r="Y283" s="2">
        <f t="shared" si="6"/>
        <v>5.8614732648909111E-3</v>
      </c>
    </row>
    <row r="284" spans="23:25" x14ac:dyDescent="0.25">
      <c r="W284" s="3">
        <v>42634</v>
      </c>
      <c r="X284" s="2">
        <v>112.27</v>
      </c>
      <c r="Y284" s="2">
        <f t="shared" si="6"/>
        <v>-1.0102886356550949E-2</v>
      </c>
    </row>
    <row r="285" spans="23:25" x14ac:dyDescent="0.25">
      <c r="W285" s="3">
        <v>42633</v>
      </c>
      <c r="X285" s="2">
        <v>113.41</v>
      </c>
      <c r="Y285" s="2">
        <f t="shared" si="6"/>
        <v>-4.3112996258974027E-3</v>
      </c>
    </row>
    <row r="286" spans="23:25" x14ac:dyDescent="0.25">
      <c r="W286" s="3">
        <v>42632</v>
      </c>
      <c r="X286" s="2">
        <v>113.9</v>
      </c>
      <c r="Y286" s="2">
        <f t="shared" si="6"/>
        <v>-1.754386414893362E-3</v>
      </c>
    </row>
    <row r="287" spans="23:25" x14ac:dyDescent="0.25">
      <c r="W287" s="3">
        <v>42629</v>
      </c>
      <c r="X287" s="2">
        <v>114.1</v>
      </c>
      <c r="Y287" s="2">
        <f t="shared" si="6"/>
        <v>-6.1162270174360944E-3</v>
      </c>
    </row>
    <row r="288" spans="23:25" x14ac:dyDescent="0.25">
      <c r="W288" s="3">
        <v>42628</v>
      </c>
      <c r="X288" s="2">
        <v>114.8</v>
      </c>
      <c r="Y288" s="2">
        <f t="shared" si="6"/>
        <v>-3.7386471404571137E-3</v>
      </c>
    </row>
    <row r="289" spans="23:25" x14ac:dyDescent="0.25">
      <c r="W289" s="3">
        <v>42627</v>
      </c>
      <c r="X289" s="2">
        <v>115.23</v>
      </c>
      <c r="Y289" s="2">
        <f t="shared" si="6"/>
        <v>1.3894921905560828E-3</v>
      </c>
    </row>
    <row r="290" spans="23:25" x14ac:dyDescent="0.25">
      <c r="W290" s="3">
        <v>42626</v>
      </c>
      <c r="X290" s="2">
        <v>115.07</v>
      </c>
      <c r="Y290" s="2">
        <f t="shared" si="6"/>
        <v>5.5773565057436357E-3</v>
      </c>
    </row>
    <row r="291" spans="23:25" x14ac:dyDescent="0.25">
      <c r="W291" s="3">
        <v>42625</v>
      </c>
      <c r="X291" s="2">
        <v>114.43</v>
      </c>
      <c r="Y291" s="2">
        <f t="shared" si="6"/>
        <v>-8.0077022901392184E-3</v>
      </c>
    </row>
    <row r="292" spans="23:25" x14ac:dyDescent="0.25">
      <c r="W292" s="3">
        <v>42622</v>
      </c>
      <c r="X292" s="2">
        <v>115.35</v>
      </c>
      <c r="Y292" s="2">
        <f t="shared" si="6"/>
        <v>-6.066646630577228E-4</v>
      </c>
    </row>
    <row r="293" spans="23:25" x14ac:dyDescent="0.25">
      <c r="W293" s="3">
        <v>42621</v>
      </c>
      <c r="X293" s="2">
        <v>115.42</v>
      </c>
      <c r="Y293" s="2">
        <f t="shared" si="6"/>
        <v>9.3137288140301873E-3</v>
      </c>
    </row>
    <row r="294" spans="23:25" x14ac:dyDescent="0.25">
      <c r="W294" s="3">
        <v>42620</v>
      </c>
      <c r="X294" s="2">
        <v>114.35</v>
      </c>
      <c r="Y294" s="2">
        <f t="shared" si="6"/>
        <v>-4.101764270700547E-3</v>
      </c>
    </row>
    <row r="295" spans="23:25" x14ac:dyDescent="0.25">
      <c r="W295" s="3">
        <v>42619</v>
      </c>
      <c r="X295" s="2">
        <v>114.82</v>
      </c>
      <c r="Y295" s="2">
        <f t="shared" si="6"/>
        <v>-4.1717425355226219E-3</v>
      </c>
    </row>
    <row r="296" spans="23:25" x14ac:dyDescent="0.25">
      <c r="W296" s="3">
        <v>42618</v>
      </c>
      <c r="X296" s="2">
        <v>115.3</v>
      </c>
      <c r="Y296" s="2">
        <f t="shared" si="6"/>
        <v>-5.7078767784413858E-3</v>
      </c>
    </row>
    <row r="297" spans="23:25" x14ac:dyDescent="0.25">
      <c r="W297" s="3">
        <v>42615</v>
      </c>
      <c r="X297" s="2">
        <v>115.96</v>
      </c>
      <c r="Y297" s="2">
        <f t="shared" si="6"/>
        <v>3.1958567472787176E-3</v>
      </c>
    </row>
    <row r="298" spans="23:25" x14ac:dyDescent="0.25">
      <c r="W298" s="3">
        <v>42614</v>
      </c>
      <c r="X298" s="2">
        <v>115.59</v>
      </c>
      <c r="Y298" s="2">
        <f t="shared" si="6"/>
        <v>1.645093232176643E-3</v>
      </c>
    </row>
    <row r="299" spans="23:25" x14ac:dyDescent="0.25">
      <c r="W299" s="3">
        <v>42613</v>
      </c>
      <c r="X299" s="2">
        <v>115.4</v>
      </c>
      <c r="Y299" s="2">
        <f t="shared" si="6"/>
        <v>5.822812262947492E-3</v>
      </c>
    </row>
    <row r="300" spans="23:25" x14ac:dyDescent="0.25">
      <c r="W300" s="3">
        <v>42612</v>
      </c>
      <c r="X300" s="2">
        <v>114.73</v>
      </c>
      <c r="Y300" s="2">
        <f t="shared" si="6"/>
        <v>6.0322777665802957E-3</v>
      </c>
    </row>
    <row r="301" spans="23:25" x14ac:dyDescent="0.25">
      <c r="W301" s="3">
        <v>42611</v>
      </c>
      <c r="X301" s="2">
        <v>114.04</v>
      </c>
      <c r="Y301" s="2">
        <f t="shared" si="6"/>
        <v>3.5081564997587248E-4</v>
      </c>
    </row>
    <row r="302" spans="23:25" x14ac:dyDescent="0.25">
      <c r="W302" s="3">
        <v>42608</v>
      </c>
      <c r="X302" s="2">
        <v>114</v>
      </c>
      <c r="Y302" s="2">
        <f t="shared" si="6"/>
        <v>4.8362371686446592E-3</v>
      </c>
    </row>
    <row r="303" spans="23:25" x14ac:dyDescent="0.25">
      <c r="W303" s="3">
        <v>42607</v>
      </c>
      <c r="X303" s="2">
        <v>113.45</v>
      </c>
      <c r="Y303" s="2">
        <f t="shared" si="6"/>
        <v>2.6478391463042772E-3</v>
      </c>
    </row>
    <row r="304" spans="23:25" x14ac:dyDescent="0.25">
      <c r="W304" s="3">
        <v>42606</v>
      </c>
      <c r="X304" s="2">
        <v>113.15</v>
      </c>
      <c r="Y304" s="2">
        <f t="shared" si="6"/>
        <v>-1.5895446653106302E-3</v>
      </c>
    </row>
    <row r="305" spans="23:25" x14ac:dyDescent="0.25">
      <c r="W305" s="3">
        <v>42605</v>
      </c>
      <c r="X305" s="2">
        <v>113.33</v>
      </c>
      <c r="Y305" s="2">
        <f t="shared" si="6"/>
        <v>-2.1154701586977901E-3</v>
      </c>
    </row>
    <row r="306" spans="23:25" x14ac:dyDescent="0.25">
      <c r="W306" s="3">
        <v>42604</v>
      </c>
      <c r="X306" s="2">
        <v>113.57</v>
      </c>
      <c r="Y306" s="2">
        <f t="shared" si="6"/>
        <v>4.4035405176765679E-4</v>
      </c>
    </row>
    <row r="307" spans="23:25" x14ac:dyDescent="0.25">
      <c r="W307" s="3">
        <v>42601</v>
      </c>
      <c r="X307" s="2">
        <v>113.52</v>
      </c>
      <c r="Y307" s="2">
        <f t="shared" si="6"/>
        <v>9.6946202454816367E-4</v>
      </c>
    </row>
    <row r="308" spans="23:25" x14ac:dyDescent="0.25">
      <c r="W308" s="3">
        <v>42600</v>
      </c>
      <c r="X308" s="2">
        <v>113.41</v>
      </c>
      <c r="Y308" s="2">
        <f t="shared" si="6"/>
        <v>1.8534050581564664E-3</v>
      </c>
    </row>
    <row r="309" spans="23:25" x14ac:dyDescent="0.25">
      <c r="W309" s="3">
        <v>42599</v>
      </c>
      <c r="X309" s="2">
        <v>113.2</v>
      </c>
      <c r="Y309" s="2">
        <f t="shared" si="6"/>
        <v>6.1856583070722139E-4</v>
      </c>
    </row>
    <row r="310" spans="23:25" x14ac:dyDescent="0.25">
      <c r="W310" s="3">
        <v>42598</v>
      </c>
      <c r="X310" s="2">
        <v>113.13</v>
      </c>
      <c r="Y310" s="2">
        <f t="shared" si="6"/>
        <v>-9.7186030532345267E-4</v>
      </c>
    </row>
    <row r="311" spans="23:25" x14ac:dyDescent="0.25">
      <c r="W311" s="3">
        <v>42597</v>
      </c>
      <c r="X311" s="2">
        <v>113.24</v>
      </c>
      <c r="Y311" s="2">
        <f t="shared" si="6"/>
        <v>1.5908089965539444E-3</v>
      </c>
    </row>
    <row r="312" spans="23:25" x14ac:dyDescent="0.25">
      <c r="W312" s="3">
        <v>42594</v>
      </c>
      <c r="X312" s="2">
        <v>113.06</v>
      </c>
      <c r="Y312" s="2">
        <f t="shared" si="6"/>
        <v>-4.324617304422667E-3</v>
      </c>
    </row>
    <row r="313" spans="23:25" x14ac:dyDescent="0.25">
      <c r="W313" s="3">
        <v>42593</v>
      </c>
      <c r="X313" s="2">
        <v>113.55</v>
      </c>
      <c r="Y313" s="2">
        <f t="shared" si="6"/>
        <v>2.9987674615493949E-3</v>
      </c>
    </row>
    <row r="314" spans="23:25" x14ac:dyDescent="0.25">
      <c r="W314" s="3">
        <v>42592</v>
      </c>
      <c r="X314" s="2">
        <v>113.21</v>
      </c>
      <c r="Y314" s="2">
        <f t="shared" si="6"/>
        <v>-4.4155959564102647E-4</v>
      </c>
    </row>
    <row r="315" spans="23:25" x14ac:dyDescent="0.25">
      <c r="W315" s="3">
        <v>42591</v>
      </c>
      <c r="X315" s="2">
        <v>113.26</v>
      </c>
      <c r="Y315" s="2">
        <f t="shared" si="6"/>
        <v>-2.9974456013919515E-3</v>
      </c>
    </row>
    <row r="316" spans="23:25" x14ac:dyDescent="0.25">
      <c r="W316" s="3">
        <v>42590</v>
      </c>
      <c r="X316" s="2">
        <v>113.6</v>
      </c>
      <c r="Y316" s="2">
        <f t="shared" si="6"/>
        <v>6.446792319515982E-3</v>
      </c>
    </row>
    <row r="317" spans="23:25" x14ac:dyDescent="0.25">
      <c r="W317" s="3">
        <v>42587</v>
      </c>
      <c r="X317" s="2">
        <v>112.87</v>
      </c>
      <c r="Y317" s="2">
        <f t="shared" si="6"/>
        <v>2.0398215578028185E-3</v>
      </c>
    </row>
    <row r="318" spans="23:25" x14ac:dyDescent="0.25">
      <c r="W318" s="3">
        <v>42586</v>
      </c>
      <c r="X318" s="2">
        <v>112.64</v>
      </c>
      <c r="Y318" s="2">
        <f t="shared" si="6"/>
        <v>-2.1284151348262875E-3</v>
      </c>
    </row>
    <row r="319" spans="23:25" x14ac:dyDescent="0.25">
      <c r="W319" s="3">
        <v>42585</v>
      </c>
      <c r="X319" s="2">
        <v>112.88</v>
      </c>
      <c r="Y319" s="2">
        <f t="shared" si="6"/>
        <v>-3.0958407813896937E-3</v>
      </c>
    </row>
    <row r="320" spans="23:25" x14ac:dyDescent="0.25">
      <c r="W320" s="3">
        <v>42584</v>
      </c>
      <c r="X320" s="2">
        <v>113.23</v>
      </c>
      <c r="Y320" s="2">
        <f t="shared" si="6"/>
        <v>-9.4054224748167208E-3</v>
      </c>
    </row>
    <row r="321" spans="23:25" x14ac:dyDescent="0.25">
      <c r="W321" s="3">
        <v>42583</v>
      </c>
      <c r="X321" s="2">
        <v>114.3</v>
      </c>
      <c r="Y321" s="2">
        <f t="shared" si="6"/>
        <v>2.1019450723721361E-3</v>
      </c>
    </row>
    <row r="322" spans="23:25" x14ac:dyDescent="0.25">
      <c r="W322" s="3">
        <v>42580</v>
      </c>
      <c r="X322" s="2">
        <v>114.06</v>
      </c>
      <c r="Y322" s="2">
        <f t="shared" si="6"/>
        <v>-2.2110407803848632E-2</v>
      </c>
    </row>
    <row r="323" spans="23:25" x14ac:dyDescent="0.25">
      <c r="W323" s="3">
        <v>42579</v>
      </c>
      <c r="X323" s="2">
        <v>116.61</v>
      </c>
      <c r="Y323" s="2">
        <f t="shared" si="6"/>
        <v>5.1466805047540557E-4</v>
      </c>
    </row>
    <row r="324" spans="23:25" x14ac:dyDescent="0.25">
      <c r="W324" s="3">
        <v>42578</v>
      </c>
      <c r="X324" s="2">
        <v>116.55</v>
      </c>
      <c r="Y324" s="2">
        <f t="shared" si="6"/>
        <v>1.3475197421192828E-2</v>
      </c>
    </row>
    <row r="325" spans="23:25" x14ac:dyDescent="0.25">
      <c r="W325" s="3">
        <v>42577</v>
      </c>
      <c r="X325" s="2">
        <v>114.99</v>
      </c>
      <c r="Y325" s="2">
        <f t="shared" si="6"/>
        <v>-1.1671770422042128E-2</v>
      </c>
    </row>
    <row r="326" spans="23:25" x14ac:dyDescent="0.25">
      <c r="W326" s="3">
        <v>42576</v>
      </c>
      <c r="X326" s="2">
        <v>116.34</v>
      </c>
      <c r="Y326" s="2">
        <f t="shared" ref="Y326:Y389" si="7">LN(X326/X327)</f>
        <v>-1.4601677492343402E-3</v>
      </c>
    </row>
    <row r="327" spans="23:25" x14ac:dyDescent="0.25">
      <c r="W327" s="3">
        <v>42573</v>
      </c>
      <c r="X327" s="2">
        <v>116.51</v>
      </c>
      <c r="Y327" s="2">
        <f t="shared" si="7"/>
        <v>-1.4580387676709321E-3</v>
      </c>
    </row>
    <row r="328" spans="23:25" x14ac:dyDescent="0.25">
      <c r="W328" s="3">
        <v>42572</v>
      </c>
      <c r="X328" s="2">
        <v>116.68</v>
      </c>
      <c r="Y328" s="2">
        <f t="shared" si="7"/>
        <v>-8.958722090584707E-3</v>
      </c>
    </row>
    <row r="329" spans="23:25" x14ac:dyDescent="0.25">
      <c r="W329" s="3">
        <v>42571</v>
      </c>
      <c r="X329" s="2">
        <v>117.73</v>
      </c>
      <c r="Y329" s="2">
        <f t="shared" si="7"/>
        <v>6.5618710886370512E-3</v>
      </c>
    </row>
    <row r="330" spans="23:25" x14ac:dyDescent="0.25">
      <c r="W330" s="3">
        <v>42570</v>
      </c>
      <c r="X330" s="2">
        <v>116.96</v>
      </c>
      <c r="Y330" s="2">
        <f t="shared" si="7"/>
        <v>-5.2019048781814289E-3</v>
      </c>
    </row>
    <row r="331" spans="23:25" x14ac:dyDescent="0.25">
      <c r="W331" s="3">
        <v>42569</v>
      </c>
      <c r="X331" s="2">
        <v>117.57</v>
      </c>
      <c r="Y331" s="2">
        <f t="shared" si="7"/>
        <v>1.6119700838852277E-2</v>
      </c>
    </row>
    <row r="332" spans="23:25" x14ac:dyDescent="0.25">
      <c r="W332" s="3">
        <v>42566</v>
      </c>
      <c r="X332" s="2">
        <v>115.69</v>
      </c>
      <c r="Y332" s="2">
        <f t="shared" si="7"/>
        <v>-1.2455600620838709E-2</v>
      </c>
    </row>
    <row r="333" spans="23:25" x14ac:dyDescent="0.25">
      <c r="W333" s="3">
        <v>42565</v>
      </c>
      <c r="X333" s="2">
        <v>117.14</v>
      </c>
      <c r="Y333" s="2">
        <f t="shared" si="7"/>
        <v>1.0900927652665241E-2</v>
      </c>
    </row>
    <row r="334" spans="23:25" x14ac:dyDescent="0.25">
      <c r="W334" s="3">
        <v>42564</v>
      </c>
      <c r="X334" s="2">
        <v>115.87</v>
      </c>
      <c r="Y334" s="2">
        <f t="shared" si="7"/>
        <v>6.0430787007605775E-4</v>
      </c>
    </row>
    <row r="335" spans="23:25" x14ac:dyDescent="0.25">
      <c r="W335" s="3">
        <v>42563</v>
      </c>
      <c r="X335" s="2">
        <v>115.8</v>
      </c>
      <c r="Y335" s="2">
        <f t="shared" si="7"/>
        <v>1.8477081350049687E-2</v>
      </c>
    </row>
    <row r="336" spans="23:25" x14ac:dyDescent="0.25">
      <c r="W336" s="3">
        <v>42562</v>
      </c>
      <c r="X336" s="2">
        <v>113.68</v>
      </c>
      <c r="Y336" s="2">
        <f t="shared" si="7"/>
        <v>2.2866782192928009E-2</v>
      </c>
    </row>
    <row r="337" spans="23:25" x14ac:dyDescent="0.25">
      <c r="W337" s="3">
        <v>42559</v>
      </c>
      <c r="X337" s="2">
        <v>111.11</v>
      </c>
      <c r="Y337" s="2">
        <f t="shared" si="7"/>
        <v>-3.3245010178301233E-3</v>
      </c>
    </row>
    <row r="338" spans="23:25" x14ac:dyDescent="0.25">
      <c r="W338" s="3">
        <v>42558</v>
      </c>
      <c r="X338" s="2">
        <v>111.48</v>
      </c>
      <c r="Y338" s="2">
        <f t="shared" si="7"/>
        <v>-8.8413168021828376E-3</v>
      </c>
    </row>
    <row r="339" spans="23:25" x14ac:dyDescent="0.25">
      <c r="W339" s="3">
        <v>42557</v>
      </c>
      <c r="X339" s="2">
        <v>112.47</v>
      </c>
      <c r="Y339" s="2">
        <f t="shared" si="7"/>
        <v>-1.8654235922415355E-3</v>
      </c>
    </row>
    <row r="340" spans="23:25" x14ac:dyDescent="0.25">
      <c r="W340" s="3">
        <v>42556</v>
      </c>
      <c r="X340" s="2">
        <v>112.68</v>
      </c>
      <c r="Y340" s="2">
        <f t="shared" si="7"/>
        <v>-1.5061719529410163E-2</v>
      </c>
    </row>
    <row r="341" spans="23:25" x14ac:dyDescent="0.25">
      <c r="W341" s="3">
        <v>42555</v>
      </c>
      <c r="X341" s="2">
        <v>114.39</v>
      </c>
      <c r="Y341" s="2">
        <f t="shared" si="7"/>
        <v>2.0126893690010756E-3</v>
      </c>
    </row>
    <row r="342" spans="23:25" x14ac:dyDescent="0.25">
      <c r="W342" s="3">
        <v>42552</v>
      </c>
      <c r="X342" s="2">
        <v>114.16</v>
      </c>
      <c r="Y342" s="2">
        <f t="shared" si="7"/>
        <v>-3.9340873400268957E-3</v>
      </c>
    </row>
    <row r="343" spans="23:25" x14ac:dyDescent="0.25">
      <c r="W343" s="3">
        <v>42551</v>
      </c>
      <c r="X343" s="2">
        <v>114.61</v>
      </c>
      <c r="Y343" s="2">
        <f t="shared" si="7"/>
        <v>1.7465727957552955E-3</v>
      </c>
    </row>
    <row r="344" spans="23:25" x14ac:dyDescent="0.25">
      <c r="W344" s="3">
        <v>42550</v>
      </c>
      <c r="X344" s="2">
        <v>114.41</v>
      </c>
      <c r="Y344" s="2">
        <f t="shared" si="7"/>
        <v>6.2250869563620619E-3</v>
      </c>
    </row>
    <row r="345" spans="23:25" x14ac:dyDescent="0.25">
      <c r="W345" s="3">
        <v>42549</v>
      </c>
      <c r="X345" s="2">
        <v>113.7</v>
      </c>
      <c r="Y345" s="2">
        <f t="shared" si="7"/>
        <v>1.1143654718159358E-2</v>
      </c>
    </row>
    <row r="346" spans="23:25" x14ac:dyDescent="0.25">
      <c r="W346" s="3">
        <v>42548</v>
      </c>
      <c r="X346" s="2">
        <v>112.44</v>
      </c>
      <c r="Y346" s="2">
        <f t="shared" si="7"/>
        <v>-1.070380426022116E-2</v>
      </c>
    </row>
    <row r="347" spans="23:25" x14ac:dyDescent="0.25">
      <c r="W347" s="3">
        <v>42545</v>
      </c>
      <c r="X347" s="2">
        <v>113.65</v>
      </c>
      <c r="Y347" s="2">
        <f t="shared" si="7"/>
        <v>-6.1509300634860209E-2</v>
      </c>
    </row>
    <row r="348" spans="23:25" x14ac:dyDescent="0.25">
      <c r="W348" s="3">
        <v>42544</v>
      </c>
      <c r="X348" s="2">
        <v>120.86</v>
      </c>
      <c r="Y348" s="2">
        <f t="shared" si="7"/>
        <v>2.4287266986337101E-2</v>
      </c>
    </row>
    <row r="349" spans="23:25" x14ac:dyDescent="0.25">
      <c r="W349" s="3">
        <v>42543</v>
      </c>
      <c r="X349" s="2">
        <v>117.96</v>
      </c>
      <c r="Y349" s="2">
        <f t="shared" si="7"/>
        <v>1.6120140936184079E-3</v>
      </c>
    </row>
    <row r="350" spans="23:25" x14ac:dyDescent="0.25">
      <c r="W350" s="3">
        <v>42542</v>
      </c>
      <c r="X350" s="2">
        <v>117.77</v>
      </c>
      <c r="Y350" s="2">
        <f t="shared" si="7"/>
        <v>1.5295720181326103E-3</v>
      </c>
    </row>
    <row r="351" spans="23:25" x14ac:dyDescent="0.25">
      <c r="W351" s="3">
        <v>42541</v>
      </c>
      <c r="X351" s="2">
        <v>117.59</v>
      </c>
      <c r="Y351" s="2">
        <f t="shared" si="7"/>
        <v>1.0210159995298501E-3</v>
      </c>
    </row>
    <row r="352" spans="23:25" x14ac:dyDescent="0.25">
      <c r="W352" s="3">
        <v>42538</v>
      </c>
      <c r="X352" s="2">
        <v>117.47</v>
      </c>
      <c r="Y352" s="2">
        <f t="shared" si="7"/>
        <v>3.6672251239257487E-3</v>
      </c>
    </row>
    <row r="353" spans="23:25" x14ac:dyDescent="0.25">
      <c r="W353" s="3">
        <v>42537</v>
      </c>
      <c r="X353" s="2">
        <v>117.04</v>
      </c>
      <c r="Y353" s="2">
        <f t="shared" si="7"/>
        <v>-1.9712156395078086E-2</v>
      </c>
    </row>
    <row r="354" spans="23:25" x14ac:dyDescent="0.25">
      <c r="W354" s="3">
        <v>42536</v>
      </c>
      <c r="X354" s="2">
        <v>119.37</v>
      </c>
      <c r="Y354" s="2">
        <f t="shared" si="7"/>
        <v>3.7769149770499949E-3</v>
      </c>
    </row>
    <row r="355" spans="23:25" x14ac:dyDescent="0.25">
      <c r="W355" s="3">
        <v>42535</v>
      </c>
      <c r="X355" s="2">
        <v>118.92</v>
      </c>
      <c r="Y355" s="2">
        <f t="shared" si="7"/>
        <v>-8.9574078464005925E-3</v>
      </c>
    </row>
    <row r="356" spans="23:25" x14ac:dyDescent="0.25">
      <c r="W356" s="3">
        <v>42534</v>
      </c>
      <c r="X356" s="2">
        <v>119.99</v>
      </c>
      <c r="Y356" s="2">
        <f t="shared" si="7"/>
        <v>-3.2450001433271896E-3</v>
      </c>
    </row>
    <row r="357" spans="23:25" x14ac:dyDescent="0.25">
      <c r="W357" s="3">
        <v>42531</v>
      </c>
      <c r="X357" s="2">
        <v>120.38</v>
      </c>
      <c r="Y357" s="2">
        <f t="shared" si="7"/>
        <v>-6.7886675155893689E-3</v>
      </c>
    </row>
    <row r="358" spans="23:25" x14ac:dyDescent="0.25">
      <c r="W358" s="3">
        <v>42530</v>
      </c>
      <c r="X358" s="2">
        <v>121.2</v>
      </c>
      <c r="Y358" s="2">
        <f t="shared" si="7"/>
        <v>-5.840993941840694E-3</v>
      </c>
    </row>
    <row r="359" spans="23:25" x14ac:dyDescent="0.25">
      <c r="W359" s="3">
        <v>42529</v>
      </c>
      <c r="X359" s="2">
        <v>121.91</v>
      </c>
      <c r="Y359" s="2">
        <f t="shared" si="7"/>
        <v>-2.460529026151929E-4</v>
      </c>
    </row>
    <row r="360" spans="23:25" x14ac:dyDescent="0.25">
      <c r="W360" s="3">
        <v>42528</v>
      </c>
      <c r="X360" s="2">
        <v>121.94</v>
      </c>
      <c r="Y360" s="2">
        <f t="shared" si="7"/>
        <v>-1.4750473870071186E-3</v>
      </c>
    </row>
    <row r="361" spans="23:25" x14ac:dyDescent="0.25">
      <c r="W361" s="3">
        <v>42527</v>
      </c>
      <c r="X361" s="2">
        <v>122.12</v>
      </c>
      <c r="Y361" s="2">
        <f t="shared" si="7"/>
        <v>8.4700971004021738E-3</v>
      </c>
    </row>
    <row r="362" spans="23:25" x14ac:dyDescent="0.25">
      <c r="W362" s="3">
        <v>42524</v>
      </c>
      <c r="X362" s="2">
        <v>121.09</v>
      </c>
      <c r="Y362" s="2">
        <f t="shared" si="7"/>
        <v>-2.5568078591229585E-3</v>
      </c>
    </row>
    <row r="363" spans="23:25" x14ac:dyDescent="0.25">
      <c r="W363" s="3">
        <v>42523</v>
      </c>
      <c r="X363" s="2">
        <v>121.4</v>
      </c>
      <c r="Y363" s="2">
        <f t="shared" si="7"/>
        <v>-9.5098273668832306E-3</v>
      </c>
    </row>
    <row r="364" spans="23:25" x14ac:dyDescent="0.25">
      <c r="W364" s="3">
        <v>42522</v>
      </c>
      <c r="X364" s="2">
        <v>122.56</v>
      </c>
      <c r="Y364" s="2">
        <f t="shared" si="7"/>
        <v>-5.6141069305182889E-3</v>
      </c>
    </row>
    <row r="365" spans="23:25" x14ac:dyDescent="0.25">
      <c r="W365" s="3">
        <v>42521</v>
      </c>
      <c r="X365" s="2">
        <v>123.25</v>
      </c>
      <c r="Y365" s="2">
        <f t="shared" si="7"/>
        <v>-4.2101916291314694E-3</v>
      </c>
    </row>
    <row r="366" spans="23:25" x14ac:dyDescent="0.25">
      <c r="W366" s="3">
        <v>42520</v>
      </c>
      <c r="X366" s="2">
        <v>123.77</v>
      </c>
      <c r="Y366" s="2">
        <f t="shared" si="7"/>
        <v>9.4164183076353575E-3</v>
      </c>
    </row>
    <row r="367" spans="23:25" x14ac:dyDescent="0.25">
      <c r="W367" s="3">
        <v>42517</v>
      </c>
      <c r="X367" s="2">
        <v>122.61</v>
      </c>
      <c r="Y367" s="2">
        <f t="shared" si="7"/>
        <v>-2.118299635184305E-3</v>
      </c>
    </row>
    <row r="368" spans="23:25" x14ac:dyDescent="0.25">
      <c r="W368" s="3">
        <v>42516</v>
      </c>
      <c r="X368" s="2">
        <v>122.87</v>
      </c>
      <c r="Y368" s="2">
        <f t="shared" si="7"/>
        <v>-3.2549434740940226E-4</v>
      </c>
    </row>
    <row r="369" spans="23:25" x14ac:dyDescent="0.25">
      <c r="W369" s="3">
        <v>42515</v>
      </c>
      <c r="X369" s="2">
        <v>122.91</v>
      </c>
      <c r="Y369" s="2">
        <f t="shared" si="7"/>
        <v>3.0148729293807347E-3</v>
      </c>
    </row>
    <row r="370" spans="23:25" x14ac:dyDescent="0.25">
      <c r="W370" s="3">
        <v>42514</v>
      </c>
      <c r="X370" s="2">
        <v>122.54</v>
      </c>
      <c r="Y370" s="2">
        <f t="shared" si="7"/>
        <v>-2.4478805556520225E-4</v>
      </c>
    </row>
    <row r="371" spans="23:25" x14ac:dyDescent="0.25">
      <c r="W371" s="3">
        <v>42513</v>
      </c>
      <c r="X371" s="2">
        <v>122.57</v>
      </c>
      <c r="Y371" s="2">
        <f t="shared" si="7"/>
        <v>-8.6109386657619268E-3</v>
      </c>
    </row>
    <row r="372" spans="23:25" x14ac:dyDescent="0.25">
      <c r="W372" s="3">
        <v>42510</v>
      </c>
      <c r="X372" s="2">
        <v>123.63</v>
      </c>
      <c r="Y372" s="2">
        <f t="shared" si="7"/>
        <v>3.5653550449530314E-3</v>
      </c>
    </row>
    <row r="373" spans="23:25" x14ac:dyDescent="0.25">
      <c r="W373" s="3">
        <v>42509</v>
      </c>
      <c r="X373" s="2">
        <v>123.19</v>
      </c>
      <c r="Y373" s="2">
        <f t="shared" si="7"/>
        <v>-3.3226660497076722E-3</v>
      </c>
    </row>
    <row r="374" spans="23:25" x14ac:dyDescent="0.25">
      <c r="W374" s="3">
        <v>42508</v>
      </c>
      <c r="X374" s="2">
        <v>123.6</v>
      </c>
      <c r="Y374" s="2">
        <f t="shared" si="7"/>
        <v>9.7134538963165905E-4</v>
      </c>
    </row>
    <row r="375" spans="23:25" x14ac:dyDescent="0.25">
      <c r="W375" s="3">
        <v>42507</v>
      </c>
      <c r="X375" s="2">
        <v>123.48</v>
      </c>
      <c r="Y375" s="2">
        <f t="shared" si="7"/>
        <v>4.8602674103785057E-4</v>
      </c>
    </row>
    <row r="376" spans="23:25" x14ac:dyDescent="0.25">
      <c r="W376" s="3">
        <v>42506</v>
      </c>
      <c r="X376" s="2">
        <v>123.42</v>
      </c>
      <c r="Y376" s="2">
        <f t="shared" si="7"/>
        <v>4.6290739257326624E-3</v>
      </c>
    </row>
    <row r="377" spans="23:25" x14ac:dyDescent="0.25">
      <c r="W377" s="3">
        <v>42503</v>
      </c>
      <c r="X377" s="2">
        <v>122.85</v>
      </c>
      <c r="Y377" s="2">
        <f t="shared" si="7"/>
        <v>-9.47874395454377E-3</v>
      </c>
    </row>
    <row r="378" spans="23:25" x14ac:dyDescent="0.25">
      <c r="W378" s="3">
        <v>42502</v>
      </c>
      <c r="X378" s="2">
        <v>124.02</v>
      </c>
      <c r="Y378" s="2">
        <f t="shared" si="7"/>
        <v>1.0487677940844301E-3</v>
      </c>
    </row>
    <row r="379" spans="23:25" x14ac:dyDescent="0.25">
      <c r="W379" s="3">
        <v>42501</v>
      </c>
      <c r="X379" s="2">
        <v>123.89</v>
      </c>
      <c r="Y379" s="2">
        <f t="shared" si="7"/>
        <v>-2.9820695079003927E-3</v>
      </c>
    </row>
    <row r="380" spans="23:25" x14ac:dyDescent="0.25">
      <c r="W380" s="3">
        <v>42500</v>
      </c>
      <c r="X380" s="2">
        <v>124.26</v>
      </c>
      <c r="Y380" s="2">
        <f t="shared" si="7"/>
        <v>7.7557344652492578E-3</v>
      </c>
    </row>
    <row r="381" spans="23:25" x14ac:dyDescent="0.25">
      <c r="W381" s="3">
        <v>42499</v>
      </c>
      <c r="X381" s="2">
        <v>123.3</v>
      </c>
      <c r="Y381" s="2">
        <f t="shared" si="7"/>
        <v>9.2068927543299903E-3</v>
      </c>
    </row>
    <row r="382" spans="23:25" x14ac:dyDescent="0.25">
      <c r="W382" s="3">
        <v>42496</v>
      </c>
      <c r="X382" s="2">
        <v>122.17</v>
      </c>
      <c r="Y382" s="2">
        <f t="shared" si="7"/>
        <v>-1.3087936428564737E-3</v>
      </c>
    </row>
    <row r="383" spans="23:25" x14ac:dyDescent="0.25">
      <c r="W383" s="3">
        <v>42495</v>
      </c>
      <c r="X383" s="2">
        <v>122.33</v>
      </c>
      <c r="Y383" s="2">
        <f t="shared" si="7"/>
        <v>-4.8927766204247261E-3</v>
      </c>
    </row>
    <row r="384" spans="23:25" x14ac:dyDescent="0.25">
      <c r="W384" s="3">
        <v>42494</v>
      </c>
      <c r="X384" s="2">
        <v>122.93</v>
      </c>
      <c r="Y384" s="2">
        <f t="shared" si="7"/>
        <v>2.8512096216640743E-3</v>
      </c>
    </row>
    <row r="385" spans="23:25" x14ac:dyDescent="0.25">
      <c r="W385" s="3">
        <v>42493</v>
      </c>
      <c r="X385" s="2">
        <v>122.58</v>
      </c>
      <c r="Y385" s="2">
        <f t="shared" si="7"/>
        <v>-1.3044189033652779E-3</v>
      </c>
    </row>
    <row r="386" spans="23:25" x14ac:dyDescent="0.25">
      <c r="W386" s="3">
        <v>42492</v>
      </c>
      <c r="X386" s="2">
        <v>122.74</v>
      </c>
      <c r="Y386" s="2">
        <f t="shared" si="7"/>
        <v>6.539176481280962E-3</v>
      </c>
    </row>
    <row r="387" spans="23:25" x14ac:dyDescent="0.25">
      <c r="W387" s="3">
        <v>42489</v>
      </c>
      <c r="X387" s="2">
        <v>121.94</v>
      </c>
      <c r="Y387" s="2">
        <f t="shared" si="7"/>
        <v>-6.376217139275997E-3</v>
      </c>
    </row>
    <row r="388" spans="23:25" x14ac:dyDescent="0.25">
      <c r="W388" s="3">
        <v>42488</v>
      </c>
      <c r="X388" s="2">
        <v>122.72</v>
      </c>
      <c r="Y388" s="2">
        <f t="shared" si="7"/>
        <v>-2.8121078537147379E-2</v>
      </c>
    </row>
    <row r="389" spans="23:25" x14ac:dyDescent="0.25">
      <c r="W389" s="3">
        <v>42487</v>
      </c>
      <c r="X389" s="2">
        <v>126.22</v>
      </c>
      <c r="Y389" s="2">
        <f t="shared" si="7"/>
        <v>3.6510874751970908E-3</v>
      </c>
    </row>
    <row r="390" spans="23:25" x14ac:dyDescent="0.25">
      <c r="W390" s="3">
        <v>42486</v>
      </c>
      <c r="X390" s="2">
        <v>125.76</v>
      </c>
      <c r="Y390" s="2">
        <f t="shared" ref="Y390:Y453" si="8">LN(X390/X391)</f>
        <v>3.6644667788737857E-3</v>
      </c>
    </row>
    <row r="391" spans="23:25" x14ac:dyDescent="0.25">
      <c r="W391" s="3">
        <v>42485</v>
      </c>
      <c r="X391" s="2">
        <v>125.3</v>
      </c>
      <c r="Y391" s="2">
        <f t="shared" si="8"/>
        <v>-1.5948966698160025E-3</v>
      </c>
    </row>
    <row r="392" spans="23:25" x14ac:dyDescent="0.25">
      <c r="W392" s="3">
        <v>42482</v>
      </c>
      <c r="X392" s="2">
        <v>125.5</v>
      </c>
      <c r="Y392" s="2">
        <f t="shared" si="8"/>
        <v>1.5659826137219477E-2</v>
      </c>
    </row>
    <row r="393" spans="23:25" x14ac:dyDescent="0.25">
      <c r="W393" s="3">
        <v>42481</v>
      </c>
      <c r="X393" s="2">
        <v>123.55</v>
      </c>
      <c r="Y393" s="2">
        <f t="shared" si="8"/>
        <v>-4.3611763519091915E-3</v>
      </c>
    </row>
    <row r="394" spans="23:25" x14ac:dyDescent="0.25">
      <c r="W394" s="3">
        <v>42480</v>
      </c>
      <c r="X394" s="2">
        <v>124.09</v>
      </c>
      <c r="Y394" s="2">
        <f t="shared" si="8"/>
        <v>4.0301455428007267E-4</v>
      </c>
    </row>
    <row r="395" spans="23:25" x14ac:dyDescent="0.25">
      <c r="W395" s="3">
        <v>42479</v>
      </c>
      <c r="X395" s="2">
        <v>124.04</v>
      </c>
      <c r="Y395" s="2">
        <f t="shared" si="8"/>
        <v>7.5258295727247161E-3</v>
      </c>
    </row>
    <row r="396" spans="23:25" x14ac:dyDescent="0.25">
      <c r="W396" s="3">
        <v>42478</v>
      </c>
      <c r="X396" s="2">
        <v>123.11</v>
      </c>
      <c r="Y396" s="2">
        <f t="shared" si="8"/>
        <v>3.1729270405774918E-3</v>
      </c>
    </row>
    <row r="397" spans="23:25" x14ac:dyDescent="0.25">
      <c r="W397" s="3">
        <v>42475</v>
      </c>
      <c r="X397" s="2">
        <v>122.72</v>
      </c>
      <c r="Y397" s="2">
        <f t="shared" si="8"/>
        <v>-4.4717339444820398E-3</v>
      </c>
    </row>
    <row r="398" spans="23:25" x14ac:dyDescent="0.25">
      <c r="W398" s="3">
        <v>42474</v>
      </c>
      <c r="X398" s="2">
        <v>123.27</v>
      </c>
      <c r="Y398" s="2">
        <f t="shared" si="8"/>
        <v>0</v>
      </c>
    </row>
    <row r="399" spans="23:25" x14ac:dyDescent="0.25">
      <c r="W399" s="3">
        <v>42473</v>
      </c>
      <c r="X399" s="2">
        <v>123.27</v>
      </c>
      <c r="Y399" s="2">
        <f t="shared" si="8"/>
        <v>-2.592564038216017E-3</v>
      </c>
    </row>
    <row r="400" spans="23:25" x14ac:dyDescent="0.25">
      <c r="W400" s="3">
        <v>42472</v>
      </c>
      <c r="X400" s="2">
        <v>123.59</v>
      </c>
      <c r="Y400" s="2">
        <f t="shared" si="8"/>
        <v>3.7289277968640716E-3</v>
      </c>
    </row>
    <row r="401" spans="23:25" x14ac:dyDescent="0.25">
      <c r="W401" s="3">
        <v>42471</v>
      </c>
      <c r="X401" s="2">
        <v>123.13</v>
      </c>
      <c r="Y401" s="2">
        <f t="shared" si="8"/>
        <v>-4.871711691026826E-4</v>
      </c>
    </row>
    <row r="402" spans="23:25" x14ac:dyDescent="0.25">
      <c r="W402" s="3">
        <v>42468</v>
      </c>
      <c r="X402" s="2">
        <v>123.19</v>
      </c>
      <c r="Y402" s="2">
        <f t="shared" si="8"/>
        <v>5.6838944325880952E-4</v>
      </c>
    </row>
    <row r="403" spans="23:25" x14ac:dyDescent="0.25">
      <c r="W403" s="3">
        <v>42467</v>
      </c>
      <c r="X403" s="2">
        <v>123.12</v>
      </c>
      <c r="Y403" s="2">
        <f t="shared" si="8"/>
        <v>-1.6353528347159474E-2</v>
      </c>
    </row>
    <row r="404" spans="23:25" x14ac:dyDescent="0.25">
      <c r="W404" s="3">
        <v>42466</v>
      </c>
      <c r="X404" s="2">
        <v>125.15</v>
      </c>
      <c r="Y404" s="2">
        <f t="shared" si="8"/>
        <v>-3.6688508213783312E-3</v>
      </c>
    </row>
    <row r="405" spans="23:25" x14ac:dyDescent="0.25">
      <c r="W405" s="3">
        <v>42465</v>
      </c>
      <c r="X405" s="2">
        <v>125.61</v>
      </c>
      <c r="Y405" s="2">
        <f t="shared" si="8"/>
        <v>-9.5080345476465915E-3</v>
      </c>
    </row>
    <row r="406" spans="23:25" x14ac:dyDescent="0.25">
      <c r="W406" s="3">
        <v>42464</v>
      </c>
      <c r="X406" s="2">
        <v>126.81</v>
      </c>
      <c r="Y406" s="2">
        <f t="shared" si="8"/>
        <v>-3.1493609213113132E-3</v>
      </c>
    </row>
    <row r="407" spans="23:25" x14ac:dyDescent="0.25">
      <c r="W407" s="3">
        <v>42461</v>
      </c>
      <c r="X407" s="2">
        <v>127.21</v>
      </c>
      <c r="Y407" s="2">
        <f t="shared" si="8"/>
        <v>-7.050005700222981E-3</v>
      </c>
    </row>
    <row r="408" spans="23:25" x14ac:dyDescent="0.25">
      <c r="W408" s="3">
        <v>42460</v>
      </c>
      <c r="X408" s="2">
        <v>128.11000000000001</v>
      </c>
      <c r="Y408" s="2">
        <f t="shared" si="8"/>
        <v>5.0082270735126002E-3</v>
      </c>
    </row>
    <row r="409" spans="23:25" x14ac:dyDescent="0.25">
      <c r="W409" s="3">
        <v>42459</v>
      </c>
      <c r="X409" s="2">
        <v>127.47</v>
      </c>
      <c r="Y409" s="2">
        <f t="shared" si="8"/>
        <v>1.727387364197719E-3</v>
      </c>
    </row>
    <row r="410" spans="23:25" x14ac:dyDescent="0.25">
      <c r="W410" s="3">
        <v>42458</v>
      </c>
      <c r="X410" s="2">
        <v>127.25</v>
      </c>
      <c r="Y410" s="2">
        <f t="shared" si="8"/>
        <v>1.809101055803332E-3</v>
      </c>
    </row>
    <row r="411" spans="23:25" x14ac:dyDescent="0.25">
      <c r="W411" s="3">
        <v>42457</v>
      </c>
      <c r="X411" s="2">
        <v>127.02</v>
      </c>
      <c r="Y411" s="2">
        <f t="shared" si="8"/>
        <v>5.8428906850379481E-3</v>
      </c>
    </row>
    <row r="412" spans="23:25" x14ac:dyDescent="0.25">
      <c r="W412" s="3">
        <v>42454</v>
      </c>
      <c r="X412" s="2">
        <v>126.28</v>
      </c>
      <c r="Y412" s="2">
        <f t="shared" si="8"/>
        <v>9.5072103500808873E-4</v>
      </c>
    </row>
    <row r="413" spans="23:25" x14ac:dyDescent="0.25">
      <c r="W413" s="3">
        <v>42453</v>
      </c>
      <c r="X413" s="2">
        <v>126.16</v>
      </c>
      <c r="Y413" s="2">
        <f t="shared" si="8"/>
        <v>4.1302679843370407E-3</v>
      </c>
    </row>
    <row r="414" spans="23:25" x14ac:dyDescent="0.25">
      <c r="W414" s="3">
        <v>42452</v>
      </c>
      <c r="X414" s="2">
        <v>125.64</v>
      </c>
      <c r="Y414" s="2">
        <f t="shared" si="8"/>
        <v>-3.2579789634829995E-3</v>
      </c>
    </row>
    <row r="415" spans="23:25" x14ac:dyDescent="0.25">
      <c r="W415" s="3">
        <v>42451</v>
      </c>
      <c r="X415" s="2">
        <v>126.05</v>
      </c>
      <c r="Y415" s="2">
        <f t="shared" si="8"/>
        <v>1.5879320526038811E-3</v>
      </c>
    </row>
    <row r="416" spans="23:25" x14ac:dyDescent="0.25">
      <c r="W416" s="3">
        <v>42450</v>
      </c>
      <c r="X416" s="2">
        <v>125.85</v>
      </c>
      <c r="Y416" s="2">
        <f t="shared" si="8"/>
        <v>1.0335096519579442E-3</v>
      </c>
    </row>
    <row r="417" spans="23:25" x14ac:dyDescent="0.25">
      <c r="W417" s="3">
        <v>42447</v>
      </c>
      <c r="X417" s="2">
        <v>125.72</v>
      </c>
      <c r="Y417" s="2">
        <f t="shared" si="8"/>
        <v>-2.8594141802021061E-3</v>
      </c>
    </row>
    <row r="418" spans="23:25" x14ac:dyDescent="0.25">
      <c r="W418" s="3">
        <v>42446</v>
      </c>
      <c r="X418" s="2">
        <v>126.08</v>
      </c>
      <c r="Y418" s="2">
        <f t="shared" si="8"/>
        <v>-2.1392077246341619E-3</v>
      </c>
    </row>
    <row r="419" spans="23:25" x14ac:dyDescent="0.25">
      <c r="W419" s="3">
        <v>42445</v>
      </c>
      <c r="X419" s="2">
        <v>126.35</v>
      </c>
      <c r="Y419" s="2">
        <f t="shared" si="8"/>
        <v>5.0781669074634423E-3</v>
      </c>
    </row>
    <row r="420" spans="23:25" x14ac:dyDescent="0.25">
      <c r="W420" s="3">
        <v>42444</v>
      </c>
      <c r="X420" s="2">
        <v>125.71</v>
      </c>
      <c r="Y420" s="2">
        <f t="shared" si="8"/>
        <v>-5.3155744185695011E-3</v>
      </c>
    </row>
    <row r="421" spans="23:25" x14ac:dyDescent="0.25">
      <c r="W421" s="3">
        <v>42443</v>
      </c>
      <c r="X421" s="2">
        <v>126.38</v>
      </c>
      <c r="Y421" s="2">
        <f t="shared" si="8"/>
        <v>-4.8938451132821128E-3</v>
      </c>
    </row>
    <row r="422" spans="23:25" x14ac:dyDescent="0.25">
      <c r="W422" s="3">
        <v>42440</v>
      </c>
      <c r="X422" s="2">
        <v>127</v>
      </c>
      <c r="Y422" s="2">
        <f t="shared" si="8"/>
        <v>3.8657300320131148E-3</v>
      </c>
    </row>
    <row r="423" spans="23:25" x14ac:dyDescent="0.25">
      <c r="W423" s="3">
        <v>42439</v>
      </c>
      <c r="X423" s="2">
        <v>126.51</v>
      </c>
      <c r="Y423" s="2">
        <f t="shared" si="8"/>
        <v>1.4570901527441877E-2</v>
      </c>
    </row>
    <row r="424" spans="23:25" x14ac:dyDescent="0.25">
      <c r="W424" s="3">
        <v>42438</v>
      </c>
      <c r="X424" s="2">
        <v>124.68</v>
      </c>
      <c r="Y424" s="2">
        <f t="shared" si="8"/>
        <v>5.3076119774046089E-3</v>
      </c>
    </row>
    <row r="425" spans="23:25" x14ac:dyDescent="0.25">
      <c r="W425" s="3">
        <v>42437</v>
      </c>
      <c r="X425" s="2">
        <v>124.02</v>
      </c>
      <c r="Y425" s="2">
        <f t="shared" si="8"/>
        <v>-7.5508431696439558E-3</v>
      </c>
    </row>
    <row r="426" spans="23:25" x14ac:dyDescent="0.25">
      <c r="W426" s="3">
        <v>42436</v>
      </c>
      <c r="X426" s="2">
        <v>124.96</v>
      </c>
      <c r="Y426" s="2">
        <f t="shared" si="8"/>
        <v>-1.7590154051796698E-3</v>
      </c>
    </row>
    <row r="427" spans="23:25" x14ac:dyDescent="0.25">
      <c r="W427" s="3">
        <v>42433</v>
      </c>
      <c r="X427" s="2">
        <v>125.18</v>
      </c>
      <c r="Y427" s="2">
        <f t="shared" si="8"/>
        <v>4.8848945985541731E-3</v>
      </c>
    </row>
    <row r="428" spans="23:25" x14ac:dyDescent="0.25">
      <c r="W428" s="3">
        <v>42432</v>
      </c>
      <c r="X428" s="2">
        <v>124.57</v>
      </c>
      <c r="Y428" s="2">
        <f t="shared" si="8"/>
        <v>1.0004117320104507E-2</v>
      </c>
    </row>
    <row r="429" spans="23:25" x14ac:dyDescent="0.25">
      <c r="W429" s="3">
        <v>42431</v>
      </c>
      <c r="X429" s="2">
        <v>123.33</v>
      </c>
      <c r="Y429" s="2">
        <f t="shared" si="8"/>
        <v>-4.6110990572000993E-3</v>
      </c>
    </row>
    <row r="430" spans="23:25" x14ac:dyDescent="0.25">
      <c r="W430" s="3">
        <v>42430</v>
      </c>
      <c r="X430" s="2">
        <v>123.9</v>
      </c>
      <c r="Y430" s="2">
        <f t="shared" si="8"/>
        <v>1.1118890673741567E-2</v>
      </c>
    </row>
    <row r="431" spans="23:25" x14ac:dyDescent="0.25">
      <c r="W431" s="3">
        <v>42429</v>
      </c>
      <c r="X431" s="2">
        <v>122.53</v>
      </c>
      <c r="Y431" s="2">
        <f t="shared" si="8"/>
        <v>-1.6993449876930227E-2</v>
      </c>
    </row>
    <row r="432" spans="23:25" x14ac:dyDescent="0.25">
      <c r="W432" s="3">
        <v>42426</v>
      </c>
      <c r="X432" s="2">
        <v>124.63</v>
      </c>
      <c r="Y432" s="2">
        <f t="shared" si="8"/>
        <v>1.0436319335230919E-3</v>
      </c>
    </row>
    <row r="433" spans="23:25" x14ac:dyDescent="0.25">
      <c r="W433" s="3">
        <v>42425</v>
      </c>
      <c r="X433" s="2">
        <v>124.5</v>
      </c>
      <c r="Y433" s="2">
        <f t="shared" si="8"/>
        <v>7.7407256370090995E-3</v>
      </c>
    </row>
    <row r="434" spans="23:25" x14ac:dyDescent="0.25">
      <c r="W434" s="3">
        <v>42424</v>
      </c>
      <c r="X434" s="2">
        <v>123.54</v>
      </c>
      <c r="Y434" s="2">
        <f t="shared" si="8"/>
        <v>0</v>
      </c>
    </row>
    <row r="435" spans="23:25" x14ac:dyDescent="0.25">
      <c r="W435" s="3">
        <v>42423</v>
      </c>
      <c r="X435" s="2">
        <v>123.54</v>
      </c>
      <c r="Y435" s="2">
        <f t="shared" si="8"/>
        <v>-7.9013553056542212E-3</v>
      </c>
    </row>
    <row r="436" spans="23:25" x14ac:dyDescent="0.25">
      <c r="W436" s="3">
        <v>42422</v>
      </c>
      <c r="X436" s="2">
        <v>124.52</v>
      </c>
      <c r="Y436" s="2">
        <f t="shared" si="8"/>
        <v>-6.3243216037862813E-3</v>
      </c>
    </row>
    <row r="437" spans="23:25" x14ac:dyDescent="0.25">
      <c r="W437" s="3">
        <v>42419</v>
      </c>
      <c r="X437" s="2">
        <v>125.31</v>
      </c>
      <c r="Y437" s="2">
        <f t="shared" si="8"/>
        <v>-3.7436819381636384E-3</v>
      </c>
    </row>
    <row r="438" spans="23:25" x14ac:dyDescent="0.25">
      <c r="W438" s="3">
        <v>42418</v>
      </c>
      <c r="X438" s="2">
        <v>125.78</v>
      </c>
      <c r="Y438" s="2">
        <f t="shared" si="8"/>
        <v>-9.3377271027962894E-3</v>
      </c>
    </row>
    <row r="439" spans="23:25" x14ac:dyDescent="0.25">
      <c r="W439" s="3">
        <v>42417</v>
      </c>
      <c r="X439" s="2">
        <v>126.96</v>
      </c>
      <c r="Y439" s="2">
        <f t="shared" si="8"/>
        <v>-1.2594460103069487E-3</v>
      </c>
    </row>
    <row r="440" spans="23:25" x14ac:dyDescent="0.25">
      <c r="W440" s="3">
        <v>42416</v>
      </c>
      <c r="X440" s="2">
        <v>127.12</v>
      </c>
      <c r="Y440" s="2">
        <f t="shared" si="8"/>
        <v>-5.6479597895039884E-3</v>
      </c>
    </row>
    <row r="441" spans="23:25" x14ac:dyDescent="0.25">
      <c r="W441" s="3">
        <v>42415</v>
      </c>
      <c r="X441" s="2">
        <v>127.84</v>
      </c>
      <c r="Y441" s="2">
        <f t="shared" si="8"/>
        <v>2.9768921318164524E-3</v>
      </c>
    </row>
    <row r="442" spans="23:25" x14ac:dyDescent="0.25">
      <c r="W442" s="3">
        <v>42412</v>
      </c>
      <c r="X442" s="2">
        <v>127.46</v>
      </c>
      <c r="Y442" s="2">
        <f t="shared" si="8"/>
        <v>1.3346420038048495E-3</v>
      </c>
    </row>
    <row r="443" spans="23:25" x14ac:dyDescent="0.25">
      <c r="W443" s="3">
        <v>42411</v>
      </c>
      <c r="X443" s="2">
        <v>127.29</v>
      </c>
      <c r="Y443" s="2">
        <f t="shared" si="8"/>
        <v>-5.5623160372739386E-3</v>
      </c>
    </row>
    <row r="444" spans="23:25" x14ac:dyDescent="0.25">
      <c r="W444" s="3">
        <v>42410</v>
      </c>
      <c r="X444" s="2">
        <v>128</v>
      </c>
      <c r="Y444" s="2">
        <f t="shared" si="8"/>
        <v>-1.5504186535965199E-2</v>
      </c>
    </row>
    <row r="445" spans="23:25" x14ac:dyDescent="0.25">
      <c r="W445" s="3">
        <v>42409</v>
      </c>
      <c r="X445" s="2">
        <v>130</v>
      </c>
      <c r="Y445" s="2">
        <f t="shared" si="8"/>
        <v>2.5416888947896281E-3</v>
      </c>
    </row>
    <row r="446" spans="23:25" x14ac:dyDescent="0.25">
      <c r="W446" s="3">
        <v>42408</v>
      </c>
      <c r="X446" s="2">
        <v>129.66999999999999</v>
      </c>
      <c r="Y446" s="2">
        <f t="shared" si="8"/>
        <v>-5.6905721080176188E-3</v>
      </c>
    </row>
    <row r="447" spans="23:25" x14ac:dyDescent="0.25">
      <c r="W447" s="3">
        <v>42405</v>
      </c>
      <c r="X447" s="2">
        <v>130.41</v>
      </c>
      <c r="Y447" s="2">
        <f t="shared" si="8"/>
        <v>-3.5975391856265392E-3</v>
      </c>
    </row>
    <row r="448" spans="23:25" x14ac:dyDescent="0.25">
      <c r="W448" s="3">
        <v>42404</v>
      </c>
      <c r="X448" s="2">
        <v>130.88</v>
      </c>
      <c r="Y448" s="2">
        <f t="shared" si="8"/>
        <v>-3.8195638522513063E-4</v>
      </c>
    </row>
    <row r="449" spans="23:25" x14ac:dyDescent="0.25">
      <c r="W449" s="3">
        <v>42403</v>
      </c>
      <c r="X449" s="2">
        <v>130.93</v>
      </c>
      <c r="Y449" s="2">
        <f t="shared" si="8"/>
        <v>-5.3449396148953852E-4</v>
      </c>
    </row>
    <row r="450" spans="23:25" x14ac:dyDescent="0.25">
      <c r="W450" s="3">
        <v>42402</v>
      </c>
      <c r="X450" s="2">
        <v>131</v>
      </c>
      <c r="Y450" s="2">
        <f t="shared" si="8"/>
        <v>-5.6329600113954317E-3</v>
      </c>
    </row>
    <row r="451" spans="23:25" x14ac:dyDescent="0.25">
      <c r="W451" s="3">
        <v>42401</v>
      </c>
      <c r="X451" s="2">
        <v>131.74</v>
      </c>
      <c r="Y451" s="2">
        <f t="shared" si="8"/>
        <v>4.0311900949225859E-3</v>
      </c>
    </row>
    <row r="452" spans="23:25" x14ac:dyDescent="0.25">
      <c r="W452" s="3">
        <v>42398</v>
      </c>
      <c r="X452" s="2">
        <v>131.21</v>
      </c>
      <c r="Y452" s="2">
        <f t="shared" si="8"/>
        <v>9.3415686976965756E-3</v>
      </c>
    </row>
    <row r="453" spans="23:25" x14ac:dyDescent="0.25">
      <c r="W453" s="3">
        <v>42397</v>
      </c>
      <c r="X453" s="2">
        <v>129.99</v>
      </c>
      <c r="Y453" s="2">
        <f t="shared" si="8"/>
        <v>5.4769296471425212E-3</v>
      </c>
    </row>
    <row r="454" spans="23:25" x14ac:dyDescent="0.25">
      <c r="W454" s="3">
        <v>42396</v>
      </c>
      <c r="X454" s="2">
        <v>129.28</v>
      </c>
      <c r="Y454" s="2">
        <f t="shared" ref="Y454:Y517" si="9">LN(X454/X455)</f>
        <v>4.3410920886574108E-3</v>
      </c>
    </row>
    <row r="455" spans="23:25" x14ac:dyDescent="0.25">
      <c r="W455" s="3">
        <v>42395</v>
      </c>
      <c r="X455" s="2">
        <v>128.72</v>
      </c>
      <c r="Y455" s="2">
        <f t="shared" si="9"/>
        <v>2.9565103617584933E-3</v>
      </c>
    </row>
    <row r="456" spans="23:25" x14ac:dyDescent="0.25">
      <c r="W456" s="3">
        <v>42394</v>
      </c>
      <c r="X456" s="2">
        <v>128.34</v>
      </c>
      <c r="Y456" s="2">
        <f t="shared" si="9"/>
        <v>6.2353860165252921E-4</v>
      </c>
    </row>
    <row r="457" spans="23:25" x14ac:dyDescent="0.25">
      <c r="W457" s="3">
        <v>42391</v>
      </c>
      <c r="X457" s="2">
        <v>128.26</v>
      </c>
      <c r="Y457" s="2">
        <f t="shared" si="9"/>
        <v>2.029189801099627E-3</v>
      </c>
    </row>
    <row r="458" spans="23:25" x14ac:dyDescent="0.25">
      <c r="W458" s="3">
        <v>42390</v>
      </c>
      <c r="X458" s="2">
        <v>128</v>
      </c>
      <c r="Y458" s="2">
        <f t="shared" si="9"/>
        <v>5.0910624941511145E-3</v>
      </c>
    </row>
    <row r="459" spans="23:25" x14ac:dyDescent="0.25">
      <c r="W459" s="3">
        <v>42389</v>
      </c>
      <c r="X459" s="2">
        <v>127.35</v>
      </c>
      <c r="Y459" s="2">
        <f t="shared" si="9"/>
        <v>-7.5100094814609985E-3</v>
      </c>
    </row>
    <row r="460" spans="23:25" x14ac:dyDescent="0.25">
      <c r="W460" s="3">
        <v>42388</v>
      </c>
      <c r="X460" s="2">
        <v>128.31</v>
      </c>
      <c r="Y460" s="2">
        <f t="shared" si="9"/>
        <v>3.9044247633040446E-3</v>
      </c>
    </row>
    <row r="461" spans="23:25" x14ac:dyDescent="0.25">
      <c r="W461" s="3">
        <v>42387</v>
      </c>
      <c r="X461" s="2">
        <v>127.81</v>
      </c>
      <c r="Y461" s="2">
        <f t="shared" si="9"/>
        <v>7.827176354523555E-4</v>
      </c>
    </row>
    <row r="462" spans="23:25" x14ac:dyDescent="0.25">
      <c r="W462" s="3">
        <v>42384</v>
      </c>
      <c r="X462" s="2">
        <v>127.71</v>
      </c>
      <c r="Y462" s="2">
        <f t="shared" si="9"/>
        <v>-4.3753488035887574E-3</v>
      </c>
    </row>
    <row r="463" spans="23:25" x14ac:dyDescent="0.25">
      <c r="W463" s="3">
        <v>42383</v>
      </c>
      <c r="X463" s="2">
        <v>128.27000000000001</v>
      </c>
      <c r="Y463" s="2">
        <f t="shared" si="9"/>
        <v>2.1071533921422697E-3</v>
      </c>
    </row>
    <row r="464" spans="23:25" x14ac:dyDescent="0.25">
      <c r="W464" s="3">
        <v>42382</v>
      </c>
      <c r="X464" s="2">
        <v>128</v>
      </c>
      <c r="Y464" s="2">
        <f t="shared" si="9"/>
        <v>2.0333157861740113E-3</v>
      </c>
    </row>
    <row r="465" spans="23:25" x14ac:dyDescent="0.25">
      <c r="W465" s="3">
        <v>42381</v>
      </c>
      <c r="X465" s="2">
        <v>127.74</v>
      </c>
      <c r="Y465" s="2">
        <f t="shared" si="9"/>
        <v>-1.0171746896338596E-3</v>
      </c>
    </row>
    <row r="466" spans="23:25" x14ac:dyDescent="0.25">
      <c r="W466" s="3">
        <v>42380</v>
      </c>
      <c r="X466" s="2">
        <v>127.87</v>
      </c>
      <c r="Y466" s="2">
        <f t="shared" si="9"/>
        <v>-1.9532019178805328E-3</v>
      </c>
    </row>
    <row r="467" spans="23:25" x14ac:dyDescent="0.25">
      <c r="W467" s="3">
        <v>42377</v>
      </c>
      <c r="X467" s="2">
        <v>128.12</v>
      </c>
      <c r="Y467" s="2">
        <f t="shared" si="9"/>
        <v>-3.8949959657597027E-3</v>
      </c>
    </row>
    <row r="468" spans="23:25" x14ac:dyDescent="0.25">
      <c r="W468" s="3">
        <v>42376</v>
      </c>
      <c r="X468" s="2">
        <v>128.62</v>
      </c>
      <c r="Y468" s="2">
        <f t="shared" si="9"/>
        <v>7.0219528601358997E-3</v>
      </c>
    </row>
    <row r="469" spans="23:25" x14ac:dyDescent="0.25">
      <c r="W469" s="3">
        <v>42375</v>
      </c>
      <c r="X469" s="2">
        <v>127.72</v>
      </c>
      <c r="Y469" s="2">
        <f t="shared" si="9"/>
        <v>-1.8773472347359116E-3</v>
      </c>
    </row>
    <row r="470" spans="23:25" x14ac:dyDescent="0.25">
      <c r="W470" s="3">
        <v>42374</v>
      </c>
      <c r="X470" s="2">
        <v>127.96</v>
      </c>
      <c r="Y470" s="2">
        <f t="shared" si="9"/>
        <v>-1.0958800848493407E-2</v>
      </c>
    </row>
    <row r="471" spans="23:25" x14ac:dyDescent="0.25">
      <c r="W471" s="3">
        <v>42373</v>
      </c>
      <c r="X471" s="2">
        <v>129.37</v>
      </c>
      <c r="Y471" s="2">
        <f t="shared" si="9"/>
        <v>-1.3283874839843578E-2</v>
      </c>
    </row>
    <row r="472" spans="23:25" x14ac:dyDescent="0.25">
      <c r="W472" s="3">
        <v>42370</v>
      </c>
      <c r="X472" s="2">
        <v>131.1</v>
      </c>
      <c r="Y472" s="2">
        <f t="shared" si="9"/>
        <v>3.5149421074445919E-3</v>
      </c>
    </row>
    <row r="473" spans="23:25" x14ac:dyDescent="0.25">
      <c r="W473" s="3">
        <v>42369</v>
      </c>
      <c r="X473" s="2">
        <v>130.63999999999999</v>
      </c>
      <c r="Y473" s="2">
        <f t="shared" si="9"/>
        <v>-8.5366372071752454E-3</v>
      </c>
    </row>
    <row r="474" spans="23:25" x14ac:dyDescent="0.25">
      <c r="W474" s="3">
        <v>42368</v>
      </c>
      <c r="X474" s="2">
        <v>131.76</v>
      </c>
      <c r="Y474" s="2">
        <f t="shared" si="9"/>
        <v>1.5190645485284992E-3</v>
      </c>
    </row>
    <row r="475" spans="23:25" x14ac:dyDescent="0.25">
      <c r="W475" s="3">
        <v>42367</v>
      </c>
      <c r="X475" s="2">
        <v>131.56</v>
      </c>
      <c r="Y475" s="2">
        <f t="shared" si="9"/>
        <v>-3.7933434455690576E-3</v>
      </c>
    </row>
    <row r="476" spans="23:25" x14ac:dyDescent="0.25">
      <c r="W476" s="3">
        <v>42366</v>
      </c>
      <c r="X476" s="2">
        <v>132.06</v>
      </c>
      <c r="Y476" s="2">
        <f t="shared" si="9"/>
        <v>7.5751840604456092E-4</v>
      </c>
    </row>
    <row r="477" spans="23:25" x14ac:dyDescent="0.25">
      <c r="W477" s="3">
        <v>42363</v>
      </c>
      <c r="X477" s="2">
        <v>131.96</v>
      </c>
      <c r="Y477" s="2">
        <f t="shared" si="9"/>
        <v>-2.2731578048249858E-4</v>
      </c>
    </row>
    <row r="478" spans="23:25" x14ac:dyDescent="0.25">
      <c r="W478" s="3">
        <v>42362</v>
      </c>
      <c r="X478" s="2">
        <v>131.99</v>
      </c>
      <c r="Y478" s="2">
        <f t="shared" si="9"/>
        <v>3.0309919153038268E-4</v>
      </c>
    </row>
    <row r="479" spans="23:25" x14ac:dyDescent="0.25">
      <c r="W479" s="3">
        <v>42361</v>
      </c>
      <c r="X479" s="2">
        <v>131.94999999999999</v>
      </c>
      <c r="Y479" s="2">
        <f t="shared" si="9"/>
        <v>-5.3664011480768839E-3</v>
      </c>
    </row>
    <row r="480" spans="23:25" x14ac:dyDescent="0.25">
      <c r="W480" s="3">
        <v>42360</v>
      </c>
      <c r="X480" s="2">
        <v>132.66</v>
      </c>
      <c r="Y480" s="2">
        <f t="shared" si="9"/>
        <v>2.8685759838178405E-3</v>
      </c>
    </row>
    <row r="481" spans="23:25" x14ac:dyDescent="0.25">
      <c r="W481" s="3">
        <v>42359</v>
      </c>
      <c r="X481" s="2">
        <v>132.28</v>
      </c>
      <c r="Y481" s="2">
        <f t="shared" si="9"/>
        <v>4.6220957453397141E-3</v>
      </c>
    </row>
    <row r="482" spans="23:25" x14ac:dyDescent="0.25">
      <c r="W482" s="3">
        <v>42356</v>
      </c>
      <c r="X482" s="2">
        <v>131.66999999999999</v>
      </c>
      <c r="Y482" s="2">
        <f t="shared" si="9"/>
        <v>-7.641421710599474E-3</v>
      </c>
    </row>
    <row r="483" spans="23:25" x14ac:dyDescent="0.25">
      <c r="W483" s="3">
        <v>42355</v>
      </c>
      <c r="X483" s="2">
        <v>132.68</v>
      </c>
      <c r="Y483" s="2">
        <f t="shared" si="9"/>
        <v>-5.0370365491714843E-3</v>
      </c>
    </row>
    <row r="484" spans="23:25" x14ac:dyDescent="0.25">
      <c r="W484" s="3">
        <v>42354</v>
      </c>
      <c r="X484" s="2">
        <v>133.35</v>
      </c>
      <c r="Y484" s="2">
        <f t="shared" si="9"/>
        <v>2.703313202951271E-3</v>
      </c>
    </row>
    <row r="485" spans="23:25" x14ac:dyDescent="0.25">
      <c r="W485" s="3">
        <v>42353</v>
      </c>
      <c r="X485" s="2">
        <v>132.99</v>
      </c>
      <c r="Y485" s="2">
        <f t="shared" si="9"/>
        <v>-3.7589745960030588E-4</v>
      </c>
    </row>
    <row r="486" spans="23:25" x14ac:dyDescent="0.25">
      <c r="W486" s="3">
        <v>42352</v>
      </c>
      <c r="X486" s="2">
        <v>133.04</v>
      </c>
      <c r="Y486" s="2">
        <f t="shared" si="9"/>
        <v>8.2716100516437433E-4</v>
      </c>
    </row>
    <row r="487" spans="23:25" x14ac:dyDescent="0.25">
      <c r="W487" s="3">
        <v>42349</v>
      </c>
      <c r="X487" s="2">
        <v>132.93</v>
      </c>
      <c r="Y487" s="2">
        <f t="shared" si="9"/>
        <v>-5.2645434224586228E-4</v>
      </c>
    </row>
    <row r="488" spans="23:25" x14ac:dyDescent="0.25">
      <c r="W488" s="3">
        <v>42348</v>
      </c>
      <c r="X488" s="2">
        <v>133</v>
      </c>
      <c r="Y488" s="2">
        <f t="shared" si="9"/>
        <v>-6.5947481213720462E-3</v>
      </c>
    </row>
    <row r="489" spans="23:25" x14ac:dyDescent="0.25">
      <c r="W489" s="3">
        <v>42347</v>
      </c>
      <c r="X489" s="2">
        <v>133.88</v>
      </c>
      <c r="Y489" s="2">
        <f t="shared" si="9"/>
        <v>-1.4937635400105436E-4</v>
      </c>
    </row>
    <row r="490" spans="23:25" x14ac:dyDescent="0.25">
      <c r="W490" s="3">
        <v>42346</v>
      </c>
      <c r="X490" s="2">
        <v>133.9</v>
      </c>
      <c r="Y490" s="2">
        <f t="shared" si="9"/>
        <v>1.4947685892295046E-3</v>
      </c>
    </row>
    <row r="491" spans="23:25" x14ac:dyDescent="0.25">
      <c r="W491" s="3">
        <v>42345</v>
      </c>
      <c r="X491" s="2">
        <v>133.69999999999999</v>
      </c>
      <c r="Y491" s="2">
        <f t="shared" si="9"/>
        <v>-1.942763818106438E-3</v>
      </c>
    </row>
    <row r="492" spans="23:25" x14ac:dyDescent="0.25">
      <c r="W492" s="3">
        <v>42342</v>
      </c>
      <c r="X492" s="2">
        <v>133.96</v>
      </c>
      <c r="Y492" s="2">
        <f t="shared" si="9"/>
        <v>-1.2682309879950536E-3</v>
      </c>
    </row>
    <row r="493" spans="23:25" x14ac:dyDescent="0.25">
      <c r="W493" s="3">
        <v>42341</v>
      </c>
      <c r="X493" s="2">
        <v>134.13</v>
      </c>
      <c r="Y493" s="2">
        <f t="shared" si="9"/>
        <v>2.4910708391214061E-2</v>
      </c>
    </row>
    <row r="494" spans="23:25" x14ac:dyDescent="0.25">
      <c r="W494" s="3">
        <v>42340</v>
      </c>
      <c r="X494" s="2">
        <v>130.83000000000001</v>
      </c>
      <c r="Y494" s="2">
        <f t="shared" si="9"/>
        <v>1.4533218605752012E-3</v>
      </c>
    </row>
    <row r="495" spans="23:25" x14ac:dyDescent="0.25">
      <c r="W495" s="3">
        <v>42339</v>
      </c>
      <c r="X495" s="2">
        <v>130.63999999999999</v>
      </c>
      <c r="Y495" s="2">
        <f t="shared" si="9"/>
        <v>4.5264567675488724E-3</v>
      </c>
    </row>
    <row r="496" spans="23:25" x14ac:dyDescent="0.25">
      <c r="W496" s="3">
        <v>42338</v>
      </c>
      <c r="X496" s="2">
        <v>130.05000000000001</v>
      </c>
      <c r="Y496" s="2">
        <f t="shared" si="9"/>
        <v>-3.0752671880706608E-4</v>
      </c>
    </row>
    <row r="497" spans="23:25" x14ac:dyDescent="0.25">
      <c r="W497" s="3">
        <v>42335</v>
      </c>
      <c r="X497" s="2">
        <v>130.09</v>
      </c>
      <c r="Y497" s="2">
        <f t="shared" si="9"/>
        <v>3.0752671880700277E-4</v>
      </c>
    </row>
    <row r="498" spans="23:25" x14ac:dyDescent="0.25">
      <c r="W498" s="3">
        <v>42334</v>
      </c>
      <c r="X498" s="2">
        <v>130.05000000000001</v>
      </c>
      <c r="Y498" s="2">
        <f t="shared" si="9"/>
        <v>-2.6109675407201792E-3</v>
      </c>
    </row>
    <row r="499" spans="23:25" x14ac:dyDescent="0.25">
      <c r="W499" s="3">
        <v>42333</v>
      </c>
      <c r="X499" s="2">
        <v>130.38999999999999</v>
      </c>
      <c r="Y499" s="2">
        <f t="shared" si="9"/>
        <v>-2.3005252967529062E-4</v>
      </c>
    </row>
    <row r="500" spans="23:25" x14ac:dyDescent="0.25">
      <c r="W500" s="3">
        <v>42332</v>
      </c>
      <c r="X500" s="2">
        <v>130.41999999999999</v>
      </c>
      <c r="Y500" s="2">
        <f t="shared" si="9"/>
        <v>-1.8385174475481852E-3</v>
      </c>
    </row>
    <row r="501" spans="23:25" x14ac:dyDescent="0.25">
      <c r="W501" s="3">
        <v>42331</v>
      </c>
      <c r="X501" s="2">
        <v>130.66</v>
      </c>
      <c r="Y501" s="2">
        <f t="shared" si="9"/>
        <v>-8.4152550580678922E-4</v>
      </c>
    </row>
    <row r="502" spans="23:25" x14ac:dyDescent="0.25">
      <c r="W502" s="3">
        <v>42328</v>
      </c>
      <c r="X502" s="2">
        <v>130.77000000000001</v>
      </c>
      <c r="Y502" s="2">
        <f t="shared" si="9"/>
        <v>-8.5281869193823551E-3</v>
      </c>
    </row>
    <row r="503" spans="23:25" x14ac:dyDescent="0.25">
      <c r="W503" s="3">
        <v>42327</v>
      </c>
      <c r="X503" s="2">
        <v>131.88999999999999</v>
      </c>
      <c r="Y503" s="2">
        <f t="shared" si="9"/>
        <v>8.343763521195829E-4</v>
      </c>
    </row>
    <row r="504" spans="23:25" x14ac:dyDescent="0.25">
      <c r="W504" s="3">
        <v>42326</v>
      </c>
      <c r="X504" s="2">
        <v>131.78</v>
      </c>
      <c r="Y504" s="2">
        <f t="shared" si="9"/>
        <v>3.0399780213469776E-3</v>
      </c>
    </row>
    <row r="505" spans="23:25" x14ac:dyDescent="0.25">
      <c r="W505" s="3">
        <v>42325</v>
      </c>
      <c r="X505" s="2">
        <v>131.38</v>
      </c>
      <c r="Y505" s="2">
        <f t="shared" si="9"/>
        <v>-1.9010689729895012E-3</v>
      </c>
    </row>
    <row r="506" spans="23:25" x14ac:dyDescent="0.25">
      <c r="W506" s="3">
        <v>42324</v>
      </c>
      <c r="X506" s="2">
        <v>131.63</v>
      </c>
      <c r="Y506" s="2">
        <f t="shared" si="9"/>
        <v>-3.4885519984558895E-3</v>
      </c>
    </row>
    <row r="507" spans="23:25" x14ac:dyDescent="0.25">
      <c r="W507" s="3">
        <v>42321</v>
      </c>
      <c r="X507" s="2">
        <v>132.09</v>
      </c>
      <c r="Y507" s="2">
        <f t="shared" si="9"/>
        <v>-3.7027283774734555E-3</v>
      </c>
    </row>
    <row r="508" spans="23:25" x14ac:dyDescent="0.25">
      <c r="W508" s="3">
        <v>42320</v>
      </c>
      <c r="X508" s="2">
        <v>132.58000000000001</v>
      </c>
      <c r="Y508" s="2">
        <f t="shared" si="9"/>
        <v>4.535840857970117E-3</v>
      </c>
    </row>
    <row r="509" spans="23:25" x14ac:dyDescent="0.25">
      <c r="W509" s="3">
        <v>42319</v>
      </c>
      <c r="X509" s="2">
        <v>131.97999999999999</v>
      </c>
      <c r="Y509" s="2">
        <f t="shared" si="9"/>
        <v>-7.5740365659720784E-4</v>
      </c>
    </row>
    <row r="510" spans="23:25" x14ac:dyDescent="0.25">
      <c r="W510" s="3">
        <v>42318</v>
      </c>
      <c r="X510" s="2">
        <v>132.08000000000001</v>
      </c>
      <c r="Y510" s="2">
        <f t="shared" si="9"/>
        <v>-2.6464043270003697E-3</v>
      </c>
    </row>
    <row r="511" spans="23:25" x14ac:dyDescent="0.25">
      <c r="W511" s="3">
        <v>42317</v>
      </c>
      <c r="X511" s="2">
        <v>132.43</v>
      </c>
      <c r="Y511" s="2">
        <f t="shared" si="9"/>
        <v>1.3601332004643328E-3</v>
      </c>
    </row>
    <row r="512" spans="23:25" x14ac:dyDescent="0.25">
      <c r="W512" s="3">
        <v>42314</v>
      </c>
      <c r="X512" s="2">
        <v>132.25</v>
      </c>
      <c r="Y512" s="2">
        <f t="shared" si="9"/>
        <v>-1.964043538136004E-3</v>
      </c>
    </row>
    <row r="513" spans="23:25" x14ac:dyDescent="0.25">
      <c r="W513" s="3">
        <v>42313</v>
      </c>
      <c r="X513" s="2">
        <v>132.51</v>
      </c>
      <c r="Y513" s="2">
        <f t="shared" si="9"/>
        <v>3.1746058407726395E-3</v>
      </c>
    </row>
    <row r="514" spans="23:25" x14ac:dyDescent="0.25">
      <c r="W514" s="3">
        <v>42312</v>
      </c>
      <c r="X514" s="2">
        <v>132.09</v>
      </c>
      <c r="Y514" s="2">
        <f t="shared" si="9"/>
        <v>-4.9088192820067435E-3</v>
      </c>
    </row>
    <row r="515" spans="23:25" x14ac:dyDescent="0.25">
      <c r="W515" s="3">
        <v>42311</v>
      </c>
      <c r="X515" s="2">
        <v>132.74</v>
      </c>
      <c r="Y515" s="2">
        <f t="shared" si="9"/>
        <v>-2.107165138496184E-3</v>
      </c>
    </row>
    <row r="516" spans="23:25" x14ac:dyDescent="0.25">
      <c r="W516" s="3">
        <v>42310</v>
      </c>
      <c r="X516" s="2">
        <v>133.02000000000001</v>
      </c>
      <c r="Y516" s="2">
        <f t="shared" si="9"/>
        <v>2.031832734226852E-3</v>
      </c>
    </row>
    <row r="517" spans="23:25" x14ac:dyDescent="0.25">
      <c r="W517" s="3">
        <v>42307</v>
      </c>
      <c r="X517" s="2">
        <v>132.75</v>
      </c>
      <c r="Y517" s="2">
        <f t="shared" si="9"/>
        <v>-1.6558787465663213E-3</v>
      </c>
    </row>
    <row r="518" spans="23:25" x14ac:dyDescent="0.25">
      <c r="W518" s="3">
        <v>42306</v>
      </c>
      <c r="X518" s="2">
        <v>132.97</v>
      </c>
      <c r="Y518" s="2">
        <f t="shared" ref="Y518:Y579" si="10">LN(X518/X519)</f>
        <v>5.2782508306584664E-3</v>
      </c>
    </row>
    <row r="519" spans="23:25" x14ac:dyDescent="0.25">
      <c r="W519" s="3">
        <v>42305</v>
      </c>
      <c r="X519" s="2">
        <v>132.27000000000001</v>
      </c>
      <c r="Y519" s="2">
        <f t="shared" si="10"/>
        <v>-6.180303060508735E-3</v>
      </c>
    </row>
    <row r="520" spans="23:25" x14ac:dyDescent="0.25">
      <c r="W520" s="3">
        <v>42304</v>
      </c>
      <c r="X520" s="2">
        <v>133.09</v>
      </c>
      <c r="Y520" s="2">
        <f t="shared" si="10"/>
        <v>-6.1423414090100445E-3</v>
      </c>
    </row>
    <row r="521" spans="23:25" x14ac:dyDescent="0.25">
      <c r="W521" s="3">
        <v>42303</v>
      </c>
      <c r="X521" s="2">
        <v>133.91</v>
      </c>
      <c r="Y521" s="2">
        <f t="shared" si="10"/>
        <v>5.2287582890627468E-4</v>
      </c>
    </row>
    <row r="522" spans="23:25" x14ac:dyDescent="0.25">
      <c r="W522" s="3">
        <v>42300</v>
      </c>
      <c r="X522" s="2">
        <v>133.84</v>
      </c>
      <c r="Y522" s="2">
        <f t="shared" si="10"/>
        <v>-1.7169949349012353E-3</v>
      </c>
    </row>
    <row r="523" spans="23:25" x14ac:dyDescent="0.25">
      <c r="W523" s="3">
        <v>42299</v>
      </c>
      <c r="X523" s="2">
        <v>134.07</v>
      </c>
      <c r="Y523" s="2">
        <f t="shared" si="10"/>
        <v>-1.4219302007397853E-2</v>
      </c>
    </row>
    <row r="524" spans="23:25" x14ac:dyDescent="0.25">
      <c r="W524" s="3">
        <v>42298</v>
      </c>
      <c r="X524" s="2">
        <v>135.99</v>
      </c>
      <c r="Y524" s="2">
        <f t="shared" si="10"/>
        <v>2.206287929522966E-4</v>
      </c>
    </row>
    <row r="525" spans="23:25" x14ac:dyDescent="0.25">
      <c r="W525" s="3">
        <v>42297</v>
      </c>
      <c r="X525" s="2">
        <v>135.96</v>
      </c>
      <c r="Y525" s="2">
        <f t="shared" si="10"/>
        <v>4.4228289700020459E-3</v>
      </c>
    </row>
    <row r="526" spans="23:25" x14ac:dyDescent="0.25">
      <c r="W526" s="3">
        <v>42296</v>
      </c>
      <c r="X526" s="2">
        <v>135.36000000000001</v>
      </c>
      <c r="Y526" s="2">
        <f t="shared" si="10"/>
        <v>-1.623976144906409E-3</v>
      </c>
    </row>
    <row r="527" spans="23:25" x14ac:dyDescent="0.25">
      <c r="W527" s="3">
        <v>42293</v>
      </c>
      <c r="X527" s="2">
        <v>135.58000000000001</v>
      </c>
      <c r="Y527" s="2">
        <f t="shared" si="10"/>
        <v>1.5501018051248584E-3</v>
      </c>
    </row>
    <row r="528" spans="23:25" x14ac:dyDescent="0.25">
      <c r="W528" s="3">
        <v>42292</v>
      </c>
      <c r="X528" s="2">
        <v>135.37</v>
      </c>
      <c r="Y528" s="2">
        <f t="shared" si="10"/>
        <v>-7.2133390939026461E-3</v>
      </c>
    </row>
    <row r="529" spans="23:25" x14ac:dyDescent="0.25">
      <c r="W529" s="3">
        <v>42291</v>
      </c>
      <c r="X529" s="2">
        <v>136.35</v>
      </c>
      <c r="Y529" s="2">
        <f t="shared" si="10"/>
        <v>6.6028394607550972E-4</v>
      </c>
    </row>
    <row r="530" spans="23:25" x14ac:dyDescent="0.25">
      <c r="W530" s="3">
        <v>42290</v>
      </c>
      <c r="X530" s="2">
        <v>136.26</v>
      </c>
      <c r="Y530" s="2">
        <f t="shared" si="10"/>
        <v>-5.8694058911725345E-4</v>
      </c>
    </row>
    <row r="531" spans="23:25" x14ac:dyDescent="0.25">
      <c r="W531" s="3">
        <v>42289</v>
      </c>
      <c r="X531" s="2">
        <v>136.34</v>
      </c>
      <c r="Y531" s="2">
        <f t="shared" si="10"/>
        <v>-1.9783849647567009E-3</v>
      </c>
    </row>
    <row r="532" spans="23:25" x14ac:dyDescent="0.25">
      <c r="W532" s="3">
        <v>42286</v>
      </c>
      <c r="X532" s="2">
        <v>136.61000000000001</v>
      </c>
      <c r="Y532" s="2">
        <f t="shared" si="10"/>
        <v>1.0079173059710617E-2</v>
      </c>
    </row>
    <row r="533" spans="23:25" x14ac:dyDescent="0.25">
      <c r="W533" s="3">
        <v>42285</v>
      </c>
      <c r="X533" s="2">
        <v>135.24</v>
      </c>
      <c r="Y533" s="2">
        <f t="shared" si="10"/>
        <v>2.8137745332492371E-3</v>
      </c>
    </row>
    <row r="534" spans="23:25" x14ac:dyDescent="0.25">
      <c r="W534" s="3">
        <v>42284</v>
      </c>
      <c r="X534" s="2">
        <v>134.86000000000001</v>
      </c>
      <c r="Y534" s="2">
        <f t="shared" si="10"/>
        <v>-4.8820275973083102E-3</v>
      </c>
    </row>
    <row r="535" spans="23:25" x14ac:dyDescent="0.25">
      <c r="W535" s="3">
        <v>42283</v>
      </c>
      <c r="X535" s="2">
        <v>135.52000000000001</v>
      </c>
      <c r="Y535" s="2">
        <f t="shared" si="10"/>
        <v>5.5496091226763314E-3</v>
      </c>
    </row>
    <row r="536" spans="23:25" x14ac:dyDescent="0.25">
      <c r="W536" s="3">
        <v>42282</v>
      </c>
      <c r="X536" s="2">
        <v>134.77000000000001</v>
      </c>
      <c r="Y536" s="2">
        <f t="shared" si="10"/>
        <v>2.3028647401771751E-3</v>
      </c>
    </row>
    <row r="537" spans="23:25" x14ac:dyDescent="0.25">
      <c r="W537" s="3">
        <v>42279</v>
      </c>
      <c r="X537" s="2">
        <v>134.46</v>
      </c>
      <c r="Y537" s="2">
        <f t="shared" si="10"/>
        <v>1.6375143219945132E-3</v>
      </c>
    </row>
    <row r="538" spans="23:25" x14ac:dyDescent="0.25">
      <c r="W538" s="3">
        <v>42278</v>
      </c>
      <c r="X538" s="2">
        <v>134.24</v>
      </c>
      <c r="Y538" s="2">
        <f t="shared" si="10"/>
        <v>1.8640724183794789E-3</v>
      </c>
    </row>
    <row r="539" spans="23:25" x14ac:dyDescent="0.25">
      <c r="W539" s="3">
        <v>42277</v>
      </c>
      <c r="X539" s="2">
        <v>133.99</v>
      </c>
      <c r="Y539" s="2">
        <f t="shared" si="10"/>
        <v>-5.2849131158014592E-3</v>
      </c>
    </row>
    <row r="540" spans="23:25" x14ac:dyDescent="0.25">
      <c r="W540" s="3">
        <v>42276</v>
      </c>
      <c r="X540" s="2">
        <v>134.69999999999999</v>
      </c>
      <c r="Y540" s="2">
        <f t="shared" si="10"/>
        <v>-1.0388069495417672E-3</v>
      </c>
    </row>
    <row r="541" spans="23:25" x14ac:dyDescent="0.25">
      <c r="W541" s="3">
        <v>42275</v>
      </c>
      <c r="X541" s="2">
        <v>134.84</v>
      </c>
      <c r="Y541" s="2">
        <f t="shared" si="10"/>
        <v>-1.4080856070910334E-3</v>
      </c>
    </row>
    <row r="542" spans="23:25" x14ac:dyDescent="0.25">
      <c r="W542" s="3">
        <v>42272</v>
      </c>
      <c r="X542" s="2">
        <v>135.03</v>
      </c>
      <c r="Y542" s="2">
        <f t="shared" si="10"/>
        <v>1.4080856070909564E-3</v>
      </c>
    </row>
    <row r="543" spans="23:25" x14ac:dyDescent="0.25">
      <c r="W543" s="3">
        <v>42271</v>
      </c>
      <c r="X543" s="2">
        <v>134.84</v>
      </c>
      <c r="Y543" s="2">
        <f t="shared" si="10"/>
        <v>2.2273377684002252E-3</v>
      </c>
    </row>
    <row r="544" spans="23:25" x14ac:dyDescent="0.25">
      <c r="W544" s="3">
        <v>42270</v>
      </c>
      <c r="X544" s="2">
        <v>134.54</v>
      </c>
      <c r="Y544" s="2">
        <f t="shared" si="10"/>
        <v>7.0112914949142686E-3</v>
      </c>
    </row>
    <row r="545" spans="23:25" x14ac:dyDescent="0.25">
      <c r="W545" s="3">
        <v>42269</v>
      </c>
      <c r="X545" s="2">
        <v>133.6</v>
      </c>
      <c r="Y545" s="2">
        <f t="shared" si="10"/>
        <v>-9.6835021111648916E-3</v>
      </c>
    </row>
    <row r="546" spans="23:25" x14ac:dyDescent="0.25">
      <c r="W546" s="3">
        <v>42268</v>
      </c>
      <c r="X546" s="2">
        <v>134.9</v>
      </c>
      <c r="Y546" s="2">
        <f t="shared" si="10"/>
        <v>-4.5116751209121368E-3</v>
      </c>
    </row>
    <row r="547" spans="23:25" x14ac:dyDescent="0.25">
      <c r="W547" s="3">
        <v>42265</v>
      </c>
      <c r="X547" s="2">
        <v>135.51</v>
      </c>
      <c r="Y547" s="2">
        <f t="shared" si="10"/>
        <v>-1.2685779655626559E-2</v>
      </c>
    </row>
    <row r="548" spans="23:25" x14ac:dyDescent="0.25">
      <c r="W548" s="3">
        <v>42264</v>
      </c>
      <c r="X548" s="2">
        <v>137.24</v>
      </c>
      <c r="Y548" s="2">
        <f t="shared" si="10"/>
        <v>8.267835646266649E-3</v>
      </c>
    </row>
    <row r="549" spans="23:25" x14ac:dyDescent="0.25">
      <c r="W549" s="3">
        <v>42263</v>
      </c>
      <c r="X549" s="2">
        <v>136.11000000000001</v>
      </c>
      <c r="Y549" s="2">
        <f t="shared" si="10"/>
        <v>3.0168155031589055E-3</v>
      </c>
    </row>
    <row r="550" spans="23:25" x14ac:dyDescent="0.25">
      <c r="W550" s="3">
        <v>42262</v>
      </c>
      <c r="X550" s="2">
        <v>135.69999999999999</v>
      </c>
      <c r="Y550" s="2">
        <f t="shared" si="10"/>
        <v>-2.7228923619437044E-3</v>
      </c>
    </row>
    <row r="551" spans="23:25" x14ac:dyDescent="0.25">
      <c r="W551" s="3">
        <v>42261</v>
      </c>
      <c r="X551" s="2">
        <v>136.07</v>
      </c>
      <c r="Y551" s="2">
        <f t="shared" si="10"/>
        <v>-4.7655796045684559E-3</v>
      </c>
    </row>
    <row r="552" spans="23:25" x14ac:dyDescent="0.25">
      <c r="W552" s="3">
        <v>42258</v>
      </c>
      <c r="X552" s="2">
        <v>136.72</v>
      </c>
      <c r="Y552" s="2">
        <f t="shared" si="10"/>
        <v>4.8390738904207278E-3</v>
      </c>
    </row>
    <row r="553" spans="23:25" x14ac:dyDescent="0.25">
      <c r="W553" s="3">
        <v>42257</v>
      </c>
      <c r="X553" s="2">
        <v>136.06</v>
      </c>
      <c r="Y553" s="2">
        <f t="shared" si="10"/>
        <v>7.5249340692678203E-3</v>
      </c>
    </row>
    <row r="554" spans="23:25" x14ac:dyDescent="0.25">
      <c r="W554" s="3">
        <v>42256</v>
      </c>
      <c r="X554" s="2">
        <v>135.04</v>
      </c>
      <c r="Y554" s="2">
        <f t="shared" si="10"/>
        <v>6.0907861175537167E-3</v>
      </c>
    </row>
    <row r="555" spans="23:25" x14ac:dyDescent="0.25">
      <c r="W555" s="3">
        <v>42255</v>
      </c>
      <c r="X555" s="2">
        <v>134.22</v>
      </c>
      <c r="Y555" s="2">
        <f t="shared" si="10"/>
        <v>7.4032867579726363E-3</v>
      </c>
    </row>
    <row r="556" spans="23:25" x14ac:dyDescent="0.25">
      <c r="W556" s="3">
        <v>42254</v>
      </c>
      <c r="X556" s="2">
        <v>133.22999999999999</v>
      </c>
      <c r="Y556" s="2">
        <f t="shared" si="10"/>
        <v>4.136743893268748E-3</v>
      </c>
    </row>
    <row r="557" spans="23:25" x14ac:dyDescent="0.25">
      <c r="W557" s="3">
        <v>42251</v>
      </c>
      <c r="X557" s="2">
        <v>132.68</v>
      </c>
      <c r="Y557" s="2">
        <f t="shared" si="10"/>
        <v>-6.6106009966021067E-3</v>
      </c>
    </row>
    <row r="558" spans="23:25" x14ac:dyDescent="0.25">
      <c r="W558" s="3">
        <v>42250</v>
      </c>
      <c r="X558" s="2">
        <v>133.56</v>
      </c>
      <c r="Y558" s="2">
        <f t="shared" si="10"/>
        <v>-1.1464429890699374E-2</v>
      </c>
    </row>
    <row r="559" spans="23:25" x14ac:dyDescent="0.25">
      <c r="W559" s="3">
        <v>42249</v>
      </c>
      <c r="X559" s="2">
        <v>135.1</v>
      </c>
      <c r="Y559" s="2">
        <f t="shared" si="10"/>
        <v>2.2208239348038572E-4</v>
      </c>
    </row>
    <row r="560" spans="23:25" x14ac:dyDescent="0.25">
      <c r="W560" s="3">
        <v>42248</v>
      </c>
      <c r="X560" s="2">
        <v>135.07</v>
      </c>
      <c r="Y560" s="2">
        <f t="shared" si="10"/>
        <v>-6.1261585844253055E-3</v>
      </c>
    </row>
    <row r="561" spans="23:25" x14ac:dyDescent="0.25">
      <c r="W561" s="3">
        <v>42247</v>
      </c>
      <c r="X561" s="2">
        <v>135.9</v>
      </c>
      <c r="Y561" s="2">
        <f t="shared" si="10"/>
        <v>-1.6175284756069761E-3</v>
      </c>
    </row>
    <row r="562" spans="23:25" x14ac:dyDescent="0.25">
      <c r="W562" s="3">
        <v>42244</v>
      </c>
      <c r="X562" s="2">
        <v>136.12</v>
      </c>
      <c r="Y562" s="2">
        <f t="shared" si="10"/>
        <v>1.4693997528455639E-4</v>
      </c>
    </row>
    <row r="563" spans="23:25" x14ac:dyDescent="0.25">
      <c r="W563" s="3">
        <v>42243</v>
      </c>
      <c r="X563" s="2">
        <v>136.1</v>
      </c>
      <c r="Y563" s="2">
        <f t="shared" si="10"/>
        <v>3.0907376138273922E-3</v>
      </c>
    </row>
    <row r="564" spans="23:25" x14ac:dyDescent="0.25">
      <c r="W564" s="3">
        <v>42242</v>
      </c>
      <c r="X564" s="2">
        <v>135.68</v>
      </c>
      <c r="Y564" s="2">
        <f t="shared" si="10"/>
        <v>-8.7323981795819645E-3</v>
      </c>
    </row>
    <row r="565" spans="23:25" x14ac:dyDescent="0.25">
      <c r="W565" s="3">
        <v>42241</v>
      </c>
      <c r="X565" s="2">
        <v>136.87</v>
      </c>
      <c r="Y565" s="2">
        <f t="shared" si="10"/>
        <v>-5.2466782165501496E-3</v>
      </c>
    </row>
    <row r="566" spans="23:25" x14ac:dyDescent="0.25">
      <c r="W566" s="3">
        <v>42240</v>
      </c>
      <c r="X566" s="2">
        <v>137.59</v>
      </c>
      <c r="Y566" s="2">
        <f t="shared" si="10"/>
        <v>-9.6919607210451692E-3</v>
      </c>
    </row>
    <row r="567" spans="23:25" x14ac:dyDescent="0.25">
      <c r="W567" s="3">
        <v>42237</v>
      </c>
      <c r="X567" s="2">
        <v>138.93</v>
      </c>
      <c r="Y567" s="2">
        <f t="shared" si="10"/>
        <v>1.512696128538545E-3</v>
      </c>
    </row>
    <row r="568" spans="23:25" x14ac:dyDescent="0.25">
      <c r="W568" s="3">
        <v>42236</v>
      </c>
      <c r="X568" s="2">
        <v>138.72</v>
      </c>
      <c r="Y568" s="2">
        <f t="shared" si="10"/>
        <v>7.6706360620135226E-3</v>
      </c>
    </row>
    <row r="569" spans="23:25" x14ac:dyDescent="0.25">
      <c r="W569" s="3">
        <v>42235</v>
      </c>
      <c r="X569" s="2">
        <v>137.66</v>
      </c>
      <c r="Y569" s="2">
        <f t="shared" si="10"/>
        <v>3.784575113999893E-3</v>
      </c>
    </row>
    <row r="570" spans="23:25" x14ac:dyDescent="0.25">
      <c r="W570" s="3">
        <v>42234</v>
      </c>
      <c r="X570" s="2">
        <v>137.13999999999999</v>
      </c>
      <c r="Y570" s="2">
        <f t="shared" si="10"/>
        <v>-4.7284851495933873E-3</v>
      </c>
    </row>
    <row r="571" spans="23:25" x14ac:dyDescent="0.25">
      <c r="W571" s="3">
        <v>42233</v>
      </c>
      <c r="X571" s="2">
        <v>137.79</v>
      </c>
      <c r="Y571" s="2">
        <f t="shared" si="10"/>
        <v>-2.2472734094346348E-3</v>
      </c>
    </row>
    <row r="572" spans="23:25" x14ac:dyDescent="0.25">
      <c r="W572" s="3">
        <v>42230</v>
      </c>
      <c r="X572" s="2">
        <v>138.1</v>
      </c>
      <c r="Y572" s="2">
        <f t="shared" si="10"/>
        <v>-4.6956922112975207E-3</v>
      </c>
    </row>
    <row r="573" spans="23:25" x14ac:dyDescent="0.25">
      <c r="W573" s="3">
        <v>42229</v>
      </c>
      <c r="X573" s="2">
        <v>138.75</v>
      </c>
      <c r="Y573" s="2">
        <f t="shared" si="10"/>
        <v>1.0816658707409699E-3</v>
      </c>
    </row>
    <row r="574" spans="23:25" x14ac:dyDescent="0.25">
      <c r="W574" s="3">
        <v>42228</v>
      </c>
      <c r="X574" s="2">
        <v>138.6</v>
      </c>
      <c r="Y574" s="2">
        <f t="shared" si="10"/>
        <v>3.1796529173795844E-3</v>
      </c>
    </row>
    <row r="575" spans="23:25" x14ac:dyDescent="0.25">
      <c r="W575" s="3">
        <v>42227</v>
      </c>
      <c r="X575" s="2">
        <v>138.16</v>
      </c>
      <c r="Y575" s="2">
        <f t="shared" si="10"/>
        <v>6.0256452962324991E-3</v>
      </c>
    </row>
    <row r="576" spans="23:25" x14ac:dyDescent="0.25">
      <c r="W576" s="3">
        <v>42226</v>
      </c>
      <c r="X576" s="2">
        <v>137.33000000000001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311.08999999999997</v>
      </c>
      <c r="Y578" s="2">
        <f t="shared" si="10"/>
        <v>4.9303249795601732E-3</v>
      </c>
    </row>
    <row r="579" spans="23:25" x14ac:dyDescent="0.25">
      <c r="W579" s="3">
        <v>42221</v>
      </c>
      <c r="X579" s="2">
        <v>309.56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EURMXN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11</v>
      </c>
      <c r="W2" s="3">
        <f>D1</f>
        <v>43025</v>
      </c>
      <c r="AA2" s="2">
        <v>62</v>
      </c>
      <c r="AB2" s="2">
        <f ca="1">AVERAGE(OFFSET($X$5,0,0,AA2,1))</f>
        <v>21.260732258064515</v>
      </c>
      <c r="AC2" s="46">
        <f ca="1">STDEV(OFFSET($Y$5,0,0,AA2,1))*SQRT(250)</f>
        <v>0.1015048935544446</v>
      </c>
      <c r="AD2" s="2">
        <f ca="1">MAX(OFFSET($X$5,0,0,AA2,1))</f>
        <v>22.4512</v>
      </c>
      <c r="AE2" s="2">
        <f ca="1">MIN(OFFSET($X$5,0,0,AA2,1))</f>
        <v>20.640499999999999</v>
      </c>
      <c r="AF2" s="2">
        <f ca="1">AD2-AE2</f>
        <v>1.8107000000000006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20.901028000000007</v>
      </c>
      <c r="AC3" s="46">
        <f ca="1">STDEV(OFFSET($Y$5,0,0,AA3,1))*SQRT(250)</f>
        <v>0.11468336108093789</v>
      </c>
      <c r="AD3" s="2">
        <f ca="1">MAX(OFFSET($X$5,0,0,AA3,1))</f>
        <v>22.4512</v>
      </c>
      <c r="AE3" s="2">
        <f ca="1">MIN(OFFSET($X$5,0,0,AA3,1))</f>
        <v>19.983799999999999</v>
      </c>
      <c r="AF3" s="2">
        <f t="shared" ref="AF3:AF5" ca="1" si="1">AD3-AE3</f>
        <v>2.4674000000000014</v>
      </c>
    </row>
    <row r="4" spans="1:32" x14ac:dyDescent="0.25">
      <c r="D4"/>
      <c r="AA4" s="2">
        <v>185</v>
      </c>
      <c r="AB4" s="2">
        <f t="shared" ca="1" si="0"/>
        <v>20.852654054054057</v>
      </c>
      <c r="AC4" s="46">
        <f ca="1">STDEV(OFFSET($Y$5,0,0,AA4,1))*SQRT(250)</f>
        <v>0.12247669298498456</v>
      </c>
      <c r="AD4" s="2">
        <f ca="1">MAX(OFFSET($X$5,0,0,AA4,1))</f>
        <v>22.4512</v>
      </c>
      <c r="AE4" s="2">
        <f ca="1">MIN(OFFSET($X$5,0,0,AA4,1))</f>
        <v>19.677299999999999</v>
      </c>
      <c r="AF4" s="2">
        <f t="shared" ca="1" si="1"/>
        <v>2.7739000000000011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22.359300000000001</v>
      </c>
      <c r="Y5" s="2">
        <f>LN(X5/X6)</f>
        <v>-4.1017229821033131E-3</v>
      </c>
      <c r="AA5" s="2">
        <v>250</v>
      </c>
      <c r="AB5" s="2">
        <f t="shared" ca="1" si="0"/>
        <v>21.157068399999996</v>
      </c>
      <c r="AC5" s="46">
        <f ca="1">STDEV(OFFSET($Y$5,0,0,AA5,1))*SQRT(250)</f>
        <v>0.15625323689075304</v>
      </c>
      <c r="AD5" s="2">
        <f ca="1">MAX(OFFSET($X$5,0,0,AA5,1))</f>
        <v>23.415299999999998</v>
      </c>
      <c r="AE5" s="2">
        <f ca="1">MIN(OFFSET($X$5,0,0,AA5,1))</f>
        <v>19.677299999999999</v>
      </c>
      <c r="AF5" s="2">
        <f t="shared" ca="1" si="1"/>
        <v>3.7379999999999995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22.4308554746484</v>
      </c>
      <c r="E6" s="128">
        <f ca="1">SUMIFS(INDIRECT("fincad_data!"&amp;E$3),fincad_data!$C:$C,$C6,fincad_data!$D:$D,$C6,fincad_data!$B:$B,$D$2,fincad_data!D:D,$C6,fincad_data!A:A,$D$1)</f>
        <v>22.897458326399999</v>
      </c>
      <c r="F6" s="129">
        <f ca="1">SUMIFS(INDIRECT("fincad_data!"&amp;F$3),fincad_data!$C:$C,$C6,fincad_data!$D:$D,$C6,fincad_data!$B:$B,$D$2,fincad_data!D:D,$C6,fincad_data!A:A,$D$1)</f>
        <v>0.115738792034143</v>
      </c>
      <c r="G6" s="129">
        <f ca="1">SUMIFS(INDIRECT("fincad_data!"&amp;G$3),fincad_data!$C:$C,$C6,fincad_data!$D:$D,$C6,fincad_data!$B:$B,$D$2,fincad_data!D:D,$C6,fincad_data!A:A,$D$1)</f>
        <v>0.12114397074048799</v>
      </c>
      <c r="H6" s="130">
        <f ca="1">SUMIFS(INDIRECT("fincad_data!"&amp;H$3),fincad_data!$C:$C,$C6,fincad_data!$D:$D,$C6,fincad_data!$B:$B,$D$2,fincad_data!D:D,$C6,fincad_data!A:A,$D$1)</f>
        <v>1.4208739367348001E-2</v>
      </c>
      <c r="I6" s="130">
        <f ca="1">SUMIFS(INDIRECT("fincad_data!"&amp;I$3),fincad_data!$C:$C,$C6,fincad_data!$D:$D,$C6,fincad_data!$B:$B,$D$2,fincad_data!D:D,$C6,fincad_data!A:A,$D$1)</f>
        <v>2.43133807209279E-2</v>
      </c>
      <c r="J6" s="129">
        <f ca="1">SUMIFS(INDIRECT("fincad_data!"&amp;J$3),fincad_data!$C:$C,$C6,fincad_data!$D:$D,$C6,fincad_data!$B:$B,$D$2,fincad_data!D:D,$C6,fincad_data!A:A,$D$1)</f>
        <v>8.3346783480028136E-2</v>
      </c>
      <c r="K6" s="128">
        <f ca="1">SUMIFS(INDIRECT("fincad_data!"&amp;K$3),fincad_data!$C:$C,$C6,fincad_data!$D:$D,$C6,fincad_data!$B:$B,$D$2,fincad_data!D:D,$C6,fincad_data!A:A,$D$1)</f>
        <v>22.668402251589008</v>
      </c>
      <c r="L6" s="128">
        <f ca="1">SUMIFS(INDIRECT("fincad_data!"&amp;L$3),fincad_data!$C:$C,$C6,fincad_data!$D:$D,$C6,fincad_data!$B:$B,$D$2,fincad_data!D:D,$C6,fincad_data!A:A,$D$1)</f>
        <v>22.353958034097346</v>
      </c>
      <c r="W6" s="3">
        <v>43024</v>
      </c>
      <c r="X6" s="2">
        <v>22.4512</v>
      </c>
      <c r="Y6" s="2">
        <f t="shared" ref="Y6:Y69" si="2">LN(X6/X7)</f>
        <v>4.2806354630679482E-3</v>
      </c>
      <c r="AA6" s="2">
        <v>500</v>
      </c>
      <c r="AB6" s="2">
        <f t="shared" ca="1" si="0"/>
        <v>20.679986999999986</v>
      </c>
      <c r="AC6" s="46">
        <f ca="1">STDEV(OFFSET($Y$5,0,0,AA6,1))*SQRT(250)</f>
        <v>0.15456859783283536</v>
      </c>
      <c r="AD6" s="2">
        <f ca="1">MAX(OFFSET($X$5,0,0,AA6,1))</f>
        <v>23.415299999999998</v>
      </c>
      <c r="AE6" s="2">
        <f ca="1">MIN(OFFSET($X$5,0,0,AA6,1))</f>
        <v>17.511399999999998</v>
      </c>
      <c r="AF6" s="2">
        <f ca="1">AD6-AE6</f>
        <v>5.9039000000000001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22.4308554746484</v>
      </c>
      <c r="E7" s="128">
        <f ca="1">SUMIFS(INDIRECT("fincad_data!"&amp;E$3),fincad_data!$C:$C,$C7,fincad_data!$D:$D,$C7,fincad_data!$B:$B,$D$2,fincad_data!D:D,$C7,fincad_data!A:A,$D$1)</f>
        <v>23.344458668750001</v>
      </c>
      <c r="F7" s="129">
        <f ca="1">SUMIFS(INDIRECT("fincad_data!"&amp;F$3),fincad_data!$C:$C,$C7,fincad_data!$D:$D,$C7,fincad_data!$B:$B,$D$2,fincad_data!D:D,$C7,fincad_data!A:A,$D$1)</f>
        <v>0.12007190905996799</v>
      </c>
      <c r="G7" s="129">
        <f ca="1">SUMIFS(INDIRECT("fincad_data!"&amp;G$3),fincad_data!$C:$C,$C7,fincad_data!$D:$D,$C7,fincad_data!$B:$B,$D$2,fincad_data!D:D,$C7,fincad_data!A:A,$D$1)</f>
        <v>0.126967499318801</v>
      </c>
      <c r="H7" s="130">
        <f ca="1">SUMIFS(INDIRECT("fincad_data!"&amp;H$3),fincad_data!$C:$C,$C7,fincad_data!$D:$D,$C7,fincad_data!$B:$B,$D$2,fincad_data!D:D,$C7,fincad_data!A:A,$D$1)</f>
        <v>1.7262457579326401E-2</v>
      </c>
      <c r="I7" s="130">
        <f ca="1">SUMIFS(INDIRECT("fincad_data!"&amp;I$3),fincad_data!$C:$C,$C7,fincad_data!$D:$D,$C7,fincad_data!$B:$B,$D$2,fincad_data!D:D,$C7,fincad_data!A:A,$D$1)</f>
        <v>3.5903562524019397E-2</v>
      </c>
      <c r="J7" s="129">
        <f ca="1">SUMIFS(INDIRECT("fincad_data!"&amp;J$3),fincad_data!$C:$C,$C7,fincad_data!$D:$D,$C7,fincad_data!$B:$B,$D$2,fincad_data!D:D,$C7,fincad_data!A:A,$D$1)</f>
        <v>8.1920293674514644E-2</v>
      </c>
      <c r="K7" s="128">
        <f ca="1">SUMIFS(INDIRECT("fincad_data!"&amp;K$3),fincad_data!$C:$C,$C7,fincad_data!$D:$D,$C7,fincad_data!$B:$B,$D$2,fincad_data!D:D,$C7,fincad_data!A:A,$D$1)</f>
        <v>22.91725570019824</v>
      </c>
      <c r="L7" s="128">
        <f ca="1">SUMIFS(INDIRECT("fincad_data!"&amp;L$3),fincad_data!$C:$C,$C7,fincad_data!$D:$D,$C7,fincad_data!$B:$B,$D$2,fincad_data!D:D,$C7,fincad_data!A:A,$D$1)</f>
        <v>22.535358997965329</v>
      </c>
      <c r="W7" s="3">
        <v>43021</v>
      </c>
      <c r="X7" s="2">
        <v>22.3553</v>
      </c>
      <c r="Y7" s="2">
        <f t="shared" si="2"/>
        <v>-4.1145086202488675E-4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22.4308554746484</v>
      </c>
      <c r="E8" s="128">
        <f ca="1">SUMIFS(INDIRECT("fincad_data!"&amp;E$3),fincad_data!$C:$C,$C8,fincad_data!$D:$D,$C8,fincad_data!$B:$B,$D$2,fincad_data!D:D,$C8,fincad_data!A:A,$D$1)</f>
        <v>23.804871382399998</v>
      </c>
      <c r="F8" s="129">
        <f ca="1">SUMIFS(INDIRECT("fincad_data!"&amp;F$3),fincad_data!$C:$C,$C8,fincad_data!$D:$D,$C8,fincad_data!$B:$B,$D$2,fincad_data!D:D,$C8,fincad_data!A:A,$D$1)</f>
        <v>0.12661741586594599</v>
      </c>
      <c r="G8" s="129">
        <f ca="1">SUMIFS(INDIRECT("fincad_data!"&amp;G$3),fincad_data!$C:$C,$C8,fincad_data!$D:$D,$C8,fincad_data!$B:$B,$D$2,fincad_data!D:D,$C8,fincad_data!A:A,$D$1)</f>
        <v>0.136904716502186</v>
      </c>
      <c r="H8" s="130">
        <f ca="1">SUMIFS(INDIRECT("fincad_data!"&amp;H$3),fincad_data!$C:$C,$C8,fincad_data!$D:$D,$C8,fincad_data!$B:$B,$D$2,fincad_data!D:D,$C8,fincad_data!A:A,$D$1)</f>
        <v>1.9755810126512598E-2</v>
      </c>
      <c r="I8" s="130">
        <f ca="1">SUMIFS(INDIRECT("fincad_data!"&amp;I$3),fincad_data!$C:$C,$C8,fincad_data!$D:$D,$C8,fincad_data!$B:$B,$D$2,fincad_data!D:D,$C8,fincad_data!A:A,$D$1)</f>
        <v>4.7495493671793704E-2</v>
      </c>
      <c r="J8" s="129">
        <f ca="1">SUMIFS(INDIRECT("fincad_data!"&amp;J$3),fincad_data!$C:$C,$C8,fincad_data!$D:$D,$C8,fincad_data!$B:$B,$D$2,fincad_data!D:D,$C8,fincad_data!A:A,$D$1)</f>
        <v>8.1800509750864919E-2</v>
      </c>
      <c r="K8" s="128">
        <f ca="1">SUMIFS(INDIRECT("fincad_data!"&amp;K$3),fincad_data!$C:$C,$C8,fincad_data!$D:$D,$C8,fincad_data!$B:$B,$D$2,fincad_data!D:D,$C8,fincad_data!A:A,$D$1)</f>
        <v>23.162354984953915</v>
      </c>
      <c r="L8" s="128">
        <f ca="1">SUMIFS(INDIRECT("fincad_data!"&amp;L$3),fincad_data!$C:$C,$C8,fincad_data!$D:$D,$C8,fincad_data!$B:$B,$D$2,fincad_data!D:D,$C8,fincad_data!A:A,$D$1)</f>
        <v>22.725511972329929</v>
      </c>
      <c r="W8" s="3">
        <v>43020</v>
      </c>
      <c r="X8" s="2">
        <v>22.3645</v>
      </c>
      <c r="Y8" s="2">
        <f t="shared" si="2"/>
        <v>8.0539879036595069E-3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22.4308554746484</v>
      </c>
      <c r="E9" s="128">
        <f ca="1">SUMIFS(INDIRECT("fincad_data!"&amp;E$3),fincad_data!$C:$C,$C9,fincad_data!$D:$D,$C9,fincad_data!$B:$B,$D$2,fincad_data!D:D,$C9,fincad_data!A:A,$D$1)</f>
        <v>24.271985099999998</v>
      </c>
      <c r="F9" s="129">
        <f ca="1">SUMIFS(INDIRECT("fincad_data!"&amp;F$3),fincad_data!$C:$C,$C9,fincad_data!$D:$D,$C9,fincad_data!$B:$B,$D$2,fincad_data!D:D,$C9,fincad_data!A:A,$D$1)</f>
        <v>0.12914528730555699</v>
      </c>
      <c r="G9" s="129">
        <f ca="1">SUMIFS(INDIRECT("fincad_data!"&amp;G$3),fincad_data!$C:$C,$C9,fincad_data!$D:$D,$C9,fincad_data!$B:$B,$D$2,fincad_data!D:D,$C9,fincad_data!A:A,$D$1)</f>
        <v>0.14157587839077199</v>
      </c>
      <c r="H9" s="130">
        <f ca="1">SUMIFS(INDIRECT("fincad_data!"&amp;H$3),fincad_data!$C:$C,$C9,fincad_data!$D:$D,$C9,fincad_data!$B:$B,$D$2,fincad_data!D:D,$C9,fincad_data!A:A,$D$1)</f>
        <v>2.0718425957430901E-2</v>
      </c>
      <c r="I9" s="130">
        <f ca="1">SUMIFS(INDIRECT("fincad_data!"&amp;I$3),fincad_data!$C:$C,$C9,fincad_data!$D:$D,$C9,fincad_data!$B:$B,$D$2,fincad_data!D:D,$C9,fincad_data!A:A,$D$1)</f>
        <v>5.6892081882127903E-2</v>
      </c>
      <c r="J9" s="129">
        <f ca="1">SUMIFS(INDIRECT("fincad_data!"&amp;J$3),fincad_data!$C:$C,$C9,fincad_data!$D:$D,$C9,fincad_data!$B:$B,$D$2,fincad_data!D:D,$C9,fincad_data!A:A,$D$1)</f>
        <v>8.1730279191683075E-2</v>
      </c>
      <c r="K9" s="128">
        <f ca="1">SUMIFS(INDIRECT("fincad_data!"&amp;K$3),fincad_data!$C:$C,$C9,fincad_data!$D:$D,$C9,fincad_data!$B:$B,$D$2,fincad_data!D:D,$C9,fincad_data!A:A,$D$1)</f>
        <v>23.424630573472083</v>
      </c>
      <c r="L9" s="128">
        <f ca="1">SUMIFS(INDIRECT("fincad_data!"&amp;L$3),fincad_data!$C:$C,$C9,fincad_data!$D:$D,$C9,fincad_data!$B:$B,$D$2,fincad_data!D:D,$C9,fincad_data!A:A,$D$1)</f>
        <v>22.965433761956202</v>
      </c>
      <c r="W9" s="3">
        <v>43019</v>
      </c>
      <c r="X9" s="2">
        <v>22.185099999999998</v>
      </c>
      <c r="Y9" s="2">
        <f t="shared" si="2"/>
        <v>-2.1837658136791087E-3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22.4308554746484</v>
      </c>
      <c r="E10" s="128">
        <f ca="1">SUMIFS(INDIRECT("fincad_data!"&amp;E$3),fincad_data!$C:$C,$C10,fincad_data!$D:$D,$C10,fincad_data!$B:$B,$D$2,fincad_data!D:D,$C10,fincad_data!A:A,$D$1)</f>
        <v>26.193166984927199</v>
      </c>
      <c r="F10" s="129">
        <f ca="1">SUMIFS(INDIRECT("fincad_data!"&amp;F$3),fincad_data!$C:$C,$C10,fincad_data!$D:$D,$C10,fincad_data!$B:$B,$D$2,fincad_data!D:D,$C10,fincad_data!A:A,$D$1)</f>
        <v>0.13409473809342301</v>
      </c>
      <c r="G10" s="129">
        <f ca="1">SUMIFS(INDIRECT("fincad_data!"&amp;G$3),fincad_data!$C:$C,$C10,fincad_data!$D:$D,$C10,fincad_data!$B:$B,$D$2,fincad_data!D:D,$C10,fincad_data!A:A,$D$1)</f>
        <v>0.148135490455302</v>
      </c>
      <c r="H10" s="130">
        <f ca="1">SUMIFS(INDIRECT("fincad_data!"&amp;H$3),fincad_data!$C:$C,$C10,fincad_data!$D:$D,$C10,fincad_data!$B:$B,$D$2,fincad_data!D:D,$C10,fincad_data!A:A,$D$1)</f>
        <v>2.0709492403937099E-2</v>
      </c>
      <c r="I10" s="130">
        <f ca="1">SUMIFS(INDIRECT("fincad_data!"&amp;I$3),fincad_data!$C:$C,$C10,fincad_data!$D:$D,$C10,fincad_data!$B:$B,$D$2,fincad_data!D:D,$C10,fincad_data!A:A,$D$1)</f>
        <v>8.4723272993869905E-2</v>
      </c>
      <c r="J10" s="129">
        <f ca="1">SUMIFS(INDIRECT("fincad_data!"&amp;J$3),fincad_data!$C:$C,$C10,fincad_data!$D:$D,$C10,fincad_data!$B:$B,$D$2,fincad_data!D:D,$C10,fincad_data!A:A,$D$1)</f>
        <v>8.2515655085135531E-2</v>
      </c>
      <c r="K10" s="128">
        <f ca="1">SUMIFS(INDIRECT("fincad_data!"&amp;K$3),fincad_data!$C:$C,$C10,fincad_data!$D:$D,$C10,fincad_data!$B:$B,$D$2,fincad_data!D:D,$C10,fincad_data!A:A,$D$1)</f>
        <v>24.617319308030613</v>
      </c>
      <c r="L10" s="128">
        <f ca="1">SUMIFS(INDIRECT("fincad_data!"&amp;L$3),fincad_data!$C:$C,$C10,fincad_data!$D:$D,$C10,fincad_data!$B:$B,$D$2,fincad_data!D:D,$C10,fincad_data!A:A,$D$1)</f>
        <v>24.14732645371685</v>
      </c>
      <c r="W10" s="3">
        <v>43018</v>
      </c>
      <c r="X10" s="2">
        <v>22.233599999999999</v>
      </c>
      <c r="Y10" s="2">
        <f t="shared" si="2"/>
        <v>1.4118521029000672E-2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21.921900000000001</v>
      </c>
      <c r="Y11" s="2">
        <f t="shared" si="2"/>
        <v>8.3598547393760828E-3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21.7394</v>
      </c>
      <c r="Y12" s="2">
        <f t="shared" si="2"/>
        <v>3.6128738573216021E-3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21.661000000000001</v>
      </c>
      <c r="Y13" s="2">
        <f t="shared" si="2"/>
        <v>8.2607935959930212E-3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1.7556532505621023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21.482800000000001</v>
      </c>
      <c r="Y14" s="2">
        <f t="shared" si="2"/>
        <v>4.4553270448344532E-3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0.85747070689558369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21.3873</v>
      </c>
      <c r="Y15" s="2">
        <f t="shared" si="2"/>
        <v>-4.6755627048327015E-5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1.2143252503964592</v>
      </c>
      <c r="F16" s="123">
        <f ca="1">SUMIFS(INDIRECT("fincad_data!"&amp;$B16),fincad_data!$C:$C,$C16,fincad_data!$D:$D,F$13,fincad_data!$B:$B,$D$2,fincad_data!$A:$A,$D$1)</f>
        <v>2.0183510314516195</v>
      </c>
      <c r="G16" s="123"/>
      <c r="H16" s="123"/>
      <c r="I16" s="123"/>
      <c r="K16" s="159">
        <f ca="1">E16/$F16</f>
        <v>0.6016422472968459</v>
      </c>
      <c r="L16" s="159">
        <f ca="1">(F16-E16)/$F16</f>
        <v>0.39835775270315416</v>
      </c>
      <c r="M16" s="123"/>
      <c r="N16" s="123"/>
      <c r="O16" s="123"/>
      <c r="S16" s="17"/>
      <c r="W16" s="3">
        <v>43010</v>
      </c>
      <c r="X16" s="2">
        <v>21.388300000000001</v>
      </c>
      <c r="Y16" s="2">
        <f t="shared" si="2"/>
        <v>-8.2925044568064148E-3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1.0259860260998537</v>
      </c>
      <c r="F17" s="124">
        <f ca="1">SUMIFS(INDIRECT("fincad_data!"&amp;$B17),fincad_data!$C:$C,$C16,fincad_data!$D:$D,F$13,fincad_data!$B:$B,$D$2,fincad_data!$A:$A,$D$1)</f>
        <v>1.1344851553627318</v>
      </c>
      <c r="G17" s="124"/>
      <c r="H17" s="124"/>
      <c r="I17" s="124"/>
      <c r="K17" s="160">
        <f ca="1">E17/$F17</f>
        <v>0.90436267169296947</v>
      </c>
      <c r="L17" s="160">
        <f ca="1">(F17-E17)/$F17</f>
        <v>9.5637328307030506E-2</v>
      </c>
      <c r="M17" s="124"/>
      <c r="N17" s="124"/>
      <c r="O17" s="124"/>
      <c r="S17" s="17"/>
      <c r="W17" s="3">
        <v>43007</v>
      </c>
      <c r="X17" s="2">
        <v>21.566400000000002</v>
      </c>
      <c r="Y17" s="2">
        <f t="shared" si="2"/>
        <v>7.5447115792718934E-3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1.119077680132786</v>
      </c>
      <c r="F18" s="123">
        <f ca="1">SUMIFS(INDIRECT("fincad_data!"&amp;$B18),fincad_data!$C:$C,$C18,fincad_data!$D:$D,F$13,fincad_data!$B:$B,$D$2,fincad_data!$A:$A,$D$1)</f>
        <v>1.3598124224112973</v>
      </c>
      <c r="G18" s="123">
        <f ca="1">SUMIFS(INDIRECT("fincad_data!"&amp;$B18),fincad_data!$C:$C,$C18,fincad_data!$D:$D,G$13,fincad_data!$B:$B,$D$2,fincad_data!$A:$A,$D$1)</f>
        <v>2.096321245917609</v>
      </c>
      <c r="H18" s="123"/>
      <c r="I18" s="123"/>
      <c r="K18" s="159">
        <f ca="1">E18/$G18</f>
        <v>0.53382928895658799</v>
      </c>
      <c r="L18" s="159">
        <f ca="1">(F18-E18)/$G18</f>
        <v>0.11483676118215178</v>
      </c>
      <c r="M18" s="159">
        <f ca="1">(G18-F18)/$G18</f>
        <v>0.35133394986126021</v>
      </c>
      <c r="N18" s="123"/>
      <c r="O18" s="123"/>
      <c r="W18" s="3">
        <v>43006</v>
      </c>
      <c r="X18" s="2">
        <v>21.404299999999999</v>
      </c>
      <c r="Y18" s="2">
        <f t="shared" si="2"/>
        <v>9.8159287672911519E-4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1.0166855481378421</v>
      </c>
      <c r="F19" s="124">
        <f ca="1">SUMIFS(INDIRECT("fincad_data!"&amp;$B19),fincad_data!$C:$C,$C18,fincad_data!$D:$D,F$13,fincad_data!$B:$B,$D$2,fincad_data!$A:$A,$D$1)</f>
        <v>1.0931764525837797</v>
      </c>
      <c r="G19" s="124">
        <f ca="1">SUMIFS(INDIRECT("fincad_data!"&amp;$B19),fincad_data!$C:$C,$C18,fincad_data!$D:$D,G$13,fincad_data!$B:$B,$D$2,fincad_data!$A:$A,$D$1)</f>
        <v>1.2897866418641462</v>
      </c>
      <c r="H19" s="124"/>
      <c r="I19" s="124"/>
      <c r="K19" s="160">
        <f ca="1">E19/$G19</f>
        <v>0.78825870507420714</v>
      </c>
      <c r="L19" s="160">
        <f ca="1">(F19-E19)/$G19</f>
        <v>5.9305083463559762E-2</v>
      </c>
      <c r="M19" s="160">
        <f ca="1">(G19-F19)/$G19</f>
        <v>0.15243621146223307</v>
      </c>
      <c r="N19" s="124"/>
      <c r="O19" s="124"/>
      <c r="W19" s="3">
        <v>43005</v>
      </c>
      <c r="X19" s="2">
        <v>21.383299999999998</v>
      </c>
      <c r="Y19" s="2">
        <f t="shared" si="2"/>
        <v>9.7653905356402133E-3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1.1109051906841072</v>
      </c>
      <c r="F20" s="123">
        <f ca="1">SUMIFS(INDIRECT("fincad_data!"&amp;$B20),fincad_data!$C:$C,$C20,fincad_data!$D:$D,F$13,fincad_data!$B:$B,$D$2,fincad_data!$A:$A,$D$1)</f>
        <v>1.2460031999168784</v>
      </c>
      <c r="G20" s="123">
        <f ca="1">SUMIFS(INDIRECT("fincad_data!"&amp;$B20),fincad_data!$C:$C,$C20,fincad_data!$D:$D,G$13,fincad_data!$B:$B,$D$2,fincad_data!$A:$A,$D$1)</f>
        <v>1.5056854799949015</v>
      </c>
      <c r="H20" s="123">
        <f ca="1">SUMIFS(INDIRECT("fincad_data!"&amp;$B20),fincad_data!$C:$C,$C20,fincad_data!$D:$D,H$13,fincad_data!$B:$B,$D$2,fincad_data!$A:$A,$D$1)</f>
        <v>2.1832756319185513</v>
      </c>
      <c r="I20" s="123"/>
      <c r="K20" s="159">
        <f ca="1">E20/$H20</f>
        <v>0.50882498501020701</v>
      </c>
      <c r="L20" s="159">
        <f ca="1">(F20-E20)/$H20</f>
        <v>6.1878586128886491E-2</v>
      </c>
      <c r="M20" s="159">
        <f ca="1">(G20-F20)/$H20</f>
        <v>0.1189415922944313</v>
      </c>
      <c r="N20" s="159">
        <f ca="1">(H20-G20)/$H20</f>
        <v>0.31035483656647517</v>
      </c>
      <c r="O20" s="123"/>
      <c r="W20" s="3">
        <v>43004</v>
      </c>
      <c r="X20" s="2">
        <v>21.1755</v>
      </c>
      <c r="Y20" s="2">
        <f t="shared" si="2"/>
        <v>-2.8765463577352011E-3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1.0535967445077692</v>
      </c>
      <c r="F21" s="124">
        <f ca="1">SUMIFS(INDIRECT("fincad_data!"&amp;$B21),fincad_data!$C:$C,$C20,fincad_data!$D:$D,F$13,fincad_data!$B:$B,$D$2,fincad_data!$A:$A,$D$1)</f>
        <v>1.0959897027471786</v>
      </c>
      <c r="G21" s="124">
        <f ca="1">SUMIFS(INDIRECT("fincad_data!"&amp;$B21),fincad_data!$C:$C,$C20,fincad_data!$D:$D,G$13,fincad_data!$B:$B,$D$2,fincad_data!$A:$A,$D$1)</f>
        <v>1.2071080118632354</v>
      </c>
      <c r="H21" s="124">
        <f ca="1">SUMIFS(INDIRECT("fincad_data!"&amp;$B21),fincad_data!$C:$C,$C20,fincad_data!$D:$D,H$13,fincad_data!$B:$B,$D$2,fincad_data!$A:$A,$D$1)</f>
        <v>1.4428163656145259</v>
      </c>
      <c r="I21" s="124"/>
      <c r="K21" s="160">
        <f ca="1">E21/$H21</f>
        <v>0.73023620303822945</v>
      </c>
      <c r="L21" s="160">
        <f ca="1">(F21-E21)/$H21</f>
        <v>2.9382088566311283E-2</v>
      </c>
      <c r="M21" s="160">
        <f ca="1">(G21-F21)/$H21</f>
        <v>7.7014866038568372E-2</v>
      </c>
      <c r="N21" s="160">
        <f ca="1">(H21-G21)/$H21</f>
        <v>0.16336684235689089</v>
      </c>
      <c r="O21" s="124"/>
      <c r="W21" s="3">
        <v>43003</v>
      </c>
      <c r="X21" s="2">
        <v>21.236499999999999</v>
      </c>
      <c r="Y21" s="2">
        <f t="shared" si="2"/>
        <v>1.390083511035474E-3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1.0954656535282914</v>
      </c>
      <c r="F22" s="123">
        <f ca="1">SUMIFS(INDIRECT("fincad_data!"&amp;$B22),fincad_data!$C:$C,$C22,fincad_data!$D:$D,F$13,fincad_data!$B:$B,$D$2,fincad_data!$A:$A,$D$1)</f>
        <v>1.1892667280756759</v>
      </c>
      <c r="G22" s="123">
        <f ca="1">SUMIFS(INDIRECT("fincad_data!"&amp;$B22),fincad_data!$C:$C,$C22,fincad_data!$D:$D,G$13,fincad_data!$B:$B,$D$2,fincad_data!$A:$A,$D$1)</f>
        <v>1.3051947575870024</v>
      </c>
      <c r="H22" s="123">
        <f ca="1">SUMIFS(INDIRECT("fincad_data!"&amp;$B22),fincad_data!$C:$C,$C22,fincad_data!$D:$D,H$13,fincad_data!$B:$B,$D$2,fincad_data!$A:$A,$D$1)</f>
        <v>1.4459458005026145</v>
      </c>
      <c r="I22" s="123">
        <f ca="1">SUMIFS(INDIRECT("fincad_data!"&amp;$B22),fincad_data!$C:$C,$C22,fincad_data!$D:$D,I$13,fincad_data!$B:$B,$D$2,fincad_data!$A:$A,$D$1)</f>
        <v>2.5718045793160225</v>
      </c>
      <c r="K22" s="159">
        <f ca="1">E22/$I22</f>
        <v>0.42595213584215369</v>
      </c>
      <c r="L22" s="159">
        <f ca="1">(F22-E22)/$I22</f>
        <v>3.6472862402450165E-2</v>
      </c>
      <c r="M22" s="159">
        <f ca="1">(G22-F22)/$I22</f>
        <v>4.5076531258902208E-2</v>
      </c>
      <c r="N22" s="159">
        <f ca="1">(H22-G22)/$I22</f>
        <v>5.4728513996598102E-2</v>
      </c>
      <c r="O22" s="159">
        <f ca="1">(I22-H22)/$I22</f>
        <v>0.43776995649989581</v>
      </c>
      <c r="W22" s="3">
        <v>43000</v>
      </c>
      <c r="X22" s="2">
        <v>21.207000000000001</v>
      </c>
      <c r="Y22" s="2">
        <f t="shared" si="2"/>
        <v>-6.7953624617272538E-3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1.0781635736213537</v>
      </c>
      <c r="F23" s="124">
        <f ca="1">SUMIFS(INDIRECT("fincad_data!"&amp;$B23),fincad_data!$C:$C,$C22,fincad_data!$D:$D,F$13,fincad_data!$B:$B,$D$2,fincad_data!$A:$A,$D$1)</f>
        <v>1.1522321704298877</v>
      </c>
      <c r="G23" s="124">
        <f ca="1">SUMIFS(INDIRECT("fincad_data!"&amp;$B23),fincad_data!$C:$C,$C22,fincad_data!$D:$D,G$13,fincad_data!$B:$B,$D$2,fincad_data!$A:$A,$D$1)</f>
        <v>1.2363393010805646</v>
      </c>
      <c r="H23" s="124">
        <f ca="1">SUMIFS(INDIRECT("fincad_data!"&amp;$B23),fincad_data!$C:$C,$C22,fincad_data!$D:$D,H$13,fincad_data!$B:$B,$D$2,fincad_data!$A:$A,$D$1)</f>
        <v>1.3370456448718195</v>
      </c>
      <c r="I23" s="124">
        <f ca="1">SUMIFS(INDIRECT("fincad_data!"&amp;$B23),fincad_data!$C:$C,$C22,fincad_data!$D:$D,I$13,fincad_data!$B:$B,$D$2,fincad_data!$A:$A,$D$1)</f>
        <v>1.9798420604958877</v>
      </c>
      <c r="K23" s="161">
        <f ca="1">E23/$I23</f>
        <v>0.54457049637146704</v>
      </c>
      <c r="L23" s="161">
        <f ca="1">(F23-E23)/$I23</f>
        <v>3.7411366434947906E-2</v>
      </c>
      <c r="M23" s="161">
        <f ca="1">(G23-F23)/$I23</f>
        <v>4.2481737472336911E-2</v>
      </c>
      <c r="N23" s="161">
        <f ca="1">(H23-G23)/$I23</f>
        <v>5.0865847231284317E-2</v>
      </c>
      <c r="O23" s="161">
        <f ca="1">(I23-H23)/$I23</f>
        <v>0.32467055248996379</v>
      </c>
      <c r="W23" s="3">
        <v>42999</v>
      </c>
      <c r="X23" s="2">
        <v>21.351600000000001</v>
      </c>
      <c r="Y23" s="2">
        <f t="shared" si="2"/>
        <v>1.0305074446905139E-2</v>
      </c>
    </row>
    <row r="24" spans="1:25" x14ac:dyDescent="0.25">
      <c r="A24" s="48"/>
      <c r="K24" s="16"/>
      <c r="W24" s="3">
        <v>42998</v>
      </c>
      <c r="X24" s="2">
        <v>21.1327</v>
      </c>
      <c r="Y24" s="2">
        <f t="shared" si="2"/>
        <v>-1.0117717306176421E-2</v>
      </c>
    </row>
    <row r="25" spans="1:25" x14ac:dyDescent="0.25">
      <c r="A25" s="48"/>
      <c r="C25" s="41" t="s">
        <v>32</v>
      </c>
      <c r="D25" s="40">
        <f ca="1">D6</f>
        <v>22.4308554746484</v>
      </c>
      <c r="L25" s="71"/>
      <c r="W25" s="3">
        <v>42997</v>
      </c>
      <c r="X25" s="2">
        <v>21.3476</v>
      </c>
      <c r="Y25" s="2">
        <f t="shared" si="2"/>
        <v>5.5381765093765996E-3</v>
      </c>
    </row>
    <row r="26" spans="1:25" x14ac:dyDescent="0.25">
      <c r="A26" s="48"/>
      <c r="L26" s="2"/>
      <c r="W26" s="3">
        <v>42996</v>
      </c>
      <c r="X26" s="2">
        <v>21.229700000000001</v>
      </c>
      <c r="Y26" s="2">
        <f t="shared" si="2"/>
        <v>6.2276352059261056E-3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21.097899999999999</v>
      </c>
      <c r="Y27" s="2">
        <f t="shared" si="2"/>
        <v>1.9452120720844961E-3</v>
      </c>
    </row>
    <row r="28" spans="1:25" x14ac:dyDescent="0.25">
      <c r="A28" s="48"/>
      <c r="C28" s="8" t="s">
        <v>30</v>
      </c>
      <c r="D28" s="29">
        <f ca="1">E6</f>
        <v>22.897458326399999</v>
      </c>
      <c r="L28" s="71"/>
      <c r="W28" s="3">
        <v>42992</v>
      </c>
      <c r="X28" s="2">
        <v>21.056899999999999</v>
      </c>
      <c r="Y28" s="2">
        <f t="shared" si="2"/>
        <v>-1.7461203090854715E-3</v>
      </c>
    </row>
    <row r="29" spans="1:25" x14ac:dyDescent="0.25">
      <c r="A29" s="48"/>
      <c r="C29" s="11" t="s">
        <v>14</v>
      </c>
      <c r="D29" s="30">
        <f ca="1">E7</f>
        <v>23.344458668750001</v>
      </c>
      <c r="W29" s="3">
        <v>42991</v>
      </c>
      <c r="X29" s="2">
        <v>21.093699999999998</v>
      </c>
      <c r="Y29" s="2">
        <f t="shared" si="2"/>
        <v>-5.6680677330872807E-3</v>
      </c>
    </row>
    <row r="30" spans="1:25" x14ac:dyDescent="0.25">
      <c r="A30" s="48"/>
      <c r="C30" s="11" t="s">
        <v>8</v>
      </c>
      <c r="D30" s="30">
        <f ca="1">E8</f>
        <v>23.804871382399998</v>
      </c>
      <c r="L30" s="71"/>
      <c r="W30" s="3">
        <v>42990</v>
      </c>
      <c r="X30" s="2">
        <v>21.2136</v>
      </c>
      <c r="Y30" s="2">
        <f t="shared" si="2"/>
        <v>4.2042472799835818E-3</v>
      </c>
    </row>
    <row r="31" spans="1:25" x14ac:dyDescent="0.25">
      <c r="A31" s="48"/>
      <c r="C31" s="11" t="s">
        <v>6</v>
      </c>
      <c r="D31" s="30">
        <f ca="1">E9</f>
        <v>24.271985099999998</v>
      </c>
      <c r="L31" s="1"/>
      <c r="W31" s="3">
        <v>42989</v>
      </c>
      <c r="X31" s="2">
        <v>21.124600000000001</v>
      </c>
      <c r="Y31" s="2">
        <f t="shared" si="2"/>
        <v>-9.0244175824950295E-3</v>
      </c>
    </row>
    <row r="32" spans="1:25" x14ac:dyDescent="0.25">
      <c r="A32" s="48"/>
      <c r="B32" s="48"/>
      <c r="C32" s="18" t="s">
        <v>67</v>
      </c>
      <c r="D32" s="31">
        <f ca="1">E10</f>
        <v>26.193166984927199</v>
      </c>
      <c r="F32" s="4"/>
      <c r="G32" s="4"/>
      <c r="H32" s="4"/>
      <c r="L32" s="2"/>
      <c r="N32" s="74"/>
      <c r="W32" s="3">
        <v>42986</v>
      </c>
      <c r="X32" s="2">
        <v>21.316099999999999</v>
      </c>
      <c r="Y32" s="2">
        <f t="shared" si="2"/>
        <v>3.1292900533820911E-3</v>
      </c>
    </row>
    <row r="33" spans="1:25" x14ac:dyDescent="0.25">
      <c r="A33" s="48"/>
      <c r="B33" s="48"/>
      <c r="L33" s="72"/>
      <c r="N33" s="75"/>
      <c r="W33" s="3">
        <v>42985</v>
      </c>
      <c r="X33" s="2">
        <v>21.249500000000001</v>
      </c>
      <c r="Y33" s="2">
        <f t="shared" si="2"/>
        <v>2.4689858136446152E-3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21.197099999999999</v>
      </c>
      <c r="Y34" s="2">
        <f t="shared" si="2"/>
        <v>-6.0532274600519527E-3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21.325800000000001</v>
      </c>
      <c r="Y35" s="2">
        <f t="shared" si="2"/>
        <v>2.9773527331414429E-3</v>
      </c>
    </row>
    <row r="36" spans="1:25" x14ac:dyDescent="0.25">
      <c r="A36" s="48"/>
      <c r="B36" s="48"/>
      <c r="C36" s="49" t="s">
        <v>30</v>
      </c>
      <c r="D36" s="105">
        <f ca="1">AC2</f>
        <v>0.1015048935544446</v>
      </c>
      <c r="E36" s="106">
        <f ca="1">$D$25-$D$25*D36*SQRT(B39)/SQRT($B$42)</f>
        <v>21.296997503177348</v>
      </c>
      <c r="F36" s="106">
        <f ca="1">$D$25+$D$25*D36*SQRT(B39)/SQRT($B$42)</f>
        <v>23.564713446119452</v>
      </c>
      <c r="G36" s="106">
        <f ca="1">IF(D28&gt;$D$25,F36,E36)/D28</f>
        <v>1.0291410125179759</v>
      </c>
      <c r="H36" s="106">
        <f ca="1">(D28-$D$25)/($D$25*D36*SQRT(B39)/SQRT($B$42))</f>
        <v>0.4115179003823865</v>
      </c>
      <c r="I36" s="106">
        <f ca="1">AF2</f>
        <v>1.8107000000000006</v>
      </c>
      <c r="J36" s="106">
        <f ca="1">$D$25+IF(D28&gt;$D$25,I36,I36*-1)</f>
        <v>24.241555474648401</v>
      </c>
      <c r="K36" s="107">
        <f ca="1">J36/D28</f>
        <v>1.0587007138123581</v>
      </c>
      <c r="L36" s="72"/>
      <c r="W36" s="3">
        <v>42982</v>
      </c>
      <c r="X36" s="2">
        <v>21.2624</v>
      </c>
      <c r="Y36" s="2">
        <f t="shared" si="2"/>
        <v>6.251155586006466E-3</v>
      </c>
    </row>
    <row r="37" spans="1:25" x14ac:dyDescent="0.25">
      <c r="A37" s="48"/>
      <c r="B37" s="48"/>
      <c r="C37" s="50" t="s">
        <v>14</v>
      </c>
      <c r="D37" s="108">
        <f ca="1">AC3</f>
        <v>0.11468336108093789</v>
      </c>
      <c r="E37" s="109">
        <f ca="1">$D$25-$D$25*D37*SQRT(B40)/SQRT($B$42)</f>
        <v>20.61186153611143</v>
      </c>
      <c r="F37" s="109">
        <f ca="1">$D$25+$D$25*D37*SQRT(B40)/SQRT($B$42)</f>
        <v>24.24984941318537</v>
      </c>
      <c r="G37" s="109">
        <f ca="1">IF(D29&gt;$D$25,F37,E37)/D29</f>
        <v>1.0387839682762645</v>
      </c>
      <c r="H37" s="109">
        <f ca="1">(D29-$D$25)/($D$25*D37*SQRT(B40)/SQRT($B$42))</f>
        <v>0.50225741534708923</v>
      </c>
      <c r="I37" s="109">
        <f ca="1">AF3</f>
        <v>2.4674000000000014</v>
      </c>
      <c r="J37" s="109">
        <f ca="1">$D$25+IF(D29&gt;$D$25,I37,I37*-1)</f>
        <v>24.898255474648401</v>
      </c>
      <c r="K37" s="110">
        <f ca="1">J37/D29</f>
        <v>1.0665595560790786</v>
      </c>
      <c r="L37" s="73"/>
      <c r="W37" s="3">
        <v>42979</v>
      </c>
      <c r="X37" s="2">
        <v>21.129899999999999</v>
      </c>
      <c r="Y37" s="2">
        <f t="shared" si="2"/>
        <v>-8.0930882560033678E-3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0.12247669298498456</v>
      </c>
      <c r="E38" s="109">
        <f ca="1">$D$25-$D$25*D38*SQRT(B41)/SQRT($B$42)</f>
        <v>20.067575644583773</v>
      </c>
      <c r="F38" s="109">
        <f ca="1">$D$25+$D$25*D38*SQRT(B41)/SQRT($B$42)</f>
        <v>24.794135304713027</v>
      </c>
      <c r="G38" s="109">
        <f ca="1">IF(D30&gt;$D$25,F38,E38)/D30</f>
        <v>1.0415572050956106</v>
      </c>
      <c r="H38" s="109">
        <f ca="1">(D30-$D$25)/($D$25*D38*SQRT(B41)/SQRT($B$42))</f>
        <v>0.58140212186130524</v>
      </c>
      <c r="I38" s="109">
        <f ca="1">AF4</f>
        <v>2.7739000000000011</v>
      </c>
      <c r="J38" s="109">
        <f ca="1">$D$25+IF(D30&gt;$D$25,I38,I38*-1)</f>
        <v>25.204755474648401</v>
      </c>
      <c r="K38" s="110">
        <f ca="1">J38/D30</f>
        <v>1.0588066228025663</v>
      </c>
      <c r="W38" s="3">
        <v>42978</v>
      </c>
      <c r="X38" s="2">
        <v>21.301600000000001</v>
      </c>
      <c r="Y38" s="2">
        <f t="shared" si="2"/>
        <v>1.1644125651211966E-2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0.15625323689075304</v>
      </c>
      <c r="E39" s="109">
        <f ca="1">$D$25-$D$25*D39*SQRT(B42)/SQRT($B$42)</f>
        <v>18.925961700505919</v>
      </c>
      <c r="F39" s="109">
        <f ca="1">$D$25+$D$25*D39*SQRT(B42)/SQRT($B$42)</f>
        <v>25.935749248790881</v>
      </c>
      <c r="G39" s="109">
        <f ca="1">IF(D31&gt;$D$25,F39,E39)/D31</f>
        <v>1.0685466863108317</v>
      </c>
      <c r="H39" s="109">
        <f ca="1">(D31-$D$25)/($D$25*D39*SQRT(B42)/SQRT($B$42))</f>
        <v>0.52530254666621257</v>
      </c>
      <c r="I39" s="109">
        <f ca="1">AF5</f>
        <v>3.7379999999999995</v>
      </c>
      <c r="J39" s="109">
        <f ca="1">$D$25+IF(D31&gt;$D$25,I39,I39*-1)</f>
        <v>26.168855474648399</v>
      </c>
      <c r="K39" s="110">
        <f ca="1">J39/D31</f>
        <v>1.0781506072467226</v>
      </c>
      <c r="L39" s="72"/>
      <c r="W39" s="3">
        <v>42977</v>
      </c>
      <c r="X39" s="2">
        <v>21.055</v>
      </c>
      <c r="Y39" s="2">
        <f t="shared" si="2"/>
        <v>-1.4405360443834694E-2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0.15456859783283536</v>
      </c>
      <c r="E40" s="112">
        <f ca="1">$D$25-$D$25*D40*SQRT(B43)/SQRT($B$42)</f>
        <v>17.527627318514092</v>
      </c>
      <c r="F40" s="112">
        <f ca="1">$D$25+$D$25*D40*SQRT(B43)/SQRT($B$42)</f>
        <v>27.334083630782708</v>
      </c>
      <c r="G40" s="112">
        <f ca="1">IF(D32&gt;$D$25,F40,E40)/D32</f>
        <v>1.0435577968296863</v>
      </c>
      <c r="H40" s="112">
        <f ca="1">(D32-$D$25)/($D$25*D40*SQRT(B43)/SQRT($B$42))</f>
        <v>0.76731316399622618</v>
      </c>
      <c r="I40" s="112">
        <f ca="1">AF6</f>
        <v>5.9039000000000001</v>
      </c>
      <c r="J40" s="112">
        <f ca="1">$D$25+IF(D32&gt;$D$25,I40,I40*-1)</f>
        <v>28.3347554746484</v>
      </c>
      <c r="K40" s="113">
        <f ca="1">J40/D32</f>
        <v>1.0817613422215639</v>
      </c>
      <c r="L40" s="72"/>
      <c r="W40" s="3">
        <v>42976</v>
      </c>
      <c r="X40" s="2">
        <v>21.360499999999998</v>
      </c>
      <c r="Y40" s="2">
        <f t="shared" si="2"/>
        <v>-2.2539594103234508E-3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21.4087</v>
      </c>
      <c r="Y41" s="2">
        <f t="shared" si="2"/>
        <v>1.8784587798280381E-2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21.010300000000001</v>
      </c>
      <c r="Y42" s="2">
        <f t="shared" si="2"/>
        <v>4.4266644821520434E-3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20.9175</v>
      </c>
      <c r="Y43" s="2">
        <f t="shared" si="2"/>
        <v>1.6554869284585165E-3</v>
      </c>
    </row>
    <row r="44" spans="1:25" x14ac:dyDescent="0.25">
      <c r="A44" s="48"/>
      <c r="C44" s="49" t="s">
        <v>30</v>
      </c>
      <c r="D44" s="108">
        <f ca="1">G6</f>
        <v>0.12114397074048799</v>
      </c>
      <c r="E44" s="109">
        <f ca="1">$D$25-$D$25*D44*SQRT(B47)/SQRT($B$42)</f>
        <v>21.077619663942567</v>
      </c>
      <c r="F44" s="109">
        <f ca="1">$D$25+$D$25*D44*SQRT(B47)/SQRT($B$50)</f>
        <v>23.784091285354233</v>
      </c>
      <c r="G44" s="109">
        <f ca="1">IF(D28&gt;$D$25,F44,E44)/D28</f>
        <v>1.0387218942083181</v>
      </c>
      <c r="H44" s="109">
        <f ca="1">(D28-$D$25)/($D$25*D44*SQRT(B47)/SQRT($B$50))</f>
        <v>0.34480527936090016</v>
      </c>
      <c r="I44" s="116">
        <f ca="1">D44/D36</f>
        <v>1.1934791170980295</v>
      </c>
      <c r="W44" s="3">
        <v>42970</v>
      </c>
      <c r="X44" s="2">
        <v>20.882899999999999</v>
      </c>
      <c r="Y44" s="2">
        <f t="shared" si="2"/>
        <v>5.1466077411241162E-3</v>
      </c>
    </row>
    <row r="45" spans="1:25" x14ac:dyDescent="0.25">
      <c r="A45" s="48"/>
      <c r="C45" s="50" t="s">
        <v>14</v>
      </c>
      <c r="D45" s="108">
        <f ca="1">G7</f>
        <v>0.126967499318801</v>
      </c>
      <c r="E45" s="109">
        <f ca="1">$D$25-$D$25*D45*SQRT(B48)/SQRT($B$42)</f>
        <v>20.41702269650807</v>
      </c>
      <c r="F45" s="109">
        <f ca="1">$D$25+$D$25*D45*SQRT(B48)/SQRT($B$50)</f>
        <v>24.44468825278873</v>
      </c>
      <c r="G45" s="109">
        <f ca="1">IF(D29&gt;$D$25,F45,E45)/D29</f>
        <v>1.0471302247634273</v>
      </c>
      <c r="H45" s="109">
        <f ca="1">(D29-$D$25)/($D$25*D45*SQRT(B48)/SQRT($B$50))</f>
        <v>0.45366388114174272</v>
      </c>
      <c r="I45" s="116">
        <f ca="1">D45/D37</f>
        <v>1.1071135177943865</v>
      </c>
      <c r="W45" s="3">
        <v>42969</v>
      </c>
      <c r="X45" s="2">
        <v>20.775700000000001</v>
      </c>
      <c r="Y45" s="2">
        <f t="shared" si="2"/>
        <v>-4.0110634083434776E-3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0.136904716502186</v>
      </c>
      <c r="E46" s="109">
        <f ca="1">$D$25-$D$25*D46*SQRT(B49)/SQRT($B$42)</f>
        <v>19.789176088432463</v>
      </c>
      <c r="F46" s="109">
        <f ca="1">$D$25+$D$25*D46*SQRT(B49)/SQRT($B$50)</f>
        <v>25.072534860864337</v>
      </c>
      <c r="G46" s="109">
        <f ca="1">IF(D30&gt;$D$25,F46,E46)/D30</f>
        <v>1.0532522716926578</v>
      </c>
      <c r="H46" s="109">
        <f ca="1">(D30-$D$25)/($D$25*D46*SQRT(B49)/SQRT($B$50))</f>
        <v>0.5201297004175065</v>
      </c>
      <c r="I46" s="116">
        <f ca="1">D46/D38</f>
        <v>1.1178021970185812</v>
      </c>
      <c r="W46" s="3">
        <v>42968</v>
      </c>
      <c r="X46" s="2">
        <v>20.859200000000001</v>
      </c>
      <c r="Y46" s="2">
        <f t="shared" si="2"/>
        <v>1.4824590421128319E-3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0.14157587839077199</v>
      </c>
      <c r="E47" s="109">
        <f ca="1">$D$25-$D$25*D47*SQRT(B50)/SQRT($B$42)</f>
        <v>19.255187407768595</v>
      </c>
      <c r="F47" s="109">
        <f ca="1">$D$25+$D$25*D47*SQRT(B50)/SQRT($B$50)</f>
        <v>25.606523541528205</v>
      </c>
      <c r="G47" s="109">
        <f ca="1">IF(D31&gt;$D$25,F47,E47)/D31</f>
        <v>1.0549826656546608</v>
      </c>
      <c r="H47" s="109">
        <f ca="1">(D31-$D$25)/($D$25*D47*SQRT(B50)/SQRT($B$50))</f>
        <v>0.57976135621773839</v>
      </c>
      <c r="I47" s="116">
        <f ca="1">D47/D39</f>
        <v>0.90606685152869526</v>
      </c>
      <c r="W47" s="3">
        <v>42965</v>
      </c>
      <c r="X47" s="2">
        <v>20.828299999999999</v>
      </c>
      <c r="Y47" s="2">
        <f t="shared" si="2"/>
        <v>-4.6702085406259471E-3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0.148135490455302</v>
      </c>
      <c r="E48" s="112">
        <f ca="1">$D$25-$D$25*D48*SQRT(B51)/SQRT($B$42)</f>
        <v>17.731698479585695</v>
      </c>
      <c r="F48" s="112">
        <f ca="1">$D$25+$D$25*D48*SQRT(B51)/SQRT($B$50)</f>
        <v>27.130012469711104</v>
      </c>
      <c r="G48" s="112">
        <f ca="1">IF(D32&gt;$D$25,F48,E48)/D32</f>
        <v>1.0357667893051272</v>
      </c>
      <c r="H48" s="112">
        <f ca="1">(D32-$D$25)/($D$25*D48*SQRT(B51)/SQRT($B$50))</f>
        <v>0.80063541486946999</v>
      </c>
      <c r="I48" s="117">
        <f ca="1">D48/D40</f>
        <v>0.95838024367348718</v>
      </c>
      <c r="W48" s="3">
        <v>42964</v>
      </c>
      <c r="X48" s="2">
        <v>20.925799999999999</v>
      </c>
      <c r="Y48" s="2">
        <f t="shared" si="2"/>
        <v>6.7512747202895223E-3</v>
      </c>
    </row>
    <row r="49" spans="2:25" x14ac:dyDescent="0.25">
      <c r="B49" s="58">
        <f>B41</f>
        <v>185</v>
      </c>
      <c r="W49" s="3">
        <v>42963</v>
      </c>
      <c r="X49" s="2">
        <v>20.785</v>
      </c>
      <c r="Y49" s="2">
        <f t="shared" si="2"/>
        <v>-5.3261803894198781E-3</v>
      </c>
    </row>
    <row r="50" spans="2:25" x14ac:dyDescent="0.25">
      <c r="B50" s="58">
        <f>B42</f>
        <v>250</v>
      </c>
      <c r="W50" s="3">
        <v>42962</v>
      </c>
      <c r="X50" s="2">
        <v>20.896000000000001</v>
      </c>
      <c r="Y50" s="2">
        <f t="shared" si="2"/>
        <v>-1.7643308608188734E-3</v>
      </c>
    </row>
    <row r="51" spans="2:25" x14ac:dyDescent="0.25">
      <c r="B51" s="58">
        <v>500</v>
      </c>
      <c r="W51" s="3">
        <v>42961</v>
      </c>
      <c r="X51" s="2">
        <v>20.9329</v>
      </c>
      <c r="Y51" s="2">
        <f t="shared" si="2"/>
        <v>-6.7938892787137353E-3</v>
      </c>
    </row>
    <row r="52" spans="2:25" x14ac:dyDescent="0.25">
      <c r="W52" s="3">
        <v>42958</v>
      </c>
      <c r="X52" s="2">
        <v>21.075600000000001</v>
      </c>
      <c r="Y52" s="2">
        <f t="shared" si="2"/>
        <v>-3.8642998590245042E-3</v>
      </c>
    </row>
    <row r="53" spans="2:25" x14ac:dyDescent="0.25">
      <c r="W53" s="3">
        <v>42957</v>
      </c>
      <c r="X53" s="2">
        <v>21.1572</v>
      </c>
      <c r="Y53" s="2">
        <f t="shared" si="2"/>
        <v>2.6882754442734413E-3</v>
      </c>
    </row>
    <row r="54" spans="2:25" x14ac:dyDescent="0.25">
      <c r="W54" s="3">
        <v>42956</v>
      </c>
      <c r="X54" s="2">
        <v>21.1004</v>
      </c>
      <c r="Y54" s="2">
        <f t="shared" si="2"/>
        <v>5.8177281088919452E-3</v>
      </c>
    </row>
    <row r="55" spans="2:25" x14ac:dyDescent="0.25">
      <c r="B55" s="58"/>
      <c r="W55" s="3">
        <v>42955</v>
      </c>
      <c r="X55" s="2">
        <v>20.978000000000002</v>
      </c>
      <c r="Y55" s="2">
        <f t="shared" si="2"/>
        <v>-8.004866528981372E-3</v>
      </c>
    </row>
    <row r="56" spans="2:25" x14ac:dyDescent="0.25">
      <c r="B56" s="64"/>
      <c r="W56" s="3">
        <v>42954</v>
      </c>
      <c r="X56" s="2">
        <v>21.146599999999999</v>
      </c>
      <c r="Y56" s="2">
        <f t="shared" si="2"/>
        <v>4.1463653184670652E-3</v>
      </c>
    </row>
    <row r="57" spans="2:25" x14ac:dyDescent="0.25">
      <c r="W57" s="3">
        <v>42951</v>
      </c>
      <c r="X57" s="2">
        <v>21.059100000000001</v>
      </c>
      <c r="Y57" s="2">
        <f t="shared" si="2"/>
        <v>-5.6631888804745045E-3</v>
      </c>
    </row>
    <row r="58" spans="2:25" x14ac:dyDescent="0.25">
      <c r="W58" s="3">
        <v>42950</v>
      </c>
      <c r="X58" s="2">
        <v>21.178699999999999</v>
      </c>
      <c r="Y58" s="2">
        <f t="shared" si="2"/>
        <v>2.2926628318969068E-3</v>
      </c>
    </row>
    <row r="59" spans="2:25" x14ac:dyDescent="0.25">
      <c r="W59" s="3">
        <v>42949</v>
      </c>
      <c r="X59" s="2">
        <v>21.130199999999999</v>
      </c>
      <c r="Y59" s="2">
        <f t="shared" si="2"/>
        <v>7.385524707939744E-4</v>
      </c>
    </row>
    <row r="60" spans="2:25" x14ac:dyDescent="0.25">
      <c r="W60" s="3">
        <v>42948</v>
      </c>
      <c r="X60" s="2">
        <v>21.114599999999999</v>
      </c>
      <c r="Y60" s="2">
        <f t="shared" si="2"/>
        <v>1.6542522548687036E-3</v>
      </c>
    </row>
    <row r="61" spans="2:25" x14ac:dyDescent="0.25">
      <c r="W61" s="3">
        <v>42947</v>
      </c>
      <c r="X61" s="2">
        <v>21.079699999999999</v>
      </c>
      <c r="Y61" s="2">
        <f t="shared" si="2"/>
        <v>8.8532417319631632E-3</v>
      </c>
    </row>
    <row r="62" spans="2:25" x14ac:dyDescent="0.25">
      <c r="W62" s="3">
        <v>42944</v>
      </c>
      <c r="X62" s="2">
        <v>20.893899999999999</v>
      </c>
      <c r="Y62" s="2">
        <f t="shared" si="2"/>
        <v>9.391185207000937E-3</v>
      </c>
    </row>
    <row r="63" spans="2:25" x14ac:dyDescent="0.25">
      <c r="W63" s="3">
        <v>42943</v>
      </c>
      <c r="X63" s="2">
        <v>20.698599999999999</v>
      </c>
      <c r="Y63" s="2">
        <f t="shared" si="2"/>
        <v>2.8109000077298279E-3</v>
      </c>
    </row>
    <row r="64" spans="2:25" x14ac:dyDescent="0.25">
      <c r="W64" s="3">
        <v>42942</v>
      </c>
      <c r="X64" s="2">
        <v>20.640499999999999</v>
      </c>
      <c r="Y64" s="2">
        <f t="shared" si="2"/>
        <v>-2.8543802640769713E-3</v>
      </c>
    </row>
    <row r="65" spans="11:25" x14ac:dyDescent="0.25">
      <c r="W65" s="3">
        <v>42941</v>
      </c>
      <c r="X65" s="2">
        <v>20.6995</v>
      </c>
      <c r="Y65" s="2">
        <f t="shared" si="2"/>
        <v>2.8010884014895068E-3</v>
      </c>
    </row>
    <row r="66" spans="11:25" x14ac:dyDescent="0.25">
      <c r="W66" s="3">
        <v>42940</v>
      </c>
      <c r="X66" s="2">
        <v>20.6416</v>
      </c>
      <c r="Y66" s="2">
        <f t="shared" si="2"/>
        <v>2.5126494493454814E-3</v>
      </c>
    </row>
    <row r="67" spans="11:25" x14ac:dyDescent="0.25">
      <c r="K67" s="48"/>
      <c r="W67" s="3">
        <v>42937</v>
      </c>
      <c r="X67" s="2">
        <v>20.5898</v>
      </c>
      <c r="Y67" s="2">
        <f t="shared" si="2"/>
        <v>1.2289999566283454E-2</v>
      </c>
    </row>
    <row r="68" spans="11:25" x14ac:dyDescent="0.25">
      <c r="W68" s="3">
        <v>42936</v>
      </c>
      <c r="X68" s="2">
        <v>20.3383</v>
      </c>
      <c r="Y68" s="2">
        <f t="shared" si="2"/>
        <v>6.0957454554939824E-3</v>
      </c>
    </row>
    <row r="69" spans="11:25" x14ac:dyDescent="0.25">
      <c r="W69" s="3">
        <v>42935</v>
      </c>
      <c r="X69" s="2">
        <v>20.214700000000001</v>
      </c>
      <c r="Y69" s="2">
        <f t="shared" si="2"/>
        <v>1.1929129524068424E-3</v>
      </c>
    </row>
    <row r="70" spans="11:25" x14ac:dyDescent="0.25">
      <c r="W70" s="3">
        <v>42934</v>
      </c>
      <c r="X70" s="2">
        <v>20.1906</v>
      </c>
      <c r="Y70" s="2">
        <f t="shared" ref="Y70:Y133" si="3">LN(X70/X71)</f>
        <v>1.1392088454541667E-4</v>
      </c>
    </row>
    <row r="71" spans="11:25" x14ac:dyDescent="0.25">
      <c r="W71" s="3">
        <v>42933</v>
      </c>
      <c r="X71" s="2">
        <v>20.188300000000002</v>
      </c>
      <c r="Y71" s="2">
        <f t="shared" si="3"/>
        <v>1.8344262400116305E-3</v>
      </c>
    </row>
    <row r="72" spans="11:25" x14ac:dyDescent="0.25">
      <c r="W72" s="3">
        <v>42930</v>
      </c>
      <c r="X72" s="2">
        <v>20.151299999999999</v>
      </c>
      <c r="Y72" s="2">
        <f t="shared" si="3"/>
        <v>-2.8778120888102492E-4</v>
      </c>
    </row>
    <row r="73" spans="11:25" x14ac:dyDescent="0.25">
      <c r="W73" s="3">
        <v>42929</v>
      </c>
      <c r="X73" s="2">
        <v>20.1571</v>
      </c>
      <c r="Y73" s="2">
        <f t="shared" si="3"/>
        <v>-6.2807442651749172E-3</v>
      </c>
    </row>
    <row r="74" spans="11:25" x14ac:dyDescent="0.25">
      <c r="W74" s="3">
        <v>42928</v>
      </c>
      <c r="X74" s="2">
        <v>20.284099999999999</v>
      </c>
      <c r="Y74" s="2">
        <f t="shared" si="3"/>
        <v>-1.2298289216560071E-2</v>
      </c>
    </row>
    <row r="75" spans="11:25" x14ac:dyDescent="0.25">
      <c r="W75" s="3">
        <v>42927</v>
      </c>
      <c r="X75" s="2">
        <v>20.5351</v>
      </c>
      <c r="Y75" s="2">
        <f t="shared" si="3"/>
        <v>3.4439394423627602E-3</v>
      </c>
    </row>
    <row r="76" spans="11:25" x14ac:dyDescent="0.25">
      <c r="W76" s="3">
        <v>42926</v>
      </c>
      <c r="X76" s="2">
        <v>20.464500000000001</v>
      </c>
      <c r="Y76" s="2">
        <f t="shared" si="3"/>
        <v>-7.7395246143595895E-3</v>
      </c>
    </row>
    <row r="77" spans="11:25" x14ac:dyDescent="0.25">
      <c r="W77" s="3">
        <v>42923</v>
      </c>
      <c r="X77" s="2">
        <v>20.6235</v>
      </c>
      <c r="Y77" s="2">
        <f t="shared" si="3"/>
        <v>-1.1186500124181631E-2</v>
      </c>
    </row>
    <row r="78" spans="11:25" x14ac:dyDescent="0.25">
      <c r="W78" s="3">
        <v>42922</v>
      </c>
      <c r="X78" s="2">
        <v>20.855499999999999</v>
      </c>
      <c r="Y78" s="2">
        <f t="shared" si="3"/>
        <v>3.7133422599264147E-3</v>
      </c>
    </row>
    <row r="79" spans="11:25" x14ac:dyDescent="0.25">
      <c r="W79" s="3">
        <v>42921</v>
      </c>
      <c r="X79" s="2">
        <v>20.778199999999998</v>
      </c>
      <c r="Y79" s="2">
        <f t="shared" si="3"/>
        <v>6.2858977512035858E-3</v>
      </c>
    </row>
    <row r="80" spans="11:25" x14ac:dyDescent="0.25">
      <c r="W80" s="3">
        <v>42920</v>
      </c>
      <c r="X80" s="2">
        <v>20.648</v>
      </c>
      <c r="Y80" s="2">
        <f t="shared" si="3"/>
        <v>-3.1189203363685353E-3</v>
      </c>
    </row>
    <row r="81" spans="23:25" x14ac:dyDescent="0.25">
      <c r="W81" s="3">
        <v>42919</v>
      </c>
      <c r="X81" s="2">
        <v>20.712499999999999</v>
      </c>
      <c r="Y81" s="2">
        <f t="shared" si="3"/>
        <v>2.2211277626058752E-4</v>
      </c>
    </row>
    <row r="82" spans="23:25" x14ac:dyDescent="0.25">
      <c r="W82" s="3">
        <v>42916</v>
      </c>
      <c r="X82" s="2">
        <v>20.707899999999999</v>
      </c>
      <c r="Y82" s="2">
        <f t="shared" si="3"/>
        <v>3.1244584221683585E-3</v>
      </c>
    </row>
    <row r="83" spans="23:25" x14ac:dyDescent="0.25">
      <c r="W83" s="3">
        <v>42915</v>
      </c>
      <c r="X83" s="2">
        <v>20.6433</v>
      </c>
      <c r="Y83" s="2">
        <f t="shared" si="3"/>
        <v>1.624297077548666E-2</v>
      </c>
    </row>
    <row r="84" spans="23:25" x14ac:dyDescent="0.25">
      <c r="W84" s="3">
        <v>42914</v>
      </c>
      <c r="X84" s="2">
        <v>20.310700000000001</v>
      </c>
      <c r="Y84" s="2">
        <f t="shared" si="3"/>
        <v>-4.225282280201405E-3</v>
      </c>
    </row>
    <row r="85" spans="23:25" x14ac:dyDescent="0.25">
      <c r="W85" s="3">
        <v>42913</v>
      </c>
      <c r="X85" s="2">
        <v>20.396699999999999</v>
      </c>
      <c r="Y85" s="2">
        <f t="shared" si="3"/>
        <v>2.045117773223078E-2</v>
      </c>
    </row>
    <row r="86" spans="23:25" x14ac:dyDescent="0.25">
      <c r="W86" s="3">
        <v>42912</v>
      </c>
      <c r="X86" s="2">
        <v>19.983799999999999</v>
      </c>
      <c r="Y86" s="2">
        <f t="shared" si="3"/>
        <v>-7.96963909231534E-3</v>
      </c>
    </row>
    <row r="87" spans="23:25" x14ac:dyDescent="0.25">
      <c r="W87" s="3">
        <v>42909</v>
      </c>
      <c r="X87" s="2">
        <v>20.143699999999999</v>
      </c>
      <c r="Y87" s="2">
        <f t="shared" si="3"/>
        <v>-2.9048748925305577E-3</v>
      </c>
    </row>
    <row r="88" spans="23:25" x14ac:dyDescent="0.25">
      <c r="W88" s="3">
        <v>42908</v>
      </c>
      <c r="X88" s="2">
        <v>20.202300000000001</v>
      </c>
      <c r="Y88" s="2">
        <f t="shared" si="3"/>
        <v>-8.3894929006556387E-3</v>
      </c>
    </row>
    <row r="89" spans="23:25" x14ac:dyDescent="0.25">
      <c r="W89" s="3">
        <v>42907</v>
      </c>
      <c r="X89" s="2">
        <v>20.372499999999999</v>
      </c>
      <c r="Y89" s="2">
        <f t="shared" si="3"/>
        <v>5.7694645095293234E-3</v>
      </c>
    </row>
    <row r="90" spans="23:25" x14ac:dyDescent="0.25">
      <c r="W90" s="3">
        <v>42906</v>
      </c>
      <c r="X90" s="2">
        <v>20.255299999999998</v>
      </c>
      <c r="Y90" s="2">
        <f t="shared" si="3"/>
        <v>1.1724674654017586E-2</v>
      </c>
    </row>
    <row r="91" spans="23:25" x14ac:dyDescent="0.25">
      <c r="W91" s="3">
        <v>42905</v>
      </c>
      <c r="X91" s="2">
        <v>20.019200000000001</v>
      </c>
      <c r="Y91" s="2">
        <f t="shared" si="3"/>
        <v>-2.2154149989438831E-3</v>
      </c>
    </row>
    <row r="92" spans="23:25" x14ac:dyDescent="0.25">
      <c r="W92" s="3">
        <v>42902</v>
      </c>
      <c r="X92" s="2">
        <v>20.063600000000001</v>
      </c>
      <c r="Y92" s="2">
        <f t="shared" si="3"/>
        <v>-2.2204640232638363E-3</v>
      </c>
    </row>
    <row r="93" spans="23:25" x14ac:dyDescent="0.25">
      <c r="W93" s="3">
        <v>42901</v>
      </c>
      <c r="X93" s="2">
        <v>20.1082</v>
      </c>
      <c r="Y93" s="2">
        <f t="shared" si="3"/>
        <v>4.0787700586836825E-4</v>
      </c>
    </row>
    <row r="94" spans="23:25" x14ac:dyDescent="0.25">
      <c r="W94" s="3">
        <v>42900</v>
      </c>
      <c r="X94" s="2">
        <v>20.100000000000001</v>
      </c>
      <c r="Y94" s="2">
        <f t="shared" si="3"/>
        <v>-6.8372690306070013E-3</v>
      </c>
    </row>
    <row r="95" spans="23:25" x14ac:dyDescent="0.25">
      <c r="W95" s="3">
        <v>42899</v>
      </c>
      <c r="X95" s="2">
        <v>20.2379</v>
      </c>
      <c r="Y95" s="2">
        <f t="shared" si="3"/>
        <v>-3.9058118942370962E-3</v>
      </c>
    </row>
    <row r="96" spans="23:25" x14ac:dyDescent="0.25">
      <c r="W96" s="3">
        <v>42898</v>
      </c>
      <c r="X96" s="2">
        <v>20.3171</v>
      </c>
      <c r="Y96" s="2">
        <f t="shared" si="3"/>
        <v>-1.1609089842782793E-3</v>
      </c>
    </row>
    <row r="97" spans="23:25" x14ac:dyDescent="0.25">
      <c r="W97" s="3">
        <v>42895</v>
      </c>
      <c r="X97" s="2">
        <v>20.340699999999998</v>
      </c>
      <c r="Y97" s="2">
        <f t="shared" si="3"/>
        <v>-3.3521750568808444E-3</v>
      </c>
    </row>
    <row r="98" spans="23:25" x14ac:dyDescent="0.25">
      <c r="W98" s="3">
        <v>42894</v>
      </c>
      <c r="X98" s="2">
        <v>20.408999999999999</v>
      </c>
      <c r="Y98" s="2">
        <f t="shared" si="3"/>
        <v>-5.1900947797677505E-3</v>
      </c>
    </row>
    <row r="99" spans="23:25" x14ac:dyDescent="0.25">
      <c r="W99" s="3">
        <v>42893</v>
      </c>
      <c r="X99" s="2">
        <v>20.5152</v>
      </c>
      <c r="Y99" s="2">
        <f t="shared" si="3"/>
        <v>-2.3661736008688938E-3</v>
      </c>
    </row>
    <row r="100" spans="23:25" x14ac:dyDescent="0.25">
      <c r="W100" s="3">
        <v>42892</v>
      </c>
      <c r="X100" s="2">
        <v>20.563800000000001</v>
      </c>
      <c r="Y100" s="2">
        <f t="shared" si="3"/>
        <v>-3.8827837829286541E-3</v>
      </c>
    </row>
    <row r="101" spans="23:25" x14ac:dyDescent="0.25">
      <c r="W101" s="3">
        <v>42891</v>
      </c>
      <c r="X101" s="2">
        <v>20.643799999999999</v>
      </c>
      <c r="Y101" s="2">
        <f t="shared" si="3"/>
        <v>-2.0345015950308902E-2</v>
      </c>
    </row>
    <row r="102" spans="23:25" x14ac:dyDescent="0.25">
      <c r="W102" s="3">
        <v>42888</v>
      </c>
      <c r="X102" s="2">
        <v>21.068100000000001</v>
      </c>
      <c r="Y102" s="2">
        <f t="shared" si="3"/>
        <v>7.7716833363792419E-3</v>
      </c>
    </row>
    <row r="103" spans="23:25" x14ac:dyDescent="0.25">
      <c r="W103" s="3">
        <v>42887</v>
      </c>
      <c r="X103" s="2">
        <v>20.905000000000001</v>
      </c>
      <c r="Y103" s="2">
        <f t="shared" si="3"/>
        <v>-1.472247450492423E-3</v>
      </c>
    </row>
    <row r="104" spans="23:25" x14ac:dyDescent="0.25">
      <c r="W104" s="3">
        <v>42886</v>
      </c>
      <c r="X104" s="2">
        <v>20.9358</v>
      </c>
      <c r="Y104" s="2">
        <f t="shared" si="3"/>
        <v>6.3069780199721966E-4</v>
      </c>
    </row>
    <row r="105" spans="23:25" x14ac:dyDescent="0.25">
      <c r="W105" s="3">
        <v>42885</v>
      </c>
      <c r="X105" s="2">
        <v>20.922599999999999</v>
      </c>
      <c r="Y105" s="2">
        <f t="shared" si="3"/>
        <v>1.4233865267056185E-2</v>
      </c>
    </row>
    <row r="106" spans="23:25" x14ac:dyDescent="0.25">
      <c r="W106" s="3">
        <v>42884</v>
      </c>
      <c r="X106" s="2">
        <v>20.626899999999999</v>
      </c>
      <c r="Y106" s="2">
        <f t="shared" si="3"/>
        <v>-3.7212091127766639E-3</v>
      </c>
    </row>
    <row r="107" spans="23:25" x14ac:dyDescent="0.25">
      <c r="W107" s="3">
        <v>42881</v>
      </c>
      <c r="X107" s="2">
        <v>20.703800000000001</v>
      </c>
      <c r="Y107" s="2">
        <f t="shared" si="3"/>
        <v>-2.0169176957952973E-3</v>
      </c>
    </row>
    <row r="108" spans="23:25" x14ac:dyDescent="0.25">
      <c r="W108" s="3">
        <v>42880</v>
      </c>
      <c r="X108" s="2">
        <v>20.7456</v>
      </c>
      <c r="Y108" s="2">
        <f t="shared" si="3"/>
        <v>2.7126841782567348E-3</v>
      </c>
    </row>
    <row r="109" spans="23:25" x14ac:dyDescent="0.25">
      <c r="W109" s="3">
        <v>42879</v>
      </c>
      <c r="X109" s="2">
        <v>20.689399999999999</v>
      </c>
      <c r="Y109" s="2">
        <f t="shared" si="3"/>
        <v>-7.1711478411989578E-3</v>
      </c>
    </row>
    <row r="110" spans="23:25" x14ac:dyDescent="0.25">
      <c r="W110" s="3">
        <v>42878</v>
      </c>
      <c r="X110" s="2">
        <v>20.8383</v>
      </c>
      <c r="Y110" s="2">
        <f t="shared" si="3"/>
        <v>-6.4241842142294713E-3</v>
      </c>
    </row>
    <row r="111" spans="23:25" x14ac:dyDescent="0.25">
      <c r="W111" s="3">
        <v>42877</v>
      </c>
      <c r="X111" s="2">
        <v>20.9726</v>
      </c>
      <c r="Y111" s="2">
        <f t="shared" si="3"/>
        <v>4.2914055075024202E-5</v>
      </c>
    </row>
    <row r="112" spans="23:25" x14ac:dyDescent="0.25">
      <c r="W112" s="3">
        <v>42874</v>
      </c>
      <c r="X112" s="2">
        <v>20.971699999999998</v>
      </c>
      <c r="Y112" s="2">
        <f t="shared" si="3"/>
        <v>2.7503371695847493E-3</v>
      </c>
    </row>
    <row r="113" spans="23:25" x14ac:dyDescent="0.25">
      <c r="W113" s="3">
        <v>42873</v>
      </c>
      <c r="X113" s="2">
        <v>20.914100000000001</v>
      </c>
      <c r="Y113" s="2">
        <f t="shared" si="3"/>
        <v>-2.1827447715319498E-3</v>
      </c>
    </row>
    <row r="114" spans="23:25" x14ac:dyDescent="0.25">
      <c r="W114" s="3">
        <v>42872</v>
      </c>
      <c r="X114" s="2">
        <v>20.959800000000001</v>
      </c>
      <c r="Y114" s="2">
        <f t="shared" si="3"/>
        <v>1.45181861625856E-2</v>
      </c>
    </row>
    <row r="115" spans="23:25" x14ac:dyDescent="0.25">
      <c r="W115" s="3">
        <v>42871</v>
      </c>
      <c r="X115" s="2">
        <v>20.657699999999998</v>
      </c>
      <c r="Y115" s="2">
        <f t="shared" si="3"/>
        <v>6.2690954428524506E-3</v>
      </c>
    </row>
    <row r="116" spans="23:25" x14ac:dyDescent="0.25">
      <c r="W116" s="3">
        <v>42870</v>
      </c>
      <c r="X116" s="2">
        <v>20.528600000000001</v>
      </c>
      <c r="Y116" s="2">
        <f t="shared" si="3"/>
        <v>-2.1653614029392768E-3</v>
      </c>
    </row>
    <row r="117" spans="23:25" x14ac:dyDescent="0.25">
      <c r="W117" s="3">
        <v>42867</v>
      </c>
      <c r="X117" s="2">
        <v>20.5731</v>
      </c>
      <c r="Y117" s="2">
        <f t="shared" si="3"/>
        <v>5.4979740475032818E-3</v>
      </c>
    </row>
    <row r="118" spans="23:25" x14ac:dyDescent="0.25">
      <c r="W118" s="3">
        <v>42866</v>
      </c>
      <c r="X118" s="2">
        <v>20.4603</v>
      </c>
      <c r="Y118" s="2">
        <f t="shared" si="3"/>
        <v>-9.9211505178955599E-3</v>
      </c>
    </row>
    <row r="119" spans="23:25" x14ac:dyDescent="0.25">
      <c r="W119" s="3">
        <v>42865</v>
      </c>
      <c r="X119" s="2">
        <v>20.664300000000001</v>
      </c>
      <c r="Y119" s="2">
        <f t="shared" si="3"/>
        <v>-8.8792260169472323E-3</v>
      </c>
    </row>
    <row r="120" spans="23:25" x14ac:dyDescent="0.25">
      <c r="W120" s="3">
        <v>42864</v>
      </c>
      <c r="X120" s="2">
        <v>20.848600000000001</v>
      </c>
      <c r="Y120" s="2">
        <f t="shared" si="3"/>
        <v>-6.3971913797388862E-3</v>
      </c>
    </row>
    <row r="121" spans="23:25" x14ac:dyDescent="0.25">
      <c r="W121" s="3">
        <v>42863</v>
      </c>
      <c r="X121" s="2">
        <v>20.982399999999998</v>
      </c>
      <c r="Y121" s="2">
        <f t="shared" si="3"/>
        <v>4.1453805959627164E-3</v>
      </c>
    </row>
    <row r="122" spans="23:25" x14ac:dyDescent="0.25">
      <c r="W122" s="3">
        <v>42860</v>
      </c>
      <c r="X122" s="2">
        <v>20.895600000000002</v>
      </c>
      <c r="Y122" s="2">
        <f t="shared" si="3"/>
        <v>-1.3629942066615229E-3</v>
      </c>
    </row>
    <row r="123" spans="23:25" x14ac:dyDescent="0.25">
      <c r="W123" s="3">
        <v>42859</v>
      </c>
      <c r="X123" s="2">
        <v>20.924099999999999</v>
      </c>
      <c r="Y123" s="2">
        <f t="shared" si="3"/>
        <v>1.8809815925013618E-2</v>
      </c>
    </row>
    <row r="124" spans="23:25" x14ac:dyDescent="0.25">
      <c r="W124" s="3">
        <v>42858</v>
      </c>
      <c r="X124" s="2">
        <v>20.534199999999998</v>
      </c>
      <c r="Y124" s="2">
        <f t="shared" si="3"/>
        <v>9.5983558614241295E-4</v>
      </c>
    </row>
    <row r="125" spans="23:25" x14ac:dyDescent="0.25">
      <c r="W125" s="3">
        <v>42857</v>
      </c>
      <c r="X125" s="2">
        <v>20.514499999999998</v>
      </c>
      <c r="Y125" s="2">
        <f t="shared" si="3"/>
        <v>4.4163770589613089E-3</v>
      </c>
    </row>
    <row r="126" spans="23:25" x14ac:dyDescent="0.25">
      <c r="W126" s="3">
        <v>42856</v>
      </c>
      <c r="X126" s="2">
        <v>20.424099999999999</v>
      </c>
      <c r="Y126" s="2">
        <f t="shared" si="3"/>
        <v>-4.7185566534157621E-3</v>
      </c>
    </row>
    <row r="127" spans="23:25" x14ac:dyDescent="0.25">
      <c r="W127" s="3">
        <v>42853</v>
      </c>
      <c r="X127" s="2">
        <v>20.520700000000001</v>
      </c>
      <c r="Y127" s="2">
        <f t="shared" si="3"/>
        <v>-8.1776922065082535E-3</v>
      </c>
    </row>
    <row r="128" spans="23:25" x14ac:dyDescent="0.25">
      <c r="W128" s="3">
        <v>42852</v>
      </c>
      <c r="X128" s="2">
        <v>20.6892</v>
      </c>
      <c r="Y128" s="2">
        <f t="shared" si="3"/>
        <v>-1.1371022437221608E-2</v>
      </c>
    </row>
    <row r="129" spans="23:25" x14ac:dyDescent="0.25">
      <c r="W129" s="3">
        <v>42851</v>
      </c>
      <c r="X129" s="2">
        <v>20.925799999999999</v>
      </c>
      <c r="Y129" s="2">
        <f t="shared" si="3"/>
        <v>1.5148230054455878E-2</v>
      </c>
    </row>
    <row r="130" spans="23:25" x14ac:dyDescent="0.25">
      <c r="W130" s="3">
        <v>42850</v>
      </c>
      <c r="X130" s="2">
        <v>20.6112</v>
      </c>
      <c r="Y130" s="2">
        <f t="shared" si="3"/>
        <v>1.2375398670498378E-2</v>
      </c>
    </row>
    <row r="131" spans="23:25" x14ac:dyDescent="0.25">
      <c r="W131" s="3">
        <v>42849</v>
      </c>
      <c r="X131" s="2">
        <v>20.357700000000001</v>
      </c>
      <c r="Y131" s="2">
        <f t="shared" si="3"/>
        <v>8.787025576474046E-3</v>
      </c>
    </row>
    <row r="132" spans="23:25" x14ac:dyDescent="0.25">
      <c r="W132" s="3">
        <v>42846</v>
      </c>
      <c r="X132" s="2">
        <v>20.179600000000001</v>
      </c>
      <c r="Y132" s="2">
        <f t="shared" si="3"/>
        <v>2.048718531745224E-3</v>
      </c>
    </row>
    <row r="133" spans="23:25" x14ac:dyDescent="0.25">
      <c r="W133" s="3">
        <v>42845</v>
      </c>
      <c r="X133" s="2">
        <v>20.138300000000001</v>
      </c>
      <c r="Y133" s="2">
        <f t="shared" si="3"/>
        <v>-1.9942065502459132E-3</v>
      </c>
    </row>
    <row r="134" spans="23:25" x14ac:dyDescent="0.25">
      <c r="W134" s="3">
        <v>42844</v>
      </c>
      <c r="X134" s="2">
        <v>20.1785</v>
      </c>
      <c r="Y134" s="2">
        <f t="shared" ref="Y134:Y197" si="4">LN(X134/X135)</f>
        <v>1.1398562918998493E-2</v>
      </c>
    </row>
    <row r="135" spans="23:25" x14ac:dyDescent="0.25">
      <c r="W135" s="3">
        <v>42843</v>
      </c>
      <c r="X135" s="2">
        <v>19.9498</v>
      </c>
      <c r="Y135" s="2">
        <f t="shared" si="4"/>
        <v>1.3235201637112677E-2</v>
      </c>
    </row>
    <row r="136" spans="23:25" x14ac:dyDescent="0.25">
      <c r="W136" s="3">
        <v>42842</v>
      </c>
      <c r="X136" s="2">
        <v>19.6875</v>
      </c>
      <c r="Y136" s="2">
        <f t="shared" si="4"/>
        <v>5.1822949580727115E-4</v>
      </c>
    </row>
    <row r="137" spans="23:25" x14ac:dyDescent="0.25">
      <c r="W137" s="3">
        <v>42839</v>
      </c>
      <c r="X137" s="2">
        <v>19.677299999999999</v>
      </c>
      <c r="Y137" s="2">
        <f t="shared" si="4"/>
        <v>-2.3451311229018283E-3</v>
      </c>
    </row>
    <row r="138" spans="23:25" x14ac:dyDescent="0.25">
      <c r="W138" s="3">
        <v>42838</v>
      </c>
      <c r="X138" s="2">
        <v>19.723500000000001</v>
      </c>
      <c r="Y138" s="2">
        <f t="shared" si="4"/>
        <v>-3.017219665302081E-3</v>
      </c>
    </row>
    <row r="139" spans="23:25" x14ac:dyDescent="0.25">
      <c r="W139" s="3">
        <v>42837</v>
      </c>
      <c r="X139" s="2">
        <v>19.783100000000001</v>
      </c>
      <c r="Y139" s="2">
        <f t="shared" si="4"/>
        <v>-7.0367666492524633E-3</v>
      </c>
    </row>
    <row r="140" spans="23:25" x14ac:dyDescent="0.25">
      <c r="W140" s="3">
        <v>42836</v>
      </c>
      <c r="X140" s="2">
        <v>19.922799999999999</v>
      </c>
      <c r="Y140" s="2">
        <f t="shared" si="4"/>
        <v>6.4758390321062202E-3</v>
      </c>
    </row>
    <row r="141" spans="23:25" x14ac:dyDescent="0.25">
      <c r="W141" s="3">
        <v>42835</v>
      </c>
      <c r="X141" s="2">
        <v>19.7942</v>
      </c>
      <c r="Y141" s="2">
        <f t="shared" si="4"/>
        <v>1.3447317365946952E-3</v>
      </c>
    </row>
    <row r="142" spans="23:25" x14ac:dyDescent="0.25">
      <c r="W142" s="3">
        <v>42832</v>
      </c>
      <c r="X142" s="2">
        <v>19.767600000000002</v>
      </c>
      <c r="Y142" s="2">
        <f t="shared" si="4"/>
        <v>-1.0146852776361839E-2</v>
      </c>
    </row>
    <row r="143" spans="23:25" x14ac:dyDescent="0.25">
      <c r="W143" s="3">
        <v>42831</v>
      </c>
      <c r="X143" s="2">
        <v>19.969200000000001</v>
      </c>
      <c r="Y143" s="2">
        <f t="shared" si="4"/>
        <v>-5.4535238387446623E-3</v>
      </c>
    </row>
    <row r="144" spans="23:25" x14ac:dyDescent="0.25">
      <c r="W144" s="3">
        <v>42830</v>
      </c>
      <c r="X144" s="2">
        <v>20.078399999999998</v>
      </c>
      <c r="Y144" s="2">
        <f t="shared" si="4"/>
        <v>-9.8564844227632862E-4</v>
      </c>
    </row>
    <row r="145" spans="23:25" x14ac:dyDescent="0.25">
      <c r="W145" s="3">
        <v>42829</v>
      </c>
      <c r="X145" s="2">
        <v>20.098199999999999</v>
      </c>
      <c r="Y145" s="2">
        <f t="shared" si="4"/>
        <v>8.7403577296697871E-3</v>
      </c>
    </row>
    <row r="146" spans="23:25" x14ac:dyDescent="0.25">
      <c r="W146" s="3">
        <v>42828</v>
      </c>
      <c r="X146" s="2">
        <v>19.923300000000001</v>
      </c>
      <c r="Y146" s="2">
        <f t="shared" si="4"/>
        <v>-1.1788283812365886E-3</v>
      </c>
    </row>
    <row r="147" spans="23:25" x14ac:dyDescent="0.25">
      <c r="W147" s="3">
        <v>42825</v>
      </c>
      <c r="X147" s="2">
        <v>19.9468</v>
      </c>
      <c r="Y147" s="2">
        <f t="shared" si="4"/>
        <v>-1.7381160097406118E-3</v>
      </c>
    </row>
    <row r="148" spans="23:25" x14ac:dyDescent="0.25">
      <c r="W148" s="3">
        <v>42824</v>
      </c>
      <c r="X148" s="2">
        <v>19.9815</v>
      </c>
      <c r="Y148" s="2">
        <f t="shared" si="4"/>
        <v>-7.8315259906004461E-3</v>
      </c>
    </row>
    <row r="149" spans="23:25" x14ac:dyDescent="0.25">
      <c r="W149" s="3">
        <v>42823</v>
      </c>
      <c r="X149" s="2">
        <v>20.1386</v>
      </c>
      <c r="Y149" s="2">
        <f t="shared" si="4"/>
        <v>-2.161818881823041E-2</v>
      </c>
    </row>
    <row r="150" spans="23:25" x14ac:dyDescent="0.25">
      <c r="W150" s="3">
        <v>42822</v>
      </c>
      <c r="X150" s="2">
        <v>20.578700000000001</v>
      </c>
      <c r="Y150" s="2">
        <f t="shared" si="4"/>
        <v>2.5593132048423216E-3</v>
      </c>
    </row>
    <row r="151" spans="23:25" x14ac:dyDescent="0.25">
      <c r="W151" s="3">
        <v>42821</v>
      </c>
      <c r="X151" s="2">
        <v>20.5261</v>
      </c>
      <c r="Y151" s="2">
        <f t="shared" si="4"/>
        <v>1.3182024664057795E-2</v>
      </c>
    </row>
    <row r="152" spans="23:25" x14ac:dyDescent="0.25">
      <c r="W152" s="3">
        <v>42818</v>
      </c>
      <c r="X152" s="2">
        <v>20.257300000000001</v>
      </c>
      <c r="Y152" s="2">
        <f t="shared" si="4"/>
        <v>-7.6322358791627021E-3</v>
      </c>
    </row>
    <row r="153" spans="23:25" x14ac:dyDescent="0.25">
      <c r="W153" s="3">
        <v>42817</v>
      </c>
      <c r="X153" s="2">
        <v>20.412500000000001</v>
      </c>
      <c r="Y153" s="2">
        <f t="shared" si="4"/>
        <v>-6.3192443600167767E-3</v>
      </c>
    </row>
    <row r="154" spans="23:25" x14ac:dyDescent="0.25">
      <c r="W154" s="3">
        <v>42816</v>
      </c>
      <c r="X154" s="2">
        <v>20.541899999999998</v>
      </c>
      <c r="Y154" s="2">
        <f t="shared" si="4"/>
        <v>-5.0984844157710941E-3</v>
      </c>
    </row>
    <row r="155" spans="23:25" x14ac:dyDescent="0.25">
      <c r="W155" s="3">
        <v>42815</v>
      </c>
      <c r="X155" s="2">
        <v>20.646899999999999</v>
      </c>
      <c r="Y155" s="2">
        <f t="shared" si="4"/>
        <v>1.1618606268140385E-2</v>
      </c>
    </row>
    <row r="156" spans="23:25" x14ac:dyDescent="0.25">
      <c r="W156" s="3">
        <v>42814</v>
      </c>
      <c r="X156" s="2">
        <v>20.4084</v>
      </c>
      <c r="Y156" s="2">
        <f t="shared" si="4"/>
        <v>-3.7512118033863786E-3</v>
      </c>
    </row>
    <row r="157" spans="23:25" x14ac:dyDescent="0.25">
      <c r="W157" s="3">
        <v>42811</v>
      </c>
      <c r="X157" s="2">
        <v>20.485099999999999</v>
      </c>
      <c r="Y157" s="2">
        <f t="shared" si="4"/>
        <v>-1.2462837559925116E-2</v>
      </c>
    </row>
    <row r="158" spans="23:25" x14ac:dyDescent="0.25">
      <c r="W158" s="3">
        <v>42810</v>
      </c>
      <c r="X158" s="2">
        <v>20.742000000000001</v>
      </c>
      <c r="Y158" s="2">
        <f t="shared" si="4"/>
        <v>5.2446616332985103E-3</v>
      </c>
    </row>
    <row r="159" spans="23:25" x14ac:dyDescent="0.25">
      <c r="W159" s="3">
        <v>42809</v>
      </c>
      <c r="X159" s="2">
        <v>20.633500000000002</v>
      </c>
      <c r="Y159" s="2">
        <f t="shared" si="4"/>
        <v>-1.0672964089982069E-2</v>
      </c>
    </row>
    <row r="160" spans="23:25" x14ac:dyDescent="0.25">
      <c r="W160" s="3">
        <v>42808</v>
      </c>
      <c r="X160" s="2">
        <v>20.854900000000001</v>
      </c>
      <c r="Y160" s="2">
        <f t="shared" si="4"/>
        <v>-2.1075933825016389E-3</v>
      </c>
    </row>
    <row r="161" spans="23:25" x14ac:dyDescent="0.25">
      <c r="W161" s="3">
        <v>42807</v>
      </c>
      <c r="X161" s="2">
        <v>20.898900000000001</v>
      </c>
      <c r="Y161" s="2">
        <f t="shared" si="4"/>
        <v>-1.200299501636705E-3</v>
      </c>
    </row>
    <row r="162" spans="23:25" x14ac:dyDescent="0.25">
      <c r="W162" s="3">
        <v>42804</v>
      </c>
      <c r="X162" s="2">
        <v>20.923999999999999</v>
      </c>
      <c r="Y162" s="2">
        <f t="shared" si="4"/>
        <v>-2.8252920442892434E-3</v>
      </c>
    </row>
    <row r="163" spans="23:25" x14ac:dyDescent="0.25">
      <c r="W163" s="3">
        <v>42803</v>
      </c>
      <c r="X163" s="2">
        <v>20.9832</v>
      </c>
      <c r="Y163" s="2">
        <f t="shared" si="4"/>
        <v>1.1932783768272856E-2</v>
      </c>
    </row>
    <row r="164" spans="23:25" x14ac:dyDescent="0.25">
      <c r="W164" s="3">
        <v>42802</v>
      </c>
      <c r="X164" s="2">
        <v>20.734300000000001</v>
      </c>
      <c r="Y164" s="2">
        <f t="shared" si="4"/>
        <v>6.5807856660051976E-3</v>
      </c>
    </row>
    <row r="165" spans="23:25" x14ac:dyDescent="0.25">
      <c r="W165" s="3">
        <v>42801</v>
      </c>
      <c r="X165" s="2">
        <v>20.598300000000002</v>
      </c>
      <c r="Y165" s="2">
        <f t="shared" si="4"/>
        <v>-7.8484114957691128E-3</v>
      </c>
    </row>
    <row r="166" spans="23:25" x14ac:dyDescent="0.25">
      <c r="W166" s="3">
        <v>42800</v>
      </c>
      <c r="X166" s="2">
        <v>20.7606</v>
      </c>
      <c r="Y166" s="2">
        <f t="shared" si="4"/>
        <v>5.444484462324529E-4</v>
      </c>
    </row>
    <row r="167" spans="23:25" x14ac:dyDescent="0.25">
      <c r="W167" s="3">
        <v>42797</v>
      </c>
      <c r="X167" s="2">
        <v>20.749300000000002</v>
      </c>
      <c r="Y167" s="2">
        <f t="shared" si="4"/>
        <v>-1.2657335988409586E-2</v>
      </c>
    </row>
    <row r="168" spans="23:25" x14ac:dyDescent="0.25">
      <c r="W168" s="3">
        <v>42796</v>
      </c>
      <c r="X168" s="2">
        <v>21.0136</v>
      </c>
      <c r="Y168" s="2">
        <f t="shared" si="4"/>
        <v>5.6647371018271643E-3</v>
      </c>
    </row>
    <row r="169" spans="23:25" x14ac:dyDescent="0.25">
      <c r="W169" s="3">
        <v>42795</v>
      </c>
      <c r="X169" s="2">
        <v>20.8949</v>
      </c>
      <c r="Y169" s="2">
        <f t="shared" si="4"/>
        <v>-1.7712591186814897E-2</v>
      </c>
    </row>
    <row r="170" spans="23:25" x14ac:dyDescent="0.25">
      <c r="W170" s="3">
        <v>42794</v>
      </c>
      <c r="X170" s="2">
        <v>21.2683</v>
      </c>
      <c r="Y170" s="2">
        <f t="shared" si="4"/>
        <v>8.7886186873499562E-3</v>
      </c>
    </row>
    <row r="171" spans="23:25" x14ac:dyDescent="0.25">
      <c r="W171" s="3">
        <v>42793</v>
      </c>
      <c r="X171" s="2">
        <v>21.0822</v>
      </c>
      <c r="Y171" s="2">
        <f t="shared" si="4"/>
        <v>2.1985805936279462E-3</v>
      </c>
    </row>
    <row r="172" spans="23:25" x14ac:dyDescent="0.25">
      <c r="W172" s="3">
        <v>42790</v>
      </c>
      <c r="X172" s="2">
        <v>21.035900000000002</v>
      </c>
      <c r="Y172" s="2">
        <f t="shared" si="4"/>
        <v>1.0816083267636329E-2</v>
      </c>
    </row>
    <row r="173" spans="23:25" x14ac:dyDescent="0.25">
      <c r="W173" s="3">
        <v>42789</v>
      </c>
      <c r="X173" s="2">
        <v>20.8096</v>
      </c>
      <c r="Y173" s="2">
        <f t="shared" si="4"/>
        <v>-9.9267314133110254E-3</v>
      </c>
    </row>
    <row r="174" spans="23:25" x14ac:dyDescent="0.25">
      <c r="W174" s="3">
        <v>42788</v>
      </c>
      <c r="X174" s="2">
        <v>21.017199999999999</v>
      </c>
      <c r="Y174" s="2">
        <f t="shared" si="4"/>
        <v>-3.2065088670368905E-3</v>
      </c>
    </row>
    <row r="175" spans="23:25" x14ac:dyDescent="0.25">
      <c r="W175" s="3">
        <v>42787</v>
      </c>
      <c r="X175" s="2">
        <v>21.084700000000002</v>
      </c>
      <c r="Y175" s="2">
        <f t="shared" si="4"/>
        <v>-2.5251525499103925E-2</v>
      </c>
    </row>
    <row r="176" spans="23:25" x14ac:dyDescent="0.25">
      <c r="W176" s="3">
        <v>42786</v>
      </c>
      <c r="X176" s="2">
        <v>21.623899999999999</v>
      </c>
      <c r="Y176" s="2">
        <f t="shared" si="4"/>
        <v>-2.9184292608068433E-3</v>
      </c>
    </row>
    <row r="177" spans="23:25" x14ac:dyDescent="0.25">
      <c r="W177" s="3">
        <v>42783</v>
      </c>
      <c r="X177" s="2">
        <v>21.687100000000001</v>
      </c>
      <c r="Y177" s="2">
        <f t="shared" si="4"/>
        <v>-3.0708411849403646E-3</v>
      </c>
    </row>
    <row r="178" spans="23:25" x14ac:dyDescent="0.25">
      <c r="W178" s="3">
        <v>42782</v>
      </c>
      <c r="X178" s="2">
        <v>21.753799999999998</v>
      </c>
      <c r="Y178" s="2">
        <f t="shared" si="4"/>
        <v>1.2112334956244532E-2</v>
      </c>
    </row>
    <row r="179" spans="23:25" x14ac:dyDescent="0.25">
      <c r="W179" s="3">
        <v>42781</v>
      </c>
      <c r="X179" s="2">
        <v>21.491900000000001</v>
      </c>
      <c r="Y179" s="2">
        <f t="shared" si="4"/>
        <v>2.8469803283327818E-3</v>
      </c>
    </row>
    <row r="180" spans="23:25" x14ac:dyDescent="0.25">
      <c r="W180" s="3">
        <v>42780</v>
      </c>
      <c r="X180" s="2">
        <v>21.430800000000001</v>
      </c>
      <c r="Y180" s="2">
        <f t="shared" si="4"/>
        <v>-3.1075096695970016E-3</v>
      </c>
    </row>
    <row r="181" spans="23:25" x14ac:dyDescent="0.25">
      <c r="W181" s="3">
        <v>42779</v>
      </c>
      <c r="X181" s="2">
        <v>21.497499999999999</v>
      </c>
      <c r="Y181" s="2">
        <f t="shared" si="4"/>
        <v>-7.0780429782042647E-3</v>
      </c>
    </row>
    <row r="182" spans="23:25" x14ac:dyDescent="0.25">
      <c r="W182" s="3">
        <v>42776</v>
      </c>
      <c r="X182" s="2">
        <v>21.650200000000002</v>
      </c>
      <c r="Y182" s="2">
        <f t="shared" si="4"/>
        <v>-1.5415221657923254E-3</v>
      </c>
    </row>
    <row r="183" spans="23:25" x14ac:dyDescent="0.25">
      <c r="W183" s="3">
        <v>42775</v>
      </c>
      <c r="X183" s="2">
        <v>21.683599999999998</v>
      </c>
      <c r="Y183" s="2">
        <f t="shared" si="4"/>
        <v>-1.0359554029675653E-2</v>
      </c>
    </row>
    <row r="184" spans="23:25" x14ac:dyDescent="0.25">
      <c r="W184" s="3">
        <v>42774</v>
      </c>
      <c r="X184" s="2">
        <v>21.909400000000002</v>
      </c>
      <c r="Y184" s="2">
        <f t="shared" si="4"/>
        <v>-5.2941849064516893E-3</v>
      </c>
    </row>
    <row r="185" spans="23:25" x14ac:dyDescent="0.25">
      <c r="W185" s="3">
        <v>42773</v>
      </c>
      <c r="X185" s="2">
        <v>22.025700000000001</v>
      </c>
      <c r="Y185" s="2">
        <f t="shared" si="4"/>
        <v>-3.8517008675592909E-3</v>
      </c>
    </row>
    <row r="186" spans="23:25" x14ac:dyDescent="0.25">
      <c r="W186" s="3">
        <v>42772</v>
      </c>
      <c r="X186" s="2">
        <v>22.110700000000001</v>
      </c>
      <c r="Y186" s="2">
        <f t="shared" si="4"/>
        <v>6.1562106793568768E-3</v>
      </c>
    </row>
    <row r="187" spans="23:25" x14ac:dyDescent="0.25">
      <c r="W187" s="3">
        <v>42769</v>
      </c>
      <c r="X187" s="2">
        <v>21.975000000000001</v>
      </c>
      <c r="Y187" s="2">
        <f t="shared" si="4"/>
        <v>-6.7394684845308332E-3</v>
      </c>
    </row>
    <row r="188" spans="23:25" x14ac:dyDescent="0.25">
      <c r="W188" s="3">
        <v>42768</v>
      </c>
      <c r="X188" s="2">
        <v>22.1236</v>
      </c>
      <c r="Y188" s="2">
        <f t="shared" si="4"/>
        <v>-7.9372820953143158E-3</v>
      </c>
    </row>
    <row r="189" spans="23:25" x14ac:dyDescent="0.25">
      <c r="W189" s="3">
        <v>42767</v>
      </c>
      <c r="X189" s="2">
        <v>22.299900000000001</v>
      </c>
      <c r="Y189" s="2">
        <f t="shared" si="4"/>
        <v>-8.6264013607839467E-3</v>
      </c>
    </row>
    <row r="190" spans="23:25" x14ac:dyDescent="0.25">
      <c r="W190" s="3">
        <v>42766</v>
      </c>
      <c r="X190" s="2">
        <v>22.493099999999998</v>
      </c>
      <c r="Y190" s="2">
        <f t="shared" si="4"/>
        <v>1.1828847476674334E-2</v>
      </c>
    </row>
    <row r="191" spans="23:25" x14ac:dyDescent="0.25">
      <c r="W191" s="3">
        <v>42765</v>
      </c>
      <c r="X191" s="2">
        <v>22.2286</v>
      </c>
      <c r="Y191" s="2">
        <f t="shared" si="4"/>
        <v>-4.6722240766039168E-3</v>
      </c>
    </row>
    <row r="192" spans="23:25" x14ac:dyDescent="0.25">
      <c r="W192" s="3">
        <v>42762</v>
      </c>
      <c r="X192" s="2">
        <v>22.332699999999999</v>
      </c>
      <c r="Y192" s="2">
        <f t="shared" si="4"/>
        <v>-1.469049152303261E-2</v>
      </c>
    </row>
    <row r="193" spans="23:25" x14ac:dyDescent="0.25">
      <c r="W193" s="3">
        <v>42761</v>
      </c>
      <c r="X193" s="2">
        <v>22.6632</v>
      </c>
      <c r="Y193" s="2">
        <f t="shared" si="4"/>
        <v>7.1507080923465514E-4</v>
      </c>
    </row>
    <row r="194" spans="23:25" x14ac:dyDescent="0.25">
      <c r="W194" s="3">
        <v>42760</v>
      </c>
      <c r="X194" s="2">
        <v>22.646999999999998</v>
      </c>
      <c r="Y194" s="2">
        <f t="shared" si="4"/>
        <v>-2.0008667209783261E-2</v>
      </c>
    </row>
    <row r="195" spans="23:25" x14ac:dyDescent="0.25">
      <c r="W195" s="3">
        <v>42759</v>
      </c>
      <c r="X195" s="2">
        <v>23.104700000000001</v>
      </c>
      <c r="Y195" s="2">
        <f t="shared" si="4"/>
        <v>3.4381056236275497E-3</v>
      </c>
    </row>
    <row r="196" spans="23:25" x14ac:dyDescent="0.25">
      <c r="W196" s="3">
        <v>42758</v>
      </c>
      <c r="X196" s="2">
        <v>23.025400000000001</v>
      </c>
      <c r="Y196" s="2">
        <f t="shared" si="4"/>
        <v>-3.2000304816600222E-3</v>
      </c>
    </row>
    <row r="197" spans="23:25" x14ac:dyDescent="0.25">
      <c r="W197" s="3">
        <v>42755</v>
      </c>
      <c r="X197" s="2">
        <v>23.0992</v>
      </c>
      <c r="Y197" s="2">
        <f t="shared" si="4"/>
        <v>-1.3591669959822909E-2</v>
      </c>
    </row>
    <row r="198" spans="23:25" x14ac:dyDescent="0.25">
      <c r="W198" s="3">
        <v>42754</v>
      </c>
      <c r="X198" s="2">
        <v>23.415299999999998</v>
      </c>
      <c r="Y198" s="2">
        <f t="shared" ref="Y198:Y261" si="5">LN(X198/X199)</f>
        <v>3.5595600118319272E-3</v>
      </c>
    </row>
    <row r="199" spans="23:25" x14ac:dyDescent="0.25">
      <c r="W199" s="3">
        <v>42753</v>
      </c>
      <c r="X199" s="2">
        <v>23.332100000000001</v>
      </c>
      <c r="Y199" s="2">
        <f t="shared" si="5"/>
        <v>1.2398626163899435E-2</v>
      </c>
    </row>
    <row r="200" spans="23:25" x14ac:dyDescent="0.25">
      <c r="W200" s="3">
        <v>42752</v>
      </c>
      <c r="X200" s="2">
        <v>23.044599999999999</v>
      </c>
      <c r="Y200" s="2">
        <f t="shared" si="5"/>
        <v>1.432108304552949E-4</v>
      </c>
    </row>
    <row r="201" spans="23:25" x14ac:dyDescent="0.25">
      <c r="W201" s="3">
        <v>42751</v>
      </c>
      <c r="X201" s="2">
        <v>23.0413</v>
      </c>
      <c r="Y201" s="2">
        <f t="shared" si="5"/>
        <v>7.908348425043607E-3</v>
      </c>
    </row>
    <row r="202" spans="23:25" x14ac:dyDescent="0.25">
      <c r="W202" s="3">
        <v>42748</v>
      </c>
      <c r="X202" s="2">
        <v>22.8598</v>
      </c>
      <c r="Y202" s="2">
        <f t="shared" si="5"/>
        <v>-1.1266229920970709E-2</v>
      </c>
    </row>
    <row r="203" spans="23:25" x14ac:dyDescent="0.25">
      <c r="W203" s="3">
        <v>42747</v>
      </c>
      <c r="X203" s="2">
        <v>23.1188</v>
      </c>
      <c r="Y203" s="2">
        <f t="shared" si="5"/>
        <v>-4.1948395440328346E-4</v>
      </c>
    </row>
    <row r="204" spans="23:25" x14ac:dyDescent="0.25">
      <c r="W204" s="3">
        <v>42746</v>
      </c>
      <c r="X204" s="2">
        <v>23.128499999999999</v>
      </c>
      <c r="Y204" s="2">
        <f t="shared" si="5"/>
        <v>4.8151716474272455E-3</v>
      </c>
    </row>
    <row r="205" spans="23:25" x14ac:dyDescent="0.25">
      <c r="W205" s="3">
        <v>42745</v>
      </c>
      <c r="X205" s="2">
        <v>23.017399999999999</v>
      </c>
      <c r="Y205" s="2">
        <f t="shared" si="5"/>
        <v>1.8026246711843944E-2</v>
      </c>
    </row>
    <row r="206" spans="23:25" x14ac:dyDescent="0.25">
      <c r="W206" s="3">
        <v>42744</v>
      </c>
      <c r="X206" s="2">
        <v>22.606200000000001</v>
      </c>
      <c r="Y206" s="2">
        <f t="shared" si="5"/>
        <v>1.1120517426461689E-2</v>
      </c>
    </row>
    <row r="207" spans="23:25" x14ac:dyDescent="0.25">
      <c r="W207" s="3">
        <v>42741</v>
      </c>
      <c r="X207" s="2">
        <v>22.356200000000001</v>
      </c>
      <c r="Y207" s="2">
        <f t="shared" si="5"/>
        <v>-1.6089088045033503E-2</v>
      </c>
    </row>
    <row r="208" spans="23:25" x14ac:dyDescent="0.25">
      <c r="W208" s="3">
        <v>42740</v>
      </c>
      <c r="X208" s="2">
        <v>22.718800000000002</v>
      </c>
      <c r="Y208" s="2">
        <f t="shared" si="5"/>
        <v>9.7619143563833968E-3</v>
      </c>
    </row>
    <row r="209" spans="23:25" x14ac:dyDescent="0.25">
      <c r="W209" s="3">
        <v>42739</v>
      </c>
      <c r="X209" s="2">
        <v>22.498100000000001</v>
      </c>
      <c r="Y209" s="2">
        <f t="shared" si="5"/>
        <v>2.3871325002152988E-2</v>
      </c>
    </row>
    <row r="210" spans="23:25" x14ac:dyDescent="0.25">
      <c r="W210" s="3">
        <v>42738</v>
      </c>
      <c r="X210" s="2">
        <v>21.967400000000001</v>
      </c>
      <c r="Y210" s="2">
        <f t="shared" si="5"/>
        <v>1.3496904038421097E-2</v>
      </c>
    </row>
    <row r="211" spans="23:25" x14ac:dyDescent="0.25">
      <c r="W211" s="3">
        <v>42737</v>
      </c>
      <c r="X211" s="2">
        <v>21.672899999999998</v>
      </c>
      <c r="Y211" s="2">
        <f t="shared" si="5"/>
        <v>-6.3334579917814276E-3</v>
      </c>
    </row>
    <row r="212" spans="23:25" x14ac:dyDescent="0.25">
      <c r="W212" s="3">
        <v>42734</v>
      </c>
      <c r="X212" s="2">
        <v>21.810600000000001</v>
      </c>
      <c r="Y212" s="2">
        <f t="shared" si="5"/>
        <v>3.2100102647570441E-3</v>
      </c>
    </row>
    <row r="213" spans="23:25" x14ac:dyDescent="0.25">
      <c r="W213" s="3">
        <v>42733</v>
      </c>
      <c r="X213" s="2">
        <v>21.7407</v>
      </c>
      <c r="Y213" s="2">
        <f t="shared" si="5"/>
        <v>6.0715576206988916E-3</v>
      </c>
    </row>
    <row r="214" spans="23:25" x14ac:dyDescent="0.25">
      <c r="W214" s="3">
        <v>42732</v>
      </c>
      <c r="X214" s="2">
        <v>21.609100000000002</v>
      </c>
      <c r="Y214" s="2">
        <f t="shared" si="5"/>
        <v>-4.5248737058288507E-3</v>
      </c>
    </row>
    <row r="215" spans="23:25" x14ac:dyDescent="0.25">
      <c r="W215" s="3">
        <v>42731</v>
      </c>
      <c r="X215" s="2">
        <v>21.707100000000001</v>
      </c>
      <c r="Y215" s="2">
        <f t="shared" si="5"/>
        <v>6.5724030263420007E-3</v>
      </c>
    </row>
    <row r="216" spans="23:25" x14ac:dyDescent="0.25">
      <c r="W216" s="3">
        <v>42730</v>
      </c>
      <c r="X216" s="2">
        <v>21.564900000000002</v>
      </c>
      <c r="Y216" s="2">
        <f t="shared" si="5"/>
        <v>2.7443267507512585E-3</v>
      </c>
    </row>
    <row r="217" spans="23:25" x14ac:dyDescent="0.25">
      <c r="W217" s="3">
        <v>42727</v>
      </c>
      <c r="X217" s="2">
        <v>21.505800000000001</v>
      </c>
      <c r="Y217" s="2">
        <f t="shared" si="5"/>
        <v>-7.3430782973977812E-3</v>
      </c>
    </row>
    <row r="218" spans="23:25" x14ac:dyDescent="0.25">
      <c r="W218" s="3">
        <v>42726</v>
      </c>
      <c r="X218" s="2">
        <v>21.664300000000001</v>
      </c>
      <c r="Y218" s="2">
        <f t="shared" si="5"/>
        <v>1.0929932841461144E-2</v>
      </c>
    </row>
    <row r="219" spans="23:25" x14ac:dyDescent="0.25">
      <c r="W219" s="3">
        <v>42725</v>
      </c>
      <c r="X219" s="2">
        <v>21.428799999999999</v>
      </c>
      <c r="Y219" s="2">
        <f t="shared" si="5"/>
        <v>8.3130360975005209E-3</v>
      </c>
    </row>
    <row r="220" spans="23:25" x14ac:dyDescent="0.25">
      <c r="W220" s="3">
        <v>42724</v>
      </c>
      <c r="X220" s="2">
        <v>21.2514</v>
      </c>
      <c r="Y220" s="2">
        <f t="shared" si="5"/>
        <v>2.1669093289837832E-3</v>
      </c>
    </row>
    <row r="221" spans="23:25" x14ac:dyDescent="0.25">
      <c r="W221" s="3">
        <v>42723</v>
      </c>
      <c r="X221" s="2">
        <v>21.205400000000001</v>
      </c>
      <c r="Y221" s="2">
        <f t="shared" si="5"/>
        <v>-7.4747998363771341E-3</v>
      </c>
    </row>
    <row r="222" spans="23:25" x14ac:dyDescent="0.25">
      <c r="W222" s="3">
        <v>42720</v>
      </c>
      <c r="X222" s="2">
        <v>21.3645</v>
      </c>
      <c r="Y222" s="2">
        <f t="shared" si="5"/>
        <v>9.0747284404682407E-3</v>
      </c>
    </row>
    <row r="223" spans="23:25" x14ac:dyDescent="0.25">
      <c r="W223" s="3">
        <v>42719</v>
      </c>
      <c r="X223" s="2">
        <v>21.171500000000002</v>
      </c>
      <c r="Y223" s="2">
        <f t="shared" si="5"/>
        <v>-1.8485247213468538E-2</v>
      </c>
    </row>
    <row r="224" spans="23:25" x14ac:dyDescent="0.25">
      <c r="W224" s="3">
        <v>42718</v>
      </c>
      <c r="X224" s="2">
        <v>21.566500000000001</v>
      </c>
      <c r="Y224" s="2">
        <f t="shared" si="5"/>
        <v>7.7464906938282715E-4</v>
      </c>
    </row>
    <row r="225" spans="23:25" x14ac:dyDescent="0.25">
      <c r="W225" s="3">
        <v>42717</v>
      </c>
      <c r="X225" s="2">
        <v>21.549800000000001</v>
      </c>
      <c r="Y225" s="2">
        <f t="shared" si="5"/>
        <v>2.3880220044669876E-3</v>
      </c>
    </row>
    <row r="226" spans="23:25" x14ac:dyDescent="0.25">
      <c r="W226" s="3">
        <v>42716</v>
      </c>
      <c r="X226" s="2">
        <v>21.4984</v>
      </c>
      <c r="Y226" s="2">
        <f t="shared" si="5"/>
        <v>-2.1791815554897923E-3</v>
      </c>
    </row>
    <row r="227" spans="23:25" x14ac:dyDescent="0.25">
      <c r="W227" s="3">
        <v>42713</v>
      </c>
      <c r="X227" s="2">
        <v>21.545300000000001</v>
      </c>
      <c r="Y227" s="2">
        <f t="shared" si="5"/>
        <v>-9.4175725862135403E-4</v>
      </c>
    </row>
    <row r="228" spans="23:25" x14ac:dyDescent="0.25">
      <c r="W228" s="3">
        <v>42712</v>
      </c>
      <c r="X228" s="2">
        <v>21.5656</v>
      </c>
      <c r="Y228" s="2">
        <f t="shared" si="5"/>
        <v>-1.3746569769935517E-2</v>
      </c>
    </row>
    <row r="229" spans="23:25" x14ac:dyDescent="0.25">
      <c r="W229" s="3">
        <v>42711</v>
      </c>
      <c r="X229" s="2">
        <v>21.864100000000001</v>
      </c>
      <c r="Y229" s="2">
        <f t="shared" si="5"/>
        <v>2.744601158067685E-4</v>
      </c>
    </row>
    <row r="230" spans="23:25" x14ac:dyDescent="0.25">
      <c r="W230" s="3">
        <v>42710</v>
      </c>
      <c r="X230" s="2">
        <v>21.8581</v>
      </c>
      <c r="Y230" s="2">
        <f t="shared" si="5"/>
        <v>-1.3960952275836476E-2</v>
      </c>
    </row>
    <row r="231" spans="23:25" x14ac:dyDescent="0.25">
      <c r="W231" s="3">
        <v>42709</v>
      </c>
      <c r="X231" s="2">
        <v>22.165399999999998</v>
      </c>
      <c r="Y231" s="2">
        <f t="shared" si="5"/>
        <v>7.3764312380107762E-3</v>
      </c>
    </row>
    <row r="232" spans="23:25" x14ac:dyDescent="0.25">
      <c r="W232" s="3">
        <v>42706</v>
      </c>
      <c r="X232" s="2">
        <v>22.002500000000001</v>
      </c>
      <c r="Y232" s="2">
        <f t="shared" si="5"/>
        <v>-6.8213582858211658E-3</v>
      </c>
    </row>
    <row r="233" spans="23:25" x14ac:dyDescent="0.25">
      <c r="W233" s="3">
        <v>42705</v>
      </c>
      <c r="X233" s="2">
        <v>22.153099999999998</v>
      </c>
      <c r="Y233" s="2">
        <f t="shared" si="5"/>
        <v>1.6645620503766886E-2</v>
      </c>
    </row>
    <row r="234" spans="23:25" x14ac:dyDescent="0.25">
      <c r="W234" s="3">
        <v>42704</v>
      </c>
      <c r="X234" s="2">
        <v>21.787400000000002</v>
      </c>
      <c r="Y234" s="2">
        <f t="shared" si="5"/>
        <v>-7.7450654853477826E-3</v>
      </c>
    </row>
    <row r="235" spans="23:25" x14ac:dyDescent="0.25">
      <c r="W235" s="3">
        <v>42703</v>
      </c>
      <c r="X235" s="2">
        <v>21.956800000000001</v>
      </c>
      <c r="Y235" s="2">
        <f t="shared" si="5"/>
        <v>2.7044114781247085E-3</v>
      </c>
    </row>
    <row r="236" spans="23:25" x14ac:dyDescent="0.25">
      <c r="W236" s="3">
        <v>42702</v>
      </c>
      <c r="X236" s="2">
        <v>21.897500000000001</v>
      </c>
      <c r="Y236" s="2">
        <f t="shared" si="5"/>
        <v>7.3551417353188693E-4</v>
      </c>
    </row>
    <row r="237" spans="23:25" x14ac:dyDescent="0.25">
      <c r="W237" s="3">
        <v>42699</v>
      </c>
      <c r="X237" s="2">
        <v>21.881399999999999</v>
      </c>
      <c r="Y237" s="2">
        <f t="shared" si="5"/>
        <v>-2.8330553777648114E-4</v>
      </c>
    </row>
    <row r="238" spans="23:25" x14ac:dyDescent="0.25">
      <c r="W238" s="3">
        <v>42698</v>
      </c>
      <c r="X238" s="2">
        <v>21.887599999999999</v>
      </c>
      <c r="Y238" s="2">
        <f t="shared" si="5"/>
        <v>4.6756555411468382E-3</v>
      </c>
    </row>
    <row r="239" spans="23:25" x14ac:dyDescent="0.25">
      <c r="W239" s="3">
        <v>42697</v>
      </c>
      <c r="X239" s="2">
        <v>21.785499999999999</v>
      </c>
      <c r="Y239" s="2">
        <f t="shared" si="5"/>
        <v>-4.8720945143569776E-3</v>
      </c>
    </row>
    <row r="240" spans="23:25" x14ac:dyDescent="0.25">
      <c r="W240" s="3">
        <v>42696</v>
      </c>
      <c r="X240" s="2">
        <v>21.8919</v>
      </c>
      <c r="Y240" s="2">
        <f t="shared" si="5"/>
        <v>6.3466382357737815E-3</v>
      </c>
    </row>
    <row r="241" spans="23:25" x14ac:dyDescent="0.25">
      <c r="W241" s="3">
        <v>42695</v>
      </c>
      <c r="X241" s="2">
        <v>21.753399999999999</v>
      </c>
      <c r="Y241" s="2">
        <f t="shared" si="5"/>
        <v>-4.8426688910773608E-3</v>
      </c>
    </row>
    <row r="242" spans="23:25" x14ac:dyDescent="0.25">
      <c r="W242" s="3">
        <v>42692</v>
      </c>
      <c r="X242" s="2">
        <v>21.859000000000002</v>
      </c>
      <c r="Y242" s="2">
        <f t="shared" si="5"/>
        <v>7.2267455006808957E-3</v>
      </c>
    </row>
    <row r="243" spans="23:25" x14ac:dyDescent="0.25">
      <c r="W243" s="3">
        <v>42691</v>
      </c>
      <c r="X243" s="2">
        <v>21.701599999999999</v>
      </c>
      <c r="Y243" s="2">
        <f t="shared" si="5"/>
        <v>4.4519640897267426E-3</v>
      </c>
    </row>
    <row r="244" spans="23:25" x14ac:dyDescent="0.25">
      <c r="W244" s="3">
        <v>42690</v>
      </c>
      <c r="X244" s="2">
        <v>21.6052</v>
      </c>
      <c r="Y244" s="2">
        <f t="shared" si="5"/>
        <v>-6.0496475588283508E-3</v>
      </c>
    </row>
    <row r="245" spans="23:25" x14ac:dyDescent="0.25">
      <c r="W245" s="3">
        <v>42689</v>
      </c>
      <c r="X245" s="2">
        <v>21.7363</v>
      </c>
      <c r="Y245" s="2">
        <f t="shared" si="5"/>
        <v>-2.1887590660783027E-2</v>
      </c>
    </row>
    <row r="246" spans="23:25" x14ac:dyDescent="0.25">
      <c r="W246" s="3">
        <v>42688</v>
      </c>
      <c r="X246" s="2">
        <v>22.217300000000002</v>
      </c>
      <c r="Y246" s="2">
        <f t="shared" si="5"/>
        <v>-1.8617280298168892E-2</v>
      </c>
    </row>
    <row r="247" spans="23:25" x14ac:dyDescent="0.25">
      <c r="W247" s="3">
        <v>42685</v>
      </c>
      <c r="X247" s="2">
        <v>22.634799999999998</v>
      </c>
      <c r="Y247" s="2">
        <f t="shared" si="5"/>
        <v>9.8697060439869415E-3</v>
      </c>
    </row>
    <row r="248" spans="23:25" x14ac:dyDescent="0.25">
      <c r="W248" s="3">
        <v>42684</v>
      </c>
      <c r="X248" s="2">
        <v>22.412500000000001</v>
      </c>
      <c r="Y248" s="2">
        <f t="shared" si="5"/>
        <v>3.4761201411755385E-2</v>
      </c>
    </row>
    <row r="249" spans="23:25" x14ac:dyDescent="0.25">
      <c r="W249" s="3">
        <v>42683</v>
      </c>
      <c r="X249" s="2">
        <v>21.646799999999999</v>
      </c>
      <c r="Y249" s="2">
        <f t="shared" si="5"/>
        <v>6.9090878237616185E-2</v>
      </c>
    </row>
    <row r="250" spans="23:25" x14ac:dyDescent="0.25">
      <c r="W250" s="3">
        <v>42682</v>
      </c>
      <c r="X250" s="2">
        <v>20.201699999999999</v>
      </c>
      <c r="Y250" s="2">
        <f t="shared" si="5"/>
        <v>-1.6125342657703573E-2</v>
      </c>
    </row>
    <row r="251" spans="23:25" x14ac:dyDescent="0.25">
      <c r="W251" s="3">
        <v>42681</v>
      </c>
      <c r="X251" s="2">
        <v>20.530100000000001</v>
      </c>
      <c r="Y251" s="2">
        <f t="shared" si="5"/>
        <v>-3.1736368780848852E-2</v>
      </c>
    </row>
    <row r="252" spans="23:25" x14ac:dyDescent="0.25">
      <c r="W252" s="3">
        <v>42678</v>
      </c>
      <c r="X252" s="2">
        <v>21.1921</v>
      </c>
      <c r="Y252" s="2">
        <f t="shared" si="5"/>
        <v>-4.749909483829304E-3</v>
      </c>
    </row>
    <row r="253" spans="23:25" x14ac:dyDescent="0.25">
      <c r="W253" s="3">
        <v>42677</v>
      </c>
      <c r="X253" s="2">
        <v>21.292999999999999</v>
      </c>
      <c r="Y253" s="2">
        <f t="shared" si="5"/>
        <v>-9.2093304501575692E-3</v>
      </c>
    </row>
    <row r="254" spans="23:25" x14ac:dyDescent="0.25">
      <c r="W254" s="3">
        <v>42676</v>
      </c>
      <c r="X254" s="2">
        <v>21.49</v>
      </c>
      <c r="Y254" s="2">
        <f t="shared" si="5"/>
        <v>1.1969911878014671E-2</v>
      </c>
    </row>
    <row r="255" spans="23:25" x14ac:dyDescent="0.25">
      <c r="W255" s="3">
        <v>42675</v>
      </c>
      <c r="X255" s="2">
        <v>21.234300000000001</v>
      </c>
      <c r="Y255" s="2">
        <f t="shared" si="5"/>
        <v>2.4769378133135733E-2</v>
      </c>
    </row>
    <row r="256" spans="23:25" x14ac:dyDescent="0.25">
      <c r="W256" s="3">
        <v>42674</v>
      </c>
      <c r="X256" s="2">
        <v>20.7148</v>
      </c>
      <c r="Y256" s="2">
        <f t="shared" si="5"/>
        <v>-6.5918548104929335E-3</v>
      </c>
    </row>
    <row r="257" spans="23:25" x14ac:dyDescent="0.25">
      <c r="W257" s="3">
        <v>42671</v>
      </c>
      <c r="X257" s="2">
        <v>20.851800000000001</v>
      </c>
      <c r="Y257" s="2">
        <f t="shared" si="5"/>
        <v>1.5596883669281112E-2</v>
      </c>
    </row>
    <row r="258" spans="23:25" x14ac:dyDescent="0.25">
      <c r="W258" s="3">
        <v>42670</v>
      </c>
      <c r="X258" s="2">
        <v>20.5291</v>
      </c>
      <c r="Y258" s="2">
        <f t="shared" si="5"/>
        <v>7.1372656457633918E-3</v>
      </c>
    </row>
    <row r="259" spans="23:25" x14ac:dyDescent="0.25">
      <c r="W259" s="3">
        <v>42669</v>
      </c>
      <c r="X259" s="2">
        <v>20.383099999999999</v>
      </c>
      <c r="Y259" s="2">
        <f t="shared" si="5"/>
        <v>1.0708108167693586E-2</v>
      </c>
    </row>
    <row r="260" spans="23:25" x14ac:dyDescent="0.25">
      <c r="W260" s="3">
        <v>42668</v>
      </c>
      <c r="X260" s="2">
        <v>20.166</v>
      </c>
      <c r="Y260" s="2">
        <f t="shared" si="5"/>
        <v>-1.1547431236579918E-3</v>
      </c>
    </row>
    <row r="261" spans="23:25" x14ac:dyDescent="0.25">
      <c r="W261" s="3">
        <v>42667</v>
      </c>
      <c r="X261" s="2">
        <v>20.189299999999999</v>
      </c>
      <c r="Y261" s="2">
        <f t="shared" si="5"/>
        <v>-2.2758429201327158E-3</v>
      </c>
    </row>
    <row r="262" spans="23:25" x14ac:dyDescent="0.25">
      <c r="W262" s="3">
        <v>42664</v>
      </c>
      <c r="X262" s="2">
        <v>20.235299999999999</v>
      </c>
      <c r="Y262" s="2">
        <f t="shared" ref="Y262:Y325" si="6">LN(X262/X263)</f>
        <v>-5.848848754925415E-3</v>
      </c>
    </row>
    <row r="263" spans="23:25" x14ac:dyDescent="0.25">
      <c r="W263" s="3">
        <v>42663</v>
      </c>
      <c r="X263" s="2">
        <v>20.353999999999999</v>
      </c>
      <c r="Y263" s="2">
        <f t="shared" si="6"/>
        <v>1.9622265511472776E-3</v>
      </c>
    </row>
    <row r="264" spans="23:25" x14ac:dyDescent="0.25">
      <c r="W264" s="3">
        <v>42662</v>
      </c>
      <c r="X264" s="2">
        <v>20.3141</v>
      </c>
      <c r="Y264" s="2">
        <f t="shared" si="6"/>
        <v>-6.5600710210302554E-3</v>
      </c>
    </row>
    <row r="265" spans="23:25" x14ac:dyDescent="0.25">
      <c r="W265" s="3">
        <v>42661</v>
      </c>
      <c r="X265" s="2">
        <v>20.447800000000001</v>
      </c>
      <c r="Y265" s="2">
        <f t="shared" si="6"/>
        <v>-1.4907066137655531E-2</v>
      </c>
    </row>
    <row r="266" spans="23:25" x14ac:dyDescent="0.25">
      <c r="W266" s="3">
        <v>42660</v>
      </c>
      <c r="X266" s="2">
        <v>20.754899999999999</v>
      </c>
      <c r="Y266" s="2">
        <f t="shared" si="6"/>
        <v>-5.113404483628659E-3</v>
      </c>
    </row>
    <row r="267" spans="23:25" x14ac:dyDescent="0.25">
      <c r="W267" s="3">
        <v>42657</v>
      </c>
      <c r="X267" s="2">
        <v>20.8613</v>
      </c>
      <c r="Y267" s="2">
        <f t="shared" si="6"/>
        <v>-2.9771613573555426E-3</v>
      </c>
    </row>
    <row r="268" spans="23:25" x14ac:dyDescent="0.25">
      <c r="W268" s="3">
        <v>42656</v>
      </c>
      <c r="X268" s="2">
        <v>20.923500000000001</v>
      </c>
      <c r="Y268" s="2">
        <f t="shared" si="6"/>
        <v>4.9972913614220382E-3</v>
      </c>
    </row>
    <row r="269" spans="23:25" x14ac:dyDescent="0.25">
      <c r="W269" s="3">
        <v>42655</v>
      </c>
      <c r="X269" s="2">
        <v>20.819199999999999</v>
      </c>
      <c r="Y269" s="2">
        <f t="shared" si="6"/>
        <v>-4.2657886645559211E-3</v>
      </c>
    </row>
    <row r="270" spans="23:25" x14ac:dyDescent="0.25">
      <c r="W270" s="3">
        <v>42654</v>
      </c>
      <c r="X270" s="2">
        <v>20.908200000000001</v>
      </c>
      <c r="Y270" s="2">
        <f t="shared" si="6"/>
        <v>-8.3635465605133106E-3</v>
      </c>
    </row>
    <row r="271" spans="23:25" x14ac:dyDescent="0.25">
      <c r="W271" s="3">
        <v>42653</v>
      </c>
      <c r="X271" s="2">
        <v>21.0838</v>
      </c>
      <c r="Y271" s="2">
        <f t="shared" si="6"/>
        <v>-2.4276300702657953E-2</v>
      </c>
    </row>
    <row r="272" spans="23:25" x14ac:dyDescent="0.25">
      <c r="W272" s="3">
        <v>42650</v>
      </c>
      <c r="X272" s="2">
        <v>21.601900000000001</v>
      </c>
      <c r="Y272" s="2">
        <f t="shared" si="6"/>
        <v>7.0473044446860301E-3</v>
      </c>
    </row>
    <row r="273" spans="23:25" x14ac:dyDescent="0.25">
      <c r="W273" s="3">
        <v>42649</v>
      </c>
      <c r="X273" s="2">
        <v>21.450199999999999</v>
      </c>
      <c r="Y273" s="2">
        <f t="shared" si="6"/>
        <v>-3.5182463692176313E-3</v>
      </c>
    </row>
    <row r="274" spans="23:25" x14ac:dyDescent="0.25">
      <c r="W274" s="3">
        <v>42648</v>
      </c>
      <c r="X274" s="2">
        <v>21.5258</v>
      </c>
      <c r="Y274" s="2">
        <f t="shared" si="6"/>
        <v>-5.868705513963568E-3</v>
      </c>
    </row>
    <row r="275" spans="23:25" x14ac:dyDescent="0.25">
      <c r="W275" s="3">
        <v>42647</v>
      </c>
      <c r="X275" s="2">
        <v>21.6525</v>
      </c>
      <c r="Y275" s="2">
        <f t="shared" si="6"/>
        <v>1.5344869644678977E-3</v>
      </c>
    </row>
    <row r="276" spans="23:25" x14ac:dyDescent="0.25">
      <c r="W276" s="3">
        <v>42646</v>
      </c>
      <c r="X276" s="2">
        <v>21.619299999999999</v>
      </c>
      <c r="Y276" s="2">
        <f t="shared" si="6"/>
        <v>-8.0299144523453946E-3</v>
      </c>
    </row>
    <row r="277" spans="23:25" x14ac:dyDescent="0.25">
      <c r="W277" s="3">
        <v>42643</v>
      </c>
      <c r="X277" s="2">
        <v>21.793600000000001</v>
      </c>
      <c r="Y277" s="2">
        <f t="shared" si="6"/>
        <v>-5.0574852009185791E-3</v>
      </c>
    </row>
    <row r="278" spans="23:25" x14ac:dyDescent="0.25">
      <c r="W278" s="3">
        <v>42642</v>
      </c>
      <c r="X278" s="2">
        <v>21.9041</v>
      </c>
      <c r="Y278" s="2">
        <f t="shared" si="6"/>
        <v>7.6763581938225772E-3</v>
      </c>
    </row>
    <row r="279" spans="23:25" x14ac:dyDescent="0.25">
      <c r="W279" s="3">
        <v>42641</v>
      </c>
      <c r="X279" s="2">
        <v>21.736599999999999</v>
      </c>
      <c r="Y279" s="2">
        <f t="shared" si="6"/>
        <v>-3.8637033156548191E-4</v>
      </c>
    </row>
    <row r="280" spans="23:25" x14ac:dyDescent="0.25">
      <c r="W280" s="3">
        <v>42640</v>
      </c>
      <c r="X280" s="2">
        <v>21.745000000000001</v>
      </c>
      <c r="Y280" s="2">
        <f t="shared" si="6"/>
        <v>-2.8859814628488932E-2</v>
      </c>
    </row>
    <row r="281" spans="23:25" x14ac:dyDescent="0.25">
      <c r="W281" s="3">
        <v>42639</v>
      </c>
      <c r="X281" s="2">
        <v>22.381699999999999</v>
      </c>
      <c r="Y281" s="2">
        <f t="shared" si="6"/>
        <v>7.3768970081217935E-3</v>
      </c>
    </row>
    <row r="282" spans="23:25" x14ac:dyDescent="0.25">
      <c r="W282" s="3">
        <v>42636</v>
      </c>
      <c r="X282" s="2">
        <v>22.217199999999998</v>
      </c>
      <c r="Y282" s="2">
        <f t="shared" si="6"/>
        <v>1.0479070074595918E-2</v>
      </c>
    </row>
    <row r="283" spans="23:25" x14ac:dyDescent="0.25">
      <c r="W283" s="3">
        <v>42635</v>
      </c>
      <c r="X283" s="2">
        <v>21.985600000000002</v>
      </c>
      <c r="Y283" s="2">
        <f t="shared" si="6"/>
        <v>-5.0767863575929975E-3</v>
      </c>
    </row>
    <row r="284" spans="23:25" x14ac:dyDescent="0.25">
      <c r="W284" s="3">
        <v>42634</v>
      </c>
      <c r="X284" s="2">
        <v>22.0975</v>
      </c>
      <c r="Y284" s="2">
        <f t="shared" si="6"/>
        <v>2.8966747282099055E-4</v>
      </c>
    </row>
    <row r="285" spans="23:25" x14ac:dyDescent="0.25">
      <c r="W285" s="3">
        <v>42633</v>
      </c>
      <c r="X285" s="2">
        <v>22.091100000000001</v>
      </c>
      <c r="Y285" s="2">
        <f t="shared" si="6"/>
        <v>3.9551021055094461E-3</v>
      </c>
    </row>
    <row r="286" spans="23:25" x14ac:dyDescent="0.25">
      <c r="W286" s="3">
        <v>42632</v>
      </c>
      <c r="X286" s="2">
        <v>22.003900000000002</v>
      </c>
      <c r="Y286" s="2">
        <f t="shared" si="6"/>
        <v>6.3325255097515781E-3</v>
      </c>
    </row>
    <row r="287" spans="23:25" x14ac:dyDescent="0.25">
      <c r="W287" s="3">
        <v>42629</v>
      </c>
      <c r="X287" s="2">
        <v>21.864999999999998</v>
      </c>
      <c r="Y287" s="2">
        <f t="shared" si="6"/>
        <v>4.7218553360635577E-3</v>
      </c>
    </row>
    <row r="288" spans="23:25" x14ac:dyDescent="0.25">
      <c r="W288" s="3">
        <v>42628</v>
      </c>
      <c r="X288" s="2">
        <v>21.762</v>
      </c>
      <c r="Y288" s="2">
        <f t="shared" si="6"/>
        <v>3.5952798366215878E-3</v>
      </c>
    </row>
    <row r="289" spans="23:25" x14ac:dyDescent="0.25">
      <c r="W289" s="3">
        <v>42627</v>
      </c>
      <c r="X289" s="2">
        <v>21.683900000000001</v>
      </c>
      <c r="Y289" s="2">
        <f t="shared" si="6"/>
        <v>1.2039590267937859E-2</v>
      </c>
    </row>
    <row r="290" spans="23:25" x14ac:dyDescent="0.25">
      <c r="W290" s="3">
        <v>42626</v>
      </c>
      <c r="X290" s="2">
        <v>21.424399999999999</v>
      </c>
      <c r="Y290" s="2">
        <f t="shared" si="6"/>
        <v>1.345809083710521E-2</v>
      </c>
    </row>
    <row r="291" spans="23:25" x14ac:dyDescent="0.25">
      <c r="W291" s="3">
        <v>42625</v>
      </c>
      <c r="X291" s="2">
        <v>21.138000000000002</v>
      </c>
      <c r="Y291" s="2">
        <f t="shared" si="6"/>
        <v>-4.5077545856102748E-3</v>
      </c>
    </row>
    <row r="292" spans="23:25" x14ac:dyDescent="0.25">
      <c r="W292" s="3">
        <v>42622</v>
      </c>
      <c r="X292" s="2">
        <v>21.233499999999999</v>
      </c>
      <c r="Y292" s="2">
        <f t="shared" si="6"/>
        <v>9.6967072385742929E-3</v>
      </c>
    </row>
    <row r="293" spans="23:25" x14ac:dyDescent="0.25">
      <c r="W293" s="3">
        <v>42621</v>
      </c>
      <c r="X293" s="2">
        <v>21.028600000000001</v>
      </c>
      <c r="Y293" s="2">
        <f t="shared" si="6"/>
        <v>1.7659751180271452E-2</v>
      </c>
    </row>
    <row r="294" spans="23:25" x14ac:dyDescent="0.25">
      <c r="W294" s="3">
        <v>42620</v>
      </c>
      <c r="X294" s="2">
        <v>20.660499999999999</v>
      </c>
      <c r="Y294" s="2">
        <f t="shared" si="6"/>
        <v>4.3510702556190531E-3</v>
      </c>
    </row>
    <row r="295" spans="23:25" x14ac:dyDescent="0.25">
      <c r="W295" s="3">
        <v>42619</v>
      </c>
      <c r="X295" s="2">
        <v>20.570799999999998</v>
      </c>
      <c r="Y295" s="2">
        <f t="shared" si="6"/>
        <v>-6.0243627757647486E-3</v>
      </c>
    </row>
    <row r="296" spans="23:25" x14ac:dyDescent="0.25">
      <c r="W296" s="3">
        <v>42618</v>
      </c>
      <c r="X296" s="2">
        <v>20.6951</v>
      </c>
      <c r="Y296" s="2">
        <f t="shared" si="6"/>
        <v>-2.0032976623689473E-3</v>
      </c>
    </row>
    <row r="297" spans="23:25" x14ac:dyDescent="0.25">
      <c r="W297" s="3">
        <v>42615</v>
      </c>
      <c r="X297" s="2">
        <v>20.736599999999999</v>
      </c>
      <c r="Y297" s="2">
        <f t="shared" si="6"/>
        <v>-1.2183991557137328E-2</v>
      </c>
    </row>
    <row r="298" spans="23:25" x14ac:dyDescent="0.25">
      <c r="W298" s="3">
        <v>42614</v>
      </c>
      <c r="X298" s="2">
        <v>20.9908</v>
      </c>
      <c r="Y298" s="2">
        <f t="shared" si="6"/>
        <v>1.5208693339327176E-3</v>
      </c>
    </row>
    <row r="299" spans="23:25" x14ac:dyDescent="0.25">
      <c r="W299" s="3">
        <v>42613</v>
      </c>
      <c r="X299" s="2">
        <v>20.9589</v>
      </c>
      <c r="Y299" s="2">
        <f t="shared" si="6"/>
        <v>-1.7174998968773512E-4</v>
      </c>
    </row>
    <row r="300" spans="23:25" x14ac:dyDescent="0.25">
      <c r="W300" s="3">
        <v>42612</v>
      </c>
      <c r="X300" s="2">
        <v>20.962499999999999</v>
      </c>
      <c r="Y300" s="2">
        <f t="shared" si="6"/>
        <v>5.8705072391946065E-3</v>
      </c>
    </row>
    <row r="301" spans="23:25" x14ac:dyDescent="0.25">
      <c r="W301" s="3">
        <v>42611</v>
      </c>
      <c r="X301" s="2">
        <v>20.8398</v>
      </c>
      <c r="Y301" s="2">
        <f t="shared" si="6"/>
        <v>1.282023756183988E-3</v>
      </c>
    </row>
    <row r="302" spans="23:25" x14ac:dyDescent="0.25">
      <c r="W302" s="3">
        <v>42608</v>
      </c>
      <c r="X302" s="2">
        <v>20.813099999999999</v>
      </c>
      <c r="Y302" s="2">
        <f t="shared" si="6"/>
        <v>4.3673553546260116E-3</v>
      </c>
    </row>
    <row r="303" spans="23:25" x14ac:dyDescent="0.25">
      <c r="W303" s="3">
        <v>42607</v>
      </c>
      <c r="X303" s="2">
        <v>20.7224</v>
      </c>
      <c r="Y303" s="2">
        <f t="shared" si="6"/>
        <v>-3.2328107573424778E-3</v>
      </c>
    </row>
    <row r="304" spans="23:25" x14ac:dyDescent="0.25">
      <c r="W304" s="3">
        <v>42606</v>
      </c>
      <c r="X304" s="2">
        <v>20.7895</v>
      </c>
      <c r="Y304" s="2">
        <f t="shared" si="6"/>
        <v>-9.6123746939872461E-3</v>
      </c>
    </row>
    <row r="305" spans="23:25" x14ac:dyDescent="0.25">
      <c r="W305" s="3">
        <v>42605</v>
      </c>
      <c r="X305" s="2">
        <v>20.990300000000001</v>
      </c>
      <c r="Y305" s="2">
        <f t="shared" si="6"/>
        <v>1.352101119125578E-2</v>
      </c>
    </row>
    <row r="306" spans="23:25" x14ac:dyDescent="0.25">
      <c r="W306" s="3">
        <v>42604</v>
      </c>
      <c r="X306" s="2">
        <v>20.708400000000001</v>
      </c>
      <c r="Y306" s="2">
        <f t="shared" si="6"/>
        <v>3.4053783658738036E-3</v>
      </c>
    </row>
    <row r="307" spans="23:25" x14ac:dyDescent="0.25">
      <c r="W307" s="3">
        <v>42601</v>
      </c>
      <c r="X307" s="2">
        <v>20.638000000000002</v>
      </c>
      <c r="Y307" s="2">
        <f t="shared" si="6"/>
        <v>-6.732881661177197E-4</v>
      </c>
    </row>
    <row r="308" spans="23:25" x14ac:dyDescent="0.25">
      <c r="W308" s="3">
        <v>42600</v>
      </c>
      <c r="X308" s="2">
        <v>20.651900000000001</v>
      </c>
      <c r="Y308" s="2">
        <f t="shared" si="6"/>
        <v>8.2266974404267054E-3</v>
      </c>
    </row>
    <row r="309" spans="23:25" x14ac:dyDescent="0.25">
      <c r="W309" s="3">
        <v>42599</v>
      </c>
      <c r="X309" s="2">
        <v>20.482700000000001</v>
      </c>
      <c r="Y309" s="2">
        <f t="shared" si="6"/>
        <v>5.5223063727160735E-3</v>
      </c>
    </row>
    <row r="310" spans="23:25" x14ac:dyDescent="0.25">
      <c r="W310" s="3">
        <v>42598</v>
      </c>
      <c r="X310" s="2">
        <v>20.369900000000001</v>
      </c>
      <c r="Y310" s="2">
        <f t="shared" si="6"/>
        <v>7.4998626876537737E-3</v>
      </c>
    </row>
    <row r="311" spans="23:25" x14ac:dyDescent="0.25">
      <c r="W311" s="3">
        <v>42597</v>
      </c>
      <c r="X311" s="2">
        <v>20.217700000000001</v>
      </c>
      <c r="Y311" s="2">
        <f t="shared" si="6"/>
        <v>-8.491030580378426E-3</v>
      </c>
    </row>
    <row r="312" spans="23:25" x14ac:dyDescent="0.25">
      <c r="W312" s="3">
        <v>42594</v>
      </c>
      <c r="X312" s="2">
        <v>20.3901</v>
      </c>
      <c r="Y312" s="2">
        <f t="shared" si="6"/>
        <v>4.3202343793234304E-3</v>
      </c>
    </row>
    <row r="313" spans="23:25" x14ac:dyDescent="0.25">
      <c r="W313" s="3">
        <v>42593</v>
      </c>
      <c r="X313" s="2">
        <v>20.302199999999999</v>
      </c>
      <c r="Y313" s="2">
        <f t="shared" si="6"/>
        <v>-1.3877120862408988E-2</v>
      </c>
    </row>
    <row r="314" spans="23:25" x14ac:dyDescent="0.25">
      <c r="W314" s="3">
        <v>42592</v>
      </c>
      <c r="X314" s="2">
        <v>20.585899999999999</v>
      </c>
      <c r="Y314" s="2">
        <f t="shared" si="6"/>
        <v>4.3522355615792747E-3</v>
      </c>
    </row>
    <row r="315" spans="23:25" x14ac:dyDescent="0.25">
      <c r="W315" s="3">
        <v>42591</v>
      </c>
      <c r="X315" s="2">
        <v>20.496500000000001</v>
      </c>
      <c r="Y315" s="2">
        <f t="shared" si="6"/>
        <v>-3.6476217701054844E-3</v>
      </c>
    </row>
    <row r="316" spans="23:25" x14ac:dyDescent="0.25">
      <c r="W316" s="3">
        <v>42590</v>
      </c>
      <c r="X316" s="2">
        <v>20.571400000000001</v>
      </c>
      <c r="Y316" s="2">
        <f t="shared" si="6"/>
        <v>-1.079638491513487E-2</v>
      </c>
    </row>
    <row r="317" spans="23:25" x14ac:dyDescent="0.25">
      <c r="W317" s="3">
        <v>42587</v>
      </c>
      <c r="X317" s="2">
        <v>20.794699999999999</v>
      </c>
      <c r="Y317" s="2">
        <f t="shared" si="6"/>
        <v>-1.1898329348746427E-2</v>
      </c>
    </row>
    <row r="318" spans="23:25" x14ac:dyDescent="0.25">
      <c r="W318" s="3">
        <v>42586</v>
      </c>
      <c r="X318" s="2">
        <v>21.043600000000001</v>
      </c>
      <c r="Y318" s="2">
        <f t="shared" si="6"/>
        <v>-6.93557072868182E-4</v>
      </c>
    </row>
    <row r="319" spans="23:25" x14ac:dyDescent="0.25">
      <c r="W319" s="3">
        <v>42585</v>
      </c>
      <c r="X319" s="2">
        <v>21.058199999999999</v>
      </c>
      <c r="Y319" s="2">
        <f t="shared" si="6"/>
        <v>-9.1750918399433161E-3</v>
      </c>
    </row>
    <row r="320" spans="23:25" x14ac:dyDescent="0.25">
      <c r="W320" s="3">
        <v>42584</v>
      </c>
      <c r="X320" s="2">
        <v>21.252300000000002</v>
      </c>
      <c r="Y320" s="2">
        <f t="shared" si="6"/>
        <v>9.3223137392291454E-3</v>
      </c>
    </row>
    <row r="321" spans="23:25" x14ac:dyDescent="0.25">
      <c r="W321" s="3">
        <v>42583</v>
      </c>
      <c r="X321" s="2">
        <v>21.055099999999999</v>
      </c>
      <c r="Y321" s="2">
        <f t="shared" si="6"/>
        <v>4.6987220923506339E-3</v>
      </c>
    </row>
    <row r="322" spans="23:25" x14ac:dyDescent="0.25">
      <c r="W322" s="3">
        <v>42580</v>
      </c>
      <c r="X322" s="2">
        <v>20.956399999999999</v>
      </c>
      <c r="Y322" s="2">
        <f t="shared" si="6"/>
        <v>1.4086762446243884E-3</v>
      </c>
    </row>
    <row r="323" spans="23:25" x14ac:dyDescent="0.25">
      <c r="W323" s="3">
        <v>42579</v>
      </c>
      <c r="X323" s="2">
        <v>20.9269</v>
      </c>
      <c r="Y323" s="2">
        <f t="shared" si="6"/>
        <v>5.1549716274869239E-3</v>
      </c>
    </row>
    <row r="324" spans="23:25" x14ac:dyDescent="0.25">
      <c r="W324" s="3">
        <v>42578</v>
      </c>
      <c r="X324" s="2">
        <v>20.819299999999998</v>
      </c>
      <c r="Y324" s="2">
        <f t="shared" si="6"/>
        <v>9.2698479049084792E-3</v>
      </c>
    </row>
    <row r="325" spans="23:25" x14ac:dyDescent="0.25">
      <c r="W325" s="3">
        <v>42577</v>
      </c>
      <c r="X325" s="2">
        <v>20.627199999999998</v>
      </c>
      <c r="Y325" s="2">
        <f t="shared" si="6"/>
        <v>-1.1483087934891778E-3</v>
      </c>
    </row>
    <row r="326" spans="23:25" x14ac:dyDescent="0.25">
      <c r="W326" s="3">
        <v>42576</v>
      </c>
      <c r="X326" s="2">
        <v>20.6509</v>
      </c>
      <c r="Y326" s="2">
        <f t="shared" ref="Y326:Y389" si="7">LN(X326/X327)</f>
        <v>1.4201445192718804E-2</v>
      </c>
    </row>
    <row r="327" spans="23:25" x14ac:dyDescent="0.25">
      <c r="W327" s="3">
        <v>42573</v>
      </c>
      <c r="X327" s="2">
        <v>20.3597</v>
      </c>
      <c r="Y327" s="2">
        <f t="shared" si="7"/>
        <v>-5.9694653200108175E-3</v>
      </c>
    </row>
    <row r="328" spans="23:25" x14ac:dyDescent="0.25">
      <c r="W328" s="3">
        <v>42572</v>
      </c>
      <c r="X328" s="2">
        <v>20.4816</v>
      </c>
      <c r="Y328" s="2">
        <f t="shared" si="7"/>
        <v>-4.5060810808661951E-3</v>
      </c>
    </row>
    <row r="329" spans="23:25" x14ac:dyDescent="0.25">
      <c r="W329" s="3">
        <v>42571</v>
      </c>
      <c r="X329" s="2">
        <v>20.574100000000001</v>
      </c>
      <c r="Y329" s="2">
        <f t="shared" si="7"/>
        <v>8.9148558467459869E-3</v>
      </c>
    </row>
    <row r="330" spans="23:25" x14ac:dyDescent="0.25">
      <c r="W330" s="3">
        <v>42570</v>
      </c>
      <c r="X330" s="2">
        <v>20.391500000000001</v>
      </c>
      <c r="Y330" s="2">
        <f t="shared" si="7"/>
        <v>1.3986187854504695E-3</v>
      </c>
    </row>
    <row r="331" spans="23:25" x14ac:dyDescent="0.25">
      <c r="W331" s="3">
        <v>42569</v>
      </c>
      <c r="X331" s="2">
        <v>20.363</v>
      </c>
      <c r="Y331" s="2">
        <f t="shared" si="7"/>
        <v>-8.031307384166745E-3</v>
      </c>
    </row>
    <row r="332" spans="23:25" x14ac:dyDescent="0.25">
      <c r="W332" s="3">
        <v>42566</v>
      </c>
      <c r="X332" s="2">
        <v>20.527200000000001</v>
      </c>
      <c r="Y332" s="2">
        <f t="shared" si="7"/>
        <v>5.8042551483136907E-3</v>
      </c>
    </row>
    <row r="333" spans="23:25" x14ac:dyDescent="0.25">
      <c r="W333" s="3">
        <v>42565</v>
      </c>
      <c r="X333" s="2">
        <v>20.4084</v>
      </c>
      <c r="Y333" s="2">
        <f t="shared" si="7"/>
        <v>1.9864486634479967E-3</v>
      </c>
    </row>
    <row r="334" spans="23:25" x14ac:dyDescent="0.25">
      <c r="W334" s="3">
        <v>42564</v>
      </c>
      <c r="X334" s="2">
        <v>20.367899999999999</v>
      </c>
      <c r="Y334" s="2">
        <f t="shared" si="7"/>
        <v>3.9847745987860997E-3</v>
      </c>
    </row>
    <row r="335" spans="23:25" x14ac:dyDescent="0.25">
      <c r="W335" s="3">
        <v>42563</v>
      </c>
      <c r="X335" s="2">
        <v>20.286899999999999</v>
      </c>
      <c r="Y335" s="2">
        <f t="shared" si="7"/>
        <v>-6.5982193836426209E-3</v>
      </c>
    </row>
    <row r="336" spans="23:25" x14ac:dyDescent="0.25">
      <c r="W336" s="3">
        <v>42562</v>
      </c>
      <c r="X336" s="2">
        <v>20.421199999999999</v>
      </c>
      <c r="Y336" s="2">
        <f t="shared" si="7"/>
        <v>-1.5706617377174202E-3</v>
      </c>
    </row>
    <row r="337" spans="23:25" x14ac:dyDescent="0.25">
      <c r="W337" s="3">
        <v>42559</v>
      </c>
      <c r="X337" s="2">
        <v>20.453299999999999</v>
      </c>
      <c r="Y337" s="2">
        <f t="shared" si="7"/>
        <v>-1.8221211585925521E-2</v>
      </c>
    </row>
    <row r="338" spans="23:25" x14ac:dyDescent="0.25">
      <c r="W338" s="3">
        <v>42558</v>
      </c>
      <c r="X338" s="2">
        <v>20.8294</v>
      </c>
      <c r="Y338" s="2">
        <f t="shared" si="7"/>
        <v>1.5278548147116381E-3</v>
      </c>
    </row>
    <row r="339" spans="23:25" x14ac:dyDescent="0.25">
      <c r="W339" s="3">
        <v>42557</v>
      </c>
      <c r="X339" s="2">
        <v>20.797599999999999</v>
      </c>
      <c r="Y339" s="2">
        <f t="shared" si="7"/>
        <v>-2.2525290429849551E-3</v>
      </c>
    </row>
    <row r="340" spans="23:25" x14ac:dyDescent="0.25">
      <c r="W340" s="3">
        <v>42556</v>
      </c>
      <c r="X340" s="2">
        <v>20.8445</v>
      </c>
      <c r="Y340" s="2">
        <f t="shared" si="7"/>
        <v>1.4418982567906882E-2</v>
      </c>
    </row>
    <row r="341" spans="23:25" x14ac:dyDescent="0.25">
      <c r="W341" s="3">
        <v>42555</v>
      </c>
      <c r="X341" s="2">
        <v>20.546099999999999</v>
      </c>
      <c r="Y341" s="2">
        <f t="shared" si="7"/>
        <v>4.4926795258278043E-3</v>
      </c>
    </row>
    <row r="342" spans="23:25" x14ac:dyDescent="0.25">
      <c r="W342" s="3">
        <v>42552</v>
      </c>
      <c r="X342" s="2">
        <v>20.454000000000001</v>
      </c>
      <c r="Y342" s="2">
        <f t="shared" si="7"/>
        <v>7.3654765618215963E-3</v>
      </c>
    </row>
    <row r="343" spans="23:25" x14ac:dyDescent="0.25">
      <c r="W343" s="3">
        <v>42551</v>
      </c>
      <c r="X343" s="2">
        <v>20.303899999999999</v>
      </c>
      <c r="Y343" s="2">
        <f t="shared" si="7"/>
        <v>-1.2694947721857313E-2</v>
      </c>
    </row>
    <row r="344" spans="23:25" x14ac:dyDescent="0.25">
      <c r="W344" s="3">
        <v>42550</v>
      </c>
      <c r="X344" s="2">
        <v>20.563300000000002</v>
      </c>
      <c r="Y344" s="2">
        <f t="shared" si="7"/>
        <v>-1.3630164068752712E-2</v>
      </c>
    </row>
    <row r="345" spans="23:25" x14ac:dyDescent="0.25">
      <c r="W345" s="3">
        <v>42549</v>
      </c>
      <c r="X345" s="2">
        <v>20.845500000000001</v>
      </c>
      <c r="Y345" s="2">
        <f t="shared" si="7"/>
        <v>-1.4430883378778958E-2</v>
      </c>
    </row>
    <row r="346" spans="23:25" x14ac:dyDescent="0.25">
      <c r="W346" s="3">
        <v>42548</v>
      </c>
      <c r="X346" s="2">
        <v>21.148499999999999</v>
      </c>
      <c r="Y346" s="2">
        <f t="shared" si="7"/>
        <v>5.248161326585875E-3</v>
      </c>
    </row>
    <row r="347" spans="23:25" x14ac:dyDescent="0.25">
      <c r="W347" s="3">
        <v>42545</v>
      </c>
      <c r="X347" s="2">
        <v>21.037800000000001</v>
      </c>
      <c r="Y347" s="2">
        <f t="shared" si="7"/>
        <v>1.3827586441476266E-2</v>
      </c>
    </row>
    <row r="348" spans="23:25" x14ac:dyDescent="0.25">
      <c r="W348" s="3">
        <v>42544</v>
      </c>
      <c r="X348" s="2">
        <v>20.748899999999999</v>
      </c>
      <c r="Y348" s="2">
        <f t="shared" si="7"/>
        <v>-6.5188120406053165E-3</v>
      </c>
    </row>
    <row r="349" spans="23:25" x14ac:dyDescent="0.25">
      <c r="W349" s="3">
        <v>42543</v>
      </c>
      <c r="X349" s="2">
        <v>20.884599999999999</v>
      </c>
      <c r="Y349" s="2">
        <f t="shared" si="7"/>
        <v>-2.5823002547502275E-3</v>
      </c>
    </row>
    <row r="350" spans="23:25" x14ac:dyDescent="0.25">
      <c r="W350" s="3">
        <v>42542</v>
      </c>
      <c r="X350" s="2">
        <v>20.938600000000001</v>
      </c>
      <c r="Y350" s="2">
        <f t="shared" si="7"/>
        <v>-8.1383049662887563E-3</v>
      </c>
    </row>
    <row r="351" spans="23:25" x14ac:dyDescent="0.25">
      <c r="W351" s="3">
        <v>42541</v>
      </c>
      <c r="X351" s="2">
        <v>21.1097</v>
      </c>
      <c r="Y351" s="2">
        <f t="shared" si="7"/>
        <v>-6.727768938420229E-3</v>
      </c>
    </row>
    <row r="352" spans="23:25" x14ac:dyDescent="0.25">
      <c r="W352" s="3">
        <v>42538</v>
      </c>
      <c r="X352" s="2">
        <v>21.252199999999998</v>
      </c>
      <c r="Y352" s="2">
        <f t="shared" si="7"/>
        <v>-6.0210928220606459E-4</v>
      </c>
    </row>
    <row r="353" spans="23:25" x14ac:dyDescent="0.25">
      <c r="W353" s="3">
        <v>42537</v>
      </c>
      <c r="X353" s="2">
        <v>21.265000000000001</v>
      </c>
      <c r="Y353" s="2">
        <f t="shared" si="7"/>
        <v>-1.1937381867527688E-3</v>
      </c>
    </row>
    <row r="354" spans="23:25" x14ac:dyDescent="0.25">
      <c r="W354" s="3">
        <v>42536</v>
      </c>
      <c r="X354" s="2">
        <v>21.290399999999998</v>
      </c>
      <c r="Y354" s="2">
        <f t="shared" si="7"/>
        <v>3.4865127173772238E-3</v>
      </c>
    </row>
    <row r="355" spans="23:25" x14ac:dyDescent="0.25">
      <c r="W355" s="3">
        <v>42535</v>
      </c>
      <c r="X355" s="2">
        <v>21.2163</v>
      </c>
      <c r="Y355" s="2">
        <f t="shared" si="7"/>
        <v>-2.7676206259450407E-3</v>
      </c>
    </row>
    <row r="356" spans="23:25" x14ac:dyDescent="0.25">
      <c r="W356" s="3">
        <v>42534</v>
      </c>
      <c r="X356" s="2">
        <v>21.275099999999998</v>
      </c>
      <c r="Y356" s="2">
        <f t="shared" si="7"/>
        <v>1.478793648387028E-2</v>
      </c>
    </row>
    <row r="357" spans="23:25" x14ac:dyDescent="0.25">
      <c r="W357" s="3">
        <v>42531</v>
      </c>
      <c r="X357" s="2">
        <v>20.962800000000001</v>
      </c>
      <c r="Y357" s="2">
        <f t="shared" si="7"/>
        <v>1.5043804186931912E-2</v>
      </c>
    </row>
    <row r="358" spans="23:25" x14ac:dyDescent="0.25">
      <c r="W358" s="3">
        <v>42530</v>
      </c>
      <c r="X358" s="2">
        <v>20.649799999999999</v>
      </c>
      <c r="Y358" s="2">
        <f t="shared" si="7"/>
        <v>3.1966677432992524E-4</v>
      </c>
    </row>
    <row r="359" spans="23:25" x14ac:dyDescent="0.25">
      <c r="W359" s="3">
        <v>42529</v>
      </c>
      <c r="X359" s="2">
        <v>20.6432</v>
      </c>
      <c r="Y359" s="2">
        <f t="shared" si="7"/>
        <v>-9.9967574533929519E-3</v>
      </c>
    </row>
    <row r="360" spans="23:25" x14ac:dyDescent="0.25">
      <c r="W360" s="3">
        <v>42528</v>
      </c>
      <c r="X360" s="2">
        <v>20.8506</v>
      </c>
      <c r="Y360" s="2">
        <f t="shared" si="7"/>
        <v>-1.6514677899031733E-2</v>
      </c>
    </row>
    <row r="361" spans="23:25" x14ac:dyDescent="0.25">
      <c r="W361" s="3">
        <v>42527</v>
      </c>
      <c r="X361" s="2">
        <v>21.197800000000001</v>
      </c>
      <c r="Y361" s="2">
        <f t="shared" si="7"/>
        <v>3.1089234061406536E-3</v>
      </c>
    </row>
    <row r="362" spans="23:25" x14ac:dyDescent="0.25">
      <c r="W362" s="3">
        <v>42524</v>
      </c>
      <c r="X362" s="2">
        <v>21.132000000000001</v>
      </c>
      <c r="Y362" s="2">
        <f t="shared" si="7"/>
        <v>1.4523853170001206E-2</v>
      </c>
    </row>
    <row r="363" spans="23:25" x14ac:dyDescent="0.25">
      <c r="W363" s="3">
        <v>42523</v>
      </c>
      <c r="X363" s="2">
        <v>20.827300000000001</v>
      </c>
      <c r="Y363" s="2">
        <f t="shared" si="7"/>
        <v>5.063862525135898E-3</v>
      </c>
    </row>
    <row r="364" spans="23:25" x14ac:dyDescent="0.25">
      <c r="W364" s="3">
        <v>42522</v>
      </c>
      <c r="X364" s="2">
        <v>20.722100000000001</v>
      </c>
      <c r="Y364" s="2">
        <f t="shared" si="7"/>
        <v>7.824140566402675E-3</v>
      </c>
    </row>
    <row r="365" spans="23:25" x14ac:dyDescent="0.25">
      <c r="W365" s="3">
        <v>42521</v>
      </c>
      <c r="X365" s="2">
        <v>20.560600000000001</v>
      </c>
      <c r="Y365" s="2">
        <f t="shared" si="7"/>
        <v>-1.3171870487076055E-3</v>
      </c>
    </row>
    <row r="366" spans="23:25" x14ac:dyDescent="0.25">
      <c r="W366" s="3">
        <v>42520</v>
      </c>
      <c r="X366" s="2">
        <v>20.587700000000002</v>
      </c>
      <c r="Y366" s="2">
        <f t="shared" si="7"/>
        <v>2.7773539618286976E-3</v>
      </c>
    </row>
    <row r="367" spans="23:25" x14ac:dyDescent="0.25">
      <c r="W367" s="3">
        <v>42517</v>
      </c>
      <c r="X367" s="2">
        <v>20.5306</v>
      </c>
      <c r="Y367" s="2">
        <f t="shared" si="7"/>
        <v>-6.2055602282332662E-3</v>
      </c>
    </row>
    <row r="368" spans="23:25" x14ac:dyDescent="0.25">
      <c r="W368" s="3">
        <v>42516</v>
      </c>
      <c r="X368" s="2">
        <v>20.6584</v>
      </c>
      <c r="Y368" s="2">
        <f t="shared" si="7"/>
        <v>1.9526855622575185E-3</v>
      </c>
    </row>
    <row r="369" spans="23:25" x14ac:dyDescent="0.25">
      <c r="W369" s="3">
        <v>42515</v>
      </c>
      <c r="X369" s="2">
        <v>20.618099999999998</v>
      </c>
      <c r="Y369" s="2">
        <f t="shared" si="7"/>
        <v>9.8505681746534845E-4</v>
      </c>
    </row>
    <row r="370" spans="23:25" x14ac:dyDescent="0.25">
      <c r="W370" s="3">
        <v>42514</v>
      </c>
      <c r="X370" s="2">
        <v>20.597799999999999</v>
      </c>
      <c r="Y370" s="2">
        <f t="shared" si="7"/>
        <v>-8.6430794438427851E-3</v>
      </c>
    </row>
    <row r="371" spans="23:25" x14ac:dyDescent="0.25">
      <c r="W371" s="3">
        <v>42513</v>
      </c>
      <c r="X371" s="2">
        <v>20.776599999999998</v>
      </c>
      <c r="Y371" s="2">
        <f t="shared" si="7"/>
        <v>9.4007288244276569E-3</v>
      </c>
    </row>
    <row r="372" spans="23:25" x14ac:dyDescent="0.25">
      <c r="W372" s="3">
        <v>42510</v>
      </c>
      <c r="X372" s="2">
        <v>20.5822</v>
      </c>
      <c r="Y372" s="2">
        <f t="shared" si="7"/>
        <v>-2.7461747929755564E-3</v>
      </c>
    </row>
    <row r="373" spans="23:25" x14ac:dyDescent="0.25">
      <c r="W373" s="3">
        <v>42509</v>
      </c>
      <c r="X373" s="2">
        <v>20.6388</v>
      </c>
      <c r="Y373" s="2">
        <f t="shared" si="7"/>
        <v>-2.7193258123857154E-3</v>
      </c>
    </row>
    <row r="374" spans="23:25" x14ac:dyDescent="0.25">
      <c r="W374" s="3">
        <v>42508</v>
      </c>
      <c r="X374" s="2">
        <v>20.695</v>
      </c>
      <c r="Y374" s="2">
        <f t="shared" si="7"/>
        <v>1.160373383596948E-3</v>
      </c>
    </row>
    <row r="375" spans="23:25" x14ac:dyDescent="0.25">
      <c r="W375" s="3">
        <v>42507</v>
      </c>
      <c r="X375" s="2">
        <v>20.670999999999999</v>
      </c>
      <c r="Y375" s="2">
        <f t="shared" si="7"/>
        <v>-2.512442738251641E-3</v>
      </c>
    </row>
    <row r="376" spans="23:25" x14ac:dyDescent="0.25">
      <c r="W376" s="3">
        <v>42506</v>
      </c>
      <c r="X376" s="2">
        <v>20.722999999999999</v>
      </c>
      <c r="Y376" s="2">
        <f t="shared" si="7"/>
        <v>8.4173174536136559E-3</v>
      </c>
    </row>
    <row r="377" spans="23:25" x14ac:dyDescent="0.25">
      <c r="W377" s="3">
        <v>42503</v>
      </c>
      <c r="X377" s="2">
        <v>20.549299999999999</v>
      </c>
      <c r="Y377" s="2">
        <f t="shared" si="7"/>
        <v>4.9760326694200038E-3</v>
      </c>
    </row>
    <row r="378" spans="23:25" x14ac:dyDescent="0.25">
      <c r="W378" s="3">
        <v>42502</v>
      </c>
      <c r="X378" s="2">
        <v>20.447299999999998</v>
      </c>
      <c r="Y378" s="2">
        <f t="shared" si="7"/>
        <v>-5.3749934305966675E-3</v>
      </c>
    </row>
    <row r="379" spans="23:25" x14ac:dyDescent="0.25">
      <c r="W379" s="3">
        <v>42501</v>
      </c>
      <c r="X379" s="2">
        <v>20.557500000000001</v>
      </c>
      <c r="Y379" s="2">
        <f t="shared" si="7"/>
        <v>4.802954389224204E-3</v>
      </c>
    </row>
    <row r="380" spans="23:25" x14ac:dyDescent="0.25">
      <c r="W380" s="3">
        <v>42500</v>
      </c>
      <c r="X380" s="2">
        <v>20.459</v>
      </c>
      <c r="Y380" s="2">
        <f t="shared" si="7"/>
        <v>-1.268136016077275E-2</v>
      </c>
    </row>
    <row r="381" spans="23:25" x14ac:dyDescent="0.25">
      <c r="W381" s="3">
        <v>42499</v>
      </c>
      <c r="X381" s="2">
        <v>20.720099999999999</v>
      </c>
      <c r="Y381" s="2">
        <f t="shared" si="7"/>
        <v>1.6540402345346972E-2</v>
      </c>
    </row>
    <row r="382" spans="23:25" x14ac:dyDescent="0.25">
      <c r="W382" s="3">
        <v>42496</v>
      </c>
      <c r="X382" s="2">
        <v>20.380199999999999</v>
      </c>
      <c r="Y382" s="2">
        <f t="shared" si="7"/>
        <v>-1.3680395775903438E-3</v>
      </c>
    </row>
    <row r="383" spans="23:25" x14ac:dyDescent="0.25">
      <c r="W383" s="3">
        <v>42495</v>
      </c>
      <c r="X383" s="2">
        <v>20.408100000000001</v>
      </c>
      <c r="Y383" s="2">
        <f t="shared" si="7"/>
        <v>-1.914072932396647E-3</v>
      </c>
    </row>
    <row r="384" spans="23:25" x14ac:dyDescent="0.25">
      <c r="W384" s="3">
        <v>42494</v>
      </c>
      <c r="X384" s="2">
        <v>20.447199999999999</v>
      </c>
      <c r="Y384" s="2">
        <f t="shared" si="7"/>
        <v>9.6170889158285547E-3</v>
      </c>
    </row>
    <row r="385" spans="23:25" x14ac:dyDescent="0.25">
      <c r="W385" s="3">
        <v>42493</v>
      </c>
      <c r="X385" s="2">
        <v>20.2515</v>
      </c>
      <c r="Y385" s="2">
        <f t="shared" si="7"/>
        <v>2.0181041230713591E-2</v>
      </c>
    </row>
    <row r="386" spans="23:25" x14ac:dyDescent="0.25">
      <c r="W386" s="3">
        <v>42492</v>
      </c>
      <c r="X386" s="2">
        <v>19.846900000000002</v>
      </c>
      <c r="Y386" s="2">
        <f t="shared" si="7"/>
        <v>9.1463975100421167E-3</v>
      </c>
    </row>
    <row r="387" spans="23:25" x14ac:dyDescent="0.25">
      <c r="W387" s="3">
        <v>42489</v>
      </c>
      <c r="X387" s="2">
        <v>19.6662</v>
      </c>
      <c r="Y387" s="2">
        <f t="shared" si="7"/>
        <v>2.9841799615869732E-3</v>
      </c>
    </row>
    <row r="388" spans="23:25" x14ac:dyDescent="0.25">
      <c r="W388" s="3">
        <v>42488</v>
      </c>
      <c r="X388" s="2">
        <v>19.607600000000001</v>
      </c>
      <c r="Y388" s="2">
        <f t="shared" si="7"/>
        <v>-3.5699805439806693E-5</v>
      </c>
    </row>
    <row r="389" spans="23:25" x14ac:dyDescent="0.25">
      <c r="W389" s="3">
        <v>42487</v>
      </c>
      <c r="X389" s="2">
        <v>19.6083</v>
      </c>
      <c r="Y389" s="2">
        <f t="shared" si="7"/>
        <v>-9.7869810390317866E-4</v>
      </c>
    </row>
    <row r="390" spans="23:25" x14ac:dyDescent="0.25">
      <c r="W390" s="3">
        <v>42486</v>
      </c>
      <c r="X390" s="2">
        <v>19.627500000000001</v>
      </c>
      <c r="Y390" s="2">
        <f t="shared" ref="Y390:Y453" si="8">LN(X390/X391)</f>
        <v>-8.1491028302381405E-3</v>
      </c>
    </row>
    <row r="391" spans="23:25" x14ac:dyDescent="0.25">
      <c r="W391" s="3">
        <v>42485</v>
      </c>
      <c r="X391" s="2">
        <v>19.7881</v>
      </c>
      <c r="Y391" s="2">
        <f t="shared" si="8"/>
        <v>8.6587219010206291E-3</v>
      </c>
    </row>
    <row r="392" spans="23:25" x14ac:dyDescent="0.25">
      <c r="W392" s="3">
        <v>42482</v>
      </c>
      <c r="X392" s="2">
        <v>19.6175</v>
      </c>
      <c r="Y392" s="2">
        <f t="shared" si="8"/>
        <v>-4.3285817113293667E-3</v>
      </c>
    </row>
    <row r="393" spans="23:25" x14ac:dyDescent="0.25">
      <c r="W393" s="3">
        <v>42481</v>
      </c>
      <c r="X393" s="2">
        <v>19.7026</v>
      </c>
      <c r="Y393" s="2">
        <f t="shared" si="8"/>
        <v>9.4339841246176784E-3</v>
      </c>
    </row>
    <row r="394" spans="23:25" x14ac:dyDescent="0.25">
      <c r="W394" s="3">
        <v>42480</v>
      </c>
      <c r="X394" s="2">
        <v>19.517600000000002</v>
      </c>
      <c r="Y394" s="2">
        <f t="shared" si="8"/>
        <v>-7.3050967688932152E-3</v>
      </c>
    </row>
    <row r="395" spans="23:25" x14ac:dyDescent="0.25">
      <c r="W395" s="3">
        <v>42479</v>
      </c>
      <c r="X395" s="2">
        <v>19.660699999999999</v>
      </c>
      <c r="Y395" s="2">
        <f t="shared" si="8"/>
        <v>-3.2296587676871841E-3</v>
      </c>
    </row>
    <row r="396" spans="23:25" x14ac:dyDescent="0.25">
      <c r="W396" s="3">
        <v>42478</v>
      </c>
      <c r="X396" s="2">
        <v>19.724299999999999</v>
      </c>
      <c r="Y396" s="2">
        <f t="shared" si="8"/>
        <v>-4.0780036883570868E-3</v>
      </c>
    </row>
    <row r="397" spans="23:25" x14ac:dyDescent="0.25">
      <c r="W397" s="3">
        <v>42475</v>
      </c>
      <c r="X397" s="2">
        <v>19.8049</v>
      </c>
      <c r="Y397" s="2">
        <f t="shared" si="8"/>
        <v>7.5111347107609423E-3</v>
      </c>
    </row>
    <row r="398" spans="23:25" x14ac:dyDescent="0.25">
      <c r="W398" s="3">
        <v>42474</v>
      </c>
      <c r="X398" s="2">
        <v>19.656700000000001</v>
      </c>
      <c r="Y398" s="2">
        <f t="shared" si="8"/>
        <v>2.6457584068145064E-4</v>
      </c>
    </row>
    <row r="399" spans="23:25" x14ac:dyDescent="0.25">
      <c r="W399" s="3">
        <v>42473</v>
      </c>
      <c r="X399" s="2">
        <v>19.651499999999999</v>
      </c>
      <c r="Y399" s="2">
        <f t="shared" si="8"/>
        <v>-1.278211751075123E-2</v>
      </c>
    </row>
    <row r="400" spans="23:25" x14ac:dyDescent="0.25">
      <c r="W400" s="3">
        <v>42472</v>
      </c>
      <c r="X400" s="2">
        <v>19.904299999999999</v>
      </c>
      <c r="Y400" s="2">
        <f t="shared" si="8"/>
        <v>-1.124564415772116E-2</v>
      </c>
    </row>
    <row r="401" spans="23:25" x14ac:dyDescent="0.25">
      <c r="W401" s="3">
        <v>42471</v>
      </c>
      <c r="X401" s="2">
        <v>20.1294</v>
      </c>
      <c r="Y401" s="2">
        <f t="shared" si="8"/>
        <v>-6.397961806552499E-3</v>
      </c>
    </row>
    <row r="402" spans="23:25" x14ac:dyDescent="0.25">
      <c r="W402" s="3">
        <v>42468</v>
      </c>
      <c r="X402" s="2">
        <v>20.258600000000001</v>
      </c>
      <c r="Y402" s="2">
        <f t="shared" si="8"/>
        <v>-3.8772436916792411E-3</v>
      </c>
    </row>
    <row r="403" spans="23:25" x14ac:dyDescent="0.25">
      <c r="W403" s="3">
        <v>42467</v>
      </c>
      <c r="X403" s="2">
        <v>20.337299999999999</v>
      </c>
      <c r="Y403" s="2">
        <f t="shared" si="8"/>
        <v>1.044909564481201E-2</v>
      </c>
    </row>
    <row r="404" spans="23:25" x14ac:dyDescent="0.25">
      <c r="W404" s="3">
        <v>42466</v>
      </c>
      <c r="X404" s="2">
        <v>20.125900000000001</v>
      </c>
      <c r="Y404" s="2">
        <f t="shared" si="8"/>
        <v>-9.336836980708156E-4</v>
      </c>
    </row>
    <row r="405" spans="23:25" x14ac:dyDescent="0.25">
      <c r="W405" s="3">
        <v>42465</v>
      </c>
      <c r="X405" s="2">
        <v>20.1447</v>
      </c>
      <c r="Y405" s="2">
        <f t="shared" si="8"/>
        <v>1.1347504950310857E-2</v>
      </c>
    </row>
    <row r="406" spans="23:25" x14ac:dyDescent="0.25">
      <c r="W406" s="3">
        <v>42464</v>
      </c>
      <c r="X406" s="2">
        <v>19.917400000000001</v>
      </c>
      <c r="Y406" s="2">
        <f t="shared" si="8"/>
        <v>8.8605716978853114E-3</v>
      </c>
    </row>
    <row r="407" spans="23:25" x14ac:dyDescent="0.25">
      <c r="W407" s="3">
        <v>42461</v>
      </c>
      <c r="X407" s="2">
        <v>19.741700000000002</v>
      </c>
      <c r="Y407" s="2">
        <f t="shared" si="8"/>
        <v>3.9893669930335151E-3</v>
      </c>
    </row>
    <row r="408" spans="23:25" x14ac:dyDescent="0.25">
      <c r="W408" s="3">
        <v>42460</v>
      </c>
      <c r="X408" s="2">
        <v>19.6631</v>
      </c>
      <c r="Y408" s="2">
        <f t="shared" si="8"/>
        <v>6.4183238874796576E-3</v>
      </c>
    </row>
    <row r="409" spans="23:25" x14ac:dyDescent="0.25">
      <c r="W409" s="3">
        <v>42459</v>
      </c>
      <c r="X409" s="2">
        <v>19.537299999999998</v>
      </c>
      <c r="Y409" s="2">
        <f t="shared" si="8"/>
        <v>-2.2546771074761934E-3</v>
      </c>
    </row>
    <row r="410" spans="23:25" x14ac:dyDescent="0.25">
      <c r="W410" s="3">
        <v>42458</v>
      </c>
      <c r="X410" s="2">
        <v>19.581399999999999</v>
      </c>
      <c r="Y410" s="2">
        <f t="shared" si="8"/>
        <v>3.1815395398891292E-3</v>
      </c>
    </row>
    <row r="411" spans="23:25" x14ac:dyDescent="0.25">
      <c r="W411" s="3">
        <v>42457</v>
      </c>
      <c r="X411" s="2">
        <v>19.519200000000001</v>
      </c>
      <c r="Y411" s="2">
        <f t="shared" si="8"/>
        <v>-3.4113230592942682E-3</v>
      </c>
    </row>
    <row r="412" spans="23:25" x14ac:dyDescent="0.25">
      <c r="W412" s="3">
        <v>42454</v>
      </c>
      <c r="X412" s="2">
        <v>19.585899999999999</v>
      </c>
      <c r="Y412" s="2">
        <f t="shared" si="8"/>
        <v>-4.7929720262749253E-3</v>
      </c>
    </row>
    <row r="413" spans="23:25" x14ac:dyDescent="0.25">
      <c r="W413" s="3">
        <v>42453</v>
      </c>
      <c r="X413" s="2">
        <v>19.68</v>
      </c>
      <c r="Y413" s="2">
        <f t="shared" si="8"/>
        <v>5.9468898757083501E-4</v>
      </c>
    </row>
    <row r="414" spans="23:25" x14ac:dyDescent="0.25">
      <c r="W414" s="3">
        <v>42452</v>
      </c>
      <c r="X414" s="2">
        <v>19.668299999999999</v>
      </c>
      <c r="Y414" s="2">
        <f t="shared" si="8"/>
        <v>1.1248539990970176E-2</v>
      </c>
    </row>
    <row r="415" spans="23:25" x14ac:dyDescent="0.25">
      <c r="W415" s="3">
        <v>42451</v>
      </c>
      <c r="X415" s="2">
        <v>19.4483</v>
      </c>
      <c r="Y415" s="2">
        <f t="shared" si="8"/>
        <v>-6.3454201081313373E-3</v>
      </c>
    </row>
    <row r="416" spans="23:25" x14ac:dyDescent="0.25">
      <c r="W416" s="3">
        <v>42450</v>
      </c>
      <c r="X416" s="2">
        <v>19.572099999999999</v>
      </c>
      <c r="Y416" s="2">
        <f t="shared" si="8"/>
        <v>-1.6234432807972299E-3</v>
      </c>
    </row>
    <row r="417" spans="23:25" x14ac:dyDescent="0.25">
      <c r="W417" s="3">
        <v>42447</v>
      </c>
      <c r="X417" s="2">
        <v>19.603899999999999</v>
      </c>
      <c r="Y417" s="2">
        <f t="shared" si="8"/>
        <v>1.2243211409627272E-4</v>
      </c>
    </row>
    <row r="418" spans="23:25" x14ac:dyDescent="0.25">
      <c r="W418" s="3">
        <v>42446</v>
      </c>
      <c r="X418" s="2">
        <v>19.601500000000001</v>
      </c>
      <c r="Y418" s="2">
        <f t="shared" si="8"/>
        <v>-7.810653910943449E-3</v>
      </c>
    </row>
    <row r="419" spans="23:25" x14ac:dyDescent="0.25">
      <c r="W419" s="3">
        <v>42445</v>
      </c>
      <c r="X419" s="2">
        <v>19.755199999999999</v>
      </c>
      <c r="Y419" s="2">
        <f t="shared" si="8"/>
        <v>-5.8899257009454213E-3</v>
      </c>
    </row>
    <row r="420" spans="23:25" x14ac:dyDescent="0.25">
      <c r="W420" s="3">
        <v>42444</v>
      </c>
      <c r="X420" s="2">
        <v>19.8719</v>
      </c>
      <c r="Y420" s="2">
        <f t="shared" si="8"/>
        <v>8.520539126673405E-3</v>
      </c>
    </row>
    <row r="421" spans="23:25" x14ac:dyDescent="0.25">
      <c r="W421" s="3">
        <v>42443</v>
      </c>
      <c r="X421" s="2">
        <v>19.703299999999999</v>
      </c>
      <c r="Y421" s="2">
        <f t="shared" si="8"/>
        <v>-2.0381888475931066E-3</v>
      </c>
    </row>
    <row r="422" spans="23:25" x14ac:dyDescent="0.25">
      <c r="W422" s="3">
        <v>42440</v>
      </c>
      <c r="X422" s="2">
        <v>19.743500000000001</v>
      </c>
      <c r="Y422" s="2">
        <f t="shared" si="8"/>
        <v>-8.5936571072280903E-3</v>
      </c>
    </row>
    <row r="423" spans="23:25" x14ac:dyDescent="0.25">
      <c r="W423" s="3">
        <v>42439</v>
      </c>
      <c r="X423" s="2">
        <v>19.913900000000002</v>
      </c>
      <c r="Y423" s="2">
        <f t="shared" si="8"/>
        <v>1.8959451466161115E-2</v>
      </c>
    </row>
    <row r="424" spans="23:25" x14ac:dyDescent="0.25">
      <c r="W424" s="3">
        <v>42438</v>
      </c>
      <c r="X424" s="2">
        <v>19.539899999999999</v>
      </c>
      <c r="Y424" s="2">
        <f t="shared" si="8"/>
        <v>-1.015810951234189E-2</v>
      </c>
    </row>
    <row r="425" spans="23:25" x14ac:dyDescent="0.25">
      <c r="W425" s="3">
        <v>42437</v>
      </c>
      <c r="X425" s="2">
        <v>19.7394</v>
      </c>
      <c r="Y425" s="2">
        <f t="shared" si="8"/>
        <v>9.6720429832898407E-3</v>
      </c>
    </row>
    <row r="426" spans="23:25" x14ac:dyDescent="0.25">
      <c r="W426" s="3">
        <v>42436</v>
      </c>
      <c r="X426" s="2">
        <v>19.549399999999999</v>
      </c>
      <c r="Y426" s="2">
        <f t="shared" si="8"/>
        <v>-1.9436047792034011E-4</v>
      </c>
    </row>
    <row r="427" spans="23:25" x14ac:dyDescent="0.25">
      <c r="W427" s="3">
        <v>42433</v>
      </c>
      <c r="X427" s="2">
        <v>19.5532</v>
      </c>
      <c r="Y427" s="2">
        <f t="shared" si="8"/>
        <v>-4.266400959860272E-3</v>
      </c>
    </row>
    <row r="428" spans="23:25" x14ac:dyDescent="0.25">
      <c r="W428" s="3">
        <v>42432</v>
      </c>
      <c r="X428" s="2">
        <v>19.636800000000001</v>
      </c>
      <c r="Y428" s="2">
        <f t="shared" si="8"/>
        <v>1.3540498345666946E-2</v>
      </c>
    </row>
    <row r="429" spans="23:25" x14ac:dyDescent="0.25">
      <c r="W429" s="3">
        <v>42431</v>
      </c>
      <c r="X429" s="2">
        <v>19.372699999999998</v>
      </c>
      <c r="Y429" s="2">
        <f t="shared" si="8"/>
        <v>-4.6966092624891103E-3</v>
      </c>
    </row>
    <row r="430" spans="23:25" x14ac:dyDescent="0.25">
      <c r="W430" s="3">
        <v>42430</v>
      </c>
      <c r="X430" s="2">
        <v>19.463899999999999</v>
      </c>
      <c r="Y430" s="2">
        <f t="shared" si="8"/>
        <v>-1.2985670783980623E-2</v>
      </c>
    </row>
    <row r="431" spans="23:25" x14ac:dyDescent="0.25">
      <c r="W431" s="3">
        <v>42429</v>
      </c>
      <c r="X431" s="2">
        <v>19.718299999999999</v>
      </c>
      <c r="Y431" s="2">
        <f t="shared" si="8"/>
        <v>-1.3404830633804949E-2</v>
      </c>
    </row>
    <row r="432" spans="23:25" x14ac:dyDescent="0.25">
      <c r="W432" s="3">
        <v>42426</v>
      </c>
      <c r="X432" s="2">
        <v>19.984400000000001</v>
      </c>
      <c r="Y432" s="2">
        <f t="shared" si="8"/>
        <v>5.7060771267972881E-4</v>
      </c>
    </row>
    <row r="433" spans="23:25" x14ac:dyDescent="0.25">
      <c r="W433" s="3">
        <v>42425</v>
      </c>
      <c r="X433" s="2">
        <v>19.972999999999999</v>
      </c>
      <c r="Y433" s="2">
        <f t="shared" si="8"/>
        <v>-4.4012550408635363E-3</v>
      </c>
    </row>
    <row r="434" spans="23:25" x14ac:dyDescent="0.25">
      <c r="W434" s="3">
        <v>42424</v>
      </c>
      <c r="X434" s="2">
        <v>20.0611</v>
      </c>
      <c r="Y434" s="2">
        <f t="shared" si="8"/>
        <v>-2.3924041283389017E-4</v>
      </c>
    </row>
    <row r="435" spans="23:25" x14ac:dyDescent="0.25">
      <c r="W435" s="3">
        <v>42423</v>
      </c>
      <c r="X435" s="2">
        <v>20.065899999999999</v>
      </c>
      <c r="Y435" s="2">
        <f t="shared" si="8"/>
        <v>6.2690174917410333E-3</v>
      </c>
    </row>
    <row r="436" spans="23:25" x14ac:dyDescent="0.25">
      <c r="W436" s="3">
        <v>42422</v>
      </c>
      <c r="X436" s="2">
        <v>19.9405</v>
      </c>
      <c r="Y436" s="2">
        <f t="shared" si="8"/>
        <v>-1.6532179359832835E-2</v>
      </c>
    </row>
    <row r="437" spans="23:25" x14ac:dyDescent="0.25">
      <c r="W437" s="3">
        <v>42419</v>
      </c>
      <c r="X437" s="2">
        <v>20.2729</v>
      </c>
      <c r="Y437" s="2">
        <f t="shared" si="8"/>
        <v>-2.1385007115037975E-3</v>
      </c>
    </row>
    <row r="438" spans="23:25" x14ac:dyDescent="0.25">
      <c r="W438" s="3">
        <v>42418</v>
      </c>
      <c r="X438" s="2">
        <v>20.316299999999998</v>
      </c>
      <c r="Y438" s="2">
        <f t="shared" si="8"/>
        <v>-5.7668729961182046E-3</v>
      </c>
    </row>
    <row r="439" spans="23:25" x14ac:dyDescent="0.25">
      <c r="W439" s="3">
        <v>42417</v>
      </c>
      <c r="X439" s="2">
        <v>20.433800000000002</v>
      </c>
      <c r="Y439" s="2">
        <f t="shared" si="8"/>
        <v>-2.9448850815350706E-2</v>
      </c>
    </row>
    <row r="440" spans="23:25" x14ac:dyDescent="0.25">
      <c r="W440" s="3">
        <v>42416</v>
      </c>
      <c r="X440" s="2">
        <v>21.044499999999999</v>
      </c>
      <c r="Y440" s="2">
        <f t="shared" si="8"/>
        <v>1.702605682720024E-3</v>
      </c>
    </row>
    <row r="441" spans="23:25" x14ac:dyDescent="0.25">
      <c r="W441" s="3">
        <v>42415</v>
      </c>
      <c r="X441" s="2">
        <v>21.008700000000001</v>
      </c>
      <c r="Y441" s="2">
        <f t="shared" si="8"/>
        <v>-1.3056565302427735E-2</v>
      </c>
    </row>
    <row r="442" spans="23:25" x14ac:dyDescent="0.25">
      <c r="W442" s="3">
        <v>42412</v>
      </c>
      <c r="X442" s="2">
        <v>21.284800000000001</v>
      </c>
      <c r="Y442" s="2">
        <f t="shared" si="8"/>
        <v>-1.8438485677433222E-2</v>
      </c>
    </row>
    <row r="443" spans="23:25" x14ac:dyDescent="0.25">
      <c r="W443" s="3">
        <v>42411</v>
      </c>
      <c r="X443" s="2">
        <v>21.680900000000001</v>
      </c>
      <c r="Y443" s="2">
        <f t="shared" si="8"/>
        <v>1.3681158520163073E-2</v>
      </c>
    </row>
    <row r="444" spans="23:25" x14ac:dyDescent="0.25">
      <c r="W444" s="3">
        <v>42410</v>
      </c>
      <c r="X444" s="2">
        <v>21.386299999999999</v>
      </c>
      <c r="Y444" s="2">
        <f t="shared" si="8"/>
        <v>7.184535649332845E-3</v>
      </c>
    </row>
    <row r="445" spans="23:25" x14ac:dyDescent="0.25">
      <c r="W445" s="3">
        <v>42409</v>
      </c>
      <c r="X445" s="2">
        <v>21.2332</v>
      </c>
      <c r="Y445" s="2">
        <f t="shared" si="8"/>
        <v>1.5879038376173462E-2</v>
      </c>
    </row>
    <row r="446" spans="23:25" x14ac:dyDescent="0.25">
      <c r="W446" s="3">
        <v>42408</v>
      </c>
      <c r="X446" s="2">
        <v>20.898700000000002</v>
      </c>
      <c r="Y446" s="2">
        <f t="shared" si="8"/>
        <v>1.509515384472368E-2</v>
      </c>
    </row>
    <row r="447" spans="23:25" x14ac:dyDescent="0.25">
      <c r="W447" s="3">
        <v>42405</v>
      </c>
      <c r="X447" s="2">
        <v>20.585599999999999</v>
      </c>
      <c r="Y447" s="2">
        <f t="shared" si="8"/>
        <v>4.562116122647614E-3</v>
      </c>
    </row>
    <row r="448" spans="23:25" x14ac:dyDescent="0.25">
      <c r="W448" s="3">
        <v>42404</v>
      </c>
      <c r="X448" s="2">
        <v>20.491900000000001</v>
      </c>
      <c r="Y448" s="2">
        <f t="shared" si="8"/>
        <v>1.5412004969933432E-2</v>
      </c>
    </row>
    <row r="449" spans="23:25" x14ac:dyDescent="0.25">
      <c r="W449" s="3">
        <v>42403</v>
      </c>
      <c r="X449" s="2">
        <v>20.1785</v>
      </c>
      <c r="Y449" s="2">
        <f t="shared" si="8"/>
        <v>1.5364066452554323E-4</v>
      </c>
    </row>
    <row r="450" spans="23:25" x14ac:dyDescent="0.25">
      <c r="W450" s="3">
        <v>42402</v>
      </c>
      <c r="X450" s="2">
        <v>20.1754</v>
      </c>
      <c r="Y450" s="2">
        <f t="shared" si="8"/>
        <v>1.6159282752243171E-2</v>
      </c>
    </row>
    <row r="451" spans="23:25" x14ac:dyDescent="0.25">
      <c r="W451" s="3">
        <v>42401</v>
      </c>
      <c r="X451" s="2">
        <v>19.852</v>
      </c>
      <c r="Y451" s="2">
        <f t="shared" si="8"/>
        <v>1.1999981837301719E-2</v>
      </c>
    </row>
    <row r="452" spans="23:25" x14ac:dyDescent="0.25">
      <c r="W452" s="3">
        <v>42398</v>
      </c>
      <c r="X452" s="2">
        <v>19.615200000000002</v>
      </c>
      <c r="Y452" s="2">
        <f t="shared" si="8"/>
        <v>-2.2049058371049774E-2</v>
      </c>
    </row>
    <row r="453" spans="23:25" x14ac:dyDescent="0.25">
      <c r="W453" s="3">
        <v>42397</v>
      </c>
      <c r="X453" s="2">
        <v>20.052499999999998</v>
      </c>
      <c r="Y453" s="2">
        <f t="shared" si="8"/>
        <v>-3.4002716135426601E-3</v>
      </c>
    </row>
    <row r="454" spans="23:25" x14ac:dyDescent="0.25">
      <c r="W454" s="3">
        <v>42396</v>
      </c>
      <c r="X454" s="2">
        <v>20.120799999999999</v>
      </c>
      <c r="Y454" s="2">
        <f t="shared" ref="Y454:Y517" si="9">LN(X454/X455)</f>
        <v>2.5329256376877781E-3</v>
      </c>
    </row>
    <row r="455" spans="23:25" x14ac:dyDescent="0.25">
      <c r="W455" s="3">
        <v>42395</v>
      </c>
      <c r="X455" s="2">
        <v>20.069900000000001</v>
      </c>
      <c r="Y455" s="2">
        <f t="shared" si="9"/>
        <v>-5.6690311039592559E-3</v>
      </c>
    </row>
    <row r="456" spans="23:25" x14ac:dyDescent="0.25">
      <c r="W456" s="3">
        <v>42394</v>
      </c>
      <c r="X456" s="2">
        <v>20.184000000000001</v>
      </c>
      <c r="Y456" s="2">
        <f t="shared" si="9"/>
        <v>1.3642980569439777E-2</v>
      </c>
    </row>
    <row r="457" spans="23:25" x14ac:dyDescent="0.25">
      <c r="W457" s="3">
        <v>42391</v>
      </c>
      <c r="X457" s="2">
        <v>19.910499999999999</v>
      </c>
      <c r="Y457" s="2">
        <f t="shared" si="9"/>
        <v>-2.2771815871814444E-2</v>
      </c>
    </row>
    <row r="458" spans="23:25" x14ac:dyDescent="0.25">
      <c r="W458" s="3">
        <v>42390</v>
      </c>
      <c r="X458" s="2">
        <v>20.3691</v>
      </c>
      <c r="Y458" s="2">
        <f t="shared" si="9"/>
        <v>9.445968421658426E-3</v>
      </c>
    </row>
    <row r="459" spans="23:25" x14ac:dyDescent="0.25">
      <c r="W459" s="3">
        <v>42389</v>
      </c>
      <c r="X459" s="2">
        <v>20.177600000000002</v>
      </c>
      <c r="Y459" s="2">
        <f t="shared" si="9"/>
        <v>1.1990760571592976E-2</v>
      </c>
    </row>
    <row r="460" spans="23:25" x14ac:dyDescent="0.25">
      <c r="W460" s="3">
        <v>42388</v>
      </c>
      <c r="X460" s="2">
        <v>19.937100000000001</v>
      </c>
      <c r="Y460" s="2">
        <f t="shared" si="9"/>
        <v>5.1393052874387736E-3</v>
      </c>
    </row>
    <row r="461" spans="23:25" x14ac:dyDescent="0.25">
      <c r="W461" s="3">
        <v>42387</v>
      </c>
      <c r="X461" s="2">
        <v>19.834900000000001</v>
      </c>
      <c r="Y461" s="2">
        <f t="shared" si="9"/>
        <v>-5.2697069246655497E-3</v>
      </c>
    </row>
    <row r="462" spans="23:25" x14ac:dyDescent="0.25">
      <c r="W462" s="3">
        <v>42384</v>
      </c>
      <c r="X462" s="2">
        <v>19.939699999999998</v>
      </c>
      <c r="Y462" s="2">
        <f t="shared" si="9"/>
        <v>2.5791527585235483E-2</v>
      </c>
    </row>
    <row r="463" spans="23:25" x14ac:dyDescent="0.25">
      <c r="W463" s="3">
        <v>42383</v>
      </c>
      <c r="X463" s="2">
        <v>19.431999999999999</v>
      </c>
      <c r="Y463" s="2">
        <f t="shared" si="9"/>
        <v>-4.6618216211166607E-3</v>
      </c>
    </row>
    <row r="464" spans="23:25" x14ac:dyDescent="0.25">
      <c r="W464" s="3">
        <v>42382</v>
      </c>
      <c r="X464" s="2">
        <v>19.5228</v>
      </c>
      <c r="Y464" s="2">
        <f t="shared" si="9"/>
        <v>4.7287238178492733E-3</v>
      </c>
    </row>
    <row r="465" spans="23:25" x14ac:dyDescent="0.25">
      <c r="W465" s="3">
        <v>42381</v>
      </c>
      <c r="X465" s="2">
        <v>19.430700000000002</v>
      </c>
      <c r="Y465" s="2">
        <f t="shared" si="9"/>
        <v>5.3537876751767559E-4</v>
      </c>
    </row>
    <row r="466" spans="23:25" x14ac:dyDescent="0.25">
      <c r="W466" s="3">
        <v>42380</v>
      </c>
      <c r="X466" s="2">
        <v>19.420300000000001</v>
      </c>
      <c r="Y466" s="2">
        <f t="shared" si="9"/>
        <v>-8.9963468241007743E-3</v>
      </c>
    </row>
    <row r="467" spans="23:25" x14ac:dyDescent="0.25">
      <c r="W467" s="3">
        <v>42377</v>
      </c>
      <c r="X467" s="2">
        <v>19.595800000000001</v>
      </c>
      <c r="Y467" s="2">
        <f t="shared" si="9"/>
        <v>4.1933499784480056E-3</v>
      </c>
    </row>
    <row r="468" spans="23:25" x14ac:dyDescent="0.25">
      <c r="W468" s="3">
        <v>42376</v>
      </c>
      <c r="X468" s="2">
        <v>19.5138</v>
      </c>
      <c r="Y468" s="2">
        <f t="shared" si="9"/>
        <v>3.1499773968940339E-2</v>
      </c>
    </row>
    <row r="469" spans="23:25" x14ac:dyDescent="0.25">
      <c r="W469" s="3">
        <v>42375</v>
      </c>
      <c r="X469" s="2">
        <v>18.9087</v>
      </c>
      <c r="Y469" s="2">
        <f t="shared" si="9"/>
        <v>1.4655730951669501E-2</v>
      </c>
    </row>
    <row r="470" spans="23:25" x14ac:dyDescent="0.25">
      <c r="W470" s="3">
        <v>42374</v>
      </c>
      <c r="X470" s="2">
        <v>18.633600000000001</v>
      </c>
      <c r="Y470" s="2">
        <f t="shared" si="9"/>
        <v>-6.1420127813266055E-3</v>
      </c>
    </row>
    <row r="471" spans="23:25" x14ac:dyDescent="0.25">
      <c r="W471" s="3">
        <v>42373</v>
      </c>
      <c r="X471" s="2">
        <v>18.7484</v>
      </c>
      <c r="Y471" s="2">
        <f t="shared" si="9"/>
        <v>3.8944238212111171E-4</v>
      </c>
    </row>
    <row r="472" spans="23:25" x14ac:dyDescent="0.25">
      <c r="W472" s="3">
        <v>42370</v>
      </c>
      <c r="X472" s="2">
        <v>18.741099999999999</v>
      </c>
      <c r="Y472" s="2">
        <f t="shared" si="9"/>
        <v>2.5965991679358902E-3</v>
      </c>
    </row>
    <row r="473" spans="23:25" x14ac:dyDescent="0.25">
      <c r="W473" s="3">
        <v>42369</v>
      </c>
      <c r="X473" s="2">
        <v>18.692499999999999</v>
      </c>
      <c r="Y473" s="2">
        <f t="shared" si="9"/>
        <v>-1.6463962837900522E-2</v>
      </c>
    </row>
    <row r="474" spans="23:25" x14ac:dyDescent="0.25">
      <c r="W474" s="3">
        <v>42368</v>
      </c>
      <c r="X474" s="2">
        <v>19.002800000000001</v>
      </c>
      <c r="Y474" s="2">
        <f t="shared" si="9"/>
        <v>8.662455698059535E-3</v>
      </c>
    </row>
    <row r="475" spans="23:25" x14ac:dyDescent="0.25">
      <c r="W475" s="3">
        <v>42367</v>
      </c>
      <c r="X475" s="2">
        <v>18.838899999999999</v>
      </c>
      <c r="Y475" s="2">
        <f t="shared" si="9"/>
        <v>-4.2798262294597789E-3</v>
      </c>
    </row>
    <row r="476" spans="23:25" x14ac:dyDescent="0.25">
      <c r="W476" s="3">
        <v>42366</v>
      </c>
      <c r="X476" s="2">
        <v>18.919699999999999</v>
      </c>
      <c r="Y476" s="2">
        <f t="shared" si="9"/>
        <v>5.4376763694348931E-3</v>
      </c>
    </row>
    <row r="477" spans="23:25" x14ac:dyDescent="0.25">
      <c r="W477" s="3">
        <v>42363</v>
      </c>
      <c r="X477" s="2">
        <v>18.8171</v>
      </c>
      <c r="Y477" s="2">
        <f t="shared" si="9"/>
        <v>-4.9565805189913711E-3</v>
      </c>
    </row>
    <row r="478" spans="23:25" x14ac:dyDescent="0.25">
      <c r="W478" s="3">
        <v>42362</v>
      </c>
      <c r="X478" s="2">
        <v>18.910599999999999</v>
      </c>
      <c r="Y478" s="2">
        <f t="shared" si="9"/>
        <v>6.344579603775157E-3</v>
      </c>
    </row>
    <row r="479" spans="23:25" x14ac:dyDescent="0.25">
      <c r="W479" s="3">
        <v>42361</v>
      </c>
      <c r="X479" s="2">
        <v>18.791</v>
      </c>
      <c r="Y479" s="2">
        <f t="shared" si="9"/>
        <v>-2.3812825523237269E-3</v>
      </c>
    </row>
    <row r="480" spans="23:25" x14ac:dyDescent="0.25">
      <c r="W480" s="3">
        <v>42360</v>
      </c>
      <c r="X480" s="2">
        <v>18.835799999999999</v>
      </c>
      <c r="Y480" s="2">
        <f t="shared" si="9"/>
        <v>5.5580543005588658E-3</v>
      </c>
    </row>
    <row r="481" spans="23:25" x14ac:dyDescent="0.25">
      <c r="W481" s="3">
        <v>42359</v>
      </c>
      <c r="X481" s="2">
        <v>18.731400000000001</v>
      </c>
      <c r="Y481" s="2">
        <f t="shared" si="9"/>
        <v>6.0885189329130153E-3</v>
      </c>
    </row>
    <row r="482" spans="23:25" x14ac:dyDescent="0.25">
      <c r="W482" s="3">
        <v>42356</v>
      </c>
      <c r="X482" s="2">
        <v>18.617699999999999</v>
      </c>
      <c r="Y482" s="2">
        <f t="shared" si="9"/>
        <v>8.669038800713175E-3</v>
      </c>
    </row>
    <row r="483" spans="23:25" x14ac:dyDescent="0.25">
      <c r="W483" s="3">
        <v>42355</v>
      </c>
      <c r="X483" s="2">
        <v>18.457000000000001</v>
      </c>
      <c r="Y483" s="2">
        <f t="shared" si="9"/>
        <v>-4.0174920142300157E-3</v>
      </c>
    </row>
    <row r="484" spans="23:25" x14ac:dyDescent="0.25">
      <c r="W484" s="3">
        <v>42354</v>
      </c>
      <c r="X484" s="2">
        <v>18.531300000000002</v>
      </c>
      <c r="Y484" s="2">
        <f t="shared" si="9"/>
        <v>-9.3243272823070357E-3</v>
      </c>
    </row>
    <row r="485" spans="23:25" x14ac:dyDescent="0.25">
      <c r="W485" s="3">
        <v>42353</v>
      </c>
      <c r="X485" s="2">
        <v>18.704899999999999</v>
      </c>
      <c r="Y485" s="2">
        <f t="shared" si="9"/>
        <v>-1.7709237716754905E-2</v>
      </c>
    </row>
    <row r="486" spans="23:25" x14ac:dyDescent="0.25">
      <c r="W486" s="3">
        <v>42352</v>
      </c>
      <c r="X486" s="2">
        <v>19.039100000000001</v>
      </c>
      <c r="Y486" s="2">
        <f t="shared" si="9"/>
        <v>-4.1983064052656021E-3</v>
      </c>
    </row>
    <row r="487" spans="23:25" x14ac:dyDescent="0.25">
      <c r="W487" s="3">
        <v>42349</v>
      </c>
      <c r="X487" s="2">
        <v>19.119199999999999</v>
      </c>
      <c r="Y487" s="2">
        <f t="shared" si="9"/>
        <v>1.629910612379868E-2</v>
      </c>
    </row>
    <row r="488" spans="23:25" x14ac:dyDescent="0.25">
      <c r="W488" s="3">
        <v>42348</v>
      </c>
      <c r="X488" s="2">
        <v>18.810099999999998</v>
      </c>
      <c r="Y488" s="2">
        <f t="shared" si="9"/>
        <v>-2.7640902332514187E-4</v>
      </c>
    </row>
    <row r="489" spans="23:25" x14ac:dyDescent="0.25">
      <c r="W489" s="3">
        <v>42347</v>
      </c>
      <c r="X489" s="2">
        <v>18.815300000000001</v>
      </c>
      <c r="Y489" s="2">
        <f t="shared" si="9"/>
        <v>1.4470157701684198E-2</v>
      </c>
    </row>
    <row r="490" spans="23:25" x14ac:dyDescent="0.25">
      <c r="W490" s="3">
        <v>42346</v>
      </c>
      <c r="X490" s="2">
        <v>18.545000000000002</v>
      </c>
      <c r="Y490" s="2">
        <f t="shared" si="9"/>
        <v>1.3047816561130325E-2</v>
      </c>
    </row>
    <row r="491" spans="23:25" x14ac:dyDescent="0.25">
      <c r="W491" s="3">
        <v>42345</v>
      </c>
      <c r="X491" s="2">
        <v>18.304600000000001</v>
      </c>
      <c r="Y491" s="2">
        <f t="shared" si="9"/>
        <v>9.799505826055592E-3</v>
      </c>
    </row>
    <row r="492" spans="23:25" x14ac:dyDescent="0.25">
      <c r="W492" s="3">
        <v>42342</v>
      </c>
      <c r="X492" s="2">
        <v>18.126100000000001</v>
      </c>
      <c r="Y492" s="2">
        <f t="shared" si="9"/>
        <v>-8.438265958411623E-3</v>
      </c>
    </row>
    <row r="493" spans="23:25" x14ac:dyDescent="0.25">
      <c r="W493" s="3">
        <v>42341</v>
      </c>
      <c r="X493" s="2">
        <v>18.279699999999998</v>
      </c>
      <c r="Y493" s="2">
        <f t="shared" si="9"/>
        <v>3.8693709913544913E-2</v>
      </c>
    </row>
    <row r="494" spans="23:25" x14ac:dyDescent="0.25">
      <c r="W494" s="3">
        <v>42340</v>
      </c>
      <c r="X494" s="2">
        <v>17.585899999999999</v>
      </c>
      <c r="Y494" s="2">
        <f t="shared" si="9"/>
        <v>1.1777726667346073E-3</v>
      </c>
    </row>
    <row r="495" spans="23:25" x14ac:dyDescent="0.25">
      <c r="W495" s="3">
        <v>42339</v>
      </c>
      <c r="X495" s="2">
        <v>17.565200000000001</v>
      </c>
      <c r="Y495" s="2">
        <f t="shared" si="9"/>
        <v>3.067574519093784E-3</v>
      </c>
    </row>
    <row r="496" spans="23:25" x14ac:dyDescent="0.25">
      <c r="W496" s="3">
        <v>42338</v>
      </c>
      <c r="X496" s="2">
        <v>17.511399999999998</v>
      </c>
      <c r="Y496" s="2">
        <f t="shared" si="9"/>
        <v>-5.7681353182452155E-3</v>
      </c>
    </row>
    <row r="497" spans="23:25" x14ac:dyDescent="0.25">
      <c r="W497" s="3">
        <v>42335</v>
      </c>
      <c r="X497" s="2">
        <v>17.6127</v>
      </c>
      <c r="Y497" s="2">
        <f t="shared" si="9"/>
        <v>2.2565995189427566E-3</v>
      </c>
    </row>
    <row r="498" spans="23:25" x14ac:dyDescent="0.25">
      <c r="W498" s="3">
        <v>42334</v>
      </c>
      <c r="X498" s="2">
        <v>17.573</v>
      </c>
      <c r="Y498" s="2">
        <f t="shared" si="9"/>
        <v>2.2046705770789278E-3</v>
      </c>
    </row>
    <row r="499" spans="23:25" x14ac:dyDescent="0.25">
      <c r="W499" s="3">
        <v>42333</v>
      </c>
      <c r="X499" s="2">
        <v>17.534300000000002</v>
      </c>
      <c r="Y499" s="2">
        <f t="shared" si="9"/>
        <v>-3.5637875310087263E-3</v>
      </c>
    </row>
    <row r="500" spans="23:25" x14ac:dyDescent="0.25">
      <c r="W500" s="3">
        <v>42332</v>
      </c>
      <c r="X500" s="2">
        <v>17.596900000000002</v>
      </c>
      <c r="Y500" s="2">
        <f t="shared" si="9"/>
        <v>-1.8751544926536051E-4</v>
      </c>
    </row>
    <row r="501" spans="23:25" x14ac:dyDescent="0.25">
      <c r="W501" s="3">
        <v>42331</v>
      </c>
      <c r="X501" s="2">
        <v>17.600200000000001</v>
      </c>
      <c r="Y501" s="2">
        <f t="shared" si="9"/>
        <v>-7.5538785372881642E-4</v>
      </c>
    </row>
    <row r="502" spans="23:25" x14ac:dyDescent="0.25">
      <c r="W502" s="3">
        <v>42328</v>
      </c>
      <c r="X502" s="2">
        <v>17.613499999999998</v>
      </c>
      <c r="Y502" s="2">
        <f t="shared" si="9"/>
        <v>-1.2811105403673145E-2</v>
      </c>
    </row>
    <row r="503" spans="23:25" x14ac:dyDescent="0.25">
      <c r="W503" s="3">
        <v>42327</v>
      </c>
      <c r="X503" s="2">
        <v>17.840599999999998</v>
      </c>
      <c r="Y503" s="2">
        <f t="shared" si="9"/>
        <v>0</v>
      </c>
    </row>
    <row r="504" spans="23:25" x14ac:dyDescent="0.25">
      <c r="W504" s="3">
        <v>42326</v>
      </c>
      <c r="X504" s="2">
        <v>17.840599999999998</v>
      </c>
      <c r="Y504" s="2">
        <f t="shared" si="9"/>
        <v>2.3457195781461126E-3</v>
      </c>
    </row>
    <row r="505" spans="23:25" x14ac:dyDescent="0.25">
      <c r="W505" s="3">
        <v>42325</v>
      </c>
      <c r="X505" s="2">
        <v>17.7988</v>
      </c>
      <c r="Y505" s="2">
        <f t="shared" si="9"/>
        <v>-6.7473049886652122E-3</v>
      </c>
    </row>
    <row r="506" spans="23:25" x14ac:dyDescent="0.25">
      <c r="W506" s="3">
        <v>42324</v>
      </c>
      <c r="X506" s="2">
        <v>17.9193</v>
      </c>
      <c r="Y506" s="2">
        <f t="shared" si="9"/>
        <v>-2.9755956425414017E-3</v>
      </c>
    </row>
    <row r="507" spans="23:25" x14ac:dyDescent="0.25">
      <c r="W507" s="3">
        <v>42321</v>
      </c>
      <c r="X507" s="2">
        <v>17.9727</v>
      </c>
      <c r="Y507" s="2">
        <f t="shared" si="9"/>
        <v>-7.0911469672626185E-3</v>
      </c>
    </row>
    <row r="508" spans="23:25" x14ac:dyDescent="0.25">
      <c r="W508" s="3">
        <v>42320</v>
      </c>
      <c r="X508" s="2">
        <v>18.1006</v>
      </c>
      <c r="Y508" s="2">
        <f t="shared" si="9"/>
        <v>7.0688912378024027E-3</v>
      </c>
    </row>
    <row r="509" spans="23:25" x14ac:dyDescent="0.25">
      <c r="W509" s="3">
        <v>42319</v>
      </c>
      <c r="X509" s="2">
        <v>17.973099999999999</v>
      </c>
      <c r="Y509" s="2">
        <f t="shared" si="9"/>
        <v>3.227565664460242E-4</v>
      </c>
    </row>
    <row r="510" spans="23:25" x14ac:dyDescent="0.25">
      <c r="W510" s="3">
        <v>42318</v>
      </c>
      <c r="X510" s="2">
        <v>17.967300000000002</v>
      </c>
      <c r="Y510" s="2">
        <f t="shared" si="9"/>
        <v>-3.7497856565312029E-3</v>
      </c>
    </row>
    <row r="511" spans="23:25" x14ac:dyDescent="0.25">
      <c r="W511" s="3">
        <v>42317</v>
      </c>
      <c r="X511" s="2">
        <v>18.034800000000001</v>
      </c>
      <c r="Y511" s="2">
        <f t="shared" si="9"/>
        <v>-1.0418861296515186E-3</v>
      </c>
    </row>
    <row r="512" spans="23:25" x14ac:dyDescent="0.25">
      <c r="W512" s="3">
        <v>42314</v>
      </c>
      <c r="X512" s="2">
        <v>18.053599999999999</v>
      </c>
      <c r="Y512" s="2">
        <f t="shared" si="9"/>
        <v>-1.0518682702218448E-3</v>
      </c>
    </row>
    <row r="513" spans="23:25" x14ac:dyDescent="0.25">
      <c r="W513" s="3">
        <v>42313</v>
      </c>
      <c r="X513" s="2">
        <v>18.072600000000001</v>
      </c>
      <c r="Y513" s="2">
        <f t="shared" si="9"/>
        <v>5.81571211102352E-3</v>
      </c>
    </row>
    <row r="514" spans="23:25" x14ac:dyDescent="0.25">
      <c r="W514" s="3">
        <v>42312</v>
      </c>
      <c r="X514" s="2">
        <v>17.9678</v>
      </c>
      <c r="Y514" s="2">
        <f t="shared" si="9"/>
        <v>-6.7320025798456372E-4</v>
      </c>
    </row>
    <row r="515" spans="23:25" x14ac:dyDescent="0.25">
      <c r="W515" s="3">
        <v>42311</v>
      </c>
      <c r="X515" s="2">
        <v>17.979900000000001</v>
      </c>
      <c r="Y515" s="2">
        <f t="shared" si="9"/>
        <v>-7.3312770698860828E-3</v>
      </c>
    </row>
    <row r="516" spans="23:25" x14ac:dyDescent="0.25">
      <c r="W516" s="3">
        <v>42310</v>
      </c>
      <c r="X516" s="2">
        <v>18.112200000000001</v>
      </c>
      <c r="Y516" s="2">
        <f t="shared" si="9"/>
        <v>-2.8944058975232186E-3</v>
      </c>
    </row>
    <row r="517" spans="23:25" x14ac:dyDescent="0.25">
      <c r="W517" s="3">
        <v>42307</v>
      </c>
      <c r="X517" s="2">
        <v>18.1647</v>
      </c>
      <c r="Y517" s="2">
        <f t="shared" si="9"/>
        <v>-4.9369528023924794E-3</v>
      </c>
    </row>
    <row r="518" spans="23:25" x14ac:dyDescent="0.25">
      <c r="W518" s="3">
        <v>42306</v>
      </c>
      <c r="X518" s="2">
        <v>18.2546</v>
      </c>
      <c r="Y518" s="2">
        <f t="shared" ref="Y518:Y579" si="10">LN(X518/X519)</f>
        <v>4.4636190932963648E-3</v>
      </c>
    </row>
    <row r="519" spans="23:25" x14ac:dyDescent="0.25">
      <c r="W519" s="3">
        <v>42305</v>
      </c>
      <c r="X519" s="2">
        <v>18.173300000000001</v>
      </c>
      <c r="Y519" s="2">
        <f t="shared" si="10"/>
        <v>-5.9580153863499578E-3</v>
      </c>
    </row>
    <row r="520" spans="23:25" x14ac:dyDescent="0.25">
      <c r="W520" s="3">
        <v>42304</v>
      </c>
      <c r="X520" s="2">
        <v>18.2819</v>
      </c>
      <c r="Y520" s="2">
        <f t="shared" si="10"/>
        <v>2.6806058329655323E-4</v>
      </c>
    </row>
    <row r="521" spans="23:25" x14ac:dyDescent="0.25">
      <c r="W521" s="3">
        <v>42303</v>
      </c>
      <c r="X521" s="2">
        <v>18.277000000000001</v>
      </c>
      <c r="Y521" s="2">
        <f t="shared" si="10"/>
        <v>-1.0395038840292556E-4</v>
      </c>
    </row>
    <row r="522" spans="23:25" x14ac:dyDescent="0.25">
      <c r="W522" s="3">
        <v>42300</v>
      </c>
      <c r="X522" s="2">
        <v>18.2789</v>
      </c>
      <c r="Y522" s="2">
        <f t="shared" si="10"/>
        <v>-1.2848096285636872E-3</v>
      </c>
    </row>
    <row r="523" spans="23:25" x14ac:dyDescent="0.25">
      <c r="W523" s="3">
        <v>42299</v>
      </c>
      <c r="X523" s="2">
        <v>18.302399999999999</v>
      </c>
      <c r="Y523" s="2">
        <f t="shared" si="10"/>
        <v>-3.1341052568965765E-2</v>
      </c>
    </row>
    <row r="524" spans="23:25" x14ac:dyDescent="0.25">
      <c r="W524" s="3">
        <v>42298</v>
      </c>
      <c r="X524" s="2">
        <v>18.885100000000001</v>
      </c>
      <c r="Y524" s="2">
        <f t="shared" si="10"/>
        <v>5.1176260634014509E-3</v>
      </c>
    </row>
    <row r="525" spans="23:25" x14ac:dyDescent="0.25">
      <c r="W525" s="3">
        <v>42297</v>
      </c>
      <c r="X525" s="2">
        <v>18.788699999999999</v>
      </c>
      <c r="Y525" s="2">
        <f t="shared" si="10"/>
        <v>5.8021924941395429E-3</v>
      </c>
    </row>
    <row r="526" spans="23:25" x14ac:dyDescent="0.25">
      <c r="W526" s="3">
        <v>42296</v>
      </c>
      <c r="X526" s="2">
        <v>18.68</v>
      </c>
      <c r="Y526" s="2">
        <f t="shared" si="10"/>
        <v>2.1221645460295091E-3</v>
      </c>
    </row>
    <row r="527" spans="23:25" x14ac:dyDescent="0.25">
      <c r="W527" s="3">
        <v>42293</v>
      </c>
      <c r="X527" s="2">
        <v>18.6404</v>
      </c>
      <c r="Y527" s="2">
        <f t="shared" si="10"/>
        <v>-1.2438346017106465E-3</v>
      </c>
    </row>
    <row r="528" spans="23:25" x14ac:dyDescent="0.25">
      <c r="W528" s="3">
        <v>42292</v>
      </c>
      <c r="X528" s="2">
        <v>18.663599999999999</v>
      </c>
      <c r="Y528" s="2">
        <f t="shared" si="10"/>
        <v>-1.2639727862441703E-2</v>
      </c>
    </row>
    <row r="529" spans="23:25" x14ac:dyDescent="0.25">
      <c r="W529" s="3">
        <v>42291</v>
      </c>
      <c r="X529" s="2">
        <v>18.901</v>
      </c>
      <c r="Y529" s="2">
        <f t="shared" si="10"/>
        <v>-2.7896084111088872E-3</v>
      </c>
    </row>
    <row r="530" spans="23:25" x14ac:dyDescent="0.25">
      <c r="W530" s="3">
        <v>42290</v>
      </c>
      <c r="X530" s="2">
        <v>18.953800000000001</v>
      </c>
      <c r="Y530" s="2">
        <f t="shared" si="10"/>
        <v>1.3657401430388865E-2</v>
      </c>
    </row>
    <row r="531" spans="23:25" x14ac:dyDescent="0.25">
      <c r="W531" s="3">
        <v>42289</v>
      </c>
      <c r="X531" s="2">
        <v>18.6967</v>
      </c>
      <c r="Y531" s="2">
        <f t="shared" si="10"/>
        <v>1.7505029804103453E-3</v>
      </c>
    </row>
    <row r="532" spans="23:25" x14ac:dyDescent="0.25">
      <c r="W532" s="3">
        <v>42286</v>
      </c>
      <c r="X532" s="2">
        <v>18.664000000000001</v>
      </c>
      <c r="Y532" s="2">
        <f t="shared" si="10"/>
        <v>5.7279033809599254E-3</v>
      </c>
    </row>
    <row r="533" spans="23:25" x14ac:dyDescent="0.25">
      <c r="W533" s="3">
        <v>42285</v>
      </c>
      <c r="X533" s="2">
        <v>18.557400000000001</v>
      </c>
      <c r="Y533" s="2">
        <f t="shared" si="10"/>
        <v>-8.2215768462623844E-3</v>
      </c>
    </row>
    <row r="534" spans="23:25" x14ac:dyDescent="0.25">
      <c r="W534" s="3">
        <v>42284</v>
      </c>
      <c r="X534" s="2">
        <v>18.710599999999999</v>
      </c>
      <c r="Y534" s="2">
        <f t="shared" si="10"/>
        <v>-3.3294591577938343E-3</v>
      </c>
    </row>
    <row r="535" spans="23:25" x14ac:dyDescent="0.25">
      <c r="W535" s="3">
        <v>42283</v>
      </c>
      <c r="X535" s="2">
        <v>18.773</v>
      </c>
      <c r="Y535" s="2">
        <f t="shared" si="10"/>
        <v>-8.0402335466503417E-4</v>
      </c>
    </row>
    <row r="536" spans="23:25" x14ac:dyDescent="0.25">
      <c r="W536" s="3">
        <v>42282</v>
      </c>
      <c r="X536" s="2">
        <v>18.7881</v>
      </c>
      <c r="Y536" s="2">
        <f t="shared" si="10"/>
        <v>-6.8636921375787136E-4</v>
      </c>
    </row>
    <row r="537" spans="23:25" x14ac:dyDescent="0.25">
      <c r="W537" s="3">
        <v>42279</v>
      </c>
      <c r="X537" s="2">
        <v>18.800999999999998</v>
      </c>
      <c r="Y537" s="2">
        <f t="shared" si="10"/>
        <v>-7.3924266540596065E-3</v>
      </c>
    </row>
    <row r="538" spans="23:25" x14ac:dyDescent="0.25">
      <c r="W538" s="3">
        <v>42278</v>
      </c>
      <c r="X538" s="2">
        <v>18.9405</v>
      </c>
      <c r="Y538" s="2">
        <f t="shared" si="10"/>
        <v>1.7067961563401301E-3</v>
      </c>
    </row>
    <row r="539" spans="23:25" x14ac:dyDescent="0.25">
      <c r="W539" s="3">
        <v>42277</v>
      </c>
      <c r="X539" s="2">
        <v>18.908200000000001</v>
      </c>
      <c r="Y539" s="2">
        <f t="shared" si="10"/>
        <v>-1.2759243176054981E-2</v>
      </c>
    </row>
    <row r="540" spans="23:25" x14ac:dyDescent="0.25">
      <c r="W540" s="3">
        <v>42276</v>
      </c>
      <c r="X540" s="2">
        <v>19.151</v>
      </c>
      <c r="Y540" s="2">
        <f t="shared" si="10"/>
        <v>-2.0291653741879609E-3</v>
      </c>
    </row>
    <row r="541" spans="23:25" x14ac:dyDescent="0.25">
      <c r="W541" s="3">
        <v>42275</v>
      </c>
      <c r="X541" s="2">
        <v>19.189900000000002</v>
      </c>
      <c r="Y541" s="2">
        <f t="shared" si="10"/>
        <v>9.9451197921701217E-3</v>
      </c>
    </row>
    <row r="542" spans="23:25" x14ac:dyDescent="0.25">
      <c r="W542" s="3">
        <v>42272</v>
      </c>
      <c r="X542" s="2">
        <v>19</v>
      </c>
      <c r="Y542" s="2">
        <f t="shared" si="10"/>
        <v>2.9517204648453429E-3</v>
      </c>
    </row>
    <row r="543" spans="23:25" x14ac:dyDescent="0.25">
      <c r="W543" s="3">
        <v>42271</v>
      </c>
      <c r="X543" s="2">
        <v>18.943999999999999</v>
      </c>
      <c r="Y543" s="2">
        <f t="shared" si="10"/>
        <v>-1.0590888630548016E-2</v>
      </c>
    </row>
    <row r="544" spans="23:25" x14ac:dyDescent="0.25">
      <c r="W544" s="3">
        <v>42270</v>
      </c>
      <c r="X544" s="2">
        <v>19.145700000000001</v>
      </c>
      <c r="Y544" s="2">
        <f t="shared" si="10"/>
        <v>1.9450756400026924E-2</v>
      </c>
    </row>
    <row r="545" spans="23:25" x14ac:dyDescent="0.25">
      <c r="W545" s="3">
        <v>42269</v>
      </c>
      <c r="X545" s="2">
        <v>18.776900000000001</v>
      </c>
      <c r="Y545" s="2">
        <f t="shared" si="10"/>
        <v>7.1888345981248568E-3</v>
      </c>
    </row>
    <row r="546" spans="23:25" x14ac:dyDescent="0.25">
      <c r="W546" s="3">
        <v>42268</v>
      </c>
      <c r="X546" s="2">
        <v>18.642399999999999</v>
      </c>
      <c r="Y546" s="2">
        <f t="shared" si="10"/>
        <v>-9.826895452482165E-3</v>
      </c>
    </row>
    <row r="547" spans="23:25" x14ac:dyDescent="0.25">
      <c r="W547" s="3">
        <v>42265</v>
      </c>
      <c r="X547" s="2">
        <v>18.826499999999999</v>
      </c>
      <c r="Y547" s="2">
        <f t="shared" si="10"/>
        <v>-8.2257099218269614E-3</v>
      </c>
    </row>
    <row r="548" spans="23:25" x14ac:dyDescent="0.25">
      <c r="W548" s="3">
        <v>42264</v>
      </c>
      <c r="X548" s="2">
        <v>18.981999999999999</v>
      </c>
      <c r="Y548" s="2">
        <f t="shared" si="10"/>
        <v>1.5930668257643416E-2</v>
      </c>
    </row>
    <row r="549" spans="23:25" x14ac:dyDescent="0.25">
      <c r="W549" s="3">
        <v>42263</v>
      </c>
      <c r="X549" s="2">
        <v>18.681999999999999</v>
      </c>
      <c r="Y549" s="2">
        <f t="shared" si="10"/>
        <v>-6.6580131144609329E-3</v>
      </c>
    </row>
    <row r="550" spans="23:25" x14ac:dyDescent="0.25">
      <c r="W550" s="3">
        <v>42262</v>
      </c>
      <c r="X550" s="2">
        <v>18.806799999999999</v>
      </c>
      <c r="Y550" s="2">
        <f t="shared" si="10"/>
        <v>-7.8808958193779203E-3</v>
      </c>
    </row>
    <row r="551" spans="23:25" x14ac:dyDescent="0.25">
      <c r="W551" s="3">
        <v>42261</v>
      </c>
      <c r="X551" s="2">
        <v>18.9556</v>
      </c>
      <c r="Y551" s="2">
        <f t="shared" si="10"/>
        <v>-7.2066606585737538E-3</v>
      </c>
    </row>
    <row r="552" spans="23:25" x14ac:dyDescent="0.25">
      <c r="W552" s="3">
        <v>42258</v>
      </c>
      <c r="X552" s="2">
        <v>19.092700000000001</v>
      </c>
      <c r="Y552" s="2">
        <f t="shared" si="10"/>
        <v>9.0283615744909292E-3</v>
      </c>
    </row>
    <row r="553" spans="23:25" x14ac:dyDescent="0.25">
      <c r="W553" s="3">
        <v>42257</v>
      </c>
      <c r="X553" s="2">
        <v>18.921099999999999</v>
      </c>
      <c r="Y553" s="2">
        <f t="shared" si="10"/>
        <v>3.4200194277202124E-3</v>
      </c>
    </row>
    <row r="554" spans="23:25" x14ac:dyDescent="0.25">
      <c r="W554" s="3">
        <v>42256</v>
      </c>
      <c r="X554" s="2">
        <v>18.8565</v>
      </c>
      <c r="Y554" s="2">
        <f t="shared" si="10"/>
        <v>5.0923790466955038E-4</v>
      </c>
    </row>
    <row r="555" spans="23:25" x14ac:dyDescent="0.25">
      <c r="W555" s="3">
        <v>42255</v>
      </c>
      <c r="X555" s="2">
        <v>18.846900000000002</v>
      </c>
      <c r="Y555" s="2">
        <f t="shared" si="10"/>
        <v>-7.3323529459981985E-3</v>
      </c>
    </row>
    <row r="556" spans="23:25" x14ac:dyDescent="0.25">
      <c r="W556" s="3">
        <v>42254</v>
      </c>
      <c r="X556" s="2">
        <v>18.985600000000002</v>
      </c>
      <c r="Y556" s="2">
        <f t="shared" si="10"/>
        <v>5.1963531303206509E-3</v>
      </c>
    </row>
    <row r="557" spans="23:25" x14ac:dyDescent="0.25">
      <c r="W557" s="3">
        <v>42251</v>
      </c>
      <c r="X557" s="2">
        <v>18.8872</v>
      </c>
      <c r="Y557" s="2">
        <f t="shared" si="10"/>
        <v>1.0645646441525863E-2</v>
      </c>
    </row>
    <row r="558" spans="23:25" x14ac:dyDescent="0.25">
      <c r="W558" s="3">
        <v>42250</v>
      </c>
      <c r="X558" s="2">
        <v>18.687200000000001</v>
      </c>
      <c r="Y558" s="2">
        <f t="shared" si="10"/>
        <v>-1.0889167975856208E-2</v>
      </c>
    </row>
    <row r="559" spans="23:25" x14ac:dyDescent="0.25">
      <c r="W559" s="3">
        <v>42249</v>
      </c>
      <c r="X559" s="2">
        <v>18.8918</v>
      </c>
      <c r="Y559" s="2">
        <f t="shared" si="10"/>
        <v>-1.6182313547539118E-2</v>
      </c>
    </row>
    <row r="560" spans="23:25" x14ac:dyDescent="0.25">
      <c r="W560" s="3">
        <v>42248</v>
      </c>
      <c r="X560" s="2">
        <v>19.2</v>
      </c>
      <c r="Y560" s="2">
        <f t="shared" si="10"/>
        <v>2.2218981830795233E-2</v>
      </c>
    </row>
    <row r="561" spans="23:25" x14ac:dyDescent="0.25">
      <c r="W561" s="3">
        <v>42247</v>
      </c>
      <c r="X561" s="2">
        <v>18.778099999999998</v>
      </c>
      <c r="Y561" s="2">
        <f t="shared" si="10"/>
        <v>2.4633443541482287E-3</v>
      </c>
    </row>
    <row r="562" spans="23:25" x14ac:dyDescent="0.25">
      <c r="W562" s="3">
        <v>42244</v>
      </c>
      <c r="X562" s="2">
        <v>18.7319</v>
      </c>
      <c r="Y562" s="2">
        <f t="shared" si="10"/>
        <v>-1.2978688353671341E-2</v>
      </c>
    </row>
    <row r="563" spans="23:25" x14ac:dyDescent="0.25">
      <c r="W563" s="3">
        <v>42243</v>
      </c>
      <c r="X563" s="2">
        <v>18.976600000000001</v>
      </c>
      <c r="Y563" s="2">
        <f t="shared" si="10"/>
        <v>-1.4117389055207411E-2</v>
      </c>
    </row>
    <row r="564" spans="23:25" x14ac:dyDescent="0.25">
      <c r="W564" s="3">
        <v>42242</v>
      </c>
      <c r="X564" s="2">
        <v>19.246400000000001</v>
      </c>
      <c r="Y564" s="2">
        <f t="shared" si="10"/>
        <v>-2.9559205796948082E-2</v>
      </c>
    </row>
    <row r="565" spans="23:25" x14ac:dyDescent="0.25">
      <c r="W565" s="3">
        <v>42241</v>
      </c>
      <c r="X565" s="2">
        <v>19.823799999999999</v>
      </c>
      <c r="Y565" s="2">
        <f t="shared" si="10"/>
        <v>-8.1337817649644439E-3</v>
      </c>
    </row>
    <row r="566" spans="23:25" x14ac:dyDescent="0.25">
      <c r="W566" s="3">
        <v>42240</v>
      </c>
      <c r="X566" s="2">
        <v>19.985700000000001</v>
      </c>
      <c r="Y566" s="2">
        <f t="shared" si="10"/>
        <v>3.2660572089313049E-2</v>
      </c>
    </row>
    <row r="567" spans="23:25" x14ac:dyDescent="0.25">
      <c r="W567" s="3">
        <v>42237</v>
      </c>
      <c r="X567" s="2">
        <v>19.343499999999999</v>
      </c>
      <c r="Y567" s="2">
        <f t="shared" si="10"/>
        <v>2.5265449621106266E-2</v>
      </c>
    </row>
    <row r="568" spans="23:25" x14ac:dyDescent="0.25">
      <c r="W568" s="3">
        <v>42236</v>
      </c>
      <c r="X568" s="2">
        <v>18.860900000000001</v>
      </c>
      <c r="Y568" s="2">
        <f t="shared" si="10"/>
        <v>2.0374873984584357E-2</v>
      </c>
    </row>
    <row r="569" spans="23:25" x14ac:dyDescent="0.25">
      <c r="W569" s="3">
        <v>42235</v>
      </c>
      <c r="X569" s="2">
        <v>18.480499999999999</v>
      </c>
      <c r="Y569" s="2">
        <f t="shared" si="10"/>
        <v>2.2064646410358348E-2</v>
      </c>
    </row>
    <row r="570" spans="23:25" x14ac:dyDescent="0.25">
      <c r="W570" s="3">
        <v>42234</v>
      </c>
      <c r="X570" s="2">
        <v>18.077200000000001</v>
      </c>
      <c r="Y570" s="2">
        <f t="shared" si="10"/>
        <v>-6.6767074124540618E-3</v>
      </c>
    </row>
    <row r="571" spans="23:25" x14ac:dyDescent="0.25">
      <c r="W571" s="3">
        <v>42233</v>
      </c>
      <c r="X571" s="2">
        <v>18.1983</v>
      </c>
      <c r="Y571" s="2">
        <f t="shared" si="10"/>
        <v>5.2766099006467944E-4</v>
      </c>
    </row>
    <row r="572" spans="23:25" x14ac:dyDescent="0.25">
      <c r="W572" s="3">
        <v>42230</v>
      </c>
      <c r="X572" s="2">
        <v>18.188700000000001</v>
      </c>
      <c r="Y572" s="2">
        <f t="shared" si="10"/>
        <v>-5.285998413410189E-3</v>
      </c>
    </row>
    <row r="573" spans="23:25" x14ac:dyDescent="0.25">
      <c r="W573" s="3">
        <v>42229</v>
      </c>
      <c r="X573" s="2">
        <v>18.2851</v>
      </c>
      <c r="Y573" s="2">
        <f t="shared" si="10"/>
        <v>6.5788447530470747E-3</v>
      </c>
    </row>
    <row r="574" spans="23:25" x14ac:dyDescent="0.25">
      <c r="W574" s="3">
        <v>42228</v>
      </c>
      <c r="X574" s="2">
        <v>18.165199999999999</v>
      </c>
      <c r="Y574" s="2">
        <f t="shared" si="10"/>
        <v>8.5360978288418887E-3</v>
      </c>
    </row>
    <row r="575" spans="23:25" x14ac:dyDescent="0.25">
      <c r="W575" s="3">
        <v>42227</v>
      </c>
      <c r="X575" s="2">
        <v>18.0108</v>
      </c>
      <c r="Y575" s="2">
        <f t="shared" si="10"/>
        <v>1.1481028501703355E-2</v>
      </c>
    </row>
    <row r="576" spans="23:25" x14ac:dyDescent="0.25">
      <c r="W576" s="3">
        <v>42226</v>
      </c>
      <c r="X576" s="2">
        <v>17.805199999999999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17.836600000000001</v>
      </c>
      <c r="Y578" s="2">
        <f t="shared" si="10"/>
        <v>-1.2326588889068463E-3</v>
      </c>
    </row>
    <row r="579" spans="23:25" x14ac:dyDescent="0.25">
      <c r="W579" s="3">
        <v>42221</v>
      </c>
      <c r="X579" s="2">
        <v>17.858599999999999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EURNZD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163</v>
      </c>
      <c r="W2" s="3">
        <f>D1</f>
        <v>43025</v>
      </c>
      <c r="AA2" s="2">
        <v>62</v>
      </c>
      <c r="AB2" s="2">
        <f ca="1">AVERAGE(OFFSET($X$5,0,0,AA2,1))</f>
        <v>1.6277822580645163</v>
      </c>
      <c r="AC2" s="46">
        <f ca="1">STDEV(OFFSET($Y$5,0,0,AA2,1))*SQRT(250)</f>
        <v>8.303886032672736E-2</v>
      </c>
      <c r="AD2" s="2">
        <f ca="1">MAX(OFFSET($X$5,0,0,AA2,1))</f>
        <v>1.6756</v>
      </c>
      <c r="AE2" s="2">
        <f ca="1">MIN(OFFSET($X$5,0,0,AA2,1))</f>
        <v>1.5596000000000001</v>
      </c>
      <c r="AF2" s="2">
        <f ca="1">AD2-AE2</f>
        <v>0.11599999999999988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1.5996807999999998</v>
      </c>
      <c r="AC3" s="46">
        <f ca="1">STDEV(OFFSET($Y$5,0,0,AA3,1))*SQRT(250)</f>
        <v>8.5935143333600195E-2</v>
      </c>
      <c r="AD3" s="2">
        <f ca="1">MAX(OFFSET($X$5,0,0,AA3,1))</f>
        <v>1.6756</v>
      </c>
      <c r="AE3" s="2">
        <f ca="1">MIN(OFFSET($X$5,0,0,AA3,1))</f>
        <v>1.5342</v>
      </c>
      <c r="AF3" s="2">
        <f t="shared" ref="AF3:AF5" ca="1" si="1">AD3-AE3</f>
        <v>0.14139999999999997</v>
      </c>
    </row>
    <row r="4" spans="1:32" x14ac:dyDescent="0.25">
      <c r="D4"/>
      <c r="AA4" s="2">
        <v>185</v>
      </c>
      <c r="AB4" s="2">
        <f t="shared" ca="1" si="0"/>
        <v>1.5703281081081077</v>
      </c>
      <c r="AC4" s="46">
        <f ca="1">STDEV(OFFSET($Y$5,0,0,AA4,1))*SQRT(250)</f>
        <v>8.4711431680117438E-2</v>
      </c>
      <c r="AD4" s="2">
        <f ca="1">MAX(OFFSET($X$5,0,0,AA4,1))</f>
        <v>1.6756</v>
      </c>
      <c r="AE4" s="2">
        <f ca="1">MIN(OFFSET($X$5,0,0,AA4,1))</f>
        <v>1.4632000000000001</v>
      </c>
      <c r="AF4" s="2">
        <f t="shared" ca="1" si="1"/>
        <v>0.21239999999999992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1.6398000000000001</v>
      </c>
      <c r="Y5" s="2">
        <f>LN(X5/X6)</f>
        <v>-3.2268894632972341E-3</v>
      </c>
      <c r="AA5" s="2">
        <v>250</v>
      </c>
      <c r="AB5" s="2">
        <f t="shared" ca="1" si="0"/>
        <v>1.5519843999999996</v>
      </c>
      <c r="AC5" s="46">
        <f ca="1">STDEV(OFFSET($Y$5,0,0,AA5,1))*SQRT(250)</f>
        <v>8.5359503246743407E-2</v>
      </c>
      <c r="AD5" s="2">
        <f ca="1">MAX(OFFSET($X$5,0,0,AA5,1))</f>
        <v>1.6756</v>
      </c>
      <c r="AE5" s="2">
        <f ca="1">MIN(OFFSET($X$5,0,0,AA5,1))</f>
        <v>1.4632000000000001</v>
      </c>
      <c r="AF5" s="2">
        <f t="shared" ca="1" si="1"/>
        <v>0.21239999999999992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1.64126977129212</v>
      </c>
      <c r="E6" s="128">
        <f ca="1">SUMIFS(INDIRECT("fincad_data!"&amp;E$3),fincad_data!$C:$C,$C6,fincad_data!$D:$D,$C6,fincad_data!$B:$B,$D$2,fincad_data!D:D,$C6,fincad_data!A:A,$D$1)</f>
        <v>1.6526311371045601</v>
      </c>
      <c r="F6" s="129">
        <f ca="1">SUMIFS(INDIRECT("fincad_data!"&amp;F$3),fincad_data!$C:$C,$C6,fincad_data!$D:$D,$C6,fincad_data!$B:$B,$D$2,fincad_data!D:D,$C6,fincad_data!A:A,$D$1)</f>
        <v>7.6997352267522995E-2</v>
      </c>
      <c r="G6" s="129">
        <f ca="1">SUMIFS(INDIRECT("fincad_data!"&amp;G$3),fincad_data!$C:$C,$C6,fincad_data!$D:$D,$C6,fincad_data!$B:$B,$D$2,fincad_data!D:D,$C6,fincad_data!A:A,$D$1)</f>
        <v>7.8131898768870098E-2</v>
      </c>
      <c r="H6" s="130">
        <f ca="1">SUMIFS(INDIRECT("fincad_data!"&amp;H$3),fincad_data!$C:$C,$C6,fincad_data!$D:$D,$C6,fincad_data!$B:$B,$D$2,fincad_data!D:D,$C6,fincad_data!A:A,$D$1)</f>
        <v>1.2201180755556399E-2</v>
      </c>
      <c r="I6" s="130">
        <f ca="1">SUMIFS(INDIRECT("fincad_data!"&amp;I$3),fincad_data!$C:$C,$C6,fincad_data!$D:$D,$C6,fincad_data!$B:$B,$D$2,fincad_data!D:D,$C6,fincad_data!A:A,$D$1)</f>
        <v>1.5682345434928101E-2</v>
      </c>
      <c r="J6" s="129">
        <f ca="1">SUMIFS(INDIRECT("fincad_data!"&amp;J$3),fincad_data!$C:$C,$C6,fincad_data!$D:$D,$C6,fincad_data!$B:$B,$D$2,fincad_data!D:D,$C6,fincad_data!A:A,$D$1)</f>
        <v>2.7598283379788452E-2</v>
      </c>
      <c r="K6" s="128">
        <f ca="1">SUMIFS(INDIRECT("fincad_data!"&amp;K$3),fincad_data!$C:$C,$C6,fincad_data!$D:$D,$C6,fincad_data!$B:$B,$D$2,fincad_data!D:D,$C6,fincad_data!A:A,$D$1)</f>
        <v>1.646898013908016</v>
      </c>
      <c r="L6" s="128">
        <f ca="1">SUMIFS(INDIRECT("fincad_data!"&amp;L$3),fincad_data!$C:$C,$C6,fincad_data!$D:$D,$C6,fincad_data!$B:$B,$D$2,fincad_data!D:D,$C6,fincad_data!A:A,$D$1)</f>
        <v>1.6271141706188486</v>
      </c>
      <c r="W6" s="3">
        <v>43024</v>
      </c>
      <c r="X6" s="2">
        <v>1.6451</v>
      </c>
      <c r="Y6" s="2">
        <f t="shared" ref="Y6:Y69" si="2">LN(X6/X7)</f>
        <v>-3.6465297596249531E-4</v>
      </c>
      <c r="AA6" s="2">
        <v>500</v>
      </c>
      <c r="AB6" s="2">
        <f t="shared" ca="1" si="0"/>
        <v>1.5797465999999998</v>
      </c>
      <c r="AC6" s="46">
        <f ca="1">STDEV(OFFSET($Y$5,0,0,AA6,1))*SQRT(250)</f>
        <v>9.6869461941797658E-2</v>
      </c>
      <c r="AD6" s="2">
        <f ca="1">MAX(OFFSET($X$5,0,0,AA6,1))</f>
        <v>1.7020999999999999</v>
      </c>
      <c r="AE6" s="2">
        <f ca="1">MIN(OFFSET($X$5,0,0,AA6,1))</f>
        <v>1.4632000000000001</v>
      </c>
      <c r="AF6" s="2">
        <f ca="1">AD6-AE6</f>
        <v>0.23889999999999989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1.64126977129212</v>
      </c>
      <c r="E7" s="128">
        <f ca="1">SUMIFS(INDIRECT("fincad_data!"&amp;E$3),fincad_data!$C:$C,$C7,fincad_data!$D:$D,$C7,fincad_data!$B:$B,$D$2,fincad_data!D:D,$C7,fincad_data!A:A,$D$1)</f>
        <v>1.6636967177862101</v>
      </c>
      <c r="F7" s="129">
        <f ca="1">SUMIFS(INDIRECT("fincad_data!"&amp;F$3),fincad_data!$C:$C,$C7,fincad_data!$D:$D,$C7,fincad_data!$B:$B,$D$2,fincad_data!D:D,$C7,fincad_data!A:A,$D$1)</f>
        <v>8.5701722479207501E-2</v>
      </c>
      <c r="G7" s="129">
        <f ca="1">SUMIFS(INDIRECT("fincad_data!"&amp;G$3),fincad_data!$C:$C,$C7,fincad_data!$D:$D,$C7,fincad_data!$B:$B,$D$2,fincad_data!D:D,$C7,fincad_data!A:A,$D$1)</f>
        <v>8.6894433930823994E-2</v>
      </c>
      <c r="H7" s="130">
        <f ca="1">SUMIFS(INDIRECT("fincad_data!"&amp;H$3),fincad_data!$C:$C,$C7,fincad_data!$D:$D,$C7,fincad_data!$B:$B,$D$2,fincad_data!D:D,$C7,fincad_data!A:A,$D$1)</f>
        <v>1.7910338336125799E-2</v>
      </c>
      <c r="I7" s="130">
        <f ca="1">SUMIFS(INDIRECT("fincad_data!"&amp;I$3),fincad_data!$C:$C,$C7,fincad_data!$D:$D,$C7,fincad_data!$B:$B,$D$2,fincad_data!D:D,$C7,fincad_data!A:A,$D$1)</f>
        <v>2.45761726187037E-2</v>
      </c>
      <c r="J7" s="129">
        <f ca="1">SUMIFS(INDIRECT("fincad_data!"&amp;J$3),fincad_data!$C:$C,$C7,fincad_data!$D:$D,$C7,fincad_data!$B:$B,$D$2,fincad_data!D:D,$C7,fincad_data!A:A,$D$1)</f>
        <v>2.7417970800415643E-2</v>
      </c>
      <c r="K7" s="128">
        <f ca="1">SUMIFS(INDIRECT("fincad_data!"&amp;K$3),fincad_data!$C:$C,$C7,fincad_data!$D:$D,$C7,fincad_data!$B:$B,$D$2,fincad_data!D:D,$C7,fincad_data!A:A,$D$1)</f>
        <v>1.6526802252823842</v>
      </c>
      <c r="L7" s="128">
        <f ca="1">SUMIFS(INDIRECT("fincad_data!"&amp;L$3),fincad_data!$C:$C,$C7,fincad_data!$D:$D,$C7,fincad_data!$B:$B,$D$2,fincad_data!D:D,$C7,fincad_data!A:A,$D$1)</f>
        <v>1.6237901702652178</v>
      </c>
      <c r="W7" s="3">
        <v>43021</v>
      </c>
      <c r="X7" s="2">
        <v>1.6457000000000002</v>
      </c>
      <c r="Y7" s="2">
        <f t="shared" si="2"/>
        <v>-9.1335883702322786E-3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1.64126977129212</v>
      </c>
      <c r="E8" s="128">
        <f ca="1">SUMIFS(INDIRECT("fincad_data!"&amp;E$3),fincad_data!$C:$C,$C8,fincad_data!$D:$D,$C8,fincad_data!$B:$B,$D$2,fincad_data!D:D,$C8,fincad_data!A:A,$D$1)</f>
        <v>1.6751588247668501</v>
      </c>
      <c r="F8" s="129">
        <f ca="1">SUMIFS(INDIRECT("fincad_data!"&amp;F$3),fincad_data!$C:$C,$C8,fincad_data!$D:$D,$C8,fincad_data!$B:$B,$D$2,fincad_data!D:D,$C8,fincad_data!A:A,$D$1)</f>
        <v>8.7904671572768406E-2</v>
      </c>
      <c r="G8" s="129">
        <f ca="1">SUMIFS(INDIRECT("fincad_data!"&amp;G$3),fincad_data!$C:$C,$C8,fincad_data!$D:$D,$C8,fincad_data!$B:$B,$D$2,fincad_data!D:D,$C8,fincad_data!A:A,$D$1)</f>
        <v>8.9392182684468899E-2</v>
      </c>
      <c r="H8" s="130">
        <f ca="1">SUMIFS(INDIRECT("fincad_data!"&amp;H$3),fincad_data!$C:$C,$C8,fincad_data!$D:$D,$C8,fincad_data!$B:$B,$D$2,fincad_data!D:D,$C8,fincad_data!A:A,$D$1)</f>
        <v>2.1105342962221101E-2</v>
      </c>
      <c r="I8" s="130">
        <f ca="1">SUMIFS(INDIRECT("fincad_data!"&amp;I$3),fincad_data!$C:$C,$C8,fincad_data!$D:$D,$C8,fincad_data!$B:$B,$D$2,fincad_data!D:D,$C8,fincad_data!A:A,$D$1)</f>
        <v>3.1022658437973298E-2</v>
      </c>
      <c r="J8" s="129">
        <f ca="1">SUMIFS(INDIRECT("fincad_data!"&amp;J$3),fincad_data!$C:$C,$C8,fincad_data!$D:$D,$C8,fincad_data!$B:$B,$D$2,fincad_data!D:D,$C8,fincad_data!A:A,$D$1)</f>
        <v>2.7529909043731787E-2</v>
      </c>
      <c r="K8" s="128">
        <f ca="1">SUMIFS(INDIRECT("fincad_data!"&amp;K$3),fincad_data!$C:$C,$C8,fincad_data!$D:$D,$C8,fincad_data!$B:$B,$D$2,fincad_data!D:D,$C8,fincad_data!A:A,$D$1)</f>
        <v>1.6587088854672383</v>
      </c>
      <c r="L8" s="128">
        <f ca="1">SUMIFS(INDIRECT("fincad_data!"&amp;L$3),fincad_data!$C:$C,$C8,fincad_data!$D:$D,$C8,fincad_data!$B:$B,$D$2,fincad_data!D:D,$C8,fincad_data!A:A,$D$1)</f>
        <v>1.6247546172309735</v>
      </c>
      <c r="W8" s="3">
        <v>43020</v>
      </c>
      <c r="X8" s="2">
        <v>1.6608000000000001</v>
      </c>
      <c r="Y8" s="2">
        <f t="shared" si="2"/>
        <v>-8.871896101310223E-3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1.64126977129212</v>
      </c>
      <c r="E9" s="128">
        <f ca="1">SUMIFS(INDIRECT("fincad_data!"&amp;E$3),fincad_data!$C:$C,$C9,fincad_data!$D:$D,$C9,fincad_data!$B:$B,$D$2,fincad_data!D:D,$C9,fincad_data!A:A,$D$1)</f>
        <v>1.68719946649819</v>
      </c>
      <c r="F9" s="129">
        <f ca="1">SUMIFS(INDIRECT("fincad_data!"&amp;F$3),fincad_data!$C:$C,$C9,fincad_data!$D:$D,$C9,fincad_data!$B:$B,$D$2,fincad_data!D:D,$C9,fincad_data!A:A,$D$1)</f>
        <v>8.8917618101287801E-2</v>
      </c>
      <c r="G9" s="129">
        <f ca="1">SUMIFS(INDIRECT("fincad_data!"&amp;G$3),fincad_data!$C:$C,$C9,fincad_data!$D:$D,$C9,fincad_data!$B:$B,$D$2,fincad_data!D:D,$C9,fincad_data!A:A,$D$1)</f>
        <v>9.0591689541312498E-2</v>
      </c>
      <c r="H9" s="130">
        <f ca="1">SUMIFS(INDIRECT("fincad_data!"&amp;H$3),fincad_data!$C:$C,$C9,fincad_data!$D:$D,$C9,fincad_data!$B:$B,$D$2,fincad_data!D:D,$C9,fincad_data!A:A,$D$1)</f>
        <v>2.3225047531969099E-2</v>
      </c>
      <c r="I9" s="130">
        <f ca="1">SUMIFS(INDIRECT("fincad_data!"&amp;I$3),fincad_data!$C:$C,$C9,fincad_data!$D:$D,$C9,fincad_data!$B:$B,$D$2,fincad_data!D:D,$C9,fincad_data!A:A,$D$1)</f>
        <v>3.6422102774406703E-2</v>
      </c>
      <c r="J9" s="129">
        <f ca="1">SUMIFS(INDIRECT("fincad_data!"&amp;J$3),fincad_data!$C:$C,$C9,fincad_data!$D:$D,$C9,fincad_data!$B:$B,$D$2,fincad_data!D:D,$C9,fincad_data!A:A,$D$1)</f>
        <v>2.7822497460296192E-2</v>
      </c>
      <c r="K9" s="128">
        <f ca="1">SUMIFS(INDIRECT("fincad_data!"&amp;K$3),fincad_data!$C:$C,$C9,fincad_data!$D:$D,$C9,fincad_data!$B:$B,$D$2,fincad_data!D:D,$C9,fincad_data!A:A,$D$1)</f>
        <v>1.6652234210199881</v>
      </c>
      <c r="L9" s="128">
        <f ca="1">SUMIFS(INDIRECT("fincad_data!"&amp;L$3),fincad_data!$C:$C,$C9,fincad_data!$D:$D,$C9,fincad_data!$B:$B,$D$2,fincad_data!D:D,$C9,fincad_data!A:A,$D$1)</f>
        <v>1.6279076468764146</v>
      </c>
      <c r="W9" s="3">
        <v>43019</v>
      </c>
      <c r="X9" s="2">
        <v>1.6756</v>
      </c>
      <c r="Y9" s="2">
        <f t="shared" si="2"/>
        <v>3.1680590769777965E-3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1.64126977129212</v>
      </c>
      <c r="E10" s="128">
        <f ca="1">SUMIFS(INDIRECT("fincad_data!"&amp;E$3),fincad_data!$C:$C,$C10,fincad_data!$D:$D,$C10,fincad_data!$B:$B,$D$2,fincad_data!D:D,$C10,fincad_data!A:A,$D$1)</f>
        <v>1.7396478394293</v>
      </c>
      <c r="F10" s="129">
        <f ca="1">SUMIFS(INDIRECT("fincad_data!"&amp;F$3),fincad_data!$C:$C,$C10,fincad_data!$D:$D,$C10,fincad_data!$B:$B,$D$2,fincad_data!D:D,$C10,fincad_data!A:A,$D$1)</f>
        <v>9.1904769113409696E-2</v>
      </c>
      <c r="G10" s="129">
        <f ca="1">SUMIFS(INDIRECT("fincad_data!"&amp;G$3),fincad_data!$C:$C,$C10,fincad_data!$D:$D,$C10,fincad_data!$B:$B,$D$2,fincad_data!D:D,$C10,fincad_data!A:A,$D$1)</f>
        <v>9.3803729848890502E-2</v>
      </c>
      <c r="H10" s="130">
        <f ca="1">SUMIFS(INDIRECT("fincad_data!"&amp;H$3),fincad_data!$C:$C,$C10,fincad_data!$D:$D,$C10,fincad_data!$B:$B,$D$2,fincad_data!D:D,$C10,fincad_data!A:A,$D$1)</f>
        <v>2.7454498749181502E-2</v>
      </c>
      <c r="I10" s="130">
        <f ca="1">SUMIFS(INDIRECT("fincad_data!"&amp;I$3),fincad_data!$C:$C,$C10,fincad_data!$D:$D,$C10,fincad_data!$B:$B,$D$2,fincad_data!D:D,$C10,fincad_data!A:A,$D$1)</f>
        <v>5.3707997242351604E-2</v>
      </c>
      <c r="J10" s="129">
        <f ca="1">SUMIFS(INDIRECT("fincad_data!"&amp;J$3),fincad_data!$C:$C,$C10,fincad_data!$D:$D,$C10,fincad_data!$B:$B,$D$2,fincad_data!D:D,$C10,fincad_data!A:A,$D$1)</f>
        <v>2.9452021206724355E-2</v>
      </c>
      <c r="K10" s="128">
        <f ca="1">SUMIFS(INDIRECT("fincad_data!"&amp;K$3),fincad_data!$C:$C,$C10,fincad_data!$D:$D,$C10,fincad_data!$B:$B,$D$2,fincad_data!D:D,$C10,fincad_data!A:A,$D$1)</f>
        <v>1.6951443692845813</v>
      </c>
      <c r="L10" s="128">
        <f ca="1">SUMIFS(INDIRECT("fincad_data!"&amp;L$3),fincad_data!$C:$C,$C10,fincad_data!$D:$D,$C10,fincad_data!$B:$B,$D$2,fincad_data!D:D,$C10,fincad_data!A:A,$D$1)</f>
        <v>1.650977162536599</v>
      </c>
      <c r="W10" s="3">
        <v>43018</v>
      </c>
      <c r="X10" s="2">
        <v>1.6703000000000001</v>
      </c>
      <c r="Y10" s="2">
        <f t="shared" si="2"/>
        <v>5.0417248624243525E-3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1.6619000000000002</v>
      </c>
      <c r="Y11" s="2">
        <f t="shared" si="2"/>
        <v>4.3418026356790108E-3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1.6547000000000001</v>
      </c>
      <c r="Y12" s="2">
        <f t="shared" si="2"/>
        <v>5.4538978964614468E-3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1.6457000000000002</v>
      </c>
      <c r="Y13" s="2">
        <f t="shared" si="2"/>
        <v>2.9818978431662931E-3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1.5077810242566512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1.6408</v>
      </c>
      <c r="Y14" s="2">
        <f t="shared" si="2"/>
        <v>3.6574215585993326E-4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0.45977759456732997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1.6402000000000001</v>
      </c>
      <c r="Y15" s="2">
        <f t="shared" si="2"/>
        <v>5.9314693729369426E-3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1.1096404998951996</v>
      </c>
      <c r="F16" s="123">
        <f ca="1">SUMIFS(INDIRECT("fincad_data!"&amp;$B16),fincad_data!$C:$C,$C16,fincad_data!$D:$D,F$13,fincad_data!$B:$B,$D$2,fincad_data!$A:$A,$D$1)</f>
        <v>1.7584933224236303</v>
      </c>
      <c r="G16" s="123"/>
      <c r="H16" s="123"/>
      <c r="I16" s="123"/>
      <c r="K16" s="159">
        <f ca="1">E16/$F16</f>
        <v>0.63101775010771488</v>
      </c>
      <c r="L16" s="159">
        <f ca="1">(F16-E16)/$F16</f>
        <v>0.36898224989228512</v>
      </c>
      <c r="M16" s="123"/>
      <c r="N16" s="123"/>
      <c r="O16" s="123"/>
      <c r="S16" s="17"/>
      <c r="W16" s="3">
        <v>43010</v>
      </c>
      <c r="X16" s="2">
        <v>1.6305000000000001</v>
      </c>
      <c r="Y16" s="2">
        <f t="shared" si="2"/>
        <v>-4.772402596843907E-3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0.79612132788845591</v>
      </c>
      <c r="F17" s="124">
        <f ca="1">SUMIFS(INDIRECT("fincad_data!"&amp;$B17),fincad_data!$C:$C,$C16,fincad_data!$D:$D,F$13,fincad_data!$B:$B,$D$2,fincad_data!$A:$A,$D$1)</f>
        <v>0.55677433186883052</v>
      </c>
      <c r="G17" s="124"/>
      <c r="H17" s="124"/>
      <c r="I17" s="124"/>
      <c r="K17" s="160">
        <f ca="1">E17/$F17</f>
        <v>1.4298815198902035</v>
      </c>
      <c r="L17" s="160">
        <f ca="1">(F17-E17)/$F17</f>
        <v>-0.4298815198902034</v>
      </c>
      <c r="M17" s="124"/>
      <c r="N17" s="124"/>
      <c r="O17" s="124"/>
      <c r="S17" s="17"/>
      <c r="W17" s="3">
        <v>43007</v>
      </c>
      <c r="X17" s="2">
        <v>1.6383000000000001</v>
      </c>
      <c r="Y17" s="2">
        <f t="shared" si="2"/>
        <v>5.8769682467027249E-3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1.0685921411179375</v>
      </c>
      <c r="F18" s="123">
        <f ca="1">SUMIFS(INDIRECT("fincad_data!"&amp;$B18),fincad_data!$C:$C,$C18,fincad_data!$D:$D,F$13,fincad_data!$B:$B,$D$2,fincad_data!$A:$A,$D$1)</f>
        <v>1.2043003938846393</v>
      </c>
      <c r="G18" s="123">
        <f ca="1">SUMIFS(INDIRECT("fincad_data!"&amp;$B18),fincad_data!$C:$C,$C18,fincad_data!$D:$D,G$13,fincad_data!$B:$B,$D$2,fincad_data!$A:$A,$D$1)</f>
        <v>1.8843783220886319</v>
      </c>
      <c r="H18" s="123"/>
      <c r="I18" s="123"/>
      <c r="K18" s="159">
        <f ca="1">E18/$G18</f>
        <v>0.56707940682183045</v>
      </c>
      <c r="L18" s="159">
        <f ca="1">(F18-E18)/$G18</f>
        <v>7.2017519611605185E-2</v>
      </c>
      <c r="M18" s="159">
        <f ca="1">(G18-F18)/$G18</f>
        <v>0.36090307356656437</v>
      </c>
      <c r="N18" s="123"/>
      <c r="O18" s="123"/>
      <c r="W18" s="3">
        <v>43006</v>
      </c>
      <c r="X18" s="2">
        <v>1.6287</v>
      </c>
      <c r="Y18" s="2">
        <f t="shared" si="2"/>
        <v>-1.5950923627418099E-3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0.91746399069827833</v>
      </c>
      <c r="F19" s="124">
        <f ca="1">SUMIFS(INDIRECT("fincad_data!"&amp;$B19),fincad_data!$C:$C,$C18,fincad_data!$D:$D,F$13,fincad_data!$B:$B,$D$2,fincad_data!$A:$A,$D$1)</f>
        <v>0.77725003729183484</v>
      </c>
      <c r="G19" s="124">
        <f ca="1">SUMIFS(INDIRECT("fincad_data!"&amp;$B19),fincad_data!$C:$C,$C18,fincad_data!$D:$D,G$13,fincad_data!$B:$B,$D$2,fincad_data!$A:$A,$D$1)</f>
        <v>0.66562739465040588</v>
      </c>
      <c r="H19" s="124"/>
      <c r="I19" s="124"/>
      <c r="K19" s="160">
        <f ca="1">E19/$G19</f>
        <v>1.3783446986585333</v>
      </c>
      <c r="L19" s="160">
        <f ca="1">(F19-E19)/$G19</f>
        <v>-0.21064931301405534</v>
      </c>
      <c r="M19" s="160">
        <f ca="1">(G19-F19)/$G19</f>
        <v>-0.167695385644478</v>
      </c>
      <c r="N19" s="124"/>
      <c r="O19" s="124"/>
      <c r="W19" s="3">
        <v>43005</v>
      </c>
      <c r="X19" s="2">
        <v>1.6313</v>
      </c>
      <c r="Y19" s="2">
        <f t="shared" si="2"/>
        <v>-2.9381180467738582E-3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1.0630648285185527</v>
      </c>
      <c r="F20" s="123">
        <f ca="1">SUMIFS(INDIRECT("fincad_data!"&amp;$B20),fincad_data!$C:$C,$C20,fincad_data!$D:$D,F$13,fincad_data!$B:$B,$D$2,fincad_data!$A:$A,$D$1)</f>
        <v>1.1403407354509416</v>
      </c>
      <c r="G20" s="123">
        <f ca="1">SUMIFS(INDIRECT("fincad_data!"&amp;$B20),fincad_data!$C:$C,$C20,fincad_data!$D:$D,G$13,fincad_data!$B:$B,$D$2,fincad_data!$A:$A,$D$1)</f>
        <v>1.3007233797989586</v>
      </c>
      <c r="H20" s="123">
        <f ca="1">SUMIFS(INDIRECT("fincad_data!"&amp;$B20),fincad_data!$C:$C,$C20,fincad_data!$D:$D,H$13,fincad_data!$B:$B,$D$2,fincad_data!$A:$A,$D$1)</f>
        <v>1.9719746552675228</v>
      </c>
      <c r="I20" s="123"/>
      <c r="K20" s="159">
        <f ca="1">E20/$H20</f>
        <v>0.53908645614633155</v>
      </c>
      <c r="L20" s="159">
        <f ca="1">(F20-E20)/$H20</f>
        <v>3.9187069025441161E-2</v>
      </c>
      <c r="M20" s="159">
        <f ca="1">(G20-F20)/$H20</f>
        <v>8.1330986643060627E-2</v>
      </c>
      <c r="N20" s="159">
        <f ca="1">(H20-G20)/$H20</f>
        <v>0.34039548818516668</v>
      </c>
      <c r="O20" s="123"/>
      <c r="W20" s="3">
        <v>43004</v>
      </c>
      <c r="X20" s="2">
        <v>1.6360999999999999</v>
      </c>
      <c r="Y20" s="2">
        <f t="shared" si="2"/>
        <v>3.1220373680170472E-3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0.96465238287014921</v>
      </c>
      <c r="F21" s="124">
        <f ca="1">SUMIFS(INDIRECT("fincad_data!"&amp;$B21),fincad_data!$C:$C,$C20,fincad_data!$D:$D,F$13,fincad_data!$B:$B,$D$2,fincad_data!$A:$A,$D$1)</f>
        <v>0.90620295588063415</v>
      </c>
      <c r="G21" s="124">
        <f ca="1">SUMIFS(INDIRECT("fincad_data!"&amp;$B21),fincad_data!$C:$C,$C20,fincad_data!$D:$D,G$13,fincad_data!$B:$B,$D$2,fincad_data!$A:$A,$D$1)</f>
        <v>0.80629334434059929</v>
      </c>
      <c r="H21" s="124">
        <f ca="1">SUMIFS(INDIRECT("fincad_data!"&amp;$B21),fincad_data!$C:$C,$C20,fincad_data!$D:$D,H$13,fincad_data!$B:$B,$D$2,fincad_data!$A:$A,$D$1)</f>
        <v>0.76837451288764236</v>
      </c>
      <c r="I21" s="124"/>
      <c r="K21" s="160">
        <f ca="1">E21/$H21</f>
        <v>1.2554455759403984</v>
      </c>
      <c r="L21" s="160">
        <f ca="1">(F21-E21)/$H21</f>
        <v>-7.6068929941279784E-2</v>
      </c>
      <c r="M21" s="160">
        <f ca="1">(G21-F21)/$H21</f>
        <v>-0.13002723263758803</v>
      </c>
      <c r="N21" s="160">
        <f ca="1">(H21-G21)/$H21</f>
        <v>-4.9349413361530536E-2</v>
      </c>
      <c r="O21" s="124"/>
      <c r="W21" s="3">
        <v>43003</v>
      </c>
      <c r="X21" s="2">
        <v>1.631</v>
      </c>
      <c r="Y21" s="2">
        <f t="shared" si="2"/>
        <v>1.2269940189687377E-3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1.0503854829932866</v>
      </c>
      <c r="F22" s="123">
        <f ca="1">SUMIFS(INDIRECT("fincad_data!"&amp;$B22),fincad_data!$C:$C,$C22,fincad_data!$D:$D,F$13,fincad_data!$B:$B,$D$2,fincad_data!$A:$A,$D$1)</f>
        <v>1.1007972099713657</v>
      </c>
      <c r="G22" s="123">
        <f ca="1">SUMIFS(INDIRECT("fincad_data!"&amp;$B22),fincad_data!$C:$C,$C22,fincad_data!$D:$D,G$13,fincad_data!$B:$B,$D$2,fincad_data!$A:$A,$D$1)</f>
        <v>1.166723385315561</v>
      </c>
      <c r="H22" s="123">
        <f ca="1">SUMIFS(INDIRECT("fincad_data!"&amp;$B22),fincad_data!$C:$C,$C22,fincad_data!$D:$D,H$13,fincad_data!$B:$B,$D$2,fincad_data!$A:$A,$D$1)</f>
        <v>1.249503866087462</v>
      </c>
      <c r="I22" s="123">
        <f ca="1">SUMIFS(INDIRECT("fincad_data!"&amp;$B22),fincad_data!$C:$C,$C22,fincad_data!$D:$D,I$13,fincad_data!$B:$B,$D$2,fincad_data!$A:$A,$D$1)</f>
        <v>2.2085446233934074</v>
      </c>
      <c r="K22" s="159">
        <f ca="1">E22/$I22</f>
        <v>0.47560075167481991</v>
      </c>
      <c r="L22" s="159">
        <f ca="1">(F22-E22)/$I22</f>
        <v>2.2825767903490182E-2</v>
      </c>
      <c r="M22" s="159">
        <f ca="1">(G22-F22)/$I22</f>
        <v>2.9850506367809036E-2</v>
      </c>
      <c r="N22" s="159">
        <f ca="1">(H22-G22)/$I22</f>
        <v>3.7481914512874831E-2</v>
      </c>
      <c r="O22" s="159">
        <f ca="1">(I22-H22)/$I22</f>
        <v>0.43424105954100606</v>
      </c>
      <c r="W22" s="3">
        <v>43000</v>
      </c>
      <c r="X22" s="2">
        <v>1.629</v>
      </c>
      <c r="Y22" s="2">
        <f t="shared" si="2"/>
        <v>-3.3094349013670309E-3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1.0137795010551895</v>
      </c>
      <c r="F23" s="124">
        <f ca="1">SUMIFS(INDIRECT("fincad_data!"&amp;$B23),fincad_data!$C:$C,$C22,fincad_data!$D:$D,F$13,fincad_data!$B:$B,$D$2,fincad_data!$A:$A,$D$1)</f>
        <v>1.0206354113337437</v>
      </c>
      <c r="G23" s="124">
        <f ca="1">SUMIFS(INDIRECT("fincad_data!"&amp;$B23),fincad_data!$C:$C,$C22,fincad_data!$D:$D,G$13,fincad_data!$B:$B,$D$2,fincad_data!$A:$A,$D$1)</f>
        <v>1.0312223002896166</v>
      </c>
      <c r="H23" s="124">
        <f ca="1">SUMIFS(INDIRECT("fincad_data!"&amp;$B23),fincad_data!$C:$C,$C22,fincad_data!$D:$D,H$13,fincad_data!$B:$B,$D$2,fincad_data!$A:$A,$D$1)</f>
        <v>1.0432132694258192</v>
      </c>
      <c r="I23" s="124">
        <f ca="1">SUMIFS(INDIRECT("fincad_data!"&amp;$B23),fincad_data!$C:$C,$C22,fincad_data!$D:$D,I$13,fincad_data!$B:$B,$D$2,fincad_data!$A:$A,$D$1)</f>
        <v>1.1161015683985533</v>
      </c>
      <c r="K23" s="161">
        <f ca="1">E23/$I23</f>
        <v>0.90832190345348107</v>
      </c>
      <c r="L23" s="161">
        <f ca="1">(F23-E23)/$I23</f>
        <v>6.1427297234170177E-3</v>
      </c>
      <c r="M23" s="161">
        <f ca="1">(G23-F23)/$I23</f>
        <v>9.485596343228488E-3</v>
      </c>
      <c r="N23" s="161">
        <f ca="1">(H23-G23)/$I23</f>
        <v>1.0743618211564651E-2</v>
      </c>
      <c r="O23" s="161">
        <f ca="1">(I23-H23)/$I23</f>
        <v>6.5306152268308798E-2</v>
      </c>
      <c r="W23" s="3">
        <v>42999</v>
      </c>
      <c r="X23" s="2">
        <v>1.6343999999999999</v>
      </c>
      <c r="Y23" s="2">
        <f t="shared" si="2"/>
        <v>1.082687741400094E-2</v>
      </c>
    </row>
    <row r="24" spans="1:25" x14ac:dyDescent="0.25">
      <c r="A24" s="48"/>
      <c r="K24" s="16"/>
      <c r="W24" s="3">
        <v>42998</v>
      </c>
      <c r="X24" s="2">
        <v>1.6168</v>
      </c>
      <c r="Y24" s="2">
        <f t="shared" si="2"/>
        <v>-1.3759430835278745E-2</v>
      </c>
    </row>
    <row r="25" spans="1:25" x14ac:dyDescent="0.25">
      <c r="A25" s="48"/>
      <c r="C25" s="41" t="s">
        <v>32</v>
      </c>
      <c r="D25" s="40">
        <f ca="1">D6</f>
        <v>1.64126977129212</v>
      </c>
      <c r="L25" s="71"/>
      <c r="W25" s="3">
        <v>42997</v>
      </c>
      <c r="X25" s="2">
        <v>1.6392</v>
      </c>
      <c r="Y25" s="2">
        <f t="shared" si="2"/>
        <v>-4.0182702469224885E-3</v>
      </c>
    </row>
    <row r="26" spans="1:25" x14ac:dyDescent="0.25">
      <c r="A26" s="48"/>
      <c r="L26" s="2"/>
      <c r="W26" s="3">
        <v>42996</v>
      </c>
      <c r="X26" s="2">
        <v>1.6457999999999999</v>
      </c>
      <c r="Y26" s="2">
        <f t="shared" si="2"/>
        <v>5.2391225533646541E-3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1.6372</v>
      </c>
      <c r="Y27" s="2">
        <f t="shared" si="2"/>
        <v>-8.0302171387940467E-3</v>
      </c>
    </row>
    <row r="28" spans="1:25" x14ac:dyDescent="0.25">
      <c r="A28" s="48"/>
      <c r="C28" s="8" t="s">
        <v>30</v>
      </c>
      <c r="D28" s="29">
        <f ca="1">E6</f>
        <v>1.6526311371045601</v>
      </c>
      <c r="L28" s="71"/>
      <c r="W28" s="3">
        <v>42992</v>
      </c>
      <c r="X28" s="2">
        <v>1.6503999999999999</v>
      </c>
      <c r="Y28" s="2">
        <f t="shared" si="2"/>
        <v>5.3463067805916004E-3</v>
      </c>
    </row>
    <row r="29" spans="1:25" x14ac:dyDescent="0.25">
      <c r="A29" s="48"/>
      <c r="C29" s="11" t="s">
        <v>14</v>
      </c>
      <c r="D29" s="30">
        <f ca="1">E7</f>
        <v>1.6636967177862101</v>
      </c>
      <c r="W29" s="3">
        <v>42991</v>
      </c>
      <c r="X29" s="2">
        <v>1.6415999999999999</v>
      </c>
      <c r="Y29" s="2">
        <f t="shared" si="2"/>
        <v>-2.4363503592311761E-4</v>
      </c>
    </row>
    <row r="30" spans="1:25" x14ac:dyDescent="0.25">
      <c r="A30" s="48"/>
      <c r="C30" s="11" t="s">
        <v>8</v>
      </c>
      <c r="D30" s="30">
        <f ca="1">E8</f>
        <v>1.6751588247668501</v>
      </c>
      <c r="L30" s="71"/>
      <c r="W30" s="3">
        <v>42990</v>
      </c>
      <c r="X30" s="2">
        <v>1.6419999999999999</v>
      </c>
      <c r="Y30" s="2">
        <f t="shared" si="2"/>
        <v>-3.5867390043109091E-3</v>
      </c>
    </row>
    <row r="31" spans="1:25" x14ac:dyDescent="0.25">
      <c r="A31" s="48"/>
      <c r="C31" s="11" t="s">
        <v>6</v>
      </c>
      <c r="D31" s="30">
        <f ca="1">E9</f>
        <v>1.68719946649819</v>
      </c>
      <c r="L31" s="1"/>
      <c r="W31" s="3">
        <v>42989</v>
      </c>
      <c r="X31" s="2">
        <v>1.6478999999999999</v>
      </c>
      <c r="Y31" s="2">
        <f t="shared" si="2"/>
        <v>-5.4466365585672553E-3</v>
      </c>
    </row>
    <row r="32" spans="1:25" x14ac:dyDescent="0.25">
      <c r="A32" s="48"/>
      <c r="B32" s="48"/>
      <c r="C32" s="18" t="s">
        <v>67</v>
      </c>
      <c r="D32" s="31">
        <f ca="1">E10</f>
        <v>1.7396478394293</v>
      </c>
      <c r="F32" s="4"/>
      <c r="G32" s="4"/>
      <c r="H32" s="4"/>
      <c r="L32" s="2"/>
      <c r="N32" s="74"/>
      <c r="W32" s="3">
        <v>42986</v>
      </c>
      <c r="X32" s="2">
        <v>1.6569</v>
      </c>
      <c r="Y32" s="2">
        <f t="shared" si="2"/>
        <v>-3.2537989661621598E-3</v>
      </c>
    </row>
    <row r="33" spans="1:25" x14ac:dyDescent="0.25">
      <c r="A33" s="48"/>
      <c r="B33" s="48"/>
      <c r="L33" s="72"/>
      <c r="N33" s="75"/>
      <c r="W33" s="3">
        <v>42985</v>
      </c>
      <c r="X33" s="2">
        <v>1.6623000000000001</v>
      </c>
      <c r="Y33" s="2">
        <f t="shared" si="2"/>
        <v>4.2199242752939967E-3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1.6553</v>
      </c>
      <c r="Y34" s="2">
        <f t="shared" si="2"/>
        <v>5.2089760421666475E-3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1.6467000000000001</v>
      </c>
      <c r="Y35" s="2">
        <f t="shared" si="2"/>
        <v>-8.7067482730779754E-3</v>
      </c>
    </row>
    <row r="36" spans="1:25" x14ac:dyDescent="0.25">
      <c r="A36" s="48"/>
      <c r="B36" s="48"/>
      <c r="C36" s="49" t="s">
        <v>30</v>
      </c>
      <c r="D36" s="105">
        <f ca="1">AC2</f>
        <v>8.303886032672736E-2</v>
      </c>
      <c r="E36" s="106">
        <f ca="1">$D$25-$D$25*D36*SQRT(B39)/SQRT($B$42)</f>
        <v>1.5733983113345871</v>
      </c>
      <c r="F36" s="106">
        <f ca="1">$D$25+$D$25*D36*SQRT(B39)/SQRT($B$42)</f>
        <v>1.709141231249653</v>
      </c>
      <c r="G36" s="106">
        <f ca="1">IF(D28&gt;$D$25,F36,E36)/D28</f>
        <v>1.0341940151533751</v>
      </c>
      <c r="H36" s="106">
        <f ca="1">(D28-$D$25)/($D$25*D36*SQRT(B39)/SQRT($B$42))</f>
        <v>0.16739533552908481</v>
      </c>
      <c r="I36" s="106">
        <f ca="1">AF2</f>
        <v>0.11599999999999988</v>
      </c>
      <c r="J36" s="106">
        <f ca="1">$D$25+IF(D28&gt;$D$25,I36,I36*-1)</f>
        <v>1.7572697712921199</v>
      </c>
      <c r="K36" s="107">
        <f ca="1">J36/D28</f>
        <v>1.0633163879332981</v>
      </c>
      <c r="L36" s="72"/>
      <c r="W36" s="3">
        <v>42982</v>
      </c>
      <c r="X36" s="2">
        <v>1.6611</v>
      </c>
      <c r="Y36" s="2">
        <f t="shared" si="2"/>
        <v>2.4109468612830485E-3</v>
      </c>
    </row>
    <row r="37" spans="1:25" x14ac:dyDescent="0.25">
      <c r="A37" s="48"/>
      <c r="B37" s="48"/>
      <c r="C37" s="50" t="s">
        <v>14</v>
      </c>
      <c r="D37" s="108">
        <f ca="1">AC3</f>
        <v>8.5935143333600195E-2</v>
      </c>
      <c r="E37" s="109">
        <f ca="1">$D$25-$D$25*D37*SQRT(B40)/SQRT($B$42)</f>
        <v>1.5415374841767149</v>
      </c>
      <c r="F37" s="109">
        <f ca="1">$D$25+$D$25*D37*SQRT(B40)/SQRT($B$42)</f>
        <v>1.7410020584075252</v>
      </c>
      <c r="G37" s="109">
        <f ca="1">IF(D29&gt;$D$25,F37,E37)/D29</f>
        <v>1.0464660053691643</v>
      </c>
      <c r="H37" s="109">
        <f ca="1">(D29-$D$25)/($D$25*D37*SQRT(B40)/SQRT($B$42))</f>
        <v>0.22487147485285988</v>
      </c>
      <c r="I37" s="109">
        <f ca="1">AF3</f>
        <v>0.14139999999999997</v>
      </c>
      <c r="J37" s="109">
        <f ca="1">$D$25+IF(D29&gt;$D$25,I37,I37*-1)</f>
        <v>1.78266977129212</v>
      </c>
      <c r="K37" s="110">
        <f ca="1">J37/D29</f>
        <v>1.0715112629808039</v>
      </c>
      <c r="L37" s="73"/>
      <c r="W37" s="3">
        <v>42979</v>
      </c>
      <c r="X37" s="2">
        <v>1.6571</v>
      </c>
      <c r="Y37" s="2">
        <f t="shared" si="2"/>
        <v>-1.2664718395147599E-3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8.4711431680117438E-2</v>
      </c>
      <c r="E38" s="109">
        <f ca="1">$D$25-$D$25*D38*SQRT(B41)/SQRT($B$42)</f>
        <v>1.5216679336962173</v>
      </c>
      <c r="F38" s="109">
        <f ca="1">$D$25+$D$25*D38*SQRT(B41)/SQRT($B$42)</f>
        <v>1.7608716088880227</v>
      </c>
      <c r="G38" s="109">
        <f ca="1">IF(D30&gt;$D$25,F38,E38)/D30</f>
        <v>1.0511669597258053</v>
      </c>
      <c r="H38" s="109">
        <f ca="1">(D30-$D$25)/($D$25*D38*SQRT(B41)/SQRT($B$42))</f>
        <v>0.2833489364037246</v>
      </c>
      <c r="I38" s="109">
        <f ca="1">AF4</f>
        <v>0.21239999999999992</v>
      </c>
      <c r="J38" s="109">
        <f ca="1">$D$25+IF(D30&gt;$D$25,I38,I38*-1)</f>
        <v>1.85366977129212</v>
      </c>
      <c r="K38" s="110">
        <f ca="1">J38/D30</f>
        <v>1.1065635949773986</v>
      </c>
      <c r="W38" s="3">
        <v>42978</v>
      </c>
      <c r="X38" s="2">
        <v>1.6592</v>
      </c>
      <c r="Y38" s="2">
        <f t="shared" si="2"/>
        <v>5.4390658050201234E-3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8.5359503246743407E-2</v>
      </c>
      <c r="E39" s="109">
        <f ca="1">$D$25-$D$25*D39*SQRT(B42)/SQRT($B$42)</f>
        <v>1.5011717989207285</v>
      </c>
      <c r="F39" s="109">
        <f ca="1">$D$25+$D$25*D39*SQRT(B42)/SQRT($B$42)</f>
        <v>1.7813677436635116</v>
      </c>
      <c r="G39" s="109">
        <f ca="1">IF(D31&gt;$D$25,F39,E39)/D31</f>
        <v>1.0558133635264653</v>
      </c>
      <c r="H39" s="109">
        <f ca="1">(D31-$D$25)/($D$25*D39*SQRT(B42)/SQRT($B$42))</f>
        <v>0.32783982829039809</v>
      </c>
      <c r="I39" s="109">
        <f ca="1">AF5</f>
        <v>0.21239999999999992</v>
      </c>
      <c r="J39" s="109">
        <f ca="1">$D$25+IF(D31&gt;$D$25,I39,I39*-1)</f>
        <v>1.85366977129212</v>
      </c>
      <c r="K39" s="110">
        <f ca="1">J39/D31</f>
        <v>1.0986666414371513</v>
      </c>
      <c r="L39" s="72"/>
      <c r="W39" s="3">
        <v>42977</v>
      </c>
      <c r="X39" s="2">
        <v>1.6501999999999999</v>
      </c>
      <c r="Y39" s="2">
        <f t="shared" si="2"/>
        <v>3.0303948836405602E-4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9.6869461941797658E-2</v>
      </c>
      <c r="E40" s="112">
        <f ca="1">$D$25-$D$25*D40*SQRT(B43)/SQRT($B$42)</f>
        <v>1.416425484861128</v>
      </c>
      <c r="F40" s="112">
        <f ca="1">$D$25+$D$25*D40*SQRT(B43)/SQRT($B$42)</f>
        <v>1.8661140577231121</v>
      </c>
      <c r="G40" s="112">
        <f ca="1">IF(D32&gt;$D$25,F40,E40)/D32</f>
        <v>1.072696447768015</v>
      </c>
      <c r="H40" s="112">
        <f ca="1">(D32-$D$25)/($D$25*D40*SQRT(B43)/SQRT($B$42))</f>
        <v>0.43753866152775728</v>
      </c>
      <c r="I40" s="112">
        <f ca="1">AF6</f>
        <v>0.23889999999999989</v>
      </c>
      <c r="J40" s="112">
        <f ca="1">$D$25+IF(D32&gt;$D$25,I40,I40*-1)</f>
        <v>1.8801697712921199</v>
      </c>
      <c r="K40" s="113">
        <f ca="1">J40/D32</f>
        <v>1.0807760793178227</v>
      </c>
      <c r="L40" s="72"/>
      <c r="W40" s="3">
        <v>42976</v>
      </c>
      <c r="X40" s="2">
        <v>1.6497000000000002</v>
      </c>
      <c r="Y40" s="2">
        <f t="shared" si="2"/>
        <v>-7.271405519439822E-4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1.6509</v>
      </c>
      <c r="Y41" s="2">
        <f t="shared" si="2"/>
        <v>2.3044279451926702E-3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1.6471</v>
      </c>
      <c r="Y42" s="2">
        <f t="shared" si="2"/>
        <v>6.7619276259375874E-3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1.6360000000000001</v>
      </c>
      <c r="Y43" s="2">
        <f t="shared" si="2"/>
        <v>9.7847365928014404E-4</v>
      </c>
    </row>
    <row r="44" spans="1:25" x14ac:dyDescent="0.25">
      <c r="A44" s="48"/>
      <c r="C44" s="49" t="s">
        <v>30</v>
      </c>
      <c r="D44" s="108">
        <f ca="1">G6</f>
        <v>7.8131898768870098E-2</v>
      </c>
      <c r="E44" s="109">
        <f ca="1">$D$25-$D$25*D44*SQRT(B47)/SQRT($B$42)</f>
        <v>1.5774089955320443</v>
      </c>
      <c r="F44" s="109">
        <f ca="1">$D$25+$D$25*D44*SQRT(B47)/SQRT($B$50)</f>
        <v>1.7051305470521958</v>
      </c>
      <c r="G44" s="109">
        <f ca="1">IF(D28&gt;$D$25,F44,E44)/D28</f>
        <v>1.0317671673786901</v>
      </c>
      <c r="H44" s="109">
        <f ca="1">(D28-$D$25)/($D$25*D44*SQRT(B47)/SQRT($B$50))</f>
        <v>0.17790835888252599</v>
      </c>
      <c r="I44" s="116">
        <f ca="1">D44/D36</f>
        <v>0.94090764807524851</v>
      </c>
      <c r="W44" s="3">
        <v>42970</v>
      </c>
      <c r="X44" s="2">
        <v>1.6343999999999999</v>
      </c>
      <c r="Y44" s="2">
        <f t="shared" si="2"/>
        <v>1.1321804422371405E-2</v>
      </c>
    </row>
    <row r="45" spans="1:25" x14ac:dyDescent="0.25">
      <c r="A45" s="48"/>
      <c r="C45" s="50" t="s">
        <v>14</v>
      </c>
      <c r="D45" s="108">
        <f ca="1">G7</f>
        <v>8.6894433930823994E-2</v>
      </c>
      <c r="E45" s="109">
        <f ca="1">$D$25-$D$25*D45*SQRT(B48)/SQRT($B$42)</f>
        <v>1.5404241766105886</v>
      </c>
      <c r="F45" s="109">
        <f ca="1">$D$25+$D$25*D45*SQRT(B48)/SQRT($B$50)</f>
        <v>1.7421153659736515</v>
      </c>
      <c r="G45" s="109">
        <f ca="1">IF(D29&gt;$D$25,F45,E45)/D29</f>
        <v>1.0471351823617161</v>
      </c>
      <c r="H45" s="109">
        <f ca="1">(D29-$D$25)/($D$25*D45*SQRT(B48)/SQRT($B$50))</f>
        <v>0.22238895575869186</v>
      </c>
      <c r="I45" s="116">
        <f ca="1">D45/D37</f>
        <v>1.0111629603444057</v>
      </c>
      <c r="W45" s="3">
        <v>42969</v>
      </c>
      <c r="X45" s="2">
        <v>1.6160000000000001</v>
      </c>
      <c r="Y45" s="2">
        <f t="shared" si="2"/>
        <v>2.0441670945706204E-3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8.9392182684468899E-2</v>
      </c>
      <c r="E46" s="109">
        <f ca="1">$D$25-$D$25*D46*SQRT(B49)/SQRT($B$42)</f>
        <v>1.5150593047267142</v>
      </c>
      <c r="F46" s="109">
        <f ca="1">$D$25+$D$25*D46*SQRT(B49)/SQRT($B$50)</f>
        <v>1.7674802378575258</v>
      </c>
      <c r="G46" s="109">
        <f ca="1">IF(D30&gt;$D$25,F46,E46)/D30</f>
        <v>1.0551120357817565</v>
      </c>
      <c r="H46" s="109">
        <f ca="1">(D30-$D$25)/($D$25*D46*SQRT(B49)/SQRT($B$50))</f>
        <v>0.26851222721031454</v>
      </c>
      <c r="I46" s="116">
        <f ca="1">D46/D38</f>
        <v>1.0552552460927191</v>
      </c>
      <c r="W46" s="3">
        <v>42968</v>
      </c>
      <c r="X46" s="2">
        <v>1.6127</v>
      </c>
      <c r="Y46" s="2">
        <f t="shared" si="2"/>
        <v>2.7942518724212704E-3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9.0591689541312498E-2</v>
      </c>
      <c r="E47" s="109">
        <f ca="1">$D$25-$D$25*D47*SQRT(B50)/SQRT($B$42)</f>
        <v>1.4925843697176833</v>
      </c>
      <c r="F47" s="109">
        <f ca="1">$D$25+$D$25*D47*SQRT(B50)/SQRT($B$50)</f>
        <v>1.7899551728665568</v>
      </c>
      <c r="G47" s="109">
        <f ca="1">IF(D31&gt;$D$25,F47,E47)/D31</f>
        <v>1.0609031169157717</v>
      </c>
      <c r="H47" s="109">
        <f ca="1">(D31-$D$25)/($D$25*D47*SQRT(B50)/SQRT($B$50))</f>
        <v>0.30890521005907928</v>
      </c>
      <c r="I47" s="116">
        <f ca="1">D47/D39</f>
        <v>1.0612958849988237</v>
      </c>
      <c r="W47" s="3">
        <v>42965</v>
      </c>
      <c r="X47" s="2">
        <v>1.6082000000000001</v>
      </c>
      <c r="Y47" s="2">
        <f t="shared" si="2"/>
        <v>-1.0565241341999848E-3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9.3803729848890502E-2</v>
      </c>
      <c r="E48" s="112">
        <f ca="1">$D$25-$D$25*D48*SQRT(B51)/SQRT($B$42)</f>
        <v>1.423541373924623</v>
      </c>
      <c r="F48" s="112">
        <f ca="1">$D$25+$D$25*D48*SQRT(B51)/SQRT($B$50)</f>
        <v>1.8589981686596171</v>
      </c>
      <c r="G48" s="112">
        <f ca="1">IF(D32&gt;$D$25,F48,E48)/D32</f>
        <v>1.0686060284876222</v>
      </c>
      <c r="H48" s="112">
        <f ca="1">(D32-$D$25)/($D$25*D48*SQRT(B51)/SQRT($B$50))</f>
        <v>0.45183848008181821</v>
      </c>
      <c r="I48" s="117">
        <f ca="1">D48/D40</f>
        <v>0.96835192400728776</v>
      </c>
      <c r="W48" s="3">
        <v>42964</v>
      </c>
      <c r="X48" s="2">
        <v>1.6099000000000001</v>
      </c>
      <c r="Y48" s="2">
        <f t="shared" si="2"/>
        <v>4.3490417261566938E-4</v>
      </c>
    </row>
    <row r="49" spans="2:25" x14ac:dyDescent="0.25">
      <c r="B49" s="58">
        <f>B41</f>
        <v>185</v>
      </c>
      <c r="W49" s="3">
        <v>42963</v>
      </c>
      <c r="X49" s="2">
        <v>1.6092</v>
      </c>
      <c r="Y49" s="2">
        <f t="shared" si="2"/>
        <v>-7.8611404180107484E-3</v>
      </c>
    </row>
    <row r="50" spans="2:25" x14ac:dyDescent="0.25">
      <c r="B50" s="58">
        <f>B42</f>
        <v>250</v>
      </c>
      <c r="W50" s="3">
        <v>42962</v>
      </c>
      <c r="X50" s="2">
        <v>1.6219000000000001</v>
      </c>
      <c r="Y50" s="2">
        <f t="shared" si="2"/>
        <v>3.2731231938999432E-3</v>
      </c>
    </row>
    <row r="51" spans="2:25" x14ac:dyDescent="0.25">
      <c r="B51" s="58">
        <v>500</v>
      </c>
      <c r="W51" s="3">
        <v>42961</v>
      </c>
      <c r="X51" s="2">
        <v>1.6166</v>
      </c>
      <c r="Y51" s="2">
        <f t="shared" si="2"/>
        <v>7.4257429154806832E-4</v>
      </c>
    </row>
    <row r="52" spans="2:25" x14ac:dyDescent="0.25">
      <c r="W52" s="3">
        <v>42958</v>
      </c>
      <c r="X52" s="2">
        <v>1.6153999999999999</v>
      </c>
      <c r="Y52" s="2">
        <f t="shared" si="2"/>
        <v>-1.7318163655433347E-3</v>
      </c>
    </row>
    <row r="53" spans="2:25" x14ac:dyDescent="0.25">
      <c r="W53" s="3">
        <v>42957</v>
      </c>
      <c r="X53" s="2">
        <v>1.6181999999999999</v>
      </c>
      <c r="Y53" s="2">
        <f t="shared" si="2"/>
        <v>9.4999317419039286E-3</v>
      </c>
    </row>
    <row r="54" spans="2:25" x14ac:dyDescent="0.25">
      <c r="W54" s="3">
        <v>42956</v>
      </c>
      <c r="X54" s="2">
        <v>1.6029</v>
      </c>
      <c r="Y54" s="2">
        <f t="shared" si="2"/>
        <v>-2.4951656295633419E-4</v>
      </c>
    </row>
    <row r="55" spans="2:25" x14ac:dyDescent="0.25">
      <c r="B55" s="58"/>
      <c r="W55" s="3">
        <v>42955</v>
      </c>
      <c r="X55" s="2">
        <v>1.6032999999999999</v>
      </c>
      <c r="Y55" s="2">
        <f t="shared" si="2"/>
        <v>7.4873654212300302E-4</v>
      </c>
    </row>
    <row r="56" spans="2:25" x14ac:dyDescent="0.25">
      <c r="B56" s="64"/>
      <c r="W56" s="3">
        <v>42954</v>
      </c>
      <c r="X56" s="2">
        <v>1.6021000000000001</v>
      </c>
      <c r="Y56" s="2">
        <f t="shared" si="2"/>
        <v>8.1474504340779755E-3</v>
      </c>
    </row>
    <row r="57" spans="2:25" x14ac:dyDescent="0.25">
      <c r="W57" s="3">
        <v>42951</v>
      </c>
      <c r="X57" s="2">
        <v>1.5891</v>
      </c>
      <c r="Y57" s="2">
        <f t="shared" si="2"/>
        <v>-4.7085499931078696E-3</v>
      </c>
    </row>
    <row r="58" spans="2:25" x14ac:dyDescent="0.25">
      <c r="W58" s="3">
        <v>42950</v>
      </c>
      <c r="X58" s="2">
        <v>1.5966</v>
      </c>
      <c r="Y58" s="2">
        <f t="shared" si="2"/>
        <v>3.132145231858973E-4</v>
      </c>
    </row>
    <row r="59" spans="2:25" x14ac:dyDescent="0.25">
      <c r="W59" s="3">
        <v>42949</v>
      </c>
      <c r="X59" s="2">
        <v>1.5960999999999999</v>
      </c>
      <c r="Y59" s="2">
        <f t="shared" si="2"/>
        <v>9.8219010328402124E-3</v>
      </c>
    </row>
    <row r="60" spans="2:25" x14ac:dyDescent="0.25">
      <c r="W60" s="3">
        <v>42948</v>
      </c>
      <c r="X60" s="2">
        <v>1.5805</v>
      </c>
      <c r="Y60" s="2">
        <f t="shared" si="2"/>
        <v>2.597486334823697E-3</v>
      </c>
    </row>
    <row r="61" spans="2:25" x14ac:dyDescent="0.25">
      <c r="W61" s="3">
        <v>42947</v>
      </c>
      <c r="X61" s="2">
        <v>1.5764</v>
      </c>
      <c r="Y61" s="2">
        <f t="shared" si="2"/>
        <v>7.961064878678795E-3</v>
      </c>
    </row>
    <row r="62" spans="2:25" x14ac:dyDescent="0.25">
      <c r="W62" s="3">
        <v>42944</v>
      </c>
      <c r="X62" s="2">
        <v>1.5638999999999998</v>
      </c>
      <c r="Y62" s="2">
        <f t="shared" si="2"/>
        <v>2.7533233337273984E-3</v>
      </c>
    </row>
    <row r="63" spans="2:25" x14ac:dyDescent="0.25">
      <c r="W63" s="3">
        <v>42943</v>
      </c>
      <c r="X63" s="2">
        <v>1.5596000000000001</v>
      </c>
      <c r="Y63" s="2">
        <f t="shared" si="2"/>
        <v>-7.6913220045913579E-4</v>
      </c>
    </row>
    <row r="64" spans="2:25" x14ac:dyDescent="0.25">
      <c r="W64" s="3">
        <v>42942</v>
      </c>
      <c r="X64" s="2">
        <v>1.5608</v>
      </c>
      <c r="Y64" s="2">
        <f t="shared" si="2"/>
        <v>-6.068173582006663E-3</v>
      </c>
    </row>
    <row r="65" spans="11:25" x14ac:dyDescent="0.25">
      <c r="W65" s="3">
        <v>42941</v>
      </c>
      <c r="X65" s="2">
        <v>1.5703</v>
      </c>
      <c r="Y65" s="2">
        <f t="shared" si="2"/>
        <v>3.3169641944512771E-3</v>
      </c>
    </row>
    <row r="66" spans="11:25" x14ac:dyDescent="0.25">
      <c r="W66" s="3">
        <v>42940</v>
      </c>
      <c r="X66" s="2">
        <v>1.5651000000000002</v>
      </c>
      <c r="Y66" s="2">
        <f t="shared" si="2"/>
        <v>4.4735581509770887E-4</v>
      </c>
    </row>
    <row r="67" spans="11:25" x14ac:dyDescent="0.25">
      <c r="K67" s="48"/>
      <c r="W67" s="3">
        <v>42937</v>
      </c>
      <c r="X67" s="2">
        <v>1.5644</v>
      </c>
      <c r="Y67" s="2">
        <f t="shared" si="2"/>
        <v>-5.0371515948712505E-3</v>
      </c>
    </row>
    <row r="68" spans="11:25" x14ac:dyDescent="0.25">
      <c r="W68" s="3">
        <v>42936</v>
      </c>
      <c r="X68" s="2">
        <v>1.5723</v>
      </c>
      <c r="Y68" s="2">
        <f t="shared" si="2"/>
        <v>4.3342537097699153E-3</v>
      </c>
    </row>
    <row r="69" spans="11:25" x14ac:dyDescent="0.25">
      <c r="W69" s="3">
        <v>42935</v>
      </c>
      <c r="X69" s="2">
        <v>1.5655000000000001</v>
      </c>
      <c r="Y69" s="2">
        <f t="shared" si="2"/>
        <v>-4.2706505931956644E-3</v>
      </c>
    </row>
    <row r="70" spans="11:25" x14ac:dyDescent="0.25">
      <c r="W70" s="3">
        <v>42934</v>
      </c>
      <c r="X70" s="2">
        <v>1.5722</v>
      </c>
      <c r="Y70" s="2">
        <f t="shared" ref="Y70:Y133" si="3">LN(X70/X71)</f>
        <v>2.3561637289232543E-3</v>
      </c>
    </row>
    <row r="71" spans="11:25" x14ac:dyDescent="0.25">
      <c r="W71" s="3">
        <v>42933</v>
      </c>
      <c r="X71" s="2">
        <v>1.5685</v>
      </c>
      <c r="Y71" s="2">
        <f t="shared" si="3"/>
        <v>4.7931071153008049E-3</v>
      </c>
    </row>
    <row r="72" spans="11:25" x14ac:dyDescent="0.25">
      <c r="W72" s="3">
        <v>42930</v>
      </c>
      <c r="X72" s="2">
        <v>1.5609999999999999</v>
      </c>
      <c r="Y72" s="2">
        <f t="shared" si="3"/>
        <v>2.5015246680529014E-3</v>
      </c>
    </row>
    <row r="73" spans="11:25" x14ac:dyDescent="0.25">
      <c r="W73" s="3">
        <v>42929</v>
      </c>
      <c r="X73" s="2">
        <v>1.5571000000000002</v>
      </c>
      <c r="Y73" s="2">
        <f t="shared" si="3"/>
        <v>-8.8235866585149019E-3</v>
      </c>
    </row>
    <row r="74" spans="11:25" x14ac:dyDescent="0.25">
      <c r="W74" s="3">
        <v>42928</v>
      </c>
      <c r="X74" s="2">
        <v>1.5709</v>
      </c>
      <c r="Y74" s="2">
        <f t="shared" si="3"/>
        <v>-1.0196738020514981E-2</v>
      </c>
    </row>
    <row r="75" spans="11:25" x14ac:dyDescent="0.25">
      <c r="W75" s="3">
        <v>42927</v>
      </c>
      <c r="X75" s="2">
        <v>1.587</v>
      </c>
      <c r="Y75" s="2">
        <f t="shared" si="3"/>
        <v>1.2746296416046247E-2</v>
      </c>
    </row>
    <row r="76" spans="11:25" x14ac:dyDescent="0.25">
      <c r="W76" s="3">
        <v>42926</v>
      </c>
      <c r="X76" s="2">
        <v>1.5669</v>
      </c>
      <c r="Y76" s="2">
        <f t="shared" si="3"/>
        <v>1.9147917722459355E-4</v>
      </c>
    </row>
    <row r="77" spans="11:25" x14ac:dyDescent="0.25">
      <c r="W77" s="3">
        <v>42923</v>
      </c>
      <c r="X77" s="2">
        <v>1.5666</v>
      </c>
      <c r="Y77" s="2">
        <f t="shared" si="3"/>
        <v>-2.2316456483377788E-3</v>
      </c>
    </row>
    <row r="78" spans="11:25" x14ac:dyDescent="0.25">
      <c r="W78" s="3">
        <v>42922</v>
      </c>
      <c r="X78" s="2">
        <v>1.5701000000000001</v>
      </c>
      <c r="Y78" s="2">
        <f t="shared" si="3"/>
        <v>8.0573399198676701E-3</v>
      </c>
    </row>
    <row r="79" spans="11:25" x14ac:dyDescent="0.25">
      <c r="W79" s="3">
        <v>42921</v>
      </c>
      <c r="X79" s="2">
        <v>1.5575000000000001</v>
      </c>
      <c r="Y79" s="2">
        <f t="shared" si="3"/>
        <v>5.1377561980457307E-4</v>
      </c>
    </row>
    <row r="80" spans="11:25" x14ac:dyDescent="0.25">
      <c r="W80" s="3">
        <v>42920</v>
      </c>
      <c r="X80" s="2">
        <v>1.5567</v>
      </c>
      <c r="Y80" s="2">
        <f t="shared" si="3"/>
        <v>-8.3475138889003259E-4</v>
      </c>
    </row>
    <row r="81" spans="23:25" x14ac:dyDescent="0.25">
      <c r="W81" s="3">
        <v>42919</v>
      </c>
      <c r="X81" s="2">
        <v>1.5580000000000001</v>
      </c>
      <c r="Y81" s="2">
        <f t="shared" si="3"/>
        <v>-6.416426270830722E-4</v>
      </c>
    </row>
    <row r="82" spans="23:25" x14ac:dyDescent="0.25">
      <c r="W82" s="3">
        <v>42916</v>
      </c>
      <c r="X82" s="2">
        <v>1.5590000000000002</v>
      </c>
      <c r="Y82" s="2">
        <f t="shared" si="3"/>
        <v>-5.3736055609877337E-3</v>
      </c>
    </row>
    <row r="83" spans="23:25" x14ac:dyDescent="0.25">
      <c r="W83" s="3">
        <v>42915</v>
      </c>
      <c r="X83" s="2">
        <v>1.5674000000000001</v>
      </c>
      <c r="Y83" s="2">
        <f t="shared" si="3"/>
        <v>6.207821286203989E-3</v>
      </c>
    </row>
    <row r="84" spans="23:25" x14ac:dyDescent="0.25">
      <c r="W84" s="3">
        <v>42914</v>
      </c>
      <c r="X84" s="2">
        <v>1.5577000000000001</v>
      </c>
      <c r="Y84" s="2">
        <f t="shared" si="3"/>
        <v>-1.283120725219467E-3</v>
      </c>
    </row>
    <row r="85" spans="23:25" x14ac:dyDescent="0.25">
      <c r="W85" s="3">
        <v>42913</v>
      </c>
      <c r="X85" s="2">
        <v>1.5596999999999999</v>
      </c>
      <c r="Y85" s="2">
        <f t="shared" si="3"/>
        <v>1.6484422532583715E-2</v>
      </c>
    </row>
    <row r="86" spans="23:25" x14ac:dyDescent="0.25">
      <c r="W86" s="3">
        <v>42912</v>
      </c>
      <c r="X86" s="2">
        <v>1.5342</v>
      </c>
      <c r="Y86" s="2">
        <f t="shared" si="3"/>
        <v>-1.5631109083386195E-3</v>
      </c>
    </row>
    <row r="87" spans="23:25" x14ac:dyDescent="0.25">
      <c r="W87" s="3">
        <v>42909</v>
      </c>
      <c r="X87" s="2">
        <v>1.5366</v>
      </c>
      <c r="Y87" s="2">
        <f t="shared" si="3"/>
        <v>7.8125003973629394E-4</v>
      </c>
    </row>
    <row r="88" spans="23:25" x14ac:dyDescent="0.25">
      <c r="W88" s="3">
        <v>42908</v>
      </c>
      <c r="X88" s="2">
        <v>1.5354000000000001</v>
      </c>
      <c r="Y88" s="2">
        <f t="shared" si="3"/>
        <v>-6.685948764474761E-3</v>
      </c>
    </row>
    <row r="89" spans="23:25" x14ac:dyDescent="0.25">
      <c r="W89" s="3">
        <v>42907</v>
      </c>
      <c r="X89" s="2">
        <v>1.5457000000000001</v>
      </c>
      <c r="Y89" s="2">
        <f t="shared" si="3"/>
        <v>5.254122942244881E-3</v>
      </c>
    </row>
    <row r="90" spans="23:25" x14ac:dyDescent="0.25">
      <c r="W90" s="3">
        <v>42906</v>
      </c>
      <c r="X90" s="2">
        <v>1.5375999999999999</v>
      </c>
      <c r="Y90" s="2">
        <f t="shared" si="3"/>
        <v>-2.3385745359745013E-3</v>
      </c>
    </row>
    <row r="91" spans="23:25" x14ac:dyDescent="0.25">
      <c r="W91" s="3">
        <v>42905</v>
      </c>
      <c r="X91" s="2">
        <v>1.5411999999999999</v>
      </c>
      <c r="Y91" s="2">
        <f t="shared" si="3"/>
        <v>-1.9446431227130071E-3</v>
      </c>
    </row>
    <row r="92" spans="23:25" x14ac:dyDescent="0.25">
      <c r="W92" s="3">
        <v>42902</v>
      </c>
      <c r="X92" s="2">
        <v>1.5442</v>
      </c>
      <c r="Y92" s="2">
        <f t="shared" si="3"/>
        <v>-1.3590036066694312E-3</v>
      </c>
    </row>
    <row r="93" spans="23:25" x14ac:dyDescent="0.25">
      <c r="W93" s="3">
        <v>42901</v>
      </c>
      <c r="X93" s="2">
        <v>1.5463</v>
      </c>
      <c r="Y93" s="2">
        <f t="shared" si="3"/>
        <v>4.5279602313144055E-4</v>
      </c>
    </row>
    <row r="94" spans="23:25" x14ac:dyDescent="0.25">
      <c r="W94" s="3">
        <v>42900</v>
      </c>
      <c r="X94" s="2">
        <v>1.5455999999999999</v>
      </c>
      <c r="Y94" s="2">
        <f t="shared" si="3"/>
        <v>-4.4543503493803087E-3</v>
      </c>
    </row>
    <row r="95" spans="23:25" x14ac:dyDescent="0.25">
      <c r="W95" s="3">
        <v>42899</v>
      </c>
      <c r="X95" s="2">
        <v>1.5525</v>
      </c>
      <c r="Y95" s="2">
        <f t="shared" si="3"/>
        <v>-2.5089273027647328E-3</v>
      </c>
    </row>
    <row r="96" spans="23:25" x14ac:dyDescent="0.25">
      <c r="W96" s="3">
        <v>42898</v>
      </c>
      <c r="X96" s="2">
        <v>1.5564</v>
      </c>
      <c r="Y96" s="2">
        <f t="shared" si="3"/>
        <v>2.5733416156472591E-3</v>
      </c>
    </row>
    <row r="97" spans="23:25" x14ac:dyDescent="0.25">
      <c r="W97" s="3">
        <v>42895</v>
      </c>
      <c r="X97" s="2">
        <v>1.5524</v>
      </c>
      <c r="Y97" s="2">
        <f t="shared" si="3"/>
        <v>-1.3518300040572309E-3</v>
      </c>
    </row>
    <row r="98" spans="23:25" x14ac:dyDescent="0.25">
      <c r="W98" s="3">
        <v>42894</v>
      </c>
      <c r="X98" s="2">
        <v>1.5545</v>
      </c>
      <c r="Y98" s="2">
        <f t="shared" si="3"/>
        <v>-6.540161809203038E-3</v>
      </c>
    </row>
    <row r="99" spans="23:25" x14ac:dyDescent="0.25">
      <c r="W99" s="3">
        <v>42893</v>
      </c>
      <c r="X99" s="2">
        <v>1.5647</v>
      </c>
      <c r="Y99" s="2">
        <f t="shared" si="3"/>
        <v>-3.3178107382603387E-3</v>
      </c>
    </row>
    <row r="100" spans="23:25" x14ac:dyDescent="0.25">
      <c r="W100" s="3">
        <v>42892</v>
      </c>
      <c r="X100" s="2">
        <v>1.5699000000000001</v>
      </c>
      <c r="Y100" s="2">
        <f t="shared" si="3"/>
        <v>-4.1952769388437011E-3</v>
      </c>
    </row>
    <row r="101" spans="23:25" x14ac:dyDescent="0.25">
      <c r="W101" s="3">
        <v>42891</v>
      </c>
      <c r="X101" s="2">
        <v>1.5765</v>
      </c>
      <c r="Y101" s="2">
        <f t="shared" si="3"/>
        <v>-1.7745108908933241E-3</v>
      </c>
    </row>
    <row r="102" spans="23:25" x14ac:dyDescent="0.25">
      <c r="W102" s="3">
        <v>42888</v>
      </c>
      <c r="X102" s="2">
        <v>1.5792999999999999</v>
      </c>
      <c r="Y102" s="2">
        <f t="shared" si="3"/>
        <v>-5.6825509651005305E-3</v>
      </c>
    </row>
    <row r="103" spans="23:25" x14ac:dyDescent="0.25">
      <c r="W103" s="3">
        <v>42887</v>
      </c>
      <c r="X103" s="2">
        <v>1.5883</v>
      </c>
      <c r="Y103" s="2">
        <f t="shared" si="3"/>
        <v>8.1882031470033518E-4</v>
      </c>
    </row>
    <row r="104" spans="23:25" x14ac:dyDescent="0.25">
      <c r="W104" s="3">
        <v>42886</v>
      </c>
      <c r="X104" s="2">
        <v>1.587</v>
      </c>
      <c r="Y104" s="2">
        <f t="shared" si="3"/>
        <v>6.6382415412934437E-3</v>
      </c>
    </row>
    <row r="105" spans="23:25" x14ac:dyDescent="0.25">
      <c r="W105" s="3">
        <v>42885</v>
      </c>
      <c r="X105" s="2">
        <v>1.5765</v>
      </c>
      <c r="Y105" s="2">
        <f t="shared" si="3"/>
        <v>-3.5458784699027891E-3</v>
      </c>
    </row>
    <row r="106" spans="23:25" x14ac:dyDescent="0.25">
      <c r="W106" s="3">
        <v>42884</v>
      </c>
      <c r="X106" s="2">
        <v>1.5821000000000001</v>
      </c>
      <c r="Y106" s="2">
        <f t="shared" si="3"/>
        <v>-1.0108030426618595E-3</v>
      </c>
    </row>
    <row r="107" spans="23:25" x14ac:dyDescent="0.25">
      <c r="W107" s="3">
        <v>42881</v>
      </c>
      <c r="X107" s="2">
        <v>1.5836999999999999</v>
      </c>
      <c r="Y107" s="2">
        <f t="shared" si="3"/>
        <v>-7.8619229442284267E-3</v>
      </c>
    </row>
    <row r="108" spans="23:25" x14ac:dyDescent="0.25">
      <c r="W108" s="3">
        <v>42880</v>
      </c>
      <c r="X108" s="2">
        <v>1.5962000000000001</v>
      </c>
      <c r="Y108" s="2">
        <f t="shared" si="3"/>
        <v>2.320695995590108E-3</v>
      </c>
    </row>
    <row r="109" spans="23:25" x14ac:dyDescent="0.25">
      <c r="W109" s="3">
        <v>42879</v>
      </c>
      <c r="X109" s="2">
        <v>1.5925</v>
      </c>
      <c r="Y109" s="2">
        <f t="shared" si="3"/>
        <v>-1.6940117612554032E-3</v>
      </c>
    </row>
    <row r="110" spans="23:25" x14ac:dyDescent="0.25">
      <c r="W110" s="3">
        <v>42878</v>
      </c>
      <c r="X110" s="2">
        <v>1.5952</v>
      </c>
      <c r="Y110" s="2">
        <f t="shared" si="3"/>
        <v>-6.9965302898362808E-3</v>
      </c>
    </row>
    <row r="111" spans="23:25" x14ac:dyDescent="0.25">
      <c r="W111" s="3">
        <v>42877</v>
      </c>
      <c r="X111" s="2">
        <v>1.6064000000000001</v>
      </c>
      <c r="Y111" s="2">
        <f t="shared" si="3"/>
        <v>-7.0715510864421179E-3</v>
      </c>
    </row>
    <row r="112" spans="23:25" x14ac:dyDescent="0.25">
      <c r="W112" s="3">
        <v>42874</v>
      </c>
      <c r="X112" s="2">
        <v>1.6177999999999999</v>
      </c>
      <c r="Y112" s="2">
        <f t="shared" si="3"/>
        <v>5.2678997594031484E-3</v>
      </c>
    </row>
    <row r="113" spans="23:25" x14ac:dyDescent="0.25">
      <c r="W113" s="3">
        <v>42873</v>
      </c>
      <c r="X113" s="2">
        <v>1.6093</v>
      </c>
      <c r="Y113" s="2">
        <f t="shared" si="3"/>
        <v>9.9471565553499019E-4</v>
      </c>
    </row>
    <row r="114" spans="23:25" x14ac:dyDescent="0.25">
      <c r="W114" s="3">
        <v>42872</v>
      </c>
      <c r="X114" s="2">
        <v>1.6076999999999999</v>
      </c>
      <c r="Y114" s="2">
        <f t="shared" si="3"/>
        <v>-1.5538086969661153E-3</v>
      </c>
    </row>
    <row r="115" spans="23:25" x14ac:dyDescent="0.25">
      <c r="W115" s="3">
        <v>42871</v>
      </c>
      <c r="X115" s="2">
        <v>1.6101999999999999</v>
      </c>
      <c r="Y115" s="2">
        <f t="shared" si="3"/>
        <v>9.5473565371717809E-3</v>
      </c>
    </row>
    <row r="116" spans="23:25" x14ac:dyDescent="0.25">
      <c r="W116" s="3">
        <v>42870</v>
      </c>
      <c r="X116" s="2">
        <v>1.5949</v>
      </c>
      <c r="Y116" s="2">
        <f t="shared" si="3"/>
        <v>1.6315264663279427E-3</v>
      </c>
    </row>
    <row r="117" spans="23:25" x14ac:dyDescent="0.25">
      <c r="W117" s="3">
        <v>42867</v>
      </c>
      <c r="X117" s="2">
        <v>1.5923</v>
      </c>
      <c r="Y117" s="2">
        <f t="shared" si="3"/>
        <v>4.0905000240819712E-3</v>
      </c>
    </row>
    <row r="118" spans="23:25" x14ac:dyDescent="0.25">
      <c r="W118" s="3">
        <v>42866</v>
      </c>
      <c r="X118" s="2">
        <v>1.5857999999999999</v>
      </c>
      <c r="Y118" s="2">
        <f t="shared" si="3"/>
        <v>1.2883750071837985E-2</v>
      </c>
    </row>
    <row r="119" spans="23:25" x14ac:dyDescent="0.25">
      <c r="W119" s="3">
        <v>42865</v>
      </c>
      <c r="X119" s="2">
        <v>1.5655000000000001</v>
      </c>
      <c r="Y119" s="2">
        <f t="shared" si="3"/>
        <v>-7.3824557270515704E-3</v>
      </c>
    </row>
    <row r="120" spans="23:25" x14ac:dyDescent="0.25">
      <c r="W120" s="3">
        <v>42864</v>
      </c>
      <c r="X120" s="2">
        <v>1.5770999999999999</v>
      </c>
      <c r="Y120" s="2">
        <f t="shared" si="3"/>
        <v>-2.722813143314583E-3</v>
      </c>
    </row>
    <row r="121" spans="23:25" x14ac:dyDescent="0.25">
      <c r="W121" s="3">
        <v>42863</v>
      </c>
      <c r="X121" s="2">
        <v>1.5813999999999999</v>
      </c>
      <c r="Y121" s="2">
        <f t="shared" si="3"/>
        <v>-5.10897071403089E-3</v>
      </c>
    </row>
    <row r="122" spans="23:25" x14ac:dyDescent="0.25">
      <c r="W122" s="3">
        <v>42860</v>
      </c>
      <c r="X122" s="2">
        <v>1.5895000000000001</v>
      </c>
      <c r="Y122" s="2">
        <f t="shared" si="3"/>
        <v>-6.0214696145389456E-3</v>
      </c>
    </row>
    <row r="123" spans="23:25" x14ac:dyDescent="0.25">
      <c r="W123" s="3">
        <v>42859</v>
      </c>
      <c r="X123" s="2">
        <v>1.5991</v>
      </c>
      <c r="Y123" s="2">
        <f t="shared" si="3"/>
        <v>1.0119190084384331E-2</v>
      </c>
    </row>
    <row r="124" spans="23:25" x14ac:dyDescent="0.25">
      <c r="W124" s="3">
        <v>42858</v>
      </c>
      <c r="X124" s="2">
        <v>1.583</v>
      </c>
      <c r="Y124" s="2">
        <f t="shared" si="3"/>
        <v>4.4317894631876022E-3</v>
      </c>
    </row>
    <row r="125" spans="23:25" x14ac:dyDescent="0.25">
      <c r="W125" s="3">
        <v>42857</v>
      </c>
      <c r="X125" s="2">
        <v>1.5760000000000001</v>
      </c>
      <c r="Y125" s="2">
        <f t="shared" si="3"/>
        <v>-1.2682309879949426E-3</v>
      </c>
    </row>
    <row r="126" spans="23:25" x14ac:dyDescent="0.25">
      <c r="W126" s="3">
        <v>42856</v>
      </c>
      <c r="X126" s="2">
        <v>1.5779999999999998</v>
      </c>
      <c r="Y126" s="2">
        <f t="shared" si="3"/>
        <v>-5.3721096174307896E-3</v>
      </c>
    </row>
    <row r="127" spans="23:25" x14ac:dyDescent="0.25">
      <c r="W127" s="3">
        <v>42853</v>
      </c>
      <c r="X127" s="2">
        <v>1.5865</v>
      </c>
      <c r="Y127" s="2">
        <f t="shared" si="3"/>
        <v>3.2830384939793438E-3</v>
      </c>
    </row>
    <row r="128" spans="23:25" x14ac:dyDescent="0.25">
      <c r="W128" s="3">
        <v>42852</v>
      </c>
      <c r="X128" s="2">
        <v>1.5813000000000001</v>
      </c>
      <c r="Y128" s="2">
        <f t="shared" si="3"/>
        <v>-9.4813698199821606E-4</v>
      </c>
    </row>
    <row r="129" spans="23:25" x14ac:dyDescent="0.25">
      <c r="W129" s="3">
        <v>42851</v>
      </c>
      <c r="X129" s="2">
        <v>1.5828</v>
      </c>
      <c r="Y129" s="2">
        <f t="shared" si="3"/>
        <v>7.3557719110677756E-3</v>
      </c>
    </row>
    <row r="130" spans="23:25" x14ac:dyDescent="0.25">
      <c r="W130" s="3">
        <v>42850</v>
      </c>
      <c r="X130" s="2">
        <v>1.5712000000000002</v>
      </c>
      <c r="Y130" s="2">
        <f t="shared" si="3"/>
        <v>1.4230097183332884E-2</v>
      </c>
    </row>
    <row r="131" spans="23:25" x14ac:dyDescent="0.25">
      <c r="W131" s="3">
        <v>42849</v>
      </c>
      <c r="X131" s="2">
        <v>1.5489999999999999</v>
      </c>
      <c r="Y131" s="2">
        <f t="shared" si="3"/>
        <v>1.4501018153971864E-2</v>
      </c>
    </row>
    <row r="132" spans="23:25" x14ac:dyDescent="0.25">
      <c r="W132" s="3">
        <v>42846</v>
      </c>
      <c r="X132" s="2">
        <v>1.5266999999999999</v>
      </c>
      <c r="Y132" s="2">
        <f t="shared" si="3"/>
        <v>-1.2437405458870319E-3</v>
      </c>
    </row>
    <row r="133" spans="23:25" x14ac:dyDescent="0.25">
      <c r="W133" s="3">
        <v>42845</v>
      </c>
      <c r="X133" s="2">
        <v>1.5286</v>
      </c>
      <c r="Y133" s="2">
        <f t="shared" si="3"/>
        <v>-7.1935392043607983E-4</v>
      </c>
    </row>
    <row r="134" spans="23:25" x14ac:dyDescent="0.25">
      <c r="W134" s="3">
        <v>42844</v>
      </c>
      <c r="X134" s="2">
        <v>1.5297000000000001</v>
      </c>
      <c r="Y134" s="2">
        <f t="shared" ref="Y134:Y197" si="4">LN(X134/X135)</f>
        <v>3.9300502539106434E-3</v>
      </c>
    </row>
    <row r="135" spans="23:25" x14ac:dyDescent="0.25">
      <c r="W135" s="3">
        <v>42843</v>
      </c>
      <c r="X135" s="2">
        <v>1.5237000000000001</v>
      </c>
      <c r="Y135" s="2">
        <f t="shared" si="4"/>
        <v>3.2868817390846908E-3</v>
      </c>
    </row>
    <row r="136" spans="23:25" x14ac:dyDescent="0.25">
      <c r="W136" s="3">
        <v>42842</v>
      </c>
      <c r="X136" s="2">
        <v>1.5186999999999999</v>
      </c>
      <c r="Y136" s="2">
        <f t="shared" si="4"/>
        <v>9.2226620502869621E-4</v>
      </c>
    </row>
    <row r="137" spans="23:25" x14ac:dyDescent="0.25">
      <c r="W137" s="3">
        <v>42839</v>
      </c>
      <c r="X137" s="2">
        <v>1.5173000000000001</v>
      </c>
      <c r="Y137" s="2">
        <f t="shared" si="4"/>
        <v>5.273914025596938E-4</v>
      </c>
    </row>
    <row r="138" spans="23:25" x14ac:dyDescent="0.25">
      <c r="W138" s="3">
        <v>42838</v>
      </c>
      <c r="X138" s="2">
        <v>1.5165</v>
      </c>
      <c r="Y138" s="2">
        <f t="shared" si="4"/>
        <v>-9.9078924745037659E-3</v>
      </c>
    </row>
    <row r="139" spans="23:25" x14ac:dyDescent="0.25">
      <c r="W139" s="3">
        <v>42837</v>
      </c>
      <c r="X139" s="2">
        <v>1.5316000000000001</v>
      </c>
      <c r="Y139" s="2">
        <f t="shared" si="4"/>
        <v>4.9088687113356486E-3</v>
      </c>
    </row>
    <row r="140" spans="23:25" x14ac:dyDescent="0.25">
      <c r="W140" s="3">
        <v>42836</v>
      </c>
      <c r="X140" s="2">
        <v>1.5241</v>
      </c>
      <c r="Y140" s="2">
        <f t="shared" si="4"/>
        <v>1.3788124701727045E-3</v>
      </c>
    </row>
    <row r="141" spans="23:25" x14ac:dyDescent="0.25">
      <c r="W141" s="3">
        <v>42835</v>
      </c>
      <c r="X141" s="2">
        <v>1.522</v>
      </c>
      <c r="Y141" s="2">
        <f t="shared" si="4"/>
        <v>-3.5416840326526031E-3</v>
      </c>
    </row>
    <row r="142" spans="23:25" x14ac:dyDescent="0.25">
      <c r="W142" s="3">
        <v>42832</v>
      </c>
      <c r="X142" s="2">
        <v>1.5274000000000001</v>
      </c>
      <c r="Y142" s="2">
        <f t="shared" si="4"/>
        <v>6.5472877883979188E-5</v>
      </c>
    </row>
    <row r="143" spans="23:25" x14ac:dyDescent="0.25">
      <c r="W143" s="3">
        <v>42831</v>
      </c>
      <c r="X143" s="2">
        <v>1.5272999999999999</v>
      </c>
      <c r="Y143" s="2">
        <f t="shared" si="4"/>
        <v>-2.6808791026232456E-3</v>
      </c>
    </row>
    <row r="144" spans="23:25" x14ac:dyDescent="0.25">
      <c r="W144" s="3">
        <v>42830</v>
      </c>
      <c r="X144" s="2">
        <v>1.5314000000000001</v>
      </c>
      <c r="Y144" s="2">
        <f t="shared" si="4"/>
        <v>3.9187512747586398E-4</v>
      </c>
    </row>
    <row r="145" spans="23:25" x14ac:dyDescent="0.25">
      <c r="W145" s="3">
        <v>42829</v>
      </c>
      <c r="X145" s="2">
        <v>1.5308000000000002</v>
      </c>
      <c r="Y145" s="2">
        <f t="shared" si="4"/>
        <v>6.2909774974427542E-3</v>
      </c>
    </row>
    <row r="146" spans="23:25" x14ac:dyDescent="0.25">
      <c r="W146" s="3">
        <v>42828</v>
      </c>
      <c r="X146" s="2">
        <v>1.5211999999999999</v>
      </c>
      <c r="Y146" s="2">
        <f t="shared" si="4"/>
        <v>9.8655011454503892E-4</v>
      </c>
    </row>
    <row r="147" spans="23:25" x14ac:dyDescent="0.25">
      <c r="W147" s="3">
        <v>42825</v>
      </c>
      <c r="X147" s="2">
        <v>1.5197000000000001</v>
      </c>
      <c r="Y147" s="2">
        <f t="shared" si="4"/>
        <v>-4.1369859048428371E-3</v>
      </c>
    </row>
    <row r="148" spans="23:25" x14ac:dyDescent="0.25">
      <c r="W148" s="3">
        <v>42824</v>
      </c>
      <c r="X148" s="2">
        <v>1.526</v>
      </c>
      <c r="Y148" s="2">
        <f t="shared" si="4"/>
        <v>-3.271183813281473E-3</v>
      </c>
    </row>
    <row r="149" spans="23:25" x14ac:dyDescent="0.25">
      <c r="W149" s="3">
        <v>42823</v>
      </c>
      <c r="X149" s="2">
        <v>1.5310000000000001</v>
      </c>
      <c r="Y149" s="2">
        <f t="shared" si="4"/>
        <v>-7.0294483674778153E-3</v>
      </c>
    </row>
    <row r="150" spans="23:25" x14ac:dyDescent="0.25">
      <c r="W150" s="3">
        <v>42822</v>
      </c>
      <c r="X150" s="2">
        <v>1.5417999999999998</v>
      </c>
      <c r="Y150" s="2">
        <f t="shared" si="4"/>
        <v>-2.594033736986127E-4</v>
      </c>
    </row>
    <row r="151" spans="23:25" x14ac:dyDescent="0.25">
      <c r="W151" s="3">
        <v>42821</v>
      </c>
      <c r="X151" s="2">
        <v>1.5422</v>
      </c>
      <c r="Y151" s="2">
        <f t="shared" si="4"/>
        <v>3.7028658283209137E-3</v>
      </c>
    </row>
    <row r="152" spans="23:25" x14ac:dyDescent="0.25">
      <c r="W152" s="3">
        <v>42818</v>
      </c>
      <c r="X152" s="2">
        <v>1.5365</v>
      </c>
      <c r="Y152" s="2">
        <f t="shared" si="4"/>
        <v>1.4980300453432986E-3</v>
      </c>
    </row>
    <row r="153" spans="23:25" x14ac:dyDescent="0.25">
      <c r="W153" s="3">
        <v>42817</v>
      </c>
      <c r="X153" s="2">
        <v>1.5342</v>
      </c>
      <c r="Y153" s="2">
        <f t="shared" si="4"/>
        <v>8.4770635313420996E-4</v>
      </c>
    </row>
    <row r="154" spans="23:25" x14ac:dyDescent="0.25">
      <c r="W154" s="3">
        <v>42816</v>
      </c>
      <c r="X154" s="2">
        <v>1.5329000000000002</v>
      </c>
      <c r="Y154" s="2">
        <f t="shared" si="4"/>
        <v>-1.4341593070939412E-3</v>
      </c>
    </row>
    <row r="155" spans="23:25" x14ac:dyDescent="0.25">
      <c r="W155" s="3">
        <v>42815</v>
      </c>
      <c r="X155" s="2">
        <v>1.5350999999999999</v>
      </c>
      <c r="Y155" s="2">
        <f t="shared" si="4"/>
        <v>8.3731764139474332E-3</v>
      </c>
    </row>
    <row r="156" spans="23:25" x14ac:dyDescent="0.25">
      <c r="W156" s="3">
        <v>42814</v>
      </c>
      <c r="X156" s="2">
        <v>1.5223</v>
      </c>
      <c r="Y156" s="2">
        <f t="shared" si="4"/>
        <v>-5.3721303202588395E-3</v>
      </c>
    </row>
    <row r="157" spans="23:25" x14ac:dyDescent="0.25">
      <c r="W157" s="3">
        <v>42811</v>
      </c>
      <c r="X157" s="2">
        <v>1.5305</v>
      </c>
      <c r="Y157" s="2">
        <f t="shared" si="4"/>
        <v>-6.7721819023405976E-3</v>
      </c>
    </row>
    <row r="158" spans="23:25" x14ac:dyDescent="0.25">
      <c r="W158" s="3">
        <v>42810</v>
      </c>
      <c r="X158" s="2">
        <v>1.5409000000000002</v>
      </c>
      <c r="Y158" s="2">
        <f t="shared" si="4"/>
        <v>1.1225073812498657E-2</v>
      </c>
    </row>
    <row r="159" spans="23:25" x14ac:dyDescent="0.25">
      <c r="W159" s="3">
        <v>42809</v>
      </c>
      <c r="X159" s="2">
        <v>1.5237000000000001</v>
      </c>
      <c r="Y159" s="2">
        <f t="shared" si="4"/>
        <v>-5.8892985295528454E-3</v>
      </c>
    </row>
    <row r="160" spans="23:25" x14ac:dyDescent="0.25">
      <c r="W160" s="3">
        <v>42808</v>
      </c>
      <c r="X160" s="2">
        <v>1.5327</v>
      </c>
      <c r="Y160" s="2">
        <f t="shared" si="4"/>
        <v>-3.9720058732780218E-3</v>
      </c>
    </row>
    <row r="161" spans="23:25" x14ac:dyDescent="0.25">
      <c r="W161" s="3">
        <v>42807</v>
      </c>
      <c r="X161" s="2">
        <v>1.5387999999999999</v>
      </c>
      <c r="Y161" s="2">
        <f t="shared" si="4"/>
        <v>-2.0125302991669631E-3</v>
      </c>
    </row>
    <row r="162" spans="23:25" x14ac:dyDescent="0.25">
      <c r="W162" s="3">
        <v>42804</v>
      </c>
      <c r="X162" s="2">
        <v>1.5419</v>
      </c>
      <c r="Y162" s="2">
        <f t="shared" si="4"/>
        <v>5.9845361724450222E-3</v>
      </c>
    </row>
    <row r="163" spans="23:25" x14ac:dyDescent="0.25">
      <c r="W163" s="3">
        <v>42803</v>
      </c>
      <c r="X163" s="2">
        <v>1.5327</v>
      </c>
      <c r="Y163" s="2">
        <f t="shared" si="4"/>
        <v>5.3643985765524258E-3</v>
      </c>
    </row>
    <row r="164" spans="23:25" x14ac:dyDescent="0.25">
      <c r="W164" s="3">
        <v>42802</v>
      </c>
      <c r="X164" s="2">
        <v>1.5245</v>
      </c>
      <c r="Y164" s="2">
        <f t="shared" si="4"/>
        <v>3.3509673591882701E-3</v>
      </c>
    </row>
    <row r="165" spans="23:25" x14ac:dyDescent="0.25">
      <c r="W165" s="3">
        <v>42801</v>
      </c>
      <c r="X165" s="2">
        <v>1.5194000000000001</v>
      </c>
      <c r="Y165" s="2">
        <f t="shared" si="4"/>
        <v>4.2871813183317778E-3</v>
      </c>
    </row>
    <row r="166" spans="23:25" x14ac:dyDescent="0.25">
      <c r="W166" s="3">
        <v>42800</v>
      </c>
      <c r="X166" s="2">
        <v>1.5129000000000001</v>
      </c>
      <c r="Y166" s="2">
        <f t="shared" si="4"/>
        <v>4.4384160835380078E-3</v>
      </c>
    </row>
    <row r="167" spans="23:25" x14ac:dyDescent="0.25">
      <c r="W167" s="3">
        <v>42797</v>
      </c>
      <c r="X167" s="2">
        <v>1.5062</v>
      </c>
      <c r="Y167" s="2">
        <f t="shared" si="4"/>
        <v>1.2358619504053332E-2</v>
      </c>
    </row>
    <row r="168" spans="23:25" x14ac:dyDescent="0.25">
      <c r="W168" s="3">
        <v>42796</v>
      </c>
      <c r="X168" s="2">
        <v>1.4877</v>
      </c>
      <c r="Y168" s="2">
        <f t="shared" si="4"/>
        <v>7.6246110073543679E-3</v>
      </c>
    </row>
    <row r="169" spans="23:25" x14ac:dyDescent="0.25">
      <c r="W169" s="3">
        <v>42795</v>
      </c>
      <c r="X169" s="2">
        <v>1.4763999999999999</v>
      </c>
      <c r="Y169" s="2">
        <f t="shared" si="4"/>
        <v>3.9362113937214897E-3</v>
      </c>
    </row>
    <row r="170" spans="23:25" x14ac:dyDescent="0.25">
      <c r="W170" s="3">
        <v>42794</v>
      </c>
      <c r="X170" s="2">
        <v>1.4706000000000001</v>
      </c>
      <c r="Y170" s="2">
        <f t="shared" si="4"/>
        <v>-4.079135279893644E-4</v>
      </c>
    </row>
    <row r="171" spans="23:25" x14ac:dyDescent="0.25">
      <c r="W171" s="3">
        <v>42793</v>
      </c>
      <c r="X171" s="2">
        <v>1.4712000000000001</v>
      </c>
      <c r="Y171" s="2">
        <f t="shared" si="4"/>
        <v>3.0634150374019183E-3</v>
      </c>
    </row>
    <row r="172" spans="23:25" x14ac:dyDescent="0.25">
      <c r="W172" s="3">
        <v>42790</v>
      </c>
      <c r="X172" s="2">
        <v>1.4666999999999999</v>
      </c>
      <c r="Y172" s="2">
        <f t="shared" si="4"/>
        <v>2.0475027628083101E-3</v>
      </c>
    </row>
    <row r="173" spans="23:25" x14ac:dyDescent="0.25">
      <c r="W173" s="3">
        <v>42789</v>
      </c>
      <c r="X173" s="2">
        <v>1.4637</v>
      </c>
      <c r="Y173" s="2">
        <f t="shared" si="4"/>
        <v>-3.4782643763246971E-3</v>
      </c>
    </row>
    <row r="174" spans="23:25" x14ac:dyDescent="0.25">
      <c r="W174" s="3">
        <v>42788</v>
      </c>
      <c r="X174" s="2">
        <v>1.4687999999999999</v>
      </c>
      <c r="Y174" s="2">
        <f t="shared" si="4"/>
        <v>-1.8365478073015034E-3</v>
      </c>
    </row>
    <row r="175" spans="23:25" x14ac:dyDescent="0.25">
      <c r="W175" s="3">
        <v>42787</v>
      </c>
      <c r="X175" s="2">
        <v>1.4715</v>
      </c>
      <c r="Y175" s="2">
        <f t="shared" si="4"/>
        <v>-3.1211858694235482E-3</v>
      </c>
    </row>
    <row r="176" spans="23:25" x14ac:dyDescent="0.25">
      <c r="W176" s="3">
        <v>42786</v>
      </c>
      <c r="X176" s="2">
        <v>1.4761</v>
      </c>
      <c r="Y176" s="2">
        <f t="shared" si="4"/>
        <v>-1.2863479651959949E-3</v>
      </c>
    </row>
    <row r="177" spans="23:25" x14ac:dyDescent="0.25">
      <c r="W177" s="3">
        <v>42783</v>
      </c>
      <c r="X177" s="2">
        <v>1.478</v>
      </c>
      <c r="Y177" s="2">
        <f t="shared" si="4"/>
        <v>-1.5549474112993525E-3</v>
      </c>
    </row>
    <row r="178" spans="23:25" x14ac:dyDescent="0.25">
      <c r="W178" s="3">
        <v>42782</v>
      </c>
      <c r="X178" s="2">
        <v>1.4802999999999999</v>
      </c>
      <c r="Y178" s="2">
        <f t="shared" si="4"/>
        <v>8.4800888084839328E-3</v>
      </c>
    </row>
    <row r="179" spans="23:25" x14ac:dyDescent="0.25">
      <c r="W179" s="3">
        <v>42781</v>
      </c>
      <c r="X179" s="2">
        <v>1.4678</v>
      </c>
      <c r="Y179" s="2">
        <f t="shared" si="4"/>
        <v>-5.232234272031679E-3</v>
      </c>
    </row>
    <row r="180" spans="23:25" x14ac:dyDescent="0.25">
      <c r="W180" s="3">
        <v>42780</v>
      </c>
      <c r="X180" s="2">
        <v>1.4755</v>
      </c>
      <c r="Y180" s="2">
        <f t="shared" si="4"/>
        <v>-1.0837906635600128E-3</v>
      </c>
    </row>
    <row r="181" spans="23:25" x14ac:dyDescent="0.25">
      <c r="W181" s="3">
        <v>42779</v>
      </c>
      <c r="X181" s="2">
        <v>1.4771000000000001</v>
      </c>
      <c r="Y181" s="2">
        <f t="shared" si="4"/>
        <v>-1.5558941072132022E-3</v>
      </c>
    </row>
    <row r="182" spans="23:25" x14ac:dyDescent="0.25">
      <c r="W182" s="3">
        <v>42776</v>
      </c>
      <c r="X182" s="2">
        <v>1.4794</v>
      </c>
      <c r="Y182" s="2">
        <f t="shared" si="4"/>
        <v>-2.1607030688519649E-3</v>
      </c>
    </row>
    <row r="183" spans="23:25" x14ac:dyDescent="0.25">
      <c r="W183" s="3">
        <v>42775</v>
      </c>
      <c r="X183" s="2">
        <v>1.4825999999999999</v>
      </c>
      <c r="Y183" s="2">
        <f t="shared" si="4"/>
        <v>6.8356666968777133E-3</v>
      </c>
    </row>
    <row r="184" spans="23:25" x14ac:dyDescent="0.25">
      <c r="W184" s="3">
        <v>42774</v>
      </c>
      <c r="X184" s="2">
        <v>1.4724999999999999</v>
      </c>
      <c r="Y184" s="2">
        <f t="shared" si="4"/>
        <v>6.3358184490857035E-3</v>
      </c>
    </row>
    <row r="185" spans="23:25" x14ac:dyDescent="0.25">
      <c r="W185" s="3">
        <v>42773</v>
      </c>
      <c r="X185" s="2">
        <v>1.4632000000000001</v>
      </c>
      <c r="Y185" s="2">
        <f t="shared" si="4"/>
        <v>-3.4794508922358072E-3</v>
      </c>
    </row>
    <row r="186" spans="23:25" x14ac:dyDescent="0.25">
      <c r="W186" s="3">
        <v>42772</v>
      </c>
      <c r="X186" s="2">
        <v>1.4682999999999999</v>
      </c>
      <c r="Y186" s="2">
        <f t="shared" si="4"/>
        <v>-4.0102007862965619E-3</v>
      </c>
    </row>
    <row r="187" spans="23:25" x14ac:dyDescent="0.25">
      <c r="W187" s="3">
        <v>42769</v>
      </c>
      <c r="X187" s="2">
        <v>1.4742</v>
      </c>
      <c r="Y187" s="2">
        <f t="shared" si="4"/>
        <v>-1.5589524287888917E-3</v>
      </c>
    </row>
    <row r="188" spans="23:25" x14ac:dyDescent="0.25">
      <c r="W188" s="3">
        <v>42768</v>
      </c>
      <c r="X188" s="2">
        <v>1.4764999999999999</v>
      </c>
      <c r="Y188" s="2">
        <f t="shared" si="4"/>
        <v>-1.9621779697899899E-3</v>
      </c>
    </row>
    <row r="189" spans="23:25" x14ac:dyDescent="0.25">
      <c r="W189" s="3">
        <v>42767</v>
      </c>
      <c r="X189" s="2">
        <v>1.4794</v>
      </c>
      <c r="Y189" s="2">
        <f t="shared" si="4"/>
        <v>1.6913037215027331E-3</v>
      </c>
    </row>
    <row r="190" spans="23:25" x14ac:dyDescent="0.25">
      <c r="W190" s="3">
        <v>42766</v>
      </c>
      <c r="X190" s="2">
        <v>1.4769000000000001</v>
      </c>
      <c r="Y190" s="2">
        <f t="shared" si="4"/>
        <v>6.0443662578036975E-3</v>
      </c>
    </row>
    <row r="191" spans="23:25" x14ac:dyDescent="0.25">
      <c r="W191" s="3">
        <v>42765</v>
      </c>
      <c r="X191" s="2">
        <v>1.468</v>
      </c>
      <c r="Y191" s="2">
        <f t="shared" si="4"/>
        <v>-5.5702881614910658E-3</v>
      </c>
    </row>
    <row r="192" spans="23:25" x14ac:dyDescent="0.25">
      <c r="W192" s="3">
        <v>42762</v>
      </c>
      <c r="X192" s="2">
        <v>1.4762</v>
      </c>
      <c r="Y192" s="2">
        <f t="shared" si="4"/>
        <v>1.0844517804015482E-3</v>
      </c>
    </row>
    <row r="193" spans="23:25" x14ac:dyDescent="0.25">
      <c r="W193" s="3">
        <v>42761</v>
      </c>
      <c r="X193" s="2">
        <v>1.4746000000000001</v>
      </c>
      <c r="Y193" s="2">
        <f t="shared" si="4"/>
        <v>1.2893158234337301E-3</v>
      </c>
    </row>
    <row r="194" spans="23:25" x14ac:dyDescent="0.25">
      <c r="W194" s="3">
        <v>42760</v>
      </c>
      <c r="X194" s="2">
        <v>1.4727000000000001</v>
      </c>
      <c r="Y194" s="2">
        <f t="shared" si="4"/>
        <v>-5.4850315271710616E-3</v>
      </c>
    </row>
    <row r="195" spans="23:25" x14ac:dyDescent="0.25">
      <c r="W195" s="3">
        <v>42759</v>
      </c>
      <c r="X195" s="2">
        <v>1.4807999999999999</v>
      </c>
      <c r="Y195" s="2">
        <f t="shared" si="4"/>
        <v>-4.9848537038731334E-3</v>
      </c>
    </row>
    <row r="196" spans="23:25" x14ac:dyDescent="0.25">
      <c r="W196" s="3">
        <v>42758</v>
      </c>
      <c r="X196" s="2">
        <v>1.4882</v>
      </c>
      <c r="Y196" s="2">
        <f t="shared" si="4"/>
        <v>-3.1532010963837382E-3</v>
      </c>
    </row>
    <row r="197" spans="23:25" x14ac:dyDescent="0.25">
      <c r="W197" s="3">
        <v>42755</v>
      </c>
      <c r="X197" s="2">
        <v>1.4929000000000001</v>
      </c>
      <c r="Y197" s="2">
        <f t="shared" si="4"/>
        <v>6.451201729977909E-3</v>
      </c>
    </row>
    <row r="198" spans="23:25" x14ac:dyDescent="0.25">
      <c r="W198" s="3">
        <v>42754</v>
      </c>
      <c r="X198" s="2">
        <v>1.4833000000000001</v>
      </c>
      <c r="Y198" s="2">
        <f t="shared" ref="Y198:Y261" si="5">LN(X198/X199)</f>
        <v>-6.1832309371903788E-3</v>
      </c>
    </row>
    <row r="199" spans="23:25" x14ac:dyDescent="0.25">
      <c r="W199" s="3">
        <v>42753</v>
      </c>
      <c r="X199" s="2">
        <v>1.4924999999999999</v>
      </c>
      <c r="Y199" s="2">
        <f t="shared" si="5"/>
        <v>5.3071905833105238E-3</v>
      </c>
    </row>
    <row r="200" spans="23:25" x14ac:dyDescent="0.25">
      <c r="W200" s="3">
        <v>42752</v>
      </c>
      <c r="X200" s="2">
        <v>1.4845999999999999</v>
      </c>
      <c r="Y200" s="2">
        <f t="shared" si="5"/>
        <v>-5.3071905833105585E-3</v>
      </c>
    </row>
    <row r="201" spans="23:25" x14ac:dyDescent="0.25">
      <c r="W201" s="3">
        <v>42751</v>
      </c>
      <c r="X201" s="2">
        <v>1.4924999999999999</v>
      </c>
      <c r="Y201" s="2">
        <f t="shared" si="5"/>
        <v>2.6804262038110615E-4</v>
      </c>
    </row>
    <row r="202" spans="23:25" x14ac:dyDescent="0.25">
      <c r="W202" s="3">
        <v>42748</v>
      </c>
      <c r="X202" s="2">
        <v>1.4921</v>
      </c>
      <c r="Y202" s="2">
        <f t="shared" si="5"/>
        <v>-2.5435087340393609E-3</v>
      </c>
    </row>
    <row r="203" spans="23:25" x14ac:dyDescent="0.25">
      <c r="W203" s="3">
        <v>42747</v>
      </c>
      <c r="X203" s="2">
        <v>1.4959</v>
      </c>
      <c r="Y203" s="2">
        <f t="shared" si="5"/>
        <v>-2.7370757098862252E-3</v>
      </c>
    </row>
    <row r="204" spans="23:25" x14ac:dyDescent="0.25">
      <c r="W204" s="3">
        <v>42746</v>
      </c>
      <c r="X204" s="2">
        <v>1.5</v>
      </c>
      <c r="Y204" s="2">
        <f t="shared" si="5"/>
        <v>-6.7769842790237084E-3</v>
      </c>
    </row>
    <row r="205" spans="23:25" x14ac:dyDescent="0.25">
      <c r="W205" s="3">
        <v>42745</v>
      </c>
      <c r="X205" s="2">
        <v>1.5102</v>
      </c>
      <c r="Y205" s="2">
        <f t="shared" si="5"/>
        <v>1.9221215528417944E-3</v>
      </c>
    </row>
    <row r="206" spans="23:25" x14ac:dyDescent="0.25">
      <c r="W206" s="3">
        <v>42744</v>
      </c>
      <c r="X206" s="2">
        <v>1.5072999999999999</v>
      </c>
      <c r="Y206" s="2">
        <f t="shared" si="5"/>
        <v>-4.0388044439376401E-3</v>
      </c>
    </row>
    <row r="207" spans="23:25" x14ac:dyDescent="0.25">
      <c r="W207" s="3">
        <v>42741</v>
      </c>
      <c r="X207" s="2">
        <v>1.5133999999999999</v>
      </c>
      <c r="Y207" s="2">
        <f t="shared" si="5"/>
        <v>2.4478196867308041E-3</v>
      </c>
    </row>
    <row r="208" spans="23:25" x14ac:dyDescent="0.25">
      <c r="W208" s="3">
        <v>42740</v>
      </c>
      <c r="X208" s="2">
        <v>1.5097</v>
      </c>
      <c r="Y208" s="2">
        <f t="shared" si="5"/>
        <v>2.9851758544083653E-3</v>
      </c>
    </row>
    <row r="209" spans="23:25" x14ac:dyDescent="0.25">
      <c r="W209" s="3">
        <v>42739</v>
      </c>
      <c r="X209" s="2">
        <v>1.5051999999999999</v>
      </c>
      <c r="Y209" s="2">
        <f t="shared" si="5"/>
        <v>6.64584326979414E-4</v>
      </c>
    </row>
    <row r="210" spans="23:25" x14ac:dyDescent="0.25">
      <c r="W210" s="3">
        <v>42738</v>
      </c>
      <c r="X210" s="2">
        <v>1.5042</v>
      </c>
      <c r="Y210" s="2">
        <f t="shared" si="5"/>
        <v>-3.8484554166673202E-3</v>
      </c>
    </row>
    <row r="211" spans="23:25" x14ac:dyDescent="0.25">
      <c r="W211" s="3">
        <v>42737</v>
      </c>
      <c r="X211" s="2">
        <v>1.51</v>
      </c>
      <c r="Y211" s="2">
        <f t="shared" si="5"/>
        <v>-3.8996711570026253E-3</v>
      </c>
    </row>
    <row r="212" spans="23:25" x14ac:dyDescent="0.25">
      <c r="W212" s="3">
        <v>42734</v>
      </c>
      <c r="X212" s="2">
        <v>1.5159</v>
      </c>
      <c r="Y212" s="2">
        <f t="shared" si="5"/>
        <v>6.1538655743780656E-3</v>
      </c>
    </row>
    <row r="213" spans="23:25" x14ac:dyDescent="0.25">
      <c r="W213" s="3">
        <v>42733</v>
      </c>
      <c r="X213" s="2">
        <v>1.5066000000000002</v>
      </c>
      <c r="Y213" s="2">
        <f t="shared" si="5"/>
        <v>1.9914368282500987E-4</v>
      </c>
    </row>
    <row r="214" spans="23:25" x14ac:dyDescent="0.25">
      <c r="W214" s="3">
        <v>42732</v>
      </c>
      <c r="X214" s="2">
        <v>1.5063</v>
      </c>
      <c r="Y214" s="2">
        <f t="shared" si="5"/>
        <v>-7.5397182572306013E-3</v>
      </c>
    </row>
    <row r="215" spans="23:25" x14ac:dyDescent="0.25">
      <c r="W215" s="3">
        <v>42731</v>
      </c>
      <c r="X215" s="2">
        <v>1.5177</v>
      </c>
      <c r="Y215" s="2">
        <f t="shared" si="5"/>
        <v>1.7805920225305856E-3</v>
      </c>
    </row>
    <row r="216" spans="23:25" x14ac:dyDescent="0.25">
      <c r="W216" s="3">
        <v>42730</v>
      </c>
      <c r="X216" s="2">
        <v>1.5150000000000001</v>
      </c>
      <c r="Y216" s="2">
        <f t="shared" si="5"/>
        <v>-3.4922448433206354E-3</v>
      </c>
    </row>
    <row r="217" spans="23:25" x14ac:dyDescent="0.25">
      <c r="W217" s="3">
        <v>42727</v>
      </c>
      <c r="X217" s="2">
        <v>1.5203</v>
      </c>
      <c r="Y217" s="2">
        <f t="shared" si="5"/>
        <v>5.5405458006347963E-3</v>
      </c>
    </row>
    <row r="218" spans="23:25" x14ac:dyDescent="0.25">
      <c r="W218" s="3">
        <v>42726</v>
      </c>
      <c r="X218" s="2">
        <v>1.5119</v>
      </c>
      <c r="Y218" s="2">
        <f t="shared" si="5"/>
        <v>5.9545471341591188E-4</v>
      </c>
    </row>
    <row r="219" spans="23:25" x14ac:dyDescent="0.25">
      <c r="W219" s="3">
        <v>42725</v>
      </c>
      <c r="X219" s="2">
        <v>1.5110000000000001</v>
      </c>
      <c r="Y219" s="2">
        <f t="shared" si="5"/>
        <v>5.9075542687308776E-3</v>
      </c>
    </row>
    <row r="220" spans="23:25" x14ac:dyDescent="0.25">
      <c r="W220" s="3">
        <v>42724</v>
      </c>
      <c r="X220" s="2">
        <v>1.5021</v>
      </c>
      <c r="Y220" s="2">
        <f t="shared" si="5"/>
        <v>4.661228651067779E-4</v>
      </c>
    </row>
    <row r="221" spans="23:25" x14ac:dyDescent="0.25">
      <c r="W221" s="3">
        <v>42723</v>
      </c>
      <c r="X221" s="2">
        <v>1.5013999999999998</v>
      </c>
      <c r="Y221" s="2">
        <f t="shared" si="5"/>
        <v>-1.1981629603537353E-3</v>
      </c>
    </row>
    <row r="222" spans="23:25" x14ac:dyDescent="0.25">
      <c r="W222" s="3">
        <v>42720</v>
      </c>
      <c r="X222" s="2">
        <v>1.5032000000000001</v>
      </c>
      <c r="Y222" s="2">
        <f t="shared" si="5"/>
        <v>1.5756804590767098E-2</v>
      </c>
    </row>
    <row r="223" spans="23:25" x14ac:dyDescent="0.25">
      <c r="W223" s="3">
        <v>42719</v>
      </c>
      <c r="X223" s="2">
        <v>1.4797</v>
      </c>
      <c r="Y223" s="2">
        <f t="shared" si="5"/>
        <v>-3.3784925487746092E-4</v>
      </c>
    </row>
    <row r="224" spans="23:25" x14ac:dyDescent="0.25">
      <c r="W224" s="3">
        <v>42718</v>
      </c>
      <c r="X224" s="2">
        <v>1.4802</v>
      </c>
      <c r="Y224" s="2">
        <f t="shared" si="5"/>
        <v>3.5192239894456271E-3</v>
      </c>
    </row>
    <row r="225" spans="23:25" x14ac:dyDescent="0.25">
      <c r="W225" s="3">
        <v>42717</v>
      </c>
      <c r="X225" s="2">
        <v>1.4750000000000001</v>
      </c>
      <c r="Y225" s="2">
        <f t="shared" si="5"/>
        <v>-2.4377043490795176E-3</v>
      </c>
    </row>
    <row r="226" spans="23:25" x14ac:dyDescent="0.25">
      <c r="W226" s="3">
        <v>42716</v>
      </c>
      <c r="X226" s="2">
        <v>1.4786000000000001</v>
      </c>
      <c r="Y226" s="2">
        <f t="shared" si="5"/>
        <v>-1.0815196403662214E-3</v>
      </c>
    </row>
    <row r="227" spans="23:25" x14ac:dyDescent="0.25">
      <c r="W227" s="3">
        <v>42713</v>
      </c>
      <c r="X227" s="2">
        <v>1.4802</v>
      </c>
      <c r="Y227" s="2">
        <f t="shared" si="5"/>
        <v>3.3784925487733195E-4</v>
      </c>
    </row>
    <row r="228" spans="23:25" x14ac:dyDescent="0.25">
      <c r="W228" s="3">
        <v>42712</v>
      </c>
      <c r="X228" s="2">
        <v>1.4797</v>
      </c>
      <c r="Y228" s="2">
        <f t="shared" si="5"/>
        <v>-1.4358808157641964E-2</v>
      </c>
    </row>
    <row r="229" spans="23:25" x14ac:dyDescent="0.25">
      <c r="W229" s="3">
        <v>42711</v>
      </c>
      <c r="X229" s="2">
        <v>1.5011000000000001</v>
      </c>
      <c r="Y229" s="2">
        <f t="shared" si="5"/>
        <v>-2.9268962556580898E-3</v>
      </c>
    </row>
    <row r="230" spans="23:25" x14ac:dyDescent="0.25">
      <c r="W230" s="3">
        <v>42710</v>
      </c>
      <c r="X230" s="2">
        <v>1.5055000000000001</v>
      </c>
      <c r="Y230" s="2">
        <f t="shared" si="5"/>
        <v>-1.2612434875810207E-3</v>
      </c>
    </row>
    <row r="231" spans="23:25" x14ac:dyDescent="0.25">
      <c r="W231" s="3">
        <v>42709</v>
      </c>
      <c r="X231" s="2">
        <v>1.5074000000000001</v>
      </c>
      <c r="Y231" s="2">
        <f t="shared" si="5"/>
        <v>9.3978763461466646E-3</v>
      </c>
    </row>
    <row r="232" spans="23:25" x14ac:dyDescent="0.25">
      <c r="W232" s="3">
        <v>42706</v>
      </c>
      <c r="X232" s="2">
        <v>1.4933000000000001</v>
      </c>
      <c r="Y232" s="2">
        <f t="shared" si="5"/>
        <v>-7.0732978743444268E-3</v>
      </c>
    </row>
    <row r="233" spans="23:25" x14ac:dyDescent="0.25">
      <c r="W233" s="3">
        <v>42705</v>
      </c>
      <c r="X233" s="2">
        <v>1.5039</v>
      </c>
      <c r="Y233" s="2">
        <f t="shared" si="5"/>
        <v>5.8017567962141935E-3</v>
      </c>
    </row>
    <row r="234" spans="23:25" x14ac:dyDescent="0.25">
      <c r="W234" s="3">
        <v>42704</v>
      </c>
      <c r="X234" s="2">
        <v>1.4952000000000001</v>
      </c>
      <c r="Y234" s="2">
        <f t="shared" si="5"/>
        <v>4.682744173606188E-4</v>
      </c>
    </row>
    <row r="235" spans="23:25" x14ac:dyDescent="0.25">
      <c r="W235" s="3">
        <v>42703</v>
      </c>
      <c r="X235" s="2">
        <v>1.4944999999999999</v>
      </c>
      <c r="Y235" s="2">
        <f t="shared" si="5"/>
        <v>-4.0066831564292155E-3</v>
      </c>
    </row>
    <row r="236" spans="23:25" x14ac:dyDescent="0.25">
      <c r="W236" s="3">
        <v>42702</v>
      </c>
      <c r="X236" s="2">
        <v>1.5004999999999999</v>
      </c>
      <c r="Y236" s="2">
        <f t="shared" si="5"/>
        <v>-2.0638468096011776E-3</v>
      </c>
    </row>
    <row r="237" spans="23:25" x14ac:dyDescent="0.25">
      <c r="W237" s="3">
        <v>42699</v>
      </c>
      <c r="X237" s="2">
        <v>1.5036</v>
      </c>
      <c r="Y237" s="2">
        <f t="shared" si="5"/>
        <v>-2.7230780948498891E-3</v>
      </c>
    </row>
    <row r="238" spans="23:25" x14ac:dyDescent="0.25">
      <c r="W238" s="3">
        <v>42698</v>
      </c>
      <c r="X238" s="2">
        <v>1.5077</v>
      </c>
      <c r="Y238" s="2">
        <f t="shared" si="5"/>
        <v>1.1945846920990916E-3</v>
      </c>
    </row>
    <row r="239" spans="23:25" x14ac:dyDescent="0.25">
      <c r="W239" s="3">
        <v>42697</v>
      </c>
      <c r="X239" s="2">
        <v>1.5059</v>
      </c>
      <c r="Y239" s="2">
        <f t="shared" si="5"/>
        <v>7.3072710595313843E-4</v>
      </c>
    </row>
    <row r="240" spans="23:25" x14ac:dyDescent="0.25">
      <c r="W240" s="3">
        <v>42696</v>
      </c>
      <c r="X240" s="2">
        <v>1.5047999999999999</v>
      </c>
      <c r="Y240" s="2">
        <f t="shared" si="5"/>
        <v>2.658513906392744E-4</v>
      </c>
    </row>
    <row r="241" spans="23:25" x14ac:dyDescent="0.25">
      <c r="W241" s="3">
        <v>42695</v>
      </c>
      <c r="X241" s="2">
        <v>1.5044</v>
      </c>
      <c r="Y241" s="2">
        <f t="shared" si="5"/>
        <v>-3.9803687950548915E-3</v>
      </c>
    </row>
    <row r="242" spans="23:25" x14ac:dyDescent="0.25">
      <c r="W242" s="3">
        <v>42692</v>
      </c>
      <c r="X242" s="2">
        <v>1.5104</v>
      </c>
      <c r="Y242" s="2">
        <f t="shared" si="5"/>
        <v>-1.5216171769175282E-3</v>
      </c>
    </row>
    <row r="243" spans="23:25" x14ac:dyDescent="0.25">
      <c r="W243" s="3">
        <v>42691</v>
      </c>
      <c r="X243" s="2">
        <v>1.5127000000000002</v>
      </c>
      <c r="Y243" s="2">
        <f t="shared" si="5"/>
        <v>2.6446281145886817E-4</v>
      </c>
    </row>
    <row r="244" spans="23:25" x14ac:dyDescent="0.25">
      <c r="W244" s="3">
        <v>42690</v>
      </c>
      <c r="X244" s="2">
        <v>1.5123</v>
      </c>
      <c r="Y244" s="2">
        <f t="shared" si="5"/>
        <v>1.5220199477248737E-3</v>
      </c>
    </row>
    <row r="245" spans="23:25" x14ac:dyDescent="0.25">
      <c r="W245" s="3">
        <v>42689</v>
      </c>
      <c r="X245" s="2">
        <v>1.51</v>
      </c>
      <c r="Y245" s="2">
        <f t="shared" si="5"/>
        <v>9.2758238943951995E-4</v>
      </c>
    </row>
    <row r="246" spans="23:25" x14ac:dyDescent="0.25">
      <c r="W246" s="3">
        <v>42688</v>
      </c>
      <c r="X246" s="2">
        <v>1.5085999999999999</v>
      </c>
      <c r="Y246" s="2">
        <f t="shared" si="5"/>
        <v>-1.1074602310607638E-2</v>
      </c>
    </row>
    <row r="247" spans="23:25" x14ac:dyDescent="0.25">
      <c r="W247" s="3">
        <v>42685</v>
      </c>
      <c r="X247" s="2">
        <v>1.5253999999999999</v>
      </c>
      <c r="Y247" s="2">
        <f t="shared" si="5"/>
        <v>1.0014578360812839E-2</v>
      </c>
    </row>
    <row r="248" spans="23:25" x14ac:dyDescent="0.25">
      <c r="W248" s="3">
        <v>42684</v>
      </c>
      <c r="X248" s="2">
        <v>1.5102</v>
      </c>
      <c r="Y248" s="2">
        <f t="shared" si="5"/>
        <v>7.7107534391148485E-3</v>
      </c>
    </row>
    <row r="249" spans="23:25" x14ac:dyDescent="0.25">
      <c r="W249" s="3">
        <v>42683</v>
      </c>
      <c r="X249" s="2">
        <v>1.4985999999999999</v>
      </c>
      <c r="Y249" s="2">
        <f t="shared" si="5"/>
        <v>3.877787837130922E-3</v>
      </c>
    </row>
    <row r="250" spans="23:25" x14ac:dyDescent="0.25">
      <c r="W250" s="3">
        <v>42682</v>
      </c>
      <c r="X250" s="2">
        <v>1.4927999999999999</v>
      </c>
      <c r="Y250" s="2">
        <f t="shared" si="5"/>
        <v>-7.2751864351951762E-3</v>
      </c>
    </row>
    <row r="251" spans="23:25" x14ac:dyDescent="0.25">
      <c r="W251" s="3">
        <v>42681</v>
      </c>
      <c r="X251" s="2">
        <v>1.5037</v>
      </c>
      <c r="Y251" s="2">
        <f t="shared" si="5"/>
        <v>-1.1242017618138984E-2</v>
      </c>
    </row>
    <row r="252" spans="23:25" x14ac:dyDescent="0.25">
      <c r="W252" s="3">
        <v>42678</v>
      </c>
      <c r="X252" s="2">
        <v>1.5207000000000002</v>
      </c>
      <c r="Y252" s="2">
        <f t="shared" si="5"/>
        <v>4.8119798859924158E-3</v>
      </c>
    </row>
    <row r="253" spans="23:25" x14ac:dyDescent="0.25">
      <c r="W253" s="3">
        <v>42677</v>
      </c>
      <c r="X253" s="2">
        <v>1.5133999999999999</v>
      </c>
      <c r="Y253" s="2">
        <f t="shared" si="5"/>
        <v>-6.1919702479213299E-3</v>
      </c>
    </row>
    <row r="254" spans="23:25" x14ac:dyDescent="0.25">
      <c r="W254" s="3">
        <v>42676</v>
      </c>
      <c r="X254" s="2">
        <v>1.5228000000000002</v>
      </c>
      <c r="Y254" s="2">
        <f t="shared" si="5"/>
        <v>-1.0582109330536972E-2</v>
      </c>
    </row>
    <row r="255" spans="23:25" x14ac:dyDescent="0.25">
      <c r="W255" s="3">
        <v>42675</v>
      </c>
      <c r="X255" s="2">
        <v>1.5390000000000001</v>
      </c>
      <c r="Y255" s="2">
        <f t="shared" si="5"/>
        <v>2.1465517072322129E-3</v>
      </c>
    </row>
    <row r="256" spans="23:25" x14ac:dyDescent="0.25">
      <c r="W256" s="3">
        <v>42674</v>
      </c>
      <c r="X256" s="2">
        <v>1.5356999999999998</v>
      </c>
      <c r="Y256" s="2">
        <f t="shared" si="5"/>
        <v>1.498811006853172E-3</v>
      </c>
    </row>
    <row r="257" spans="23:25" x14ac:dyDescent="0.25">
      <c r="W257" s="3">
        <v>42671</v>
      </c>
      <c r="X257" s="2">
        <v>1.5333999999999999</v>
      </c>
      <c r="Y257" s="2">
        <f t="shared" si="5"/>
        <v>2.0890463270425816E-3</v>
      </c>
    </row>
    <row r="258" spans="23:25" x14ac:dyDescent="0.25">
      <c r="W258" s="3">
        <v>42670</v>
      </c>
      <c r="X258" s="2">
        <v>1.5302</v>
      </c>
      <c r="Y258" s="2">
        <f t="shared" si="5"/>
        <v>3.3384641356132331E-3</v>
      </c>
    </row>
    <row r="259" spans="23:25" x14ac:dyDescent="0.25">
      <c r="W259" s="3">
        <v>42669</v>
      </c>
      <c r="X259" s="2">
        <v>1.5251000000000001</v>
      </c>
      <c r="Y259" s="2">
        <f t="shared" si="5"/>
        <v>3.2180765301980476E-3</v>
      </c>
    </row>
    <row r="260" spans="23:25" x14ac:dyDescent="0.25">
      <c r="W260" s="3">
        <v>42668</v>
      </c>
      <c r="X260" s="2">
        <v>1.5202</v>
      </c>
      <c r="Y260" s="2">
        <f t="shared" si="5"/>
        <v>-2.7589848677650407E-3</v>
      </c>
    </row>
    <row r="261" spans="23:25" x14ac:dyDescent="0.25">
      <c r="W261" s="3">
        <v>42667</v>
      </c>
      <c r="X261" s="2">
        <v>1.5244</v>
      </c>
      <c r="Y261" s="2">
        <f t="shared" si="5"/>
        <v>2.8905551593830978E-3</v>
      </c>
    </row>
    <row r="262" spans="23:25" x14ac:dyDescent="0.25">
      <c r="W262" s="3">
        <v>42664</v>
      </c>
      <c r="X262" s="2">
        <v>1.52</v>
      </c>
      <c r="Y262" s="2">
        <f t="shared" ref="Y262:Y325" si="6">LN(X262/X263)</f>
        <v>3.9481477120084136E-4</v>
      </c>
    </row>
    <row r="263" spans="23:25" x14ac:dyDescent="0.25">
      <c r="W263" s="3">
        <v>42663</v>
      </c>
      <c r="X263" s="2">
        <v>1.5194000000000001</v>
      </c>
      <c r="Y263" s="2">
        <f t="shared" si="6"/>
        <v>1.1853804483168418E-3</v>
      </c>
    </row>
    <row r="264" spans="23:25" x14ac:dyDescent="0.25">
      <c r="W264" s="3">
        <v>42662</v>
      </c>
      <c r="X264" s="2">
        <v>1.5175999999999998</v>
      </c>
      <c r="Y264" s="2">
        <f t="shared" si="6"/>
        <v>-6.3058537907336185E-3</v>
      </c>
    </row>
    <row r="265" spans="23:25" x14ac:dyDescent="0.25">
      <c r="W265" s="3">
        <v>42661</v>
      </c>
      <c r="X265" s="2">
        <v>1.5272000000000001</v>
      </c>
      <c r="Y265" s="2">
        <f t="shared" si="6"/>
        <v>-9.5794287657690689E-3</v>
      </c>
    </row>
    <row r="266" spans="23:25" x14ac:dyDescent="0.25">
      <c r="W266" s="3">
        <v>42660</v>
      </c>
      <c r="X266" s="2">
        <v>1.5419</v>
      </c>
      <c r="Y266" s="2">
        <f t="shared" si="6"/>
        <v>-4.1421326454841876E-3</v>
      </c>
    </row>
    <row r="267" spans="23:25" x14ac:dyDescent="0.25">
      <c r="W267" s="3">
        <v>42657</v>
      </c>
      <c r="X267" s="2">
        <v>1.5483</v>
      </c>
      <c r="Y267" s="2">
        <f t="shared" si="6"/>
        <v>-6.4379286287776488E-3</v>
      </c>
    </row>
    <row r="268" spans="23:25" x14ac:dyDescent="0.25">
      <c r="W268" s="3">
        <v>42656</v>
      </c>
      <c r="X268" s="2">
        <v>1.5583</v>
      </c>
      <c r="Y268" s="2">
        <f t="shared" si="6"/>
        <v>-3.8496086706635681E-4</v>
      </c>
    </row>
    <row r="269" spans="23:25" x14ac:dyDescent="0.25">
      <c r="W269" s="3">
        <v>42655</v>
      </c>
      <c r="X269" s="2">
        <v>1.5589</v>
      </c>
      <c r="Y269" s="2">
        <f t="shared" si="6"/>
        <v>-4.9272216145029579E-3</v>
      </c>
    </row>
    <row r="270" spans="23:25" x14ac:dyDescent="0.25">
      <c r="W270" s="3">
        <v>42654</v>
      </c>
      <c r="X270" s="2">
        <v>1.5666</v>
      </c>
      <c r="Y270" s="2">
        <f t="shared" si="6"/>
        <v>3.7091556242367808E-3</v>
      </c>
    </row>
    <row r="271" spans="23:25" x14ac:dyDescent="0.25">
      <c r="W271" s="3">
        <v>42653</v>
      </c>
      <c r="X271" s="2">
        <v>1.5608</v>
      </c>
      <c r="Y271" s="2">
        <f t="shared" si="6"/>
        <v>-8.3255952806173504E-4</v>
      </c>
    </row>
    <row r="272" spans="23:25" x14ac:dyDescent="0.25">
      <c r="W272" s="3">
        <v>42650</v>
      </c>
      <c r="X272" s="2">
        <v>1.5621</v>
      </c>
      <c r="Y272" s="2">
        <f t="shared" si="6"/>
        <v>3.8483788114989522E-3</v>
      </c>
    </row>
    <row r="273" spans="23:25" x14ac:dyDescent="0.25">
      <c r="W273" s="3">
        <v>42649</v>
      </c>
      <c r="X273" s="2">
        <v>1.5561</v>
      </c>
      <c r="Y273" s="2">
        <f t="shared" si="6"/>
        <v>-3.8483788114988694E-3</v>
      </c>
    </row>
    <row r="274" spans="23:25" x14ac:dyDescent="0.25">
      <c r="W274" s="3">
        <v>42648</v>
      </c>
      <c r="X274" s="2">
        <v>1.5621</v>
      </c>
      <c r="Y274" s="2">
        <f t="shared" si="6"/>
        <v>5.0701260618212342E-3</v>
      </c>
    </row>
    <row r="275" spans="23:25" x14ac:dyDescent="0.25">
      <c r="W275" s="3">
        <v>42647</v>
      </c>
      <c r="X275" s="2">
        <v>1.5542</v>
      </c>
      <c r="Y275" s="2">
        <f t="shared" si="6"/>
        <v>8.3347276224677441E-3</v>
      </c>
    </row>
    <row r="276" spans="23:25" x14ac:dyDescent="0.25">
      <c r="W276" s="3">
        <v>42646</v>
      </c>
      <c r="X276" s="2">
        <v>1.5413000000000001</v>
      </c>
      <c r="Y276" s="2">
        <f t="shared" si="6"/>
        <v>-3.2434887248749622E-4</v>
      </c>
    </row>
    <row r="277" spans="23:25" x14ac:dyDescent="0.25">
      <c r="W277" s="3">
        <v>42643</v>
      </c>
      <c r="X277" s="2">
        <v>1.5417999999999998</v>
      </c>
      <c r="Y277" s="2">
        <f t="shared" si="6"/>
        <v>-3.4962806738682373E-3</v>
      </c>
    </row>
    <row r="278" spans="23:25" x14ac:dyDescent="0.25">
      <c r="W278" s="3">
        <v>42642</v>
      </c>
      <c r="X278" s="2">
        <v>1.5472000000000001</v>
      </c>
      <c r="Y278" s="2">
        <f t="shared" si="6"/>
        <v>4.4047227582760711E-3</v>
      </c>
    </row>
    <row r="279" spans="23:25" x14ac:dyDescent="0.25">
      <c r="W279" s="3">
        <v>42641</v>
      </c>
      <c r="X279" s="2">
        <v>1.5404</v>
      </c>
      <c r="Y279" s="2">
        <f t="shared" si="6"/>
        <v>2.7953861856538742E-3</v>
      </c>
    </row>
    <row r="280" spans="23:25" x14ac:dyDescent="0.25">
      <c r="W280" s="3">
        <v>42640</v>
      </c>
      <c r="X280" s="2">
        <v>1.5361</v>
      </c>
      <c r="Y280" s="2">
        <f t="shared" si="6"/>
        <v>-7.1354739699229742E-3</v>
      </c>
    </row>
    <row r="281" spans="23:25" x14ac:dyDescent="0.25">
      <c r="W281" s="3">
        <v>42639</v>
      </c>
      <c r="X281" s="2">
        <v>1.5470999999999999</v>
      </c>
      <c r="Y281" s="2">
        <f t="shared" si="6"/>
        <v>-1.6791530682664442E-3</v>
      </c>
    </row>
    <row r="282" spans="23:25" x14ac:dyDescent="0.25">
      <c r="W282" s="3">
        <v>42636</v>
      </c>
      <c r="X282" s="2">
        <v>1.5497000000000001</v>
      </c>
      <c r="Y282" s="2">
        <f t="shared" si="6"/>
        <v>1.1095724256985377E-2</v>
      </c>
    </row>
    <row r="283" spans="23:25" x14ac:dyDescent="0.25">
      <c r="W283" s="3">
        <v>42635</v>
      </c>
      <c r="X283" s="2">
        <v>1.5326</v>
      </c>
      <c r="Y283" s="2">
        <f t="shared" si="6"/>
        <v>7.0060852955498801E-3</v>
      </c>
    </row>
    <row r="284" spans="23:25" x14ac:dyDescent="0.25">
      <c r="W284" s="3">
        <v>42634</v>
      </c>
      <c r="X284" s="2">
        <v>1.5219</v>
      </c>
      <c r="Y284" s="2">
        <f t="shared" si="6"/>
        <v>-1.7069331875554624E-3</v>
      </c>
    </row>
    <row r="285" spans="23:25" x14ac:dyDescent="0.25">
      <c r="W285" s="3">
        <v>42633</v>
      </c>
      <c r="X285" s="2">
        <v>1.5245</v>
      </c>
      <c r="Y285" s="2">
        <f t="shared" si="6"/>
        <v>-5.1033871558211546E-3</v>
      </c>
    </row>
    <row r="286" spans="23:25" x14ac:dyDescent="0.25">
      <c r="W286" s="3">
        <v>42632</v>
      </c>
      <c r="X286" s="2">
        <v>1.5323</v>
      </c>
      <c r="Y286" s="2">
        <f t="shared" si="6"/>
        <v>-7.828299701757329E-4</v>
      </c>
    </row>
    <row r="287" spans="23:25" x14ac:dyDescent="0.25">
      <c r="W287" s="3">
        <v>42629</v>
      </c>
      <c r="X287" s="2">
        <v>1.5335000000000001</v>
      </c>
      <c r="Y287" s="2">
        <f t="shared" si="6"/>
        <v>-2.2797599842895823E-3</v>
      </c>
    </row>
    <row r="288" spans="23:25" x14ac:dyDescent="0.25">
      <c r="W288" s="3">
        <v>42628</v>
      </c>
      <c r="X288" s="2">
        <v>1.5369999999999999</v>
      </c>
      <c r="Y288" s="2">
        <f t="shared" si="6"/>
        <v>-4.9972521816094972E-3</v>
      </c>
    </row>
    <row r="289" spans="23:25" x14ac:dyDescent="0.25">
      <c r="W289" s="3">
        <v>42627</v>
      </c>
      <c r="X289" s="2">
        <v>1.5447</v>
      </c>
      <c r="Y289" s="2">
        <f t="shared" si="6"/>
        <v>-1.6817597754215548E-3</v>
      </c>
    </row>
    <row r="290" spans="23:25" x14ac:dyDescent="0.25">
      <c r="W290" s="3">
        <v>42626</v>
      </c>
      <c r="X290" s="2">
        <v>1.5472999999999999</v>
      </c>
      <c r="Y290" s="2">
        <f t="shared" si="6"/>
        <v>1.2551785769161081E-2</v>
      </c>
    </row>
    <row r="291" spans="23:25" x14ac:dyDescent="0.25">
      <c r="W291" s="3">
        <v>42625</v>
      </c>
      <c r="X291" s="2">
        <v>1.528</v>
      </c>
      <c r="Y291" s="2">
        <f t="shared" si="6"/>
        <v>-3.9190122007357192E-3</v>
      </c>
    </row>
    <row r="292" spans="23:25" x14ac:dyDescent="0.25">
      <c r="W292" s="3">
        <v>42622</v>
      </c>
      <c r="X292" s="2">
        <v>1.534</v>
      </c>
      <c r="Y292" s="2">
        <f t="shared" si="6"/>
        <v>7.9191486864475993E-3</v>
      </c>
    </row>
    <row r="293" spans="23:25" x14ac:dyDescent="0.25">
      <c r="W293" s="3">
        <v>42621</v>
      </c>
      <c r="X293" s="2">
        <v>1.5219</v>
      </c>
      <c r="Y293" s="2">
        <f t="shared" si="6"/>
        <v>8.7774858212236618E-3</v>
      </c>
    </row>
    <row r="294" spans="23:25" x14ac:dyDescent="0.25">
      <c r="W294" s="3">
        <v>42620</v>
      </c>
      <c r="X294" s="2">
        <v>1.5085999999999999</v>
      </c>
      <c r="Y294" s="2">
        <f t="shared" si="6"/>
        <v>-5.816275484443861E-3</v>
      </c>
    </row>
    <row r="295" spans="23:25" x14ac:dyDescent="0.25">
      <c r="W295" s="3">
        <v>42619</v>
      </c>
      <c r="X295" s="2">
        <v>1.5173999999999999</v>
      </c>
      <c r="Y295" s="2">
        <f t="shared" si="6"/>
        <v>-5.5205187521546097E-3</v>
      </c>
    </row>
    <row r="296" spans="23:25" x14ac:dyDescent="0.25">
      <c r="W296" s="3">
        <v>42618</v>
      </c>
      <c r="X296" s="2">
        <v>1.5258</v>
      </c>
      <c r="Y296" s="2">
        <f t="shared" si="6"/>
        <v>-2.9449319408615419E-3</v>
      </c>
    </row>
    <row r="297" spans="23:25" x14ac:dyDescent="0.25">
      <c r="W297" s="3">
        <v>42615</v>
      </c>
      <c r="X297" s="2">
        <v>1.5303</v>
      </c>
      <c r="Y297" s="2">
        <f t="shared" si="6"/>
        <v>-4.6288833180410278E-3</v>
      </c>
    </row>
    <row r="298" spans="23:25" x14ac:dyDescent="0.25">
      <c r="W298" s="3">
        <v>42614</v>
      </c>
      <c r="X298" s="2">
        <v>1.5373999999999999</v>
      </c>
      <c r="Y298" s="2">
        <f t="shared" si="6"/>
        <v>-1.1701229964106244E-3</v>
      </c>
    </row>
    <row r="299" spans="23:25" x14ac:dyDescent="0.25">
      <c r="W299" s="3">
        <v>42613</v>
      </c>
      <c r="X299" s="2">
        <v>1.5392000000000001</v>
      </c>
      <c r="Y299" s="2">
        <f t="shared" si="6"/>
        <v>-2.854549752021669E-3</v>
      </c>
    </row>
    <row r="300" spans="23:25" x14ac:dyDescent="0.25">
      <c r="W300" s="3">
        <v>42612</v>
      </c>
      <c r="X300" s="2">
        <v>1.5436000000000001</v>
      </c>
      <c r="Y300" s="2">
        <f t="shared" si="6"/>
        <v>2.5916807194423475E-4</v>
      </c>
    </row>
    <row r="301" spans="23:25" x14ac:dyDescent="0.25">
      <c r="W301" s="3">
        <v>42611</v>
      </c>
      <c r="X301" s="2">
        <v>1.5432000000000001</v>
      </c>
      <c r="Y301" s="2">
        <f t="shared" si="6"/>
        <v>-2.0714663026017424E-3</v>
      </c>
    </row>
    <row r="302" spans="23:25" x14ac:dyDescent="0.25">
      <c r="W302" s="3">
        <v>42608</v>
      </c>
      <c r="X302" s="2">
        <v>1.5464</v>
      </c>
      <c r="Y302" s="2">
        <f t="shared" si="6"/>
        <v>5.1746443586765699E-4</v>
      </c>
    </row>
    <row r="303" spans="23:25" x14ac:dyDescent="0.25">
      <c r="W303" s="3">
        <v>42607</v>
      </c>
      <c r="X303" s="2">
        <v>1.5455999999999999</v>
      </c>
      <c r="Y303" s="2">
        <f t="shared" si="6"/>
        <v>3.1104224143923302E-3</v>
      </c>
    </row>
    <row r="304" spans="23:25" x14ac:dyDescent="0.25">
      <c r="W304" s="3">
        <v>42606</v>
      </c>
      <c r="X304" s="2">
        <v>1.5407999999999999</v>
      </c>
      <c r="Y304" s="2">
        <f t="shared" si="6"/>
        <v>-6.4691647529129233E-3</v>
      </c>
    </row>
    <row r="305" spans="23:25" x14ac:dyDescent="0.25">
      <c r="W305" s="3">
        <v>42605</v>
      </c>
      <c r="X305" s="2">
        <v>1.5508</v>
      </c>
      <c r="Y305" s="2">
        <f t="shared" si="6"/>
        <v>-4.118409939526585E-3</v>
      </c>
    </row>
    <row r="306" spans="23:25" x14ac:dyDescent="0.25">
      <c r="W306" s="3">
        <v>42604</v>
      </c>
      <c r="X306" s="2">
        <v>1.5571999999999999</v>
      </c>
      <c r="Y306" s="2">
        <f t="shared" si="6"/>
        <v>4.4962585463765811E-4</v>
      </c>
    </row>
    <row r="307" spans="23:25" x14ac:dyDescent="0.25">
      <c r="W307" s="3">
        <v>42601</v>
      </c>
      <c r="X307" s="2">
        <v>1.5565</v>
      </c>
      <c r="Y307" s="2">
        <f t="shared" si="6"/>
        <v>-7.0646417632699507E-4</v>
      </c>
    </row>
    <row r="308" spans="23:25" x14ac:dyDescent="0.25">
      <c r="W308" s="3">
        <v>42600</v>
      </c>
      <c r="X308" s="2">
        <v>1.5575999999999999</v>
      </c>
      <c r="Y308" s="2">
        <f t="shared" si="6"/>
        <v>5.1374262624934283E-4</v>
      </c>
    </row>
    <row r="309" spans="23:25" x14ac:dyDescent="0.25">
      <c r="W309" s="3">
        <v>42599</v>
      </c>
      <c r="X309" s="2">
        <v>1.5568</v>
      </c>
      <c r="Y309" s="2">
        <f t="shared" si="6"/>
        <v>4.8937637911436287E-3</v>
      </c>
    </row>
    <row r="310" spans="23:25" x14ac:dyDescent="0.25">
      <c r="W310" s="3">
        <v>42598</v>
      </c>
      <c r="X310" s="2">
        <v>1.5491999999999999</v>
      </c>
      <c r="Y310" s="2">
        <f t="shared" si="6"/>
        <v>-1.290156287845021E-3</v>
      </c>
    </row>
    <row r="311" spans="23:25" x14ac:dyDescent="0.25">
      <c r="W311" s="3">
        <v>42597</v>
      </c>
      <c r="X311" s="2">
        <v>1.5512000000000001</v>
      </c>
      <c r="Y311" s="2">
        <f t="shared" si="6"/>
        <v>3.8687214358348995E-4</v>
      </c>
    </row>
    <row r="312" spans="23:25" x14ac:dyDescent="0.25">
      <c r="W312" s="3">
        <v>42594</v>
      </c>
      <c r="X312" s="2">
        <v>1.5506</v>
      </c>
      <c r="Y312" s="2">
        <f t="shared" si="6"/>
        <v>3.6180424530128973E-3</v>
      </c>
    </row>
    <row r="313" spans="23:25" x14ac:dyDescent="0.25">
      <c r="W313" s="3">
        <v>42593</v>
      </c>
      <c r="X313" s="2">
        <v>1.5449999999999999</v>
      </c>
      <c r="Y313" s="2">
        <f t="shared" si="6"/>
        <v>-4.0693787384396369E-3</v>
      </c>
    </row>
    <row r="314" spans="23:25" x14ac:dyDescent="0.25">
      <c r="W314" s="3">
        <v>42592</v>
      </c>
      <c r="X314" s="2">
        <v>1.5512999999999999</v>
      </c>
      <c r="Y314" s="2">
        <f t="shared" si="6"/>
        <v>-1.2891581814942265E-4</v>
      </c>
    </row>
    <row r="315" spans="23:25" x14ac:dyDescent="0.25">
      <c r="W315" s="3">
        <v>42591</v>
      </c>
      <c r="X315" s="2">
        <v>1.5514999999999999</v>
      </c>
      <c r="Y315" s="2">
        <f t="shared" si="6"/>
        <v>-1.1594951054268463E-3</v>
      </c>
    </row>
    <row r="316" spans="23:25" x14ac:dyDescent="0.25">
      <c r="W316" s="3">
        <v>42590</v>
      </c>
      <c r="X316" s="2">
        <v>1.5533000000000001</v>
      </c>
      <c r="Y316" s="2">
        <f t="shared" si="6"/>
        <v>9.0171331628273595E-4</v>
      </c>
    </row>
    <row r="317" spans="23:25" x14ac:dyDescent="0.25">
      <c r="W317" s="3">
        <v>42587</v>
      </c>
      <c r="X317" s="2">
        <v>1.5518999999999998</v>
      </c>
      <c r="Y317" s="2">
        <f t="shared" si="6"/>
        <v>1.9333011176688537E-4</v>
      </c>
    </row>
    <row r="318" spans="23:25" x14ac:dyDescent="0.25">
      <c r="W318" s="3">
        <v>42586</v>
      </c>
      <c r="X318" s="2">
        <v>1.5516000000000001</v>
      </c>
      <c r="Y318" s="2">
        <f t="shared" si="6"/>
        <v>-3.7953150957960751E-3</v>
      </c>
    </row>
    <row r="319" spans="23:25" x14ac:dyDescent="0.25">
      <c r="W319" s="3">
        <v>42585</v>
      </c>
      <c r="X319" s="2">
        <v>1.5575000000000001</v>
      </c>
      <c r="Y319" s="2">
        <f t="shared" si="6"/>
        <v>5.0851385688221893E-3</v>
      </c>
    </row>
    <row r="320" spans="23:25" x14ac:dyDescent="0.25">
      <c r="W320" s="3">
        <v>42584</v>
      </c>
      <c r="X320" s="2">
        <v>1.5495999999999999</v>
      </c>
      <c r="Y320" s="2">
        <f t="shared" si="6"/>
        <v>-4.4428777888768037E-3</v>
      </c>
    </row>
    <row r="321" spans="23:25" x14ac:dyDescent="0.25">
      <c r="W321" s="3">
        <v>42583</v>
      </c>
      <c r="X321" s="2">
        <v>1.5565</v>
      </c>
      <c r="Y321" s="2">
        <f t="shared" si="6"/>
        <v>1.8648923446025777E-3</v>
      </c>
    </row>
    <row r="322" spans="23:25" x14ac:dyDescent="0.25">
      <c r="W322" s="3">
        <v>42580</v>
      </c>
      <c r="X322" s="2">
        <v>1.5535999999999999</v>
      </c>
      <c r="Y322" s="2">
        <f t="shared" si="6"/>
        <v>-8.077484779776949E-3</v>
      </c>
    </row>
    <row r="323" spans="23:25" x14ac:dyDescent="0.25">
      <c r="W323" s="3">
        <v>42579</v>
      </c>
      <c r="X323" s="2">
        <v>1.5662</v>
      </c>
      <c r="Y323" s="2">
        <f t="shared" si="6"/>
        <v>2.0452518953606607E-3</v>
      </c>
    </row>
    <row r="324" spans="23:25" x14ac:dyDescent="0.25">
      <c r="W324" s="3">
        <v>42578</v>
      </c>
      <c r="X324" s="2">
        <v>1.5629999999999999</v>
      </c>
      <c r="Y324" s="2">
        <f t="shared" si="6"/>
        <v>3.5892872785909529E-3</v>
      </c>
    </row>
    <row r="325" spans="23:25" x14ac:dyDescent="0.25">
      <c r="W325" s="3">
        <v>42577</v>
      </c>
      <c r="X325" s="2">
        <v>1.5573999999999999</v>
      </c>
      <c r="Y325" s="2">
        <f t="shared" si="6"/>
        <v>-9.0764445414191538E-3</v>
      </c>
    </row>
    <row r="326" spans="23:25" x14ac:dyDescent="0.25">
      <c r="W326" s="3">
        <v>42576</v>
      </c>
      <c r="X326" s="2">
        <v>1.5716000000000001</v>
      </c>
      <c r="Y326" s="2">
        <f t="shared" ref="Y326:Y389" si="7">LN(X326/X327)</f>
        <v>1.3371114022963653E-3</v>
      </c>
    </row>
    <row r="327" spans="23:25" x14ac:dyDescent="0.25">
      <c r="W327" s="3">
        <v>42573</v>
      </c>
      <c r="X327" s="2">
        <v>1.5695000000000001</v>
      </c>
      <c r="Y327" s="2">
        <f t="shared" si="7"/>
        <v>-4.1328941358161836E-3</v>
      </c>
    </row>
    <row r="328" spans="23:25" x14ac:dyDescent="0.25">
      <c r="W328" s="3">
        <v>42572</v>
      </c>
      <c r="X328" s="2">
        <v>1.5760000000000001</v>
      </c>
      <c r="Y328" s="2">
        <f t="shared" si="7"/>
        <v>5.2166286632026162E-3</v>
      </c>
    </row>
    <row r="329" spans="23:25" x14ac:dyDescent="0.25">
      <c r="W329" s="3">
        <v>42571</v>
      </c>
      <c r="X329" s="2">
        <v>1.5678000000000001</v>
      </c>
      <c r="Y329" s="2">
        <f t="shared" si="7"/>
        <v>3.1942785737063334E-3</v>
      </c>
    </row>
    <row r="330" spans="23:25" x14ac:dyDescent="0.25">
      <c r="W330" s="3">
        <v>42570</v>
      </c>
      <c r="X330" s="2">
        <v>1.5628</v>
      </c>
      <c r="Y330" s="2">
        <f t="shared" si="7"/>
        <v>4.0393732992526771E-3</v>
      </c>
    </row>
    <row r="331" spans="23:25" x14ac:dyDescent="0.25">
      <c r="W331" s="3">
        <v>42569</v>
      </c>
      <c r="X331" s="2">
        <v>1.5565</v>
      </c>
      <c r="Y331" s="2">
        <f t="shared" si="7"/>
        <v>3.9267487451609901E-3</v>
      </c>
    </row>
    <row r="332" spans="23:25" x14ac:dyDescent="0.25">
      <c r="W332" s="3">
        <v>42566</v>
      </c>
      <c r="X332" s="2">
        <v>1.5504</v>
      </c>
      <c r="Y332" s="2">
        <f t="shared" si="7"/>
        <v>3.683245416296368E-3</v>
      </c>
    </row>
    <row r="333" spans="23:25" x14ac:dyDescent="0.25">
      <c r="W333" s="3">
        <v>42565</v>
      </c>
      <c r="X333" s="2">
        <v>1.5447</v>
      </c>
      <c r="Y333" s="2">
        <f t="shared" si="7"/>
        <v>1.3228826720500304E-2</v>
      </c>
    </row>
    <row r="334" spans="23:25" x14ac:dyDescent="0.25">
      <c r="W334" s="3">
        <v>42564</v>
      </c>
      <c r="X334" s="2">
        <v>1.5244</v>
      </c>
      <c r="Y334" s="2">
        <f t="shared" si="7"/>
        <v>6.3174729720652158E-3</v>
      </c>
    </row>
    <row r="335" spans="23:25" x14ac:dyDescent="0.25">
      <c r="W335" s="3">
        <v>42563</v>
      </c>
      <c r="X335" s="2">
        <v>1.5148000000000001</v>
      </c>
      <c r="Y335" s="2">
        <f t="shared" si="7"/>
        <v>-1.1094812642868334E-2</v>
      </c>
    </row>
    <row r="336" spans="23:25" x14ac:dyDescent="0.25">
      <c r="W336" s="3">
        <v>42562</v>
      </c>
      <c r="X336" s="2">
        <v>1.5316999999999998</v>
      </c>
      <c r="Y336" s="2">
        <f t="shared" si="7"/>
        <v>1.2680436653730424E-2</v>
      </c>
    </row>
    <row r="337" spans="23:25" x14ac:dyDescent="0.25">
      <c r="W337" s="3">
        <v>42559</v>
      </c>
      <c r="X337" s="2">
        <v>1.5124</v>
      </c>
      <c r="Y337" s="2">
        <f t="shared" si="7"/>
        <v>-1.1962022359042965E-2</v>
      </c>
    </row>
    <row r="338" spans="23:25" x14ac:dyDescent="0.25">
      <c r="W338" s="3">
        <v>42558</v>
      </c>
      <c r="X338" s="2">
        <v>1.5306</v>
      </c>
      <c r="Y338" s="2">
        <f t="shared" si="7"/>
        <v>-1.677989550584218E-2</v>
      </c>
    </row>
    <row r="339" spans="23:25" x14ac:dyDescent="0.25">
      <c r="W339" s="3">
        <v>42557</v>
      </c>
      <c r="X339" s="2">
        <v>1.5565</v>
      </c>
      <c r="Y339" s="2">
        <f t="shared" si="7"/>
        <v>5.1529904684052986E-3</v>
      </c>
    </row>
    <row r="340" spans="23:25" x14ac:dyDescent="0.25">
      <c r="W340" s="3">
        <v>42556</v>
      </c>
      <c r="X340" s="2">
        <v>1.5485</v>
      </c>
      <c r="Y340" s="2">
        <f t="shared" si="7"/>
        <v>3.5581470500964797E-3</v>
      </c>
    </row>
    <row r="341" spans="23:25" x14ac:dyDescent="0.25">
      <c r="W341" s="3">
        <v>42555</v>
      </c>
      <c r="X341" s="2">
        <v>1.5430000000000001</v>
      </c>
      <c r="Y341" s="2">
        <f t="shared" si="7"/>
        <v>-5.2357832675441899E-3</v>
      </c>
    </row>
    <row r="342" spans="23:25" x14ac:dyDescent="0.25">
      <c r="W342" s="3">
        <v>42552</v>
      </c>
      <c r="X342" s="2">
        <v>1.5510999999999999</v>
      </c>
      <c r="Y342" s="2">
        <f t="shared" si="7"/>
        <v>-3.6038394110985564E-3</v>
      </c>
    </row>
    <row r="343" spans="23:25" x14ac:dyDescent="0.25">
      <c r="W343" s="3">
        <v>42551</v>
      </c>
      <c r="X343" s="2">
        <v>1.5567</v>
      </c>
      <c r="Y343" s="2">
        <f t="shared" si="7"/>
        <v>-4.678446063452771E-3</v>
      </c>
    </row>
    <row r="344" spans="23:25" x14ac:dyDescent="0.25">
      <c r="W344" s="3">
        <v>42550</v>
      </c>
      <c r="X344" s="2">
        <v>1.5640000000000001</v>
      </c>
      <c r="Y344" s="2">
        <f t="shared" si="7"/>
        <v>-3.8926694762195422E-3</v>
      </c>
    </row>
    <row r="345" spans="23:25" x14ac:dyDescent="0.25">
      <c r="W345" s="3">
        <v>42549</v>
      </c>
      <c r="X345" s="2">
        <v>1.5701000000000001</v>
      </c>
      <c r="Y345" s="2">
        <f t="shared" si="7"/>
        <v>-3.8141296000192833E-3</v>
      </c>
    </row>
    <row r="346" spans="23:25" x14ac:dyDescent="0.25">
      <c r="W346" s="3">
        <v>42548</v>
      </c>
      <c r="X346" s="2">
        <v>1.5760999999999998</v>
      </c>
      <c r="Y346" s="2">
        <f t="shared" si="7"/>
        <v>9.6267996660633071E-3</v>
      </c>
    </row>
    <row r="347" spans="23:25" x14ac:dyDescent="0.25">
      <c r="W347" s="3">
        <v>42545</v>
      </c>
      <c r="X347" s="2">
        <v>1.5609999999999999</v>
      </c>
      <c r="Y347" s="2">
        <f t="shared" si="7"/>
        <v>-6.0673984632692475E-3</v>
      </c>
    </row>
    <row r="348" spans="23:25" x14ac:dyDescent="0.25">
      <c r="W348" s="3">
        <v>42544</v>
      </c>
      <c r="X348" s="2">
        <v>1.5705</v>
      </c>
      <c r="Y348" s="2">
        <f t="shared" si="7"/>
        <v>-4.1302679843370754E-3</v>
      </c>
    </row>
    <row r="349" spans="23:25" x14ac:dyDescent="0.25">
      <c r="W349" s="3">
        <v>42543</v>
      </c>
      <c r="X349" s="2">
        <v>1.577</v>
      </c>
      <c r="Y349" s="2">
        <f t="shared" si="7"/>
        <v>-8.8736774536729058E-4</v>
      </c>
    </row>
    <row r="350" spans="23:25" x14ac:dyDescent="0.25">
      <c r="W350" s="3">
        <v>42542</v>
      </c>
      <c r="X350" s="2">
        <v>1.5784</v>
      </c>
      <c r="Y350" s="2">
        <f t="shared" si="7"/>
        <v>-6.8190692320382789E-3</v>
      </c>
    </row>
    <row r="351" spans="23:25" x14ac:dyDescent="0.25">
      <c r="W351" s="3">
        <v>42541</v>
      </c>
      <c r="X351" s="2">
        <v>1.5891999999999999</v>
      </c>
      <c r="Y351" s="2">
        <f t="shared" si="7"/>
        <v>-6.3978139573457951E-3</v>
      </c>
    </row>
    <row r="352" spans="23:25" x14ac:dyDescent="0.25">
      <c r="W352" s="3">
        <v>42538</v>
      </c>
      <c r="X352" s="2">
        <v>1.5994000000000002</v>
      </c>
      <c r="Y352" s="2">
        <f t="shared" si="7"/>
        <v>3.7584609515239164E-3</v>
      </c>
    </row>
    <row r="353" spans="23:25" x14ac:dyDescent="0.25">
      <c r="W353" s="3">
        <v>42537</v>
      </c>
      <c r="X353" s="2">
        <v>1.5933999999999999</v>
      </c>
      <c r="Y353" s="2">
        <f t="shared" si="7"/>
        <v>-4.6334063232579895E-3</v>
      </c>
    </row>
    <row r="354" spans="23:25" x14ac:dyDescent="0.25">
      <c r="W354" s="3">
        <v>42536</v>
      </c>
      <c r="X354" s="2">
        <v>1.6008</v>
      </c>
      <c r="Y354" s="2">
        <f t="shared" si="7"/>
        <v>-1.1238060744465017E-3</v>
      </c>
    </row>
    <row r="355" spans="23:25" x14ac:dyDescent="0.25">
      <c r="W355" s="3">
        <v>42535</v>
      </c>
      <c r="X355" s="2">
        <v>1.6026</v>
      </c>
      <c r="Y355" s="2">
        <f t="shared" si="7"/>
        <v>2.1238061577799764E-3</v>
      </c>
    </row>
    <row r="356" spans="23:25" x14ac:dyDescent="0.25">
      <c r="W356" s="3">
        <v>42534</v>
      </c>
      <c r="X356" s="2">
        <v>1.5992</v>
      </c>
      <c r="Y356" s="2">
        <f t="shared" si="7"/>
        <v>3.068735772870616E-3</v>
      </c>
    </row>
    <row r="357" spans="23:25" x14ac:dyDescent="0.25">
      <c r="W357" s="3">
        <v>42531</v>
      </c>
      <c r="X357" s="2">
        <v>1.5943000000000001</v>
      </c>
      <c r="Y357" s="2">
        <f t="shared" si="7"/>
        <v>9.4129466333303853E-4</v>
      </c>
    </row>
    <row r="358" spans="23:25" x14ac:dyDescent="0.25">
      <c r="W358" s="3">
        <v>42530</v>
      </c>
      <c r="X358" s="2">
        <v>1.5928</v>
      </c>
      <c r="Y358" s="2">
        <f t="shared" si="7"/>
        <v>-2.0445018490191744E-2</v>
      </c>
    </row>
    <row r="359" spans="23:25" x14ac:dyDescent="0.25">
      <c r="W359" s="3">
        <v>42529</v>
      </c>
      <c r="X359" s="2">
        <v>1.6257000000000001</v>
      </c>
      <c r="Y359" s="2">
        <f t="shared" si="7"/>
        <v>-1.1680448873566383E-3</v>
      </c>
    </row>
    <row r="360" spans="23:25" x14ac:dyDescent="0.25">
      <c r="W360" s="3">
        <v>42528</v>
      </c>
      <c r="X360" s="2">
        <v>1.6276000000000002</v>
      </c>
      <c r="Y360" s="2">
        <f t="shared" si="7"/>
        <v>-7.7116484747758555E-3</v>
      </c>
    </row>
    <row r="361" spans="23:25" x14ac:dyDescent="0.25">
      <c r="W361" s="3">
        <v>42527</v>
      </c>
      <c r="X361" s="2">
        <v>1.6402000000000001</v>
      </c>
      <c r="Y361" s="2">
        <f t="shared" si="7"/>
        <v>3.8483905655330272E-3</v>
      </c>
    </row>
    <row r="362" spans="23:25" x14ac:dyDescent="0.25">
      <c r="W362" s="3">
        <v>42524</v>
      </c>
      <c r="X362" s="2">
        <v>1.6339000000000001</v>
      </c>
      <c r="Y362" s="2">
        <f t="shared" si="7"/>
        <v>-2.2619603103018141E-3</v>
      </c>
    </row>
    <row r="363" spans="23:25" x14ac:dyDescent="0.25">
      <c r="W363" s="3">
        <v>42523</v>
      </c>
      <c r="X363" s="2">
        <v>1.6375999999999999</v>
      </c>
      <c r="Y363" s="2">
        <f t="shared" si="7"/>
        <v>-2.2568553908101372E-3</v>
      </c>
    </row>
    <row r="364" spans="23:25" x14ac:dyDescent="0.25">
      <c r="W364" s="3">
        <v>42522</v>
      </c>
      <c r="X364" s="2">
        <v>1.6413</v>
      </c>
      <c r="Y364" s="2">
        <f t="shared" si="7"/>
        <v>-2.8594914991250994E-3</v>
      </c>
    </row>
    <row r="365" spans="23:25" x14ac:dyDescent="0.25">
      <c r="W365" s="3">
        <v>42521</v>
      </c>
      <c r="X365" s="2">
        <v>1.6459999999999999</v>
      </c>
      <c r="Y365" s="2">
        <f t="shared" si="7"/>
        <v>-1.0816142184446494E-2</v>
      </c>
    </row>
    <row r="366" spans="23:25" x14ac:dyDescent="0.25">
      <c r="W366" s="3">
        <v>42520</v>
      </c>
      <c r="X366" s="2">
        <v>1.6638999999999999</v>
      </c>
      <c r="Y366" s="2">
        <f t="shared" si="7"/>
        <v>4.1555059948984703E-3</v>
      </c>
    </row>
    <row r="367" spans="23:25" x14ac:dyDescent="0.25">
      <c r="W367" s="3">
        <v>42517</v>
      </c>
      <c r="X367" s="2">
        <v>1.657</v>
      </c>
      <c r="Y367" s="2">
        <f t="shared" si="7"/>
        <v>-2.170244401367405E-3</v>
      </c>
    </row>
    <row r="368" spans="23:25" x14ac:dyDescent="0.25">
      <c r="W368" s="3">
        <v>42516</v>
      </c>
      <c r="X368" s="2">
        <v>1.6606000000000001</v>
      </c>
      <c r="Y368" s="2">
        <f t="shared" si="7"/>
        <v>2.9551027143649385E-3</v>
      </c>
    </row>
    <row r="369" spans="23:25" x14ac:dyDescent="0.25">
      <c r="W369" s="3">
        <v>42515</v>
      </c>
      <c r="X369" s="2">
        <v>1.6556999999999999</v>
      </c>
      <c r="Y369" s="2">
        <f t="shared" si="7"/>
        <v>1.3296266917177122E-3</v>
      </c>
    </row>
    <row r="370" spans="23:25" x14ac:dyDescent="0.25">
      <c r="W370" s="3">
        <v>42514</v>
      </c>
      <c r="X370" s="2">
        <v>1.6535</v>
      </c>
      <c r="Y370" s="2">
        <f t="shared" si="7"/>
        <v>-3.3810332274622663E-3</v>
      </c>
    </row>
    <row r="371" spans="23:25" x14ac:dyDescent="0.25">
      <c r="W371" s="3">
        <v>42513</v>
      </c>
      <c r="X371" s="2">
        <v>1.6591</v>
      </c>
      <c r="Y371" s="2">
        <f t="shared" si="7"/>
        <v>4.2200452773998037E-4</v>
      </c>
    </row>
    <row r="372" spans="23:25" x14ac:dyDescent="0.25">
      <c r="W372" s="3">
        <v>42510</v>
      </c>
      <c r="X372" s="2">
        <v>1.6583999999999999</v>
      </c>
      <c r="Y372" s="2">
        <f t="shared" si="7"/>
        <v>-1.6869506350287405E-3</v>
      </c>
    </row>
    <row r="373" spans="23:25" x14ac:dyDescent="0.25">
      <c r="W373" s="3">
        <v>42509</v>
      </c>
      <c r="X373" s="2">
        <v>1.6612</v>
      </c>
      <c r="Y373" s="2">
        <f t="shared" si="7"/>
        <v>-1.9244653521877416E-3</v>
      </c>
    </row>
    <row r="374" spans="23:25" x14ac:dyDescent="0.25">
      <c r="W374" s="3">
        <v>42508</v>
      </c>
      <c r="X374" s="2">
        <v>1.6644000000000001</v>
      </c>
      <c r="Y374" s="2">
        <f t="shared" si="7"/>
        <v>1.9244653521878546E-3</v>
      </c>
    </row>
    <row r="375" spans="23:25" x14ac:dyDescent="0.25">
      <c r="W375" s="3">
        <v>42507</v>
      </c>
      <c r="X375" s="2">
        <v>1.6612</v>
      </c>
      <c r="Y375" s="2">
        <f t="shared" si="7"/>
        <v>-3.5453571973868324E-3</v>
      </c>
    </row>
    <row r="376" spans="23:25" x14ac:dyDescent="0.25">
      <c r="W376" s="3">
        <v>42506</v>
      </c>
      <c r="X376" s="2">
        <v>1.6671</v>
      </c>
      <c r="Y376" s="2">
        <f t="shared" si="7"/>
        <v>-1.7380364568154551E-3</v>
      </c>
    </row>
    <row r="377" spans="23:25" x14ac:dyDescent="0.25">
      <c r="W377" s="3">
        <v>42503</v>
      </c>
      <c r="X377" s="2">
        <v>1.67</v>
      </c>
      <c r="Y377" s="2">
        <f t="shared" si="7"/>
        <v>1.1383722507910643E-3</v>
      </c>
    </row>
    <row r="378" spans="23:25" x14ac:dyDescent="0.25">
      <c r="W378" s="3">
        <v>42502</v>
      </c>
      <c r="X378" s="2">
        <v>1.6680999999999999</v>
      </c>
      <c r="Y378" s="2">
        <f t="shared" si="7"/>
        <v>-4.6054090191763068E-3</v>
      </c>
    </row>
    <row r="379" spans="23:25" x14ac:dyDescent="0.25">
      <c r="W379" s="3">
        <v>42501</v>
      </c>
      <c r="X379" s="2">
        <v>1.6758</v>
      </c>
      <c r="Y379" s="2">
        <f t="shared" si="7"/>
        <v>-3.8117973491508268E-3</v>
      </c>
    </row>
    <row r="380" spans="23:25" x14ac:dyDescent="0.25">
      <c r="W380" s="3">
        <v>42500</v>
      </c>
      <c r="X380" s="2">
        <v>1.6821999999999999</v>
      </c>
      <c r="Y380" s="2">
        <f t="shared" si="7"/>
        <v>2.3781212953930361E-4</v>
      </c>
    </row>
    <row r="381" spans="23:25" x14ac:dyDescent="0.25">
      <c r="W381" s="3">
        <v>42499</v>
      </c>
      <c r="X381" s="2">
        <v>1.6818</v>
      </c>
      <c r="Y381" s="2">
        <f t="shared" si="7"/>
        <v>8.1793942387877756E-3</v>
      </c>
    </row>
    <row r="382" spans="23:25" x14ac:dyDescent="0.25">
      <c r="W382" s="3">
        <v>42496</v>
      </c>
      <c r="X382" s="2">
        <v>1.6680999999999999</v>
      </c>
      <c r="Y382" s="2">
        <f t="shared" si="7"/>
        <v>6.7972230786353437E-3</v>
      </c>
    </row>
    <row r="383" spans="23:25" x14ac:dyDescent="0.25">
      <c r="W383" s="3">
        <v>42495</v>
      </c>
      <c r="X383" s="2">
        <v>1.6568000000000001</v>
      </c>
      <c r="Y383" s="2">
        <f t="shared" si="7"/>
        <v>-7.9355953294262833E-3</v>
      </c>
    </row>
    <row r="384" spans="23:25" x14ac:dyDescent="0.25">
      <c r="W384" s="3">
        <v>42494</v>
      </c>
      <c r="X384" s="2">
        <v>1.67</v>
      </c>
      <c r="Y384" s="2">
        <f t="shared" si="7"/>
        <v>4.2605603169320631E-3</v>
      </c>
    </row>
    <row r="385" spans="23:25" x14ac:dyDescent="0.25">
      <c r="W385" s="3">
        <v>42493</v>
      </c>
      <c r="X385" s="2">
        <v>1.6629</v>
      </c>
      <c r="Y385" s="2">
        <f t="shared" si="7"/>
        <v>1.1978364636083472E-2</v>
      </c>
    </row>
    <row r="386" spans="23:25" x14ac:dyDescent="0.25">
      <c r="W386" s="3">
        <v>42492</v>
      </c>
      <c r="X386" s="2">
        <v>1.6431</v>
      </c>
      <c r="Y386" s="2">
        <f t="shared" si="7"/>
        <v>1.2788893676944227E-3</v>
      </c>
    </row>
    <row r="387" spans="23:25" x14ac:dyDescent="0.25">
      <c r="W387" s="3">
        <v>42489</v>
      </c>
      <c r="X387" s="2">
        <v>1.641</v>
      </c>
      <c r="Y387" s="2">
        <f t="shared" si="7"/>
        <v>6.3577668612804367E-3</v>
      </c>
    </row>
    <row r="388" spans="23:25" x14ac:dyDescent="0.25">
      <c r="W388" s="3">
        <v>42488</v>
      </c>
      <c r="X388" s="2">
        <v>1.6306</v>
      </c>
      <c r="Y388" s="2">
        <f t="shared" si="7"/>
        <v>-1.4973802202522857E-2</v>
      </c>
    </row>
    <row r="389" spans="23:25" x14ac:dyDescent="0.25">
      <c r="W389" s="3">
        <v>42487</v>
      </c>
      <c r="X389" s="2">
        <v>1.6552</v>
      </c>
      <c r="Y389" s="2">
        <f t="shared" si="7"/>
        <v>1.0567969595245433E-2</v>
      </c>
    </row>
    <row r="390" spans="23:25" x14ac:dyDescent="0.25">
      <c r="W390" s="3">
        <v>42486</v>
      </c>
      <c r="X390" s="2">
        <v>1.6377999999999999</v>
      </c>
      <c r="Y390" s="2">
        <f t="shared" ref="Y390:Y453" si="8">LN(X390/X391)</f>
        <v>-3.6567568783119203E-3</v>
      </c>
    </row>
    <row r="391" spans="23:25" x14ac:dyDescent="0.25">
      <c r="W391" s="3">
        <v>42485</v>
      </c>
      <c r="X391" s="2">
        <v>1.6438000000000001</v>
      </c>
      <c r="Y391" s="2">
        <f t="shared" si="8"/>
        <v>3.9010167720519729E-3</v>
      </c>
    </row>
    <row r="392" spans="23:25" x14ac:dyDescent="0.25">
      <c r="W392" s="3">
        <v>42482</v>
      </c>
      <c r="X392" s="2">
        <v>1.6374</v>
      </c>
      <c r="Y392" s="2">
        <f t="shared" si="8"/>
        <v>2.5683374969270511E-3</v>
      </c>
    </row>
    <row r="393" spans="23:25" x14ac:dyDescent="0.25">
      <c r="W393" s="3">
        <v>42481</v>
      </c>
      <c r="X393" s="2">
        <v>1.6332</v>
      </c>
      <c r="Y393" s="2">
        <f t="shared" si="8"/>
        <v>8.7943741979605253E-3</v>
      </c>
    </row>
    <row r="394" spans="23:25" x14ac:dyDescent="0.25">
      <c r="W394" s="3">
        <v>42480</v>
      </c>
      <c r="X394" s="2">
        <v>1.6189</v>
      </c>
      <c r="Y394" s="2">
        <f t="shared" si="8"/>
        <v>4.2712621808864417E-3</v>
      </c>
    </row>
    <row r="395" spans="23:25" x14ac:dyDescent="0.25">
      <c r="W395" s="3">
        <v>42479</v>
      </c>
      <c r="X395" s="2">
        <v>1.6120000000000001</v>
      </c>
      <c r="Y395" s="2">
        <f t="shared" si="8"/>
        <v>-9.7537658263675085E-3</v>
      </c>
    </row>
    <row r="396" spans="23:25" x14ac:dyDescent="0.25">
      <c r="W396" s="3">
        <v>42478</v>
      </c>
      <c r="X396" s="2">
        <v>1.6278000000000001</v>
      </c>
      <c r="Y396" s="2">
        <f t="shared" si="8"/>
        <v>-1.2892533326459993E-3</v>
      </c>
    </row>
    <row r="397" spans="23:25" x14ac:dyDescent="0.25">
      <c r="W397" s="3">
        <v>42475</v>
      </c>
      <c r="X397" s="2">
        <v>1.6299000000000001</v>
      </c>
      <c r="Y397" s="2">
        <f t="shared" si="8"/>
        <v>-9.9509383129563547E-3</v>
      </c>
    </row>
    <row r="398" spans="23:25" x14ac:dyDescent="0.25">
      <c r="W398" s="3">
        <v>42474</v>
      </c>
      <c r="X398" s="2">
        <v>1.6461999999999999</v>
      </c>
      <c r="Y398" s="2">
        <f t="shared" si="8"/>
        <v>1.0257752662002056E-2</v>
      </c>
    </row>
    <row r="399" spans="23:25" x14ac:dyDescent="0.25">
      <c r="W399" s="3">
        <v>42473</v>
      </c>
      <c r="X399" s="2">
        <v>1.6294</v>
      </c>
      <c r="Y399" s="2">
        <f t="shared" si="8"/>
        <v>-9.1637271471820096E-3</v>
      </c>
    </row>
    <row r="400" spans="23:25" x14ac:dyDescent="0.25">
      <c r="W400" s="3">
        <v>42472</v>
      </c>
      <c r="X400" s="2">
        <v>1.6444000000000001</v>
      </c>
      <c r="Y400" s="2">
        <f t="shared" si="8"/>
        <v>-1.1428004772765846E-2</v>
      </c>
    </row>
    <row r="401" spans="23:25" x14ac:dyDescent="0.25">
      <c r="W401" s="3">
        <v>42471</v>
      </c>
      <c r="X401" s="2">
        <v>1.6633</v>
      </c>
      <c r="Y401" s="2">
        <f t="shared" si="8"/>
        <v>-6.8901743484989673E-3</v>
      </c>
    </row>
    <row r="402" spans="23:25" x14ac:dyDescent="0.25">
      <c r="W402" s="3">
        <v>42468</v>
      </c>
      <c r="X402" s="2">
        <v>1.6747999999999998</v>
      </c>
      <c r="Y402" s="2">
        <f t="shared" si="8"/>
        <v>-2.5641804204354539E-3</v>
      </c>
    </row>
    <row r="403" spans="23:25" x14ac:dyDescent="0.25">
      <c r="W403" s="3">
        <v>42467</v>
      </c>
      <c r="X403" s="2">
        <v>1.6791</v>
      </c>
      <c r="Y403" s="2">
        <f t="shared" si="8"/>
        <v>5.134952768612343E-3</v>
      </c>
    </row>
    <row r="404" spans="23:25" x14ac:dyDescent="0.25">
      <c r="W404" s="3">
        <v>42466</v>
      </c>
      <c r="X404" s="2">
        <v>1.6705000000000001</v>
      </c>
      <c r="Y404" s="2">
        <f t="shared" si="8"/>
        <v>-1.6747417037166004E-3</v>
      </c>
    </row>
    <row r="405" spans="23:25" x14ac:dyDescent="0.25">
      <c r="W405" s="3">
        <v>42465</v>
      </c>
      <c r="X405" s="2">
        <v>1.6733</v>
      </c>
      <c r="Y405" s="2">
        <f t="shared" si="8"/>
        <v>3.9521009523974509E-3</v>
      </c>
    </row>
    <row r="406" spans="23:25" x14ac:dyDescent="0.25">
      <c r="W406" s="3">
        <v>42464</v>
      </c>
      <c r="X406" s="2">
        <v>1.6667000000000001</v>
      </c>
      <c r="Y406" s="2">
        <f t="shared" si="8"/>
        <v>1.201161265238081E-2</v>
      </c>
    </row>
    <row r="407" spans="23:25" x14ac:dyDescent="0.25">
      <c r="W407" s="3">
        <v>42461</v>
      </c>
      <c r="X407" s="2">
        <v>1.6468</v>
      </c>
      <c r="Y407" s="2">
        <f t="shared" si="8"/>
        <v>-2.4286581783003233E-4</v>
      </c>
    </row>
    <row r="408" spans="23:25" x14ac:dyDescent="0.25">
      <c r="W408" s="3">
        <v>42460</v>
      </c>
      <c r="X408" s="2">
        <v>1.6472</v>
      </c>
      <c r="Y408" s="2">
        <f t="shared" si="8"/>
        <v>5.3567208683910445E-3</v>
      </c>
    </row>
    <row r="409" spans="23:25" x14ac:dyDescent="0.25">
      <c r="W409" s="3">
        <v>42459</v>
      </c>
      <c r="X409" s="2">
        <v>1.6383999999999999</v>
      </c>
      <c r="Y409" s="2">
        <f t="shared" si="8"/>
        <v>-6.0242978921216496E-3</v>
      </c>
    </row>
    <row r="410" spans="23:25" x14ac:dyDescent="0.25">
      <c r="W410" s="3">
        <v>42458</v>
      </c>
      <c r="X410" s="2">
        <v>1.6482999999999999</v>
      </c>
      <c r="Y410" s="2">
        <f t="shared" si="8"/>
        <v>-1.0200782583510221E-2</v>
      </c>
    </row>
    <row r="411" spans="23:25" x14ac:dyDescent="0.25">
      <c r="W411" s="3">
        <v>42457</v>
      </c>
      <c r="X411" s="2">
        <v>1.6652</v>
      </c>
      <c r="Y411" s="2">
        <f t="shared" si="8"/>
        <v>-3.0580146750816359E-3</v>
      </c>
    </row>
    <row r="412" spans="23:25" x14ac:dyDescent="0.25">
      <c r="W412" s="3">
        <v>42454</v>
      </c>
      <c r="X412" s="2">
        <v>1.6703000000000001</v>
      </c>
      <c r="Y412" s="2">
        <f t="shared" si="8"/>
        <v>1.6777522061231212E-3</v>
      </c>
    </row>
    <row r="413" spans="23:25" x14ac:dyDescent="0.25">
      <c r="W413" s="3">
        <v>42453</v>
      </c>
      <c r="X413" s="2">
        <v>1.6675</v>
      </c>
      <c r="Y413" s="2">
        <f t="shared" si="8"/>
        <v>-5.996821686303175E-5</v>
      </c>
    </row>
    <row r="414" spans="23:25" x14ac:dyDescent="0.25">
      <c r="W414" s="3">
        <v>42452</v>
      </c>
      <c r="X414" s="2">
        <v>1.6676</v>
      </c>
      <c r="Y414" s="2">
        <f t="shared" si="8"/>
        <v>3.9054335096105354E-3</v>
      </c>
    </row>
    <row r="415" spans="23:25" x14ac:dyDescent="0.25">
      <c r="W415" s="3">
        <v>42451</v>
      </c>
      <c r="X415" s="2">
        <v>1.6611</v>
      </c>
      <c r="Y415" s="2">
        <f t="shared" si="8"/>
        <v>-8.4246003297810132E-4</v>
      </c>
    </row>
    <row r="416" spans="23:25" x14ac:dyDescent="0.25">
      <c r="W416" s="3">
        <v>42450</v>
      </c>
      <c r="X416" s="2">
        <v>1.6625000000000001</v>
      </c>
      <c r="Y416" s="2">
        <f t="shared" si="8"/>
        <v>3.2534068942611494E-3</v>
      </c>
    </row>
    <row r="417" spans="23:25" x14ac:dyDescent="0.25">
      <c r="W417" s="3">
        <v>42447</v>
      </c>
      <c r="X417" s="2">
        <v>1.6571</v>
      </c>
      <c r="Y417" s="2">
        <f t="shared" si="8"/>
        <v>3.2034842591313105E-3</v>
      </c>
    </row>
    <row r="418" spans="23:25" x14ac:dyDescent="0.25">
      <c r="W418" s="3">
        <v>42446</v>
      </c>
      <c r="X418" s="2">
        <v>1.6518000000000002</v>
      </c>
      <c r="Y418" s="2">
        <f t="shared" si="8"/>
        <v>-1.0658578007092499E-2</v>
      </c>
    </row>
    <row r="419" spans="23:25" x14ac:dyDescent="0.25">
      <c r="W419" s="3">
        <v>42445</v>
      </c>
      <c r="X419" s="2">
        <v>1.6695</v>
      </c>
      <c r="Y419" s="2">
        <f t="shared" si="8"/>
        <v>-7.9943153353184224E-3</v>
      </c>
    </row>
    <row r="420" spans="23:25" x14ac:dyDescent="0.25">
      <c r="W420" s="3">
        <v>42444</v>
      </c>
      <c r="X420" s="2">
        <v>1.6829000000000001</v>
      </c>
      <c r="Y420" s="2">
        <f t="shared" si="8"/>
        <v>1.1775038175224387E-2</v>
      </c>
    </row>
    <row r="421" spans="23:25" x14ac:dyDescent="0.25">
      <c r="W421" s="3">
        <v>42443</v>
      </c>
      <c r="X421" s="2">
        <v>1.6632</v>
      </c>
      <c r="Y421" s="2">
        <f t="shared" si="8"/>
        <v>6.2121366204955638E-3</v>
      </c>
    </row>
    <row r="422" spans="23:25" x14ac:dyDescent="0.25">
      <c r="W422" s="3">
        <v>42440</v>
      </c>
      <c r="X422" s="2">
        <v>1.6529</v>
      </c>
      <c r="Y422" s="2">
        <f t="shared" si="8"/>
        <v>-1.4117316127608763E-2</v>
      </c>
    </row>
    <row r="423" spans="23:25" x14ac:dyDescent="0.25">
      <c r="W423" s="3">
        <v>42439</v>
      </c>
      <c r="X423" s="2">
        <v>1.6764000000000001</v>
      </c>
      <c r="Y423" s="2">
        <f t="shared" si="8"/>
        <v>1.3996323991950034E-2</v>
      </c>
    </row>
    <row r="424" spans="23:25" x14ac:dyDescent="0.25">
      <c r="W424" s="3">
        <v>42438</v>
      </c>
      <c r="X424" s="2">
        <v>1.6531</v>
      </c>
      <c r="Y424" s="2">
        <f t="shared" si="8"/>
        <v>1.2662249898977306E-2</v>
      </c>
    </row>
    <row r="425" spans="23:25" x14ac:dyDescent="0.25">
      <c r="W425" s="3">
        <v>42437</v>
      </c>
      <c r="X425" s="2">
        <v>1.6322999999999999</v>
      </c>
      <c r="Y425" s="2">
        <f t="shared" si="8"/>
        <v>7.8726035486053631E-3</v>
      </c>
    </row>
    <row r="426" spans="23:25" x14ac:dyDescent="0.25">
      <c r="W426" s="3">
        <v>42436</v>
      </c>
      <c r="X426" s="2">
        <v>1.6194999999999999</v>
      </c>
      <c r="Y426" s="2">
        <f t="shared" si="8"/>
        <v>3.2160334479001771E-3</v>
      </c>
    </row>
    <row r="427" spans="23:25" x14ac:dyDescent="0.25">
      <c r="W427" s="3">
        <v>42433</v>
      </c>
      <c r="X427" s="2">
        <v>1.6143000000000001</v>
      </c>
      <c r="Y427" s="2">
        <f t="shared" si="8"/>
        <v>-9.4331597491123763E-3</v>
      </c>
    </row>
    <row r="428" spans="23:25" x14ac:dyDescent="0.25">
      <c r="W428" s="3">
        <v>42432</v>
      </c>
      <c r="X428" s="2">
        <v>1.6295999999999999</v>
      </c>
      <c r="Y428" s="2">
        <f t="shared" si="8"/>
        <v>7.3664828377212929E-4</v>
      </c>
    </row>
    <row r="429" spans="23:25" x14ac:dyDescent="0.25">
      <c r="W429" s="3">
        <v>42431</v>
      </c>
      <c r="X429" s="2">
        <v>1.6284000000000001</v>
      </c>
      <c r="Y429" s="2">
        <f t="shared" si="8"/>
        <v>-6.8543720013586485E-3</v>
      </c>
    </row>
    <row r="430" spans="23:25" x14ac:dyDescent="0.25">
      <c r="W430" s="3">
        <v>42430</v>
      </c>
      <c r="X430" s="2">
        <v>1.6395999999999999</v>
      </c>
      <c r="Y430" s="2">
        <f t="shared" si="8"/>
        <v>-6.2623703672163361E-3</v>
      </c>
    </row>
    <row r="431" spans="23:25" x14ac:dyDescent="0.25">
      <c r="W431" s="3">
        <v>42429</v>
      </c>
      <c r="X431" s="2">
        <v>1.6499000000000001</v>
      </c>
      <c r="Y431" s="2">
        <f t="shared" si="8"/>
        <v>3.0309459814383319E-4</v>
      </c>
    </row>
    <row r="432" spans="23:25" x14ac:dyDescent="0.25">
      <c r="W432" s="3">
        <v>42426</v>
      </c>
      <c r="X432" s="2">
        <v>1.6494</v>
      </c>
      <c r="Y432" s="2">
        <f t="shared" si="8"/>
        <v>6.4473187265389961E-3</v>
      </c>
    </row>
    <row r="433" spans="23:25" x14ac:dyDescent="0.25">
      <c r="W433" s="3">
        <v>42425</v>
      </c>
      <c r="X433" s="2">
        <v>1.6388</v>
      </c>
      <c r="Y433" s="2">
        <f t="shared" si="8"/>
        <v>-9.4741386413939293E-3</v>
      </c>
    </row>
    <row r="434" spans="23:25" x14ac:dyDescent="0.25">
      <c r="W434" s="3">
        <v>42424</v>
      </c>
      <c r="X434" s="2">
        <v>1.6543999999999999</v>
      </c>
      <c r="Y434" s="2">
        <f t="shared" si="8"/>
        <v>-2.957421354632157E-3</v>
      </c>
    </row>
    <row r="435" spans="23:25" x14ac:dyDescent="0.25">
      <c r="W435" s="3">
        <v>42423</v>
      </c>
      <c r="X435" s="2">
        <v>1.6593</v>
      </c>
      <c r="Y435" s="2">
        <f t="shared" si="8"/>
        <v>7.8047405889570178E-3</v>
      </c>
    </row>
    <row r="436" spans="23:25" x14ac:dyDescent="0.25">
      <c r="W436" s="3">
        <v>42422</v>
      </c>
      <c r="X436" s="2">
        <v>1.6463999999999999</v>
      </c>
      <c r="Y436" s="2">
        <f t="shared" si="8"/>
        <v>-1.8415396743423833E-2</v>
      </c>
    </row>
    <row r="437" spans="23:25" x14ac:dyDescent="0.25">
      <c r="W437" s="3">
        <v>42419</v>
      </c>
      <c r="X437" s="2">
        <v>1.677</v>
      </c>
      <c r="Y437" s="2">
        <f t="shared" si="8"/>
        <v>3.2252312494486252E-3</v>
      </c>
    </row>
    <row r="438" spans="23:25" x14ac:dyDescent="0.25">
      <c r="W438" s="3">
        <v>42418</v>
      </c>
      <c r="X438" s="2">
        <v>1.6716</v>
      </c>
      <c r="Y438" s="2">
        <f t="shared" si="8"/>
        <v>-3.6425562025944164E-3</v>
      </c>
    </row>
    <row r="439" spans="23:25" x14ac:dyDescent="0.25">
      <c r="W439" s="3">
        <v>42417</v>
      </c>
      <c r="X439" s="2">
        <v>1.6777</v>
      </c>
      <c r="Y439" s="2">
        <f t="shared" si="8"/>
        <v>-9.4916771207207914E-3</v>
      </c>
    </row>
    <row r="440" spans="23:25" x14ac:dyDescent="0.25">
      <c r="W440" s="3">
        <v>42416</v>
      </c>
      <c r="X440" s="2">
        <v>1.6937</v>
      </c>
      <c r="Y440" s="2">
        <f t="shared" si="8"/>
        <v>9.3128768699241218E-3</v>
      </c>
    </row>
    <row r="441" spans="23:25" x14ac:dyDescent="0.25">
      <c r="W441" s="3">
        <v>42415</v>
      </c>
      <c r="X441" s="2">
        <v>1.6779999999999999</v>
      </c>
      <c r="Y441" s="2">
        <f t="shared" si="8"/>
        <v>-1.261379351290836E-2</v>
      </c>
    </row>
    <row r="442" spans="23:25" x14ac:dyDescent="0.25">
      <c r="W442" s="3">
        <v>42412</v>
      </c>
      <c r="X442" s="2">
        <v>1.6993</v>
      </c>
      <c r="Y442" s="2">
        <f t="shared" si="8"/>
        <v>7.916855718304406E-3</v>
      </c>
    </row>
    <row r="443" spans="23:25" x14ac:dyDescent="0.25">
      <c r="W443" s="3">
        <v>42411</v>
      </c>
      <c r="X443" s="2">
        <v>1.6859</v>
      </c>
      <c r="Y443" s="2">
        <f t="shared" si="8"/>
        <v>-1.8370919860446341E-3</v>
      </c>
    </row>
    <row r="444" spans="23:25" x14ac:dyDescent="0.25">
      <c r="W444" s="3">
        <v>42410</v>
      </c>
      <c r="X444" s="2">
        <v>1.6890000000000001</v>
      </c>
      <c r="Y444" s="2">
        <f t="shared" si="8"/>
        <v>-7.7261450061272734E-3</v>
      </c>
    </row>
    <row r="445" spans="23:25" x14ac:dyDescent="0.25">
      <c r="W445" s="3">
        <v>42409</v>
      </c>
      <c r="X445" s="2">
        <v>1.7020999999999999</v>
      </c>
      <c r="Y445" s="2">
        <f t="shared" si="8"/>
        <v>7.785353390051747E-3</v>
      </c>
    </row>
    <row r="446" spans="23:25" x14ac:dyDescent="0.25">
      <c r="W446" s="3">
        <v>42408</v>
      </c>
      <c r="X446" s="2">
        <v>1.6888999999999998</v>
      </c>
      <c r="Y446" s="2">
        <f t="shared" si="8"/>
        <v>3.0242855203120212E-3</v>
      </c>
    </row>
    <row r="447" spans="23:25" x14ac:dyDescent="0.25">
      <c r="W447" s="3">
        <v>42405</v>
      </c>
      <c r="X447" s="2">
        <v>1.6838</v>
      </c>
      <c r="Y447" s="2">
        <f t="shared" si="8"/>
        <v>9.9075713445159006E-3</v>
      </c>
    </row>
    <row r="448" spans="23:25" x14ac:dyDescent="0.25">
      <c r="W448" s="3">
        <v>42404</v>
      </c>
      <c r="X448" s="2">
        <v>1.6672</v>
      </c>
      <c r="Y448" s="2">
        <f t="shared" si="8"/>
        <v>8.400840578076088E-4</v>
      </c>
    </row>
    <row r="449" spans="23:25" x14ac:dyDescent="0.25">
      <c r="W449" s="3">
        <v>42403</v>
      </c>
      <c r="X449" s="2">
        <v>1.6657999999999999</v>
      </c>
      <c r="Y449" s="2">
        <f t="shared" si="8"/>
        <v>-6.1641776319726572E-3</v>
      </c>
    </row>
    <row r="450" spans="23:25" x14ac:dyDescent="0.25">
      <c r="W450" s="3">
        <v>42402</v>
      </c>
      <c r="X450" s="2">
        <v>1.6760999999999999</v>
      </c>
      <c r="Y450" s="2">
        <f t="shared" si="8"/>
        <v>7.8464659402850759E-3</v>
      </c>
    </row>
    <row r="451" spans="23:25" x14ac:dyDescent="0.25">
      <c r="W451" s="3">
        <v>42401</v>
      </c>
      <c r="X451" s="2">
        <v>1.663</v>
      </c>
      <c r="Y451" s="2">
        <f t="shared" si="8"/>
        <v>-4.6195000708049213E-3</v>
      </c>
    </row>
    <row r="452" spans="23:25" x14ac:dyDescent="0.25">
      <c r="W452" s="3">
        <v>42398</v>
      </c>
      <c r="X452" s="2">
        <v>1.6707000000000001</v>
      </c>
      <c r="Y452" s="2">
        <f t="shared" si="8"/>
        <v>-1.0360935843610242E-2</v>
      </c>
    </row>
    <row r="453" spans="23:25" x14ac:dyDescent="0.25">
      <c r="W453" s="3">
        <v>42397</v>
      </c>
      <c r="X453" s="2">
        <v>1.6880999999999999</v>
      </c>
      <c r="Y453" s="2">
        <f t="shared" si="8"/>
        <v>-3.370889380155668E-3</v>
      </c>
    </row>
    <row r="454" spans="23:25" x14ac:dyDescent="0.25">
      <c r="W454" s="3">
        <v>42396</v>
      </c>
      <c r="X454" s="2">
        <v>1.6938</v>
      </c>
      <c r="Y454" s="2">
        <f t="shared" ref="Y454:Y517" si="9">LN(X454/X455)</f>
        <v>1.2475656373074731E-2</v>
      </c>
    </row>
    <row r="455" spans="23:25" x14ac:dyDescent="0.25">
      <c r="W455" s="3">
        <v>42395</v>
      </c>
      <c r="X455" s="2">
        <v>1.6728000000000001</v>
      </c>
      <c r="Y455" s="2">
        <f t="shared" si="9"/>
        <v>-4.8899852941917919E-3</v>
      </c>
    </row>
    <row r="456" spans="23:25" x14ac:dyDescent="0.25">
      <c r="W456" s="3">
        <v>42394</v>
      </c>
      <c r="X456" s="2">
        <v>1.681</v>
      </c>
      <c r="Y456" s="2">
        <f t="shared" si="9"/>
        <v>1.130699133155116E-2</v>
      </c>
    </row>
    <row r="457" spans="23:25" x14ac:dyDescent="0.25">
      <c r="W457" s="3">
        <v>42391</v>
      </c>
      <c r="X457" s="2">
        <v>1.6621000000000001</v>
      </c>
      <c r="Y457" s="2">
        <f t="shared" si="9"/>
        <v>-1.983471724654419E-3</v>
      </c>
    </row>
    <row r="458" spans="23:25" x14ac:dyDescent="0.25">
      <c r="W458" s="3">
        <v>42390</v>
      </c>
      <c r="X458" s="2">
        <v>1.6654</v>
      </c>
      <c r="Y458" s="2">
        <f t="shared" si="9"/>
        <v>-1.6732058456107462E-2</v>
      </c>
    </row>
    <row r="459" spans="23:25" x14ac:dyDescent="0.25">
      <c r="W459" s="3">
        <v>42389</v>
      </c>
      <c r="X459" s="2">
        <v>1.6935</v>
      </c>
      <c r="Y459" s="2">
        <f t="shared" si="9"/>
        <v>-4.8303581195645951E-3</v>
      </c>
    </row>
    <row r="460" spans="23:25" x14ac:dyDescent="0.25">
      <c r="W460" s="3">
        <v>42388</v>
      </c>
      <c r="X460" s="2">
        <v>1.7017</v>
      </c>
      <c r="Y460" s="2">
        <f t="shared" si="9"/>
        <v>7.964878827771393E-3</v>
      </c>
    </row>
    <row r="461" spans="23:25" x14ac:dyDescent="0.25">
      <c r="W461" s="3">
        <v>42387</v>
      </c>
      <c r="X461" s="2">
        <v>1.6882000000000001</v>
      </c>
      <c r="Y461" s="2">
        <f t="shared" si="9"/>
        <v>-7.6975460472496844E-4</v>
      </c>
    </row>
    <row r="462" spans="23:25" x14ac:dyDescent="0.25">
      <c r="W462" s="3">
        <v>42384</v>
      </c>
      <c r="X462" s="2">
        <v>1.6895</v>
      </c>
      <c r="Y462" s="2">
        <f t="shared" si="9"/>
        <v>6.5320897342550019E-3</v>
      </c>
    </row>
    <row r="463" spans="23:25" x14ac:dyDescent="0.25">
      <c r="W463" s="3">
        <v>42383</v>
      </c>
      <c r="X463" s="2">
        <v>1.6785000000000001</v>
      </c>
      <c r="Y463" s="2">
        <f t="shared" si="9"/>
        <v>5.076911009288902E-3</v>
      </c>
    </row>
    <row r="464" spans="23:25" x14ac:dyDescent="0.25">
      <c r="W464" s="3">
        <v>42382</v>
      </c>
      <c r="X464" s="2">
        <v>1.67</v>
      </c>
      <c r="Y464" s="2">
        <f t="shared" si="9"/>
        <v>5.464002305847585E-3</v>
      </c>
    </row>
    <row r="465" spans="23:25" x14ac:dyDescent="0.25">
      <c r="W465" s="3">
        <v>42381</v>
      </c>
      <c r="X465" s="2">
        <v>1.6609</v>
      </c>
      <c r="Y465" s="2">
        <f t="shared" si="9"/>
        <v>3.2565461176522672E-3</v>
      </c>
    </row>
    <row r="466" spans="23:25" x14ac:dyDescent="0.25">
      <c r="W466" s="3">
        <v>42380</v>
      </c>
      <c r="X466" s="2">
        <v>1.6555</v>
      </c>
      <c r="Y466" s="2">
        <f t="shared" si="9"/>
        <v>-7.4023146655840151E-3</v>
      </c>
    </row>
    <row r="467" spans="23:25" x14ac:dyDescent="0.25">
      <c r="W467" s="3">
        <v>42377</v>
      </c>
      <c r="X467" s="2">
        <v>1.6677999999999999</v>
      </c>
      <c r="Y467" s="2">
        <f t="shared" si="9"/>
        <v>1.0911939471006203E-2</v>
      </c>
    </row>
    <row r="468" spans="23:25" x14ac:dyDescent="0.25">
      <c r="W468" s="3">
        <v>42376</v>
      </c>
      <c r="X468" s="2">
        <v>1.6497000000000002</v>
      </c>
      <c r="Y468" s="2">
        <f t="shared" si="9"/>
        <v>1.5578066333568251E-2</v>
      </c>
    </row>
    <row r="469" spans="23:25" x14ac:dyDescent="0.25">
      <c r="W469" s="3">
        <v>42375</v>
      </c>
      <c r="X469" s="2">
        <v>1.6242000000000001</v>
      </c>
      <c r="Y469" s="2">
        <f t="shared" si="9"/>
        <v>1.3138513238757539E-2</v>
      </c>
    </row>
    <row r="470" spans="23:25" x14ac:dyDescent="0.25">
      <c r="W470" s="3">
        <v>42374</v>
      </c>
      <c r="X470" s="2">
        <v>1.603</v>
      </c>
      <c r="Y470" s="2">
        <f t="shared" si="9"/>
        <v>-7.4831632327130725E-4</v>
      </c>
    </row>
    <row r="471" spans="23:25" x14ac:dyDescent="0.25">
      <c r="W471" s="3">
        <v>42373</v>
      </c>
      <c r="X471" s="2">
        <v>1.6042000000000001</v>
      </c>
      <c r="Y471" s="2">
        <f t="shared" si="9"/>
        <v>1.1220929518414571E-2</v>
      </c>
    </row>
    <row r="472" spans="23:25" x14ac:dyDescent="0.25">
      <c r="W472" s="3">
        <v>42370</v>
      </c>
      <c r="X472" s="2">
        <v>1.5863</v>
      </c>
      <c r="Y472" s="2">
        <f t="shared" si="9"/>
        <v>-3.0213404994012243E-3</v>
      </c>
    </row>
    <row r="473" spans="23:25" x14ac:dyDescent="0.25">
      <c r="W473" s="3">
        <v>42369</v>
      </c>
      <c r="X473" s="2">
        <v>1.5911</v>
      </c>
      <c r="Y473" s="2">
        <f t="shared" si="9"/>
        <v>-4.5149634607969469E-3</v>
      </c>
    </row>
    <row r="474" spans="23:25" x14ac:dyDescent="0.25">
      <c r="W474" s="3">
        <v>42368</v>
      </c>
      <c r="X474" s="2">
        <v>1.5983000000000001</v>
      </c>
      <c r="Y474" s="2">
        <f t="shared" si="9"/>
        <v>5.2065481603307409E-3</v>
      </c>
    </row>
    <row r="475" spans="23:25" x14ac:dyDescent="0.25">
      <c r="W475" s="3">
        <v>42367</v>
      </c>
      <c r="X475" s="2">
        <v>1.5899999999999999</v>
      </c>
      <c r="Y475" s="2">
        <f t="shared" si="9"/>
        <v>-7.5188324140273398E-3</v>
      </c>
    </row>
    <row r="476" spans="23:25" x14ac:dyDescent="0.25">
      <c r="W476" s="3">
        <v>42366</v>
      </c>
      <c r="X476" s="2">
        <v>1.6019999999999999</v>
      </c>
      <c r="Y476" s="2">
        <f t="shared" si="9"/>
        <v>-4.3685837122521857E-4</v>
      </c>
    </row>
    <row r="477" spans="23:25" x14ac:dyDescent="0.25">
      <c r="W477" s="3">
        <v>42363</v>
      </c>
      <c r="X477" s="2">
        <v>1.6027</v>
      </c>
      <c r="Y477" s="2">
        <f t="shared" si="9"/>
        <v>-3.4258341145189733E-3</v>
      </c>
    </row>
    <row r="478" spans="23:25" x14ac:dyDescent="0.25">
      <c r="W478" s="3">
        <v>42362</v>
      </c>
      <c r="X478" s="2">
        <v>1.6082000000000001</v>
      </c>
      <c r="Y478" s="2">
        <f t="shared" si="9"/>
        <v>1.3066610451971672E-3</v>
      </c>
    </row>
    <row r="479" spans="23:25" x14ac:dyDescent="0.25">
      <c r="W479" s="3">
        <v>42361</v>
      </c>
      <c r="X479" s="2">
        <v>1.6061000000000001</v>
      </c>
      <c r="Y479" s="2">
        <f t="shared" si="9"/>
        <v>-2.3631851793970492E-3</v>
      </c>
    </row>
    <row r="480" spans="23:25" x14ac:dyDescent="0.25">
      <c r="W480" s="3">
        <v>42360</v>
      </c>
      <c r="X480" s="2">
        <v>1.6099000000000001</v>
      </c>
      <c r="Y480" s="2">
        <f t="shared" si="9"/>
        <v>-2.4815447935280805E-3</v>
      </c>
    </row>
    <row r="481" spans="23:25" x14ac:dyDescent="0.25">
      <c r="W481" s="3">
        <v>42359</v>
      </c>
      <c r="X481" s="2">
        <v>1.6139000000000001</v>
      </c>
      <c r="Y481" s="2">
        <f t="shared" si="9"/>
        <v>-1.2384669364253122E-3</v>
      </c>
    </row>
    <row r="482" spans="23:25" x14ac:dyDescent="0.25">
      <c r="W482" s="3">
        <v>42356</v>
      </c>
      <c r="X482" s="2">
        <v>1.6158999999999999</v>
      </c>
      <c r="Y482" s="2">
        <f t="shared" si="9"/>
        <v>1.8567228894431415E-4</v>
      </c>
    </row>
    <row r="483" spans="23:25" x14ac:dyDescent="0.25">
      <c r="W483" s="3">
        <v>42355</v>
      </c>
      <c r="X483" s="2">
        <v>1.6156000000000001</v>
      </c>
      <c r="Y483" s="2">
        <f t="shared" si="9"/>
        <v>6.3957497038892351E-3</v>
      </c>
    </row>
    <row r="484" spans="23:25" x14ac:dyDescent="0.25">
      <c r="W484" s="3">
        <v>42354</v>
      </c>
      <c r="X484" s="2">
        <v>1.6052999999999999</v>
      </c>
      <c r="Y484" s="2">
        <f t="shared" si="9"/>
        <v>-6.0862192590988998E-3</v>
      </c>
    </row>
    <row r="485" spans="23:25" x14ac:dyDescent="0.25">
      <c r="W485" s="3">
        <v>42353</v>
      </c>
      <c r="X485" s="2">
        <v>1.6151</v>
      </c>
      <c r="Y485" s="2">
        <f t="shared" si="9"/>
        <v>-6.9721090696693369E-3</v>
      </c>
    </row>
    <row r="486" spans="23:25" x14ac:dyDescent="0.25">
      <c r="W486" s="3">
        <v>42352</v>
      </c>
      <c r="X486" s="2">
        <v>1.6263999999999998</v>
      </c>
      <c r="Y486" s="2">
        <f t="shared" si="9"/>
        <v>-6.4963150569981266E-3</v>
      </c>
    </row>
    <row r="487" spans="23:25" x14ac:dyDescent="0.25">
      <c r="W487" s="3">
        <v>42349</v>
      </c>
      <c r="X487" s="2">
        <v>1.637</v>
      </c>
      <c r="Y487" s="2">
        <f t="shared" si="9"/>
        <v>1.0562613556245371E-2</v>
      </c>
    </row>
    <row r="488" spans="23:25" x14ac:dyDescent="0.25">
      <c r="W488" s="3">
        <v>42348</v>
      </c>
      <c r="X488" s="2">
        <v>1.6198000000000001</v>
      </c>
      <c r="Y488" s="2">
        <f t="shared" si="9"/>
        <v>-1.2881242943281261E-2</v>
      </c>
    </row>
    <row r="489" spans="23:25" x14ac:dyDescent="0.25">
      <c r="W489" s="3">
        <v>42347</v>
      </c>
      <c r="X489" s="2">
        <v>1.6408</v>
      </c>
      <c r="Y489" s="2">
        <f t="shared" si="9"/>
        <v>1.4027386193014443E-3</v>
      </c>
    </row>
    <row r="490" spans="23:25" x14ac:dyDescent="0.25">
      <c r="W490" s="3">
        <v>42346</v>
      </c>
      <c r="X490" s="2">
        <v>1.6385000000000001</v>
      </c>
      <c r="Y490" s="2">
        <f t="shared" si="9"/>
        <v>4.4652488786239381E-3</v>
      </c>
    </row>
    <row r="491" spans="23:25" x14ac:dyDescent="0.25">
      <c r="W491" s="3">
        <v>42345</v>
      </c>
      <c r="X491" s="2">
        <v>1.6312</v>
      </c>
      <c r="Y491" s="2">
        <f t="shared" si="9"/>
        <v>1.1468157009323725E-2</v>
      </c>
    </row>
    <row r="492" spans="23:25" x14ac:dyDescent="0.25">
      <c r="W492" s="3">
        <v>42342</v>
      </c>
      <c r="X492" s="2">
        <v>1.6126</v>
      </c>
      <c r="Y492" s="2">
        <f t="shared" si="9"/>
        <v>-1.4100784727516935E-2</v>
      </c>
    </row>
    <row r="493" spans="23:25" x14ac:dyDescent="0.25">
      <c r="W493" s="3">
        <v>42341</v>
      </c>
      <c r="X493" s="2">
        <v>1.6355</v>
      </c>
      <c r="Y493" s="2">
        <f t="shared" si="9"/>
        <v>2.2757769007592195E-2</v>
      </c>
    </row>
    <row r="494" spans="23:25" x14ac:dyDescent="0.25">
      <c r="W494" s="3">
        <v>42340</v>
      </c>
      <c r="X494" s="2">
        <v>1.5987</v>
      </c>
      <c r="Y494" s="2">
        <f t="shared" si="9"/>
        <v>3.8856905245277643E-3</v>
      </c>
    </row>
    <row r="495" spans="23:25" x14ac:dyDescent="0.25">
      <c r="W495" s="3">
        <v>42339</v>
      </c>
      <c r="X495" s="2">
        <v>1.5925</v>
      </c>
      <c r="Y495" s="2">
        <f t="shared" si="9"/>
        <v>-7.6317147589956696E-3</v>
      </c>
    </row>
    <row r="496" spans="23:25" x14ac:dyDescent="0.25">
      <c r="W496" s="3">
        <v>42338</v>
      </c>
      <c r="X496" s="2">
        <v>1.6047</v>
      </c>
      <c r="Y496" s="2">
        <f t="shared" si="9"/>
        <v>-1.0291473350709332E-2</v>
      </c>
    </row>
    <row r="497" spans="23:25" x14ac:dyDescent="0.25">
      <c r="W497" s="3">
        <v>42335</v>
      </c>
      <c r="X497" s="2">
        <v>1.6213</v>
      </c>
      <c r="Y497" s="2">
        <f t="shared" si="9"/>
        <v>4.0791156684481132E-3</v>
      </c>
    </row>
    <row r="498" spans="23:25" x14ac:dyDescent="0.25">
      <c r="W498" s="3">
        <v>42334</v>
      </c>
      <c r="X498" s="2">
        <v>1.6147</v>
      </c>
      <c r="Y498" s="2">
        <f t="shared" si="9"/>
        <v>-3.0960711105236798E-4</v>
      </c>
    </row>
    <row r="499" spans="23:25" x14ac:dyDescent="0.25">
      <c r="W499" s="3">
        <v>42333</v>
      </c>
      <c r="X499" s="2">
        <v>1.6152</v>
      </c>
      <c r="Y499" s="2">
        <f t="shared" si="9"/>
        <v>-5.1871179661149942E-3</v>
      </c>
    </row>
    <row r="500" spans="23:25" x14ac:dyDescent="0.25">
      <c r="W500" s="3">
        <v>42332</v>
      </c>
      <c r="X500" s="2">
        <v>1.6236000000000002</v>
      </c>
      <c r="Y500" s="2">
        <f t="shared" si="9"/>
        <v>-4.6700342955026258E-3</v>
      </c>
    </row>
    <row r="501" spans="23:25" x14ac:dyDescent="0.25">
      <c r="W501" s="3">
        <v>42331</v>
      </c>
      <c r="X501" s="2">
        <v>1.6312</v>
      </c>
      <c r="Y501" s="2">
        <f t="shared" si="9"/>
        <v>5.5943342041764755E-3</v>
      </c>
    </row>
    <row r="502" spans="23:25" x14ac:dyDescent="0.25">
      <c r="W502" s="3">
        <v>42328</v>
      </c>
      <c r="X502" s="2">
        <v>1.6221000000000001</v>
      </c>
      <c r="Y502" s="2">
        <f t="shared" si="9"/>
        <v>-7.860034325297886E-3</v>
      </c>
    </row>
    <row r="503" spans="23:25" x14ac:dyDescent="0.25">
      <c r="W503" s="3">
        <v>42327</v>
      </c>
      <c r="X503" s="2">
        <v>1.6349</v>
      </c>
      <c r="Y503" s="2">
        <f t="shared" si="9"/>
        <v>-7.3738107962735416E-3</v>
      </c>
    </row>
    <row r="504" spans="23:25" x14ac:dyDescent="0.25">
      <c r="W504" s="3">
        <v>42326</v>
      </c>
      <c r="X504" s="2">
        <v>1.647</v>
      </c>
      <c r="Y504" s="2">
        <f t="shared" si="9"/>
        <v>1.458257640845278E-3</v>
      </c>
    </row>
    <row r="505" spans="23:25" x14ac:dyDescent="0.25">
      <c r="W505" s="3">
        <v>42325</v>
      </c>
      <c r="X505" s="2">
        <v>1.6446000000000001</v>
      </c>
      <c r="Y505" s="2">
        <f t="shared" si="9"/>
        <v>-7.2939463481732822E-4</v>
      </c>
    </row>
    <row r="506" spans="23:25" x14ac:dyDescent="0.25">
      <c r="W506" s="3">
        <v>42324</v>
      </c>
      <c r="X506" s="2">
        <v>1.6457999999999999</v>
      </c>
      <c r="Y506" s="2">
        <f t="shared" si="9"/>
        <v>-7.2886300602778998E-4</v>
      </c>
    </row>
    <row r="507" spans="23:25" x14ac:dyDescent="0.25">
      <c r="W507" s="3">
        <v>42321</v>
      </c>
      <c r="X507" s="2">
        <v>1.647</v>
      </c>
      <c r="Y507" s="2">
        <f t="shared" si="9"/>
        <v>-3.5153681877337457E-3</v>
      </c>
    </row>
    <row r="508" spans="23:25" x14ac:dyDescent="0.25">
      <c r="W508" s="3">
        <v>42320</v>
      </c>
      <c r="X508" s="2">
        <v>1.6528</v>
      </c>
      <c r="Y508" s="2">
        <f t="shared" si="9"/>
        <v>8.9948339523595548E-3</v>
      </c>
    </row>
    <row r="509" spans="23:25" x14ac:dyDescent="0.25">
      <c r="W509" s="3">
        <v>42319</v>
      </c>
      <c r="X509" s="2">
        <v>1.6379999999999999</v>
      </c>
      <c r="Y509" s="2">
        <f t="shared" si="9"/>
        <v>-2.9261176693889022E-3</v>
      </c>
    </row>
    <row r="510" spans="23:25" x14ac:dyDescent="0.25">
      <c r="W510" s="3">
        <v>42318</v>
      </c>
      <c r="X510" s="2">
        <v>1.6428</v>
      </c>
      <c r="Y510" s="2">
        <f t="shared" si="9"/>
        <v>-1.8244850892089755E-3</v>
      </c>
    </row>
    <row r="511" spans="23:25" x14ac:dyDescent="0.25">
      <c r="W511" s="3">
        <v>42317</v>
      </c>
      <c r="X511" s="2">
        <v>1.6457999999999999</v>
      </c>
      <c r="Y511" s="2">
        <f t="shared" si="9"/>
        <v>-2.430133669310264E-4</v>
      </c>
    </row>
    <row r="512" spans="23:25" x14ac:dyDescent="0.25">
      <c r="W512" s="3">
        <v>42314</v>
      </c>
      <c r="X512" s="2">
        <v>1.6461999999999999</v>
      </c>
      <c r="Y512" s="2">
        <f t="shared" si="9"/>
        <v>1.8225448852106181E-4</v>
      </c>
    </row>
    <row r="513" spans="23:25" x14ac:dyDescent="0.25">
      <c r="W513" s="3">
        <v>42313</v>
      </c>
      <c r="X513" s="2">
        <v>1.6459000000000001</v>
      </c>
      <c r="Y513" s="2">
        <f t="shared" si="9"/>
        <v>-1.1537178314672963E-3</v>
      </c>
    </row>
    <row r="514" spans="23:25" x14ac:dyDescent="0.25">
      <c r="W514" s="3">
        <v>42312</v>
      </c>
      <c r="X514" s="2">
        <v>1.6478000000000002</v>
      </c>
      <c r="Y514" s="2">
        <f t="shared" si="9"/>
        <v>1.5183264888853989E-3</v>
      </c>
    </row>
    <row r="515" spans="23:25" x14ac:dyDescent="0.25">
      <c r="W515" s="3">
        <v>42311</v>
      </c>
      <c r="X515" s="2">
        <v>1.6453</v>
      </c>
      <c r="Y515" s="2">
        <f t="shared" si="9"/>
        <v>7.3202303335108071E-3</v>
      </c>
    </row>
    <row r="516" spans="23:25" x14ac:dyDescent="0.25">
      <c r="W516" s="3">
        <v>42310</v>
      </c>
      <c r="X516" s="2">
        <v>1.6333</v>
      </c>
      <c r="Y516" s="2">
        <f t="shared" si="9"/>
        <v>5.6486918785363998E-3</v>
      </c>
    </row>
    <row r="517" spans="23:25" x14ac:dyDescent="0.25">
      <c r="W517" s="3">
        <v>42307</v>
      </c>
      <c r="X517" s="2">
        <v>1.6240999999999999</v>
      </c>
      <c r="Y517" s="2">
        <f t="shared" si="9"/>
        <v>-9.8033993885061378E-3</v>
      </c>
    </row>
    <row r="518" spans="23:25" x14ac:dyDescent="0.25">
      <c r="W518" s="3">
        <v>42306</v>
      </c>
      <c r="X518" s="2">
        <v>1.6400999999999999</v>
      </c>
      <c r="Y518" s="2">
        <f t="shared" ref="Y518:Y579" si="10">LN(X518/X519)</f>
        <v>6.3612667871201208E-3</v>
      </c>
    </row>
    <row r="519" spans="23:25" x14ac:dyDescent="0.25">
      <c r="W519" s="3">
        <v>42305</v>
      </c>
      <c r="X519" s="2">
        <v>1.6297000000000001</v>
      </c>
      <c r="Y519" s="2">
        <f t="shared" si="10"/>
        <v>-2.3290032591816458E-3</v>
      </c>
    </row>
    <row r="520" spans="23:25" x14ac:dyDescent="0.25">
      <c r="W520" s="3">
        <v>42304</v>
      </c>
      <c r="X520" s="2">
        <v>1.6335</v>
      </c>
      <c r="Y520" s="2">
        <f t="shared" si="10"/>
        <v>2.8200116775654737E-3</v>
      </c>
    </row>
    <row r="521" spans="23:25" x14ac:dyDescent="0.25">
      <c r="W521" s="3">
        <v>42303</v>
      </c>
      <c r="X521" s="2">
        <v>1.6289</v>
      </c>
      <c r="Y521" s="2">
        <f t="shared" si="10"/>
        <v>-1.7787596311405619E-3</v>
      </c>
    </row>
    <row r="522" spans="23:25" x14ac:dyDescent="0.25">
      <c r="W522" s="3">
        <v>42300</v>
      </c>
      <c r="X522" s="2">
        <v>1.6318000000000001</v>
      </c>
      <c r="Y522" s="2">
        <f t="shared" si="10"/>
        <v>-2.0202645458408876E-3</v>
      </c>
    </row>
    <row r="523" spans="23:25" x14ac:dyDescent="0.25">
      <c r="W523" s="3">
        <v>42299</v>
      </c>
      <c r="X523" s="2">
        <v>1.6351</v>
      </c>
      <c r="Y523" s="2">
        <f t="shared" si="10"/>
        <v>-3.3497825152094013E-2</v>
      </c>
    </row>
    <row r="524" spans="23:25" x14ac:dyDescent="0.25">
      <c r="W524" s="3">
        <v>42298</v>
      </c>
      <c r="X524" s="2">
        <v>1.6907999999999999</v>
      </c>
      <c r="Y524" s="2">
        <f t="shared" si="10"/>
        <v>6.4079962953300356E-3</v>
      </c>
    </row>
    <row r="525" spans="23:25" x14ac:dyDescent="0.25">
      <c r="W525" s="3">
        <v>42297</v>
      </c>
      <c r="X525" s="2">
        <v>1.6800000000000002</v>
      </c>
      <c r="Y525" s="2">
        <f t="shared" si="10"/>
        <v>7.2284433141771628E-3</v>
      </c>
    </row>
    <row r="526" spans="23:25" x14ac:dyDescent="0.25">
      <c r="W526" s="3">
        <v>42296</v>
      </c>
      <c r="X526" s="2">
        <v>1.6678999999999999</v>
      </c>
      <c r="Y526" s="2">
        <f t="shared" si="10"/>
        <v>1.3198946000654395E-3</v>
      </c>
    </row>
    <row r="527" spans="23:25" x14ac:dyDescent="0.25">
      <c r="W527" s="3">
        <v>42293</v>
      </c>
      <c r="X527" s="2">
        <v>1.6657</v>
      </c>
      <c r="Y527" s="2">
        <f t="shared" si="10"/>
        <v>2.3441032521810752E-3</v>
      </c>
    </row>
    <row r="528" spans="23:25" x14ac:dyDescent="0.25">
      <c r="W528" s="3">
        <v>42292</v>
      </c>
      <c r="X528" s="2">
        <v>1.6617999999999999</v>
      </c>
      <c r="Y528" s="2">
        <f t="shared" si="10"/>
        <v>-1.6886346533301573E-2</v>
      </c>
    </row>
    <row r="529" spans="23:25" x14ac:dyDescent="0.25">
      <c r="W529" s="3">
        <v>42291</v>
      </c>
      <c r="X529" s="2">
        <v>1.6901000000000002</v>
      </c>
      <c r="Y529" s="2">
        <f t="shared" si="10"/>
        <v>-1.3516895972230245E-2</v>
      </c>
    </row>
    <row r="530" spans="23:25" x14ac:dyDescent="0.25">
      <c r="W530" s="3">
        <v>42290</v>
      </c>
      <c r="X530" s="2">
        <v>1.7130999999999998</v>
      </c>
      <c r="Y530" s="2">
        <f t="shared" si="10"/>
        <v>1.3161950393492062E-2</v>
      </c>
    </row>
    <row r="531" spans="23:25" x14ac:dyDescent="0.25">
      <c r="W531" s="3">
        <v>42289</v>
      </c>
      <c r="X531" s="2">
        <v>1.6907000000000001</v>
      </c>
      <c r="Y531" s="2">
        <f t="shared" si="10"/>
        <v>-4.5439870461255237E-3</v>
      </c>
    </row>
    <row r="532" spans="23:25" x14ac:dyDescent="0.25">
      <c r="W532" s="3">
        <v>42286</v>
      </c>
      <c r="X532" s="2">
        <v>1.6983999999999999</v>
      </c>
      <c r="Y532" s="2">
        <f t="shared" si="10"/>
        <v>4.2482952730730321E-3</v>
      </c>
    </row>
    <row r="533" spans="23:25" x14ac:dyDescent="0.25">
      <c r="W533" s="3">
        <v>42285</v>
      </c>
      <c r="X533" s="2">
        <v>1.6912</v>
      </c>
      <c r="Y533" s="2">
        <f t="shared" si="10"/>
        <v>-5.2487367277100593E-3</v>
      </c>
    </row>
    <row r="534" spans="23:25" x14ac:dyDescent="0.25">
      <c r="W534" s="3">
        <v>42284</v>
      </c>
      <c r="X534" s="2">
        <v>1.7000999999999999</v>
      </c>
      <c r="Y534" s="2">
        <f t="shared" si="10"/>
        <v>-1.3147704511389958E-2</v>
      </c>
    </row>
    <row r="535" spans="23:25" x14ac:dyDescent="0.25">
      <c r="W535" s="3">
        <v>42283</v>
      </c>
      <c r="X535" s="2">
        <v>1.7225999999999999</v>
      </c>
      <c r="Y535" s="2">
        <f t="shared" si="10"/>
        <v>-6.9637885822562153E-4</v>
      </c>
    </row>
    <row r="536" spans="23:25" x14ac:dyDescent="0.25">
      <c r="W536" s="3">
        <v>42282</v>
      </c>
      <c r="X536" s="2">
        <v>1.7238</v>
      </c>
      <c r="Y536" s="2">
        <f t="shared" si="10"/>
        <v>-1.1822172810790215E-2</v>
      </c>
    </row>
    <row r="537" spans="23:25" x14ac:dyDescent="0.25">
      <c r="W537" s="3">
        <v>42279</v>
      </c>
      <c r="X537" s="2">
        <v>1.7443</v>
      </c>
      <c r="Y537" s="2">
        <f t="shared" si="10"/>
        <v>-3.0338613384689479E-3</v>
      </c>
    </row>
    <row r="538" spans="23:25" x14ac:dyDescent="0.25">
      <c r="W538" s="3">
        <v>42278</v>
      </c>
      <c r="X538" s="2">
        <v>1.7496</v>
      </c>
      <c r="Y538" s="2">
        <f t="shared" si="10"/>
        <v>1.6588969282108049E-3</v>
      </c>
    </row>
    <row r="539" spans="23:25" x14ac:dyDescent="0.25">
      <c r="W539" s="3">
        <v>42277</v>
      </c>
      <c r="X539" s="2">
        <v>1.7467000000000001</v>
      </c>
      <c r="Y539" s="2">
        <f t="shared" si="10"/>
        <v>-1.4662685971935315E-2</v>
      </c>
    </row>
    <row r="540" spans="23:25" x14ac:dyDescent="0.25">
      <c r="W540" s="3">
        <v>42276</v>
      </c>
      <c r="X540" s="2">
        <v>1.7725</v>
      </c>
      <c r="Y540" s="2">
        <f t="shared" si="10"/>
        <v>-2.3104459293180704E-3</v>
      </c>
    </row>
    <row r="541" spans="23:25" x14ac:dyDescent="0.25">
      <c r="W541" s="3">
        <v>42275</v>
      </c>
      <c r="X541" s="2">
        <v>1.7766</v>
      </c>
      <c r="Y541" s="2">
        <f t="shared" si="10"/>
        <v>1.3258735790946432E-2</v>
      </c>
    </row>
    <row r="542" spans="23:25" x14ac:dyDescent="0.25">
      <c r="W542" s="3">
        <v>42272</v>
      </c>
      <c r="X542" s="2">
        <v>1.7532000000000001</v>
      </c>
      <c r="Y542" s="2">
        <f t="shared" si="10"/>
        <v>-7.6707100739806947E-3</v>
      </c>
    </row>
    <row r="543" spans="23:25" x14ac:dyDescent="0.25">
      <c r="W543" s="3">
        <v>42271</v>
      </c>
      <c r="X543" s="2">
        <v>1.7667000000000002</v>
      </c>
      <c r="Y543" s="2">
        <f t="shared" si="10"/>
        <v>-9.1839392445055013E-3</v>
      </c>
    </row>
    <row r="544" spans="23:25" x14ac:dyDescent="0.25">
      <c r="W544" s="3">
        <v>42270</v>
      </c>
      <c r="X544" s="2">
        <v>1.7829999999999999</v>
      </c>
      <c r="Y544" s="2">
        <f t="shared" si="10"/>
        <v>8.9009657572330144E-3</v>
      </c>
    </row>
    <row r="545" spans="23:25" x14ac:dyDescent="0.25">
      <c r="W545" s="3">
        <v>42269</v>
      </c>
      <c r="X545" s="2">
        <v>1.7671999999999999</v>
      </c>
      <c r="Y545" s="2">
        <f t="shared" si="10"/>
        <v>-2.3738212695751672E-3</v>
      </c>
    </row>
    <row r="546" spans="23:25" x14ac:dyDescent="0.25">
      <c r="W546" s="3">
        <v>42268</v>
      </c>
      <c r="X546" s="2">
        <v>1.7713999999999999</v>
      </c>
      <c r="Y546" s="2">
        <f t="shared" si="10"/>
        <v>3.1663489080004203E-3</v>
      </c>
    </row>
    <row r="547" spans="23:25" x14ac:dyDescent="0.25">
      <c r="W547" s="3">
        <v>42265</v>
      </c>
      <c r="X547" s="2">
        <v>1.7658</v>
      </c>
      <c r="Y547" s="2">
        <f t="shared" si="10"/>
        <v>-1.96271651250403E-2</v>
      </c>
    </row>
    <row r="548" spans="23:25" x14ac:dyDescent="0.25">
      <c r="W548" s="3">
        <v>42264</v>
      </c>
      <c r="X548" s="2">
        <v>1.8008</v>
      </c>
      <c r="Y548" s="2">
        <f t="shared" si="10"/>
        <v>1.527601537884613E-2</v>
      </c>
    </row>
    <row r="549" spans="23:25" x14ac:dyDescent="0.25">
      <c r="W549" s="3">
        <v>42263</v>
      </c>
      <c r="X549" s="2">
        <v>1.7734999999999999</v>
      </c>
      <c r="Y549" s="2">
        <f t="shared" si="10"/>
        <v>1.1277771524308234E-4</v>
      </c>
    </row>
    <row r="550" spans="23:25" x14ac:dyDescent="0.25">
      <c r="W550" s="3">
        <v>42262</v>
      </c>
      <c r="X550" s="2">
        <v>1.7732999999999999</v>
      </c>
      <c r="Y550" s="2">
        <f t="shared" si="10"/>
        <v>-7.9757780697293969E-3</v>
      </c>
    </row>
    <row r="551" spans="23:25" x14ac:dyDescent="0.25">
      <c r="W551" s="3">
        <v>42261</v>
      </c>
      <c r="X551" s="2">
        <v>1.7875000000000001</v>
      </c>
      <c r="Y551" s="2">
        <f t="shared" si="10"/>
        <v>-4.1313144959330868E-3</v>
      </c>
    </row>
    <row r="552" spans="23:25" x14ac:dyDescent="0.25">
      <c r="W552" s="3">
        <v>42258</v>
      </c>
      <c r="X552" s="2">
        <v>1.7949000000000002</v>
      </c>
      <c r="Y552" s="2">
        <f t="shared" si="10"/>
        <v>1.0033445657776779E-3</v>
      </c>
    </row>
    <row r="553" spans="23:25" x14ac:dyDescent="0.25">
      <c r="W553" s="3">
        <v>42257</v>
      </c>
      <c r="X553" s="2">
        <v>1.7930999999999999</v>
      </c>
      <c r="Y553" s="2">
        <f t="shared" si="10"/>
        <v>2.3016754783944784E-2</v>
      </c>
    </row>
    <row r="554" spans="23:25" x14ac:dyDescent="0.25">
      <c r="W554" s="3">
        <v>42256</v>
      </c>
      <c r="X554" s="2">
        <v>1.7523</v>
      </c>
      <c r="Y554" s="2">
        <f t="shared" si="10"/>
        <v>-7.5047256540676927E-3</v>
      </c>
    </row>
    <row r="555" spans="23:25" x14ac:dyDescent="0.25">
      <c r="W555" s="3">
        <v>42255</v>
      </c>
      <c r="X555" s="2">
        <v>1.7654999999999998</v>
      </c>
      <c r="Y555" s="2">
        <f t="shared" si="10"/>
        <v>-1.0760364097610015E-2</v>
      </c>
    </row>
    <row r="556" spans="23:25" x14ac:dyDescent="0.25">
      <c r="W556" s="3">
        <v>42254</v>
      </c>
      <c r="X556" s="2">
        <v>1.7846</v>
      </c>
      <c r="Y556" s="2">
        <f t="shared" si="10"/>
        <v>5.5629059255317033E-3</v>
      </c>
    </row>
    <row r="557" spans="23:25" x14ac:dyDescent="0.25">
      <c r="W557" s="3">
        <v>42251</v>
      </c>
      <c r="X557" s="2">
        <v>1.7747000000000002</v>
      </c>
      <c r="Y557" s="2">
        <f t="shared" si="10"/>
        <v>2.0723770413024669E-2</v>
      </c>
    </row>
    <row r="558" spans="23:25" x14ac:dyDescent="0.25">
      <c r="W558" s="3">
        <v>42250</v>
      </c>
      <c r="X558" s="2">
        <v>1.7383</v>
      </c>
      <c r="Y558" s="2">
        <f t="shared" si="10"/>
        <v>-1.7224105518040683E-2</v>
      </c>
    </row>
    <row r="559" spans="23:25" x14ac:dyDescent="0.25">
      <c r="W559" s="3">
        <v>42249</v>
      </c>
      <c r="X559" s="2">
        <v>1.7685</v>
      </c>
      <c r="Y559" s="2">
        <f t="shared" si="10"/>
        <v>-1.0294580832428315E-2</v>
      </c>
    </row>
    <row r="560" spans="23:25" x14ac:dyDescent="0.25">
      <c r="W560" s="3">
        <v>42248</v>
      </c>
      <c r="X560" s="2">
        <v>1.7867999999999999</v>
      </c>
      <c r="Y560" s="2">
        <f t="shared" si="10"/>
        <v>1.0351127525875489E-2</v>
      </c>
    </row>
    <row r="561" spans="23:25" x14ac:dyDescent="0.25">
      <c r="W561" s="3">
        <v>42247</v>
      </c>
      <c r="X561" s="2">
        <v>1.7684</v>
      </c>
      <c r="Y561" s="2">
        <f t="shared" si="10"/>
        <v>2.2185015067144338E-2</v>
      </c>
    </row>
    <row r="562" spans="23:25" x14ac:dyDescent="0.25">
      <c r="W562" s="3">
        <v>42244</v>
      </c>
      <c r="X562" s="2">
        <v>1.7296</v>
      </c>
      <c r="Y562" s="2">
        <f t="shared" si="10"/>
        <v>-5.3050522296931172E-3</v>
      </c>
    </row>
    <row r="563" spans="23:25" x14ac:dyDescent="0.25">
      <c r="W563" s="3">
        <v>42243</v>
      </c>
      <c r="X563" s="2">
        <v>1.7387999999999999</v>
      </c>
      <c r="Y563" s="2">
        <f t="shared" si="10"/>
        <v>-1.0583320086163406E-2</v>
      </c>
    </row>
    <row r="564" spans="23:25" x14ac:dyDescent="0.25">
      <c r="W564" s="3">
        <v>42242</v>
      </c>
      <c r="X564" s="2">
        <v>1.7572999999999999</v>
      </c>
      <c r="Y564" s="2">
        <f t="shared" si="10"/>
        <v>-1.2385284855462735E-2</v>
      </c>
    </row>
    <row r="565" spans="23:25" x14ac:dyDescent="0.25">
      <c r="W565" s="3">
        <v>42241</v>
      </c>
      <c r="X565" s="2">
        <v>1.7791999999999999</v>
      </c>
      <c r="Y565" s="2">
        <f t="shared" si="10"/>
        <v>-7.4474684175122735E-3</v>
      </c>
    </row>
    <row r="566" spans="23:25" x14ac:dyDescent="0.25">
      <c r="W566" s="3">
        <v>42240</v>
      </c>
      <c r="X566" s="2">
        <v>1.7925</v>
      </c>
      <c r="Y566" s="2">
        <f t="shared" si="10"/>
        <v>5.0867634424717048E-2</v>
      </c>
    </row>
    <row r="567" spans="23:25" x14ac:dyDescent="0.25">
      <c r="W567" s="3">
        <v>42237</v>
      </c>
      <c r="X567" s="2">
        <v>1.7036</v>
      </c>
      <c r="Y567" s="2">
        <f t="shared" si="10"/>
        <v>4.7069985705763305E-3</v>
      </c>
    </row>
    <row r="568" spans="23:25" x14ac:dyDescent="0.25">
      <c r="W568" s="3">
        <v>42236</v>
      </c>
      <c r="X568" s="2">
        <v>1.6956</v>
      </c>
      <c r="Y568" s="2">
        <f t="shared" si="10"/>
        <v>6.508513597218598E-3</v>
      </c>
    </row>
    <row r="569" spans="23:25" x14ac:dyDescent="0.25">
      <c r="W569" s="3">
        <v>42235</v>
      </c>
      <c r="X569" s="2">
        <v>1.6846000000000001</v>
      </c>
      <c r="Y569" s="2">
        <f t="shared" si="10"/>
        <v>8.7045204704626102E-3</v>
      </c>
    </row>
    <row r="570" spans="23:25" x14ac:dyDescent="0.25">
      <c r="W570" s="3">
        <v>42234</v>
      </c>
      <c r="X570" s="2">
        <v>1.67</v>
      </c>
      <c r="Y570" s="2">
        <f t="shared" si="10"/>
        <v>-9.1792979274522065E-3</v>
      </c>
    </row>
    <row r="571" spans="23:25" x14ac:dyDescent="0.25">
      <c r="W571" s="3">
        <v>42233</v>
      </c>
      <c r="X571" s="2">
        <v>1.6854</v>
      </c>
      <c r="Y571" s="2">
        <f t="shared" si="10"/>
        <v>-6.0927105748288073E-3</v>
      </c>
    </row>
    <row r="572" spans="23:25" x14ac:dyDescent="0.25">
      <c r="W572" s="3">
        <v>42230</v>
      </c>
      <c r="X572" s="2">
        <v>1.6957</v>
      </c>
      <c r="Y572" s="2">
        <f t="shared" si="10"/>
        <v>-5.3061346055265296E-4</v>
      </c>
    </row>
    <row r="573" spans="23:25" x14ac:dyDescent="0.25">
      <c r="W573" s="3">
        <v>42229</v>
      </c>
      <c r="X573" s="2">
        <v>1.6966000000000001</v>
      </c>
      <c r="Y573" s="2">
        <f t="shared" si="10"/>
        <v>6.5046648836551632E-3</v>
      </c>
    </row>
    <row r="574" spans="23:25" x14ac:dyDescent="0.25">
      <c r="W574" s="3">
        <v>42228</v>
      </c>
      <c r="X574" s="2">
        <v>1.6856</v>
      </c>
      <c r="Y574" s="2">
        <f t="shared" si="10"/>
        <v>-2.3702310219630143E-3</v>
      </c>
    </row>
    <row r="575" spans="23:25" x14ac:dyDescent="0.25">
      <c r="W575" s="3">
        <v>42227</v>
      </c>
      <c r="X575" s="2">
        <v>1.6896</v>
      </c>
      <c r="Y575" s="2">
        <f t="shared" si="10"/>
        <v>1.4666691097398205E-2</v>
      </c>
    </row>
    <row r="576" spans="23:25" x14ac:dyDescent="0.25">
      <c r="W576" s="3">
        <v>42226</v>
      </c>
      <c r="X576" s="2">
        <v>1.665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17.836600000000001</v>
      </c>
      <c r="Y578" s="2">
        <f t="shared" si="10"/>
        <v>-1.2326588889068463E-3</v>
      </c>
    </row>
    <row r="579" spans="23:25" x14ac:dyDescent="0.25">
      <c r="W579" s="3">
        <v>42221</v>
      </c>
      <c r="X579" s="2">
        <v>17.858599999999999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EURRUB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9</v>
      </c>
      <c r="W2" s="3">
        <f>D1</f>
        <v>43025</v>
      </c>
      <c r="AA2" s="2">
        <v>62</v>
      </c>
      <c r="AB2" s="2">
        <f ca="1">AVERAGE(OFFSET($X$5,0,0,AA2,1))</f>
        <v>69.249719354838689</v>
      </c>
      <c r="AC2" s="46">
        <f ca="1">STDEV(OFFSET($Y$5,0,0,AA2,1))*SQRT(250)</f>
        <v>9.4032284107816375E-2</v>
      </c>
      <c r="AD2" s="2">
        <f ca="1">MAX(OFFSET($X$5,0,0,AA2,1))</f>
        <v>71.798599999999993</v>
      </c>
      <c r="AE2" s="2">
        <f ca="1">MIN(OFFSET($X$5,0,0,AA2,1))</f>
        <v>67.541499999999999</v>
      </c>
      <c r="AF2" s="2">
        <f ca="1">AD2-AE2</f>
        <v>4.2570999999999941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67.141725600000001</v>
      </c>
      <c r="AC3" s="46">
        <f ca="1">STDEV(OFFSET($Y$5,0,0,AA3,1))*SQRT(250)</f>
        <v>0.12208508518704489</v>
      </c>
      <c r="AD3" s="2">
        <f ca="1">MAX(OFFSET($X$5,0,0,AA3,1))</f>
        <v>71.798599999999993</v>
      </c>
      <c r="AE3" s="2">
        <f ca="1">MIN(OFFSET($X$5,0,0,AA3,1))</f>
        <v>61.863599999999998</v>
      </c>
      <c r="AF3" s="2">
        <f t="shared" ref="AF3:AF5" ca="1" si="1">AD3-AE3</f>
        <v>9.9349999999999952</v>
      </c>
    </row>
    <row r="4" spans="1:32" x14ac:dyDescent="0.25">
      <c r="D4"/>
      <c r="AA4" s="2">
        <v>185</v>
      </c>
      <c r="AB4" s="2">
        <f t="shared" ca="1" si="0"/>
        <v>65.304883243243253</v>
      </c>
      <c r="AC4" s="46">
        <f ca="1">STDEV(OFFSET($Y$5,0,0,AA4,1))*SQRT(250)</f>
        <v>0.12306832774223983</v>
      </c>
      <c r="AD4" s="2">
        <f ca="1">MAX(OFFSET($X$5,0,0,AA4,1))</f>
        <v>71.798599999999993</v>
      </c>
      <c r="AE4" s="2">
        <f ca="1">MIN(OFFSET($X$5,0,0,AA4,1))</f>
        <v>59.500399999999999</v>
      </c>
      <c r="AF4" s="2">
        <f t="shared" ca="1" si="1"/>
        <v>12.298199999999994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67.611500000000007</v>
      </c>
      <c r="Y5" s="2">
        <f>LN(X5/X6)</f>
        <v>1.0358631515282447E-3</v>
      </c>
      <c r="AA5" s="2">
        <v>250</v>
      </c>
      <c r="AB5" s="2">
        <f t="shared" ca="1" si="0"/>
        <v>65.507592800000012</v>
      </c>
      <c r="AC5" s="46">
        <f ca="1">STDEV(OFFSET($Y$5,0,0,AA5,1))*SQRT(250)</f>
        <v>0.13285389048721633</v>
      </c>
      <c r="AD5" s="2">
        <f ca="1">MAX(OFFSET($X$5,0,0,AA5,1))</f>
        <v>71.798599999999993</v>
      </c>
      <c r="AE5" s="2">
        <f ca="1">MIN(OFFSET($X$5,0,0,AA5,1))</f>
        <v>59.500399999999999</v>
      </c>
      <c r="AF5" s="2">
        <f t="shared" ca="1" si="1"/>
        <v>12.298199999999994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67.550558770677796</v>
      </c>
      <c r="E6" s="128">
        <f ca="1">SUMIFS(INDIRECT("fincad_data!"&amp;E$3),fincad_data!$C:$C,$C6,fincad_data!$D:$D,$C6,fincad_data!$B:$B,$D$2,fincad_data!D:D,$C6,fincad_data!A:A,$D$1)</f>
        <v>68.922109043199995</v>
      </c>
      <c r="F6" s="129">
        <f ca="1">SUMIFS(INDIRECT("fincad_data!"&amp;F$3),fincad_data!$C:$C,$C6,fincad_data!$D:$D,$C6,fincad_data!$B:$B,$D$2,fincad_data!D:D,$C6,fincad_data!A:A,$D$1)</f>
        <v>0.10626837179370099</v>
      </c>
      <c r="G6" s="129">
        <f ca="1">SUMIFS(INDIRECT("fincad_data!"&amp;G$3),fincad_data!$C:$C,$C6,fincad_data!$D:$D,$C6,fincad_data!$B:$B,$D$2,fincad_data!D:D,$C6,fincad_data!A:A,$D$1)</f>
        <v>0.112369205037951</v>
      </c>
      <c r="H6" s="130">
        <f ca="1">SUMIFS(INDIRECT("fincad_data!"&amp;H$3),fincad_data!$C:$C,$C6,fincad_data!$D:$D,$C6,fincad_data!$B:$B,$D$2,fincad_data!D:D,$C6,fincad_data!A:A,$D$1)</f>
        <v>1.2625339424615099E-2</v>
      </c>
      <c r="I6" s="130">
        <f ca="1">SUMIFS(INDIRECT("fincad_data!"&amp;I$3),fincad_data!$C:$C,$C6,fincad_data!$D:$D,$C6,fincad_data!$B:$B,$D$2,fincad_data!D:D,$C6,fincad_data!A:A,$D$1)</f>
        <v>2.2552786022042901E-2</v>
      </c>
      <c r="J6" s="129">
        <f ca="1">SUMIFS(INDIRECT("fincad_data!"&amp;J$3),fincad_data!$C:$C,$C6,fincad_data!$D:$D,$C6,fincad_data!$B:$B,$D$2,fincad_data!D:D,$C6,fincad_data!A:A,$D$1)</f>
        <v>8.1382012677895896E-2</v>
      </c>
      <c r="K6" s="128">
        <f ca="1">SUMIFS(INDIRECT("fincad_data!"&amp;K$3),fincad_data!$C:$C,$C6,fincad_data!$D:$D,$C6,fincad_data!$B:$B,$D$2,fincad_data!D:D,$C6,fincad_data!A:A,$D$1)</f>
        <v>68.244614279379405</v>
      </c>
      <c r="L6" s="128">
        <f ca="1">SUMIFS(INDIRECT("fincad_data!"&amp;L$3),fincad_data!$C:$C,$C6,fincad_data!$D:$D,$C6,fincad_data!$B:$B,$D$2,fincad_data!D:D,$C6,fincad_data!A:A,$D$1)</f>
        <v>67.402006023886827</v>
      </c>
      <c r="W6" s="3">
        <v>43024</v>
      </c>
      <c r="X6" s="2">
        <v>67.541499999999999</v>
      </c>
      <c r="Y6" s="2">
        <f t="shared" ref="Y6:Y69" si="2">LN(X6/X7)</f>
        <v>-2.1489592920505836E-3</v>
      </c>
      <c r="AA6" s="2">
        <v>500</v>
      </c>
      <c r="AB6" s="2">
        <f t="shared" ca="1" si="0"/>
        <v>70.432065199999982</v>
      </c>
      <c r="AC6" s="46">
        <f ca="1">STDEV(OFFSET($Y$5,0,0,AA6,1))*SQRT(250)</f>
        <v>0.17059500673180228</v>
      </c>
      <c r="AD6" s="2">
        <f ca="1">MAX(OFFSET($X$5,0,0,AA6,1))</f>
        <v>90.628500000000003</v>
      </c>
      <c r="AE6" s="2">
        <f ca="1">MIN(OFFSET($X$5,0,0,AA6,1))</f>
        <v>59.500399999999999</v>
      </c>
      <c r="AF6" s="2">
        <f ca="1">AD6-AE6</f>
        <v>31.128100000000003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67.550558770677796</v>
      </c>
      <c r="E7" s="128">
        <f ca="1">SUMIFS(INDIRECT("fincad_data!"&amp;E$3),fincad_data!$C:$C,$C7,fincad_data!$D:$D,$C7,fincad_data!$B:$B,$D$2,fincad_data!D:D,$C7,fincad_data!A:A,$D$1)</f>
        <v>70.231879167499997</v>
      </c>
      <c r="F7" s="129">
        <f ca="1">SUMIFS(INDIRECT("fincad_data!"&amp;F$3),fincad_data!$C:$C,$C7,fincad_data!$D:$D,$C7,fincad_data!$B:$B,$D$2,fincad_data!D:D,$C7,fincad_data!A:A,$D$1)</f>
        <v>0.114729045574817</v>
      </c>
      <c r="G7" s="129">
        <f ca="1">SUMIFS(INDIRECT("fincad_data!"&amp;G$3),fincad_data!$C:$C,$C7,fincad_data!$D:$D,$C7,fincad_data!$B:$B,$D$2,fincad_data!D:D,$C7,fincad_data!A:A,$D$1)</f>
        <v>0.122396375432759</v>
      </c>
      <c r="H7" s="130">
        <f ca="1">SUMIFS(INDIRECT("fincad_data!"&amp;H$3),fincad_data!$C:$C,$C7,fincad_data!$D:$D,$C7,fincad_data!$B:$B,$D$2,fincad_data!D:D,$C7,fincad_data!A:A,$D$1)</f>
        <v>1.62595538920609E-2</v>
      </c>
      <c r="I7" s="130">
        <f ca="1">SUMIFS(INDIRECT("fincad_data!"&amp;I$3),fincad_data!$C:$C,$C7,fincad_data!$D:$D,$C7,fincad_data!$B:$B,$D$2,fincad_data!D:D,$C7,fincad_data!A:A,$D$1)</f>
        <v>3.4611770626498596E-2</v>
      </c>
      <c r="J7" s="129">
        <f ca="1">SUMIFS(INDIRECT("fincad_data!"&amp;J$3),fincad_data!$C:$C,$C7,fincad_data!$D:$D,$C7,fincad_data!$B:$B,$D$2,fincad_data!D:D,$C7,fincad_data!A:A,$D$1)</f>
        <v>7.9823074566781005E-2</v>
      </c>
      <c r="K7" s="128">
        <f ca="1">SUMIFS(INDIRECT("fincad_data!"&amp;K$3),fincad_data!$C:$C,$C7,fincad_data!$D:$D,$C7,fincad_data!$B:$B,$D$2,fincad_data!D:D,$C7,fincad_data!A:A,$D$1)</f>
        <v>68.966196580504743</v>
      </c>
      <c r="L7" s="128">
        <f ca="1">SUMIFS(INDIRECT("fincad_data!"&amp;L$3),fincad_data!$C:$C,$C7,fincad_data!$D:$D,$C7,fincad_data!$B:$B,$D$2,fincad_data!D:D,$C7,fincad_data!A:A,$D$1)</f>
        <v>67.882350811620668</v>
      </c>
      <c r="W7" s="3">
        <v>43021</v>
      </c>
      <c r="X7" s="2">
        <v>67.686800000000005</v>
      </c>
      <c r="Y7" s="2">
        <f t="shared" si="2"/>
        <v>-8.6964232790225655E-3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67.550558770677796</v>
      </c>
      <c r="E8" s="128">
        <f ca="1">SUMIFS(INDIRECT("fincad_data!"&amp;E$3),fincad_data!$C:$C,$C8,fincad_data!$D:$D,$C8,fincad_data!$B:$B,$D$2,fincad_data!D:D,$C8,fincad_data!A:A,$D$1)</f>
        <v>71.536091949600007</v>
      </c>
      <c r="F8" s="129">
        <f ca="1">SUMIFS(INDIRECT("fincad_data!"&amp;F$3),fincad_data!$C:$C,$C8,fincad_data!$D:$D,$C8,fincad_data!$B:$B,$D$2,fincad_data!D:D,$C8,fincad_data!A:A,$D$1)</f>
        <v>0.119007160942656</v>
      </c>
      <c r="G8" s="129">
        <f ca="1">SUMIFS(INDIRECT("fincad_data!"&amp;G$3),fincad_data!$C:$C,$C8,fincad_data!$D:$D,$C8,fincad_data!$B:$B,$D$2,fincad_data!D:D,$C8,fincad_data!A:A,$D$1)</f>
        <v>0.12786469541228701</v>
      </c>
      <c r="H8" s="130">
        <f ca="1">SUMIFS(INDIRECT("fincad_data!"&amp;H$3),fincad_data!$C:$C,$C8,fincad_data!$D:$D,$C8,fincad_data!$B:$B,$D$2,fincad_data!D:D,$C8,fincad_data!A:A,$D$1)</f>
        <v>1.8178293015425399E-2</v>
      </c>
      <c r="I8" s="130">
        <f ca="1">SUMIFS(INDIRECT("fincad_data!"&amp;I$3),fincad_data!$C:$C,$C8,fincad_data!$D:$D,$C8,fincad_data!$B:$B,$D$2,fincad_data!D:D,$C8,fincad_data!A:A,$D$1)</f>
        <v>4.4362603468996606E-2</v>
      </c>
      <c r="J8" s="129">
        <f ca="1">SUMIFS(INDIRECT("fincad_data!"&amp;J$3),fincad_data!$C:$C,$C8,fincad_data!$D:$D,$C8,fincad_data!$B:$B,$D$2,fincad_data!D:D,$C8,fincad_data!A:A,$D$1)</f>
        <v>7.8803872914811918E-2</v>
      </c>
      <c r="K8" s="128">
        <f ca="1">SUMIFS(INDIRECT("fincad_data!"&amp;K$3),fincad_data!$C:$C,$C8,fincad_data!$D:$D,$C8,fincad_data!$B:$B,$D$2,fincad_data!D:D,$C8,fincad_data!A:A,$D$1)</f>
        <v>69.710763671665575</v>
      </c>
      <c r="L8" s="128">
        <f ca="1">SUMIFS(INDIRECT("fincad_data!"&amp;L$3),fincad_data!$C:$C,$C8,fincad_data!$D:$D,$C8,fincad_data!$B:$B,$D$2,fincad_data!D:D,$C8,fincad_data!A:A,$D$1)</f>
        <v>68.497370273488215</v>
      </c>
      <c r="W8" s="3">
        <v>43020</v>
      </c>
      <c r="X8" s="2">
        <v>68.278000000000006</v>
      </c>
      <c r="Y8" s="2">
        <f t="shared" si="2"/>
        <v>-4.3098066065557564E-3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67.550558770677796</v>
      </c>
      <c r="E9" s="128">
        <f ca="1">SUMIFS(INDIRECT("fincad_data!"&amp;E$3),fincad_data!$C:$C,$C9,fincad_data!$D:$D,$C9,fincad_data!$B:$B,$D$2,fincad_data!D:D,$C9,fincad_data!A:A,$D$1)</f>
        <v>72.87724455</v>
      </c>
      <c r="F9" s="129">
        <f ca="1">SUMIFS(INDIRECT("fincad_data!"&amp;F$3),fincad_data!$C:$C,$C9,fincad_data!$D:$D,$C9,fincad_data!$B:$B,$D$2,fincad_data!D:D,$C9,fincad_data!A:A,$D$1)</f>
        <v>0.121044828854744</v>
      </c>
      <c r="G9" s="129">
        <f ca="1">SUMIFS(INDIRECT("fincad_data!"&amp;G$3),fincad_data!$C:$C,$C9,fincad_data!$D:$D,$C9,fincad_data!$B:$B,$D$2,fincad_data!D:D,$C9,fincad_data!A:A,$D$1)</f>
        <v>0.13044662293925799</v>
      </c>
      <c r="H9" s="130">
        <f ca="1">SUMIFS(INDIRECT("fincad_data!"&amp;H$3),fincad_data!$C:$C,$C9,fincad_data!$D:$D,$C9,fincad_data!$B:$B,$D$2,fincad_data!D:D,$C9,fincad_data!A:A,$D$1)</f>
        <v>1.8940405625528602E-2</v>
      </c>
      <c r="I9" s="130">
        <f ca="1">SUMIFS(INDIRECT("fincad_data!"&amp;I$3),fincad_data!$C:$C,$C9,fincad_data!$D:$D,$C9,fincad_data!$B:$B,$D$2,fincad_data!D:D,$C9,fincad_data!A:A,$D$1)</f>
        <v>5.24264137819773E-2</v>
      </c>
      <c r="J9" s="129">
        <f ca="1">SUMIFS(INDIRECT("fincad_data!"&amp;J$3),fincad_data!$C:$C,$C9,fincad_data!$D:$D,$C9,fincad_data!$B:$B,$D$2,fincad_data!D:D,$C9,fincad_data!A:A,$D$1)</f>
        <v>7.8523774778602617E-2</v>
      </c>
      <c r="K9" s="128">
        <f ca="1">SUMIFS(INDIRECT("fincad_data!"&amp;K$3),fincad_data!$C:$C,$C9,fincad_data!$D:$D,$C9,fincad_data!$B:$B,$D$2,fincad_data!D:D,$C9,fincad_data!A:A,$D$1)</f>
        <v>70.51594697445374</v>
      </c>
      <c r="L9" s="128">
        <f ca="1">SUMIFS(INDIRECT("fincad_data!"&amp;L$3),fincad_data!$C:$C,$C9,fincad_data!$D:$D,$C9,fincad_data!$B:$B,$D$2,fincad_data!D:D,$C9,fincad_data!A:A,$D$1)</f>
        <v>69.246879017517131</v>
      </c>
      <c r="W9" s="3">
        <v>43019</v>
      </c>
      <c r="X9" s="2">
        <v>68.572900000000004</v>
      </c>
      <c r="Y9" s="2">
        <f t="shared" si="2"/>
        <v>1.8800592326248284E-3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67.550558770677796</v>
      </c>
      <c r="E10" s="128">
        <f ca="1">SUMIFS(INDIRECT("fincad_data!"&amp;E$3),fincad_data!$C:$C,$C10,fincad_data!$D:$D,$C10,fincad_data!$B:$B,$D$2,fincad_data!D:D,$C10,fincad_data!A:A,$D$1)</f>
        <v>78.273011028379003</v>
      </c>
      <c r="F10" s="129">
        <f ca="1">SUMIFS(INDIRECT("fincad_data!"&amp;F$3),fincad_data!$C:$C,$C10,fincad_data!$D:$D,$C10,fincad_data!$B:$B,$D$2,fincad_data!D:D,$C10,fincad_data!A:A,$D$1)</f>
        <v>0.13259872357567001</v>
      </c>
      <c r="G10" s="129">
        <f ca="1">SUMIFS(INDIRECT("fincad_data!"&amp;G$3),fincad_data!$C:$C,$C10,fincad_data!$D:$D,$C10,fincad_data!$B:$B,$D$2,fincad_data!D:D,$C10,fincad_data!A:A,$D$1)</f>
        <v>0.14086406420341699</v>
      </c>
      <c r="H10" s="130">
        <f ca="1">SUMIFS(INDIRECT("fincad_data!"&amp;H$3),fincad_data!$C:$C,$C10,fincad_data!$D:$D,$C10,fincad_data!$B:$B,$D$2,fincad_data!D:D,$C10,fincad_data!A:A,$D$1)</f>
        <v>2.17541499575633E-2</v>
      </c>
      <c r="I10" s="130">
        <f ca="1">SUMIFS(INDIRECT("fincad_data!"&amp;I$3),fincad_data!$C:$C,$C10,fincad_data!$D:$D,$C10,fincad_data!$B:$B,$D$2,fincad_data!D:D,$C10,fincad_data!A:A,$D$1)</f>
        <v>8.0578609252159705E-2</v>
      </c>
      <c r="J10" s="129">
        <f ca="1">SUMIFS(INDIRECT("fincad_data!"&amp;J$3),fincad_data!$C:$C,$C10,fincad_data!$D:$D,$C10,fincad_data!$B:$B,$D$2,fincad_data!D:D,$C10,fincad_data!A:A,$D$1)</f>
        <v>7.810198223762882E-2</v>
      </c>
      <c r="K10" s="128">
        <f ca="1">SUMIFS(INDIRECT("fincad_data!"&amp;K$3),fincad_data!$C:$C,$C10,fincad_data!$D:$D,$C10,fincad_data!$B:$B,$D$2,fincad_data!D:D,$C10,fincad_data!A:A,$D$1)</f>
        <v>73.924445493567063</v>
      </c>
      <c r="L10" s="128">
        <f ca="1">SUMIFS(INDIRECT("fincad_data!"&amp;L$3),fincad_data!$C:$C,$C10,fincad_data!$D:$D,$C10,fincad_data!$B:$B,$D$2,fincad_data!D:D,$C10,fincad_data!A:A,$D$1)</f>
        <v>72.436202566095318</v>
      </c>
      <c r="W10" s="3">
        <v>43018</v>
      </c>
      <c r="X10" s="2">
        <v>68.444100000000006</v>
      </c>
      <c r="Y10" s="2">
        <f t="shared" si="2"/>
        <v>-2.2789725438612565E-4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68.459699999999998</v>
      </c>
      <c r="Y11" s="2">
        <f t="shared" si="2"/>
        <v>2.786537787784038E-3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68.269199999999998</v>
      </c>
      <c r="Y12" s="2">
        <f t="shared" si="2"/>
        <v>1.0210262214323283E-2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67.575699999999998</v>
      </c>
      <c r="Y13" s="2">
        <f t="shared" si="2"/>
        <v>-3.4612257263668005E-3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1.8470946650022548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67.81</v>
      </c>
      <c r="Y14" s="2">
        <f t="shared" si="2"/>
        <v>-3.3640447335175922E-3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0.90036415069704745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68.038499999999999</v>
      </c>
      <c r="Y15" s="2">
        <f t="shared" si="2"/>
        <v>2.4059431751687599E-3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1.2141521664641197</v>
      </c>
      <c r="F16" s="123">
        <f ca="1">SUMIFS(INDIRECT("fincad_data!"&amp;$B16),fincad_data!$C:$C,$C16,fincad_data!$D:$D,F$13,fincad_data!$B:$B,$D$2,fincad_data!$A:$A,$D$1)</f>
        <v>2.0557175378496488</v>
      </c>
      <c r="G16" s="123"/>
      <c r="H16" s="123"/>
      <c r="I16" s="123"/>
      <c r="K16" s="159">
        <f ca="1">E16/$F16</f>
        <v>0.59062207920557253</v>
      </c>
      <c r="L16" s="159">
        <f ca="1">(F16-E16)/$F16</f>
        <v>0.40937792079442753</v>
      </c>
      <c r="M16" s="123"/>
      <c r="N16" s="123"/>
      <c r="O16" s="123"/>
      <c r="S16" s="17"/>
      <c r="W16" s="3">
        <v>43010</v>
      </c>
      <c r="X16" s="2">
        <v>67.875</v>
      </c>
      <c r="Y16" s="2">
        <f t="shared" si="2"/>
        <v>-1.8649266095124429E-3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1.0077351215293573</v>
      </c>
      <c r="F17" s="124">
        <f ca="1">SUMIFS(INDIRECT("fincad_data!"&amp;$B17),fincad_data!$C:$C,$C16,fincad_data!$D:$D,F$13,fincad_data!$B:$B,$D$2,fincad_data!$A:$A,$D$1)</f>
        <v>1.1468861449808558</v>
      </c>
      <c r="G17" s="124"/>
      <c r="H17" s="124"/>
      <c r="I17" s="124"/>
      <c r="K17" s="160">
        <f ca="1">E17/$F17</f>
        <v>0.8786705863869152</v>
      </c>
      <c r="L17" s="160">
        <f ca="1">(F17-E17)/$F17</f>
        <v>0.12132941361308476</v>
      </c>
      <c r="M17" s="124"/>
      <c r="N17" s="124"/>
      <c r="O17" s="124"/>
      <c r="S17" s="17"/>
      <c r="W17" s="3">
        <v>43007</v>
      </c>
      <c r="X17" s="2">
        <v>68.0017</v>
      </c>
      <c r="Y17" s="2">
        <f t="shared" si="2"/>
        <v>-3.7414278226981681E-3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1.1514649408224795</v>
      </c>
      <c r="F18" s="123">
        <f ca="1">SUMIFS(INDIRECT("fincad_data!"&amp;$B18),fincad_data!$C:$C,$C18,fincad_data!$D:$D,F$13,fincad_data!$B:$B,$D$2,fincad_data!$A:$A,$D$1)</f>
        <v>1.4043785104732507</v>
      </c>
      <c r="G18" s="123">
        <f ca="1">SUMIFS(INDIRECT("fincad_data!"&amp;$B18),fincad_data!$C:$C,$C18,fincad_data!$D:$D,G$13,fincad_data!$B:$B,$D$2,fincad_data!$A:$A,$D$1)</f>
        <v>2.1782229532810859</v>
      </c>
      <c r="H18" s="123"/>
      <c r="I18" s="123"/>
      <c r="K18" s="159">
        <f ca="1">E18/$G18</f>
        <v>0.52862584111879485</v>
      </c>
      <c r="L18" s="159">
        <f ca="1">(F18-E18)/$G18</f>
        <v>0.11611004707750605</v>
      </c>
      <c r="M18" s="159">
        <f ca="1">(G18-F18)/$G18</f>
        <v>0.35526411180369905</v>
      </c>
      <c r="N18" s="123"/>
      <c r="O18" s="123"/>
      <c r="W18" s="3">
        <v>43006</v>
      </c>
      <c r="X18" s="2">
        <v>68.256600000000006</v>
      </c>
      <c r="Y18" s="2">
        <f t="shared" si="2"/>
        <v>-1.4478954247514283E-3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1.045666476773256</v>
      </c>
      <c r="F19" s="124">
        <f ca="1">SUMIFS(INDIRECT("fincad_data!"&amp;$B19),fincad_data!$C:$C,$C18,fincad_data!$D:$D,F$13,fincad_data!$B:$B,$D$2,fincad_data!$A:$A,$D$1)</f>
        <v>1.1128696745258071</v>
      </c>
      <c r="G19" s="124">
        <f ca="1">SUMIFS(INDIRECT("fincad_data!"&amp;$B19),fincad_data!$C:$C,$C18,fincad_data!$D:$D,G$13,fincad_data!$B:$B,$D$2,fincad_data!$A:$A,$D$1)</f>
        <v>1.3300403451846028</v>
      </c>
      <c r="H19" s="124"/>
      <c r="I19" s="124"/>
      <c r="K19" s="160">
        <f ca="1">E19/$G19</f>
        <v>0.78619154716552819</v>
      </c>
      <c r="L19" s="160">
        <f ca="1">(F19-E19)/$G19</f>
        <v>5.0527187386352305E-2</v>
      </c>
      <c r="M19" s="160">
        <f ca="1">(G19-F19)/$G19</f>
        <v>0.16328126544811955</v>
      </c>
      <c r="N19" s="124"/>
      <c r="O19" s="124"/>
      <c r="W19" s="3">
        <v>43005</v>
      </c>
      <c r="X19" s="2">
        <v>68.355500000000006</v>
      </c>
      <c r="Y19" s="2">
        <f t="shared" si="2"/>
        <v>2.2334759593057949E-3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1.1365701417284553</v>
      </c>
      <c r="F20" s="123">
        <f ca="1">SUMIFS(INDIRECT("fincad_data!"&amp;$B20),fincad_data!$C:$C,$C20,fincad_data!$D:$D,F$13,fincad_data!$B:$B,$D$2,fincad_data!$A:$A,$D$1)</f>
        <v>1.3046136944791924</v>
      </c>
      <c r="G20" s="123">
        <f ca="1">SUMIFS(INDIRECT("fincad_data!"&amp;$B20),fincad_data!$C:$C,$C20,fincad_data!$D:$D,G$13,fincad_data!$B:$B,$D$2,fincad_data!$A:$A,$D$1)</f>
        <v>1.5849967773648033</v>
      </c>
      <c r="H20" s="123">
        <f ca="1">SUMIFS(INDIRECT("fincad_data!"&amp;$B20),fincad_data!$C:$C,$C20,fincad_data!$D:$D,H$13,fincad_data!$B:$B,$D$2,fincad_data!$A:$A,$D$1)</f>
        <v>2.2961959386791797</v>
      </c>
      <c r="I20" s="123"/>
      <c r="K20" s="159">
        <f ca="1">E20/$H20</f>
        <v>0.49497959759576721</v>
      </c>
      <c r="L20" s="159">
        <f ca="1">(F20-E20)/$H20</f>
        <v>7.3183455261835936E-2</v>
      </c>
      <c r="M20" s="159">
        <f ca="1">(G20-F20)/$H20</f>
        <v>0.12210764689658546</v>
      </c>
      <c r="N20" s="159">
        <f ca="1">(H20-G20)/$H20</f>
        <v>0.30972930024581141</v>
      </c>
      <c r="O20" s="123"/>
      <c r="W20" s="3">
        <v>43004</v>
      </c>
      <c r="X20" s="2">
        <v>68.203000000000003</v>
      </c>
      <c r="Y20" s="2">
        <f t="shared" si="2"/>
        <v>2.7715231309978592E-4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1.07269381967632</v>
      </c>
      <c r="F21" s="124">
        <f ca="1">SUMIFS(INDIRECT("fincad_data!"&amp;$B21),fincad_data!$C:$C,$C20,fincad_data!$D:$D,F$13,fincad_data!$B:$B,$D$2,fincad_data!$A:$A,$D$1)</f>
        <v>1.1438968309764765</v>
      </c>
      <c r="G21" s="124">
        <f ca="1">SUMIFS(INDIRECT("fincad_data!"&amp;$B21),fincad_data!$C:$C,$C20,fincad_data!$D:$D,G$13,fincad_data!$B:$B,$D$2,fincad_data!$A:$A,$D$1)</f>
        <v>1.253195664166977</v>
      </c>
      <c r="H21" s="124">
        <f ca="1">SUMIFS(INDIRECT("fincad_data!"&amp;$B21),fincad_data!$C:$C,$C20,fincad_data!$D:$D,H$13,fincad_data!$B:$B,$D$2,fincad_data!$A:$A,$D$1)</f>
        <v>1.5041887595964107</v>
      </c>
      <c r="I21" s="124"/>
      <c r="K21" s="160">
        <f ca="1">E21/$H21</f>
        <v>0.7131377713287359</v>
      </c>
      <c r="L21" s="160">
        <f ca="1">(F21-E21)/$H21</f>
        <v>4.7336486757992388E-2</v>
      </c>
      <c r="M21" s="160">
        <f ca="1">(G21-F21)/$H21</f>
        <v>7.2662976965621309E-2</v>
      </c>
      <c r="N21" s="160">
        <f ca="1">(H21-G21)/$H21</f>
        <v>0.1668627649476504</v>
      </c>
      <c r="O21" s="124"/>
      <c r="W21" s="3">
        <v>43003</v>
      </c>
      <c r="X21" s="2">
        <v>68.184100000000001</v>
      </c>
      <c r="Y21" s="2">
        <f t="shared" si="2"/>
        <v>-8.3962372310865778E-3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1.0972886552214292</v>
      </c>
      <c r="F22" s="123">
        <f ca="1">SUMIFS(INDIRECT("fincad_data!"&amp;$B22),fincad_data!$C:$C,$C22,fincad_data!$D:$D,F$13,fincad_data!$B:$B,$D$2,fincad_data!$A:$A,$D$1)</f>
        <v>1.1940419803116935</v>
      </c>
      <c r="G22" s="123">
        <f ca="1">SUMIFS(INDIRECT("fincad_data!"&amp;$B22),fincad_data!$C:$C,$C22,fincad_data!$D:$D,G$13,fincad_data!$B:$B,$D$2,fincad_data!$A:$A,$D$1)</f>
        <v>1.316431206769747</v>
      </c>
      <c r="H22" s="123">
        <f ca="1">SUMIFS(INDIRECT("fincad_data!"&amp;$B22),fincad_data!$C:$C,$C22,fincad_data!$D:$D,H$13,fincad_data!$B:$B,$D$2,fincad_data!$A:$A,$D$1)</f>
        <v>1.4677975436285526</v>
      </c>
      <c r="I22" s="123">
        <f ca="1">SUMIFS(INDIRECT("fincad_data!"&amp;$B22),fincad_data!$C:$C,$C22,fincad_data!$D:$D,I$13,fincad_data!$B:$B,$D$2,fincad_data!$A:$A,$D$1)</f>
        <v>2.6650881157766433</v>
      </c>
      <c r="K22" s="159">
        <f ca="1">E22/$I22</f>
        <v>0.41172697019875615</v>
      </c>
      <c r="L22" s="159">
        <f ca="1">(F22-E22)/$I22</f>
        <v>3.6303987293144005E-2</v>
      </c>
      <c r="M22" s="159">
        <f ca="1">(G22-F22)/$I22</f>
        <v>4.5923144429461986E-2</v>
      </c>
      <c r="N22" s="159">
        <f ca="1">(H22-G22)/$I22</f>
        <v>5.6795997086458584E-2</v>
      </c>
      <c r="O22" s="159">
        <f ca="1">(I22-H22)/$I22</f>
        <v>0.44924990099217926</v>
      </c>
      <c r="W22" s="3">
        <v>43000</v>
      </c>
      <c r="X22" s="2">
        <v>68.759</v>
      </c>
      <c r="Y22" s="2">
        <f t="shared" si="2"/>
        <v>-5.8786423115798339E-3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1.0694410177256171</v>
      </c>
      <c r="F23" s="124">
        <f ca="1">SUMIFS(INDIRECT("fincad_data!"&amp;$B23),fincad_data!$C:$C,$C22,fincad_data!$D:$D,F$13,fincad_data!$B:$B,$D$2,fincad_data!$A:$A,$D$1)</f>
        <v>1.1321064433463348</v>
      </c>
      <c r="G23" s="124">
        <f ca="1">SUMIFS(INDIRECT("fincad_data!"&amp;$B23),fincad_data!$C:$C,$C22,fincad_data!$D:$D,G$13,fincad_data!$B:$B,$D$2,fincad_data!$A:$A,$D$1)</f>
        <v>1.212058353059098</v>
      </c>
      <c r="H23" s="124">
        <f ca="1">SUMIFS(INDIRECT("fincad_data!"&amp;$B23),fincad_data!$C:$C,$C22,fincad_data!$D:$D,H$13,fincad_data!$B:$B,$D$2,fincad_data!$A:$A,$D$1)</f>
        <v>1.3065850038928681</v>
      </c>
      <c r="I23" s="124">
        <f ca="1">SUMIFS(INDIRECT("fincad_data!"&amp;$B23),fincad_data!$C:$C,$C22,fincad_data!$D:$D,I$13,fincad_data!$B:$B,$D$2,fincad_data!$A:$A,$D$1)</f>
        <v>1.970016053164213</v>
      </c>
      <c r="K23" s="161">
        <f ca="1">E23/$I23</f>
        <v>0.54285903711692873</v>
      </c>
      <c r="L23" s="161">
        <f ca="1">(F23-E23)/$I23</f>
        <v>3.1809601510640176E-2</v>
      </c>
      <c r="M23" s="161">
        <f ca="1">(G23-F23)/$I23</f>
        <v>4.0584395027819978E-2</v>
      </c>
      <c r="N23" s="161">
        <f ca="1">(H23-G23)/$I23</f>
        <v>4.7982680487269468E-2</v>
      </c>
      <c r="O23" s="161">
        <f ca="1">(I23-H23)/$I23</f>
        <v>0.33676428585734158</v>
      </c>
      <c r="W23" s="3">
        <v>42999</v>
      </c>
      <c r="X23" s="2">
        <v>69.164400000000001</v>
      </c>
      <c r="Y23" s="2">
        <f t="shared" si="2"/>
        <v>-6.2873857604445259E-4</v>
      </c>
    </row>
    <row r="24" spans="1:25" x14ac:dyDescent="0.25">
      <c r="A24" s="48"/>
      <c r="K24" s="16"/>
      <c r="W24" s="3">
        <v>42998</v>
      </c>
      <c r="X24" s="2">
        <v>69.207899999999995</v>
      </c>
      <c r="Y24" s="2">
        <f t="shared" si="2"/>
        <v>-7.128340489734754E-3</v>
      </c>
    </row>
    <row r="25" spans="1:25" x14ac:dyDescent="0.25">
      <c r="A25" s="48"/>
      <c r="C25" s="41" t="s">
        <v>32</v>
      </c>
      <c r="D25" s="40">
        <f ca="1">D6</f>
        <v>67.550558770677796</v>
      </c>
      <c r="L25" s="71"/>
      <c r="W25" s="3">
        <v>42997</v>
      </c>
      <c r="X25" s="2">
        <v>69.703000000000003</v>
      </c>
      <c r="Y25" s="2">
        <f t="shared" si="2"/>
        <v>3.6031724445042953E-3</v>
      </c>
    </row>
    <row r="26" spans="1:25" x14ac:dyDescent="0.25">
      <c r="A26" s="48"/>
      <c r="L26" s="2"/>
      <c r="W26" s="3">
        <v>42996</v>
      </c>
      <c r="X26" s="2">
        <v>69.452299999999994</v>
      </c>
      <c r="Y26" s="2">
        <f t="shared" si="2"/>
        <v>9.8115113933824171E-3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68.774199999999993</v>
      </c>
      <c r="Y27" s="2">
        <f t="shared" si="2"/>
        <v>3.5599874456259642E-3</v>
      </c>
    </row>
    <row r="28" spans="1:25" x14ac:dyDescent="0.25">
      <c r="A28" s="48"/>
      <c r="C28" s="8" t="s">
        <v>30</v>
      </c>
      <c r="D28" s="29">
        <f ca="1">E6</f>
        <v>68.922109043199995</v>
      </c>
      <c r="L28" s="71"/>
      <c r="W28" s="3">
        <v>42992</v>
      </c>
      <c r="X28" s="2">
        <v>68.529799999999994</v>
      </c>
      <c r="Y28" s="2">
        <f t="shared" si="2"/>
        <v>-4.8285538380282225E-3</v>
      </c>
    </row>
    <row r="29" spans="1:25" x14ac:dyDescent="0.25">
      <c r="A29" s="48"/>
      <c r="C29" s="11" t="s">
        <v>14</v>
      </c>
      <c r="D29" s="30">
        <f ca="1">E7</f>
        <v>70.231879167499997</v>
      </c>
      <c r="W29" s="3">
        <v>42991</v>
      </c>
      <c r="X29" s="2">
        <v>68.861500000000007</v>
      </c>
      <c r="Y29" s="2">
        <f t="shared" si="2"/>
        <v>-2.2614057181888328E-3</v>
      </c>
    </row>
    <row r="30" spans="1:25" x14ac:dyDescent="0.25">
      <c r="A30" s="48"/>
      <c r="C30" s="11" t="s">
        <v>8</v>
      </c>
      <c r="D30" s="30">
        <f ca="1">E8</f>
        <v>71.536091949600007</v>
      </c>
      <c r="L30" s="71"/>
      <c r="W30" s="3">
        <v>42990</v>
      </c>
      <c r="X30" s="2">
        <v>69.017399999999995</v>
      </c>
      <c r="Y30" s="2">
        <f t="shared" si="2"/>
        <v>9.129107209924707E-3</v>
      </c>
    </row>
    <row r="31" spans="1:25" x14ac:dyDescent="0.25">
      <c r="A31" s="48"/>
      <c r="C31" s="11" t="s">
        <v>6</v>
      </c>
      <c r="D31" s="30">
        <f ca="1">E9</f>
        <v>72.87724455</v>
      </c>
      <c r="L31" s="1"/>
      <c r="W31" s="3">
        <v>42989</v>
      </c>
      <c r="X31" s="2">
        <v>68.390199999999993</v>
      </c>
      <c r="Y31" s="2">
        <f t="shared" si="2"/>
        <v>-8.3724900351470864E-3</v>
      </c>
    </row>
    <row r="32" spans="1:25" x14ac:dyDescent="0.25">
      <c r="A32" s="48"/>
      <c r="B32" s="48"/>
      <c r="C32" s="18" t="s">
        <v>67</v>
      </c>
      <c r="D32" s="31">
        <f ca="1">E10</f>
        <v>78.273011028379003</v>
      </c>
      <c r="F32" s="4"/>
      <c r="G32" s="4"/>
      <c r="H32" s="4"/>
      <c r="L32" s="2"/>
      <c r="N32" s="74"/>
      <c r="W32" s="3">
        <v>42986</v>
      </c>
      <c r="X32" s="2">
        <v>68.965199999999996</v>
      </c>
      <c r="Y32" s="2">
        <f t="shared" si="2"/>
        <v>8.4806985266945925E-3</v>
      </c>
    </row>
    <row r="33" spans="1:25" x14ac:dyDescent="0.25">
      <c r="A33" s="48"/>
      <c r="B33" s="48"/>
      <c r="L33" s="72"/>
      <c r="N33" s="75"/>
      <c r="W33" s="3">
        <v>42985</v>
      </c>
      <c r="X33" s="2">
        <v>68.382800000000003</v>
      </c>
      <c r="Y33" s="2">
        <f t="shared" si="2"/>
        <v>-2.9535229748765124E-4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68.403000000000006</v>
      </c>
      <c r="Y34" s="2">
        <f t="shared" si="2"/>
        <v>-1.7863368276915229E-3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68.525300000000001</v>
      </c>
      <c r="Y35" s="2">
        <f t="shared" si="2"/>
        <v>-3.6983535047981513E-3</v>
      </c>
    </row>
    <row r="36" spans="1:25" x14ac:dyDescent="0.25">
      <c r="A36" s="48"/>
      <c r="B36" s="48"/>
      <c r="C36" s="49" t="s">
        <v>30</v>
      </c>
      <c r="D36" s="105">
        <f ca="1">AC2</f>
        <v>9.4032284107816375E-2</v>
      </c>
      <c r="E36" s="106">
        <f ca="1">$D$25-$D$25*D36*SQRT(B39)/SQRT($B$42)</f>
        <v>64.387321480237958</v>
      </c>
      <c r="F36" s="106">
        <f ca="1">$D$25+$D$25*D36*SQRT(B39)/SQRT($B$42)</f>
        <v>70.713796061117634</v>
      </c>
      <c r="G36" s="106">
        <f ca="1">IF(D28&gt;$D$25,F36,E36)/D28</f>
        <v>1.0259958240220801</v>
      </c>
      <c r="H36" s="106">
        <f ca="1">(D28-$D$25)/($D$25*D36*SQRT(B39)/SQRT($B$42))</f>
        <v>0.43359070047239107</v>
      </c>
      <c r="I36" s="106">
        <f ca="1">AF2</f>
        <v>4.2570999999999941</v>
      </c>
      <c r="J36" s="106">
        <f ca="1">$D$25+IF(D28&gt;$D$25,I36,I36*-1)</f>
        <v>71.80765877067779</v>
      </c>
      <c r="K36" s="107">
        <f ca="1">J36/D28</f>
        <v>1.0418668228168866</v>
      </c>
      <c r="L36" s="72"/>
      <c r="W36" s="3">
        <v>42982</v>
      </c>
      <c r="X36" s="2">
        <v>68.779200000000003</v>
      </c>
      <c r="Y36" s="2">
        <f t="shared" si="2"/>
        <v>8.472937961226959E-3</v>
      </c>
    </row>
    <row r="37" spans="1:25" x14ac:dyDescent="0.25">
      <c r="A37" s="48"/>
      <c r="B37" s="48"/>
      <c r="C37" s="50" t="s">
        <v>14</v>
      </c>
      <c r="D37" s="108">
        <f ca="1">AC3</f>
        <v>0.12208508518704489</v>
      </c>
      <c r="E37" s="109">
        <f ca="1">$D$25-$D$25*D37*SQRT(B40)/SQRT($B$42)</f>
        <v>61.719108739812519</v>
      </c>
      <c r="F37" s="109">
        <f ca="1">$D$25+$D$25*D37*SQRT(B40)/SQRT($B$42)</f>
        <v>73.38200880154308</v>
      </c>
      <c r="G37" s="109">
        <f ca="1">IF(D29&gt;$D$25,F37,E37)/D29</f>
        <v>1.044853272778451</v>
      </c>
      <c r="H37" s="109">
        <f ca="1">(D29-$D$25)/($D$25*D37*SQRT(B40)/SQRT($B$42))</f>
        <v>0.45980337354007006</v>
      </c>
      <c r="I37" s="109">
        <f ca="1">AF3</f>
        <v>9.9349999999999952</v>
      </c>
      <c r="J37" s="109">
        <f ca="1">$D$25+IF(D29&gt;$D$25,I37,I37*-1)</f>
        <v>77.485558770677784</v>
      </c>
      <c r="K37" s="110">
        <f ca="1">J37/D29</f>
        <v>1.1032818669977216</v>
      </c>
      <c r="L37" s="73"/>
      <c r="W37" s="3">
        <v>42979</v>
      </c>
      <c r="X37" s="2">
        <v>68.198899999999995</v>
      </c>
      <c r="Y37" s="2">
        <f t="shared" si="2"/>
        <v>-1.3195757218129376E-2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0.12306832774223983</v>
      </c>
      <c r="E38" s="109">
        <f ca="1">$D$25-$D$25*D38*SQRT(B41)/SQRT($B$42)</f>
        <v>60.399158195323558</v>
      </c>
      <c r="F38" s="109">
        <f ca="1">$D$25+$D$25*D38*SQRT(B41)/SQRT($B$42)</f>
        <v>74.701959346032041</v>
      </c>
      <c r="G38" s="109">
        <f ca="1">IF(D30&gt;$D$25,F38,E38)/D30</f>
        <v>1.0442555262686493</v>
      </c>
      <c r="H38" s="109">
        <f ca="1">(D30-$D$25)/($D$25*D38*SQRT(B41)/SQRT($B$42))</f>
        <v>0.55730805971874819</v>
      </c>
      <c r="I38" s="109">
        <f ca="1">AF4</f>
        <v>12.298199999999994</v>
      </c>
      <c r="J38" s="109">
        <f ca="1">$D$25+IF(D30&gt;$D$25,I38,I38*-1)</f>
        <v>79.84875877067779</v>
      </c>
      <c r="K38" s="110">
        <f ca="1">J38/D30</f>
        <v>1.1162024174724892</v>
      </c>
      <c r="W38" s="3">
        <v>42978</v>
      </c>
      <c r="X38" s="2">
        <v>69.104799999999997</v>
      </c>
      <c r="Y38" s="2">
        <f t="shared" si="2"/>
        <v>-6.1671999049753975E-3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0.13285389048721633</v>
      </c>
      <c r="E39" s="109">
        <f ca="1">$D$25-$D$25*D39*SQRT(B42)/SQRT($B$42)</f>
        <v>58.5762042334079</v>
      </c>
      <c r="F39" s="109">
        <f ca="1">$D$25+$D$25*D39*SQRT(B42)/SQRT($B$42)</f>
        <v>76.524913307947699</v>
      </c>
      <c r="G39" s="109">
        <f ca="1">IF(D31&gt;$D$25,F39,E39)/D31</f>
        <v>1.0500522320852168</v>
      </c>
      <c r="H39" s="109">
        <f ca="1">(D31-$D$25)/($D$25*D39*SQRT(B42)/SQRT($B$42))</f>
        <v>0.59354528029852538</v>
      </c>
      <c r="I39" s="109">
        <f ca="1">AF5</f>
        <v>12.298199999999994</v>
      </c>
      <c r="J39" s="109">
        <f ca="1">$D$25+IF(D31&gt;$D$25,I39,I39*-1)</f>
        <v>79.84875877067779</v>
      </c>
      <c r="K39" s="110">
        <f ca="1">J39/D31</f>
        <v>1.0956610566676233</v>
      </c>
      <c r="L39" s="72"/>
      <c r="W39" s="3">
        <v>42977</v>
      </c>
      <c r="X39" s="2">
        <v>69.532300000000006</v>
      </c>
      <c r="Y39" s="2">
        <f t="shared" si="2"/>
        <v>-1.2773960210699294E-2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0.17059500673180228</v>
      </c>
      <c r="E40" s="112">
        <f ca="1">$D$25-$D$25*D40*SQRT(B43)/SQRT($B$42)</f>
        <v>51.253461451255262</v>
      </c>
      <c r="F40" s="112">
        <f ca="1">$D$25+$D$25*D40*SQRT(B43)/SQRT($B$42)</f>
        <v>83.84765609010033</v>
      </c>
      <c r="G40" s="112">
        <f ca="1">IF(D32&gt;$D$25,F40,E40)/D32</f>
        <v>1.0712205265707762</v>
      </c>
      <c r="H40" s="112">
        <f ca="1">(D32-$D$25)/($D$25*D40*SQRT(B43)/SQRT($B$42))</f>
        <v>0.65793632126884427</v>
      </c>
      <c r="I40" s="112">
        <f ca="1">AF6</f>
        <v>31.128100000000003</v>
      </c>
      <c r="J40" s="112">
        <f ca="1">$D$25+IF(D32&gt;$D$25,I40,I40*-1)</f>
        <v>98.678658770677799</v>
      </c>
      <c r="K40" s="113">
        <f ca="1">J40/D32</f>
        <v>1.260698387275538</v>
      </c>
      <c r="L40" s="72"/>
      <c r="W40" s="3">
        <v>42976</v>
      </c>
      <c r="X40" s="2">
        <v>70.426199999999994</v>
      </c>
      <c r="Y40" s="2">
        <f t="shared" si="2"/>
        <v>5.8915554849372663E-3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70.012500000000003</v>
      </c>
      <c r="Y41" s="2">
        <f t="shared" si="2"/>
        <v>2.2736057153704098E-3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69.853499999999997</v>
      </c>
      <c r="Y42" s="2">
        <f t="shared" si="2"/>
        <v>7.332313057371166E-4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69.802300000000002</v>
      </c>
      <c r="Y43" s="2">
        <f t="shared" si="2"/>
        <v>1.0836457997695657E-3</v>
      </c>
    </row>
    <row r="44" spans="1:25" x14ac:dyDescent="0.25">
      <c r="A44" s="48"/>
      <c r="C44" s="49" t="s">
        <v>30</v>
      </c>
      <c r="D44" s="108">
        <f ca="1">G6</f>
        <v>0.112369205037951</v>
      </c>
      <c r="E44" s="109">
        <f ca="1">$D$25-$D$25*D44*SQRT(B47)/SQRT($B$42)</f>
        <v>63.770469165861094</v>
      </c>
      <c r="F44" s="109">
        <f ca="1">$D$25+$D$25*D44*SQRT(B47)/SQRT($B$50)</f>
        <v>71.330648375494491</v>
      </c>
      <c r="G44" s="109">
        <f ca="1">IF(D28&gt;$D$25,F44,E44)/D28</f>
        <v>1.0349458158743348</v>
      </c>
      <c r="H44" s="109">
        <f ca="1">(D28-$D$25)/($D$25*D44*SQRT(B47)/SQRT($B$50))</f>
        <v>0.36283538643489582</v>
      </c>
      <c r="I44" s="116">
        <f ca="1">D44/D36</f>
        <v>1.1950066522802925</v>
      </c>
      <c r="W44" s="3">
        <v>42970</v>
      </c>
      <c r="X44" s="2">
        <v>69.726699999999994</v>
      </c>
      <c r="Y44" s="2">
        <f t="shared" si="2"/>
        <v>3.4968787878430292E-3</v>
      </c>
    </row>
    <row r="45" spans="1:25" x14ac:dyDescent="0.25">
      <c r="A45" s="48"/>
      <c r="C45" s="50" t="s">
        <v>14</v>
      </c>
      <c r="D45" s="108">
        <f ca="1">G7</f>
        <v>0.122396375432759</v>
      </c>
      <c r="E45" s="109">
        <f ca="1">$D$25-$D$25*D45*SQRT(B48)/SQRT($B$42)</f>
        <v>61.704239818599113</v>
      </c>
      <c r="F45" s="109">
        <f ca="1">$D$25+$D$25*D45*SQRT(B48)/SQRT($B$50)</f>
        <v>73.396877722756471</v>
      </c>
      <c r="G45" s="109">
        <f ca="1">IF(D29&gt;$D$25,F45,E45)/D29</f>
        <v>1.0450649846305278</v>
      </c>
      <c r="H45" s="109">
        <f ca="1">(D29-$D$25)/($D$25*D45*SQRT(B48)/SQRT($B$50))</f>
        <v>0.45863395733290391</v>
      </c>
      <c r="I45" s="116">
        <f ca="1">D45/D37</f>
        <v>1.0025497811238546</v>
      </c>
      <c r="W45" s="3">
        <v>42969</v>
      </c>
      <c r="X45" s="2">
        <v>69.4833</v>
      </c>
      <c r="Y45" s="2">
        <f t="shared" si="2"/>
        <v>-5.4368631198993093E-3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0.12786469541228701</v>
      </c>
      <c r="E46" s="109">
        <f ca="1">$D$25-$D$25*D46*SQRT(B49)/SQRT($B$42)</f>
        <v>60.120445165379515</v>
      </c>
      <c r="F46" s="109">
        <f ca="1">$D$25+$D$25*D46*SQRT(B49)/SQRT($B$50)</f>
        <v>74.98067237597607</v>
      </c>
      <c r="G46" s="109">
        <f ca="1">IF(D30&gt;$D$25,F46,E46)/D30</f>
        <v>1.0481516439114804</v>
      </c>
      <c r="H46" s="109">
        <f ca="1">(D30-$D$25)/($D$25*D46*SQRT(B49)/SQRT($B$50))</f>
        <v>0.53640272418986956</v>
      </c>
      <c r="I46" s="116">
        <f ca="1">D46/D38</f>
        <v>1.0389732090948121</v>
      </c>
      <c r="W46" s="3">
        <v>42968</v>
      </c>
      <c r="X46" s="2">
        <v>69.862099999999998</v>
      </c>
      <c r="Y46" s="2">
        <f t="shared" si="2"/>
        <v>7.5518359799818802E-3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0.13044662293925799</v>
      </c>
      <c r="E47" s="109">
        <f ca="1">$D$25-$D$25*D47*SQRT(B50)/SQRT($B$42)</f>
        <v>58.738816501382999</v>
      </c>
      <c r="F47" s="109">
        <f ca="1">$D$25+$D$25*D47*SQRT(B50)/SQRT($B$50)</f>
        <v>76.362301039972593</v>
      </c>
      <c r="G47" s="109">
        <f ca="1">IF(D31&gt;$D$25,F47,E47)/D31</f>
        <v>1.0478209146283179</v>
      </c>
      <c r="H47" s="109">
        <f ca="1">(D31-$D$25)/($D$25*D47*SQRT(B50)/SQRT($B$50))</f>
        <v>0.60449859023719499</v>
      </c>
      <c r="I47" s="116">
        <f ca="1">D47/D39</f>
        <v>0.98188033832407817</v>
      </c>
      <c r="W47" s="3">
        <v>42965</v>
      </c>
      <c r="X47" s="2">
        <v>69.336500000000001</v>
      </c>
      <c r="Y47" s="2">
        <f t="shared" si="2"/>
        <v>-1.2568447073274087E-3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0.14086406420341699</v>
      </c>
      <c r="E48" s="112">
        <f ca="1">$D$25-$D$25*D48*SQRT(B51)/SQRT($B$42)</f>
        <v>54.093685635219764</v>
      </c>
      <c r="F48" s="112">
        <f ca="1">$D$25+$D$25*D48*SQRT(B51)/SQRT($B$50)</f>
        <v>81.007431906135821</v>
      </c>
      <c r="G48" s="112">
        <f ca="1">IF(D32&gt;$D$25,F48,E48)/D32</f>
        <v>1.0349344025716019</v>
      </c>
      <c r="H48" s="112">
        <f ca="1">(D32-$D$25)/($D$25*D48*SQRT(B51)/SQRT($B$50))</f>
        <v>0.7968011699128088</v>
      </c>
      <c r="I48" s="117">
        <f ca="1">D48/D40</f>
        <v>0.82572208238705236</v>
      </c>
      <c r="W48" s="3">
        <v>42964</v>
      </c>
      <c r="X48" s="2">
        <v>69.423699999999997</v>
      </c>
      <c r="Y48" s="2">
        <f t="shared" si="2"/>
        <v>-6.5855214923452917E-3</v>
      </c>
    </row>
    <row r="49" spans="2:25" x14ac:dyDescent="0.25">
      <c r="B49" s="58">
        <f>B41</f>
        <v>185</v>
      </c>
      <c r="W49" s="3">
        <v>42963</v>
      </c>
      <c r="X49" s="2">
        <v>69.882400000000004</v>
      </c>
      <c r="Y49" s="2">
        <f t="shared" si="2"/>
        <v>-2.5624531239180431E-3</v>
      </c>
    </row>
    <row r="50" spans="2:25" x14ac:dyDescent="0.25">
      <c r="B50" s="58">
        <f>B42</f>
        <v>250</v>
      </c>
      <c r="W50" s="3">
        <v>42962</v>
      </c>
      <c r="X50" s="2">
        <v>70.061700000000002</v>
      </c>
      <c r="Y50" s="2">
        <f t="shared" si="2"/>
        <v>-7.0885465403528287E-3</v>
      </c>
    </row>
    <row r="51" spans="2:25" x14ac:dyDescent="0.25">
      <c r="B51" s="58">
        <v>500</v>
      </c>
      <c r="W51" s="3">
        <v>42961</v>
      </c>
      <c r="X51" s="2">
        <v>70.560100000000006</v>
      </c>
      <c r="Y51" s="2">
        <f t="shared" si="2"/>
        <v>-2.5845220567968811E-3</v>
      </c>
    </row>
    <row r="52" spans="2:25" x14ac:dyDescent="0.25">
      <c r="W52" s="3">
        <v>42958</v>
      </c>
      <c r="X52" s="2">
        <v>70.742699999999999</v>
      </c>
      <c r="Y52" s="2">
        <f t="shared" si="2"/>
        <v>-4.7343500586460418E-4</v>
      </c>
    </row>
    <row r="53" spans="2:25" x14ac:dyDescent="0.25">
      <c r="W53" s="3">
        <v>42957</v>
      </c>
      <c r="X53" s="2">
        <v>70.776200000000003</v>
      </c>
      <c r="Y53" s="2">
        <f t="shared" si="2"/>
        <v>2.018249786806947E-3</v>
      </c>
    </row>
    <row r="54" spans="2:25" x14ac:dyDescent="0.25">
      <c r="W54" s="3">
        <v>42956</v>
      </c>
      <c r="X54" s="2">
        <v>70.633499999999998</v>
      </c>
      <c r="Y54" s="2">
        <f t="shared" si="2"/>
        <v>3.7758695875761373E-3</v>
      </c>
    </row>
    <row r="55" spans="2:25" x14ac:dyDescent="0.25">
      <c r="B55" s="58"/>
      <c r="W55" s="3">
        <v>42955</v>
      </c>
      <c r="X55" s="2">
        <v>70.3673</v>
      </c>
      <c r="Y55" s="2">
        <f t="shared" si="2"/>
        <v>-6.1444582743421482E-3</v>
      </c>
    </row>
    <row r="56" spans="2:25" x14ac:dyDescent="0.25">
      <c r="B56" s="64"/>
      <c r="W56" s="3">
        <v>42954</v>
      </c>
      <c r="X56" s="2">
        <v>70.801000000000002</v>
      </c>
      <c r="Y56" s="2">
        <f t="shared" si="2"/>
        <v>2.8727258794017615E-3</v>
      </c>
    </row>
    <row r="57" spans="2:25" x14ac:dyDescent="0.25">
      <c r="W57" s="3">
        <v>42951</v>
      </c>
      <c r="X57" s="2">
        <v>70.597899999999996</v>
      </c>
      <c r="Y57" s="2">
        <f t="shared" si="2"/>
        <v>-1.4343247407551673E-2</v>
      </c>
    </row>
    <row r="58" spans="2:25" x14ac:dyDescent="0.25">
      <c r="W58" s="3">
        <v>42950</v>
      </c>
      <c r="X58" s="2">
        <v>71.617800000000003</v>
      </c>
      <c r="Y58" s="2">
        <f t="shared" si="2"/>
        <v>-2.5213308349732542E-3</v>
      </c>
    </row>
    <row r="59" spans="2:25" x14ac:dyDescent="0.25">
      <c r="W59" s="3">
        <v>42949</v>
      </c>
      <c r="X59" s="2">
        <v>71.798599999999993</v>
      </c>
      <c r="Y59" s="2">
        <f t="shared" si="2"/>
        <v>8.0098649247102912E-3</v>
      </c>
    </row>
    <row r="60" spans="2:25" x14ac:dyDescent="0.25">
      <c r="W60" s="3">
        <v>42948</v>
      </c>
      <c r="X60" s="2">
        <v>71.225800000000007</v>
      </c>
      <c r="Y60" s="2">
        <f t="shared" si="2"/>
        <v>6.3125458732764279E-3</v>
      </c>
    </row>
    <row r="61" spans="2:25" x14ac:dyDescent="0.25">
      <c r="W61" s="3">
        <v>42947</v>
      </c>
      <c r="X61" s="2">
        <v>70.777600000000007</v>
      </c>
      <c r="Y61" s="2">
        <f t="shared" si="2"/>
        <v>1.15731769314102E-2</v>
      </c>
    </row>
    <row r="62" spans="2:25" x14ac:dyDescent="0.25">
      <c r="W62" s="3">
        <v>42944</v>
      </c>
      <c r="X62" s="2">
        <v>69.963200000000001</v>
      </c>
      <c r="Y62" s="2">
        <f t="shared" si="2"/>
        <v>6.5649421332869802E-3</v>
      </c>
    </row>
    <row r="63" spans="2:25" x14ac:dyDescent="0.25">
      <c r="W63" s="3">
        <v>42943</v>
      </c>
      <c r="X63" s="2">
        <v>69.505399999999995</v>
      </c>
      <c r="Y63" s="2">
        <f t="shared" si="2"/>
        <v>-2.9034686006457673E-3</v>
      </c>
    </row>
    <row r="64" spans="2:25" x14ac:dyDescent="0.25">
      <c r="W64" s="3">
        <v>42942</v>
      </c>
      <c r="X64" s="2">
        <v>69.707499999999996</v>
      </c>
      <c r="Y64" s="2">
        <f t="shared" si="2"/>
        <v>-7.6289795925180029E-4</v>
      </c>
    </row>
    <row r="65" spans="11:25" x14ac:dyDescent="0.25">
      <c r="W65" s="3">
        <v>42941</v>
      </c>
      <c r="X65" s="2">
        <v>69.7607</v>
      </c>
      <c r="Y65" s="2">
        <f t="shared" si="2"/>
        <v>-1.442465303996922E-3</v>
      </c>
    </row>
    <row r="66" spans="11:25" x14ac:dyDescent="0.25">
      <c r="W66" s="3">
        <v>42940</v>
      </c>
      <c r="X66" s="2">
        <v>69.861400000000003</v>
      </c>
      <c r="Y66" s="2">
        <f t="shared" si="2"/>
        <v>9.1396537491981282E-3</v>
      </c>
    </row>
    <row r="67" spans="11:25" x14ac:dyDescent="0.25">
      <c r="K67" s="48"/>
      <c r="W67" s="3">
        <v>42937</v>
      </c>
      <c r="X67" s="2">
        <v>69.225800000000007</v>
      </c>
      <c r="Y67" s="2">
        <f t="shared" si="2"/>
        <v>1.0265465341137035E-2</v>
      </c>
    </row>
    <row r="68" spans="11:25" x14ac:dyDescent="0.25">
      <c r="W68" s="3">
        <v>42936</v>
      </c>
      <c r="X68" s="2">
        <v>68.518799999999999</v>
      </c>
      <c r="Y68" s="2">
        <f t="shared" si="2"/>
        <v>8.7378663045582349E-3</v>
      </c>
    </row>
    <row r="69" spans="11:25" x14ac:dyDescent="0.25">
      <c r="W69" s="3">
        <v>42935</v>
      </c>
      <c r="X69" s="2">
        <v>67.922700000000006</v>
      </c>
      <c r="Y69" s="2">
        <f t="shared" si="2"/>
        <v>-9.3141843196506546E-3</v>
      </c>
    </row>
    <row r="70" spans="11:25" x14ac:dyDescent="0.25">
      <c r="W70" s="3">
        <v>42934</v>
      </c>
      <c r="X70" s="2">
        <v>68.558300000000003</v>
      </c>
      <c r="Y70" s="2">
        <f t="shared" ref="Y70:Y133" si="3">LN(X70/X71)</f>
        <v>6.6367829297605671E-3</v>
      </c>
    </row>
    <row r="71" spans="11:25" x14ac:dyDescent="0.25">
      <c r="W71" s="3">
        <v>42933</v>
      </c>
      <c r="X71" s="2">
        <v>68.104799999999997</v>
      </c>
      <c r="Y71" s="2">
        <f t="shared" si="3"/>
        <v>6.0043522936620705E-3</v>
      </c>
    </row>
    <row r="72" spans="11:25" x14ac:dyDescent="0.25">
      <c r="W72" s="3">
        <v>42930</v>
      </c>
      <c r="X72" s="2">
        <v>67.697100000000006</v>
      </c>
      <c r="Y72" s="2">
        <f t="shared" si="3"/>
        <v>-6.7162366080365634E-3</v>
      </c>
    </row>
    <row r="73" spans="11:25" x14ac:dyDescent="0.25">
      <c r="W73" s="3">
        <v>42929</v>
      </c>
      <c r="X73" s="2">
        <v>68.153300000000002</v>
      </c>
      <c r="Y73" s="2">
        <f t="shared" si="3"/>
        <v>-4.1642628135616167E-3</v>
      </c>
    </row>
    <row r="74" spans="11:25" x14ac:dyDescent="0.25">
      <c r="W74" s="3">
        <v>42928</v>
      </c>
      <c r="X74" s="2">
        <v>68.437700000000007</v>
      </c>
      <c r="Y74" s="2">
        <f t="shared" si="3"/>
        <v>-1.8005276491017103E-2</v>
      </c>
    </row>
    <row r="75" spans="11:25" x14ac:dyDescent="0.25">
      <c r="W75" s="3">
        <v>42927</v>
      </c>
      <c r="X75" s="2">
        <v>69.681100000000001</v>
      </c>
      <c r="Y75" s="2">
        <f t="shared" si="3"/>
        <v>1.4658928090825344E-2</v>
      </c>
    </row>
    <row r="76" spans="11:25" x14ac:dyDescent="0.25">
      <c r="W76" s="3">
        <v>42926</v>
      </c>
      <c r="X76" s="2">
        <v>68.667100000000005</v>
      </c>
      <c r="Y76" s="2">
        <f t="shared" si="3"/>
        <v>-2.4116375324750171E-3</v>
      </c>
    </row>
    <row r="77" spans="11:25" x14ac:dyDescent="0.25">
      <c r="W77" s="3">
        <v>42923</v>
      </c>
      <c r="X77" s="2">
        <v>68.832899999999995</v>
      </c>
      <c r="Y77" s="2">
        <f t="shared" si="3"/>
        <v>2.177200475202706E-3</v>
      </c>
    </row>
    <row r="78" spans="11:25" x14ac:dyDescent="0.25">
      <c r="W78" s="3">
        <v>42922</v>
      </c>
      <c r="X78" s="2">
        <v>68.683199999999999</v>
      </c>
      <c r="Y78" s="2">
        <f t="shared" si="3"/>
        <v>8.6037758950421803E-3</v>
      </c>
    </row>
    <row r="79" spans="11:25" x14ac:dyDescent="0.25">
      <c r="W79" s="3">
        <v>42921</v>
      </c>
      <c r="X79" s="2">
        <v>68.094800000000006</v>
      </c>
      <c r="Y79" s="2">
        <f t="shared" si="3"/>
        <v>9.5691262427316723E-3</v>
      </c>
    </row>
    <row r="80" spans="11:25" x14ac:dyDescent="0.25">
      <c r="W80" s="3">
        <v>42920</v>
      </c>
      <c r="X80" s="2">
        <v>67.446299999999994</v>
      </c>
      <c r="Y80" s="2">
        <f t="shared" si="3"/>
        <v>2.0184546979338009E-3</v>
      </c>
    </row>
    <row r="81" spans="23:25" x14ac:dyDescent="0.25">
      <c r="W81" s="3">
        <v>42919</v>
      </c>
      <c r="X81" s="2">
        <v>67.310299999999998</v>
      </c>
      <c r="Y81" s="2">
        <f t="shared" si="3"/>
        <v>5.6456549271756906E-5</v>
      </c>
    </row>
    <row r="82" spans="23:25" x14ac:dyDescent="0.25">
      <c r="W82" s="3">
        <v>42916</v>
      </c>
      <c r="X82" s="2">
        <v>67.3065</v>
      </c>
      <c r="Y82" s="2">
        <f t="shared" si="3"/>
        <v>-9.92142468996377E-3</v>
      </c>
    </row>
    <row r="83" spans="23:25" x14ac:dyDescent="0.25">
      <c r="W83" s="3">
        <v>42915</v>
      </c>
      <c r="X83" s="2">
        <v>67.977599999999995</v>
      </c>
      <c r="Y83" s="2">
        <f t="shared" si="3"/>
        <v>8.4709086265768816E-3</v>
      </c>
    </row>
    <row r="84" spans="23:25" x14ac:dyDescent="0.25">
      <c r="W84" s="3">
        <v>42914</v>
      </c>
      <c r="X84" s="2">
        <v>67.404200000000003</v>
      </c>
      <c r="Y84" s="2">
        <f t="shared" si="3"/>
        <v>4.5853351696550373E-4</v>
      </c>
    </row>
    <row r="85" spans="23:25" x14ac:dyDescent="0.25">
      <c r="W85" s="3">
        <v>42913</v>
      </c>
      <c r="X85" s="2">
        <v>67.3733</v>
      </c>
      <c r="Y85" s="2">
        <f t="shared" si="3"/>
        <v>2.4164056215068341E-2</v>
      </c>
    </row>
    <row r="86" spans="23:25" x14ac:dyDescent="0.25">
      <c r="W86" s="3">
        <v>42912</v>
      </c>
      <c r="X86" s="2">
        <v>65.764799999999994</v>
      </c>
      <c r="Y86" s="2">
        <f t="shared" si="3"/>
        <v>-1.1760608872086154E-2</v>
      </c>
    </row>
    <row r="87" spans="23:25" x14ac:dyDescent="0.25">
      <c r="W87" s="3">
        <v>42909</v>
      </c>
      <c r="X87" s="2">
        <v>66.5428</v>
      </c>
      <c r="Y87" s="2">
        <f t="shared" si="3"/>
        <v>-5.0142474912229437E-3</v>
      </c>
    </row>
    <row r="88" spans="23:25" x14ac:dyDescent="0.25">
      <c r="W88" s="3">
        <v>42908</v>
      </c>
      <c r="X88" s="2">
        <v>66.877300000000005</v>
      </c>
      <c r="Y88" s="2">
        <f t="shared" si="3"/>
        <v>-6.6453052099479009E-3</v>
      </c>
    </row>
    <row r="89" spans="23:25" x14ac:dyDescent="0.25">
      <c r="W89" s="3">
        <v>42907</v>
      </c>
      <c r="X89" s="2">
        <v>67.3232</v>
      </c>
      <c r="Y89" s="2">
        <f t="shared" si="3"/>
        <v>1.4592792419850686E-2</v>
      </c>
    </row>
    <row r="90" spans="23:25" x14ac:dyDescent="0.25">
      <c r="W90" s="3">
        <v>42906</v>
      </c>
      <c r="X90" s="2">
        <v>66.347899999999996</v>
      </c>
      <c r="Y90" s="2">
        <f t="shared" si="3"/>
        <v>1.764130910907153E-2</v>
      </c>
    </row>
    <row r="91" spans="23:25" x14ac:dyDescent="0.25">
      <c r="W91" s="3">
        <v>42905</v>
      </c>
      <c r="X91" s="2">
        <v>65.187700000000007</v>
      </c>
      <c r="Y91" s="2">
        <f t="shared" si="3"/>
        <v>9.85237238517939E-3</v>
      </c>
    </row>
    <row r="92" spans="23:25" x14ac:dyDescent="0.25">
      <c r="W92" s="3">
        <v>42902</v>
      </c>
      <c r="X92" s="2">
        <v>64.548599999999993</v>
      </c>
      <c r="Y92" s="2">
        <f t="shared" si="3"/>
        <v>1.1362237211226627E-3</v>
      </c>
    </row>
    <row r="93" spans="23:25" x14ac:dyDescent="0.25">
      <c r="W93" s="3">
        <v>42901</v>
      </c>
      <c r="X93" s="2">
        <v>64.475300000000004</v>
      </c>
      <c r="Y93" s="2">
        <f t="shared" si="3"/>
        <v>1.2943559205714418E-3</v>
      </c>
    </row>
    <row r="94" spans="23:25" x14ac:dyDescent="0.25">
      <c r="W94" s="3">
        <v>42900</v>
      </c>
      <c r="X94" s="2">
        <v>64.391900000000007</v>
      </c>
      <c r="Y94" s="2">
        <f t="shared" si="3"/>
        <v>7.8641247078801244E-3</v>
      </c>
    </row>
    <row r="95" spans="23:25" x14ac:dyDescent="0.25">
      <c r="W95" s="3">
        <v>42899</v>
      </c>
      <c r="X95" s="2">
        <v>63.887500000000003</v>
      </c>
      <c r="Y95" s="2">
        <f t="shared" si="3"/>
        <v>-5.257862268120394E-4</v>
      </c>
    </row>
    <row r="96" spans="23:25" x14ac:dyDescent="0.25">
      <c r="W96" s="3">
        <v>42898</v>
      </c>
      <c r="X96" s="2">
        <v>63.921100000000003</v>
      </c>
      <c r="Y96" s="2">
        <f t="shared" si="3"/>
        <v>1.1285896724336781E-3</v>
      </c>
    </row>
    <row r="97" spans="23:25" x14ac:dyDescent="0.25">
      <c r="W97" s="3">
        <v>42895</v>
      </c>
      <c r="X97" s="2">
        <v>63.848999999999997</v>
      </c>
      <c r="Y97" s="2">
        <f t="shared" si="3"/>
        <v>5.9062999375594056E-4</v>
      </c>
    </row>
    <row r="98" spans="23:25" x14ac:dyDescent="0.25">
      <c r="W98" s="3">
        <v>42894</v>
      </c>
      <c r="X98" s="2">
        <v>63.811300000000003</v>
      </c>
      <c r="Y98" s="2">
        <f t="shared" si="3"/>
        <v>-7.1486652070666011E-3</v>
      </c>
    </row>
    <row r="99" spans="23:25" x14ac:dyDescent="0.25">
      <c r="W99" s="3">
        <v>42893</v>
      </c>
      <c r="X99" s="2">
        <v>64.269099999999995</v>
      </c>
      <c r="Y99" s="2">
        <f t="shared" si="3"/>
        <v>8.3262658449263557E-3</v>
      </c>
    </row>
    <row r="100" spans="23:25" x14ac:dyDescent="0.25">
      <c r="W100" s="3">
        <v>42892</v>
      </c>
      <c r="X100" s="2">
        <v>63.736199999999997</v>
      </c>
      <c r="Y100" s="2">
        <f t="shared" si="3"/>
        <v>2.3380342573608046E-4</v>
      </c>
    </row>
    <row r="101" spans="23:25" x14ac:dyDescent="0.25">
      <c r="W101" s="3">
        <v>42891</v>
      </c>
      <c r="X101" s="2">
        <v>63.721299999999999</v>
      </c>
      <c r="Y101" s="2">
        <f t="shared" si="3"/>
        <v>-2.6830970115435428E-3</v>
      </c>
    </row>
    <row r="102" spans="23:25" x14ac:dyDescent="0.25">
      <c r="W102" s="3">
        <v>42888</v>
      </c>
      <c r="X102" s="2">
        <v>63.892499999999998</v>
      </c>
      <c r="Y102" s="2">
        <f t="shared" si="3"/>
        <v>1.0388318527102067E-2</v>
      </c>
    </row>
    <row r="103" spans="23:25" x14ac:dyDescent="0.25">
      <c r="W103" s="3">
        <v>42887</v>
      </c>
      <c r="X103" s="2">
        <v>63.232199999999999</v>
      </c>
      <c r="Y103" s="2">
        <f t="shared" si="3"/>
        <v>-6.3436824994058368E-3</v>
      </c>
    </row>
    <row r="104" spans="23:25" x14ac:dyDescent="0.25">
      <c r="W104" s="3">
        <v>42886</v>
      </c>
      <c r="X104" s="2">
        <v>63.634599999999999</v>
      </c>
      <c r="Y104" s="2">
        <f t="shared" si="3"/>
        <v>5.6638803430741052E-3</v>
      </c>
    </row>
    <row r="105" spans="23:25" x14ac:dyDescent="0.25">
      <c r="W105" s="3">
        <v>42885</v>
      </c>
      <c r="X105" s="2">
        <v>63.275199999999998</v>
      </c>
      <c r="Y105" s="2">
        <f t="shared" si="3"/>
        <v>3.3449691665749406E-3</v>
      </c>
    </row>
    <row r="106" spans="23:25" x14ac:dyDescent="0.25">
      <c r="W106" s="3">
        <v>42884</v>
      </c>
      <c r="X106" s="2">
        <v>63.063899999999997</v>
      </c>
      <c r="Y106" s="2">
        <f t="shared" si="3"/>
        <v>-2.0244653488415152E-3</v>
      </c>
    </row>
    <row r="107" spans="23:25" x14ac:dyDescent="0.25">
      <c r="W107" s="3">
        <v>42881</v>
      </c>
      <c r="X107" s="2">
        <v>63.191699999999997</v>
      </c>
      <c r="Y107" s="2">
        <f t="shared" si="3"/>
        <v>-9.4234748393994087E-3</v>
      </c>
    </row>
    <row r="108" spans="23:25" x14ac:dyDescent="0.25">
      <c r="W108" s="3">
        <v>42880</v>
      </c>
      <c r="X108" s="2">
        <v>63.79</v>
      </c>
      <c r="Y108" s="2">
        <f t="shared" si="3"/>
        <v>6.9704671749705122E-3</v>
      </c>
    </row>
    <row r="109" spans="23:25" x14ac:dyDescent="0.25">
      <c r="W109" s="3">
        <v>42879</v>
      </c>
      <c r="X109" s="2">
        <v>63.346899999999998</v>
      </c>
      <c r="Y109" s="2">
        <f t="shared" si="3"/>
        <v>5.2214398181266658E-3</v>
      </c>
    </row>
    <row r="110" spans="23:25" x14ac:dyDescent="0.25">
      <c r="W110" s="3">
        <v>42878</v>
      </c>
      <c r="X110" s="2">
        <v>63.017000000000003</v>
      </c>
      <c r="Y110" s="2">
        <f t="shared" si="3"/>
        <v>-1.0048209440906846E-2</v>
      </c>
    </row>
    <row r="111" spans="23:25" x14ac:dyDescent="0.25">
      <c r="W111" s="3">
        <v>42877</v>
      </c>
      <c r="X111" s="2">
        <v>63.653399999999998</v>
      </c>
      <c r="Y111" s="2">
        <f t="shared" si="3"/>
        <v>-1.5776179362463505E-3</v>
      </c>
    </row>
    <row r="112" spans="23:25" x14ac:dyDescent="0.25">
      <c r="W112" s="3">
        <v>42874</v>
      </c>
      <c r="X112" s="2">
        <v>63.753900000000002</v>
      </c>
      <c r="Y112" s="2">
        <f t="shared" si="3"/>
        <v>-2.6598260009058389E-3</v>
      </c>
    </row>
    <row r="113" spans="23:25" x14ac:dyDescent="0.25">
      <c r="W113" s="3">
        <v>42873</v>
      </c>
      <c r="X113" s="2">
        <v>63.923699999999997</v>
      </c>
      <c r="Y113" s="2">
        <f t="shared" si="3"/>
        <v>2.7947288083436089E-3</v>
      </c>
    </row>
    <row r="114" spans="23:25" x14ac:dyDescent="0.25">
      <c r="W114" s="3">
        <v>42872</v>
      </c>
      <c r="X114" s="2">
        <v>63.7453</v>
      </c>
      <c r="Y114" s="2">
        <f t="shared" si="3"/>
        <v>1.6695105696618761E-2</v>
      </c>
    </row>
    <row r="115" spans="23:25" x14ac:dyDescent="0.25">
      <c r="W115" s="3">
        <v>42871</v>
      </c>
      <c r="X115" s="2">
        <v>62.689900000000002</v>
      </c>
      <c r="Y115" s="2">
        <f t="shared" si="3"/>
        <v>1.3268388643971748E-2</v>
      </c>
    </row>
    <row r="116" spans="23:25" x14ac:dyDescent="0.25">
      <c r="W116" s="3">
        <v>42870</v>
      </c>
      <c r="X116" s="2">
        <v>61.863599999999998</v>
      </c>
      <c r="Y116" s="2">
        <f t="shared" si="3"/>
        <v>-8.5836331642444915E-3</v>
      </c>
    </row>
    <row r="117" spans="23:25" x14ac:dyDescent="0.25">
      <c r="W117" s="3">
        <v>42867</v>
      </c>
      <c r="X117" s="2">
        <v>62.396900000000002</v>
      </c>
      <c r="Y117" s="2">
        <f t="shared" si="3"/>
        <v>6.5957487499524138E-3</v>
      </c>
    </row>
    <row r="118" spans="23:25" x14ac:dyDescent="0.25">
      <c r="W118" s="3">
        <v>42866</v>
      </c>
      <c r="X118" s="2">
        <v>61.986699999999999</v>
      </c>
      <c r="Y118" s="2">
        <f t="shared" si="3"/>
        <v>-7.3695262242162701E-3</v>
      </c>
    </row>
    <row r="119" spans="23:25" x14ac:dyDescent="0.25">
      <c r="W119" s="3">
        <v>42865</v>
      </c>
      <c r="X119" s="2">
        <v>62.4452</v>
      </c>
      <c r="Y119" s="2">
        <f t="shared" si="3"/>
        <v>-1.7016640093101408E-2</v>
      </c>
    </row>
    <row r="120" spans="23:25" x14ac:dyDescent="0.25">
      <c r="W120" s="3">
        <v>42864</v>
      </c>
      <c r="X120" s="2">
        <v>63.5169</v>
      </c>
      <c r="Y120" s="2">
        <f t="shared" si="3"/>
        <v>-2.6273414122571074E-3</v>
      </c>
    </row>
    <row r="121" spans="23:25" x14ac:dyDescent="0.25">
      <c r="W121" s="3">
        <v>42863</v>
      </c>
      <c r="X121" s="2">
        <v>63.683999999999997</v>
      </c>
      <c r="Y121" s="2">
        <f t="shared" si="3"/>
        <v>-6.5928893369934121E-4</v>
      </c>
    </row>
    <row r="122" spans="23:25" x14ac:dyDescent="0.25">
      <c r="W122" s="3">
        <v>42860</v>
      </c>
      <c r="X122" s="2">
        <v>63.725999999999999</v>
      </c>
      <c r="Y122" s="2">
        <f t="shared" si="3"/>
        <v>-6.112217848226866E-3</v>
      </c>
    </row>
    <row r="123" spans="23:25" x14ac:dyDescent="0.25">
      <c r="W123" s="3">
        <v>42859</v>
      </c>
      <c r="X123" s="2">
        <v>64.116699999999994</v>
      </c>
      <c r="Y123" s="2">
        <f t="shared" si="3"/>
        <v>2.6077649093924748E-2</v>
      </c>
    </row>
    <row r="124" spans="23:25" x14ac:dyDescent="0.25">
      <c r="W124" s="3">
        <v>42858</v>
      </c>
      <c r="X124" s="2">
        <v>62.466299999999997</v>
      </c>
      <c r="Y124" s="2">
        <f t="shared" si="3"/>
        <v>1.8587276595750267E-3</v>
      </c>
    </row>
    <row r="125" spans="23:25" x14ac:dyDescent="0.25">
      <c r="W125" s="3">
        <v>42857</v>
      </c>
      <c r="X125" s="2">
        <v>62.350299999999997</v>
      </c>
      <c r="Y125" s="2">
        <f t="shared" si="3"/>
        <v>3.7986872413339249E-3</v>
      </c>
    </row>
    <row r="126" spans="23:25" x14ac:dyDescent="0.25">
      <c r="W126" s="3">
        <v>42856</v>
      </c>
      <c r="X126" s="2">
        <v>62.113900000000001</v>
      </c>
      <c r="Y126" s="2">
        <f t="shared" si="3"/>
        <v>1.2017412193645399E-3</v>
      </c>
    </row>
    <row r="127" spans="23:25" x14ac:dyDescent="0.25">
      <c r="W127" s="3">
        <v>42853</v>
      </c>
      <c r="X127" s="2">
        <v>62.039299999999997</v>
      </c>
      <c r="Y127" s="2">
        <f t="shared" si="3"/>
        <v>9.3371516539653349E-4</v>
      </c>
    </row>
    <row r="128" spans="23:25" x14ac:dyDescent="0.25">
      <c r="W128" s="3">
        <v>42852</v>
      </c>
      <c r="X128" s="2">
        <v>61.981400000000001</v>
      </c>
      <c r="Y128" s="2">
        <f t="shared" si="3"/>
        <v>-4.8846807776784674E-3</v>
      </c>
    </row>
    <row r="129" spans="23:25" x14ac:dyDescent="0.25">
      <c r="W129" s="3">
        <v>42851</v>
      </c>
      <c r="X129" s="2">
        <v>62.2849</v>
      </c>
      <c r="Y129" s="2">
        <f t="shared" si="3"/>
        <v>1.5197201980315342E-2</v>
      </c>
    </row>
    <row r="130" spans="23:25" x14ac:dyDescent="0.25">
      <c r="W130" s="3">
        <v>42850</v>
      </c>
      <c r="X130" s="2">
        <v>61.345500000000001</v>
      </c>
      <c r="Y130" s="2">
        <f t="shared" si="3"/>
        <v>1.1380749213091937E-2</v>
      </c>
    </row>
    <row r="131" spans="23:25" x14ac:dyDescent="0.25">
      <c r="W131" s="3">
        <v>42849</v>
      </c>
      <c r="X131" s="2">
        <v>60.651299999999999</v>
      </c>
      <c r="Y131" s="2">
        <f t="shared" si="3"/>
        <v>-3.1486535644979844E-4</v>
      </c>
    </row>
    <row r="132" spans="23:25" x14ac:dyDescent="0.25">
      <c r="W132" s="3">
        <v>42846</v>
      </c>
      <c r="X132" s="2">
        <v>60.670400000000001</v>
      </c>
      <c r="Y132" s="2">
        <f t="shared" si="3"/>
        <v>8.0610297848028537E-3</v>
      </c>
    </row>
    <row r="133" spans="23:25" x14ac:dyDescent="0.25">
      <c r="W133" s="3">
        <v>42845</v>
      </c>
      <c r="X133" s="2">
        <v>60.183300000000003</v>
      </c>
      <c r="Y133" s="2">
        <f t="shared" si="3"/>
        <v>-6.5649482654058745E-3</v>
      </c>
    </row>
    <row r="134" spans="23:25" x14ac:dyDescent="0.25">
      <c r="W134" s="3">
        <v>42844</v>
      </c>
      <c r="X134" s="2">
        <v>60.579700000000003</v>
      </c>
      <c r="Y134" s="2">
        <f t="shared" ref="Y134:Y197" si="4">LN(X134/X135)</f>
        <v>3.5338209194452378E-3</v>
      </c>
    </row>
    <row r="135" spans="23:25" x14ac:dyDescent="0.25">
      <c r="W135" s="3">
        <v>42843</v>
      </c>
      <c r="X135" s="2">
        <v>60.366</v>
      </c>
      <c r="Y135" s="2">
        <f t="shared" si="4"/>
        <v>1.4442997319906064E-2</v>
      </c>
    </row>
    <row r="136" spans="23:25" x14ac:dyDescent="0.25">
      <c r="W136" s="3">
        <v>42842</v>
      </c>
      <c r="X136" s="2">
        <v>59.500399999999999</v>
      </c>
      <c r="Y136" s="2">
        <f t="shared" si="4"/>
        <v>-2.6988576454721647E-3</v>
      </c>
    </row>
    <row r="137" spans="23:25" x14ac:dyDescent="0.25">
      <c r="W137" s="3">
        <v>42839</v>
      </c>
      <c r="X137" s="2">
        <v>59.661200000000001</v>
      </c>
      <c r="Y137" s="2">
        <f t="shared" si="4"/>
        <v>-1.9675173523213013E-3</v>
      </c>
    </row>
    <row r="138" spans="23:25" x14ac:dyDescent="0.25">
      <c r="W138" s="3">
        <v>42838</v>
      </c>
      <c r="X138" s="2">
        <v>59.778700000000001</v>
      </c>
      <c r="Y138" s="2">
        <f t="shared" si="4"/>
        <v>-9.8942312823945885E-3</v>
      </c>
    </row>
    <row r="139" spans="23:25" x14ac:dyDescent="0.25">
      <c r="W139" s="3">
        <v>42837</v>
      </c>
      <c r="X139" s="2">
        <v>60.373100000000001</v>
      </c>
      <c r="Y139" s="2">
        <f t="shared" si="4"/>
        <v>-1.2753211300725511E-4</v>
      </c>
    </row>
    <row r="140" spans="23:25" x14ac:dyDescent="0.25">
      <c r="W140" s="3">
        <v>42836</v>
      </c>
      <c r="X140" s="2">
        <v>60.380800000000001</v>
      </c>
      <c r="Y140" s="2">
        <f t="shared" si="4"/>
        <v>-3.6303201022927032E-3</v>
      </c>
    </row>
    <row r="141" spans="23:25" x14ac:dyDescent="0.25">
      <c r="W141" s="3">
        <v>42835</v>
      </c>
      <c r="X141" s="2">
        <v>60.6004</v>
      </c>
      <c r="Y141" s="2">
        <f t="shared" si="4"/>
        <v>-5.0811835631421425E-4</v>
      </c>
    </row>
    <row r="142" spans="23:25" x14ac:dyDescent="0.25">
      <c r="W142" s="3">
        <v>42832</v>
      </c>
      <c r="X142" s="2">
        <v>60.6312</v>
      </c>
      <c r="Y142" s="2">
        <f t="shared" si="4"/>
        <v>1.150225422496942E-2</v>
      </c>
    </row>
    <row r="143" spans="23:25" x14ac:dyDescent="0.25">
      <c r="W143" s="3">
        <v>42831</v>
      </c>
      <c r="X143" s="2">
        <v>59.937800000000003</v>
      </c>
      <c r="Y143" s="2">
        <f t="shared" si="4"/>
        <v>-2.6775249821382233E-3</v>
      </c>
    </row>
    <row r="144" spans="23:25" x14ac:dyDescent="0.25">
      <c r="W144" s="3">
        <v>42830</v>
      </c>
      <c r="X144" s="2">
        <v>60.098500000000001</v>
      </c>
      <c r="Y144" s="2">
        <f t="shared" si="4"/>
        <v>4.8939412260085007E-3</v>
      </c>
    </row>
    <row r="145" spans="23:25" x14ac:dyDescent="0.25">
      <c r="W145" s="3">
        <v>42829</v>
      </c>
      <c r="X145" s="2">
        <v>59.805100000000003</v>
      </c>
      <c r="Y145" s="2">
        <f t="shared" si="4"/>
        <v>-7.3545269590643528E-4</v>
      </c>
    </row>
    <row r="146" spans="23:25" x14ac:dyDescent="0.25">
      <c r="W146" s="3">
        <v>42828</v>
      </c>
      <c r="X146" s="2">
        <v>59.8491</v>
      </c>
      <c r="Y146" s="2">
        <f t="shared" si="4"/>
        <v>-1.0838063869894382E-3</v>
      </c>
    </row>
    <row r="147" spans="23:25" x14ac:dyDescent="0.25">
      <c r="W147" s="3">
        <v>42825</v>
      </c>
      <c r="X147" s="2">
        <v>59.914000000000001</v>
      </c>
      <c r="Y147" s="2">
        <f t="shared" si="4"/>
        <v>4.6577591344919121E-4</v>
      </c>
    </row>
    <row r="148" spans="23:25" x14ac:dyDescent="0.25">
      <c r="W148" s="3">
        <v>42824</v>
      </c>
      <c r="X148" s="2">
        <v>59.886099999999999</v>
      </c>
      <c r="Y148" s="2">
        <f t="shared" si="4"/>
        <v>-1.7586461245750702E-2</v>
      </c>
    </row>
    <row r="149" spans="23:25" x14ac:dyDescent="0.25">
      <c r="W149" s="3">
        <v>42823</v>
      </c>
      <c r="X149" s="2">
        <v>60.948599999999999</v>
      </c>
      <c r="Y149" s="2">
        <f t="shared" si="4"/>
        <v>-1.2215767052821883E-2</v>
      </c>
    </row>
    <row r="150" spans="23:25" x14ac:dyDescent="0.25">
      <c r="W150" s="3">
        <v>42822</v>
      </c>
      <c r="X150" s="2">
        <v>61.697699999999998</v>
      </c>
      <c r="Y150" s="2">
        <f t="shared" si="4"/>
        <v>-1.6243484113784041E-3</v>
      </c>
    </row>
    <row r="151" spans="23:25" x14ac:dyDescent="0.25">
      <c r="W151" s="3">
        <v>42821</v>
      </c>
      <c r="X151" s="2">
        <v>61.798000000000002</v>
      </c>
      <c r="Y151" s="2">
        <f t="shared" si="4"/>
        <v>5.0257149960372767E-3</v>
      </c>
    </row>
    <row r="152" spans="23:25" x14ac:dyDescent="0.25">
      <c r="W152" s="3">
        <v>42818</v>
      </c>
      <c r="X152" s="2">
        <v>61.488199999999999</v>
      </c>
      <c r="Y152" s="2">
        <f t="shared" si="4"/>
        <v>-6.6684311497448578E-3</v>
      </c>
    </row>
    <row r="153" spans="23:25" x14ac:dyDescent="0.25">
      <c r="W153" s="3">
        <v>42817</v>
      </c>
      <c r="X153" s="2">
        <v>61.8996</v>
      </c>
      <c r="Y153" s="2">
        <f t="shared" si="4"/>
        <v>-7.5610528480085084E-3</v>
      </c>
    </row>
    <row r="154" spans="23:25" x14ac:dyDescent="0.25">
      <c r="W154" s="3">
        <v>42816</v>
      </c>
      <c r="X154" s="2">
        <v>62.369399999999999</v>
      </c>
      <c r="Y154" s="2">
        <f t="shared" si="4"/>
        <v>2.7100292897137688E-4</v>
      </c>
    </row>
    <row r="155" spans="23:25" x14ac:dyDescent="0.25">
      <c r="W155" s="3">
        <v>42815</v>
      </c>
      <c r="X155" s="2">
        <v>62.352499999999999</v>
      </c>
      <c r="Y155" s="2">
        <f t="shared" si="4"/>
        <v>1.2552695665620754E-2</v>
      </c>
    </row>
    <row r="156" spans="23:25" x14ac:dyDescent="0.25">
      <c r="W156" s="3">
        <v>42814</v>
      </c>
      <c r="X156" s="2">
        <v>61.5747</v>
      </c>
      <c r="Y156" s="2">
        <f t="shared" si="4"/>
        <v>2.6620996859862862E-3</v>
      </c>
    </row>
    <row r="157" spans="23:25" x14ac:dyDescent="0.25">
      <c r="W157" s="3">
        <v>42811</v>
      </c>
      <c r="X157" s="2">
        <v>61.411000000000001</v>
      </c>
      <c r="Y157" s="2">
        <f t="shared" si="4"/>
        <v>-1.3071447136203347E-2</v>
      </c>
    </row>
    <row r="158" spans="23:25" x14ac:dyDescent="0.25">
      <c r="W158" s="3">
        <v>42810</v>
      </c>
      <c r="X158" s="2">
        <v>62.219000000000001</v>
      </c>
      <c r="Y158" s="2">
        <f t="shared" si="4"/>
        <v>-8.0534382867316658E-3</v>
      </c>
    </row>
    <row r="159" spans="23:25" x14ac:dyDescent="0.25">
      <c r="W159" s="3">
        <v>42809</v>
      </c>
      <c r="X159" s="2">
        <v>62.722099999999998</v>
      </c>
      <c r="Y159" s="2">
        <f t="shared" si="4"/>
        <v>-1.0708191673626587E-3</v>
      </c>
    </row>
    <row r="160" spans="23:25" x14ac:dyDescent="0.25">
      <c r="W160" s="3">
        <v>42808</v>
      </c>
      <c r="X160" s="2">
        <v>62.789299999999997</v>
      </c>
      <c r="Y160" s="2">
        <f t="shared" si="4"/>
        <v>1.7438547105432143E-3</v>
      </c>
    </row>
    <row r="161" spans="23:25" x14ac:dyDescent="0.25">
      <c r="W161" s="3">
        <v>42807</v>
      </c>
      <c r="X161" s="2">
        <v>62.679900000000004</v>
      </c>
      <c r="Y161" s="2">
        <f t="shared" si="4"/>
        <v>-4.8081492004010996E-3</v>
      </c>
    </row>
    <row r="162" spans="23:25" x14ac:dyDescent="0.25">
      <c r="W162" s="3">
        <v>42804</v>
      </c>
      <c r="X162" s="2">
        <v>62.981999999999999</v>
      </c>
      <c r="Y162" s="2">
        <f t="shared" si="4"/>
        <v>4.6039578532571825E-3</v>
      </c>
    </row>
    <row r="163" spans="23:25" x14ac:dyDescent="0.25">
      <c r="W163" s="3">
        <v>42803</v>
      </c>
      <c r="X163" s="2">
        <v>62.692700000000002</v>
      </c>
      <c r="Y163" s="2">
        <f t="shared" si="4"/>
        <v>9.672952657130791E-3</v>
      </c>
    </row>
    <row r="164" spans="23:25" x14ac:dyDescent="0.25">
      <c r="W164" s="3">
        <v>42802</v>
      </c>
      <c r="X164" s="2">
        <v>62.089199999999998</v>
      </c>
      <c r="Y164" s="2">
        <f t="shared" si="4"/>
        <v>9.9073130247839137E-3</v>
      </c>
    </row>
    <row r="165" spans="23:25" x14ac:dyDescent="0.25">
      <c r="W165" s="3">
        <v>42801</v>
      </c>
      <c r="X165" s="2">
        <v>61.4771</v>
      </c>
      <c r="Y165" s="2">
        <f t="shared" si="4"/>
        <v>-2.6916867223545581E-3</v>
      </c>
    </row>
    <row r="166" spans="23:25" x14ac:dyDescent="0.25">
      <c r="W166" s="3">
        <v>42800</v>
      </c>
      <c r="X166" s="2">
        <v>61.642800000000001</v>
      </c>
      <c r="Y166" s="2">
        <f t="shared" si="4"/>
        <v>-3.8405912359670098E-3</v>
      </c>
    </row>
    <row r="167" spans="23:25" x14ac:dyDescent="0.25">
      <c r="W167" s="3">
        <v>42797</v>
      </c>
      <c r="X167" s="2">
        <v>61.88</v>
      </c>
      <c r="Y167" s="2">
        <f t="shared" si="4"/>
        <v>6.5147266644406167E-4</v>
      </c>
    </row>
    <row r="168" spans="23:25" x14ac:dyDescent="0.25">
      <c r="W168" s="3">
        <v>42796</v>
      </c>
      <c r="X168" s="2">
        <v>61.839700000000001</v>
      </c>
      <c r="Y168" s="2">
        <f t="shared" si="4"/>
        <v>5.4173254608087191E-3</v>
      </c>
    </row>
    <row r="169" spans="23:25" x14ac:dyDescent="0.25">
      <c r="W169" s="3">
        <v>42795</v>
      </c>
      <c r="X169" s="2">
        <v>61.505600000000001</v>
      </c>
      <c r="Y169" s="2">
        <f t="shared" si="4"/>
        <v>-4.0515742068079766E-3</v>
      </c>
    </row>
    <row r="170" spans="23:25" x14ac:dyDescent="0.25">
      <c r="W170" s="3">
        <v>42794</v>
      </c>
      <c r="X170" s="2">
        <v>61.755299999999998</v>
      </c>
      <c r="Y170" s="2">
        <f t="shared" si="4"/>
        <v>3.4745574971365438E-3</v>
      </c>
    </row>
    <row r="171" spans="23:25" x14ac:dyDescent="0.25">
      <c r="W171" s="3">
        <v>42793</v>
      </c>
      <c r="X171" s="2">
        <v>61.5411</v>
      </c>
      <c r="Y171" s="2">
        <f t="shared" si="4"/>
        <v>-2.7812592976972769E-3</v>
      </c>
    </row>
    <row r="172" spans="23:25" x14ac:dyDescent="0.25">
      <c r="W172" s="3">
        <v>42790</v>
      </c>
      <c r="X172" s="2">
        <v>61.712499999999999</v>
      </c>
      <c r="Y172" s="2">
        <f t="shared" si="4"/>
        <v>9.4117843822902614E-3</v>
      </c>
    </row>
    <row r="173" spans="23:25" x14ac:dyDescent="0.25">
      <c r="W173" s="3">
        <v>42789</v>
      </c>
      <c r="X173" s="2">
        <v>61.134399999999999</v>
      </c>
      <c r="Y173" s="2">
        <f t="shared" si="4"/>
        <v>-2.3967564601834355E-3</v>
      </c>
    </row>
    <row r="174" spans="23:25" x14ac:dyDescent="0.25">
      <c r="W174" s="3">
        <v>42788</v>
      </c>
      <c r="X174" s="2">
        <v>61.281100000000002</v>
      </c>
      <c r="Y174" s="2">
        <f t="shared" si="4"/>
        <v>1.246949724959223E-2</v>
      </c>
    </row>
    <row r="175" spans="23:25" x14ac:dyDescent="0.25">
      <c r="W175" s="3">
        <v>42787</v>
      </c>
      <c r="X175" s="2">
        <v>60.521700000000003</v>
      </c>
      <c r="Y175" s="2">
        <f t="shared" si="4"/>
        <v>-1.5472436453495667E-2</v>
      </c>
    </row>
    <row r="176" spans="23:25" x14ac:dyDescent="0.25">
      <c r="W176" s="3">
        <v>42786</v>
      </c>
      <c r="X176" s="2">
        <v>61.465400000000002</v>
      </c>
      <c r="Y176" s="2">
        <f t="shared" si="4"/>
        <v>-6.7678586831667366E-3</v>
      </c>
    </row>
    <row r="177" spans="23:25" x14ac:dyDescent="0.25">
      <c r="W177" s="3">
        <v>42783</v>
      </c>
      <c r="X177" s="2">
        <v>61.882800000000003</v>
      </c>
      <c r="Y177" s="2">
        <f t="shared" si="4"/>
        <v>8.5607165563358189E-3</v>
      </c>
    </row>
    <row r="178" spans="23:25" x14ac:dyDescent="0.25">
      <c r="W178" s="3">
        <v>42782</v>
      </c>
      <c r="X178" s="2">
        <v>61.3553</v>
      </c>
      <c r="Y178" s="2">
        <f t="shared" si="4"/>
        <v>1.1878542208961179E-2</v>
      </c>
    </row>
    <row r="179" spans="23:25" x14ac:dyDescent="0.25">
      <c r="W179" s="3">
        <v>42781</v>
      </c>
      <c r="X179" s="2">
        <v>60.630800000000001</v>
      </c>
      <c r="Y179" s="2">
        <f t="shared" si="4"/>
        <v>4.4101140283437038E-3</v>
      </c>
    </row>
    <row r="180" spans="23:25" x14ac:dyDescent="0.25">
      <c r="W180" s="3">
        <v>42780</v>
      </c>
      <c r="X180" s="2">
        <v>60.363999999999997</v>
      </c>
      <c r="Y180" s="2">
        <f t="shared" si="4"/>
        <v>-1.7155361297431837E-2</v>
      </c>
    </row>
    <row r="181" spans="23:25" x14ac:dyDescent="0.25">
      <c r="W181" s="3">
        <v>42779</v>
      </c>
      <c r="X181" s="2">
        <v>61.408499999999997</v>
      </c>
      <c r="Y181" s="2">
        <f t="shared" si="4"/>
        <v>-1.0988365196511005E-2</v>
      </c>
    </row>
    <row r="182" spans="23:25" x14ac:dyDescent="0.25">
      <c r="W182" s="3">
        <v>42776</v>
      </c>
      <c r="X182" s="2">
        <v>62.087000000000003</v>
      </c>
      <c r="Y182" s="2">
        <f t="shared" si="4"/>
        <v>-1.1426407975650699E-2</v>
      </c>
    </row>
    <row r="183" spans="23:25" x14ac:dyDescent="0.25">
      <c r="W183" s="3">
        <v>42775</v>
      </c>
      <c r="X183" s="2">
        <v>62.8005</v>
      </c>
      <c r="Y183" s="2">
        <f t="shared" si="4"/>
        <v>-7.8038034921965758E-3</v>
      </c>
    </row>
    <row r="184" spans="23:25" x14ac:dyDescent="0.25">
      <c r="W184" s="3">
        <v>42774</v>
      </c>
      <c r="X184" s="2">
        <v>63.292499999999997</v>
      </c>
      <c r="Y184" s="2">
        <f t="shared" si="4"/>
        <v>-3.784747273584427E-3</v>
      </c>
    </row>
    <row r="185" spans="23:25" x14ac:dyDescent="0.25">
      <c r="W185" s="3">
        <v>42773</v>
      </c>
      <c r="X185" s="2">
        <v>63.532499999999999</v>
      </c>
      <c r="Y185" s="2">
        <f t="shared" si="4"/>
        <v>3.0708575076417483E-3</v>
      </c>
    </row>
    <row r="186" spans="23:25" x14ac:dyDescent="0.25">
      <c r="W186" s="3">
        <v>42772</v>
      </c>
      <c r="X186" s="2">
        <v>63.337699999999998</v>
      </c>
      <c r="Y186" s="2">
        <f t="shared" si="4"/>
        <v>-4.7866160899992108E-3</v>
      </c>
    </row>
    <row r="187" spans="23:25" x14ac:dyDescent="0.25">
      <c r="W187" s="3">
        <v>42769</v>
      </c>
      <c r="X187" s="2">
        <v>63.641599999999997</v>
      </c>
      <c r="Y187" s="2">
        <f t="shared" si="4"/>
        <v>-4.2663913256818986E-3</v>
      </c>
    </row>
    <row r="188" spans="23:25" x14ac:dyDescent="0.25">
      <c r="W188" s="3">
        <v>42768</v>
      </c>
      <c r="X188" s="2">
        <v>63.913699999999999</v>
      </c>
      <c r="Y188" s="2">
        <f t="shared" si="4"/>
        <v>-1.3117332309453795E-2</v>
      </c>
    </row>
    <row r="189" spans="23:25" x14ac:dyDescent="0.25">
      <c r="W189" s="3">
        <v>42767</v>
      </c>
      <c r="X189" s="2">
        <v>64.757599999999996</v>
      </c>
      <c r="Y189" s="2">
        <f t="shared" si="4"/>
        <v>-3.4284620317824527E-3</v>
      </c>
    </row>
    <row r="190" spans="23:25" x14ac:dyDescent="0.25">
      <c r="W190" s="3">
        <v>42766</v>
      </c>
      <c r="X190" s="2">
        <v>64.98</v>
      </c>
      <c r="Y190" s="2">
        <f t="shared" si="4"/>
        <v>1.3583685580203344E-2</v>
      </c>
    </row>
    <row r="191" spans="23:25" x14ac:dyDescent="0.25">
      <c r="W191" s="3">
        <v>42765</v>
      </c>
      <c r="X191" s="2">
        <v>64.103300000000004</v>
      </c>
      <c r="Y191" s="2">
        <f t="shared" si="4"/>
        <v>1.5127663007458169E-3</v>
      </c>
    </row>
    <row r="192" spans="23:25" x14ac:dyDescent="0.25">
      <c r="W192" s="3">
        <v>42762</v>
      </c>
      <c r="X192" s="2">
        <v>64.006399999999999</v>
      </c>
      <c r="Y192" s="2">
        <f t="shared" si="4"/>
        <v>-6.3494748849203227E-3</v>
      </c>
    </row>
    <row r="193" spans="23:25" x14ac:dyDescent="0.25">
      <c r="W193" s="3">
        <v>42761</v>
      </c>
      <c r="X193" s="2">
        <v>64.414100000000005</v>
      </c>
      <c r="Y193" s="2">
        <f t="shared" si="4"/>
        <v>6.5197848572933724E-3</v>
      </c>
    </row>
    <row r="194" spans="23:25" x14ac:dyDescent="0.25">
      <c r="W194" s="3">
        <v>42760</v>
      </c>
      <c r="X194" s="2">
        <v>63.9955</v>
      </c>
      <c r="Y194" s="2">
        <f t="shared" si="4"/>
        <v>6.4870752945141727E-3</v>
      </c>
    </row>
    <row r="195" spans="23:25" x14ac:dyDescent="0.25">
      <c r="W195" s="3">
        <v>42759</v>
      </c>
      <c r="X195" s="2">
        <v>63.581699999999998</v>
      </c>
      <c r="Y195" s="2">
        <f t="shared" si="4"/>
        <v>-8.1217909534438588E-3</v>
      </c>
    </row>
    <row r="196" spans="23:25" x14ac:dyDescent="0.25">
      <c r="W196" s="3">
        <v>42758</v>
      </c>
      <c r="X196" s="2">
        <v>64.100200000000001</v>
      </c>
      <c r="Y196" s="2">
        <f t="shared" si="4"/>
        <v>5.7136218116771251E-3</v>
      </c>
    </row>
    <row r="197" spans="23:25" x14ac:dyDescent="0.25">
      <c r="W197" s="3">
        <v>42755</v>
      </c>
      <c r="X197" s="2">
        <v>63.734999999999999</v>
      </c>
      <c r="Y197" s="2">
        <f t="shared" si="4"/>
        <v>1.7260452423614901E-4</v>
      </c>
    </row>
    <row r="198" spans="23:25" x14ac:dyDescent="0.25">
      <c r="W198" s="3">
        <v>42754</v>
      </c>
      <c r="X198" s="2">
        <v>63.723999999999997</v>
      </c>
      <c r="Y198" s="2">
        <f t="shared" ref="Y198:Y261" si="5">LN(X198/X199)</f>
        <v>7.2669404564276478E-3</v>
      </c>
    </row>
    <row r="199" spans="23:25" x14ac:dyDescent="0.25">
      <c r="W199" s="3">
        <v>42753</v>
      </c>
      <c r="X199" s="2">
        <v>63.262599999999999</v>
      </c>
      <c r="Y199" s="2">
        <f t="shared" si="5"/>
        <v>-5.8913164192216701E-3</v>
      </c>
    </row>
    <row r="200" spans="23:25" x14ac:dyDescent="0.25">
      <c r="W200" s="3">
        <v>42752</v>
      </c>
      <c r="X200" s="2">
        <v>63.636400000000002</v>
      </c>
      <c r="Y200" s="2">
        <f t="shared" si="5"/>
        <v>2.3520482700044431E-3</v>
      </c>
    </row>
    <row r="201" spans="23:25" x14ac:dyDescent="0.25">
      <c r="W201" s="3">
        <v>42751</v>
      </c>
      <c r="X201" s="2">
        <v>63.486899999999999</v>
      </c>
      <c r="Y201" s="2">
        <f t="shared" si="5"/>
        <v>1.1962374326285087E-3</v>
      </c>
    </row>
    <row r="202" spans="23:25" x14ac:dyDescent="0.25">
      <c r="W202" s="3">
        <v>42748</v>
      </c>
      <c r="X202" s="2">
        <v>63.411000000000001</v>
      </c>
      <c r="Y202" s="2">
        <f t="shared" si="5"/>
        <v>5.7029414087122546E-3</v>
      </c>
    </row>
    <row r="203" spans="23:25" x14ac:dyDescent="0.25">
      <c r="W203" s="3">
        <v>42747</v>
      </c>
      <c r="X203" s="2">
        <v>63.050400000000003</v>
      </c>
      <c r="Y203" s="2">
        <f t="shared" si="5"/>
        <v>-3.5290326571233085E-3</v>
      </c>
    </row>
    <row r="204" spans="23:25" x14ac:dyDescent="0.25">
      <c r="W204" s="3">
        <v>42746</v>
      </c>
      <c r="X204" s="2">
        <v>63.273299999999999</v>
      </c>
      <c r="Y204" s="2">
        <f t="shared" si="5"/>
        <v>-3.2819351202875778E-3</v>
      </c>
    </row>
    <row r="205" spans="23:25" x14ac:dyDescent="0.25">
      <c r="W205" s="3">
        <v>42745</v>
      </c>
      <c r="X205" s="2">
        <v>63.481299999999997</v>
      </c>
      <c r="Y205" s="2">
        <f t="shared" si="5"/>
        <v>-1.5457170040163405E-3</v>
      </c>
    </row>
    <row r="206" spans="23:25" x14ac:dyDescent="0.25">
      <c r="W206" s="3">
        <v>42744</v>
      </c>
      <c r="X206" s="2">
        <v>63.579500000000003</v>
      </c>
      <c r="Y206" s="2">
        <f t="shared" si="5"/>
        <v>1.2731000323270307E-2</v>
      </c>
    </row>
    <row r="207" spans="23:25" x14ac:dyDescent="0.25">
      <c r="W207" s="3">
        <v>42741</v>
      </c>
      <c r="X207" s="2">
        <v>62.775199999999998</v>
      </c>
      <c r="Y207" s="2">
        <f t="shared" si="5"/>
        <v>-2.707592931927585E-3</v>
      </c>
    </row>
    <row r="208" spans="23:25" x14ac:dyDescent="0.25">
      <c r="W208" s="3">
        <v>42740</v>
      </c>
      <c r="X208" s="2">
        <v>62.945399999999999</v>
      </c>
      <c r="Y208" s="2">
        <f t="shared" si="5"/>
        <v>-5.7629742896134172E-3</v>
      </c>
    </row>
    <row r="209" spans="23:25" x14ac:dyDescent="0.25">
      <c r="W209" s="3">
        <v>42739</v>
      </c>
      <c r="X209" s="2">
        <v>63.309199999999997</v>
      </c>
      <c r="Y209" s="2">
        <f t="shared" si="5"/>
        <v>-9.1887537390519304E-4</v>
      </c>
    </row>
    <row r="210" spans="23:25" x14ac:dyDescent="0.25">
      <c r="W210" s="3">
        <v>42738</v>
      </c>
      <c r="X210" s="2">
        <v>63.367400000000004</v>
      </c>
      <c r="Y210" s="2">
        <f t="shared" si="5"/>
        <v>-9.8726103872067254E-3</v>
      </c>
    </row>
    <row r="211" spans="23:25" x14ac:dyDescent="0.25">
      <c r="W211" s="3">
        <v>42737</v>
      </c>
      <c r="X211" s="2">
        <v>63.996099999999998</v>
      </c>
      <c r="Y211" s="2">
        <f t="shared" si="5"/>
        <v>-1.1170869891494625E-2</v>
      </c>
    </row>
    <row r="212" spans="23:25" x14ac:dyDescent="0.25">
      <c r="W212" s="3">
        <v>42734</v>
      </c>
      <c r="X212" s="2">
        <v>64.715000000000003</v>
      </c>
      <c r="Y212" s="2">
        <f t="shared" si="5"/>
        <v>2.5841344447324603E-2</v>
      </c>
    </row>
    <row r="213" spans="23:25" x14ac:dyDescent="0.25">
      <c r="W213" s="3">
        <v>42733</v>
      </c>
      <c r="X213" s="2">
        <v>63.064100000000003</v>
      </c>
      <c r="Y213" s="2">
        <f t="shared" si="5"/>
        <v>1.2137878250301057E-3</v>
      </c>
    </row>
    <row r="214" spans="23:25" x14ac:dyDescent="0.25">
      <c r="W214" s="3">
        <v>42732</v>
      </c>
      <c r="X214" s="2">
        <v>62.9876</v>
      </c>
      <c r="Y214" s="2">
        <f t="shared" si="5"/>
        <v>-6.9265305048230134E-3</v>
      </c>
    </row>
    <row r="215" spans="23:25" x14ac:dyDescent="0.25">
      <c r="W215" s="3">
        <v>42731</v>
      </c>
      <c r="X215" s="2">
        <v>63.425400000000003</v>
      </c>
      <c r="Y215" s="2">
        <f t="shared" si="5"/>
        <v>-4.9871179318841646E-3</v>
      </c>
    </row>
    <row r="216" spans="23:25" x14ac:dyDescent="0.25">
      <c r="W216" s="3">
        <v>42730</v>
      </c>
      <c r="X216" s="2">
        <v>63.7425</v>
      </c>
      <c r="Y216" s="2">
        <f t="shared" si="5"/>
        <v>-4.9014872985883532E-3</v>
      </c>
    </row>
    <row r="217" spans="23:25" x14ac:dyDescent="0.25">
      <c r="W217" s="3">
        <v>42727</v>
      </c>
      <c r="X217" s="2">
        <v>64.055700000000002</v>
      </c>
      <c r="Y217" s="2">
        <f t="shared" si="5"/>
        <v>6.5783837381147839E-3</v>
      </c>
    </row>
    <row r="218" spans="23:25" x14ac:dyDescent="0.25">
      <c r="W218" s="3">
        <v>42726</v>
      </c>
      <c r="X218" s="2">
        <v>63.6357</v>
      </c>
      <c r="Y218" s="2">
        <f t="shared" si="5"/>
        <v>-2.5989326994736734E-3</v>
      </c>
    </row>
    <row r="219" spans="23:25" x14ac:dyDescent="0.25">
      <c r="W219" s="3">
        <v>42725</v>
      </c>
      <c r="X219" s="2">
        <v>63.801299999999998</v>
      </c>
      <c r="Y219" s="2">
        <f t="shared" si="5"/>
        <v>-6.9880109888719876E-4</v>
      </c>
    </row>
    <row r="220" spans="23:25" x14ac:dyDescent="0.25">
      <c r="W220" s="3">
        <v>42724</v>
      </c>
      <c r="X220" s="2">
        <v>63.8459</v>
      </c>
      <c r="Y220" s="2">
        <f t="shared" si="5"/>
        <v>-7.9780023039192956E-3</v>
      </c>
    </row>
    <row r="221" spans="23:25" x14ac:dyDescent="0.25">
      <c r="W221" s="3">
        <v>42723</v>
      </c>
      <c r="X221" s="2">
        <v>64.357299999999995</v>
      </c>
      <c r="Y221" s="2">
        <f t="shared" si="5"/>
        <v>-7.8192749723502812E-3</v>
      </c>
    </row>
    <row r="222" spans="23:25" x14ac:dyDescent="0.25">
      <c r="W222" s="3">
        <v>42720</v>
      </c>
      <c r="X222" s="2">
        <v>64.862499999999997</v>
      </c>
      <c r="Y222" s="2">
        <f t="shared" si="5"/>
        <v>8.0741347930588878E-3</v>
      </c>
    </row>
    <row r="223" spans="23:25" x14ac:dyDescent="0.25">
      <c r="W223" s="3">
        <v>42719</v>
      </c>
      <c r="X223" s="2">
        <v>64.340900000000005</v>
      </c>
      <c r="Y223" s="2">
        <f t="shared" si="5"/>
        <v>-1.7150568151199218E-2</v>
      </c>
    </row>
    <row r="224" spans="23:25" x14ac:dyDescent="0.25">
      <c r="W224" s="3">
        <v>42718</v>
      </c>
      <c r="X224" s="2">
        <v>65.453900000000004</v>
      </c>
      <c r="Y224" s="2">
        <f t="shared" si="5"/>
        <v>1.5631693751808614E-2</v>
      </c>
    </row>
    <row r="225" spans="23:25" x14ac:dyDescent="0.25">
      <c r="W225" s="3">
        <v>42717</v>
      </c>
      <c r="X225" s="2">
        <v>64.438699999999997</v>
      </c>
      <c r="Y225" s="2">
        <f t="shared" si="5"/>
        <v>-7.065440501391196E-3</v>
      </c>
    </row>
    <row r="226" spans="23:25" x14ac:dyDescent="0.25">
      <c r="W226" s="3">
        <v>42716</v>
      </c>
      <c r="X226" s="2">
        <v>64.895600000000002</v>
      </c>
      <c r="Y226" s="2">
        <f t="shared" si="5"/>
        <v>-1.6430879260638676E-2</v>
      </c>
    </row>
    <row r="227" spans="23:25" x14ac:dyDescent="0.25">
      <c r="W227" s="3">
        <v>42713</v>
      </c>
      <c r="X227" s="2">
        <v>65.970699999999994</v>
      </c>
      <c r="Y227" s="2">
        <f t="shared" si="5"/>
        <v>-1.8618781261124602E-2</v>
      </c>
    </row>
    <row r="228" spans="23:25" x14ac:dyDescent="0.25">
      <c r="W228" s="3">
        <v>42712</v>
      </c>
      <c r="X228" s="2">
        <v>67.210499999999996</v>
      </c>
      <c r="Y228" s="2">
        <f t="shared" si="5"/>
        <v>-1.2335356832131546E-2</v>
      </c>
    </row>
    <row r="229" spans="23:25" x14ac:dyDescent="0.25">
      <c r="W229" s="3">
        <v>42711</v>
      </c>
      <c r="X229" s="2">
        <v>68.044700000000006</v>
      </c>
      <c r="Y229" s="2">
        <f t="shared" si="5"/>
        <v>-5.7531554766449651E-3</v>
      </c>
    </row>
    <row r="230" spans="23:25" x14ac:dyDescent="0.25">
      <c r="W230" s="3">
        <v>42710</v>
      </c>
      <c r="X230" s="2">
        <v>68.437299999999993</v>
      </c>
      <c r="Y230" s="2">
        <f t="shared" si="5"/>
        <v>-3.6987328516985582E-3</v>
      </c>
    </row>
    <row r="231" spans="23:25" x14ac:dyDescent="0.25">
      <c r="W231" s="3">
        <v>42709</v>
      </c>
      <c r="X231" s="2">
        <v>68.690899999999999</v>
      </c>
      <c r="Y231" s="2">
        <f t="shared" si="5"/>
        <v>7.6840268182683516E-3</v>
      </c>
    </row>
    <row r="232" spans="23:25" x14ac:dyDescent="0.25">
      <c r="W232" s="3">
        <v>42706</v>
      </c>
      <c r="X232" s="2">
        <v>68.165099999999995</v>
      </c>
      <c r="Y232" s="2">
        <f t="shared" si="5"/>
        <v>-7.7135830336454029E-4</v>
      </c>
    </row>
    <row r="233" spans="23:25" x14ac:dyDescent="0.25">
      <c r="W233" s="3">
        <v>42705</v>
      </c>
      <c r="X233" s="2">
        <v>68.217699999999994</v>
      </c>
      <c r="Y233" s="2">
        <f t="shared" si="5"/>
        <v>4.9906125662298175E-3</v>
      </c>
    </row>
    <row r="234" spans="23:25" x14ac:dyDescent="0.25">
      <c r="W234" s="3">
        <v>42704</v>
      </c>
      <c r="X234" s="2">
        <v>67.878100000000003</v>
      </c>
      <c r="Y234" s="2">
        <f t="shared" si="5"/>
        <v>-2.1167148301627605E-2</v>
      </c>
    </row>
    <row r="235" spans="23:25" x14ac:dyDescent="0.25">
      <c r="W235" s="3">
        <v>42703</v>
      </c>
      <c r="X235" s="2">
        <v>69.330200000000005</v>
      </c>
      <c r="Y235" s="2">
        <f t="shared" si="5"/>
        <v>8.0199348667633393E-3</v>
      </c>
    </row>
    <row r="236" spans="23:25" x14ac:dyDescent="0.25">
      <c r="W236" s="3">
        <v>42702</v>
      </c>
      <c r="X236" s="2">
        <v>68.776399999999995</v>
      </c>
      <c r="Y236" s="2">
        <f t="shared" si="5"/>
        <v>3.6210834706376486E-4</v>
      </c>
    </row>
    <row r="237" spans="23:25" x14ac:dyDescent="0.25">
      <c r="W237" s="3">
        <v>42699</v>
      </c>
      <c r="X237" s="2">
        <v>68.751499999999993</v>
      </c>
      <c r="Y237" s="2">
        <f t="shared" si="5"/>
        <v>9.9164267131136487E-3</v>
      </c>
    </row>
    <row r="238" spans="23:25" x14ac:dyDescent="0.25">
      <c r="W238" s="3">
        <v>42698</v>
      </c>
      <c r="X238" s="2">
        <v>68.073099999999997</v>
      </c>
      <c r="Y238" s="2">
        <f t="shared" si="5"/>
        <v>3.7898708017452061E-3</v>
      </c>
    </row>
    <row r="239" spans="23:25" x14ac:dyDescent="0.25">
      <c r="W239" s="3">
        <v>42697</v>
      </c>
      <c r="X239" s="2">
        <v>67.815600000000003</v>
      </c>
      <c r="Y239" s="2">
        <f t="shared" si="5"/>
        <v>1.9335770842311385E-3</v>
      </c>
    </row>
    <row r="240" spans="23:25" x14ac:dyDescent="0.25">
      <c r="W240" s="3">
        <v>42696</v>
      </c>
      <c r="X240" s="2">
        <v>67.684600000000003</v>
      </c>
      <c r="Y240" s="2">
        <f t="shared" si="5"/>
        <v>-4.6063773164756782E-3</v>
      </c>
    </row>
    <row r="241" spans="23:25" x14ac:dyDescent="0.25">
      <c r="W241" s="3">
        <v>42695</v>
      </c>
      <c r="X241" s="2">
        <v>67.997100000000003</v>
      </c>
      <c r="Y241" s="2">
        <f t="shared" si="5"/>
        <v>-1.0744007154169758E-2</v>
      </c>
    </row>
    <row r="242" spans="23:25" x14ac:dyDescent="0.25">
      <c r="W242" s="3">
        <v>42692</v>
      </c>
      <c r="X242" s="2">
        <v>68.7316</v>
      </c>
      <c r="Y242" s="2">
        <f t="shared" si="5"/>
        <v>-2.9912326516800037E-3</v>
      </c>
    </row>
    <row r="243" spans="23:25" x14ac:dyDescent="0.25">
      <c r="W243" s="3">
        <v>42691</v>
      </c>
      <c r="X243" s="2">
        <v>68.9375</v>
      </c>
      <c r="Y243" s="2">
        <f t="shared" si="5"/>
        <v>-4.0505343651099724E-3</v>
      </c>
    </row>
    <row r="244" spans="23:25" x14ac:dyDescent="0.25">
      <c r="W244" s="3">
        <v>42690</v>
      </c>
      <c r="X244" s="2">
        <v>69.217299999999994</v>
      </c>
      <c r="Y244" s="2">
        <f t="shared" si="5"/>
        <v>3.3863850608207222E-3</v>
      </c>
    </row>
    <row r="245" spans="23:25" x14ac:dyDescent="0.25">
      <c r="W245" s="3">
        <v>42689</v>
      </c>
      <c r="X245" s="2">
        <v>68.9833</v>
      </c>
      <c r="Y245" s="2">
        <f t="shared" si="5"/>
        <v>-2.7146433087471663E-2</v>
      </c>
    </row>
    <row r="246" spans="23:25" x14ac:dyDescent="0.25">
      <c r="W246" s="3">
        <v>42688</v>
      </c>
      <c r="X246" s="2">
        <v>70.881600000000006</v>
      </c>
      <c r="Y246" s="2">
        <f t="shared" si="5"/>
        <v>-8.0542025599757254E-3</v>
      </c>
    </row>
    <row r="247" spans="23:25" x14ac:dyDescent="0.25">
      <c r="W247" s="3">
        <v>42685</v>
      </c>
      <c r="X247" s="2">
        <v>71.454800000000006</v>
      </c>
      <c r="Y247" s="2">
        <f t="shared" si="5"/>
        <v>-5.2327087456710954E-4</v>
      </c>
    </row>
    <row r="248" spans="23:25" x14ac:dyDescent="0.25">
      <c r="W248" s="3">
        <v>42684</v>
      </c>
      <c r="X248" s="2">
        <v>71.492199999999997</v>
      </c>
      <c r="Y248" s="2">
        <f t="shared" si="5"/>
        <v>2.5830026568101086E-2</v>
      </c>
    </row>
    <row r="249" spans="23:25" x14ac:dyDescent="0.25">
      <c r="W249" s="3">
        <v>42683</v>
      </c>
      <c r="X249" s="2">
        <v>69.669200000000004</v>
      </c>
      <c r="Y249" s="2">
        <f t="shared" si="5"/>
        <v>-8.0143961091036497E-3</v>
      </c>
    </row>
    <row r="250" spans="23:25" x14ac:dyDescent="0.25">
      <c r="W250" s="3">
        <v>42682</v>
      </c>
      <c r="X250" s="2">
        <v>70.229799999999997</v>
      </c>
      <c r="Y250" s="2">
        <f t="shared" si="5"/>
        <v>-6.5477819593650873E-4</v>
      </c>
    </row>
    <row r="251" spans="23:25" x14ac:dyDescent="0.25">
      <c r="W251" s="3">
        <v>42681</v>
      </c>
      <c r="X251" s="2">
        <v>70.275800000000004</v>
      </c>
      <c r="Y251" s="2">
        <f t="shared" si="5"/>
        <v>-1.9023655236366229E-2</v>
      </c>
    </row>
    <row r="252" spans="23:25" x14ac:dyDescent="0.25">
      <c r="W252" s="3">
        <v>42678</v>
      </c>
      <c r="X252" s="2">
        <v>71.625500000000002</v>
      </c>
      <c r="Y252" s="2">
        <f t="shared" si="5"/>
        <v>1.397351938559481E-2</v>
      </c>
    </row>
    <row r="253" spans="23:25" x14ac:dyDescent="0.25">
      <c r="W253" s="3">
        <v>42677</v>
      </c>
      <c r="X253" s="2">
        <v>70.631600000000006</v>
      </c>
      <c r="Y253" s="2">
        <f t="shared" si="5"/>
        <v>2.0904839605529117E-3</v>
      </c>
    </row>
    <row r="254" spans="23:25" x14ac:dyDescent="0.25">
      <c r="W254" s="3">
        <v>42676</v>
      </c>
      <c r="X254" s="2">
        <v>70.484099999999998</v>
      </c>
      <c r="Y254" s="2">
        <f t="shared" si="5"/>
        <v>6.8447686718702471E-3</v>
      </c>
    </row>
    <row r="255" spans="23:25" x14ac:dyDescent="0.25">
      <c r="W255" s="3">
        <v>42675</v>
      </c>
      <c r="X255" s="2">
        <v>70.003299999999996</v>
      </c>
      <c r="Y255" s="2">
        <f t="shared" si="5"/>
        <v>8.1513206439687395E-3</v>
      </c>
    </row>
    <row r="256" spans="23:25" x14ac:dyDescent="0.25">
      <c r="W256" s="3">
        <v>42674</v>
      </c>
      <c r="X256" s="2">
        <v>69.435000000000002</v>
      </c>
      <c r="Y256" s="2">
        <f t="shared" si="5"/>
        <v>4.6829432741224671E-3</v>
      </c>
    </row>
    <row r="257" spans="23:25" x14ac:dyDescent="0.25">
      <c r="W257" s="3">
        <v>42671</v>
      </c>
      <c r="X257" s="2">
        <v>69.110600000000005</v>
      </c>
      <c r="Y257" s="2">
        <f t="shared" si="5"/>
        <v>1.1167512790720346E-2</v>
      </c>
    </row>
    <row r="258" spans="23:25" x14ac:dyDescent="0.25">
      <c r="W258" s="3">
        <v>42670</v>
      </c>
      <c r="X258" s="2">
        <v>68.343100000000007</v>
      </c>
      <c r="Y258" s="2">
        <f t="shared" si="5"/>
        <v>-3.2707623411958992E-3</v>
      </c>
    </row>
    <row r="259" spans="23:25" x14ac:dyDescent="0.25">
      <c r="W259" s="3">
        <v>42669</v>
      </c>
      <c r="X259" s="2">
        <v>68.566999999999993</v>
      </c>
      <c r="Y259" s="2">
        <f t="shared" si="5"/>
        <v>1.405251018719858E-2</v>
      </c>
    </row>
    <row r="260" spans="23:25" x14ac:dyDescent="0.25">
      <c r="W260" s="3">
        <v>42668</v>
      </c>
      <c r="X260" s="2">
        <v>67.610200000000006</v>
      </c>
      <c r="Y260" s="2">
        <f t="shared" si="5"/>
        <v>-1.4307126738058447E-3</v>
      </c>
    </row>
    <row r="261" spans="23:25" x14ac:dyDescent="0.25">
      <c r="W261" s="3">
        <v>42667</v>
      </c>
      <c r="X261" s="2">
        <v>67.706999999999994</v>
      </c>
      <c r="Y261" s="2">
        <f t="shared" si="5"/>
        <v>-1.8548076473132054E-3</v>
      </c>
    </row>
    <row r="262" spans="23:25" x14ac:dyDescent="0.25">
      <c r="W262" s="3">
        <v>42664</v>
      </c>
      <c r="X262" s="2">
        <v>67.832700000000003</v>
      </c>
      <c r="Y262" s="2">
        <f t="shared" ref="Y262:Y325" si="6">LN(X262/X263)</f>
        <v>-6.0422078861805057E-3</v>
      </c>
    </row>
    <row r="263" spans="23:25" x14ac:dyDescent="0.25">
      <c r="W263" s="3">
        <v>42663</v>
      </c>
      <c r="X263" s="2">
        <v>68.243799999999993</v>
      </c>
      <c r="Y263" s="2">
        <f t="shared" si="6"/>
        <v>-1.733452844647293E-3</v>
      </c>
    </row>
    <row r="264" spans="23:25" x14ac:dyDescent="0.25">
      <c r="W264" s="3">
        <v>42662</v>
      </c>
      <c r="X264" s="2">
        <v>68.362200000000001</v>
      </c>
      <c r="Y264" s="2">
        <f t="shared" si="6"/>
        <v>-5.4428552100511248E-3</v>
      </c>
    </row>
    <row r="265" spans="23:25" x14ac:dyDescent="0.25">
      <c r="W265" s="3">
        <v>42661</v>
      </c>
      <c r="X265" s="2">
        <v>68.735299999999995</v>
      </c>
      <c r="Y265" s="2">
        <f t="shared" si="6"/>
        <v>-1.0318255435415582E-2</v>
      </c>
    </row>
    <row r="266" spans="23:25" x14ac:dyDescent="0.25">
      <c r="W266" s="3">
        <v>42660</v>
      </c>
      <c r="X266" s="2">
        <v>69.4482</v>
      </c>
      <c r="Y266" s="2">
        <f t="shared" si="6"/>
        <v>6.1123931216934104E-3</v>
      </c>
    </row>
    <row r="267" spans="23:25" x14ac:dyDescent="0.25">
      <c r="W267" s="3">
        <v>42657</v>
      </c>
      <c r="X267" s="2">
        <v>69.025000000000006</v>
      </c>
      <c r="Y267" s="2">
        <f t="shared" si="6"/>
        <v>-9.4373990421233039E-3</v>
      </c>
    </row>
    <row r="268" spans="23:25" x14ac:dyDescent="0.25">
      <c r="W268" s="3">
        <v>42656</v>
      </c>
      <c r="X268" s="2">
        <v>69.679500000000004</v>
      </c>
      <c r="Y268" s="2">
        <f t="shared" si="6"/>
        <v>3.5150937069979428E-3</v>
      </c>
    </row>
    <row r="269" spans="23:25" x14ac:dyDescent="0.25">
      <c r="W269" s="3">
        <v>42655</v>
      </c>
      <c r="X269" s="2">
        <v>69.435000000000002</v>
      </c>
      <c r="Y269" s="2">
        <f t="shared" si="6"/>
        <v>1.9966632814140892E-3</v>
      </c>
    </row>
    <row r="270" spans="23:25" x14ac:dyDescent="0.25">
      <c r="W270" s="3">
        <v>42654</v>
      </c>
      <c r="X270" s="2">
        <v>69.296499999999995</v>
      </c>
      <c r="Y270" s="2">
        <f t="shared" si="6"/>
        <v>4.1024052306347257E-3</v>
      </c>
    </row>
    <row r="271" spans="23:25" x14ac:dyDescent="0.25">
      <c r="W271" s="3">
        <v>42653</v>
      </c>
      <c r="X271" s="2">
        <v>69.012799999999999</v>
      </c>
      <c r="Y271" s="2">
        <f t="shared" si="6"/>
        <v>-1.0030266911250313E-2</v>
      </c>
    </row>
    <row r="272" spans="23:25" x14ac:dyDescent="0.25">
      <c r="W272" s="3">
        <v>42650</v>
      </c>
      <c r="X272" s="2">
        <v>69.708500000000001</v>
      </c>
      <c r="Y272" s="2">
        <f t="shared" si="6"/>
        <v>7.1653417403152574E-3</v>
      </c>
    </row>
    <row r="273" spans="23:25" x14ac:dyDescent="0.25">
      <c r="W273" s="3">
        <v>42649</v>
      </c>
      <c r="X273" s="2">
        <v>69.210800000000006</v>
      </c>
      <c r="Y273" s="2">
        <f t="shared" si="6"/>
        <v>-9.0600145803955701E-3</v>
      </c>
    </row>
    <row r="274" spans="23:25" x14ac:dyDescent="0.25">
      <c r="W274" s="3">
        <v>42648</v>
      </c>
      <c r="X274" s="2">
        <v>69.840699999999998</v>
      </c>
      <c r="Y274" s="2">
        <f t="shared" si="6"/>
        <v>-7.2047243450434218E-3</v>
      </c>
    </row>
    <row r="275" spans="23:25" x14ac:dyDescent="0.25">
      <c r="W275" s="3">
        <v>42647</v>
      </c>
      <c r="X275" s="2">
        <v>70.345699999999994</v>
      </c>
      <c r="Y275" s="2">
        <f t="shared" si="6"/>
        <v>6.7609555670575137E-3</v>
      </c>
    </row>
    <row r="276" spans="23:25" x14ac:dyDescent="0.25">
      <c r="W276" s="3">
        <v>42646</v>
      </c>
      <c r="X276" s="2">
        <v>69.871700000000004</v>
      </c>
      <c r="Y276" s="2">
        <f t="shared" si="6"/>
        <v>-1.1305263935215819E-2</v>
      </c>
    </row>
    <row r="277" spans="23:25" x14ac:dyDescent="0.25">
      <c r="W277" s="3">
        <v>42643</v>
      </c>
      <c r="X277" s="2">
        <v>70.6661</v>
      </c>
      <c r="Y277" s="2">
        <f t="shared" si="6"/>
        <v>-1.6740830742585386E-3</v>
      </c>
    </row>
    <row r="278" spans="23:25" x14ac:dyDescent="0.25">
      <c r="W278" s="3">
        <v>42642</v>
      </c>
      <c r="X278" s="2">
        <v>70.784499999999994</v>
      </c>
      <c r="Y278" s="2">
        <f t="shared" si="6"/>
        <v>3.5607353011925529E-4</v>
      </c>
    </row>
    <row r="279" spans="23:25" x14ac:dyDescent="0.25">
      <c r="W279" s="3">
        <v>42641</v>
      </c>
      <c r="X279" s="2">
        <v>70.759299999999996</v>
      </c>
      <c r="Y279" s="2">
        <f t="shared" si="6"/>
        <v>-9.1497378119438835E-3</v>
      </c>
    </row>
    <row r="280" spans="23:25" x14ac:dyDescent="0.25">
      <c r="W280" s="3">
        <v>42640</v>
      </c>
      <c r="X280" s="2">
        <v>71.409700000000001</v>
      </c>
      <c r="Y280" s="2">
        <f t="shared" si="6"/>
        <v>-1.1053421742847101E-2</v>
      </c>
    </row>
    <row r="281" spans="23:25" x14ac:dyDescent="0.25">
      <c r="W281" s="3">
        <v>42639</v>
      </c>
      <c r="X281" s="2">
        <v>72.203400000000002</v>
      </c>
      <c r="Y281" s="2">
        <f t="shared" si="6"/>
        <v>4.0286905751813866E-3</v>
      </c>
    </row>
    <row r="282" spans="23:25" x14ac:dyDescent="0.25">
      <c r="W282" s="3">
        <v>42636</v>
      </c>
      <c r="X282" s="2">
        <v>71.9131</v>
      </c>
      <c r="Y282" s="2">
        <f t="shared" si="6"/>
        <v>8.5873639677925048E-3</v>
      </c>
    </row>
    <row r="283" spans="23:25" x14ac:dyDescent="0.25">
      <c r="W283" s="3">
        <v>42635</v>
      </c>
      <c r="X283" s="2">
        <v>71.298199999999994</v>
      </c>
      <c r="Y283" s="2">
        <f t="shared" si="6"/>
        <v>-2.9550310914046121E-3</v>
      </c>
    </row>
    <row r="284" spans="23:25" x14ac:dyDescent="0.25">
      <c r="W284" s="3">
        <v>42634</v>
      </c>
      <c r="X284" s="2">
        <v>71.509200000000007</v>
      </c>
      <c r="Y284" s="2">
        <f t="shared" si="6"/>
        <v>-1.0823727367156363E-2</v>
      </c>
    </row>
    <row r="285" spans="23:25" x14ac:dyDescent="0.25">
      <c r="W285" s="3">
        <v>42633</v>
      </c>
      <c r="X285" s="2">
        <v>72.287400000000005</v>
      </c>
      <c r="Y285" s="2">
        <f t="shared" si="6"/>
        <v>9.7990374889631829E-4</v>
      </c>
    </row>
    <row r="286" spans="23:25" x14ac:dyDescent="0.25">
      <c r="W286" s="3">
        <v>42632</v>
      </c>
      <c r="X286" s="2">
        <v>72.2166</v>
      </c>
      <c r="Y286" s="2">
        <f t="shared" si="6"/>
        <v>-9.2636837716489825E-3</v>
      </c>
    </row>
    <row r="287" spans="23:25" x14ac:dyDescent="0.25">
      <c r="W287" s="3">
        <v>42629</v>
      </c>
      <c r="X287" s="2">
        <v>72.8887</v>
      </c>
      <c r="Y287" s="2">
        <f t="shared" si="6"/>
        <v>1.9761943073755635E-3</v>
      </c>
    </row>
    <row r="288" spans="23:25" x14ac:dyDescent="0.25">
      <c r="W288" s="3">
        <v>42628</v>
      </c>
      <c r="X288" s="2">
        <v>72.744799999999998</v>
      </c>
      <c r="Y288" s="2">
        <f t="shared" si="6"/>
        <v>-7.1542419178970947E-3</v>
      </c>
    </row>
    <row r="289" spans="23:25" x14ac:dyDescent="0.25">
      <c r="W289" s="3">
        <v>42627</v>
      </c>
      <c r="X289" s="2">
        <v>73.267099999999999</v>
      </c>
      <c r="Y289" s="2">
        <f t="shared" si="6"/>
        <v>1.3240106622663554E-4</v>
      </c>
    </row>
    <row r="290" spans="23:25" x14ac:dyDescent="0.25">
      <c r="W290" s="3">
        <v>42626</v>
      </c>
      <c r="X290" s="2">
        <v>73.257400000000004</v>
      </c>
      <c r="Y290" s="2">
        <f t="shared" si="6"/>
        <v>8.1359428838509266E-3</v>
      </c>
    </row>
    <row r="291" spans="23:25" x14ac:dyDescent="0.25">
      <c r="W291" s="3">
        <v>42625</v>
      </c>
      <c r="X291" s="2">
        <v>72.663799999999995</v>
      </c>
      <c r="Y291" s="2">
        <f t="shared" si="6"/>
        <v>-1.3573887963126844E-3</v>
      </c>
    </row>
    <row r="292" spans="23:25" x14ac:dyDescent="0.25">
      <c r="W292" s="3">
        <v>42622</v>
      </c>
      <c r="X292" s="2">
        <v>72.762500000000003</v>
      </c>
      <c r="Y292" s="2">
        <f t="shared" si="6"/>
        <v>8.5296603598641867E-3</v>
      </c>
    </row>
    <row r="293" spans="23:25" x14ac:dyDescent="0.25">
      <c r="W293" s="3">
        <v>42621</v>
      </c>
      <c r="X293" s="2">
        <v>72.144499999999994</v>
      </c>
      <c r="Y293" s="2">
        <f t="shared" si="6"/>
        <v>-3.6038133893930729E-5</v>
      </c>
    </row>
    <row r="294" spans="23:25" x14ac:dyDescent="0.25">
      <c r="W294" s="3">
        <v>42620</v>
      </c>
      <c r="X294" s="2">
        <v>72.147099999999995</v>
      </c>
      <c r="Y294" s="2">
        <f t="shared" si="6"/>
        <v>-6.9738285153133411E-3</v>
      </c>
    </row>
    <row r="295" spans="23:25" x14ac:dyDescent="0.25">
      <c r="W295" s="3">
        <v>42619</v>
      </c>
      <c r="X295" s="2">
        <v>72.652000000000001</v>
      </c>
      <c r="Y295" s="2">
        <f t="shared" si="6"/>
        <v>2.5855121062380395E-3</v>
      </c>
    </row>
    <row r="296" spans="23:25" x14ac:dyDescent="0.25">
      <c r="W296" s="3">
        <v>42618</v>
      </c>
      <c r="X296" s="2">
        <v>72.464399999999998</v>
      </c>
      <c r="Y296" s="2">
        <f t="shared" si="6"/>
        <v>-3.3986483596112559E-3</v>
      </c>
    </row>
    <row r="297" spans="23:25" x14ac:dyDescent="0.25">
      <c r="W297" s="3">
        <v>42615</v>
      </c>
      <c r="X297" s="2">
        <v>72.711100000000002</v>
      </c>
      <c r="Y297" s="2">
        <f t="shared" si="6"/>
        <v>-1.5768062327884694E-2</v>
      </c>
    </row>
    <row r="298" spans="23:25" x14ac:dyDescent="0.25">
      <c r="W298" s="3">
        <v>42614</v>
      </c>
      <c r="X298" s="2">
        <v>73.866699999999994</v>
      </c>
      <c r="Y298" s="2">
        <f t="shared" si="6"/>
        <v>1.2184941154778929E-2</v>
      </c>
    </row>
    <row r="299" spans="23:25" x14ac:dyDescent="0.25">
      <c r="W299" s="3">
        <v>42613</v>
      </c>
      <c r="X299" s="2">
        <v>72.972099999999998</v>
      </c>
      <c r="Y299" s="2">
        <f t="shared" si="6"/>
        <v>2.6675867175048672E-3</v>
      </c>
    </row>
    <row r="300" spans="23:25" x14ac:dyDescent="0.25">
      <c r="W300" s="3">
        <v>42612</v>
      </c>
      <c r="X300" s="2">
        <v>72.777699999999996</v>
      </c>
      <c r="Y300" s="2">
        <f t="shared" si="6"/>
        <v>4.6923710221804206E-3</v>
      </c>
    </row>
    <row r="301" spans="23:25" x14ac:dyDescent="0.25">
      <c r="W301" s="3">
        <v>42611</v>
      </c>
      <c r="X301" s="2">
        <v>72.436999999999998</v>
      </c>
      <c r="Y301" s="2">
        <f t="shared" si="6"/>
        <v>5.689319147502165E-4</v>
      </c>
    </row>
    <row r="302" spans="23:25" x14ac:dyDescent="0.25">
      <c r="W302" s="3">
        <v>42608</v>
      </c>
      <c r="X302" s="2">
        <v>72.395799999999994</v>
      </c>
      <c r="Y302" s="2">
        <f t="shared" si="6"/>
        <v>-1.411210461525747E-2</v>
      </c>
    </row>
    <row r="303" spans="23:25" x14ac:dyDescent="0.25">
      <c r="W303" s="3">
        <v>42607</v>
      </c>
      <c r="X303" s="2">
        <v>73.424700000000001</v>
      </c>
      <c r="Y303" s="2">
        <f t="shared" si="6"/>
        <v>-7.1884563027178178E-4</v>
      </c>
    </row>
    <row r="304" spans="23:25" x14ac:dyDescent="0.25">
      <c r="W304" s="3">
        <v>42606</v>
      </c>
      <c r="X304" s="2">
        <v>73.477500000000006</v>
      </c>
      <c r="Y304" s="2">
        <f t="shared" si="6"/>
        <v>5.6325182706162009E-3</v>
      </c>
    </row>
    <row r="305" spans="23:25" x14ac:dyDescent="0.25">
      <c r="W305" s="3">
        <v>42605</v>
      </c>
      <c r="X305" s="2">
        <v>73.064800000000005</v>
      </c>
      <c r="Y305" s="2">
        <f t="shared" si="6"/>
        <v>-4.3278671001269926E-3</v>
      </c>
    </row>
    <row r="306" spans="23:25" x14ac:dyDescent="0.25">
      <c r="W306" s="3">
        <v>42604</v>
      </c>
      <c r="X306" s="2">
        <v>73.381699999999995</v>
      </c>
      <c r="Y306" s="2">
        <f t="shared" si="6"/>
        <v>1.3998813787742995E-2</v>
      </c>
    </row>
    <row r="307" spans="23:25" x14ac:dyDescent="0.25">
      <c r="W307" s="3">
        <v>42601</v>
      </c>
      <c r="X307" s="2">
        <v>72.361599999999996</v>
      </c>
      <c r="Y307" s="2">
        <f t="shared" si="6"/>
        <v>1.6846313909203755E-3</v>
      </c>
    </row>
    <row r="308" spans="23:25" x14ac:dyDescent="0.25">
      <c r="W308" s="3">
        <v>42600</v>
      </c>
      <c r="X308" s="2">
        <v>72.239800000000002</v>
      </c>
      <c r="Y308" s="2">
        <f t="shared" si="6"/>
        <v>-2.5755911101055465E-3</v>
      </c>
    </row>
    <row r="309" spans="23:25" x14ac:dyDescent="0.25">
      <c r="W309" s="3">
        <v>42599</v>
      </c>
      <c r="X309" s="2">
        <v>72.426100000000005</v>
      </c>
      <c r="Y309" s="2">
        <f t="shared" si="6"/>
        <v>6.478557405346334E-3</v>
      </c>
    </row>
    <row r="310" spans="23:25" x14ac:dyDescent="0.25">
      <c r="W310" s="3">
        <v>42598</v>
      </c>
      <c r="X310" s="2">
        <v>71.958399999999997</v>
      </c>
      <c r="Y310" s="2">
        <f t="shared" si="6"/>
        <v>4.6872811394340847E-3</v>
      </c>
    </row>
    <row r="311" spans="23:25" x14ac:dyDescent="0.25">
      <c r="W311" s="3">
        <v>42597</v>
      </c>
      <c r="X311" s="2">
        <v>71.621899999999997</v>
      </c>
      <c r="Y311" s="2">
        <f t="shared" si="6"/>
        <v>-9.4508981784651534E-3</v>
      </c>
    </row>
    <row r="312" spans="23:25" x14ac:dyDescent="0.25">
      <c r="W312" s="3">
        <v>42594</v>
      </c>
      <c r="X312" s="2">
        <v>72.302000000000007</v>
      </c>
      <c r="Y312" s="2">
        <f t="shared" si="6"/>
        <v>9.5598093461562901E-3</v>
      </c>
    </row>
    <row r="313" spans="23:25" x14ac:dyDescent="0.25">
      <c r="W313" s="3">
        <v>42593</v>
      </c>
      <c r="X313" s="2">
        <v>71.614099999999993</v>
      </c>
      <c r="Y313" s="2">
        <f t="shared" si="6"/>
        <v>-1.2762056829909085E-2</v>
      </c>
    </row>
    <row r="314" spans="23:25" x14ac:dyDescent="0.25">
      <c r="W314" s="3">
        <v>42592</v>
      </c>
      <c r="X314" s="2">
        <v>72.533900000000003</v>
      </c>
      <c r="Y314" s="2">
        <f t="shared" si="6"/>
        <v>7.7240873762157236E-3</v>
      </c>
    </row>
    <row r="315" spans="23:25" x14ac:dyDescent="0.25">
      <c r="W315" s="3">
        <v>42591</v>
      </c>
      <c r="X315" s="2">
        <v>71.975800000000007</v>
      </c>
      <c r="Y315" s="2">
        <f t="shared" si="6"/>
        <v>5.1971686541231908E-3</v>
      </c>
    </row>
    <row r="316" spans="23:25" x14ac:dyDescent="0.25">
      <c r="W316" s="3">
        <v>42590</v>
      </c>
      <c r="X316" s="2">
        <v>71.602699999999999</v>
      </c>
      <c r="Y316" s="2">
        <f t="shared" si="6"/>
        <v>-1.3586929953267879E-2</v>
      </c>
    </row>
    <row r="317" spans="23:25" x14ac:dyDescent="0.25">
      <c r="W317" s="3">
        <v>42587</v>
      </c>
      <c r="X317" s="2">
        <v>72.5822</v>
      </c>
      <c r="Y317" s="2">
        <f t="shared" si="6"/>
        <v>-7.9769500221806393E-3</v>
      </c>
    </row>
    <row r="318" spans="23:25" x14ac:dyDescent="0.25">
      <c r="W318" s="3">
        <v>42586</v>
      </c>
      <c r="X318" s="2">
        <v>73.163499999999999</v>
      </c>
      <c r="Y318" s="2">
        <f t="shared" si="6"/>
        <v>-1.0269177870426601E-2</v>
      </c>
    </row>
    <row r="319" spans="23:25" x14ac:dyDescent="0.25">
      <c r="W319" s="3">
        <v>42585</v>
      </c>
      <c r="X319" s="2">
        <v>73.918700000000001</v>
      </c>
      <c r="Y319" s="2">
        <f t="shared" si="6"/>
        <v>-1.4564938694084395E-2</v>
      </c>
    </row>
    <row r="320" spans="23:25" x14ac:dyDescent="0.25">
      <c r="W320" s="3">
        <v>42584</v>
      </c>
      <c r="X320" s="2">
        <v>75.003200000000007</v>
      </c>
      <c r="Y320" s="2">
        <f t="shared" si="6"/>
        <v>3.309328828550694E-3</v>
      </c>
    </row>
    <row r="321" spans="23:25" x14ac:dyDescent="0.25">
      <c r="W321" s="3">
        <v>42583</v>
      </c>
      <c r="X321" s="2">
        <v>74.755399999999995</v>
      </c>
      <c r="Y321" s="2">
        <f t="shared" si="6"/>
        <v>1.4479200812823048E-2</v>
      </c>
    </row>
    <row r="322" spans="23:25" x14ac:dyDescent="0.25">
      <c r="W322" s="3">
        <v>42580</v>
      </c>
      <c r="X322" s="2">
        <v>73.680800000000005</v>
      </c>
      <c r="Y322" s="2">
        <f t="shared" si="6"/>
        <v>-5.5086267204217118E-3</v>
      </c>
    </row>
    <row r="323" spans="23:25" x14ac:dyDescent="0.25">
      <c r="W323" s="3">
        <v>42579</v>
      </c>
      <c r="X323" s="2">
        <v>74.087800000000001</v>
      </c>
      <c r="Y323" s="2">
        <f t="shared" si="6"/>
        <v>1.7775334681585857E-2</v>
      </c>
    </row>
    <row r="324" spans="23:25" x14ac:dyDescent="0.25">
      <c r="W324" s="3">
        <v>42578</v>
      </c>
      <c r="X324" s="2">
        <v>72.782499999999999</v>
      </c>
      <c r="Y324" s="2">
        <f t="shared" si="6"/>
        <v>4.7707477830811803E-3</v>
      </c>
    </row>
    <row r="325" spans="23:25" x14ac:dyDescent="0.25">
      <c r="W325" s="3">
        <v>42577</v>
      </c>
      <c r="X325" s="2">
        <v>72.436099999999996</v>
      </c>
      <c r="Y325" s="2">
        <f t="shared" si="6"/>
        <v>6.2873169110827225E-3</v>
      </c>
    </row>
    <row r="326" spans="23:25" x14ac:dyDescent="0.25">
      <c r="W326" s="3">
        <v>42576</v>
      </c>
      <c r="X326" s="2">
        <v>71.982100000000003</v>
      </c>
      <c r="Y326" s="2">
        <f t="shared" ref="Y326:Y389" si="7">LN(X326/X327)</f>
        <v>1.1916723545616268E-2</v>
      </c>
    </row>
    <row r="327" spans="23:25" x14ac:dyDescent="0.25">
      <c r="W327" s="3">
        <v>42573</v>
      </c>
      <c r="X327" s="2">
        <v>71.129400000000004</v>
      </c>
      <c r="Y327" s="2">
        <f t="shared" si="7"/>
        <v>3.1908284495837783E-3</v>
      </c>
    </row>
    <row r="328" spans="23:25" x14ac:dyDescent="0.25">
      <c r="W328" s="3">
        <v>42572</v>
      </c>
      <c r="X328" s="2">
        <v>70.902799999999999</v>
      </c>
      <c r="Y328" s="2">
        <f t="shared" si="7"/>
        <v>8.9578444101046199E-3</v>
      </c>
    </row>
    <row r="329" spans="23:25" x14ac:dyDescent="0.25">
      <c r="W329" s="3">
        <v>42571</v>
      </c>
      <c r="X329" s="2">
        <v>70.270499999999998</v>
      </c>
      <c r="Y329" s="2">
        <f t="shared" si="7"/>
        <v>4.1183012912496021E-3</v>
      </c>
    </row>
    <row r="330" spans="23:25" x14ac:dyDescent="0.25">
      <c r="W330" s="3">
        <v>42570</v>
      </c>
      <c r="X330" s="2">
        <v>69.981700000000004</v>
      </c>
      <c r="Y330" s="2">
        <f t="shared" si="7"/>
        <v>5.3801354668090232E-3</v>
      </c>
    </row>
    <row r="331" spans="23:25" x14ac:dyDescent="0.25">
      <c r="W331" s="3">
        <v>42569</v>
      </c>
      <c r="X331" s="2">
        <v>69.606200000000001</v>
      </c>
      <c r="Y331" s="2">
        <f t="shared" si="7"/>
        <v>-1.046850138182682E-2</v>
      </c>
    </row>
    <row r="332" spans="23:25" x14ac:dyDescent="0.25">
      <c r="W332" s="3">
        <v>42566</v>
      </c>
      <c r="X332" s="2">
        <v>70.338700000000003</v>
      </c>
      <c r="Y332" s="2">
        <f t="shared" si="7"/>
        <v>5.607207523459775E-3</v>
      </c>
    </row>
    <row r="333" spans="23:25" x14ac:dyDescent="0.25">
      <c r="W333" s="3">
        <v>42565</v>
      </c>
      <c r="X333" s="2">
        <v>69.945400000000006</v>
      </c>
      <c r="Y333" s="2">
        <f t="shared" si="7"/>
        <v>-1.3383407697946889E-2</v>
      </c>
    </row>
    <row r="334" spans="23:25" x14ac:dyDescent="0.25">
      <c r="W334" s="3">
        <v>42564</v>
      </c>
      <c r="X334" s="2">
        <v>70.887799999999999</v>
      </c>
      <c r="Y334" s="2">
        <f t="shared" si="7"/>
        <v>4.5357322619117612E-3</v>
      </c>
    </row>
    <row r="335" spans="23:25" x14ac:dyDescent="0.25">
      <c r="W335" s="3">
        <v>42563</v>
      </c>
      <c r="X335" s="2">
        <v>70.566999999999993</v>
      </c>
      <c r="Y335" s="2">
        <f t="shared" si="7"/>
        <v>-7.1744513734302261E-3</v>
      </c>
    </row>
    <row r="336" spans="23:25" x14ac:dyDescent="0.25">
      <c r="W336" s="3">
        <v>42562</v>
      </c>
      <c r="X336" s="2">
        <v>71.075100000000006</v>
      </c>
      <c r="Y336" s="2">
        <f t="shared" si="7"/>
        <v>1.2129527811397471E-2</v>
      </c>
    </row>
    <row r="337" spans="23:25" x14ac:dyDescent="0.25">
      <c r="W337" s="3">
        <v>42559</v>
      </c>
      <c r="X337" s="2">
        <v>70.218199999999996</v>
      </c>
      <c r="Y337" s="2">
        <f t="shared" si="7"/>
        <v>-1.7313387816923875E-2</v>
      </c>
    </row>
    <row r="338" spans="23:25" x14ac:dyDescent="0.25">
      <c r="W338" s="3">
        <v>42558</v>
      </c>
      <c r="X338" s="2">
        <v>71.444500000000005</v>
      </c>
      <c r="Y338" s="2">
        <f t="shared" si="7"/>
        <v>6.3706086085593791E-4</v>
      </c>
    </row>
    <row r="339" spans="23:25" x14ac:dyDescent="0.25">
      <c r="W339" s="3">
        <v>42557</v>
      </c>
      <c r="X339" s="2">
        <v>71.399000000000001</v>
      </c>
      <c r="Y339" s="2">
        <f t="shared" si="7"/>
        <v>1.0622034571628101E-3</v>
      </c>
    </row>
    <row r="340" spans="23:25" x14ac:dyDescent="0.25">
      <c r="W340" s="3">
        <v>42556</v>
      </c>
      <c r="X340" s="2">
        <v>71.3232</v>
      </c>
      <c r="Y340" s="2">
        <f t="shared" si="7"/>
        <v>-2.4869782605009003E-3</v>
      </c>
    </row>
    <row r="341" spans="23:25" x14ac:dyDescent="0.25">
      <c r="W341" s="3">
        <v>42555</v>
      </c>
      <c r="X341" s="2">
        <v>71.500799999999998</v>
      </c>
      <c r="Y341" s="2">
        <f t="shared" si="7"/>
        <v>6.2417472404894129E-3</v>
      </c>
    </row>
    <row r="342" spans="23:25" x14ac:dyDescent="0.25">
      <c r="W342" s="3">
        <v>42552</v>
      </c>
      <c r="X342" s="2">
        <v>71.055899999999994</v>
      </c>
      <c r="Y342" s="2">
        <f t="shared" si="7"/>
        <v>2.1245279579762901E-3</v>
      </c>
    </row>
    <row r="343" spans="23:25" x14ac:dyDescent="0.25">
      <c r="W343" s="3">
        <v>42551</v>
      </c>
      <c r="X343" s="2">
        <v>70.905100000000004</v>
      </c>
      <c r="Y343" s="2">
        <f t="shared" si="7"/>
        <v>-3.5257773108585625E-5</v>
      </c>
    </row>
    <row r="344" spans="23:25" x14ac:dyDescent="0.25">
      <c r="W344" s="3">
        <v>42550</v>
      </c>
      <c r="X344" s="2">
        <v>70.907600000000002</v>
      </c>
      <c r="Y344" s="2">
        <f t="shared" si="7"/>
        <v>-3.7134313042841592E-3</v>
      </c>
    </row>
    <row r="345" spans="23:25" x14ac:dyDescent="0.25">
      <c r="W345" s="3">
        <v>42549</v>
      </c>
      <c r="X345" s="2">
        <v>71.171400000000006</v>
      </c>
      <c r="Y345" s="2">
        <f t="shared" si="7"/>
        <v>-1.5388619178258183E-2</v>
      </c>
    </row>
    <row r="346" spans="23:25" x14ac:dyDescent="0.25">
      <c r="W346" s="3">
        <v>42548</v>
      </c>
      <c r="X346" s="2">
        <v>72.275099999999995</v>
      </c>
      <c r="Y346" s="2">
        <f t="shared" si="7"/>
        <v>-2.3783491711266685E-3</v>
      </c>
    </row>
    <row r="347" spans="23:25" x14ac:dyDescent="0.25">
      <c r="W347" s="3">
        <v>42545</v>
      </c>
      <c r="X347" s="2">
        <v>72.447199999999995</v>
      </c>
      <c r="Y347" s="2">
        <f t="shared" si="7"/>
        <v>-1.2966556382485153E-3</v>
      </c>
    </row>
    <row r="348" spans="23:25" x14ac:dyDescent="0.25">
      <c r="W348" s="3">
        <v>42544</v>
      </c>
      <c r="X348" s="2">
        <v>72.541200000000003</v>
      </c>
      <c r="Y348" s="2">
        <f t="shared" si="7"/>
        <v>-9.9160445255311366E-3</v>
      </c>
    </row>
    <row r="349" spans="23:25" x14ac:dyDescent="0.25">
      <c r="W349" s="3">
        <v>42543</v>
      </c>
      <c r="X349" s="2">
        <v>73.264099999999999</v>
      </c>
      <c r="Y349" s="2">
        <f t="shared" si="7"/>
        <v>1.9325890763172125E-2</v>
      </c>
    </row>
    <row r="350" spans="23:25" x14ac:dyDescent="0.25">
      <c r="W350" s="3">
        <v>42542</v>
      </c>
      <c r="X350" s="2">
        <v>71.861800000000002</v>
      </c>
      <c r="Y350" s="2">
        <f t="shared" si="7"/>
        <v>-1.2674377803329466E-2</v>
      </c>
    </row>
    <row r="351" spans="23:25" x14ac:dyDescent="0.25">
      <c r="W351" s="3">
        <v>42541</v>
      </c>
      <c r="X351" s="2">
        <v>72.778400000000005</v>
      </c>
      <c r="Y351" s="2">
        <f t="shared" si="7"/>
        <v>-3.6441604558853408E-3</v>
      </c>
    </row>
    <row r="352" spans="23:25" x14ac:dyDescent="0.25">
      <c r="W352" s="3">
        <v>42538</v>
      </c>
      <c r="X352" s="2">
        <v>73.0441</v>
      </c>
      <c r="Y352" s="2">
        <f t="shared" si="7"/>
        <v>-1.0083958811567061E-2</v>
      </c>
    </row>
    <row r="353" spans="23:25" x14ac:dyDescent="0.25">
      <c r="W353" s="3">
        <v>42537</v>
      </c>
      <c r="X353" s="2">
        <v>73.784400000000005</v>
      </c>
      <c r="Y353" s="2">
        <f t="shared" si="7"/>
        <v>3.1172386689381157E-5</v>
      </c>
    </row>
    <row r="354" spans="23:25" x14ac:dyDescent="0.25">
      <c r="W354" s="3">
        <v>42536</v>
      </c>
      <c r="X354" s="2">
        <v>73.7821</v>
      </c>
      <c r="Y354" s="2">
        <f t="shared" si="7"/>
        <v>-3.5352530131026053E-3</v>
      </c>
    </row>
    <row r="355" spans="23:25" x14ac:dyDescent="0.25">
      <c r="W355" s="3">
        <v>42535</v>
      </c>
      <c r="X355" s="2">
        <v>74.043400000000005</v>
      </c>
      <c r="Y355" s="2">
        <f t="shared" si="7"/>
        <v>-9.422463145644256E-4</v>
      </c>
    </row>
    <row r="356" spans="23:25" x14ac:dyDescent="0.25">
      <c r="W356" s="3">
        <v>42534</v>
      </c>
      <c r="X356" s="2">
        <v>74.113200000000006</v>
      </c>
      <c r="Y356" s="2">
        <f t="shared" si="7"/>
        <v>7.1850693478521356E-3</v>
      </c>
    </row>
    <row r="357" spans="23:25" x14ac:dyDescent="0.25">
      <c r="W357" s="3">
        <v>42531</v>
      </c>
      <c r="X357" s="2">
        <v>73.582599999999999</v>
      </c>
      <c r="Y357" s="2">
        <f t="shared" si="7"/>
        <v>1.1173514376093964E-2</v>
      </c>
    </row>
    <row r="358" spans="23:25" x14ac:dyDescent="0.25">
      <c r="W358" s="3">
        <v>42530</v>
      </c>
      <c r="X358" s="2">
        <v>72.765000000000001</v>
      </c>
      <c r="Y358" s="2">
        <f t="shared" si="7"/>
        <v>3.6747157446188846E-3</v>
      </c>
    </row>
    <row r="359" spans="23:25" x14ac:dyDescent="0.25">
      <c r="W359" s="3">
        <v>42529</v>
      </c>
      <c r="X359" s="2">
        <v>72.498099999999994</v>
      </c>
      <c r="Y359" s="2">
        <f t="shared" si="7"/>
        <v>-1.2463031095346657E-2</v>
      </c>
    </row>
    <row r="360" spans="23:25" x14ac:dyDescent="0.25">
      <c r="W360" s="3">
        <v>42528</v>
      </c>
      <c r="X360" s="2">
        <v>73.407300000000006</v>
      </c>
      <c r="Y360" s="2">
        <f t="shared" si="7"/>
        <v>-9.8697653015664116E-3</v>
      </c>
    </row>
    <row r="361" spans="23:25" x14ac:dyDescent="0.25">
      <c r="W361" s="3">
        <v>42527</v>
      </c>
      <c r="X361" s="2">
        <v>74.135400000000004</v>
      </c>
      <c r="Y361" s="2">
        <f t="shared" si="7"/>
        <v>-3.0720790442803733E-3</v>
      </c>
    </row>
    <row r="362" spans="23:25" x14ac:dyDescent="0.25">
      <c r="W362" s="3">
        <v>42524</v>
      </c>
      <c r="X362" s="2">
        <v>74.363500000000002</v>
      </c>
      <c r="Y362" s="2">
        <f t="shared" si="7"/>
        <v>-3.5492018673584881E-3</v>
      </c>
    </row>
    <row r="363" spans="23:25" x14ac:dyDescent="0.25">
      <c r="W363" s="3">
        <v>42523</v>
      </c>
      <c r="X363" s="2">
        <v>74.627899999999997</v>
      </c>
      <c r="Y363" s="2">
        <f t="shared" si="7"/>
        <v>-6.3540617771889437E-3</v>
      </c>
    </row>
    <row r="364" spans="23:25" x14ac:dyDescent="0.25">
      <c r="W364" s="3">
        <v>42522</v>
      </c>
      <c r="X364" s="2">
        <v>75.1036</v>
      </c>
      <c r="Y364" s="2">
        <f t="shared" si="7"/>
        <v>1.1678558181744209E-2</v>
      </c>
    </row>
    <row r="365" spans="23:25" x14ac:dyDescent="0.25">
      <c r="W365" s="3">
        <v>42521</v>
      </c>
      <c r="X365" s="2">
        <v>74.2316</v>
      </c>
      <c r="Y365" s="2">
        <f t="shared" si="7"/>
        <v>1.6822279410311013E-2</v>
      </c>
    </row>
    <row r="366" spans="23:25" x14ac:dyDescent="0.25">
      <c r="W366" s="3">
        <v>42520</v>
      </c>
      <c r="X366" s="2">
        <v>72.993300000000005</v>
      </c>
      <c r="Y366" s="2">
        <f t="shared" si="7"/>
        <v>-3.5884044549949049E-3</v>
      </c>
    </row>
    <row r="367" spans="23:25" x14ac:dyDescent="0.25">
      <c r="W367" s="3">
        <v>42517</v>
      </c>
      <c r="X367" s="2">
        <v>73.255700000000004</v>
      </c>
      <c r="Y367" s="2">
        <f t="shared" si="7"/>
        <v>-6.0684480239391715E-3</v>
      </c>
    </row>
    <row r="368" spans="23:25" x14ac:dyDescent="0.25">
      <c r="W368" s="3">
        <v>42516</v>
      </c>
      <c r="X368" s="2">
        <v>73.701599999999999</v>
      </c>
      <c r="Y368" s="2">
        <f t="shared" si="7"/>
        <v>9.9596658365501984E-3</v>
      </c>
    </row>
    <row r="369" spans="23:25" x14ac:dyDescent="0.25">
      <c r="W369" s="3">
        <v>42515</v>
      </c>
      <c r="X369" s="2">
        <v>72.971199999999996</v>
      </c>
      <c r="Y369" s="2">
        <f t="shared" si="7"/>
        <v>-1.1335893387538154E-2</v>
      </c>
    </row>
    <row r="370" spans="23:25" x14ac:dyDescent="0.25">
      <c r="W370" s="3">
        <v>42514</v>
      </c>
      <c r="X370" s="2">
        <v>73.803100000000001</v>
      </c>
      <c r="Y370" s="2">
        <f t="shared" si="7"/>
        <v>-2.0164388409732524E-2</v>
      </c>
    </row>
    <row r="371" spans="23:25" x14ac:dyDescent="0.25">
      <c r="W371" s="3">
        <v>42513</v>
      </c>
      <c r="X371" s="2">
        <v>75.306399999999996</v>
      </c>
      <c r="Y371" s="2">
        <f t="shared" si="7"/>
        <v>4.2423580200958121E-3</v>
      </c>
    </row>
    <row r="372" spans="23:25" x14ac:dyDescent="0.25">
      <c r="W372" s="3">
        <v>42510</v>
      </c>
      <c r="X372" s="2">
        <v>74.9876</v>
      </c>
      <c r="Y372" s="2">
        <f t="shared" si="7"/>
        <v>3.991279813891596E-3</v>
      </c>
    </row>
    <row r="373" spans="23:25" x14ac:dyDescent="0.25">
      <c r="W373" s="3">
        <v>42509</v>
      </c>
      <c r="X373" s="2">
        <v>74.688900000000004</v>
      </c>
      <c r="Y373" s="2">
        <f t="shared" si="7"/>
        <v>5.9758672942665219E-3</v>
      </c>
    </row>
    <row r="374" spans="23:25" x14ac:dyDescent="0.25">
      <c r="W374" s="3">
        <v>42508</v>
      </c>
      <c r="X374" s="2">
        <v>74.243899999999996</v>
      </c>
      <c r="Y374" s="2">
        <f t="shared" si="7"/>
        <v>1.3011950843353503E-2</v>
      </c>
    </row>
    <row r="375" spans="23:25" x14ac:dyDescent="0.25">
      <c r="W375" s="3">
        <v>42507</v>
      </c>
      <c r="X375" s="2">
        <v>73.284099999999995</v>
      </c>
      <c r="Y375" s="2">
        <f t="shared" si="7"/>
        <v>-3.0750620816219652E-3</v>
      </c>
    </row>
    <row r="376" spans="23:25" x14ac:dyDescent="0.25">
      <c r="W376" s="3">
        <v>42506</v>
      </c>
      <c r="X376" s="2">
        <v>73.509799999999998</v>
      </c>
      <c r="Y376" s="2">
        <f t="shared" si="7"/>
        <v>-6.9436156533571854E-3</v>
      </c>
    </row>
    <row r="377" spans="23:25" x14ac:dyDescent="0.25">
      <c r="W377" s="3">
        <v>42503</v>
      </c>
      <c r="X377" s="2">
        <v>74.022000000000006</v>
      </c>
      <c r="Y377" s="2">
        <f t="shared" si="7"/>
        <v>5.6752019043387345E-3</v>
      </c>
    </row>
    <row r="378" spans="23:25" x14ac:dyDescent="0.25">
      <c r="W378" s="3">
        <v>42502</v>
      </c>
      <c r="X378" s="2">
        <v>73.603099999999998</v>
      </c>
      <c r="Y378" s="2">
        <f t="shared" si="7"/>
        <v>-9.079198814813701E-3</v>
      </c>
    </row>
    <row r="379" spans="23:25" x14ac:dyDescent="0.25">
      <c r="W379" s="3">
        <v>42501</v>
      </c>
      <c r="X379" s="2">
        <v>74.2744</v>
      </c>
      <c r="Y379" s="2">
        <f t="shared" si="7"/>
        <v>-1.4429338965741473E-2</v>
      </c>
    </row>
    <row r="380" spans="23:25" x14ac:dyDescent="0.25">
      <c r="W380" s="3">
        <v>42500</v>
      </c>
      <c r="X380" s="2">
        <v>75.353899999999996</v>
      </c>
      <c r="Y380" s="2">
        <f t="shared" si="7"/>
        <v>-4.8360788513512921E-3</v>
      </c>
    </row>
    <row r="381" spans="23:25" x14ac:dyDescent="0.25">
      <c r="W381" s="3">
        <v>42499</v>
      </c>
      <c r="X381" s="2">
        <v>75.719200000000001</v>
      </c>
      <c r="Y381" s="2">
        <f t="shared" si="7"/>
        <v>1.1978609624191158E-2</v>
      </c>
    </row>
    <row r="382" spans="23:25" x14ac:dyDescent="0.25">
      <c r="W382" s="3">
        <v>42496</v>
      </c>
      <c r="X382" s="2">
        <v>74.817599999999999</v>
      </c>
      <c r="Y382" s="2">
        <f t="shared" si="7"/>
        <v>-4.5620316317070411E-3</v>
      </c>
    </row>
    <row r="383" spans="23:25" x14ac:dyDescent="0.25">
      <c r="W383" s="3">
        <v>42495</v>
      </c>
      <c r="X383" s="2">
        <v>75.159700000000001</v>
      </c>
      <c r="Y383" s="2">
        <f t="shared" si="7"/>
        <v>-1.775006480822798E-2</v>
      </c>
    </row>
    <row r="384" spans="23:25" x14ac:dyDescent="0.25">
      <c r="W384" s="3">
        <v>42494</v>
      </c>
      <c r="X384" s="2">
        <v>76.505700000000004</v>
      </c>
      <c r="Y384" s="2">
        <f t="shared" si="7"/>
        <v>2.1406924074225107E-3</v>
      </c>
    </row>
    <row r="385" spans="23:25" x14ac:dyDescent="0.25">
      <c r="W385" s="3">
        <v>42493</v>
      </c>
      <c r="X385" s="2">
        <v>76.342100000000002</v>
      </c>
      <c r="Y385" s="2">
        <f t="shared" si="7"/>
        <v>1.5073324497477416E-2</v>
      </c>
    </row>
    <row r="386" spans="23:25" x14ac:dyDescent="0.25">
      <c r="W386" s="3">
        <v>42492</v>
      </c>
      <c r="X386" s="2">
        <v>75.2</v>
      </c>
      <c r="Y386" s="2">
        <f t="shared" si="7"/>
        <v>1.3938445694165599E-2</v>
      </c>
    </row>
    <row r="387" spans="23:25" x14ac:dyDescent="0.25">
      <c r="W387" s="3">
        <v>42489</v>
      </c>
      <c r="X387" s="2">
        <v>74.159099999999995</v>
      </c>
      <c r="Y387" s="2">
        <f t="shared" si="7"/>
        <v>8.7845321030905477E-3</v>
      </c>
    </row>
    <row r="388" spans="23:25" x14ac:dyDescent="0.25">
      <c r="W388" s="3">
        <v>42488</v>
      </c>
      <c r="X388" s="2">
        <v>73.510499999999993</v>
      </c>
      <c r="Y388" s="2">
        <f t="shared" si="7"/>
        <v>-3.0344131446219378E-3</v>
      </c>
    </row>
    <row r="389" spans="23:25" x14ac:dyDescent="0.25">
      <c r="W389" s="3">
        <v>42487</v>
      </c>
      <c r="X389" s="2">
        <v>73.733900000000006</v>
      </c>
      <c r="Y389" s="2">
        <f t="shared" si="7"/>
        <v>-2.587046712112144E-3</v>
      </c>
    </row>
    <row r="390" spans="23:25" x14ac:dyDescent="0.25">
      <c r="W390" s="3">
        <v>42486</v>
      </c>
      <c r="X390" s="2">
        <v>73.924899999999994</v>
      </c>
      <c r="Y390" s="2">
        <f t="shared" ref="Y390:Y453" si="8">LN(X390/X391)</f>
        <v>-1.4543728307205666E-2</v>
      </c>
    </row>
    <row r="391" spans="23:25" x14ac:dyDescent="0.25">
      <c r="W391" s="3">
        <v>42485</v>
      </c>
      <c r="X391" s="2">
        <v>75.007900000000006</v>
      </c>
      <c r="Y391" s="2">
        <f t="shared" si="8"/>
        <v>7.4294168997514672E-3</v>
      </c>
    </row>
    <row r="392" spans="23:25" x14ac:dyDescent="0.25">
      <c r="W392" s="3">
        <v>42482</v>
      </c>
      <c r="X392" s="2">
        <v>74.452699999999993</v>
      </c>
      <c r="Y392" s="2">
        <f t="shared" si="8"/>
        <v>-1.2875319151908565E-2</v>
      </c>
    </row>
    <row r="393" spans="23:25" x14ac:dyDescent="0.25">
      <c r="W393" s="3">
        <v>42481</v>
      </c>
      <c r="X393" s="2">
        <v>75.417500000000004</v>
      </c>
      <c r="Y393" s="2">
        <f t="shared" si="8"/>
        <v>2.3901232904425251E-2</v>
      </c>
    </row>
    <row r="394" spans="23:25" x14ac:dyDescent="0.25">
      <c r="W394" s="3">
        <v>42480</v>
      </c>
      <c r="X394" s="2">
        <v>73.636300000000006</v>
      </c>
      <c r="Y394" s="2">
        <f t="shared" si="8"/>
        <v>-1.591771391478743E-2</v>
      </c>
    </row>
    <row r="395" spans="23:25" x14ac:dyDescent="0.25">
      <c r="W395" s="3">
        <v>42479</v>
      </c>
      <c r="X395" s="2">
        <v>74.817800000000005</v>
      </c>
      <c r="Y395" s="2">
        <f t="shared" si="8"/>
        <v>-1.482504715697403E-3</v>
      </c>
    </row>
    <row r="396" spans="23:25" x14ac:dyDescent="0.25">
      <c r="W396" s="3">
        <v>42478</v>
      </c>
      <c r="X396" s="2">
        <v>74.928799999999995</v>
      </c>
      <c r="Y396" s="2">
        <f t="shared" si="8"/>
        <v>-2.2649190665743162E-3</v>
      </c>
    </row>
    <row r="397" spans="23:25" x14ac:dyDescent="0.25">
      <c r="W397" s="3">
        <v>42475</v>
      </c>
      <c r="X397" s="2">
        <v>75.098699999999994</v>
      </c>
      <c r="Y397" s="2">
        <f t="shared" si="8"/>
        <v>8.394803314224257E-3</v>
      </c>
    </row>
    <row r="398" spans="23:25" x14ac:dyDescent="0.25">
      <c r="W398" s="3">
        <v>42474</v>
      </c>
      <c r="X398" s="2">
        <v>74.4709</v>
      </c>
      <c r="Y398" s="2">
        <f t="shared" si="8"/>
        <v>-2.5186160128453238E-3</v>
      </c>
    </row>
    <row r="399" spans="23:25" x14ac:dyDescent="0.25">
      <c r="W399" s="3">
        <v>42473</v>
      </c>
      <c r="X399" s="2">
        <v>74.658699999999996</v>
      </c>
      <c r="Y399" s="2">
        <f t="shared" si="8"/>
        <v>1.2075539924470706E-3</v>
      </c>
    </row>
    <row r="400" spans="23:25" x14ac:dyDescent="0.25">
      <c r="W400" s="3">
        <v>42472</v>
      </c>
      <c r="X400" s="2">
        <v>74.568600000000004</v>
      </c>
      <c r="Y400" s="2">
        <f t="shared" si="8"/>
        <v>-1.9705699081649569E-2</v>
      </c>
    </row>
    <row r="401" spans="23:25" x14ac:dyDescent="0.25">
      <c r="W401" s="3">
        <v>42471</v>
      </c>
      <c r="X401" s="2">
        <v>76.052599999999998</v>
      </c>
      <c r="Y401" s="2">
        <f t="shared" si="8"/>
        <v>-6.0380688121357082E-3</v>
      </c>
    </row>
    <row r="402" spans="23:25" x14ac:dyDescent="0.25">
      <c r="W402" s="3">
        <v>42468</v>
      </c>
      <c r="X402" s="2">
        <v>76.513199999999998</v>
      </c>
      <c r="Y402" s="2">
        <f t="shared" si="8"/>
        <v>-1.3107521730104281E-2</v>
      </c>
    </row>
    <row r="403" spans="23:25" x14ac:dyDescent="0.25">
      <c r="W403" s="3">
        <v>42467</v>
      </c>
      <c r="X403" s="2">
        <v>77.5227</v>
      </c>
      <c r="Y403" s="2">
        <f t="shared" si="8"/>
        <v>5.0642252169220692E-3</v>
      </c>
    </row>
    <row r="404" spans="23:25" x14ac:dyDescent="0.25">
      <c r="W404" s="3">
        <v>42466</v>
      </c>
      <c r="X404" s="2">
        <v>77.131100000000004</v>
      </c>
      <c r="Y404" s="2">
        <f t="shared" si="8"/>
        <v>-1.7148642914181375E-2</v>
      </c>
    </row>
    <row r="405" spans="23:25" x14ac:dyDescent="0.25">
      <c r="W405" s="3">
        <v>42465</v>
      </c>
      <c r="X405" s="2">
        <v>78.465199999999996</v>
      </c>
      <c r="Y405" s="2">
        <f t="shared" si="8"/>
        <v>4.5230421676670796E-3</v>
      </c>
    </row>
    <row r="406" spans="23:25" x14ac:dyDescent="0.25">
      <c r="W406" s="3">
        <v>42464</v>
      </c>
      <c r="X406" s="2">
        <v>78.111099999999993</v>
      </c>
      <c r="Y406" s="2">
        <f t="shared" si="8"/>
        <v>1.2999060714779891E-2</v>
      </c>
    </row>
    <row r="407" spans="23:25" x14ac:dyDescent="0.25">
      <c r="W407" s="3">
        <v>42461</v>
      </c>
      <c r="X407" s="2">
        <v>77.1023</v>
      </c>
      <c r="Y407" s="2">
        <f t="shared" si="8"/>
        <v>1.2337425638969156E-2</v>
      </c>
    </row>
    <row r="408" spans="23:25" x14ac:dyDescent="0.25">
      <c r="W408" s="3">
        <v>42460</v>
      </c>
      <c r="X408" s="2">
        <v>76.156899999999993</v>
      </c>
      <c r="Y408" s="2">
        <f t="shared" si="8"/>
        <v>-1.018082109689936E-2</v>
      </c>
    </row>
    <row r="409" spans="23:25" x14ac:dyDescent="0.25">
      <c r="W409" s="3">
        <v>42459</v>
      </c>
      <c r="X409" s="2">
        <v>76.936199999999999</v>
      </c>
      <c r="Y409" s="2">
        <f t="shared" si="8"/>
        <v>-2.626000456311076E-3</v>
      </c>
    </row>
    <row r="410" spans="23:25" x14ac:dyDescent="0.25">
      <c r="W410" s="3">
        <v>42458</v>
      </c>
      <c r="X410" s="2">
        <v>77.138499999999993</v>
      </c>
      <c r="Y410" s="2">
        <f t="shared" si="8"/>
        <v>5.051726825667192E-3</v>
      </c>
    </row>
    <row r="411" spans="23:25" x14ac:dyDescent="0.25">
      <c r="W411" s="3">
        <v>42457</v>
      </c>
      <c r="X411" s="2">
        <v>76.749799999999993</v>
      </c>
      <c r="Y411" s="2">
        <f t="shared" si="8"/>
        <v>2.230504562043541E-3</v>
      </c>
    </row>
    <row r="412" spans="23:25" x14ac:dyDescent="0.25">
      <c r="W412" s="3">
        <v>42454</v>
      </c>
      <c r="X412" s="2">
        <v>76.578800000000001</v>
      </c>
      <c r="Y412" s="2">
        <f t="shared" si="8"/>
        <v>-2.2474425734824726E-3</v>
      </c>
    </row>
    <row r="413" spans="23:25" x14ac:dyDescent="0.25">
      <c r="W413" s="3">
        <v>42453</v>
      </c>
      <c r="X413" s="2">
        <v>76.751099999999994</v>
      </c>
      <c r="Y413" s="2">
        <f t="shared" si="8"/>
        <v>-2.2537853592849853E-4</v>
      </c>
    </row>
    <row r="414" spans="23:25" x14ac:dyDescent="0.25">
      <c r="W414" s="3">
        <v>42452</v>
      </c>
      <c r="X414" s="2">
        <v>76.7684</v>
      </c>
      <c r="Y414" s="2">
        <f t="shared" si="8"/>
        <v>1.6921402092837299E-2</v>
      </c>
    </row>
    <row r="415" spans="23:25" x14ac:dyDescent="0.25">
      <c r="W415" s="3">
        <v>42451</v>
      </c>
      <c r="X415" s="2">
        <v>75.4803</v>
      </c>
      <c r="Y415" s="2">
        <f t="shared" si="8"/>
        <v>-1.045518074121222E-2</v>
      </c>
    </row>
    <row r="416" spans="23:25" x14ac:dyDescent="0.25">
      <c r="W416" s="3">
        <v>42450</v>
      </c>
      <c r="X416" s="2">
        <v>76.273600000000002</v>
      </c>
      <c r="Y416" s="2">
        <f t="shared" si="8"/>
        <v>-8.439044924117697E-3</v>
      </c>
    </row>
    <row r="417" spans="23:25" x14ac:dyDescent="0.25">
      <c r="W417" s="3">
        <v>42447</v>
      </c>
      <c r="X417" s="2">
        <v>76.92</v>
      </c>
      <c r="Y417" s="2">
        <f t="shared" si="8"/>
        <v>-4.3301847859526241E-3</v>
      </c>
    </row>
    <row r="418" spans="23:25" x14ac:dyDescent="0.25">
      <c r="W418" s="3">
        <v>42446</v>
      </c>
      <c r="X418" s="2">
        <v>77.253799999999998</v>
      </c>
      <c r="Y418" s="2">
        <f t="shared" si="8"/>
        <v>-7.9035691067317823E-3</v>
      </c>
    </row>
    <row r="419" spans="23:25" x14ac:dyDescent="0.25">
      <c r="W419" s="3">
        <v>42445</v>
      </c>
      <c r="X419" s="2">
        <v>77.866799999999998</v>
      </c>
      <c r="Y419" s="2">
        <f t="shared" si="8"/>
        <v>-1.2292691905167288E-2</v>
      </c>
    </row>
    <row r="420" spans="23:25" x14ac:dyDescent="0.25">
      <c r="W420" s="3">
        <v>42444</v>
      </c>
      <c r="X420" s="2">
        <v>78.829899999999995</v>
      </c>
      <c r="Y420" s="2">
        <f t="shared" si="8"/>
        <v>1.3954600088423067E-2</v>
      </c>
    </row>
    <row r="421" spans="23:25" x14ac:dyDescent="0.25">
      <c r="W421" s="3">
        <v>42443</v>
      </c>
      <c r="X421" s="2">
        <v>77.737499999999997</v>
      </c>
      <c r="Y421" s="2">
        <f t="shared" si="8"/>
        <v>5.8404666533608532E-3</v>
      </c>
    </row>
    <row r="422" spans="23:25" x14ac:dyDescent="0.25">
      <c r="W422" s="3">
        <v>42440</v>
      </c>
      <c r="X422" s="2">
        <v>77.284800000000004</v>
      </c>
      <c r="Y422" s="2">
        <f t="shared" si="8"/>
        <v>-3.0571513042890644E-2</v>
      </c>
    </row>
    <row r="423" spans="23:25" x14ac:dyDescent="0.25">
      <c r="W423" s="3">
        <v>42439</v>
      </c>
      <c r="X423" s="2">
        <v>79.683999999999997</v>
      </c>
      <c r="Y423" s="2">
        <f t="shared" si="8"/>
        <v>1.845395631753928E-2</v>
      </c>
    </row>
    <row r="424" spans="23:25" x14ac:dyDescent="0.25">
      <c r="W424" s="3">
        <v>42438</v>
      </c>
      <c r="X424" s="2">
        <v>78.227000000000004</v>
      </c>
      <c r="Y424" s="2">
        <f t="shared" si="8"/>
        <v>-2.6654017138345986E-2</v>
      </c>
    </row>
    <row r="425" spans="23:25" x14ac:dyDescent="0.25">
      <c r="W425" s="3">
        <v>42437</v>
      </c>
      <c r="X425" s="2">
        <v>80.340100000000007</v>
      </c>
      <c r="Y425" s="2">
        <f t="shared" si="8"/>
        <v>2.046944072119971E-2</v>
      </c>
    </row>
    <row r="426" spans="23:25" x14ac:dyDescent="0.25">
      <c r="W426" s="3">
        <v>42436</v>
      </c>
      <c r="X426" s="2">
        <v>78.712299999999999</v>
      </c>
      <c r="Y426" s="2">
        <f t="shared" si="8"/>
        <v>-5.7664281478299389E-3</v>
      </c>
    </row>
    <row r="427" spans="23:25" x14ac:dyDescent="0.25">
      <c r="W427" s="3">
        <v>42433</v>
      </c>
      <c r="X427" s="2">
        <v>79.167500000000004</v>
      </c>
      <c r="Y427" s="2">
        <f t="shared" si="8"/>
        <v>-1.0332015317914408E-2</v>
      </c>
    </row>
    <row r="428" spans="23:25" x14ac:dyDescent="0.25">
      <c r="W428" s="3">
        <v>42432</v>
      </c>
      <c r="X428" s="2">
        <v>79.989699999999999</v>
      </c>
      <c r="Y428" s="2">
        <f t="shared" si="8"/>
        <v>3.3999603217980136E-3</v>
      </c>
    </row>
    <row r="429" spans="23:25" x14ac:dyDescent="0.25">
      <c r="W429" s="3">
        <v>42431</v>
      </c>
      <c r="X429" s="2">
        <v>79.718199999999996</v>
      </c>
      <c r="Y429" s="2">
        <f t="shared" si="8"/>
        <v>4.6675266469782555E-4</v>
      </c>
    </row>
    <row r="430" spans="23:25" x14ac:dyDescent="0.25">
      <c r="W430" s="3">
        <v>42430</v>
      </c>
      <c r="X430" s="2">
        <v>79.680999999999997</v>
      </c>
      <c r="Y430" s="2">
        <f t="shared" si="8"/>
        <v>-2.0310405989389765E-2</v>
      </c>
    </row>
    <row r="431" spans="23:25" x14ac:dyDescent="0.25">
      <c r="W431" s="3">
        <v>42429</v>
      </c>
      <c r="X431" s="2">
        <v>81.315899999999999</v>
      </c>
      <c r="Y431" s="2">
        <f t="shared" si="8"/>
        <v>-2.5348705523211116E-2</v>
      </c>
    </row>
    <row r="432" spans="23:25" x14ac:dyDescent="0.25">
      <c r="W432" s="3">
        <v>42426</v>
      </c>
      <c r="X432" s="2">
        <v>83.403499999999994</v>
      </c>
      <c r="Y432" s="2">
        <f t="shared" si="8"/>
        <v>5.1268139497669969E-3</v>
      </c>
    </row>
    <row r="433" spans="23:25" x14ac:dyDescent="0.25">
      <c r="W433" s="3">
        <v>42425</v>
      </c>
      <c r="X433" s="2">
        <v>82.977000000000004</v>
      </c>
      <c r="Y433" s="2">
        <f t="shared" si="8"/>
        <v>-5.9058542116133443E-3</v>
      </c>
    </row>
    <row r="434" spans="23:25" x14ac:dyDescent="0.25">
      <c r="W434" s="3">
        <v>42424</v>
      </c>
      <c r="X434" s="2">
        <v>83.468500000000006</v>
      </c>
      <c r="Y434" s="2">
        <f t="shared" si="8"/>
        <v>-6.6307768724982227E-3</v>
      </c>
    </row>
    <row r="435" spans="23:25" x14ac:dyDescent="0.25">
      <c r="W435" s="3">
        <v>42423</v>
      </c>
      <c r="X435" s="2">
        <v>84.023799999999994</v>
      </c>
      <c r="Y435" s="2">
        <f t="shared" si="8"/>
        <v>1.2786128925803338E-2</v>
      </c>
    </row>
    <row r="436" spans="23:25" x14ac:dyDescent="0.25">
      <c r="W436" s="3">
        <v>42422</v>
      </c>
      <c r="X436" s="2">
        <v>82.956299999999999</v>
      </c>
      <c r="Y436" s="2">
        <f t="shared" si="8"/>
        <v>-3.2796705552536741E-2</v>
      </c>
    </row>
    <row r="437" spans="23:25" x14ac:dyDescent="0.25">
      <c r="W437" s="3">
        <v>42419</v>
      </c>
      <c r="X437" s="2">
        <v>85.722099999999998</v>
      </c>
      <c r="Y437" s="2">
        <f t="shared" si="8"/>
        <v>1.2454440514637429E-2</v>
      </c>
    </row>
    <row r="438" spans="23:25" x14ac:dyDescent="0.25">
      <c r="W438" s="3">
        <v>42418</v>
      </c>
      <c r="X438" s="2">
        <v>84.661100000000005</v>
      </c>
      <c r="Y438" s="2">
        <f t="shared" si="8"/>
        <v>1.2408183528802378E-2</v>
      </c>
    </row>
    <row r="439" spans="23:25" x14ac:dyDescent="0.25">
      <c r="W439" s="3">
        <v>42417</v>
      </c>
      <c r="X439" s="2">
        <v>83.617099999999994</v>
      </c>
      <c r="Y439" s="2">
        <f t="shared" si="8"/>
        <v>-4.0041610427083651E-2</v>
      </c>
    </row>
    <row r="440" spans="23:25" x14ac:dyDescent="0.25">
      <c r="W440" s="3">
        <v>42416</v>
      </c>
      <c r="X440" s="2">
        <v>87.033199999999994</v>
      </c>
      <c r="Y440" s="2">
        <f t="shared" si="8"/>
        <v>5.5962588882286744E-3</v>
      </c>
    </row>
    <row r="441" spans="23:25" x14ac:dyDescent="0.25">
      <c r="W441" s="3">
        <v>42415</v>
      </c>
      <c r="X441" s="2">
        <v>86.547499999999999</v>
      </c>
      <c r="Y441" s="2">
        <f t="shared" si="8"/>
        <v>-2.2628878740884137E-2</v>
      </c>
    </row>
    <row r="442" spans="23:25" x14ac:dyDescent="0.25">
      <c r="W442" s="3">
        <v>42412</v>
      </c>
      <c r="X442" s="2">
        <v>88.528300000000002</v>
      </c>
      <c r="Y442" s="2">
        <f t="shared" si="8"/>
        <v>-2.3446458210363334E-2</v>
      </c>
    </row>
    <row r="443" spans="23:25" x14ac:dyDescent="0.25">
      <c r="W443" s="3">
        <v>42411</v>
      </c>
      <c r="X443" s="2">
        <v>90.628500000000003</v>
      </c>
      <c r="Y443" s="2">
        <f t="shared" si="8"/>
        <v>2.0992629826684352E-2</v>
      </c>
    </row>
    <row r="444" spans="23:25" x14ac:dyDescent="0.25">
      <c r="W444" s="3">
        <v>42410</v>
      </c>
      <c r="X444" s="2">
        <v>88.745800000000003</v>
      </c>
      <c r="Y444" s="2">
        <f t="shared" si="8"/>
        <v>-1.4059122267232929E-2</v>
      </c>
    </row>
    <row r="445" spans="23:25" x14ac:dyDescent="0.25">
      <c r="W445" s="3">
        <v>42409</v>
      </c>
      <c r="X445" s="2">
        <v>90.002300000000005</v>
      </c>
      <c r="Y445" s="2">
        <f t="shared" si="8"/>
        <v>3.0577550523536907E-2</v>
      </c>
    </row>
    <row r="446" spans="23:25" x14ac:dyDescent="0.25">
      <c r="W446" s="3">
        <v>42408</v>
      </c>
      <c r="X446" s="2">
        <v>87.291899999999998</v>
      </c>
      <c r="Y446" s="2">
        <f t="shared" si="8"/>
        <v>9.2173127538729416E-3</v>
      </c>
    </row>
    <row r="447" spans="23:25" x14ac:dyDescent="0.25">
      <c r="W447" s="3">
        <v>42405</v>
      </c>
      <c r="X447" s="2">
        <v>86.491</v>
      </c>
      <c r="Y447" s="2">
        <f t="shared" si="8"/>
        <v>3.9144162060598293E-3</v>
      </c>
    </row>
    <row r="448" spans="23:25" x14ac:dyDescent="0.25">
      <c r="W448" s="3">
        <v>42404</v>
      </c>
      <c r="X448" s="2">
        <v>86.153099999999995</v>
      </c>
      <c r="Y448" s="2">
        <f t="shared" si="8"/>
        <v>1.0156670890963015E-2</v>
      </c>
    </row>
    <row r="449" spans="23:25" x14ac:dyDescent="0.25">
      <c r="W449" s="3">
        <v>42403</v>
      </c>
      <c r="X449" s="2">
        <v>85.282499999999999</v>
      </c>
      <c r="Y449" s="2">
        <f t="shared" si="8"/>
        <v>-2.1143864266891146E-2</v>
      </c>
    </row>
    <row r="450" spans="23:25" x14ac:dyDescent="0.25">
      <c r="W450" s="3">
        <v>42402</v>
      </c>
      <c r="X450" s="2">
        <v>87.104900000000001</v>
      </c>
      <c r="Y450" s="2">
        <f t="shared" si="8"/>
        <v>3.3816085651946284E-2</v>
      </c>
    </row>
    <row r="451" spans="23:25" x14ac:dyDescent="0.25">
      <c r="W451" s="3">
        <v>42401</v>
      </c>
      <c r="X451" s="2">
        <v>84.208600000000004</v>
      </c>
      <c r="Y451" s="2">
        <f t="shared" si="8"/>
        <v>2.9111501436172579E-2</v>
      </c>
    </row>
    <row r="452" spans="23:25" x14ac:dyDescent="0.25">
      <c r="W452" s="3">
        <v>42398</v>
      </c>
      <c r="X452" s="2">
        <v>81.792500000000004</v>
      </c>
      <c r="Y452" s="2">
        <f t="shared" si="8"/>
        <v>-2.0233443159622715E-2</v>
      </c>
    </row>
    <row r="453" spans="23:25" x14ac:dyDescent="0.25">
      <c r="W453" s="3">
        <v>42397</v>
      </c>
      <c r="X453" s="2">
        <v>83.464299999999994</v>
      </c>
      <c r="Y453" s="2">
        <f t="shared" si="8"/>
        <v>-1.7310659952697767E-2</v>
      </c>
    </row>
    <row r="454" spans="23:25" x14ac:dyDescent="0.25">
      <c r="W454" s="3">
        <v>42396</v>
      </c>
      <c r="X454" s="2">
        <v>84.921700000000001</v>
      </c>
      <c r="Y454" s="2">
        <f t="shared" ref="Y454:Y517" si="9">LN(X454/X455)</f>
        <v>-9.2293488546908824E-3</v>
      </c>
    </row>
    <row r="455" spans="23:25" x14ac:dyDescent="0.25">
      <c r="W455" s="3">
        <v>42395</v>
      </c>
      <c r="X455" s="2">
        <v>85.709100000000007</v>
      </c>
      <c r="Y455" s="2">
        <f t="shared" si="9"/>
        <v>-1.3784068104993873E-2</v>
      </c>
    </row>
    <row r="456" spans="23:25" x14ac:dyDescent="0.25">
      <c r="W456" s="3">
        <v>42394</v>
      </c>
      <c r="X456" s="2">
        <v>86.898700000000005</v>
      </c>
      <c r="Y456" s="2">
        <f t="shared" si="9"/>
        <v>3.0466788327501385E-2</v>
      </c>
    </row>
    <row r="457" spans="23:25" x14ac:dyDescent="0.25">
      <c r="W457" s="3">
        <v>42391</v>
      </c>
      <c r="X457" s="2">
        <v>84.2911</v>
      </c>
      <c r="Y457" s="2">
        <f t="shared" si="9"/>
        <v>-6.180198876504206E-2</v>
      </c>
    </row>
    <row r="458" spans="23:25" x14ac:dyDescent="0.25">
      <c r="W458" s="3">
        <v>42390</v>
      </c>
      <c r="X458" s="2">
        <v>89.6648</v>
      </c>
      <c r="Y458" s="2">
        <f t="shared" si="9"/>
        <v>1.0995400351579152E-2</v>
      </c>
    </row>
    <row r="459" spans="23:25" x14ac:dyDescent="0.25">
      <c r="W459" s="3">
        <v>42389</v>
      </c>
      <c r="X459" s="2">
        <v>88.684299999999993</v>
      </c>
      <c r="Y459" s="2">
        <f t="shared" si="9"/>
        <v>3.1509131198518121E-2</v>
      </c>
    </row>
    <row r="460" spans="23:25" x14ac:dyDescent="0.25">
      <c r="W460" s="3">
        <v>42388</v>
      </c>
      <c r="X460" s="2">
        <v>85.933499999999995</v>
      </c>
      <c r="Y460" s="2">
        <f t="shared" si="9"/>
        <v>-5.5447129720964635E-3</v>
      </c>
    </row>
    <row r="461" spans="23:25" x14ac:dyDescent="0.25">
      <c r="W461" s="3">
        <v>42387</v>
      </c>
      <c r="X461" s="2">
        <v>86.411299999999997</v>
      </c>
      <c r="Y461" s="2">
        <f t="shared" si="9"/>
        <v>1.9507107770359213E-2</v>
      </c>
    </row>
    <row r="462" spans="23:25" x14ac:dyDescent="0.25">
      <c r="W462" s="3">
        <v>42384</v>
      </c>
      <c r="X462" s="2">
        <v>84.742000000000004</v>
      </c>
      <c r="Y462" s="2">
        <f t="shared" si="9"/>
        <v>2.3945652956795061E-2</v>
      </c>
    </row>
    <row r="463" spans="23:25" x14ac:dyDescent="0.25">
      <c r="W463" s="3">
        <v>42383</v>
      </c>
      <c r="X463" s="2">
        <v>82.736900000000006</v>
      </c>
      <c r="Y463" s="2">
        <f t="shared" si="9"/>
        <v>-7.6348335048943014E-3</v>
      </c>
    </row>
    <row r="464" spans="23:25" x14ac:dyDescent="0.25">
      <c r="W464" s="3">
        <v>42382</v>
      </c>
      <c r="X464" s="2">
        <v>83.370999999999995</v>
      </c>
      <c r="Y464" s="2">
        <f t="shared" si="9"/>
        <v>-2.331425081694375E-3</v>
      </c>
    </row>
    <row r="465" spans="23:25" x14ac:dyDescent="0.25">
      <c r="W465" s="3">
        <v>42381</v>
      </c>
      <c r="X465" s="2">
        <v>83.565600000000003</v>
      </c>
      <c r="Y465" s="2">
        <f t="shared" si="9"/>
        <v>1.0361565441122888E-2</v>
      </c>
    </row>
    <row r="466" spans="23:25" x14ac:dyDescent="0.25">
      <c r="W466" s="3">
        <v>42380</v>
      </c>
      <c r="X466" s="2">
        <v>82.7042</v>
      </c>
      <c r="Y466" s="2">
        <f t="shared" si="9"/>
        <v>1.5487334450385073E-2</v>
      </c>
    </row>
    <row r="467" spans="23:25" x14ac:dyDescent="0.25">
      <c r="W467" s="3">
        <v>42377</v>
      </c>
      <c r="X467" s="2">
        <v>81.433199999999999</v>
      </c>
      <c r="Y467" s="2">
        <f t="shared" si="9"/>
        <v>-5.790416896832829E-3</v>
      </c>
    </row>
    <row r="468" spans="23:25" x14ac:dyDescent="0.25">
      <c r="W468" s="3">
        <v>42376</v>
      </c>
      <c r="X468" s="2">
        <v>81.906099999999995</v>
      </c>
      <c r="Y468" s="2">
        <f t="shared" si="9"/>
        <v>1.7143628833844026E-2</v>
      </c>
    </row>
    <row r="469" spans="23:25" x14ac:dyDescent="0.25">
      <c r="W469" s="3">
        <v>42375</v>
      </c>
      <c r="X469" s="2">
        <v>80.513900000000007</v>
      </c>
      <c r="Y469" s="2">
        <f t="shared" si="9"/>
        <v>2.0769660743859102E-2</v>
      </c>
    </row>
    <row r="470" spans="23:25" x14ac:dyDescent="0.25">
      <c r="W470" s="3">
        <v>42374</v>
      </c>
      <c r="X470" s="2">
        <v>78.858900000000006</v>
      </c>
      <c r="Y470" s="2">
        <f t="shared" si="9"/>
        <v>-3.133602158529349E-3</v>
      </c>
    </row>
    <row r="471" spans="23:25" x14ac:dyDescent="0.25">
      <c r="W471" s="3">
        <v>42373</v>
      </c>
      <c r="X471" s="2">
        <v>79.106399999999994</v>
      </c>
      <c r="Y471" s="2">
        <f t="shared" si="9"/>
        <v>-1.0720221560115553E-2</v>
      </c>
    </row>
    <row r="472" spans="23:25" x14ac:dyDescent="0.25">
      <c r="W472" s="3">
        <v>42370</v>
      </c>
      <c r="X472" s="2">
        <v>79.959000000000003</v>
      </c>
      <c r="Y472" s="2">
        <f t="shared" si="9"/>
        <v>1.3910889292711528E-2</v>
      </c>
    </row>
    <row r="473" spans="23:25" x14ac:dyDescent="0.25">
      <c r="W473" s="3">
        <v>42369</v>
      </c>
      <c r="X473" s="2">
        <v>78.854399999999998</v>
      </c>
      <c r="Y473" s="2">
        <f t="shared" si="9"/>
        <v>-1.8343328172532175E-2</v>
      </c>
    </row>
    <row r="474" spans="23:25" x14ac:dyDescent="0.25">
      <c r="W474" s="3">
        <v>42368</v>
      </c>
      <c r="X474" s="2">
        <v>80.3142</v>
      </c>
      <c r="Y474" s="2">
        <f t="shared" si="9"/>
        <v>1.7140567889465941E-2</v>
      </c>
    </row>
    <row r="475" spans="23:25" x14ac:dyDescent="0.25">
      <c r="W475" s="3">
        <v>42367</v>
      </c>
      <c r="X475" s="2">
        <v>78.949299999999994</v>
      </c>
      <c r="Y475" s="2">
        <f t="shared" si="9"/>
        <v>-3.0290003878200595E-3</v>
      </c>
    </row>
    <row r="476" spans="23:25" x14ac:dyDescent="0.25">
      <c r="W476" s="3">
        <v>42366</v>
      </c>
      <c r="X476" s="2">
        <v>79.188800000000001</v>
      </c>
      <c r="Y476" s="2">
        <f t="shared" si="9"/>
        <v>2.6560402538192002E-2</v>
      </c>
    </row>
    <row r="477" spans="23:25" x14ac:dyDescent="0.25">
      <c r="W477" s="3">
        <v>42363</v>
      </c>
      <c r="X477" s="2">
        <v>77.113200000000006</v>
      </c>
      <c r="Y477" s="2">
        <f t="shared" si="9"/>
        <v>7.9914485379713304E-4</v>
      </c>
    </row>
    <row r="478" spans="23:25" x14ac:dyDescent="0.25">
      <c r="W478" s="3">
        <v>42362</v>
      </c>
      <c r="X478" s="2">
        <v>77.051599999999993</v>
      </c>
      <c r="Y478" s="2">
        <f t="shared" si="9"/>
        <v>1.2215521063932862E-2</v>
      </c>
    </row>
    <row r="479" spans="23:25" x14ac:dyDescent="0.25">
      <c r="W479" s="3">
        <v>42361</v>
      </c>
      <c r="X479" s="2">
        <v>76.116100000000003</v>
      </c>
      <c r="Y479" s="2">
        <f t="shared" si="9"/>
        <v>-2.5092403194998069E-2</v>
      </c>
    </row>
    <row r="480" spans="23:25" x14ac:dyDescent="0.25">
      <c r="W480" s="3">
        <v>42360</v>
      </c>
      <c r="X480" s="2">
        <v>78.050200000000004</v>
      </c>
      <c r="Y480" s="2">
        <f t="shared" si="9"/>
        <v>4.9140274253523832E-3</v>
      </c>
    </row>
    <row r="481" spans="23:25" x14ac:dyDescent="0.25">
      <c r="W481" s="3">
        <v>42359</v>
      </c>
      <c r="X481" s="2">
        <v>77.667599999999993</v>
      </c>
      <c r="Y481" s="2">
        <f t="shared" si="9"/>
        <v>8.958787306138926E-3</v>
      </c>
    </row>
    <row r="482" spans="23:25" x14ac:dyDescent="0.25">
      <c r="W482" s="3">
        <v>42356</v>
      </c>
      <c r="X482" s="2">
        <v>76.974900000000005</v>
      </c>
      <c r="Y482" s="2">
        <f t="shared" si="9"/>
        <v>-1.6148067234114931E-3</v>
      </c>
    </row>
    <row r="483" spans="23:25" x14ac:dyDescent="0.25">
      <c r="W483" s="3">
        <v>42355</v>
      </c>
      <c r="X483" s="2">
        <v>77.099299999999999</v>
      </c>
      <c r="Y483" s="2">
        <f t="shared" si="9"/>
        <v>4.5955395671339336E-3</v>
      </c>
    </row>
    <row r="484" spans="23:25" x14ac:dyDescent="0.25">
      <c r="W484" s="3">
        <v>42354</v>
      </c>
      <c r="X484" s="2">
        <v>76.745800000000003</v>
      </c>
      <c r="Y484" s="2">
        <f t="shared" si="9"/>
        <v>4.6481733623622932E-3</v>
      </c>
    </row>
    <row r="485" spans="23:25" x14ac:dyDescent="0.25">
      <c r="W485" s="3">
        <v>42353</v>
      </c>
      <c r="X485" s="2">
        <v>76.389899999999997</v>
      </c>
      <c r="Y485" s="2">
        <f t="shared" si="9"/>
        <v>-1.5325109376222444E-2</v>
      </c>
    </row>
    <row r="486" spans="23:25" x14ac:dyDescent="0.25">
      <c r="W486" s="3">
        <v>42352</v>
      </c>
      <c r="X486" s="2">
        <v>77.569599999999994</v>
      </c>
      <c r="Y486" s="2">
        <f t="shared" si="9"/>
        <v>2.7897729926116936E-3</v>
      </c>
    </row>
    <row r="487" spans="23:25" x14ac:dyDescent="0.25">
      <c r="W487" s="3">
        <v>42349</v>
      </c>
      <c r="X487" s="2">
        <v>77.353499999999997</v>
      </c>
      <c r="Y487" s="2">
        <f t="shared" si="9"/>
        <v>2.5809345712329276E-2</v>
      </c>
    </row>
    <row r="488" spans="23:25" x14ac:dyDescent="0.25">
      <c r="W488" s="3">
        <v>42348</v>
      </c>
      <c r="X488" s="2">
        <v>75.382599999999996</v>
      </c>
      <c r="Y488" s="2">
        <f t="shared" si="9"/>
        <v>-1.3831519236996418E-2</v>
      </c>
    </row>
    <row r="489" spans="23:25" x14ac:dyDescent="0.25">
      <c r="W489" s="3">
        <v>42347</v>
      </c>
      <c r="X489" s="2">
        <v>76.432500000000005</v>
      </c>
      <c r="Y489" s="2">
        <f t="shared" si="9"/>
        <v>1.0211248675610173E-2</v>
      </c>
    </row>
    <row r="490" spans="23:25" x14ac:dyDescent="0.25">
      <c r="W490" s="3">
        <v>42346</v>
      </c>
      <c r="X490" s="2">
        <v>75.656000000000006</v>
      </c>
      <c r="Y490" s="2">
        <f t="shared" si="9"/>
        <v>7.4467660033898167E-3</v>
      </c>
    </row>
    <row r="491" spans="23:25" x14ac:dyDescent="0.25">
      <c r="W491" s="3">
        <v>42345</v>
      </c>
      <c r="X491" s="2">
        <v>75.094700000000003</v>
      </c>
      <c r="Y491" s="2">
        <f t="shared" si="9"/>
        <v>1.3943273679511658E-2</v>
      </c>
    </row>
    <row r="492" spans="23:25" x14ac:dyDescent="0.25">
      <c r="W492" s="3">
        <v>42342</v>
      </c>
      <c r="X492" s="2">
        <v>74.054900000000004</v>
      </c>
      <c r="Y492" s="2">
        <f t="shared" si="9"/>
        <v>2.8018457491508653E-3</v>
      </c>
    </row>
    <row r="493" spans="23:25" x14ac:dyDescent="0.25">
      <c r="W493" s="3">
        <v>42341</v>
      </c>
      <c r="X493" s="2">
        <v>73.847700000000003</v>
      </c>
      <c r="Y493" s="2">
        <f t="shared" si="9"/>
        <v>3.1254821898149543E-2</v>
      </c>
    </row>
    <row r="494" spans="23:25" x14ac:dyDescent="0.25">
      <c r="W494" s="3">
        <v>42340</v>
      </c>
      <c r="X494" s="2">
        <v>71.575299999999999</v>
      </c>
      <c r="Y494" s="2">
        <f t="shared" si="9"/>
        <v>9.6742681283213446E-3</v>
      </c>
    </row>
    <row r="495" spans="23:25" x14ac:dyDescent="0.25">
      <c r="W495" s="3">
        <v>42339</v>
      </c>
      <c r="X495" s="2">
        <v>70.886200000000002</v>
      </c>
      <c r="Y495" s="2">
        <f t="shared" si="9"/>
        <v>1.0622450499167276E-2</v>
      </c>
    </row>
    <row r="496" spans="23:25" x14ac:dyDescent="0.25">
      <c r="W496" s="3">
        <v>42338</v>
      </c>
      <c r="X496" s="2">
        <v>70.137200000000007</v>
      </c>
      <c r="Y496" s="2">
        <f t="shared" si="9"/>
        <v>-3.1872298745167023E-3</v>
      </c>
    </row>
    <row r="497" spans="23:25" x14ac:dyDescent="0.25">
      <c r="W497" s="3">
        <v>42335</v>
      </c>
      <c r="X497" s="2">
        <v>70.361099999999993</v>
      </c>
      <c r="Y497" s="2">
        <f t="shared" si="9"/>
        <v>7.3305546288813138E-3</v>
      </c>
    </row>
    <row r="498" spans="23:25" x14ac:dyDescent="0.25">
      <c r="W498" s="3">
        <v>42334</v>
      </c>
      <c r="X498" s="2">
        <v>69.847200000000001</v>
      </c>
      <c r="Y498" s="2">
        <f t="shared" si="9"/>
        <v>2.3406978739255457E-3</v>
      </c>
    </row>
    <row r="499" spans="23:25" x14ac:dyDescent="0.25">
      <c r="W499" s="3">
        <v>42333</v>
      </c>
      <c r="X499" s="2">
        <v>69.683899999999994</v>
      </c>
      <c r="Y499" s="2">
        <f t="shared" si="9"/>
        <v>1.8513880799063854E-4</v>
      </c>
    </row>
    <row r="500" spans="23:25" x14ac:dyDescent="0.25">
      <c r="W500" s="3">
        <v>42332</v>
      </c>
      <c r="X500" s="2">
        <v>69.671000000000006</v>
      </c>
      <c r="Y500" s="2">
        <f t="shared" si="9"/>
        <v>-5.1424152630001408E-3</v>
      </c>
    </row>
    <row r="501" spans="23:25" x14ac:dyDescent="0.25">
      <c r="W501" s="3">
        <v>42331</v>
      </c>
      <c r="X501" s="2">
        <v>70.030199999999994</v>
      </c>
      <c r="Y501" s="2">
        <f t="shared" si="9"/>
        <v>1.6276205094718704E-2</v>
      </c>
    </row>
    <row r="502" spans="23:25" x14ac:dyDescent="0.25">
      <c r="W502" s="3">
        <v>42328</v>
      </c>
      <c r="X502" s="2">
        <v>68.899600000000007</v>
      </c>
      <c r="Y502" s="2">
        <f t="shared" si="9"/>
        <v>-5.5679568151791349E-3</v>
      </c>
    </row>
    <row r="503" spans="23:25" x14ac:dyDescent="0.25">
      <c r="W503" s="3">
        <v>42327</v>
      </c>
      <c r="X503" s="2">
        <v>69.284300000000002</v>
      </c>
      <c r="Y503" s="2">
        <f t="shared" si="9"/>
        <v>3.187614238377285E-3</v>
      </c>
    </row>
    <row r="504" spans="23:25" x14ac:dyDescent="0.25">
      <c r="W504" s="3">
        <v>42326</v>
      </c>
      <c r="X504" s="2">
        <v>69.063800000000001</v>
      </c>
      <c r="Y504" s="2">
        <f t="shared" si="9"/>
        <v>-3.2929716635392574E-3</v>
      </c>
    </row>
    <row r="505" spans="23:25" x14ac:dyDescent="0.25">
      <c r="W505" s="3">
        <v>42325</v>
      </c>
      <c r="X505" s="2">
        <v>69.291600000000003</v>
      </c>
      <c r="Y505" s="2">
        <f t="shared" si="9"/>
        <v>-7.261611252345015E-3</v>
      </c>
    </row>
    <row r="506" spans="23:25" x14ac:dyDescent="0.25">
      <c r="W506" s="3">
        <v>42324</v>
      </c>
      <c r="X506" s="2">
        <v>69.796599999999998</v>
      </c>
      <c r="Y506" s="2">
        <f t="shared" si="9"/>
        <v>-3.040837277096109E-2</v>
      </c>
    </row>
    <row r="507" spans="23:25" x14ac:dyDescent="0.25">
      <c r="W507" s="3">
        <v>42321</v>
      </c>
      <c r="X507" s="2">
        <v>71.951599999999999</v>
      </c>
      <c r="Y507" s="2">
        <f t="shared" si="9"/>
        <v>-5.6966520511098019E-4</v>
      </c>
    </row>
    <row r="508" spans="23:25" x14ac:dyDescent="0.25">
      <c r="W508" s="3">
        <v>42320</v>
      </c>
      <c r="X508" s="2">
        <v>71.992599999999996</v>
      </c>
      <c r="Y508" s="2">
        <f t="shared" si="9"/>
        <v>2.4056152517065013E-2</v>
      </c>
    </row>
    <row r="509" spans="23:25" x14ac:dyDescent="0.25">
      <c r="W509" s="3">
        <v>42319</v>
      </c>
      <c r="X509" s="2">
        <v>70.281400000000005</v>
      </c>
      <c r="Y509" s="2">
        <f t="shared" si="9"/>
        <v>1.6045483478701317E-2</v>
      </c>
    </row>
    <row r="510" spans="23:25" x14ac:dyDescent="0.25">
      <c r="W510" s="3">
        <v>42318</v>
      </c>
      <c r="X510" s="2">
        <v>69.162700000000001</v>
      </c>
      <c r="Y510" s="2">
        <f t="shared" si="9"/>
        <v>-4.7355478219722521E-3</v>
      </c>
    </row>
    <row r="511" spans="23:25" x14ac:dyDescent="0.25">
      <c r="W511" s="3">
        <v>42317</v>
      </c>
      <c r="X511" s="2">
        <v>69.491</v>
      </c>
      <c r="Y511" s="2">
        <f t="shared" si="9"/>
        <v>4.4449709670484668E-3</v>
      </c>
    </row>
    <row r="512" spans="23:25" x14ac:dyDescent="0.25">
      <c r="W512" s="3">
        <v>42314</v>
      </c>
      <c r="X512" s="2">
        <v>69.1828</v>
      </c>
      <c r="Y512" s="2">
        <f t="shared" si="9"/>
        <v>3.7870028843854766E-3</v>
      </c>
    </row>
    <row r="513" spans="23:25" x14ac:dyDescent="0.25">
      <c r="W513" s="3">
        <v>42313</v>
      </c>
      <c r="X513" s="2">
        <v>68.921300000000002</v>
      </c>
      <c r="Y513" s="2">
        <f t="shared" si="9"/>
        <v>3.891703179395543E-3</v>
      </c>
    </row>
    <row r="514" spans="23:25" x14ac:dyDescent="0.25">
      <c r="W514" s="3">
        <v>42312</v>
      </c>
      <c r="X514" s="2">
        <v>68.653599999999997</v>
      </c>
      <c r="Y514" s="2">
        <f t="shared" si="9"/>
        <v>7.8658837725102698E-5</v>
      </c>
    </row>
    <row r="515" spans="23:25" x14ac:dyDescent="0.25">
      <c r="W515" s="3">
        <v>42311</v>
      </c>
      <c r="X515" s="2">
        <v>68.648200000000003</v>
      </c>
      <c r="Y515" s="2">
        <f t="shared" si="9"/>
        <v>-2.1171789611289259E-2</v>
      </c>
    </row>
    <row r="516" spans="23:25" x14ac:dyDescent="0.25">
      <c r="W516" s="3">
        <v>42310</v>
      </c>
      <c r="X516" s="2">
        <v>70.117099999999994</v>
      </c>
      <c r="Y516" s="2">
        <f t="shared" si="9"/>
        <v>-4.823119302467491E-3</v>
      </c>
    </row>
    <row r="517" spans="23:25" x14ac:dyDescent="0.25">
      <c r="W517" s="3">
        <v>42307</v>
      </c>
      <c r="X517" s="2">
        <v>70.456100000000006</v>
      </c>
      <c r="Y517" s="2">
        <f t="shared" si="9"/>
        <v>-2.7935809784646313E-3</v>
      </c>
    </row>
    <row r="518" spans="23:25" x14ac:dyDescent="0.25">
      <c r="W518" s="3">
        <v>42306</v>
      </c>
      <c r="X518" s="2">
        <v>70.653199999999998</v>
      </c>
      <c r="Y518" s="2">
        <f t="shared" ref="Y518:Y579" si="10">LN(X518/X519)</f>
        <v>1.1665268556832475E-2</v>
      </c>
    </row>
    <row r="519" spans="23:25" x14ac:dyDescent="0.25">
      <c r="W519" s="3">
        <v>42305</v>
      </c>
      <c r="X519" s="2">
        <v>69.833799999999997</v>
      </c>
      <c r="Y519" s="2">
        <f t="shared" si="10"/>
        <v>-3.0484094836864456E-2</v>
      </c>
    </row>
    <row r="520" spans="23:25" x14ac:dyDescent="0.25">
      <c r="W520" s="3">
        <v>42304</v>
      </c>
      <c r="X520" s="2">
        <v>71.995400000000004</v>
      </c>
      <c r="Y520" s="2">
        <f t="shared" si="10"/>
        <v>3.2614271460711546E-2</v>
      </c>
    </row>
    <row r="521" spans="23:25" x14ac:dyDescent="0.25">
      <c r="W521" s="3">
        <v>42303</v>
      </c>
      <c r="X521" s="2">
        <v>69.685199999999995</v>
      </c>
      <c r="Y521" s="2">
        <f t="shared" si="10"/>
        <v>1.4051002098534339E-2</v>
      </c>
    </row>
    <row r="522" spans="23:25" x14ac:dyDescent="0.25">
      <c r="W522" s="3">
        <v>42300</v>
      </c>
      <c r="X522" s="2">
        <v>68.712900000000005</v>
      </c>
      <c r="Y522" s="2">
        <f t="shared" si="10"/>
        <v>-1.1645880359845975E-2</v>
      </c>
    </row>
    <row r="523" spans="23:25" x14ac:dyDescent="0.25">
      <c r="W523" s="3">
        <v>42299</v>
      </c>
      <c r="X523" s="2">
        <v>69.517799999999994</v>
      </c>
      <c r="Y523" s="2">
        <f t="shared" si="10"/>
        <v>-2.7130914355275093E-2</v>
      </c>
    </row>
    <row r="524" spans="23:25" x14ac:dyDescent="0.25">
      <c r="W524" s="3">
        <v>42298</v>
      </c>
      <c r="X524" s="2">
        <v>71.429699999999997</v>
      </c>
      <c r="Y524" s="2">
        <f t="shared" si="10"/>
        <v>1.3417401517784738E-2</v>
      </c>
    </row>
    <row r="525" spans="23:25" x14ac:dyDescent="0.25">
      <c r="W525" s="3">
        <v>42297</v>
      </c>
      <c r="X525" s="2">
        <v>70.477699999999999</v>
      </c>
      <c r="Y525" s="2">
        <f t="shared" si="10"/>
        <v>-2.5521587092825282E-3</v>
      </c>
    </row>
    <row r="526" spans="23:25" x14ac:dyDescent="0.25">
      <c r="W526" s="3">
        <v>42296</v>
      </c>
      <c r="X526" s="2">
        <v>70.657799999999995</v>
      </c>
      <c r="Y526" s="2">
        <f t="shared" si="10"/>
        <v>1.3494685384748467E-2</v>
      </c>
    </row>
    <row r="527" spans="23:25" x14ac:dyDescent="0.25">
      <c r="W527" s="3">
        <v>42293</v>
      </c>
      <c r="X527" s="2">
        <v>69.710700000000003</v>
      </c>
      <c r="Y527" s="2">
        <f t="shared" si="10"/>
        <v>-1.9318388136508467E-3</v>
      </c>
    </row>
    <row r="528" spans="23:25" x14ac:dyDescent="0.25">
      <c r="W528" s="3">
        <v>42292</v>
      </c>
      <c r="X528" s="2">
        <v>69.845500000000001</v>
      </c>
      <c r="Y528" s="2">
        <f t="shared" si="10"/>
        <v>-2.8595533788342703E-2</v>
      </c>
    </row>
    <row r="529" spans="23:25" x14ac:dyDescent="0.25">
      <c r="W529" s="3">
        <v>42291</v>
      </c>
      <c r="X529" s="2">
        <v>71.871600000000001</v>
      </c>
      <c r="Y529" s="2">
        <f t="shared" si="10"/>
        <v>1.6947327402661951E-3</v>
      </c>
    </row>
    <row r="530" spans="23:25" x14ac:dyDescent="0.25">
      <c r="W530" s="3">
        <v>42290</v>
      </c>
      <c r="X530" s="2">
        <v>71.749899999999997</v>
      </c>
      <c r="Y530" s="2">
        <f t="shared" si="10"/>
        <v>1.4332202083106366E-2</v>
      </c>
    </row>
    <row r="531" spans="23:25" x14ac:dyDescent="0.25">
      <c r="W531" s="3">
        <v>42289</v>
      </c>
      <c r="X531" s="2">
        <v>70.728899999999996</v>
      </c>
      <c r="Y531" s="2">
        <f t="shared" si="10"/>
        <v>9.7720462218552871E-3</v>
      </c>
    </row>
    <row r="532" spans="23:25" x14ac:dyDescent="0.25">
      <c r="W532" s="3">
        <v>42286</v>
      </c>
      <c r="X532" s="2">
        <v>70.0411</v>
      </c>
      <c r="Y532" s="2">
        <f t="shared" si="10"/>
        <v>1.1981643970101324E-2</v>
      </c>
    </row>
    <row r="533" spans="23:25" x14ac:dyDescent="0.25">
      <c r="W533" s="3">
        <v>42285</v>
      </c>
      <c r="X533" s="2">
        <v>69.206900000000005</v>
      </c>
      <c r="Y533" s="2">
        <f t="shared" si="10"/>
        <v>-1.6197407515043307E-2</v>
      </c>
    </row>
    <row r="534" spans="23:25" x14ac:dyDescent="0.25">
      <c r="W534" s="3">
        <v>42284</v>
      </c>
      <c r="X534" s="2">
        <v>70.337000000000003</v>
      </c>
      <c r="Y534" s="2">
        <f t="shared" si="10"/>
        <v>-1.5778301641137322E-2</v>
      </c>
    </row>
    <row r="535" spans="23:25" x14ac:dyDescent="0.25">
      <c r="W535" s="3">
        <v>42283</v>
      </c>
      <c r="X535" s="2">
        <v>71.455600000000004</v>
      </c>
      <c r="Y535" s="2">
        <f t="shared" si="10"/>
        <v>-1.2736297692090455E-2</v>
      </c>
    </row>
    <row r="536" spans="23:25" x14ac:dyDescent="0.25">
      <c r="W536" s="3">
        <v>42282</v>
      </c>
      <c r="X536" s="2">
        <v>72.371499999999997</v>
      </c>
      <c r="Y536" s="2">
        <f t="shared" si="10"/>
        <v>-2.3566518907480589E-2</v>
      </c>
    </row>
    <row r="537" spans="23:25" x14ac:dyDescent="0.25">
      <c r="W537" s="3">
        <v>42279</v>
      </c>
      <c r="X537" s="2">
        <v>74.097300000000004</v>
      </c>
      <c r="Y537" s="2">
        <f t="shared" si="10"/>
        <v>4.554380685732903E-3</v>
      </c>
    </row>
    <row r="538" spans="23:25" x14ac:dyDescent="0.25">
      <c r="W538" s="3">
        <v>42278</v>
      </c>
      <c r="X538" s="2">
        <v>73.760599999999997</v>
      </c>
      <c r="Y538" s="2">
        <f t="shared" si="10"/>
        <v>8.2032278993095353E-3</v>
      </c>
    </row>
    <row r="539" spans="23:25" x14ac:dyDescent="0.25">
      <c r="W539" s="3">
        <v>42277</v>
      </c>
      <c r="X539" s="2">
        <v>73.158000000000001</v>
      </c>
      <c r="Y539" s="2">
        <f t="shared" si="10"/>
        <v>-1.3696473194469389E-2</v>
      </c>
    </row>
    <row r="540" spans="23:25" x14ac:dyDescent="0.25">
      <c r="W540" s="3">
        <v>42276</v>
      </c>
      <c r="X540" s="2">
        <v>74.166899999999998</v>
      </c>
      <c r="Y540" s="2">
        <f t="shared" si="10"/>
        <v>-4.1817927179766878E-3</v>
      </c>
    </row>
    <row r="541" spans="23:25" x14ac:dyDescent="0.25">
      <c r="W541" s="3">
        <v>42275</v>
      </c>
      <c r="X541" s="2">
        <v>74.477699999999999</v>
      </c>
      <c r="Y541" s="2">
        <f t="shared" si="10"/>
        <v>1.5677239881391622E-2</v>
      </c>
    </row>
    <row r="542" spans="23:25" x14ac:dyDescent="0.25">
      <c r="W542" s="3">
        <v>42272</v>
      </c>
      <c r="X542" s="2">
        <v>73.319199999999995</v>
      </c>
      <c r="Y542" s="2">
        <f t="shared" si="10"/>
        <v>-1.1934899768919144E-2</v>
      </c>
    </row>
    <row r="543" spans="23:25" x14ac:dyDescent="0.25">
      <c r="W543" s="3">
        <v>42271</v>
      </c>
      <c r="X543" s="2">
        <v>74.1995</v>
      </c>
      <c r="Y543" s="2">
        <f t="shared" si="10"/>
        <v>-3.2172128980772798E-3</v>
      </c>
    </row>
    <row r="544" spans="23:25" x14ac:dyDescent="0.25">
      <c r="W544" s="3">
        <v>42270</v>
      </c>
      <c r="X544" s="2">
        <v>74.438599999999994</v>
      </c>
      <c r="Y544" s="2">
        <f t="shared" si="10"/>
        <v>1.2634797997545804E-2</v>
      </c>
    </row>
    <row r="545" spans="23:25" x14ac:dyDescent="0.25">
      <c r="W545" s="3">
        <v>42269</v>
      </c>
      <c r="X545" s="2">
        <v>73.504000000000005</v>
      </c>
      <c r="Y545" s="2">
        <f t="shared" si="10"/>
        <v>-5.6016627179134911E-3</v>
      </c>
    </row>
    <row r="546" spans="23:25" x14ac:dyDescent="0.25">
      <c r="W546" s="3">
        <v>42268</v>
      </c>
      <c r="X546" s="2">
        <v>73.916899999999998</v>
      </c>
      <c r="Y546" s="2">
        <f t="shared" si="10"/>
        <v>-1.6146676877927923E-2</v>
      </c>
    </row>
    <row r="547" spans="23:25" x14ac:dyDescent="0.25">
      <c r="W547" s="3">
        <v>42265</v>
      </c>
      <c r="X547" s="2">
        <v>75.120099999999994</v>
      </c>
      <c r="Y547" s="2">
        <f t="shared" si="10"/>
        <v>3.2413988383444381E-3</v>
      </c>
    </row>
    <row r="548" spans="23:25" x14ac:dyDescent="0.25">
      <c r="W548" s="3">
        <v>42264</v>
      </c>
      <c r="X548" s="2">
        <v>74.876999999999995</v>
      </c>
      <c r="Y548" s="2">
        <f t="shared" si="10"/>
        <v>1.3622556634263251E-2</v>
      </c>
    </row>
    <row r="549" spans="23:25" x14ac:dyDescent="0.25">
      <c r="W549" s="3">
        <v>42263</v>
      </c>
      <c r="X549" s="2">
        <v>73.863900000000001</v>
      </c>
      <c r="Y549" s="2">
        <f t="shared" si="10"/>
        <v>-1.9117800427453091E-2</v>
      </c>
    </row>
    <row r="550" spans="23:25" x14ac:dyDescent="0.25">
      <c r="W550" s="3">
        <v>42262</v>
      </c>
      <c r="X550" s="2">
        <v>75.289599999999993</v>
      </c>
      <c r="Y550" s="2">
        <f t="shared" si="10"/>
        <v>-1.5378632660109231E-2</v>
      </c>
    </row>
    <row r="551" spans="23:25" x14ac:dyDescent="0.25">
      <c r="W551" s="3">
        <v>42261</v>
      </c>
      <c r="X551" s="2">
        <v>76.456400000000002</v>
      </c>
      <c r="Y551" s="2">
        <f t="shared" si="10"/>
        <v>-5.6317749862571168E-3</v>
      </c>
    </row>
    <row r="552" spans="23:25" x14ac:dyDescent="0.25">
      <c r="W552" s="3">
        <v>42258</v>
      </c>
      <c r="X552" s="2">
        <v>76.888199999999998</v>
      </c>
      <c r="Y552" s="2">
        <f t="shared" si="10"/>
        <v>7.1357226407380127E-3</v>
      </c>
    </row>
    <row r="553" spans="23:25" x14ac:dyDescent="0.25">
      <c r="W553" s="3">
        <v>42257</v>
      </c>
      <c r="X553" s="2">
        <v>76.341499999999996</v>
      </c>
      <c r="Y553" s="2">
        <f t="shared" si="10"/>
        <v>-5.0069943667262326E-3</v>
      </c>
    </row>
    <row r="554" spans="23:25" x14ac:dyDescent="0.25">
      <c r="W554" s="3">
        <v>42256</v>
      </c>
      <c r="X554" s="2">
        <v>76.724699999999999</v>
      </c>
      <c r="Y554" s="2">
        <f t="shared" si="10"/>
        <v>7.8771783208004976E-3</v>
      </c>
    </row>
    <row r="555" spans="23:25" x14ac:dyDescent="0.25">
      <c r="W555" s="3">
        <v>42255</v>
      </c>
      <c r="X555" s="2">
        <v>76.122699999999995</v>
      </c>
      <c r="Y555" s="2">
        <f t="shared" si="10"/>
        <v>-1.4510094299110611E-2</v>
      </c>
    </row>
    <row r="556" spans="23:25" x14ac:dyDescent="0.25">
      <c r="W556" s="3">
        <v>42254</v>
      </c>
      <c r="X556" s="2">
        <v>77.235299999999995</v>
      </c>
      <c r="Y556" s="2">
        <f t="shared" si="10"/>
        <v>1.2004129845024785E-2</v>
      </c>
    </row>
    <row r="557" spans="23:25" x14ac:dyDescent="0.25">
      <c r="W557" s="3">
        <v>42251</v>
      </c>
      <c r="X557" s="2">
        <v>76.313699999999997</v>
      </c>
      <c r="Y557" s="2">
        <f t="shared" si="10"/>
        <v>2.1238524575304875E-2</v>
      </c>
    </row>
    <row r="558" spans="23:25" x14ac:dyDescent="0.25">
      <c r="W558" s="3">
        <v>42250</v>
      </c>
      <c r="X558" s="2">
        <v>74.709999999999994</v>
      </c>
      <c r="Y558" s="2">
        <f t="shared" si="10"/>
        <v>-6.8723292154596605E-3</v>
      </c>
    </row>
    <row r="559" spans="23:25" x14ac:dyDescent="0.25">
      <c r="W559" s="3">
        <v>42249</v>
      </c>
      <c r="X559" s="2">
        <v>75.225200000000001</v>
      </c>
      <c r="Y559" s="2">
        <f t="shared" si="10"/>
        <v>-3.523188656730113E-3</v>
      </c>
    </row>
    <row r="560" spans="23:25" x14ac:dyDescent="0.25">
      <c r="W560" s="3">
        <v>42248</v>
      </c>
      <c r="X560" s="2">
        <v>75.490700000000004</v>
      </c>
      <c r="Y560" s="2">
        <f t="shared" si="10"/>
        <v>4.6144070268362251E-2</v>
      </c>
    </row>
    <row r="561" spans="23:25" x14ac:dyDescent="0.25">
      <c r="W561" s="3">
        <v>42247</v>
      </c>
      <c r="X561" s="2">
        <v>72.086399999999998</v>
      </c>
      <c r="Y561" s="2">
        <f t="shared" si="10"/>
        <v>-1.4311743543944449E-2</v>
      </c>
    </row>
    <row r="562" spans="23:25" x14ac:dyDescent="0.25">
      <c r="W562" s="3">
        <v>42244</v>
      </c>
      <c r="X562" s="2">
        <v>73.125500000000002</v>
      </c>
      <c r="Y562" s="2">
        <f t="shared" si="10"/>
        <v>-1.5103046373387235E-2</v>
      </c>
    </row>
    <row r="563" spans="23:25" x14ac:dyDescent="0.25">
      <c r="W563" s="3">
        <v>42243</v>
      </c>
      <c r="X563" s="2">
        <v>74.238299999999995</v>
      </c>
      <c r="Y563" s="2">
        <f t="shared" si="10"/>
        <v>-4.9099095708408563E-2</v>
      </c>
    </row>
    <row r="564" spans="23:25" x14ac:dyDescent="0.25">
      <c r="W564" s="3">
        <v>42242</v>
      </c>
      <c r="X564" s="2">
        <v>77.974299999999999</v>
      </c>
      <c r="Y564" s="2">
        <f t="shared" si="10"/>
        <v>-1.9677062709613863E-2</v>
      </c>
    </row>
    <row r="565" spans="23:25" x14ac:dyDescent="0.25">
      <c r="W565" s="3">
        <v>42241</v>
      </c>
      <c r="X565" s="2">
        <v>79.523799999999994</v>
      </c>
      <c r="Y565" s="2">
        <f t="shared" si="10"/>
        <v>-3.5198937407119803E-2</v>
      </c>
    </row>
    <row r="566" spans="23:25" x14ac:dyDescent="0.25">
      <c r="W566" s="3">
        <v>42240</v>
      </c>
      <c r="X566" s="2">
        <v>82.372799999999998</v>
      </c>
      <c r="Y566" s="2">
        <f t="shared" si="10"/>
        <v>4.6343019562968976E-2</v>
      </c>
    </row>
    <row r="567" spans="23:25" x14ac:dyDescent="0.25">
      <c r="W567" s="3">
        <v>42237</v>
      </c>
      <c r="X567" s="2">
        <v>78.642499999999998</v>
      </c>
      <c r="Y567" s="2">
        <f t="shared" si="10"/>
        <v>2.7747023009184E-2</v>
      </c>
    </row>
    <row r="568" spans="23:25" x14ac:dyDescent="0.25">
      <c r="W568" s="3">
        <v>42236</v>
      </c>
      <c r="X568" s="2">
        <v>76.490399999999994</v>
      </c>
      <c r="Y568" s="2">
        <f t="shared" si="10"/>
        <v>3.2056100172378664E-2</v>
      </c>
    </row>
    <row r="569" spans="23:25" x14ac:dyDescent="0.25">
      <c r="W569" s="3">
        <v>42235</v>
      </c>
      <c r="X569" s="2">
        <v>74.077299999999994</v>
      </c>
      <c r="Y569" s="2">
        <f t="shared" si="10"/>
        <v>2.0283348893899603E-2</v>
      </c>
    </row>
    <row r="570" spans="23:25" x14ac:dyDescent="0.25">
      <c r="W570" s="3">
        <v>42234</v>
      </c>
      <c r="X570" s="2">
        <v>72.5899</v>
      </c>
      <c r="Y570" s="2">
        <f t="shared" si="10"/>
        <v>6.2562702544454287E-4</v>
      </c>
    </row>
    <row r="571" spans="23:25" x14ac:dyDescent="0.25">
      <c r="W571" s="3">
        <v>42233</v>
      </c>
      <c r="X571" s="2">
        <v>72.544499999999999</v>
      </c>
      <c r="Y571" s="2">
        <f t="shared" si="10"/>
        <v>4.8044430832140678E-3</v>
      </c>
    </row>
    <row r="572" spans="23:25" x14ac:dyDescent="0.25">
      <c r="W572" s="3">
        <v>42230</v>
      </c>
      <c r="X572" s="2">
        <v>72.196799999999996</v>
      </c>
      <c r="Y572" s="2">
        <f t="shared" si="10"/>
        <v>8.4526993391562989E-4</v>
      </c>
    </row>
    <row r="573" spans="23:25" x14ac:dyDescent="0.25">
      <c r="W573" s="3">
        <v>42229</v>
      </c>
      <c r="X573" s="2">
        <v>72.135800000000003</v>
      </c>
      <c r="Y573" s="2">
        <f t="shared" si="10"/>
        <v>6.2242942077767836E-3</v>
      </c>
    </row>
    <row r="574" spans="23:25" x14ac:dyDescent="0.25">
      <c r="W574" s="3">
        <v>42228</v>
      </c>
      <c r="X574" s="2">
        <v>71.688199999999995</v>
      </c>
      <c r="Y574" s="2">
        <f t="shared" si="10"/>
        <v>1.0243643887354206E-2</v>
      </c>
    </row>
    <row r="575" spans="23:25" x14ac:dyDescent="0.25">
      <c r="W575" s="3">
        <v>42227</v>
      </c>
      <c r="X575" s="2">
        <v>70.957599999999999</v>
      </c>
      <c r="Y575" s="2">
        <f t="shared" si="10"/>
        <v>2.3085092474918318E-2</v>
      </c>
    </row>
    <row r="576" spans="23:25" x14ac:dyDescent="0.25">
      <c r="W576" s="3">
        <v>42226</v>
      </c>
      <c r="X576" s="2">
        <v>69.338300000000004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69.967600000000004</v>
      </c>
      <c r="Y578" s="2">
        <f t="shared" si="10"/>
        <v>1.085513009253139E-2</v>
      </c>
    </row>
    <row r="579" spans="23:25" x14ac:dyDescent="0.25">
      <c r="W579" s="3">
        <v>42221</v>
      </c>
      <c r="X579" s="2">
        <v>69.212199999999996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S1"/>
      <c r="U1"/>
      <c r="W1" s="2" t="str">
        <f>D2&amp;" Curncy"</f>
        <v>EURTRY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4</v>
      </c>
      <c r="S2"/>
      <c r="U2"/>
      <c r="W2" s="3">
        <f>D1</f>
        <v>43025</v>
      </c>
      <c r="AA2" s="2">
        <v>62</v>
      </c>
      <c r="AB2" s="2">
        <f ca="1">AVERAGE(OFFSET($X$5,0,0,AA2,1))</f>
        <v>4.1688806451612903</v>
      </c>
      <c r="AC2" s="46">
        <f ca="1">STDEV(OFFSET($Y$5,0,0,AA2,1))*SQRT(250)</f>
        <v>9.673203422378783E-2</v>
      </c>
      <c r="AD2" s="2">
        <f ca="1">MAX(OFFSET($X$5,0,0,AA2,1))</f>
        <v>4.3836000000000004</v>
      </c>
      <c r="AE2" s="2">
        <f ca="1">MIN(OFFSET($X$5,0,0,AA2,1))</f>
        <v>4.0674999999999999</v>
      </c>
      <c r="AF2" s="2">
        <f ca="1">AD2-AE2</f>
        <v>0.31610000000000049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S3"/>
      <c r="U3"/>
      <c r="W3" s="3">
        <f>W2-400*2</f>
        <v>42225</v>
      </c>
      <c r="AA3" s="2">
        <v>125</v>
      </c>
      <c r="AB3" s="2">
        <f t="shared" ref="AB3:AB6" ca="1" si="0">AVERAGE(OFFSET($X$5,0,0,AA3,1))</f>
        <v>4.0734616000000008</v>
      </c>
      <c r="AC3" s="46">
        <f ca="1">STDEV(OFFSET($Y$5,0,0,AA3,1))*SQRT(250)</f>
        <v>0.10144770520015534</v>
      </c>
      <c r="AD3" s="2">
        <f ca="1">MAX(OFFSET($X$5,0,0,AA3,1))</f>
        <v>4.3836000000000004</v>
      </c>
      <c r="AE3" s="2">
        <f ca="1">MIN(OFFSET($X$5,0,0,AA3,1))</f>
        <v>3.8492999999999999</v>
      </c>
      <c r="AF3" s="2">
        <f t="shared" ref="AF3:AF5" ca="1" si="1">AD3-AE3</f>
        <v>0.53430000000000044</v>
      </c>
    </row>
    <row r="4" spans="1:32" x14ac:dyDescent="0.25">
      <c r="D4"/>
      <c r="S4"/>
      <c r="U4"/>
      <c r="AA4" s="2">
        <v>185</v>
      </c>
      <c r="AB4" s="2">
        <f t="shared" ca="1" si="0"/>
        <v>4.0225481081081105</v>
      </c>
      <c r="AC4" s="46">
        <f ca="1">STDEV(OFFSET($Y$5,0,0,AA4,1))*SQRT(250)</f>
        <v>0.10837449355788584</v>
      </c>
      <c r="AD4" s="2">
        <f ca="1">MAX(OFFSET($X$5,0,0,AA4,1))</f>
        <v>4.3836000000000004</v>
      </c>
      <c r="AE4" s="2">
        <f ca="1">MIN(OFFSET($X$5,0,0,AA4,1))</f>
        <v>3.7786999999999997</v>
      </c>
      <c r="AF4" s="2">
        <f t="shared" ca="1" si="1"/>
        <v>0.60490000000000066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S5"/>
      <c r="U5"/>
      <c r="W5" s="3">
        <f>_xll.BDH(W1,"PX_LAST",W3,W2,"Sort=D","cols=2;rows=572")</f>
        <v>43025</v>
      </c>
      <c r="X5" s="2">
        <v>4.3181000000000003</v>
      </c>
      <c r="Y5" s="2">
        <f>LN(X5/X6)</f>
        <v>3.5959995598532752E-3</v>
      </c>
      <c r="AA5" s="2">
        <v>250</v>
      </c>
      <c r="AB5" s="2">
        <f t="shared" ca="1" si="0"/>
        <v>3.9507532000000025</v>
      </c>
      <c r="AC5" s="46">
        <f ca="1">STDEV(OFFSET($Y$5,0,0,AA5,1))*SQRT(250)</f>
        <v>0.12534531101837168</v>
      </c>
      <c r="AD5" s="2">
        <f ca="1">MAX(OFFSET($X$5,0,0,AA5,1))</f>
        <v>4.3836000000000004</v>
      </c>
      <c r="AE5" s="2">
        <f ca="1">MIN(OFFSET($X$5,0,0,AA5,1))</f>
        <v>3.4550999999999998</v>
      </c>
      <c r="AF5" s="2">
        <f t="shared" ca="1" si="1"/>
        <v>0.92850000000000055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4.3226694395115803</v>
      </c>
      <c r="E6" s="128">
        <f ca="1">SUMIFS(INDIRECT("fincad_data!"&amp;E$3),fincad_data!$C:$C,$C6,fincad_data!$D:$D,$C6,fincad_data!$B:$B,$D$2,fincad_data!D:D,$C6,fincad_data!A:A,$D$1)</f>
        <v>4.4601971153217903</v>
      </c>
      <c r="F6" s="129">
        <f ca="1">SUMIFS(INDIRECT("fincad_data!"&amp;F$3),fincad_data!$C:$C,$C6,fincad_data!$D:$D,$C6,fincad_data!$B:$B,$D$2,fincad_data!D:D,$C6,fincad_data!A:A,$D$1)</f>
        <v>0.11319012564795899</v>
      </c>
      <c r="G6" s="129">
        <f ca="1">SUMIFS(INDIRECT("fincad_data!"&amp;G$3),fincad_data!$C:$C,$C6,fincad_data!$D:$D,$C6,fincad_data!$B:$B,$D$2,fincad_data!D:D,$C6,fincad_data!A:A,$D$1)</f>
        <v>0.119602672803683</v>
      </c>
      <c r="H6" s="130">
        <f ca="1">SUMIFS(INDIRECT("fincad_data!"&amp;H$3),fincad_data!$C:$C,$C6,fincad_data!$D:$D,$C6,fincad_data!$B:$B,$D$2,fincad_data!D:D,$C6,fincad_data!A:A,$D$1)</f>
        <v>1.0228607595981602E-2</v>
      </c>
      <c r="I6" s="130">
        <f ca="1">SUMIFS(INDIRECT("fincad_data!"&amp;I$3),fincad_data!$C:$C,$C6,fincad_data!$D:$D,$C6,fincad_data!$B:$B,$D$2,fincad_data!D:D,$C6,fincad_data!A:A,$D$1)</f>
        <v>2.40041384829233E-2</v>
      </c>
      <c r="J6" s="129">
        <f ca="1">SUMIFS(INDIRECT("fincad_data!"&amp;J$3),fincad_data!$C:$C,$C6,fincad_data!$D:$D,$C6,fincad_data!$B:$B,$D$2,fincad_data!D:D,$C6,fincad_data!A:A,$D$1)</f>
        <v>0.12720805173364994</v>
      </c>
      <c r="K6" s="128">
        <f ca="1">SUMIFS(INDIRECT("fincad_data!"&amp;K$3),fincad_data!$C:$C,$C6,fincad_data!$D:$D,$C6,fincad_data!$B:$B,$D$2,fincad_data!D:D,$C6,fincad_data!A:A,$D$1)</f>
        <v>4.3995904215794308</v>
      </c>
      <c r="L6" s="128">
        <f ca="1">SUMIFS(INDIRECT("fincad_data!"&amp;L$3),fincad_data!$C:$C,$C6,fincad_data!$D:$D,$C6,fincad_data!$B:$B,$D$2,fincad_data!D:D,$C6,fincad_data!A:A,$D$1)</f>
        <v>4.3556436421532787</v>
      </c>
      <c r="S6"/>
      <c r="U6"/>
      <c r="W6" s="3">
        <v>43024</v>
      </c>
      <c r="X6" s="2">
        <v>4.3026</v>
      </c>
      <c r="Y6" s="2">
        <f t="shared" ref="Y6:Y69" si="2">LN(X6/X7)</f>
        <v>1.2325726278203098E-3</v>
      </c>
      <c r="AA6" s="2">
        <v>500</v>
      </c>
      <c r="AB6" s="2">
        <f t="shared" ca="1" si="0"/>
        <v>3.611200800000002</v>
      </c>
      <c r="AC6" s="46">
        <f ca="1">STDEV(OFFSET($Y$5,0,0,AA6,1))*SQRT(250)</f>
        <v>0.12251501002034615</v>
      </c>
      <c r="AD6" s="2">
        <f ca="1">MAX(OFFSET($X$5,0,0,AA6,1))</f>
        <v>4.3836000000000004</v>
      </c>
      <c r="AE6" s="2">
        <f ca="1">MIN(OFFSET($X$5,0,0,AA6,1))</f>
        <v>3.0124</v>
      </c>
      <c r="AF6" s="2">
        <f ca="1">AD6-AE6</f>
        <v>1.3712000000000004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4.3226694395115803</v>
      </c>
      <c r="E7" s="128">
        <f ca="1">SUMIFS(INDIRECT("fincad_data!"&amp;E$3),fincad_data!$C:$C,$C7,fincad_data!$D:$D,$C7,fincad_data!$B:$B,$D$2,fincad_data!D:D,$C7,fincad_data!A:A,$D$1)</f>
        <v>4.5992541475911297</v>
      </c>
      <c r="F7" s="129">
        <f ca="1">SUMIFS(INDIRECT("fincad_data!"&amp;F$3),fincad_data!$C:$C,$C7,fincad_data!$D:$D,$C7,fincad_data!$B:$B,$D$2,fincad_data!D:D,$C7,fincad_data!A:A,$D$1)</f>
        <v>0.119188067578572</v>
      </c>
      <c r="G7" s="129">
        <f ca="1">SUMIFS(INDIRECT("fincad_data!"&amp;G$3),fincad_data!$C:$C,$C7,fincad_data!$D:$D,$C7,fincad_data!$B:$B,$D$2,fincad_data!D:D,$C7,fincad_data!A:A,$D$1)</f>
        <v>0.127790732589765</v>
      </c>
      <c r="H7" s="130">
        <f ca="1">SUMIFS(INDIRECT("fincad_data!"&amp;H$3),fincad_data!$C:$C,$C7,fincad_data!$D:$D,$C7,fincad_data!$B:$B,$D$2,fincad_data!D:D,$C7,fincad_data!A:A,$D$1)</f>
        <v>1.0986073561477801E-2</v>
      </c>
      <c r="I7" s="130">
        <f ca="1">SUMIFS(INDIRECT("fincad_data!"&amp;I$3),fincad_data!$C:$C,$C7,fincad_data!$D:$D,$C7,fincad_data!$B:$B,$D$2,fincad_data!D:D,$C7,fincad_data!A:A,$D$1)</f>
        <v>3.6136197023801699E-2</v>
      </c>
      <c r="J7" s="129">
        <f ca="1">SUMIFS(INDIRECT("fincad_data!"&amp;J$3),fincad_data!$C:$C,$C7,fincad_data!$D:$D,$C7,fincad_data!$B:$B,$D$2,fincad_data!D:D,$C7,fincad_data!A:A,$D$1)</f>
        <v>0.12847547528018405</v>
      </c>
      <c r="K7" s="128">
        <f ca="1">SUMIFS(INDIRECT("fincad_data!"&amp;K$3),fincad_data!$C:$C,$C7,fincad_data!$D:$D,$C7,fincad_data!$B:$B,$D$2,fincad_data!D:D,$C7,fincad_data!A:A,$D$1)</f>
        <v>4.4864201274811242</v>
      </c>
      <c r="L7" s="128">
        <f ca="1">SUMIFS(INDIRECT("fincad_data!"&amp;L$3),fincad_data!$C:$C,$C7,fincad_data!$D:$D,$C7,fincad_data!$B:$B,$D$2,fincad_data!D:D,$C7,fincad_data!A:A,$D$1)</f>
        <v>4.4388509549246811</v>
      </c>
      <c r="S7"/>
      <c r="U7"/>
      <c r="W7" s="3">
        <v>43021</v>
      </c>
      <c r="X7" s="2">
        <v>4.2972999999999999</v>
      </c>
      <c r="Y7" s="2">
        <f t="shared" si="2"/>
        <v>-7.0261973246545026E-3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4.3226694395115803</v>
      </c>
      <c r="E8" s="128">
        <f ca="1">SUMIFS(INDIRECT("fincad_data!"&amp;E$3),fincad_data!$C:$C,$C8,fincad_data!$D:$D,$C8,fincad_data!$B:$B,$D$2,fincad_data!D:D,$C8,fincad_data!A:A,$D$1)</f>
        <v>4.7419182980836396</v>
      </c>
      <c r="F8" s="129">
        <f ca="1">SUMIFS(INDIRECT("fincad_data!"&amp;F$3),fincad_data!$C:$C,$C8,fincad_data!$D:$D,$C8,fincad_data!$B:$B,$D$2,fincad_data!D:D,$C8,fincad_data!A:A,$D$1)</f>
        <v>0.124904506033406</v>
      </c>
      <c r="G8" s="129">
        <f ca="1">SUMIFS(INDIRECT("fincad_data!"&amp;G$3),fincad_data!$C:$C,$C8,fincad_data!$D:$D,$C8,fincad_data!$B:$B,$D$2,fincad_data!D:D,$C8,fincad_data!A:A,$D$1)</f>
        <v>0.13363404090652201</v>
      </c>
      <c r="H8" s="130">
        <f ca="1">SUMIFS(INDIRECT("fincad_data!"&amp;H$3),fincad_data!$C:$C,$C8,fincad_data!$D:$D,$C8,fincad_data!$B:$B,$D$2,fincad_data!D:D,$C8,fincad_data!A:A,$D$1)</f>
        <v>1.1259735541584399E-2</v>
      </c>
      <c r="I8" s="130">
        <f ca="1">SUMIFS(INDIRECT("fincad_data!"&amp;I$3),fincad_data!$C:$C,$C8,fincad_data!$D:$D,$C8,fincad_data!$B:$B,$D$2,fincad_data!D:D,$C8,fincad_data!A:A,$D$1)</f>
        <v>4.63620965873211E-2</v>
      </c>
      <c r="J8" s="129">
        <f ca="1">SUMIFS(INDIRECT("fincad_data!"&amp;J$3),fincad_data!$C:$C,$C8,fincad_data!$D:$D,$C8,fincad_data!$B:$B,$D$2,fincad_data!D:D,$C8,fincad_data!A:A,$D$1)</f>
        <v>0.1293807449497609</v>
      </c>
      <c r="K8" s="128">
        <f ca="1">SUMIFS(INDIRECT("fincad_data!"&amp;K$3),fincad_data!$C:$C,$C8,fincad_data!$D:$D,$C8,fincad_data!$B:$B,$D$2,fincad_data!D:D,$C8,fincad_data!A:A,$D$1)</f>
        <v>4.5811105032095618</v>
      </c>
      <c r="L8" s="128">
        <f ca="1">SUMIFS(INDIRECT("fincad_data!"&amp;L$3),fincad_data!$C:$C,$C8,fincad_data!$D:$D,$C8,fincad_data!$B:$B,$D$2,fincad_data!D:D,$C8,fincad_data!A:A,$D$1)</f>
        <v>4.5318139041439531</v>
      </c>
      <c r="S8"/>
      <c r="U8"/>
      <c r="W8" s="3">
        <v>43020</v>
      </c>
      <c r="X8" s="2">
        <v>4.3276000000000003</v>
      </c>
      <c r="Y8" s="2">
        <f t="shared" si="2"/>
        <v>2.310776305416188E-5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4.3226694395115803</v>
      </c>
      <c r="E9" s="128">
        <f ca="1">SUMIFS(INDIRECT("fincad_data!"&amp;E$3),fincad_data!$C:$C,$C9,fincad_data!$D:$D,$C9,fincad_data!$B:$B,$D$2,fincad_data!D:D,$C9,fincad_data!A:A,$D$1)</f>
        <v>4.8876212322174304</v>
      </c>
      <c r="F9" s="129">
        <f ca="1">SUMIFS(INDIRECT("fincad_data!"&amp;F$3),fincad_data!$C:$C,$C9,fincad_data!$D:$D,$C9,fincad_data!$B:$B,$D$2,fincad_data!D:D,$C9,fincad_data!A:A,$D$1)</f>
        <v>0.12813587479535701</v>
      </c>
      <c r="G9" s="129">
        <f ca="1">SUMIFS(INDIRECT("fincad_data!"&amp;G$3),fincad_data!$C:$C,$C9,fincad_data!$D:$D,$C9,fincad_data!$B:$B,$D$2,fincad_data!D:D,$C9,fincad_data!A:A,$D$1)</f>
        <v>0.13641909363711099</v>
      </c>
      <c r="H9" s="130">
        <f ca="1">SUMIFS(INDIRECT("fincad_data!"&amp;H$3),fincad_data!$C:$C,$C9,fincad_data!$D:$D,$C9,fincad_data!$B:$B,$D$2,fincad_data!D:D,$C9,fincad_data!A:A,$D$1)</f>
        <v>1.09305325854185E-2</v>
      </c>
      <c r="I9" s="130">
        <f ca="1">SUMIFS(INDIRECT("fincad_data!"&amp;I$3),fincad_data!$C:$C,$C9,fincad_data!$D:$D,$C9,fincad_data!$B:$B,$D$2,fincad_data!D:D,$C9,fincad_data!A:A,$D$1)</f>
        <v>5.4823107131105796E-2</v>
      </c>
      <c r="J9" s="129">
        <f ca="1">SUMIFS(INDIRECT("fincad_data!"&amp;J$3),fincad_data!$C:$C,$C9,fincad_data!$D:$D,$C9,fincad_data!$B:$B,$D$2,fincad_data!D:D,$C9,fincad_data!A:A,$D$1)</f>
        <v>0.13003832968374252</v>
      </c>
      <c r="K9" s="128">
        <f ca="1">SUMIFS(INDIRECT("fincad_data!"&amp;K$3),fincad_data!$C:$C,$C9,fincad_data!$D:$D,$C9,fincad_data!$B:$B,$D$2,fincad_data!D:D,$C9,fincad_data!A:A,$D$1)</f>
        <v>4.682111312406426</v>
      </c>
      <c r="L9" s="128">
        <f ca="1">SUMIFS(INDIRECT("fincad_data!"&amp;L$3),fincad_data!$C:$C,$C9,fincad_data!$D:$D,$C9,fincad_data!$B:$B,$D$2,fincad_data!D:D,$C9,fincad_data!A:A,$D$1)</f>
        <v>4.6335932529111155</v>
      </c>
      <c r="S9"/>
      <c r="U9"/>
      <c r="W9" s="3">
        <v>43019</v>
      </c>
      <c r="X9" s="2">
        <v>4.3274999999999997</v>
      </c>
      <c r="Y9" s="2">
        <f t="shared" si="2"/>
        <v>-1.2880296538872999E-2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4.3226694395115803</v>
      </c>
      <c r="E10" s="128">
        <f ca="1">SUMIFS(INDIRECT("fincad_data!"&amp;E$3),fincad_data!$C:$C,$C10,fincad_data!$D:$D,$C10,fincad_data!$B:$B,$D$2,fincad_data!D:D,$C10,fincad_data!A:A,$D$1)</f>
        <v>5.5111907487296303</v>
      </c>
      <c r="F10" s="129">
        <f ca="1">SUMIFS(INDIRECT("fincad_data!"&amp;F$3),fincad_data!$C:$C,$C10,fincad_data!$D:$D,$C10,fincad_data!$B:$B,$D$2,fincad_data!D:D,$C10,fincad_data!A:A,$D$1)</f>
        <v>0.13773812518338099</v>
      </c>
      <c r="G10" s="129">
        <f ca="1">SUMIFS(INDIRECT("fincad_data!"&amp;G$3),fincad_data!$C:$C,$C10,fincad_data!$D:$D,$C10,fincad_data!$B:$B,$D$2,fincad_data!D:D,$C10,fincad_data!A:A,$D$1)</f>
        <v>0.14676094918056701</v>
      </c>
      <c r="H10" s="130">
        <f ca="1">SUMIFS(INDIRECT("fincad_data!"&amp;H$3),fincad_data!$C:$C,$C10,fincad_data!$D:$D,$C10,fincad_data!$B:$B,$D$2,fincad_data!D:D,$C10,fincad_data!A:A,$D$1)</f>
        <v>8.8894090354156106E-3</v>
      </c>
      <c r="I10" s="130">
        <f ca="1">SUMIFS(INDIRECT("fincad_data!"&amp;I$3),fincad_data!$C:$C,$C10,fincad_data!$D:$D,$C10,fincad_data!$B:$B,$D$2,fincad_data!D:D,$C10,fincad_data!A:A,$D$1)</f>
        <v>8.39399615334981E-2</v>
      </c>
      <c r="J10" s="129">
        <f ca="1">SUMIFS(INDIRECT("fincad_data!"&amp;J$3),fincad_data!$C:$C,$C10,fincad_data!$D:$D,$C10,fincad_data!$B:$B,$D$2,fincad_data!D:D,$C10,fincad_data!A:A,$D$1)</f>
        <v>0.1351881966499015</v>
      </c>
      <c r="K10" s="128">
        <f ca="1">SUMIFS(INDIRECT("fincad_data!"&amp;K$3),fincad_data!$C:$C,$C10,fincad_data!$D:$D,$C10,fincad_data!$B:$B,$D$2,fincad_data!D:D,$C10,fincad_data!A:A,$D$1)</f>
        <v>5.1264479943974175</v>
      </c>
      <c r="L10" s="128">
        <f ca="1">SUMIFS(INDIRECT("fincad_data!"&amp;L$3),fincad_data!$C:$C,$C10,fincad_data!$D:$D,$C10,fincad_data!$B:$B,$D$2,fincad_data!D:D,$C10,fincad_data!A:A,$D$1)</f>
        <v>5.0844059120513494</v>
      </c>
      <c r="S10"/>
      <c r="U10"/>
      <c r="W10" s="3">
        <v>43018</v>
      </c>
      <c r="X10" s="2">
        <v>4.3836000000000004</v>
      </c>
      <c r="Y10" s="2">
        <f t="shared" si="2"/>
        <v>8.1773346926568222E-3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/>
      <c r="U11"/>
      <c r="W11" s="3">
        <v>43017</v>
      </c>
      <c r="X11" s="2">
        <v>4.3479000000000001</v>
      </c>
      <c r="Y11" s="2">
        <f t="shared" si="2"/>
        <v>2.4893879421989795E-2</v>
      </c>
    </row>
    <row r="12" spans="1:32" x14ac:dyDescent="0.25">
      <c r="A12"/>
      <c r="B12"/>
      <c r="E12" s="2" t="s">
        <v>139</v>
      </c>
      <c r="K12" s="2" t="s">
        <v>154</v>
      </c>
      <c r="S12"/>
      <c r="U12"/>
      <c r="W12" s="3">
        <v>43014</v>
      </c>
      <c r="X12" s="2">
        <v>4.2409999999999997</v>
      </c>
      <c r="Y12" s="2">
        <f t="shared" si="2"/>
        <v>9.1908928196417078E-3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S13"/>
      <c r="U13"/>
      <c r="W13" s="3">
        <v>43013</v>
      </c>
      <c r="X13" s="2">
        <v>4.2022000000000004</v>
      </c>
      <c r="Y13" s="2">
        <f t="shared" si="2"/>
        <v>4.7595250003049093E-5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2.1266985896674195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S14"/>
      <c r="U14"/>
      <c r="W14" s="3">
        <v>43012</v>
      </c>
      <c r="X14" s="2">
        <v>4.202</v>
      </c>
      <c r="Y14" s="2">
        <f t="shared" si="2"/>
        <v>1.7626186589510583E-3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1.3254918964943201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/>
      <c r="U15"/>
      <c r="W15" s="3">
        <v>43011</v>
      </c>
      <c r="X15" s="2">
        <v>4.1946000000000003</v>
      </c>
      <c r="Y15" s="2">
        <f t="shared" si="2"/>
        <v>1.8134967268511955E-3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1.3884330244988157</v>
      </c>
      <c r="F16" s="123">
        <f ca="1">SUMIFS(INDIRECT("fincad_data!"&amp;$B16),fincad_data!$C:$C,$C16,fincad_data!$D:$D,F$13,fincad_data!$B:$B,$D$2,fincad_data!$A:$A,$D$1)</f>
        <v>2.444019807219616</v>
      </c>
      <c r="G16" s="123"/>
      <c r="H16" s="123"/>
      <c r="I16" s="123"/>
      <c r="K16" s="159">
        <f ca="1">E16/$F16</f>
        <v>0.56809401478555743</v>
      </c>
      <c r="L16" s="159">
        <f ca="1">(F16-E16)/$F16</f>
        <v>0.43190598521444262</v>
      </c>
      <c r="M16" s="123"/>
      <c r="N16" s="123"/>
      <c r="O16" s="123"/>
      <c r="S16"/>
      <c r="U16"/>
      <c r="W16" s="3">
        <v>43010</v>
      </c>
      <c r="X16" s="2">
        <v>4.1870000000000003</v>
      </c>
      <c r="Y16" s="2">
        <f t="shared" si="2"/>
        <v>-5.6444176196769578E-3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1.2496120943228173</v>
      </c>
      <c r="F17" s="124">
        <f ca="1">SUMIFS(INDIRECT("fincad_data!"&amp;$B17),fincad_data!$C:$C,$C16,fincad_data!$D:$D,F$13,fincad_data!$B:$B,$D$2,fincad_data!$A:$A,$D$1)</f>
        <v>1.7707532639932992</v>
      </c>
      <c r="G17" s="124"/>
      <c r="H17" s="124"/>
      <c r="I17" s="124"/>
      <c r="K17" s="160">
        <f ca="1">E17/$F17</f>
        <v>0.70569520877503011</v>
      </c>
      <c r="L17" s="160">
        <f ca="1">(F17-E17)/$F17</f>
        <v>0.29430479122496989</v>
      </c>
      <c r="M17" s="124"/>
      <c r="N17" s="124"/>
      <c r="O17" s="124"/>
      <c r="S17"/>
      <c r="U17"/>
      <c r="W17" s="3">
        <v>43007</v>
      </c>
      <c r="X17" s="2">
        <v>4.2107000000000001</v>
      </c>
      <c r="Y17" s="2">
        <f t="shared" si="2"/>
        <v>2.7825029546272389E-3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1.2978316397041487</v>
      </c>
      <c r="F18" s="123">
        <f ca="1">SUMIFS(INDIRECT("fincad_data!"&amp;$B18),fincad_data!$C:$C,$C18,fincad_data!$D:$D,F$13,fincad_data!$B:$B,$D$2,fincad_data!$A:$A,$D$1)</f>
        <v>1.7499178265113486</v>
      </c>
      <c r="G18" s="123">
        <f ca="1">SUMIFS(INDIRECT("fincad_data!"&amp;$B18),fincad_data!$C:$C,$C18,fincad_data!$D:$D,G$13,fincad_data!$B:$B,$D$2,fincad_data!$A:$A,$D$1)</f>
        <v>2.6913564555225937</v>
      </c>
      <c r="H18" s="123"/>
      <c r="I18" s="123"/>
      <c r="K18" s="159">
        <f ca="1">E18/$G18</f>
        <v>0.4822221289346611</v>
      </c>
      <c r="L18" s="159">
        <f ca="1">(F18-E18)/$G18</f>
        <v>0.16797707560421093</v>
      </c>
      <c r="M18" s="159">
        <f ca="1">(G18-F18)/$G18</f>
        <v>0.34980079546112797</v>
      </c>
      <c r="N18" s="123"/>
      <c r="O18" s="123"/>
      <c r="S18"/>
      <c r="U18"/>
      <c r="W18" s="3">
        <v>43006</v>
      </c>
      <c r="X18" s="2">
        <v>4.1989999999999998</v>
      </c>
      <c r="Y18" s="2">
        <f t="shared" si="2"/>
        <v>-8.0938895555847292E-4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1.2196806964454474</v>
      </c>
      <c r="F19" s="124">
        <f ca="1">SUMIFS(INDIRECT("fincad_data!"&amp;$B19),fincad_data!$C:$C,$C18,fincad_data!$D:$D,F$13,fincad_data!$B:$B,$D$2,fincad_data!$A:$A,$D$1)</f>
        <v>1.5457285041037627</v>
      </c>
      <c r="G19" s="124">
        <f ca="1">SUMIFS(INDIRECT("fincad_data!"&amp;$B19),fincad_data!$C:$C,$C18,fincad_data!$D:$D,G$13,fincad_data!$B:$B,$D$2,fincad_data!$A:$A,$D$1)</f>
        <v>2.0920938024040345</v>
      </c>
      <c r="H19" s="124"/>
      <c r="I19" s="124"/>
      <c r="K19" s="160">
        <f ca="1">E19/$G19</f>
        <v>0.58299522470928733</v>
      </c>
      <c r="L19" s="160">
        <f ca="1">(F19-E19)/$G19</f>
        <v>0.15584760457855776</v>
      </c>
      <c r="M19" s="160">
        <f ca="1">(G19-F19)/$G19</f>
        <v>0.26115717071215494</v>
      </c>
      <c r="N19" s="124"/>
      <c r="O19" s="124"/>
      <c r="S19"/>
      <c r="U19"/>
      <c r="W19" s="3">
        <v>43005</v>
      </c>
      <c r="X19" s="2">
        <v>4.2023999999999999</v>
      </c>
      <c r="Y19" s="2">
        <f t="shared" si="2"/>
        <v>5.5598783084764552E-3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1.2518397032124746</v>
      </c>
      <c r="F20" s="123">
        <f ca="1">SUMIFS(INDIRECT("fincad_data!"&amp;$B20),fincad_data!$C:$C,$C20,fincad_data!$D:$D,F$13,fincad_data!$B:$B,$D$2,fincad_data!$A:$A,$D$1)</f>
        <v>1.5889465254362836</v>
      </c>
      <c r="G20" s="123">
        <f ca="1">SUMIFS(INDIRECT("fincad_data!"&amp;$B20),fincad_data!$C:$C,$C20,fincad_data!$D:$D,G$13,fincad_data!$B:$B,$D$2,fincad_data!$A:$A,$D$1)</f>
        <v>2.0635896562551044</v>
      </c>
      <c r="H20" s="123">
        <f ca="1">SUMIFS(INDIRECT("fincad_data!"&amp;$B20),fincad_data!$C:$C,$C20,fincad_data!$D:$D,H$13,fincad_data!$B:$B,$D$2,fincad_data!$A:$A,$D$1)</f>
        <v>2.9203472480832677</v>
      </c>
      <c r="I20" s="123"/>
      <c r="K20" s="159">
        <f ca="1">E20/$H20</f>
        <v>0.42866125048454545</v>
      </c>
      <c r="L20" s="159">
        <f ca="1">(F20-E20)/$H20</f>
        <v>0.115433814401717</v>
      </c>
      <c r="M20" s="159">
        <f ca="1">(G20-F20)/$H20</f>
        <v>0.16252968927936454</v>
      </c>
      <c r="N20" s="159">
        <f ca="1">(H20-G20)/$H20</f>
        <v>0.29337524583437302</v>
      </c>
      <c r="O20" s="123"/>
      <c r="S20"/>
      <c r="U20"/>
      <c r="W20" s="3">
        <v>43004</v>
      </c>
      <c r="X20" s="2">
        <v>4.1791</v>
      </c>
      <c r="Y20" s="2">
        <f t="shared" si="2"/>
        <v>-6.6776618840431691E-3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1.2076331769332462</v>
      </c>
      <c r="F21" s="124">
        <f ca="1">SUMIFS(INDIRECT("fincad_data!"&amp;$B21),fincad_data!$C:$C,$C20,fincad_data!$D:$D,F$13,fincad_data!$B:$B,$D$2,fincad_data!$A:$A,$D$1)</f>
        <v>1.4724988088099562</v>
      </c>
      <c r="G21" s="124">
        <f ca="1">SUMIFS(INDIRECT("fincad_data!"&amp;$B21),fincad_data!$C:$C,$C20,fincad_data!$D:$D,G$13,fincad_data!$B:$B,$D$2,fincad_data!$A:$A,$D$1)</f>
        <v>1.8387296103776074</v>
      </c>
      <c r="H21" s="124">
        <f ca="1">SUMIFS(INDIRECT("fincad_data!"&amp;$B21),fincad_data!$C:$C,$C20,fincad_data!$D:$D,H$13,fincad_data!$B:$B,$D$2,fincad_data!$A:$A,$D$1)</f>
        <v>2.3840758953242989</v>
      </c>
      <c r="I21" s="124"/>
      <c r="K21" s="160">
        <f ca="1">E21/$H21</f>
        <v>0.50654141476858283</v>
      </c>
      <c r="L21" s="160">
        <f ca="1">(F21-E21)/$H21</f>
        <v>0.11109781882203086</v>
      </c>
      <c r="M21" s="160">
        <f ca="1">(G21-F21)/$H21</f>
        <v>0.15361541228025122</v>
      </c>
      <c r="N21" s="160">
        <f ca="1">(H21-G21)/$H21</f>
        <v>0.22874535412913505</v>
      </c>
      <c r="O21" s="124"/>
      <c r="S21"/>
      <c r="U21"/>
      <c r="W21" s="3">
        <v>43003</v>
      </c>
      <c r="X21" s="2">
        <v>4.2070999999999996</v>
      </c>
      <c r="Y21" s="2">
        <f t="shared" si="2"/>
        <v>6.797312027167682E-3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1.1720762896414914</v>
      </c>
      <c r="F22" s="123">
        <f ca="1">SUMIFS(INDIRECT("fincad_data!"&amp;$B22),fincad_data!$C:$C,$C22,fincad_data!$D:$D,F$13,fincad_data!$B:$B,$D$2,fincad_data!$A:$A,$D$1)</f>
        <v>1.353025063664574</v>
      </c>
      <c r="G22" s="123">
        <f ca="1">SUMIFS(INDIRECT("fincad_data!"&amp;$B22),fincad_data!$C:$C,$C22,fincad_data!$D:$D,G$13,fincad_data!$B:$B,$D$2,fincad_data!$A:$A,$D$1)</f>
        <v>1.5884952226310229</v>
      </c>
      <c r="H22" s="123">
        <f ca="1">SUMIFS(INDIRECT("fincad_data!"&amp;$B22),fincad_data!$C:$C,$C22,fincad_data!$D:$D,H$13,fincad_data!$B:$B,$D$2,fincad_data!$A:$A,$D$1)</f>
        <v>1.8775852736443717</v>
      </c>
      <c r="I22" s="123">
        <f ca="1">SUMIFS(INDIRECT("fincad_data!"&amp;$B22),fincad_data!$C:$C,$C22,fincad_data!$D:$D,I$13,fincad_data!$B:$B,$D$2,fincad_data!$A:$A,$D$1)</f>
        <v>3.6301572357924812</v>
      </c>
      <c r="K22" s="159">
        <f ca="1">E22/$I22</f>
        <v>0.32287204479329429</v>
      </c>
      <c r="L22" s="159">
        <f ca="1">(F22-E22)/$I22</f>
        <v>4.9845988002660338E-2</v>
      </c>
      <c r="M22" s="159">
        <f ca="1">(G22-F22)/$I22</f>
        <v>6.4865002718000636E-2</v>
      </c>
      <c r="N22" s="159">
        <f ca="1">(H22-G22)/$I22</f>
        <v>7.9635683039563698E-2</v>
      </c>
      <c r="O22" s="159">
        <f ca="1">(I22-H22)/$I22</f>
        <v>0.48278128144648103</v>
      </c>
      <c r="S22"/>
      <c r="U22"/>
      <c r="W22" s="3">
        <v>43000</v>
      </c>
      <c r="X22" s="2">
        <v>4.1786000000000003</v>
      </c>
      <c r="Y22" s="2">
        <f t="shared" si="2"/>
        <v>-1.4826508682507583E-3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1.1628735552936387</v>
      </c>
      <c r="F23" s="124">
        <f ca="1">SUMIFS(INDIRECT("fincad_data!"&amp;$B23),fincad_data!$C:$C,$C22,fincad_data!$D:$D,F$13,fincad_data!$B:$B,$D$2,fincad_data!$A:$A,$D$1)</f>
        <v>1.3296683422529045</v>
      </c>
      <c r="G23" s="124">
        <f ca="1">SUMIFS(INDIRECT("fincad_data!"&amp;$B23),fincad_data!$C:$C,$C22,fincad_data!$D:$D,G$13,fincad_data!$B:$B,$D$2,fincad_data!$A:$A,$D$1)</f>
        <v>1.5468194372001647</v>
      </c>
      <c r="H23" s="124">
        <f ca="1">SUMIFS(INDIRECT("fincad_data!"&amp;$B23),fincad_data!$C:$C,$C22,fincad_data!$D:$D,H$13,fincad_data!$B:$B,$D$2,fincad_data!$A:$A,$D$1)</f>
        <v>1.8089637159780583</v>
      </c>
      <c r="I23" s="124">
        <f ca="1">SUMIFS(INDIRECT("fincad_data!"&amp;$B23),fincad_data!$C:$C,$C22,fincad_data!$D:$D,I$13,fincad_data!$B:$B,$D$2,fincad_data!$A:$A,$D$1)</f>
        <v>3.2757484052892933</v>
      </c>
      <c r="K23" s="161">
        <f ca="1">E23/$I23</f>
        <v>0.35499477109291033</v>
      </c>
      <c r="L23" s="161">
        <f ca="1">(F23-E23)/$I23</f>
        <v>5.0918070108786517E-2</v>
      </c>
      <c r="M23" s="161">
        <f ca="1">(G23-F23)/$I23</f>
        <v>6.629052908844589E-2</v>
      </c>
      <c r="N23" s="161">
        <f ca="1">(H23-G23)/$I23</f>
        <v>8.0025767044445126E-2</v>
      </c>
      <c r="O23" s="161">
        <f ca="1">(I23-H23)/$I23</f>
        <v>0.44777086266541216</v>
      </c>
      <c r="S23"/>
      <c r="U23"/>
      <c r="W23" s="3">
        <v>42999</v>
      </c>
      <c r="X23" s="2">
        <v>4.1848000000000001</v>
      </c>
      <c r="Y23" s="2">
        <f t="shared" si="2"/>
        <v>4.0226086231985566E-3</v>
      </c>
    </row>
    <row r="24" spans="1:25" x14ac:dyDescent="0.25">
      <c r="A24" s="48"/>
      <c r="K24" s="16"/>
      <c r="S24"/>
      <c r="U24"/>
      <c r="W24" s="3">
        <v>42998</v>
      </c>
      <c r="X24" s="2">
        <v>4.1680000000000001</v>
      </c>
      <c r="Y24" s="2">
        <f t="shared" si="2"/>
        <v>-4.0465043422814352E-3</v>
      </c>
    </row>
    <row r="25" spans="1:25" x14ac:dyDescent="0.25">
      <c r="A25" s="48"/>
      <c r="C25" s="41" t="s">
        <v>32</v>
      </c>
      <c r="D25" s="40">
        <f ca="1">D6</f>
        <v>4.3226694395115803</v>
      </c>
      <c r="L25" s="71"/>
      <c r="S25"/>
      <c r="U25"/>
      <c r="W25" s="3">
        <v>42997</v>
      </c>
      <c r="X25" s="2">
        <v>4.1848999999999998</v>
      </c>
      <c r="Y25" s="2">
        <f t="shared" si="2"/>
        <v>2.6080001383382745E-3</v>
      </c>
    </row>
    <row r="26" spans="1:25" x14ac:dyDescent="0.25">
      <c r="A26" s="48"/>
      <c r="L26" s="2"/>
      <c r="S26"/>
      <c r="U26"/>
      <c r="W26" s="3">
        <v>42996</v>
      </c>
      <c r="X26" s="2">
        <v>4.1740000000000004</v>
      </c>
      <c r="Y26" s="2">
        <f t="shared" si="2"/>
        <v>1.620632265001885E-2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S27"/>
      <c r="U27"/>
      <c r="W27" s="3">
        <v>42993</v>
      </c>
      <c r="X27" s="2">
        <v>4.1068999999999996</v>
      </c>
      <c r="Y27" s="2">
        <f t="shared" si="2"/>
        <v>2.7796760314705554E-3</v>
      </c>
    </row>
    <row r="28" spans="1:25" x14ac:dyDescent="0.25">
      <c r="A28" s="48"/>
      <c r="C28" s="8" t="s">
        <v>30</v>
      </c>
      <c r="D28" s="29">
        <f ca="1">E6</f>
        <v>4.4601971153217903</v>
      </c>
      <c r="L28" s="71"/>
      <c r="S28"/>
      <c r="U28"/>
      <c r="W28" s="3">
        <v>42992</v>
      </c>
      <c r="X28" s="2">
        <v>4.0955000000000004</v>
      </c>
      <c r="Y28" s="2">
        <f t="shared" si="2"/>
        <v>-3.7774979422215684E-3</v>
      </c>
    </row>
    <row r="29" spans="1:25" x14ac:dyDescent="0.25">
      <c r="A29" s="48"/>
      <c r="C29" s="11" t="s">
        <v>14</v>
      </c>
      <c r="D29" s="30">
        <f ca="1">E7</f>
        <v>4.5992541475911297</v>
      </c>
      <c r="S29"/>
      <c r="W29" s="3">
        <v>42991</v>
      </c>
      <c r="X29" s="2">
        <v>4.1109999999999998</v>
      </c>
      <c r="Y29" s="2">
        <f t="shared" si="2"/>
        <v>4.3794555576964392E-4</v>
      </c>
    </row>
    <row r="30" spans="1:25" x14ac:dyDescent="0.25">
      <c r="A30" s="48"/>
      <c r="C30" s="11" t="s">
        <v>8</v>
      </c>
      <c r="D30" s="30">
        <f ca="1">E8</f>
        <v>4.7419182980836396</v>
      </c>
      <c r="L30" s="71"/>
      <c r="W30" s="3">
        <v>42990</v>
      </c>
      <c r="X30" s="2">
        <v>4.1092000000000004</v>
      </c>
      <c r="Y30" s="2">
        <f t="shared" si="2"/>
        <v>8.8239820677633342E-3</v>
      </c>
    </row>
    <row r="31" spans="1:25" x14ac:dyDescent="0.25">
      <c r="A31" s="48"/>
      <c r="C31" s="11" t="s">
        <v>6</v>
      </c>
      <c r="D31" s="30">
        <f ca="1">E9</f>
        <v>4.8876212322174304</v>
      </c>
      <c r="L31" s="1"/>
      <c r="W31" s="3">
        <v>42989</v>
      </c>
      <c r="X31" s="2">
        <v>4.0731000000000002</v>
      </c>
      <c r="Y31" s="2">
        <f t="shared" si="2"/>
        <v>-8.5075687319523911E-3</v>
      </c>
    </row>
    <row r="32" spans="1:25" x14ac:dyDescent="0.25">
      <c r="A32" s="48"/>
      <c r="B32" s="48"/>
      <c r="C32" s="18" t="s">
        <v>67</v>
      </c>
      <c r="D32" s="31">
        <f ca="1">E10</f>
        <v>5.5111907487296303</v>
      </c>
      <c r="F32" s="4"/>
      <c r="G32" s="4"/>
      <c r="H32" s="4"/>
      <c r="L32" s="2"/>
      <c r="N32" s="74"/>
      <c r="W32" s="3">
        <v>42986</v>
      </c>
      <c r="X32" s="2">
        <v>4.1078999999999999</v>
      </c>
      <c r="Y32" s="2">
        <f t="shared" si="2"/>
        <v>2.8522343540081565E-3</v>
      </c>
    </row>
    <row r="33" spans="1:25" x14ac:dyDescent="0.25">
      <c r="A33" s="48"/>
      <c r="B33" s="48"/>
      <c r="L33" s="72"/>
      <c r="N33" s="75"/>
      <c r="W33" s="3">
        <v>42985</v>
      </c>
      <c r="X33" s="2">
        <v>4.0961999999999996</v>
      </c>
      <c r="Y33" s="2">
        <f t="shared" si="2"/>
        <v>3.129739950190326E-3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4.0834000000000001</v>
      </c>
      <c r="Y34" s="2">
        <f t="shared" si="2"/>
        <v>-3.6910783909860009E-3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4.0984999999999996</v>
      </c>
      <c r="Y35" s="2">
        <f t="shared" si="2"/>
        <v>2.7853810033297102E-3</v>
      </c>
    </row>
    <row r="36" spans="1:25" x14ac:dyDescent="0.25">
      <c r="A36" s="48"/>
      <c r="B36" s="48"/>
      <c r="C36" s="49" t="s">
        <v>30</v>
      </c>
      <c r="D36" s="105">
        <f ca="1">AC2</f>
        <v>9.673203422378783E-2</v>
      </c>
      <c r="E36" s="106">
        <f ca="1">$D$25-$D$25*D36*SQRT(B39)/SQRT($B$42)</f>
        <v>4.114437095933746</v>
      </c>
      <c r="F36" s="106">
        <f ca="1">$D$25+$D$25*D36*SQRT(B39)/SQRT($B$42)</f>
        <v>4.5309017830894147</v>
      </c>
      <c r="G36" s="106">
        <f ca="1">IF(D28&gt;$D$25,F36,E36)/D28</f>
        <v>1.0158523639066843</v>
      </c>
      <c r="H36" s="106">
        <f ca="1">(D28-$D$25)/($D$25*D36*SQRT(B39)/SQRT($B$42))</f>
        <v>0.66045299902608201</v>
      </c>
      <c r="I36" s="106">
        <f ca="1">AF2</f>
        <v>0.31610000000000049</v>
      </c>
      <c r="J36" s="106">
        <f ca="1">$D$25+IF(D28&gt;$D$25,I36,I36*-1)</f>
        <v>4.6387694395115808</v>
      </c>
      <c r="K36" s="107">
        <f ca="1">J36/D28</f>
        <v>1.0400368682308578</v>
      </c>
      <c r="L36" s="72"/>
      <c r="W36" s="3">
        <v>42982</v>
      </c>
      <c r="X36" s="2">
        <v>4.0871000000000004</v>
      </c>
      <c r="Y36" s="2">
        <f t="shared" si="2"/>
        <v>4.8071119965626E-3</v>
      </c>
    </row>
    <row r="37" spans="1:25" x14ac:dyDescent="0.25">
      <c r="A37" s="48"/>
      <c r="B37" s="48"/>
      <c r="C37" s="50" t="s">
        <v>14</v>
      </c>
      <c r="D37" s="108">
        <f ca="1">AC3</f>
        <v>0.10144770520015534</v>
      </c>
      <c r="E37" s="109">
        <f ca="1">$D$25-$D$25*D37*SQRT(B40)/SQRT($B$42)</f>
        <v>4.0125855125540193</v>
      </c>
      <c r="F37" s="109">
        <f ca="1">$D$25+$D$25*D37*SQRT(B40)/SQRT($B$42)</f>
        <v>4.6327533664691414</v>
      </c>
      <c r="G37" s="109">
        <f ca="1">IF(D29&gt;$D$25,F37,E37)/D29</f>
        <v>1.0072836198659638</v>
      </c>
      <c r="H37" s="109">
        <f ca="1">(D29-$D$25)/($D$25*D37*SQRT(B40)/SQRT($B$42))</f>
        <v>0.891967251554458</v>
      </c>
      <c r="I37" s="109">
        <f ca="1">AF3</f>
        <v>0.53430000000000044</v>
      </c>
      <c r="J37" s="109">
        <f ca="1">$D$25+IF(D29&gt;$D$25,I37,I37*-1)</f>
        <v>4.8569694395115803</v>
      </c>
      <c r="K37" s="110">
        <f ca="1">J37/D29</f>
        <v>1.056034148940308</v>
      </c>
      <c r="L37" s="73"/>
      <c r="W37" s="3">
        <v>42979</v>
      </c>
      <c r="X37" s="2">
        <v>4.0674999999999999</v>
      </c>
      <c r="Y37" s="2">
        <f t="shared" si="2"/>
        <v>-1.1294306730115127E-2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0.10837449355788584</v>
      </c>
      <c r="E38" s="109">
        <f ca="1">$D$25-$D$25*D38*SQRT(B41)/SQRT($B$42)</f>
        <v>3.9196787926584413</v>
      </c>
      <c r="F38" s="109">
        <f ca="1">$D$25+$D$25*D38*SQRT(B41)/SQRT($B$42)</f>
        <v>4.7256600863647193</v>
      </c>
      <c r="G38" s="109">
        <f ca="1">IF(D30&gt;$D$25,F38,E38)/D30</f>
        <v>0.9965713851026301</v>
      </c>
      <c r="H38" s="109">
        <f ca="1">(D30-$D$25)/($D$25*D38*SQRT(B41)/SQRT($B$42))</f>
        <v>1.040343893452309</v>
      </c>
      <c r="I38" s="109">
        <f ca="1">AF4</f>
        <v>0.60490000000000066</v>
      </c>
      <c r="J38" s="109">
        <f ca="1">$D$25+IF(D30&gt;$D$25,I38,I38*-1)</f>
        <v>4.927569439511581</v>
      </c>
      <c r="K38" s="110">
        <f ca="1">J38/D30</f>
        <v>1.0391510628732192</v>
      </c>
      <c r="W38" s="3">
        <v>42978</v>
      </c>
      <c r="X38" s="2">
        <v>4.1136999999999997</v>
      </c>
      <c r="Y38" s="2">
        <f t="shared" si="2"/>
        <v>1.264868452065397E-3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0.12534531101837168</v>
      </c>
      <c r="E39" s="109">
        <f ca="1">$D$25-$D$25*D39*SQRT(B42)/SQRT($B$42)</f>
        <v>3.7808430941863911</v>
      </c>
      <c r="F39" s="109">
        <f ca="1">$D$25+$D$25*D39*SQRT(B42)/SQRT($B$42)</f>
        <v>4.8644957848367696</v>
      </c>
      <c r="G39" s="109">
        <f ca="1">IF(D31&gt;$D$25,F39,E39)/D31</f>
        <v>0.99526856802482433</v>
      </c>
      <c r="H39" s="109">
        <f ca="1">(D31-$D$25)/($D$25*D39*SQRT(B42)/SQRT($B$42))</f>
        <v>1.0426805517675248</v>
      </c>
      <c r="I39" s="109">
        <f ca="1">AF5</f>
        <v>0.92850000000000055</v>
      </c>
      <c r="J39" s="109">
        <f ca="1">$D$25+IF(D31&gt;$D$25,I39,I39*-1)</f>
        <v>5.2511694395115809</v>
      </c>
      <c r="K39" s="110">
        <f ca="1">J39/D31</f>
        <v>1.0743814199221846</v>
      </c>
      <c r="L39" s="72"/>
      <c r="W39" s="3">
        <v>42977</v>
      </c>
      <c r="X39" s="2">
        <v>4.1085000000000003</v>
      </c>
      <c r="Y39" s="2">
        <f t="shared" si="2"/>
        <v>-4.5654417675092948E-3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0.12251501002034615</v>
      </c>
      <c r="E40" s="112">
        <f ca="1">$D$25-$D$25*D40*SQRT(B43)/SQRT($B$42)</f>
        <v>3.5737134065801275</v>
      </c>
      <c r="F40" s="112">
        <f ca="1">$D$25+$D$25*D40*SQRT(B43)/SQRT($B$42)</f>
        <v>5.0716254724430332</v>
      </c>
      <c r="G40" s="112">
        <f ca="1">IF(D32&gt;$D$25,F40,E40)/D32</f>
        <v>0.9202413241842663</v>
      </c>
      <c r="H40" s="112">
        <f ca="1">(D32-$D$25)/($D$25*D40*SQRT(B43)/SQRT($B$42))</f>
        <v>1.5869039796182907</v>
      </c>
      <c r="I40" s="112">
        <f ca="1">AF6</f>
        <v>1.3712000000000004</v>
      </c>
      <c r="J40" s="112">
        <f ca="1">$D$25+IF(D32&gt;$D$25,I40,I40*-1)</f>
        <v>5.6938694395115803</v>
      </c>
      <c r="K40" s="113">
        <f ca="1">J40/D32</f>
        <v>1.0331468641008403</v>
      </c>
      <c r="L40" s="72"/>
      <c r="W40" s="3">
        <v>42976</v>
      </c>
      <c r="X40" s="2">
        <v>4.1273</v>
      </c>
      <c r="Y40" s="2">
        <f t="shared" si="2"/>
        <v>-1.6958802264671095E-4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4.1280000000000001</v>
      </c>
      <c r="Y41" s="2">
        <f t="shared" si="2"/>
        <v>6.5134143654623647E-3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4.1012000000000004</v>
      </c>
      <c r="Y42" s="2">
        <f t="shared" si="2"/>
        <v>-3.1404843651083952E-3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4.1140999999999996</v>
      </c>
      <c r="Y43" s="2">
        <f t="shared" si="2"/>
        <v>1.0943980079865126E-3</v>
      </c>
    </row>
    <row r="44" spans="1:25" x14ac:dyDescent="0.25">
      <c r="A44" s="48"/>
      <c r="C44" s="49" t="s">
        <v>30</v>
      </c>
      <c r="D44" s="108">
        <f ca="1">G6</f>
        <v>0.119602672803683</v>
      </c>
      <c r="E44" s="109">
        <f ca="1">$D$25-$D$25*D44*SQRT(B47)/SQRT($B$42)</f>
        <v>4.0652041121675264</v>
      </c>
      <c r="F44" s="109">
        <f ca="1">$D$25+$D$25*D44*SQRT(B47)/SQRT($B$50)</f>
        <v>4.5801347668556343</v>
      </c>
      <c r="G44" s="109">
        <f ca="1">IF(D28&gt;$D$25,F44,E44)/D28</f>
        <v>1.0268906616530087</v>
      </c>
      <c r="H44" s="109">
        <f ca="1">(D28-$D$25)/($D$25*D44*SQRT(B47)/SQRT($B$50))</f>
        <v>0.53415998662386899</v>
      </c>
      <c r="I44" s="116">
        <f ca="1">D44/D36</f>
        <v>1.2364329331375825</v>
      </c>
      <c r="W44" s="3">
        <v>42970</v>
      </c>
      <c r="X44" s="2">
        <v>4.1096000000000004</v>
      </c>
      <c r="Y44" s="2">
        <f t="shared" si="2"/>
        <v>-5.5950862008182433E-4</v>
      </c>
    </row>
    <row r="45" spans="1:25" x14ac:dyDescent="0.25">
      <c r="A45" s="48"/>
      <c r="C45" s="50" t="s">
        <v>14</v>
      </c>
      <c r="D45" s="108">
        <f ca="1">G7</f>
        <v>0.127790732589765</v>
      </c>
      <c r="E45" s="109">
        <f ca="1">$D$25-$D$25*D45*SQRT(B48)/SQRT($B$42)</f>
        <v>3.9320657081404611</v>
      </c>
      <c r="F45" s="109">
        <f ca="1">$D$25+$D$25*D45*SQRT(B48)/SQRT($B$50)</f>
        <v>4.7132731708826991</v>
      </c>
      <c r="G45" s="109">
        <f ca="1">IF(D29&gt;$D$25,F45,E45)/D29</f>
        <v>1.024790763813582</v>
      </c>
      <c r="H45" s="109">
        <f ca="1">(D29-$D$25)/($D$25*D45*SQRT(B48)/SQRT($B$50))</f>
        <v>0.7080954068428027</v>
      </c>
      <c r="I45" s="116">
        <f ca="1">D45/D37</f>
        <v>1.2596710032783407</v>
      </c>
      <c r="W45" s="3">
        <v>42969</v>
      </c>
      <c r="X45" s="2">
        <v>4.1119000000000003</v>
      </c>
      <c r="Y45" s="2">
        <f t="shared" si="2"/>
        <v>-4.9731432021502871E-3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0.13363404090652201</v>
      </c>
      <c r="E46" s="109">
        <f ca="1">$D$25-$D$25*D46*SQRT(B49)/SQRT($B$42)</f>
        <v>3.8257511442694101</v>
      </c>
      <c r="F46" s="109">
        <f ca="1">$D$25+$D$25*D46*SQRT(B49)/SQRT($B$50)</f>
        <v>4.8195877347537506</v>
      </c>
      <c r="G46" s="109">
        <f ca="1">IF(D30&gt;$D$25,F46,E46)/D30</f>
        <v>1.0163793283198277</v>
      </c>
      <c r="H46" s="109">
        <f ca="1">(D30-$D$25)/($D$25*D46*SQRT(B49)/SQRT($B$50))</f>
        <v>0.84369777202053109</v>
      </c>
      <c r="I46" s="116">
        <f ca="1">D46/D38</f>
        <v>1.2330764972400479</v>
      </c>
      <c r="W46" s="3">
        <v>42968</v>
      </c>
      <c r="X46" s="2">
        <v>4.1323999999999996</v>
      </c>
      <c r="Y46" s="2">
        <f t="shared" si="2"/>
        <v>-1.4025586900103524E-3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0.13641909363711099</v>
      </c>
      <c r="E47" s="109">
        <f ca="1">$D$25-$D$25*D47*SQRT(B50)/SQRT($B$42)</f>
        <v>3.7329747924805718</v>
      </c>
      <c r="F47" s="109">
        <f ca="1">$D$25+$D$25*D47*SQRT(B50)/SQRT($B$50)</f>
        <v>4.9123640865425884</v>
      </c>
      <c r="G47" s="109">
        <f ca="1">IF(D31&gt;$D$25,F47,E47)/D31</f>
        <v>1.00506235101895</v>
      </c>
      <c r="H47" s="109">
        <f ca="1">(D31-$D$25)/($D$25*D47*SQRT(B50)/SQRT($B$50))</f>
        <v>0.95804124312517758</v>
      </c>
      <c r="I47" s="116">
        <f ca="1">D47/D39</f>
        <v>1.0883462056041031</v>
      </c>
      <c r="W47" s="3">
        <v>42965</v>
      </c>
      <c r="X47" s="2">
        <v>4.1382000000000003</v>
      </c>
      <c r="Y47" s="2">
        <f t="shared" si="2"/>
        <v>2.658513906392744E-4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0.14676094918056701</v>
      </c>
      <c r="E48" s="112">
        <f ca="1">$D$25-$D$25*D48*SQRT(B51)/SQRT($B$42)</f>
        <v>3.4254936708504347</v>
      </c>
      <c r="F48" s="112">
        <f ca="1">$D$25+$D$25*D48*SQRT(B51)/SQRT($B$50)</f>
        <v>5.2198452081727256</v>
      </c>
      <c r="G48" s="112">
        <f ca="1">IF(D32&gt;$D$25,F48,E48)/D32</f>
        <v>0.94713564566349617</v>
      </c>
      <c r="H48" s="112">
        <f ca="1">(D32-$D$25)/($D$25*D48*SQRT(B51)/SQRT($B$50))</f>
        <v>1.3247363011059461</v>
      </c>
      <c r="I48" s="117">
        <f ca="1">D48/D40</f>
        <v>1.1979017849012485</v>
      </c>
      <c r="W48" s="3">
        <v>42964</v>
      </c>
      <c r="X48" s="2">
        <v>4.1371000000000002</v>
      </c>
      <c r="Y48" s="2">
        <f t="shared" si="2"/>
        <v>-5.7994830419920668E-4</v>
      </c>
    </row>
    <row r="49" spans="2:25" x14ac:dyDescent="0.25">
      <c r="B49" s="58">
        <f>B41</f>
        <v>185</v>
      </c>
      <c r="W49" s="3">
        <v>42963</v>
      </c>
      <c r="X49" s="2">
        <v>4.1395</v>
      </c>
      <c r="Y49" s="2">
        <f t="shared" si="2"/>
        <v>-2.4610348762699598E-3</v>
      </c>
    </row>
    <row r="50" spans="2:25" x14ac:dyDescent="0.25">
      <c r="B50" s="58">
        <f>B42</f>
        <v>250</v>
      </c>
      <c r="W50" s="3">
        <v>42962</v>
      </c>
      <c r="X50" s="2">
        <v>4.1497000000000002</v>
      </c>
      <c r="Y50" s="2">
        <f t="shared" si="2"/>
        <v>-1.0838281868776299E-3</v>
      </c>
    </row>
    <row r="51" spans="2:25" x14ac:dyDescent="0.25">
      <c r="B51" s="58">
        <v>500</v>
      </c>
      <c r="W51" s="3">
        <v>42961</v>
      </c>
      <c r="X51" s="2">
        <v>4.1542000000000003</v>
      </c>
      <c r="Y51" s="2">
        <f t="shared" si="2"/>
        <v>-6.5501631795722368E-3</v>
      </c>
    </row>
    <row r="52" spans="2:25" x14ac:dyDescent="0.25">
      <c r="W52" s="3">
        <v>42958</v>
      </c>
      <c r="X52" s="2">
        <v>4.1814999999999998</v>
      </c>
      <c r="Y52" s="2">
        <f t="shared" si="2"/>
        <v>2.1786240197644662E-3</v>
      </c>
    </row>
    <row r="53" spans="2:25" x14ac:dyDescent="0.25">
      <c r="W53" s="3">
        <v>42957</v>
      </c>
      <c r="X53" s="2">
        <v>4.1723999999999997</v>
      </c>
      <c r="Y53" s="2">
        <f t="shared" si="2"/>
        <v>2.6879156050758314E-3</v>
      </c>
    </row>
    <row r="54" spans="2:25" x14ac:dyDescent="0.25">
      <c r="W54" s="3">
        <v>42956</v>
      </c>
      <c r="X54" s="2">
        <v>4.1612</v>
      </c>
      <c r="Y54" s="2">
        <f t="shared" si="2"/>
        <v>1.7558422329209404E-3</v>
      </c>
    </row>
    <row r="55" spans="2:25" x14ac:dyDescent="0.25">
      <c r="B55" s="58"/>
      <c r="W55" s="3">
        <v>42955</v>
      </c>
      <c r="X55" s="2">
        <v>4.1539000000000001</v>
      </c>
      <c r="Y55" s="2">
        <f t="shared" si="2"/>
        <v>-2.2123370812552625E-3</v>
      </c>
    </row>
    <row r="56" spans="2:25" x14ac:dyDescent="0.25">
      <c r="B56" s="64"/>
      <c r="W56" s="3">
        <v>42954</v>
      </c>
      <c r="X56" s="2">
        <v>4.1631</v>
      </c>
      <c r="Y56" s="2">
        <f t="shared" si="2"/>
        <v>2.0679049400384457E-3</v>
      </c>
    </row>
    <row r="57" spans="2:25" x14ac:dyDescent="0.25">
      <c r="W57" s="3">
        <v>42951</v>
      </c>
      <c r="X57" s="2">
        <v>4.1544999999999996</v>
      </c>
      <c r="Y57" s="2">
        <f t="shared" si="2"/>
        <v>-1.2129770596639829E-2</v>
      </c>
    </row>
    <row r="58" spans="2:25" x14ac:dyDescent="0.25">
      <c r="W58" s="3">
        <v>42950</v>
      </c>
      <c r="X58" s="2">
        <v>4.2051999999999996</v>
      </c>
      <c r="Y58" s="2">
        <f t="shared" si="2"/>
        <v>3.8598127546409047E-3</v>
      </c>
    </row>
    <row r="59" spans="2:25" x14ac:dyDescent="0.25">
      <c r="W59" s="3">
        <v>42949</v>
      </c>
      <c r="X59" s="2">
        <v>4.1890000000000001</v>
      </c>
      <c r="Y59" s="2">
        <f t="shared" si="2"/>
        <v>6.0339231053616119E-3</v>
      </c>
    </row>
    <row r="60" spans="2:25" x14ac:dyDescent="0.25">
      <c r="W60" s="3">
        <v>42948</v>
      </c>
      <c r="X60" s="2">
        <v>4.1638000000000002</v>
      </c>
      <c r="Y60" s="2">
        <f t="shared" si="2"/>
        <v>-1.1281400089947896E-3</v>
      </c>
    </row>
    <row r="61" spans="2:25" x14ac:dyDescent="0.25">
      <c r="W61" s="3">
        <v>42947</v>
      </c>
      <c r="X61" s="2">
        <v>4.1684999999999999</v>
      </c>
      <c r="Y61" s="2">
        <f t="shared" si="2"/>
        <v>5.2675375252643391E-3</v>
      </c>
    </row>
    <row r="62" spans="2:25" x14ac:dyDescent="0.25">
      <c r="W62" s="3">
        <v>42944</v>
      </c>
      <c r="X62" s="2">
        <v>4.1466000000000003</v>
      </c>
      <c r="Y62" s="2">
        <f t="shared" si="2"/>
        <v>3.2609906067406665E-3</v>
      </c>
    </row>
    <row r="63" spans="2:25" x14ac:dyDescent="0.25">
      <c r="W63" s="3">
        <v>42943</v>
      </c>
      <c r="X63" s="2">
        <v>4.1330999999999998</v>
      </c>
      <c r="Y63" s="2">
        <f t="shared" si="2"/>
        <v>-4.5383300585986911E-3</v>
      </c>
    </row>
    <row r="64" spans="2:25" x14ac:dyDescent="0.25">
      <c r="W64" s="3">
        <v>42942</v>
      </c>
      <c r="X64" s="2">
        <v>4.1519000000000004</v>
      </c>
      <c r="Y64" s="2">
        <f t="shared" si="2"/>
        <v>-2.3816122014175805E-3</v>
      </c>
    </row>
    <row r="65" spans="11:25" x14ac:dyDescent="0.25">
      <c r="W65" s="3">
        <v>42941</v>
      </c>
      <c r="X65" s="2">
        <v>4.1618000000000004</v>
      </c>
      <c r="Y65" s="2">
        <f t="shared" si="2"/>
        <v>4.6723429814061156E-3</v>
      </c>
    </row>
    <row r="66" spans="11:25" x14ac:dyDescent="0.25">
      <c r="W66" s="3">
        <v>42940</v>
      </c>
      <c r="X66" s="2">
        <v>4.1424000000000003</v>
      </c>
      <c r="Y66" s="2">
        <f t="shared" si="2"/>
        <v>4.1365856002644552E-3</v>
      </c>
    </row>
    <row r="67" spans="11:25" x14ac:dyDescent="0.25">
      <c r="K67" s="48"/>
      <c r="W67" s="3">
        <v>42937</v>
      </c>
      <c r="X67" s="2">
        <v>4.1253000000000002</v>
      </c>
      <c r="Y67" s="2">
        <f t="shared" si="2"/>
        <v>4.8842816254495028E-3</v>
      </c>
    </row>
    <row r="68" spans="11:25" x14ac:dyDescent="0.25">
      <c r="W68" s="3">
        <v>42936</v>
      </c>
      <c r="X68" s="2">
        <v>4.1052</v>
      </c>
      <c r="Y68" s="2">
        <f t="shared" si="2"/>
        <v>1.1983234738737284E-2</v>
      </c>
    </row>
    <row r="69" spans="11:25" x14ac:dyDescent="0.25">
      <c r="W69" s="3">
        <v>42935</v>
      </c>
      <c r="X69" s="2">
        <v>4.0563000000000002</v>
      </c>
      <c r="Y69" s="2">
        <f t="shared" si="2"/>
        <v>-3.7893746131497249E-3</v>
      </c>
    </row>
    <row r="70" spans="11:25" x14ac:dyDescent="0.25">
      <c r="W70" s="3">
        <v>42934</v>
      </c>
      <c r="X70" s="2">
        <v>4.0716999999999999</v>
      </c>
      <c r="Y70" s="2">
        <f t="shared" ref="Y70:Y133" si="3">LN(X70/X71)</f>
        <v>5.1215240108653482E-3</v>
      </c>
    </row>
    <row r="71" spans="11:25" x14ac:dyDescent="0.25">
      <c r="W71" s="3">
        <v>42933</v>
      </c>
      <c r="X71" s="2">
        <v>4.0509000000000004</v>
      </c>
      <c r="Y71" s="2">
        <f t="shared" si="3"/>
        <v>-1.9236466423178118E-3</v>
      </c>
    </row>
    <row r="72" spans="11:25" x14ac:dyDescent="0.25">
      <c r="W72" s="3">
        <v>42930</v>
      </c>
      <c r="X72" s="2">
        <v>4.0587</v>
      </c>
      <c r="Y72" s="2">
        <f t="shared" si="3"/>
        <v>-2.1166633548746739E-3</v>
      </c>
    </row>
    <row r="73" spans="11:25" x14ac:dyDescent="0.25">
      <c r="W73" s="3">
        <v>42929</v>
      </c>
      <c r="X73" s="2">
        <v>4.0673000000000004</v>
      </c>
      <c r="Y73" s="2">
        <f t="shared" si="3"/>
        <v>-1.4740930856385369E-3</v>
      </c>
    </row>
    <row r="74" spans="11:25" x14ac:dyDescent="0.25">
      <c r="W74" s="3">
        <v>42928</v>
      </c>
      <c r="X74" s="2">
        <v>4.0732999999999997</v>
      </c>
      <c r="Y74" s="2">
        <f t="shared" si="3"/>
        <v>-1.7425181108082173E-2</v>
      </c>
    </row>
    <row r="75" spans="11:25" x14ac:dyDescent="0.25">
      <c r="W75" s="3">
        <v>42927</v>
      </c>
      <c r="X75" s="2">
        <v>4.1448999999999998</v>
      </c>
      <c r="Y75" s="2">
        <f t="shared" si="3"/>
        <v>7.288432569144826E-3</v>
      </c>
    </row>
    <row r="76" spans="11:25" x14ac:dyDescent="0.25">
      <c r="W76" s="3">
        <v>42926</v>
      </c>
      <c r="X76" s="2">
        <v>4.1147999999999998</v>
      </c>
      <c r="Y76" s="2">
        <f t="shared" si="3"/>
        <v>-2.7666562969704445E-3</v>
      </c>
    </row>
    <row r="77" spans="11:25" x14ac:dyDescent="0.25">
      <c r="W77" s="3">
        <v>42923</v>
      </c>
      <c r="X77" s="2">
        <v>4.1261999999999999</v>
      </c>
      <c r="Y77" s="2">
        <f t="shared" si="3"/>
        <v>-3.3389012655145986E-3</v>
      </c>
    </row>
    <row r="78" spans="11:25" x14ac:dyDescent="0.25">
      <c r="W78" s="3">
        <v>42922</v>
      </c>
      <c r="X78" s="2">
        <v>4.1399999999999997</v>
      </c>
      <c r="Y78" s="2">
        <f t="shared" si="3"/>
        <v>1.088023167598655E-2</v>
      </c>
    </row>
    <row r="79" spans="11:25" x14ac:dyDescent="0.25">
      <c r="W79" s="3">
        <v>42921</v>
      </c>
      <c r="X79" s="2">
        <v>4.0952000000000002</v>
      </c>
      <c r="Y79" s="2">
        <f t="shared" si="3"/>
        <v>1.3917458898651199E-2</v>
      </c>
    </row>
    <row r="80" spans="11:25" x14ac:dyDescent="0.25">
      <c r="W80" s="3">
        <v>42920</v>
      </c>
      <c r="X80" s="2">
        <v>4.0385999999999997</v>
      </c>
      <c r="Y80" s="2">
        <f t="shared" si="3"/>
        <v>-9.1573964745563787E-4</v>
      </c>
    </row>
    <row r="81" spans="23:25" x14ac:dyDescent="0.25">
      <c r="W81" s="3">
        <v>42919</v>
      </c>
      <c r="X81" s="2">
        <v>4.0423</v>
      </c>
      <c r="Y81" s="2">
        <f t="shared" si="3"/>
        <v>4.3883098599100546E-3</v>
      </c>
    </row>
    <row r="82" spans="23:25" x14ac:dyDescent="0.25">
      <c r="W82" s="3">
        <v>42916</v>
      </c>
      <c r="X82" s="2">
        <v>4.0246000000000004</v>
      </c>
      <c r="Y82" s="2">
        <f t="shared" si="3"/>
        <v>-3.3239928405149038E-3</v>
      </c>
    </row>
    <row r="83" spans="23:25" x14ac:dyDescent="0.25">
      <c r="W83" s="3">
        <v>42915</v>
      </c>
      <c r="X83" s="2">
        <v>4.0380000000000003</v>
      </c>
      <c r="Y83" s="2">
        <f t="shared" si="3"/>
        <v>9.9302716189919368E-3</v>
      </c>
    </row>
    <row r="84" spans="23:25" x14ac:dyDescent="0.25">
      <c r="W84" s="3">
        <v>42914</v>
      </c>
      <c r="X84" s="2">
        <v>3.9981</v>
      </c>
      <c r="Y84" s="2">
        <f t="shared" si="3"/>
        <v>-3.7510784790329815E-4</v>
      </c>
    </row>
    <row r="85" spans="23:25" x14ac:dyDescent="0.25">
      <c r="W85" s="3">
        <v>42913</v>
      </c>
      <c r="X85" s="2">
        <v>3.9996</v>
      </c>
      <c r="Y85" s="2">
        <f t="shared" si="3"/>
        <v>2.1481203033270842E-2</v>
      </c>
    </row>
    <row r="86" spans="23:25" x14ac:dyDescent="0.25">
      <c r="W86" s="3">
        <v>42912</v>
      </c>
      <c r="X86" s="2">
        <v>3.9146000000000001</v>
      </c>
      <c r="Y86" s="2">
        <f t="shared" si="3"/>
        <v>-3.3408597438160477E-3</v>
      </c>
    </row>
    <row r="87" spans="23:25" x14ac:dyDescent="0.25">
      <c r="W87" s="3">
        <v>42909</v>
      </c>
      <c r="X87" s="2">
        <v>3.9276999999999997</v>
      </c>
      <c r="Y87" s="2">
        <f t="shared" si="3"/>
        <v>2.0388925685930139E-3</v>
      </c>
    </row>
    <row r="88" spans="23:25" x14ac:dyDescent="0.25">
      <c r="W88" s="3">
        <v>42908</v>
      </c>
      <c r="X88" s="2">
        <v>3.9196999999999997</v>
      </c>
      <c r="Y88" s="2">
        <f t="shared" si="3"/>
        <v>-6.3577855173364145E-3</v>
      </c>
    </row>
    <row r="89" spans="23:25" x14ac:dyDescent="0.25">
      <c r="W89" s="3">
        <v>42907</v>
      </c>
      <c r="X89" s="2">
        <v>3.9447000000000001</v>
      </c>
      <c r="Y89" s="2">
        <f t="shared" si="3"/>
        <v>-8.1088619094913154E-4</v>
      </c>
    </row>
    <row r="90" spans="23:25" x14ac:dyDescent="0.25">
      <c r="W90" s="3">
        <v>42906</v>
      </c>
      <c r="X90" s="2">
        <v>3.9478999999999997</v>
      </c>
      <c r="Y90" s="2">
        <f t="shared" si="3"/>
        <v>4.9006636517560749E-3</v>
      </c>
    </row>
    <row r="91" spans="23:25" x14ac:dyDescent="0.25">
      <c r="W91" s="3">
        <v>42905</v>
      </c>
      <c r="X91" s="2">
        <v>3.9285999999999999</v>
      </c>
      <c r="Y91" s="2">
        <f t="shared" si="3"/>
        <v>1.7068980642518938E-3</v>
      </c>
    </row>
    <row r="92" spans="23:25" x14ac:dyDescent="0.25">
      <c r="W92" s="3">
        <v>42902</v>
      </c>
      <c r="X92" s="2">
        <v>3.9218999999999999</v>
      </c>
      <c r="Y92" s="2">
        <f t="shared" si="3"/>
        <v>8.9282303802077679E-4</v>
      </c>
    </row>
    <row r="93" spans="23:25" x14ac:dyDescent="0.25">
      <c r="W93" s="3">
        <v>42901</v>
      </c>
      <c r="X93" s="2">
        <v>3.9184000000000001</v>
      </c>
      <c r="Y93" s="2">
        <f t="shared" si="3"/>
        <v>1.1746381677978993E-3</v>
      </c>
    </row>
    <row r="94" spans="23:25" x14ac:dyDescent="0.25">
      <c r="W94" s="3">
        <v>42900</v>
      </c>
      <c r="X94" s="2">
        <v>3.9138000000000002</v>
      </c>
      <c r="Y94" s="2">
        <f t="shared" si="3"/>
        <v>-8.2189803499503646E-3</v>
      </c>
    </row>
    <row r="95" spans="23:25" x14ac:dyDescent="0.25">
      <c r="W95" s="3">
        <v>42899</v>
      </c>
      <c r="X95" s="2">
        <v>3.9460999999999999</v>
      </c>
      <c r="Y95" s="2">
        <f t="shared" si="3"/>
        <v>1.4962659550737292E-3</v>
      </c>
    </row>
    <row r="96" spans="23:25" x14ac:dyDescent="0.25">
      <c r="W96" s="3">
        <v>42898</v>
      </c>
      <c r="X96" s="2">
        <v>3.9401999999999999</v>
      </c>
      <c r="Y96" s="2">
        <f t="shared" si="3"/>
        <v>-5.3155262221656393E-3</v>
      </c>
    </row>
    <row r="97" spans="23:25" x14ac:dyDescent="0.25">
      <c r="W97" s="3">
        <v>42895</v>
      </c>
      <c r="X97" s="2">
        <v>3.9611999999999998</v>
      </c>
      <c r="Y97" s="2">
        <f t="shared" si="3"/>
        <v>1.2630410651721423E-3</v>
      </c>
    </row>
    <row r="98" spans="23:25" x14ac:dyDescent="0.25">
      <c r="W98" s="3">
        <v>42894</v>
      </c>
      <c r="X98" s="2">
        <v>3.9561999999999999</v>
      </c>
      <c r="Y98" s="2">
        <f t="shared" si="3"/>
        <v>-1.0335164604984648E-2</v>
      </c>
    </row>
    <row r="99" spans="23:25" x14ac:dyDescent="0.25">
      <c r="W99" s="3">
        <v>42893</v>
      </c>
      <c r="X99" s="2">
        <v>3.9973000000000001</v>
      </c>
      <c r="Y99" s="2">
        <f t="shared" si="3"/>
        <v>8.0124004824979542E-3</v>
      </c>
    </row>
    <row r="100" spans="23:25" x14ac:dyDescent="0.25">
      <c r="W100" s="3">
        <v>42892</v>
      </c>
      <c r="X100" s="2">
        <v>3.9653999999999998</v>
      </c>
      <c r="Y100" s="2">
        <f t="shared" si="3"/>
        <v>-4.5382347046206818E-4</v>
      </c>
    </row>
    <row r="101" spans="23:25" x14ac:dyDescent="0.25">
      <c r="W101" s="3">
        <v>42891</v>
      </c>
      <c r="X101" s="2">
        <v>3.9672000000000001</v>
      </c>
      <c r="Y101" s="2">
        <f t="shared" si="3"/>
        <v>1.5892840216589815E-3</v>
      </c>
    </row>
    <row r="102" spans="23:25" x14ac:dyDescent="0.25">
      <c r="W102" s="3">
        <v>42888</v>
      </c>
      <c r="X102" s="2">
        <v>3.9609000000000001</v>
      </c>
      <c r="Y102" s="2">
        <f t="shared" si="3"/>
        <v>1.7182568977966632E-3</v>
      </c>
    </row>
    <row r="103" spans="23:25" x14ac:dyDescent="0.25">
      <c r="W103" s="3">
        <v>42887</v>
      </c>
      <c r="X103" s="2">
        <v>3.9540999999999999</v>
      </c>
      <c r="Y103" s="2">
        <f t="shared" si="3"/>
        <v>-3.7107667313706957E-3</v>
      </c>
    </row>
    <row r="104" spans="23:25" x14ac:dyDescent="0.25">
      <c r="W104" s="3">
        <v>42886</v>
      </c>
      <c r="X104" s="2">
        <v>3.9687999999999999</v>
      </c>
      <c r="Y104" s="2">
        <f t="shared" si="3"/>
        <v>-5.2898725366692478E-4</v>
      </c>
    </row>
    <row r="105" spans="23:25" x14ac:dyDescent="0.25">
      <c r="W105" s="3">
        <v>42885</v>
      </c>
      <c r="X105" s="2">
        <v>3.9708999999999999</v>
      </c>
      <c r="Y105" s="2">
        <f t="shared" si="3"/>
        <v>-6.0508099598690426E-3</v>
      </c>
    </row>
    <row r="106" spans="23:25" x14ac:dyDescent="0.25">
      <c r="W106" s="3">
        <v>42884</v>
      </c>
      <c r="X106" s="2">
        <v>3.9950000000000001</v>
      </c>
      <c r="Y106" s="2">
        <f t="shared" si="3"/>
        <v>-1.0257565853551104E-3</v>
      </c>
    </row>
    <row r="107" spans="23:25" x14ac:dyDescent="0.25">
      <c r="W107" s="3">
        <v>42881</v>
      </c>
      <c r="X107" s="2">
        <v>3.9990999999999999</v>
      </c>
      <c r="Y107" s="2">
        <f t="shared" si="3"/>
        <v>-8.9979760626128795E-4</v>
      </c>
    </row>
    <row r="108" spans="23:25" x14ac:dyDescent="0.25">
      <c r="W108" s="3">
        <v>42880</v>
      </c>
      <c r="X108" s="2">
        <v>4.0026999999999999</v>
      </c>
      <c r="Y108" s="2">
        <f t="shared" si="3"/>
        <v>1.9005232157825625E-3</v>
      </c>
    </row>
    <row r="109" spans="23:25" x14ac:dyDescent="0.25">
      <c r="W109" s="3">
        <v>42879</v>
      </c>
      <c r="X109" s="2">
        <v>3.9950999999999999</v>
      </c>
      <c r="Y109" s="2">
        <f t="shared" si="3"/>
        <v>-8.5068059573566244E-4</v>
      </c>
    </row>
    <row r="110" spans="23:25" x14ac:dyDescent="0.25">
      <c r="W110" s="3">
        <v>42878</v>
      </c>
      <c r="X110" s="2">
        <v>3.9984999999999999</v>
      </c>
      <c r="Y110" s="2">
        <f t="shared" si="3"/>
        <v>-5.0006251823404835E-4</v>
      </c>
    </row>
    <row r="111" spans="23:25" x14ac:dyDescent="0.25">
      <c r="W111" s="3">
        <v>42877</v>
      </c>
      <c r="X111" s="2">
        <v>4.0004999999999997</v>
      </c>
      <c r="Y111" s="2">
        <f t="shared" si="3"/>
        <v>-1.573564447430552E-3</v>
      </c>
    </row>
    <row r="112" spans="23:25" x14ac:dyDescent="0.25">
      <c r="W112" s="3">
        <v>42874</v>
      </c>
      <c r="X112" s="2">
        <v>4.0068000000000001</v>
      </c>
      <c r="Y112" s="2">
        <f t="shared" si="3"/>
        <v>-4.4574561757553324E-3</v>
      </c>
    </row>
    <row r="113" spans="23:25" x14ac:dyDescent="0.25">
      <c r="W113" s="3">
        <v>42873</v>
      </c>
      <c r="X113" s="2">
        <v>4.0247000000000002</v>
      </c>
      <c r="Y113" s="2">
        <f t="shared" si="3"/>
        <v>9.4865529077926419E-3</v>
      </c>
    </row>
    <row r="114" spans="23:25" x14ac:dyDescent="0.25">
      <c r="W114" s="3">
        <v>42872</v>
      </c>
      <c r="X114" s="2">
        <v>3.9866999999999999</v>
      </c>
      <c r="Y114" s="2">
        <f t="shared" si="3"/>
        <v>1.6132644816808425E-2</v>
      </c>
    </row>
    <row r="115" spans="23:25" x14ac:dyDescent="0.25">
      <c r="W115" s="3">
        <v>42871</v>
      </c>
      <c r="X115" s="2">
        <v>3.9229000000000003</v>
      </c>
      <c r="Y115" s="2">
        <f t="shared" si="3"/>
        <v>7.0348063929639429E-3</v>
      </c>
    </row>
    <row r="116" spans="23:25" x14ac:dyDescent="0.25">
      <c r="W116" s="3">
        <v>42870</v>
      </c>
      <c r="X116" s="2">
        <v>3.8954</v>
      </c>
      <c r="Y116" s="2">
        <f t="shared" si="3"/>
        <v>-2.9990410174660417E-3</v>
      </c>
    </row>
    <row r="117" spans="23:25" x14ac:dyDescent="0.25">
      <c r="W117" s="3">
        <v>42867</v>
      </c>
      <c r="X117" s="2">
        <v>3.9070999999999998</v>
      </c>
      <c r="Y117" s="2">
        <f t="shared" si="3"/>
        <v>4.9262447283138335E-3</v>
      </c>
    </row>
    <row r="118" spans="23:25" x14ac:dyDescent="0.25">
      <c r="W118" s="3">
        <v>42866</v>
      </c>
      <c r="X118" s="2">
        <v>3.8879000000000001</v>
      </c>
      <c r="Y118" s="2">
        <f t="shared" si="3"/>
        <v>-2.9535290434066705E-3</v>
      </c>
    </row>
    <row r="119" spans="23:25" x14ac:dyDescent="0.25">
      <c r="W119" s="3">
        <v>42865</v>
      </c>
      <c r="X119" s="2">
        <v>3.8994</v>
      </c>
      <c r="Y119" s="2">
        <f t="shared" si="3"/>
        <v>-1.0764037101395146E-2</v>
      </c>
    </row>
    <row r="120" spans="23:25" x14ac:dyDescent="0.25">
      <c r="W120" s="3">
        <v>42864</v>
      </c>
      <c r="X120" s="2">
        <v>3.9416000000000002</v>
      </c>
      <c r="Y120" s="2">
        <f t="shared" si="3"/>
        <v>6.1585638091105344E-3</v>
      </c>
    </row>
    <row r="121" spans="23:25" x14ac:dyDescent="0.25">
      <c r="W121" s="3">
        <v>42863</v>
      </c>
      <c r="X121" s="2">
        <v>3.9173999999999998</v>
      </c>
      <c r="Y121" s="2">
        <f t="shared" si="3"/>
        <v>4.964567353136556E-3</v>
      </c>
    </row>
    <row r="122" spans="23:25" x14ac:dyDescent="0.25">
      <c r="W122" s="3">
        <v>42860</v>
      </c>
      <c r="X122" s="2">
        <v>3.8980000000000001</v>
      </c>
      <c r="Y122" s="2">
        <f t="shared" si="3"/>
        <v>-2.2038294033652952E-3</v>
      </c>
    </row>
    <row r="123" spans="23:25" x14ac:dyDescent="0.25">
      <c r="W123" s="3">
        <v>42859</v>
      </c>
      <c r="X123" s="2">
        <v>3.9066000000000001</v>
      </c>
      <c r="Y123" s="2">
        <f t="shared" si="3"/>
        <v>1.4776116901789083E-2</v>
      </c>
    </row>
    <row r="124" spans="23:25" x14ac:dyDescent="0.25">
      <c r="W124" s="3">
        <v>42858</v>
      </c>
      <c r="X124" s="2">
        <v>3.8492999999999999</v>
      </c>
      <c r="Y124" s="2">
        <f t="shared" si="3"/>
        <v>-1.8168609649018026E-3</v>
      </c>
    </row>
    <row r="125" spans="23:25" x14ac:dyDescent="0.25">
      <c r="W125" s="3">
        <v>42857</v>
      </c>
      <c r="X125" s="2">
        <v>3.8563000000000001</v>
      </c>
      <c r="Y125" s="2">
        <f t="shared" si="3"/>
        <v>-4.8374882534632149E-3</v>
      </c>
    </row>
    <row r="126" spans="23:25" x14ac:dyDescent="0.25">
      <c r="W126" s="3">
        <v>42856</v>
      </c>
      <c r="X126" s="2">
        <v>3.875</v>
      </c>
      <c r="Y126" s="2">
        <f t="shared" si="3"/>
        <v>1.1102935672013094E-3</v>
      </c>
    </row>
    <row r="127" spans="23:25" x14ac:dyDescent="0.25">
      <c r="W127" s="3">
        <v>42853</v>
      </c>
      <c r="X127" s="2">
        <v>3.8707000000000003</v>
      </c>
      <c r="Y127" s="2">
        <f t="shared" si="3"/>
        <v>-1.3167238719030091E-3</v>
      </c>
    </row>
    <row r="128" spans="23:25" x14ac:dyDescent="0.25">
      <c r="W128" s="3">
        <v>42852</v>
      </c>
      <c r="X128" s="2">
        <v>3.8757999999999999</v>
      </c>
      <c r="Y128" s="2">
        <f t="shared" si="3"/>
        <v>-6.993395088465971E-3</v>
      </c>
    </row>
    <row r="129" spans="23:25" x14ac:dyDescent="0.25">
      <c r="W129" s="3">
        <v>42851</v>
      </c>
      <c r="X129" s="2">
        <v>3.903</v>
      </c>
      <c r="Y129" s="2">
        <f t="shared" si="3"/>
        <v>-2.3032639740929186E-3</v>
      </c>
    </row>
    <row r="130" spans="23:25" x14ac:dyDescent="0.25">
      <c r="W130" s="3">
        <v>42850</v>
      </c>
      <c r="X130" s="2">
        <v>3.9119999999999999</v>
      </c>
      <c r="Y130" s="2">
        <f t="shared" si="3"/>
        <v>7.4922093166366012E-3</v>
      </c>
    </row>
    <row r="131" spans="23:25" x14ac:dyDescent="0.25">
      <c r="W131" s="3">
        <v>42849</v>
      </c>
      <c r="X131" s="2">
        <v>3.8828</v>
      </c>
      <c r="Y131" s="2">
        <f t="shared" si="3"/>
        <v>-5.6756319131974322E-3</v>
      </c>
    </row>
    <row r="132" spans="23:25" x14ac:dyDescent="0.25">
      <c r="W132" s="3">
        <v>42846</v>
      </c>
      <c r="X132" s="2">
        <v>3.9049</v>
      </c>
      <c r="Y132" s="2">
        <f t="shared" si="3"/>
        <v>-5.1204589049866356E-4</v>
      </c>
    </row>
    <row r="133" spans="23:25" x14ac:dyDescent="0.25">
      <c r="W133" s="3">
        <v>42845</v>
      </c>
      <c r="X133" s="2">
        <v>3.9069000000000003</v>
      </c>
      <c r="Y133" s="2">
        <f t="shared" si="3"/>
        <v>-7.7763863442195371E-3</v>
      </c>
    </row>
    <row r="134" spans="23:25" x14ac:dyDescent="0.25">
      <c r="W134" s="3">
        <v>42844</v>
      </c>
      <c r="X134" s="2">
        <v>3.9374000000000002</v>
      </c>
      <c r="Y134" s="2">
        <f t="shared" ref="Y134:Y197" si="4">LN(X134/X135)</f>
        <v>2.0847641852724456E-3</v>
      </c>
    </row>
    <row r="135" spans="23:25" x14ac:dyDescent="0.25">
      <c r="W135" s="3">
        <v>42843</v>
      </c>
      <c r="X135" s="2">
        <v>3.9291999999999998</v>
      </c>
      <c r="Y135" s="2">
        <f t="shared" si="4"/>
        <v>-2.6687354603261168E-3</v>
      </c>
    </row>
    <row r="136" spans="23:25" x14ac:dyDescent="0.25">
      <c r="W136" s="3">
        <v>42842</v>
      </c>
      <c r="X136" s="2">
        <v>3.9397000000000002</v>
      </c>
      <c r="Y136" s="2">
        <f t="shared" si="4"/>
        <v>-4.7858491255941809E-3</v>
      </c>
    </row>
    <row r="137" spans="23:25" x14ac:dyDescent="0.25">
      <c r="W137" s="3">
        <v>42839</v>
      </c>
      <c r="X137" s="2">
        <v>3.9586000000000001</v>
      </c>
      <c r="Y137" s="2">
        <f t="shared" si="4"/>
        <v>1.6325126026631477E-2</v>
      </c>
    </row>
    <row r="138" spans="23:25" x14ac:dyDescent="0.25">
      <c r="W138" s="3">
        <v>42838</v>
      </c>
      <c r="X138" s="2">
        <v>3.8944999999999999</v>
      </c>
      <c r="Y138" s="2">
        <f t="shared" si="4"/>
        <v>-7.4436277003090605E-4</v>
      </c>
    </row>
    <row r="139" spans="23:25" x14ac:dyDescent="0.25">
      <c r="W139" s="3">
        <v>42837</v>
      </c>
      <c r="X139" s="2">
        <v>3.8974000000000002</v>
      </c>
      <c r="Y139" s="2">
        <f t="shared" si="4"/>
        <v>-6.3940472069894567E-3</v>
      </c>
    </row>
    <row r="140" spans="23:25" x14ac:dyDescent="0.25">
      <c r="W140" s="3">
        <v>42836</v>
      </c>
      <c r="X140" s="2">
        <v>3.9224000000000001</v>
      </c>
      <c r="Y140" s="2">
        <f t="shared" si="4"/>
        <v>-7.7204771945166926E-3</v>
      </c>
    </row>
    <row r="141" spans="23:25" x14ac:dyDescent="0.25">
      <c r="W141" s="3">
        <v>42835</v>
      </c>
      <c r="X141" s="2">
        <v>3.9527999999999999</v>
      </c>
      <c r="Y141" s="2">
        <f t="shared" si="4"/>
        <v>-1.0367018640926756E-3</v>
      </c>
    </row>
    <row r="142" spans="23:25" x14ac:dyDescent="0.25">
      <c r="W142" s="3">
        <v>42832</v>
      </c>
      <c r="X142" s="2">
        <v>3.9569000000000001</v>
      </c>
      <c r="Y142" s="2">
        <f t="shared" si="4"/>
        <v>1.3656367506027151E-3</v>
      </c>
    </row>
    <row r="143" spans="23:25" x14ac:dyDescent="0.25">
      <c r="W143" s="3">
        <v>42831</v>
      </c>
      <c r="X143" s="2">
        <v>3.9515000000000002</v>
      </c>
      <c r="Y143" s="2">
        <f t="shared" si="4"/>
        <v>1.7476986756269955E-3</v>
      </c>
    </row>
    <row r="144" spans="23:25" x14ac:dyDescent="0.25">
      <c r="W144" s="3">
        <v>42830</v>
      </c>
      <c r="X144" s="2">
        <v>3.9445999999999999</v>
      </c>
      <c r="Y144" s="2">
        <f t="shared" si="4"/>
        <v>4.522710151036652E-3</v>
      </c>
    </row>
    <row r="145" spans="23:25" x14ac:dyDescent="0.25">
      <c r="W145" s="3">
        <v>42829</v>
      </c>
      <c r="X145" s="2">
        <v>3.9268000000000001</v>
      </c>
      <c r="Y145" s="2">
        <f t="shared" si="4"/>
        <v>9.2614574546496034E-3</v>
      </c>
    </row>
    <row r="146" spans="23:25" x14ac:dyDescent="0.25">
      <c r="W146" s="3">
        <v>42828</v>
      </c>
      <c r="X146" s="2">
        <v>3.8906000000000001</v>
      </c>
      <c r="Y146" s="2">
        <f t="shared" si="4"/>
        <v>4.1725752746972714E-3</v>
      </c>
    </row>
    <row r="147" spans="23:25" x14ac:dyDescent="0.25">
      <c r="W147" s="3">
        <v>42825</v>
      </c>
      <c r="X147" s="2">
        <v>3.8744000000000001</v>
      </c>
      <c r="Y147" s="2">
        <f t="shared" si="4"/>
        <v>-7.0728018825004244E-3</v>
      </c>
    </row>
    <row r="148" spans="23:25" x14ac:dyDescent="0.25">
      <c r="W148" s="3">
        <v>42824</v>
      </c>
      <c r="X148" s="2">
        <v>3.9018999999999999</v>
      </c>
      <c r="Y148" s="2">
        <f t="shared" si="4"/>
        <v>-6.1574818648866244E-3</v>
      </c>
    </row>
    <row r="149" spans="23:25" x14ac:dyDescent="0.25">
      <c r="W149" s="3">
        <v>42823</v>
      </c>
      <c r="X149" s="2">
        <v>3.9260000000000002</v>
      </c>
      <c r="Y149" s="2">
        <f t="shared" si="4"/>
        <v>-7.763974757585169E-3</v>
      </c>
    </row>
    <row r="150" spans="23:25" x14ac:dyDescent="0.25">
      <c r="W150" s="3">
        <v>42822</v>
      </c>
      <c r="X150" s="2">
        <v>3.9565999999999999</v>
      </c>
      <c r="Y150" s="2">
        <f t="shared" si="4"/>
        <v>7.2546801196351658E-3</v>
      </c>
    </row>
    <row r="151" spans="23:25" x14ac:dyDescent="0.25">
      <c r="W151" s="3">
        <v>42821</v>
      </c>
      <c r="X151" s="2">
        <v>3.9279999999999999</v>
      </c>
      <c r="Y151" s="2">
        <f t="shared" si="4"/>
        <v>6.7692959175404974E-3</v>
      </c>
    </row>
    <row r="152" spans="23:25" x14ac:dyDescent="0.25">
      <c r="W152" s="3">
        <v>42818</v>
      </c>
      <c r="X152" s="2">
        <v>3.9015</v>
      </c>
      <c r="Y152" s="2">
        <f t="shared" si="4"/>
        <v>-5.3426167802075788E-3</v>
      </c>
    </row>
    <row r="153" spans="23:25" x14ac:dyDescent="0.25">
      <c r="W153" s="3">
        <v>42817</v>
      </c>
      <c r="X153" s="2">
        <v>3.9224000000000001</v>
      </c>
      <c r="Y153" s="2">
        <f t="shared" si="4"/>
        <v>3.6779771743501908E-3</v>
      </c>
    </row>
    <row r="154" spans="23:25" x14ac:dyDescent="0.25">
      <c r="W154" s="3">
        <v>42816</v>
      </c>
      <c r="X154" s="2">
        <v>3.9079999999999999</v>
      </c>
      <c r="Y154" s="2">
        <f t="shared" si="4"/>
        <v>-5.1810281406983929E-3</v>
      </c>
    </row>
    <row r="155" spans="23:25" x14ac:dyDescent="0.25">
      <c r="W155" s="3">
        <v>42815</v>
      </c>
      <c r="X155" s="2">
        <v>3.9283000000000001</v>
      </c>
      <c r="Y155" s="2">
        <f t="shared" si="4"/>
        <v>1.1186743905339198E-2</v>
      </c>
    </row>
    <row r="156" spans="23:25" x14ac:dyDescent="0.25">
      <c r="W156" s="3">
        <v>42814</v>
      </c>
      <c r="X156" s="2">
        <v>3.8845999999999998</v>
      </c>
      <c r="Y156" s="2">
        <f t="shared" si="4"/>
        <v>-3.6231458184677236E-3</v>
      </c>
    </row>
    <row r="157" spans="23:25" x14ac:dyDescent="0.25">
      <c r="W157" s="3">
        <v>42811</v>
      </c>
      <c r="X157" s="2">
        <v>3.8986999999999998</v>
      </c>
      <c r="Y157" s="2">
        <f t="shared" si="4"/>
        <v>-1.6658341350162791E-3</v>
      </c>
    </row>
    <row r="158" spans="23:25" x14ac:dyDescent="0.25">
      <c r="W158" s="3">
        <v>42810</v>
      </c>
      <c r="X158" s="2">
        <v>3.9051999999999998</v>
      </c>
      <c r="Y158" s="2">
        <f t="shared" si="4"/>
        <v>-1.057078832864973E-2</v>
      </c>
    </row>
    <row r="159" spans="23:25" x14ac:dyDescent="0.25">
      <c r="W159" s="3">
        <v>42809</v>
      </c>
      <c r="X159" s="2">
        <v>3.9466999999999999</v>
      </c>
      <c r="Y159" s="2">
        <f t="shared" si="4"/>
        <v>-5.760355485001937E-3</v>
      </c>
    </row>
    <row r="160" spans="23:25" x14ac:dyDescent="0.25">
      <c r="W160" s="3">
        <v>42808</v>
      </c>
      <c r="X160" s="2">
        <v>3.9695</v>
      </c>
      <c r="Y160" s="2">
        <f t="shared" si="4"/>
        <v>-4.5243259279318807E-3</v>
      </c>
    </row>
    <row r="161" spans="23:25" x14ac:dyDescent="0.25">
      <c r="W161" s="3">
        <v>42807</v>
      </c>
      <c r="X161" s="2">
        <v>3.9874999999999998</v>
      </c>
      <c r="Y161" s="2">
        <f t="shared" si="4"/>
        <v>5.5187639369776902E-4</v>
      </c>
    </row>
    <row r="162" spans="23:25" x14ac:dyDescent="0.25">
      <c r="W162" s="3">
        <v>42804</v>
      </c>
      <c r="X162" s="2">
        <v>3.9853000000000001</v>
      </c>
      <c r="Y162" s="2">
        <f t="shared" si="4"/>
        <v>-2.3809236695775332E-3</v>
      </c>
    </row>
    <row r="163" spans="23:25" x14ac:dyDescent="0.25">
      <c r="W163" s="3">
        <v>42803</v>
      </c>
      <c r="X163" s="2">
        <v>3.9948000000000001</v>
      </c>
      <c r="Y163" s="2">
        <f t="shared" si="4"/>
        <v>1.1328570667093736E-2</v>
      </c>
    </row>
    <row r="164" spans="23:25" x14ac:dyDescent="0.25">
      <c r="W164" s="3">
        <v>42802</v>
      </c>
      <c r="X164" s="2">
        <v>3.9497999999999998</v>
      </c>
      <c r="Y164" s="2">
        <f t="shared" si="4"/>
        <v>1.5332910885979652E-2</v>
      </c>
    </row>
    <row r="165" spans="23:25" x14ac:dyDescent="0.25">
      <c r="W165" s="3">
        <v>42801</v>
      </c>
      <c r="X165" s="2">
        <v>3.8896999999999999</v>
      </c>
      <c r="Y165" s="2">
        <f t="shared" si="4"/>
        <v>-9.7728980859110096E-3</v>
      </c>
    </row>
    <row r="166" spans="23:25" x14ac:dyDescent="0.25">
      <c r="W166" s="3">
        <v>42800</v>
      </c>
      <c r="X166" s="2">
        <v>3.9279000000000002</v>
      </c>
      <c r="Y166" s="2">
        <f t="shared" si="4"/>
        <v>2.5462137938671954E-4</v>
      </c>
    </row>
    <row r="167" spans="23:25" x14ac:dyDescent="0.25">
      <c r="W167" s="3">
        <v>42797</v>
      </c>
      <c r="X167" s="2">
        <v>3.9268999999999998</v>
      </c>
      <c r="Y167" s="2">
        <f t="shared" si="4"/>
        <v>1.8862158936538355E-3</v>
      </c>
    </row>
    <row r="168" spans="23:25" x14ac:dyDescent="0.25">
      <c r="W168" s="3">
        <v>42796</v>
      </c>
      <c r="X168" s="2">
        <v>3.9195000000000002</v>
      </c>
      <c r="Y168" s="2">
        <f t="shared" si="4"/>
        <v>1.6670911671232195E-2</v>
      </c>
    </row>
    <row r="169" spans="23:25" x14ac:dyDescent="0.25">
      <c r="W169" s="3">
        <v>42795</v>
      </c>
      <c r="X169" s="2">
        <v>3.8547000000000002</v>
      </c>
      <c r="Y169" s="2">
        <f t="shared" si="4"/>
        <v>-8.0388983259510203E-4</v>
      </c>
    </row>
    <row r="170" spans="23:25" x14ac:dyDescent="0.25">
      <c r="W170" s="3">
        <v>42794</v>
      </c>
      <c r="X170" s="2">
        <v>3.8578000000000001</v>
      </c>
      <c r="Y170" s="2">
        <f t="shared" si="4"/>
        <v>9.7157687025185725E-3</v>
      </c>
    </row>
    <row r="171" spans="23:25" x14ac:dyDescent="0.25">
      <c r="W171" s="3">
        <v>42793</v>
      </c>
      <c r="X171" s="2">
        <v>3.8205</v>
      </c>
      <c r="Y171" s="2">
        <f t="shared" si="4"/>
        <v>1.7290164634350073E-3</v>
      </c>
    </row>
    <row r="172" spans="23:25" x14ac:dyDescent="0.25">
      <c r="W172" s="3">
        <v>42790</v>
      </c>
      <c r="X172" s="2">
        <v>3.8138999999999998</v>
      </c>
      <c r="Y172" s="2">
        <f t="shared" si="4"/>
        <v>9.2722525069130687E-3</v>
      </c>
    </row>
    <row r="173" spans="23:25" x14ac:dyDescent="0.25">
      <c r="W173" s="3">
        <v>42789</v>
      </c>
      <c r="X173" s="2">
        <v>3.7786999999999997</v>
      </c>
      <c r="Y173" s="2">
        <f t="shared" si="4"/>
        <v>-3.9688314958248773E-4</v>
      </c>
    </row>
    <row r="174" spans="23:25" x14ac:dyDescent="0.25">
      <c r="W174" s="3">
        <v>42788</v>
      </c>
      <c r="X174" s="2">
        <v>3.7801999999999998</v>
      </c>
      <c r="Y174" s="2">
        <f t="shared" si="4"/>
        <v>-9.2685902345611519E-3</v>
      </c>
    </row>
    <row r="175" spans="23:25" x14ac:dyDescent="0.25">
      <c r="W175" s="3">
        <v>42787</v>
      </c>
      <c r="X175" s="2">
        <v>3.8153999999999999</v>
      </c>
      <c r="Y175" s="2">
        <f t="shared" si="4"/>
        <v>-8.4040687770433973E-3</v>
      </c>
    </row>
    <row r="176" spans="23:25" x14ac:dyDescent="0.25">
      <c r="W176" s="3">
        <v>42786</v>
      </c>
      <c r="X176" s="2">
        <v>3.8475999999999999</v>
      </c>
      <c r="Y176" s="2">
        <f t="shared" si="4"/>
        <v>-1.6619926958512277E-3</v>
      </c>
    </row>
    <row r="177" spans="23:25" x14ac:dyDescent="0.25">
      <c r="W177" s="3">
        <v>42783</v>
      </c>
      <c r="X177" s="2">
        <v>3.8540000000000001</v>
      </c>
      <c r="Y177" s="2">
        <f t="shared" si="4"/>
        <v>-1.5984690611535859E-2</v>
      </c>
    </row>
    <row r="178" spans="23:25" x14ac:dyDescent="0.25">
      <c r="W178" s="3">
        <v>42782</v>
      </c>
      <c r="X178" s="2">
        <v>3.9161000000000001</v>
      </c>
      <c r="Y178" s="2">
        <f t="shared" si="4"/>
        <v>9.0291751039163048E-3</v>
      </c>
    </row>
    <row r="179" spans="23:25" x14ac:dyDescent="0.25">
      <c r="W179" s="3">
        <v>42781</v>
      </c>
      <c r="X179" s="2">
        <v>3.8809</v>
      </c>
      <c r="Y179" s="2">
        <f t="shared" si="4"/>
        <v>4.5712299225991859E-3</v>
      </c>
    </row>
    <row r="180" spans="23:25" x14ac:dyDescent="0.25">
      <c r="W180" s="3">
        <v>42780</v>
      </c>
      <c r="X180" s="2">
        <v>3.8632</v>
      </c>
      <c r="Y180" s="2">
        <f t="shared" si="4"/>
        <v>-7.4786948877326072E-3</v>
      </c>
    </row>
    <row r="181" spans="23:25" x14ac:dyDescent="0.25">
      <c r="W181" s="3">
        <v>42779</v>
      </c>
      <c r="X181" s="2">
        <v>3.8921999999999999</v>
      </c>
      <c r="Y181" s="2">
        <f t="shared" si="4"/>
        <v>-1.073300705056413E-2</v>
      </c>
    </row>
    <row r="182" spans="23:25" x14ac:dyDescent="0.25">
      <c r="W182" s="3">
        <v>42776</v>
      </c>
      <c r="X182" s="2">
        <v>3.9342000000000001</v>
      </c>
      <c r="Y182" s="2">
        <f t="shared" si="4"/>
        <v>2.0355205236957537E-3</v>
      </c>
    </row>
    <row r="183" spans="23:25" x14ac:dyDescent="0.25">
      <c r="W183" s="3">
        <v>42775</v>
      </c>
      <c r="X183" s="2">
        <v>3.9262000000000001</v>
      </c>
      <c r="Y183" s="2">
        <f t="shared" si="4"/>
        <v>-1.3634907617047772E-2</v>
      </c>
    </row>
    <row r="184" spans="23:25" x14ac:dyDescent="0.25">
      <c r="W184" s="3">
        <v>42774</v>
      </c>
      <c r="X184" s="2">
        <v>3.9801000000000002</v>
      </c>
      <c r="Y184" s="2">
        <f t="shared" si="4"/>
        <v>-5.5122787467623063E-3</v>
      </c>
    </row>
    <row r="185" spans="23:25" x14ac:dyDescent="0.25">
      <c r="W185" s="3">
        <v>42773</v>
      </c>
      <c r="X185" s="2">
        <v>4.0021000000000004</v>
      </c>
      <c r="Y185" s="2">
        <f t="shared" si="4"/>
        <v>1.0373198290529797E-2</v>
      </c>
    </row>
    <row r="186" spans="23:25" x14ac:dyDescent="0.25">
      <c r="W186" s="3">
        <v>42772</v>
      </c>
      <c r="X186" s="2">
        <v>3.9607999999999999</v>
      </c>
      <c r="Y186" s="2">
        <f t="shared" si="4"/>
        <v>-5.7901125939602872E-3</v>
      </c>
    </row>
    <row r="187" spans="23:25" x14ac:dyDescent="0.25">
      <c r="W187" s="3">
        <v>42769</v>
      </c>
      <c r="X187" s="2">
        <v>3.9838</v>
      </c>
      <c r="Y187" s="2">
        <f t="shared" si="4"/>
        <v>-9.7917553086146591E-3</v>
      </c>
    </row>
    <row r="188" spans="23:25" x14ac:dyDescent="0.25">
      <c r="W188" s="3">
        <v>42768</v>
      </c>
      <c r="X188" s="2">
        <v>4.0229999999999997</v>
      </c>
      <c r="Y188" s="2">
        <f t="shared" si="4"/>
        <v>-9.4259799100620198E-3</v>
      </c>
    </row>
    <row r="189" spans="23:25" x14ac:dyDescent="0.25">
      <c r="W189" s="3">
        <v>42767</v>
      </c>
      <c r="X189" s="2">
        <v>4.0610999999999997</v>
      </c>
      <c r="Y189" s="2">
        <f t="shared" si="4"/>
        <v>-3.4414133913157159E-3</v>
      </c>
    </row>
    <row r="190" spans="23:25" x14ac:dyDescent="0.25">
      <c r="W190" s="3">
        <v>42766</v>
      </c>
      <c r="X190" s="2">
        <v>4.0750999999999999</v>
      </c>
      <c r="Y190" s="2">
        <f t="shared" si="4"/>
        <v>7.3642932231503212E-3</v>
      </c>
    </row>
    <row r="191" spans="23:25" x14ac:dyDescent="0.25">
      <c r="W191" s="3">
        <v>42765</v>
      </c>
      <c r="X191" s="2">
        <v>4.0452000000000004</v>
      </c>
      <c r="Y191" s="2">
        <f t="shared" si="4"/>
        <v>-2.3720196083044525E-2</v>
      </c>
    </row>
    <row r="192" spans="23:25" x14ac:dyDescent="0.25">
      <c r="W192" s="3">
        <v>42762</v>
      </c>
      <c r="X192" s="2">
        <v>4.1422999999999996</v>
      </c>
      <c r="Y192" s="2">
        <f t="shared" si="4"/>
        <v>6.3936668847172683E-3</v>
      </c>
    </row>
    <row r="193" spans="23:25" x14ac:dyDescent="0.25">
      <c r="W193" s="3">
        <v>42761</v>
      </c>
      <c r="X193" s="2">
        <v>4.1158999999999999</v>
      </c>
      <c r="Y193" s="2">
        <f t="shared" si="4"/>
        <v>-1.2625957729265034E-3</v>
      </c>
    </row>
    <row r="194" spans="23:25" x14ac:dyDescent="0.25">
      <c r="W194" s="3">
        <v>42760</v>
      </c>
      <c r="X194" s="2">
        <v>4.1211000000000002</v>
      </c>
      <c r="Y194" s="2">
        <f t="shared" si="4"/>
        <v>1.4813999276803633E-2</v>
      </c>
    </row>
    <row r="195" spans="23:25" x14ac:dyDescent="0.25">
      <c r="W195" s="3">
        <v>42759</v>
      </c>
      <c r="X195" s="2">
        <v>4.0605000000000002</v>
      </c>
      <c r="Y195" s="2">
        <f t="shared" si="4"/>
        <v>3.9729105052214268E-3</v>
      </c>
    </row>
    <row r="196" spans="23:25" x14ac:dyDescent="0.25">
      <c r="W196" s="3">
        <v>42758</v>
      </c>
      <c r="X196" s="2">
        <v>4.0444000000000004</v>
      </c>
      <c r="Y196" s="2">
        <f t="shared" si="4"/>
        <v>2.8474880889274878E-3</v>
      </c>
    </row>
    <row r="197" spans="23:25" x14ac:dyDescent="0.25">
      <c r="W197" s="3">
        <v>42755</v>
      </c>
      <c r="X197" s="2">
        <v>4.0328999999999997</v>
      </c>
      <c r="Y197" s="2">
        <f t="shared" si="4"/>
        <v>-1.2640150553644057E-2</v>
      </c>
    </row>
    <row r="198" spans="23:25" x14ac:dyDescent="0.25">
      <c r="W198" s="3">
        <v>42754</v>
      </c>
      <c r="X198" s="2">
        <v>4.0842000000000001</v>
      </c>
      <c r="Y198" s="2">
        <f t="shared" ref="Y198:Y261" si="5">LN(X198/X199)</f>
        <v>1.1698344198711253E-2</v>
      </c>
    </row>
    <row r="199" spans="23:25" x14ac:dyDescent="0.25">
      <c r="W199" s="3">
        <v>42753</v>
      </c>
      <c r="X199" s="2">
        <v>4.0366999999999997</v>
      </c>
      <c r="Y199" s="2">
        <f t="shared" si="5"/>
        <v>1.5618998849036253E-3</v>
      </c>
    </row>
    <row r="200" spans="23:25" x14ac:dyDescent="0.25">
      <c r="W200" s="3">
        <v>42752</v>
      </c>
      <c r="X200" s="2">
        <v>4.0304000000000002</v>
      </c>
      <c r="Y200" s="2">
        <f t="shared" si="5"/>
        <v>-7.4406610739564754E-4</v>
      </c>
    </row>
    <row r="201" spans="23:25" x14ac:dyDescent="0.25">
      <c r="W201" s="3">
        <v>42751</v>
      </c>
      <c r="X201" s="2">
        <v>4.0334000000000003</v>
      </c>
      <c r="Y201" s="2">
        <f t="shared" si="5"/>
        <v>1.7734553520205493E-2</v>
      </c>
    </row>
    <row r="202" spans="23:25" x14ac:dyDescent="0.25">
      <c r="W202" s="3">
        <v>42748</v>
      </c>
      <c r="X202" s="2">
        <v>3.9624999999999999</v>
      </c>
      <c r="Y202" s="2">
        <f t="shared" si="5"/>
        <v>-7.4422690322703735E-3</v>
      </c>
    </row>
    <row r="203" spans="23:25" x14ac:dyDescent="0.25">
      <c r="W203" s="3">
        <v>42747</v>
      </c>
      <c r="X203" s="2">
        <v>3.9920999999999998</v>
      </c>
      <c r="Y203" s="2">
        <f t="shared" si="5"/>
        <v>-2.442314171405123E-2</v>
      </c>
    </row>
    <row r="204" spans="23:25" x14ac:dyDescent="0.25">
      <c r="W204" s="3">
        <v>42746</v>
      </c>
      <c r="X204" s="2">
        <v>4.0907999999999998</v>
      </c>
      <c r="Y204" s="2">
        <f t="shared" si="5"/>
        <v>2.2346193829496722E-2</v>
      </c>
    </row>
    <row r="205" spans="23:25" x14ac:dyDescent="0.25">
      <c r="W205" s="3">
        <v>42745</v>
      </c>
      <c r="X205" s="2">
        <v>4.0004</v>
      </c>
      <c r="Y205" s="2">
        <f t="shared" si="5"/>
        <v>1.8442189248197891E-2</v>
      </c>
    </row>
    <row r="206" spans="23:25" x14ac:dyDescent="0.25">
      <c r="W206" s="3">
        <v>42744</v>
      </c>
      <c r="X206" s="2">
        <v>3.9272999999999998</v>
      </c>
      <c r="Y206" s="2">
        <f t="shared" si="5"/>
        <v>2.3235293919193632E-2</v>
      </c>
    </row>
    <row r="207" spans="23:25" x14ac:dyDescent="0.25">
      <c r="W207" s="3">
        <v>42741</v>
      </c>
      <c r="X207" s="2">
        <v>3.8371</v>
      </c>
      <c r="Y207" s="2">
        <f t="shared" si="5"/>
        <v>6.3005920774056728E-3</v>
      </c>
    </row>
    <row r="208" spans="23:25" x14ac:dyDescent="0.25">
      <c r="W208" s="3">
        <v>42740</v>
      </c>
      <c r="X208" s="2">
        <v>3.8129999999999997</v>
      </c>
      <c r="Y208" s="2">
        <f t="shared" si="5"/>
        <v>1.7327329880810802E-2</v>
      </c>
    </row>
    <row r="209" spans="23:25" x14ac:dyDescent="0.25">
      <c r="W209" s="3">
        <v>42739</v>
      </c>
      <c r="X209" s="2">
        <v>3.7475000000000001</v>
      </c>
      <c r="Y209" s="2">
        <f t="shared" si="5"/>
        <v>1.976601957713871E-3</v>
      </c>
    </row>
    <row r="210" spans="23:25" x14ac:dyDescent="0.25">
      <c r="W210" s="3">
        <v>42738</v>
      </c>
      <c r="X210" s="2">
        <v>3.7401</v>
      </c>
      <c r="Y210" s="2">
        <f t="shared" si="5"/>
        <v>9.2671600804176361E-3</v>
      </c>
    </row>
    <row r="211" spans="23:25" x14ac:dyDescent="0.25">
      <c r="W211" s="3">
        <v>42737</v>
      </c>
      <c r="X211" s="2">
        <v>3.7056</v>
      </c>
      <c r="Y211" s="2">
        <f t="shared" si="5"/>
        <v>8.0961826542969565E-5</v>
      </c>
    </row>
    <row r="212" spans="23:25" x14ac:dyDescent="0.25">
      <c r="W212" s="3">
        <v>42734</v>
      </c>
      <c r="X212" s="2">
        <v>3.7053000000000003</v>
      </c>
      <c r="Y212" s="2">
        <f t="shared" si="5"/>
        <v>1.9720941650083969E-3</v>
      </c>
    </row>
    <row r="213" spans="23:25" x14ac:dyDescent="0.25">
      <c r="W213" s="3">
        <v>42733</v>
      </c>
      <c r="X213" s="2">
        <v>3.698</v>
      </c>
      <c r="Y213" s="2">
        <f t="shared" si="5"/>
        <v>2.7620586760058866E-3</v>
      </c>
    </row>
    <row r="214" spans="23:25" x14ac:dyDescent="0.25">
      <c r="W214" s="3">
        <v>42732</v>
      </c>
      <c r="X214" s="2">
        <v>3.6878000000000002</v>
      </c>
      <c r="Y214" s="2">
        <f t="shared" si="5"/>
        <v>1.1123924364875837E-3</v>
      </c>
    </row>
    <row r="215" spans="23:25" x14ac:dyDescent="0.25">
      <c r="W215" s="3">
        <v>42731</v>
      </c>
      <c r="X215" s="2">
        <v>3.6837</v>
      </c>
      <c r="Y215" s="2">
        <f t="shared" si="5"/>
        <v>2.8000181401420746E-3</v>
      </c>
    </row>
    <row r="216" spans="23:25" x14ac:dyDescent="0.25">
      <c r="W216" s="3">
        <v>42730</v>
      </c>
      <c r="X216" s="2">
        <v>3.6734</v>
      </c>
      <c r="Y216" s="2">
        <f t="shared" si="5"/>
        <v>-9.2514496000195817E-4</v>
      </c>
    </row>
    <row r="217" spans="23:25" x14ac:dyDescent="0.25">
      <c r="W217" s="3">
        <v>42727</v>
      </c>
      <c r="X217" s="2">
        <v>3.6768000000000001</v>
      </c>
      <c r="Y217" s="2">
        <f t="shared" si="5"/>
        <v>2.8325544595222273E-3</v>
      </c>
    </row>
    <row r="218" spans="23:25" x14ac:dyDescent="0.25">
      <c r="W218" s="3">
        <v>42726</v>
      </c>
      <c r="X218" s="2">
        <v>3.6663999999999999</v>
      </c>
      <c r="Y218" s="2">
        <f t="shared" si="5"/>
        <v>2.2663672749512432E-3</v>
      </c>
    </row>
    <row r="219" spans="23:25" x14ac:dyDescent="0.25">
      <c r="W219" s="3">
        <v>42725</v>
      </c>
      <c r="X219" s="2">
        <v>3.6581000000000001</v>
      </c>
      <c r="Y219" s="2">
        <f t="shared" si="5"/>
        <v>-1.4477910061536695E-3</v>
      </c>
    </row>
    <row r="220" spans="23:25" x14ac:dyDescent="0.25">
      <c r="W220" s="3">
        <v>42724</v>
      </c>
      <c r="X220" s="2">
        <v>3.6634000000000002</v>
      </c>
      <c r="Y220" s="2">
        <f t="shared" si="5"/>
        <v>-3.2974998880257187E-3</v>
      </c>
    </row>
    <row r="221" spans="23:25" x14ac:dyDescent="0.25">
      <c r="W221" s="3">
        <v>42723</v>
      </c>
      <c r="X221" s="2">
        <v>3.6755</v>
      </c>
      <c r="Y221" s="2">
        <f t="shared" si="5"/>
        <v>2.8881279952406606E-3</v>
      </c>
    </row>
    <row r="222" spans="23:25" x14ac:dyDescent="0.25">
      <c r="W222" s="3">
        <v>42720</v>
      </c>
      <c r="X222" s="2">
        <v>3.6649000000000003</v>
      </c>
      <c r="Y222" s="2">
        <f t="shared" si="5"/>
        <v>1.6111637996948042E-3</v>
      </c>
    </row>
    <row r="223" spans="23:25" x14ac:dyDescent="0.25">
      <c r="W223" s="3">
        <v>42719</v>
      </c>
      <c r="X223" s="2">
        <v>3.6589999999999998</v>
      </c>
      <c r="Y223" s="2">
        <f t="shared" si="5"/>
        <v>-1.6695059564680505E-2</v>
      </c>
    </row>
    <row r="224" spans="23:25" x14ac:dyDescent="0.25">
      <c r="W224" s="3">
        <v>42718</v>
      </c>
      <c r="X224" s="2">
        <v>3.7206000000000001</v>
      </c>
      <c r="Y224" s="2">
        <f t="shared" si="5"/>
        <v>2.448838026285708E-3</v>
      </c>
    </row>
    <row r="225" spans="23:25" x14ac:dyDescent="0.25">
      <c r="W225" s="3">
        <v>42717</v>
      </c>
      <c r="X225" s="2">
        <v>3.7115</v>
      </c>
      <c r="Y225" s="2">
        <f t="shared" si="5"/>
        <v>5.6741573474946476E-3</v>
      </c>
    </row>
    <row r="226" spans="23:25" x14ac:dyDescent="0.25">
      <c r="W226" s="3">
        <v>42716</v>
      </c>
      <c r="X226" s="2">
        <v>3.6905000000000001</v>
      </c>
      <c r="Y226" s="2">
        <f t="shared" si="5"/>
        <v>4.9165509405620098E-3</v>
      </c>
    </row>
    <row r="227" spans="23:25" x14ac:dyDescent="0.25">
      <c r="W227" s="3">
        <v>42713</v>
      </c>
      <c r="X227" s="2">
        <v>3.6724000000000001</v>
      </c>
      <c r="Y227" s="2">
        <f t="shared" si="5"/>
        <v>4.3389935585392211E-3</v>
      </c>
    </row>
    <row r="228" spans="23:25" x14ac:dyDescent="0.25">
      <c r="W228" s="3">
        <v>42712</v>
      </c>
      <c r="X228" s="2">
        <v>3.6564999999999999</v>
      </c>
      <c r="Y228" s="2">
        <f t="shared" si="5"/>
        <v>2.9031571661415501E-3</v>
      </c>
    </row>
    <row r="229" spans="23:25" x14ac:dyDescent="0.25">
      <c r="W229" s="3">
        <v>42711</v>
      </c>
      <c r="X229" s="2">
        <v>3.6459000000000001</v>
      </c>
      <c r="Y229" s="2">
        <f t="shared" si="5"/>
        <v>-1.3106633214321003E-2</v>
      </c>
    </row>
    <row r="230" spans="23:25" x14ac:dyDescent="0.25">
      <c r="W230" s="3">
        <v>42710</v>
      </c>
      <c r="X230" s="2">
        <v>3.694</v>
      </c>
      <c r="Y230" s="2">
        <f t="shared" si="5"/>
        <v>-2.6684631981980501E-2</v>
      </c>
    </row>
    <row r="231" spans="23:25" x14ac:dyDescent="0.25">
      <c r="W231" s="3">
        <v>42709</v>
      </c>
      <c r="X231" s="2">
        <v>3.7938999999999998</v>
      </c>
      <c r="Y231" s="2">
        <f t="shared" si="5"/>
        <v>9.6938994102110203E-3</v>
      </c>
    </row>
    <row r="232" spans="23:25" x14ac:dyDescent="0.25">
      <c r="W232" s="3">
        <v>42706</v>
      </c>
      <c r="X232" s="2">
        <v>3.7572999999999999</v>
      </c>
      <c r="Y232" s="2">
        <f t="shared" si="5"/>
        <v>5.256920137101424E-3</v>
      </c>
    </row>
    <row r="233" spans="23:25" x14ac:dyDescent="0.25">
      <c r="W233" s="3">
        <v>42705</v>
      </c>
      <c r="X233" s="2">
        <v>3.7376</v>
      </c>
      <c r="Y233" s="2">
        <f t="shared" si="5"/>
        <v>2.6240256491421112E-2</v>
      </c>
    </row>
    <row r="234" spans="23:25" x14ac:dyDescent="0.25">
      <c r="W234" s="3">
        <v>42704</v>
      </c>
      <c r="X234" s="2">
        <v>3.6408</v>
      </c>
      <c r="Y234" s="2">
        <f t="shared" si="5"/>
        <v>2.6678050449142478E-3</v>
      </c>
    </row>
    <row r="235" spans="23:25" x14ac:dyDescent="0.25">
      <c r="W235" s="3">
        <v>42703</v>
      </c>
      <c r="X235" s="2">
        <v>3.6311</v>
      </c>
      <c r="Y235" s="2">
        <f t="shared" si="5"/>
        <v>1.4606790619501253E-3</v>
      </c>
    </row>
    <row r="236" spans="23:25" x14ac:dyDescent="0.25">
      <c r="W236" s="3">
        <v>42702</v>
      </c>
      <c r="X236" s="2">
        <v>3.6257999999999999</v>
      </c>
      <c r="Y236" s="2">
        <f t="shared" si="5"/>
        <v>-7.1178589761668465E-3</v>
      </c>
    </row>
    <row r="237" spans="23:25" x14ac:dyDescent="0.25">
      <c r="W237" s="3">
        <v>42699</v>
      </c>
      <c r="X237" s="2">
        <v>3.6516999999999999</v>
      </c>
      <c r="Y237" s="2">
        <f t="shared" si="5"/>
        <v>3.4014571267513721E-3</v>
      </c>
    </row>
    <row r="238" spans="23:25" x14ac:dyDescent="0.25">
      <c r="W238" s="3">
        <v>42698</v>
      </c>
      <c r="X238" s="2">
        <v>3.6393</v>
      </c>
      <c r="Y238" s="2">
        <f t="shared" si="5"/>
        <v>1.5507191926132488E-2</v>
      </c>
    </row>
    <row r="239" spans="23:25" x14ac:dyDescent="0.25">
      <c r="W239" s="3">
        <v>42697</v>
      </c>
      <c r="X239" s="2">
        <v>3.5832999999999999</v>
      </c>
      <c r="Y239" s="2">
        <f t="shared" si="5"/>
        <v>-4.1217648238579627E-3</v>
      </c>
    </row>
    <row r="240" spans="23:25" x14ac:dyDescent="0.25">
      <c r="W240" s="3">
        <v>42696</v>
      </c>
      <c r="X240" s="2">
        <v>3.5981000000000001</v>
      </c>
      <c r="Y240" s="2">
        <f t="shared" si="5"/>
        <v>6.8324373047998028E-3</v>
      </c>
    </row>
    <row r="241" spans="23:25" x14ac:dyDescent="0.25">
      <c r="W241" s="3">
        <v>42695</v>
      </c>
      <c r="X241" s="2">
        <v>3.5735999999999999</v>
      </c>
      <c r="Y241" s="2">
        <f t="shared" si="5"/>
        <v>2.2691945695506436E-3</v>
      </c>
    </row>
    <row r="242" spans="23:25" x14ac:dyDescent="0.25">
      <c r="W242" s="3">
        <v>42692</v>
      </c>
      <c r="X242" s="2">
        <v>3.5655000000000001</v>
      </c>
      <c r="Y242" s="2">
        <f t="shared" si="5"/>
        <v>-5.0077738974393356E-3</v>
      </c>
    </row>
    <row r="243" spans="23:25" x14ac:dyDescent="0.25">
      <c r="W243" s="3">
        <v>42691</v>
      </c>
      <c r="X243" s="2">
        <v>3.5834000000000001</v>
      </c>
      <c r="Y243" s="2">
        <f t="shared" si="5"/>
        <v>8.1539322834679202E-3</v>
      </c>
    </row>
    <row r="244" spans="23:25" x14ac:dyDescent="0.25">
      <c r="W244" s="3">
        <v>42690</v>
      </c>
      <c r="X244" s="2">
        <v>3.5543</v>
      </c>
      <c r="Y244" s="2">
        <f t="shared" si="5"/>
        <v>7.1719304478242854E-3</v>
      </c>
    </row>
    <row r="245" spans="23:25" x14ac:dyDescent="0.25">
      <c r="W245" s="3">
        <v>42689</v>
      </c>
      <c r="X245" s="2">
        <v>3.5289000000000001</v>
      </c>
      <c r="Y245" s="2">
        <f t="shared" si="5"/>
        <v>-1.1894648811071574E-3</v>
      </c>
    </row>
    <row r="246" spans="23:25" x14ac:dyDescent="0.25">
      <c r="W246" s="3">
        <v>42688</v>
      </c>
      <c r="X246" s="2">
        <v>3.5331000000000001</v>
      </c>
      <c r="Y246" s="2">
        <f t="shared" si="5"/>
        <v>1.5862677886434669E-3</v>
      </c>
    </row>
    <row r="247" spans="23:25" x14ac:dyDescent="0.25">
      <c r="W247" s="3">
        <v>42685</v>
      </c>
      <c r="X247" s="2">
        <v>3.5274999999999999</v>
      </c>
      <c r="Y247" s="2">
        <f t="shared" si="5"/>
        <v>-3.8762480099249598E-3</v>
      </c>
    </row>
    <row r="248" spans="23:25" x14ac:dyDescent="0.25">
      <c r="W248" s="3">
        <v>42684</v>
      </c>
      <c r="X248" s="2">
        <v>3.5411999999999999</v>
      </c>
      <c r="Y248" s="2">
        <f t="shared" si="5"/>
        <v>1.0617558935172289E-2</v>
      </c>
    </row>
    <row r="249" spans="23:25" x14ac:dyDescent="0.25">
      <c r="W249" s="3">
        <v>42683</v>
      </c>
      <c r="X249" s="2">
        <v>3.5038</v>
      </c>
      <c r="Y249" s="2">
        <f t="shared" si="5"/>
        <v>7.0744541709545179E-3</v>
      </c>
    </row>
    <row r="250" spans="23:25" x14ac:dyDescent="0.25">
      <c r="W250" s="3">
        <v>42682</v>
      </c>
      <c r="X250" s="2">
        <v>3.4790999999999999</v>
      </c>
      <c r="Y250" s="2">
        <f t="shared" si="5"/>
        <v>-5.3605597843235861E-3</v>
      </c>
    </row>
    <row r="251" spans="23:25" x14ac:dyDescent="0.25">
      <c r="W251" s="3">
        <v>42681</v>
      </c>
      <c r="X251" s="2">
        <v>3.4977999999999998</v>
      </c>
      <c r="Y251" s="2">
        <f t="shared" si="5"/>
        <v>-5.3035395619327186E-3</v>
      </c>
    </row>
    <row r="252" spans="23:25" x14ac:dyDescent="0.25">
      <c r="W252" s="3">
        <v>42678</v>
      </c>
      <c r="X252" s="2">
        <v>3.5164</v>
      </c>
      <c r="Y252" s="2">
        <f t="shared" si="5"/>
        <v>1.7586338634052241E-2</v>
      </c>
    </row>
    <row r="253" spans="23:25" x14ac:dyDescent="0.25">
      <c r="W253" s="3">
        <v>42677</v>
      </c>
      <c r="X253" s="2">
        <v>3.4550999999999998</v>
      </c>
      <c r="Y253" s="2">
        <f t="shared" si="5"/>
        <v>-2.8938534754575869E-4</v>
      </c>
    </row>
    <row r="254" spans="23:25" x14ac:dyDescent="0.25">
      <c r="W254" s="3">
        <v>42676</v>
      </c>
      <c r="X254" s="2">
        <v>3.4561000000000002</v>
      </c>
      <c r="Y254" s="2">
        <f t="shared" si="5"/>
        <v>4.7565274283508591E-3</v>
      </c>
    </row>
    <row r="255" spans="23:25" x14ac:dyDescent="0.25">
      <c r="W255" s="3">
        <v>42675</v>
      </c>
      <c r="X255" s="2">
        <v>3.4397000000000002</v>
      </c>
      <c r="Y255" s="2">
        <f t="shared" si="5"/>
        <v>1.2108951699595799E-2</v>
      </c>
    </row>
    <row r="256" spans="23:25" x14ac:dyDescent="0.25">
      <c r="W256" s="3">
        <v>42674</v>
      </c>
      <c r="X256" s="2">
        <v>3.3982999999999999</v>
      </c>
      <c r="Y256" s="2">
        <f t="shared" si="5"/>
        <v>-4.6093177918155566E-3</v>
      </c>
    </row>
    <row r="257" spans="23:25" x14ac:dyDescent="0.25">
      <c r="W257" s="3">
        <v>42671</v>
      </c>
      <c r="X257" s="2">
        <v>3.4140000000000001</v>
      </c>
      <c r="Y257" s="2">
        <f t="shared" si="5"/>
        <v>5.639775258864054E-3</v>
      </c>
    </row>
    <row r="258" spans="23:25" x14ac:dyDescent="0.25">
      <c r="W258" s="3">
        <v>42670</v>
      </c>
      <c r="X258" s="2">
        <v>3.3948</v>
      </c>
      <c r="Y258" s="2">
        <f t="shared" si="5"/>
        <v>9.7385587692095238E-3</v>
      </c>
    </row>
    <row r="259" spans="23:25" x14ac:dyDescent="0.25">
      <c r="W259" s="3">
        <v>42669</v>
      </c>
      <c r="X259" s="2">
        <v>3.3618999999999999</v>
      </c>
      <c r="Y259" s="2">
        <f t="shared" si="5"/>
        <v>5.1890847678497439E-3</v>
      </c>
    </row>
    <row r="260" spans="23:25" x14ac:dyDescent="0.25">
      <c r="W260" s="3">
        <v>42668</v>
      </c>
      <c r="X260" s="2">
        <v>3.3445</v>
      </c>
      <c r="Y260" s="2">
        <f t="shared" si="5"/>
        <v>-2.3593016662883395E-3</v>
      </c>
    </row>
    <row r="261" spans="23:25" x14ac:dyDescent="0.25">
      <c r="W261" s="3">
        <v>42667</v>
      </c>
      <c r="X261" s="2">
        <v>3.3523999999999998</v>
      </c>
      <c r="Y261" s="2">
        <f t="shared" si="5"/>
        <v>-4.4734056782856646E-4</v>
      </c>
    </row>
    <row r="262" spans="23:25" x14ac:dyDescent="0.25">
      <c r="W262" s="3">
        <v>42664</v>
      </c>
      <c r="X262" s="2">
        <v>3.3538999999999999</v>
      </c>
      <c r="Y262" s="2">
        <f t="shared" ref="Y262:Y325" si="6">LN(X262/X263)</f>
        <v>2.4180198953993137E-3</v>
      </c>
    </row>
    <row r="263" spans="23:25" x14ac:dyDescent="0.25">
      <c r="W263" s="3">
        <v>42663</v>
      </c>
      <c r="X263" s="2">
        <v>3.3458000000000001</v>
      </c>
      <c r="Y263" s="2">
        <f t="shared" si="6"/>
        <v>-4.3244277886231031E-3</v>
      </c>
    </row>
    <row r="264" spans="23:25" x14ac:dyDescent="0.25">
      <c r="W264" s="3">
        <v>42662</v>
      </c>
      <c r="X264" s="2">
        <v>3.3603000000000001</v>
      </c>
      <c r="Y264" s="2">
        <f t="shared" si="6"/>
        <v>-1.1715763721208954E-2</v>
      </c>
    </row>
    <row r="265" spans="23:25" x14ac:dyDescent="0.25">
      <c r="W265" s="3">
        <v>42661</v>
      </c>
      <c r="X265" s="2">
        <v>3.3999000000000001</v>
      </c>
      <c r="Y265" s="2">
        <f t="shared" si="6"/>
        <v>-1.9393518067103489E-3</v>
      </c>
    </row>
    <row r="266" spans="23:25" x14ac:dyDescent="0.25">
      <c r="W266" s="3">
        <v>42660</v>
      </c>
      <c r="X266" s="2">
        <v>3.4064999999999999</v>
      </c>
      <c r="Y266" s="2">
        <f t="shared" si="6"/>
        <v>4.5310186968906194E-3</v>
      </c>
    </row>
    <row r="267" spans="23:25" x14ac:dyDescent="0.25">
      <c r="W267" s="3">
        <v>42657</v>
      </c>
      <c r="X267" s="2">
        <v>3.3910999999999998</v>
      </c>
      <c r="Y267" s="2">
        <f t="shared" si="6"/>
        <v>-6.7302718375537775E-3</v>
      </c>
    </row>
    <row r="268" spans="23:25" x14ac:dyDescent="0.25">
      <c r="W268" s="3">
        <v>42656</v>
      </c>
      <c r="X268" s="2">
        <v>3.4140000000000001</v>
      </c>
      <c r="Y268" s="2">
        <f t="shared" si="6"/>
        <v>4.373933673272116E-3</v>
      </c>
    </row>
    <row r="269" spans="23:25" x14ac:dyDescent="0.25">
      <c r="W269" s="3">
        <v>42655</v>
      </c>
      <c r="X269" s="2">
        <v>3.3990999999999998</v>
      </c>
      <c r="Y269" s="2">
        <f t="shared" si="6"/>
        <v>-2.9963009315390992E-3</v>
      </c>
    </row>
    <row r="270" spans="23:25" x14ac:dyDescent="0.25">
      <c r="W270" s="3">
        <v>42654</v>
      </c>
      <c r="X270" s="2">
        <v>3.4093</v>
      </c>
      <c r="Y270" s="2">
        <f t="shared" si="6"/>
        <v>-3.9227216577803793E-3</v>
      </c>
    </row>
    <row r="271" spans="23:25" x14ac:dyDescent="0.25">
      <c r="W271" s="3">
        <v>42653</v>
      </c>
      <c r="X271" s="2">
        <v>3.4226999999999999</v>
      </c>
      <c r="Y271" s="2">
        <f t="shared" si="6"/>
        <v>1.8130780496003966E-3</v>
      </c>
    </row>
    <row r="272" spans="23:25" x14ac:dyDescent="0.25">
      <c r="W272" s="3">
        <v>42650</v>
      </c>
      <c r="X272" s="2">
        <v>3.4165000000000001</v>
      </c>
      <c r="Y272" s="2">
        <f t="shared" si="6"/>
        <v>7.1084778236995263E-3</v>
      </c>
    </row>
    <row r="273" spans="23:25" x14ac:dyDescent="0.25">
      <c r="W273" s="3">
        <v>42649</v>
      </c>
      <c r="X273" s="2">
        <v>3.3923000000000001</v>
      </c>
      <c r="Y273" s="2">
        <f t="shared" si="6"/>
        <v>-8.1031534659451107E-3</v>
      </c>
    </row>
    <row r="274" spans="23:25" x14ac:dyDescent="0.25">
      <c r="W274" s="3">
        <v>42648</v>
      </c>
      <c r="X274" s="2">
        <v>3.4199000000000002</v>
      </c>
      <c r="Y274" s="2">
        <f t="shared" si="6"/>
        <v>-2.453200611178109E-3</v>
      </c>
    </row>
    <row r="275" spans="23:25" x14ac:dyDescent="0.25">
      <c r="W275" s="3">
        <v>42647</v>
      </c>
      <c r="X275" s="2">
        <v>3.4283000000000001</v>
      </c>
      <c r="Y275" s="2">
        <f t="shared" si="6"/>
        <v>1.2740147661746793E-2</v>
      </c>
    </row>
    <row r="276" spans="23:25" x14ac:dyDescent="0.25">
      <c r="W276" s="3">
        <v>42646</v>
      </c>
      <c r="X276" s="2">
        <v>3.3849</v>
      </c>
      <c r="Y276" s="2">
        <f t="shared" si="6"/>
        <v>4.203925902373013E-3</v>
      </c>
    </row>
    <row r="277" spans="23:25" x14ac:dyDescent="0.25">
      <c r="W277" s="3">
        <v>42643</v>
      </c>
      <c r="X277" s="2">
        <v>3.3706999999999998</v>
      </c>
      <c r="Y277" s="2">
        <f t="shared" si="6"/>
        <v>9.7950468643777096E-4</v>
      </c>
    </row>
    <row r="278" spans="23:25" x14ac:dyDescent="0.25">
      <c r="W278" s="3">
        <v>42642</v>
      </c>
      <c r="X278" s="2">
        <v>3.3673999999999999</v>
      </c>
      <c r="Y278" s="2">
        <f t="shared" si="6"/>
        <v>7.1825900752601549E-3</v>
      </c>
    </row>
    <row r="279" spans="23:25" x14ac:dyDescent="0.25">
      <c r="W279" s="3">
        <v>42641</v>
      </c>
      <c r="X279" s="2">
        <v>3.3433000000000002</v>
      </c>
      <c r="Y279" s="2">
        <f t="shared" si="6"/>
        <v>1.9760485471922193E-3</v>
      </c>
    </row>
    <row r="280" spans="23:25" x14ac:dyDescent="0.25">
      <c r="W280" s="3">
        <v>42640</v>
      </c>
      <c r="X280" s="2">
        <v>3.3367</v>
      </c>
      <c r="Y280" s="2">
        <f t="shared" si="6"/>
        <v>-5.8270869658145364E-3</v>
      </c>
    </row>
    <row r="281" spans="23:25" x14ac:dyDescent="0.25">
      <c r="W281" s="3">
        <v>42639</v>
      </c>
      <c r="X281" s="2">
        <v>3.3561999999999999</v>
      </c>
      <c r="Y281" s="2">
        <f t="shared" si="6"/>
        <v>6.9365822593216676E-3</v>
      </c>
    </row>
    <row r="282" spans="23:25" x14ac:dyDescent="0.25">
      <c r="W282" s="3">
        <v>42636</v>
      </c>
      <c r="X282" s="2">
        <v>3.3330000000000002</v>
      </c>
      <c r="Y282" s="2">
        <f t="shared" si="6"/>
        <v>1.0041244076559061E-2</v>
      </c>
    </row>
    <row r="283" spans="23:25" x14ac:dyDescent="0.25">
      <c r="W283" s="3">
        <v>42635</v>
      </c>
      <c r="X283" s="2">
        <v>3.2997000000000001</v>
      </c>
      <c r="Y283" s="2">
        <f t="shared" si="6"/>
        <v>-2.3005912977315363E-3</v>
      </c>
    </row>
    <row r="284" spans="23:25" x14ac:dyDescent="0.25">
      <c r="W284" s="3">
        <v>42634</v>
      </c>
      <c r="X284" s="2">
        <v>3.3073000000000001</v>
      </c>
      <c r="Y284" s="2">
        <f t="shared" si="6"/>
        <v>-4.3144480026027256E-3</v>
      </c>
    </row>
    <row r="285" spans="23:25" x14ac:dyDescent="0.25">
      <c r="W285" s="3">
        <v>42633</v>
      </c>
      <c r="X285" s="2">
        <v>3.3216000000000001</v>
      </c>
      <c r="Y285" s="2">
        <f t="shared" si="6"/>
        <v>-1.4440435722336913E-3</v>
      </c>
    </row>
    <row r="286" spans="23:25" x14ac:dyDescent="0.25">
      <c r="W286" s="3">
        <v>42632</v>
      </c>
      <c r="X286" s="2">
        <v>3.3264</v>
      </c>
      <c r="Y286" s="2">
        <f t="shared" si="6"/>
        <v>-6.6115704887757993E-4</v>
      </c>
    </row>
    <row r="287" spans="23:25" x14ac:dyDescent="0.25">
      <c r="W287" s="3">
        <v>42629</v>
      </c>
      <c r="X287" s="2">
        <v>3.3285999999999998</v>
      </c>
      <c r="Y287" s="2">
        <f t="shared" si="6"/>
        <v>-3.2393549622306036E-3</v>
      </c>
    </row>
    <row r="288" spans="23:25" x14ac:dyDescent="0.25">
      <c r="W288" s="3">
        <v>42628</v>
      </c>
      <c r="X288" s="2">
        <v>3.3393999999999999</v>
      </c>
      <c r="Y288" s="2">
        <f t="shared" si="6"/>
        <v>-3.8256965783013876E-3</v>
      </c>
    </row>
    <row r="289" spans="23:25" x14ac:dyDescent="0.25">
      <c r="W289" s="3">
        <v>42627</v>
      </c>
      <c r="X289" s="2">
        <v>3.3521999999999998</v>
      </c>
      <c r="Y289" s="2">
        <f t="shared" si="6"/>
        <v>1.2835631081225623E-3</v>
      </c>
    </row>
    <row r="290" spans="23:25" x14ac:dyDescent="0.25">
      <c r="W290" s="3">
        <v>42626</v>
      </c>
      <c r="X290" s="2">
        <v>3.3479000000000001</v>
      </c>
      <c r="Y290" s="2">
        <f t="shared" si="6"/>
        <v>4.1005130711048747E-3</v>
      </c>
    </row>
    <row r="291" spans="23:25" x14ac:dyDescent="0.25">
      <c r="W291" s="3">
        <v>42625</v>
      </c>
      <c r="X291" s="2">
        <v>3.3342000000000001</v>
      </c>
      <c r="Y291" s="2">
        <f t="shared" si="6"/>
        <v>-1.4994976710903216E-4</v>
      </c>
    </row>
    <row r="292" spans="23:25" x14ac:dyDescent="0.25">
      <c r="W292" s="3">
        <v>42622</v>
      </c>
      <c r="X292" s="2">
        <v>3.3346999999999998</v>
      </c>
      <c r="Y292" s="2">
        <f t="shared" si="6"/>
        <v>1.9511029917957735E-3</v>
      </c>
    </row>
    <row r="293" spans="23:25" x14ac:dyDescent="0.25">
      <c r="W293" s="3">
        <v>42621</v>
      </c>
      <c r="X293" s="2">
        <v>3.3281999999999998</v>
      </c>
      <c r="Y293" s="2">
        <f t="shared" si="6"/>
        <v>8.2061644360507651E-3</v>
      </c>
    </row>
    <row r="294" spans="23:25" x14ac:dyDescent="0.25">
      <c r="W294" s="3">
        <v>42620</v>
      </c>
      <c r="X294" s="2">
        <v>3.3010000000000002</v>
      </c>
      <c r="Y294" s="2">
        <f t="shared" si="6"/>
        <v>3.0947565584178239E-3</v>
      </c>
    </row>
    <row r="295" spans="23:25" x14ac:dyDescent="0.25">
      <c r="W295" s="3">
        <v>42619</v>
      </c>
      <c r="X295" s="2">
        <v>3.2907999999999999</v>
      </c>
      <c r="Y295" s="2">
        <f t="shared" si="6"/>
        <v>1.9771568850529492E-3</v>
      </c>
    </row>
    <row r="296" spans="23:25" x14ac:dyDescent="0.25">
      <c r="W296" s="3">
        <v>42618</v>
      </c>
      <c r="X296" s="2">
        <v>3.2843</v>
      </c>
      <c r="Y296" s="2">
        <f t="shared" si="6"/>
        <v>-2.3721195965933149E-3</v>
      </c>
    </row>
    <row r="297" spans="23:25" x14ac:dyDescent="0.25">
      <c r="W297" s="3">
        <v>42615</v>
      </c>
      <c r="X297" s="2">
        <v>3.2921</v>
      </c>
      <c r="Y297" s="2">
        <f t="shared" si="6"/>
        <v>-7.5953945707330729E-3</v>
      </c>
    </row>
    <row r="298" spans="23:25" x14ac:dyDescent="0.25">
      <c r="W298" s="3">
        <v>42614</v>
      </c>
      <c r="X298" s="2">
        <v>3.3172000000000001</v>
      </c>
      <c r="Y298" s="2">
        <f t="shared" si="6"/>
        <v>4.895600723855727E-3</v>
      </c>
    </row>
    <row r="299" spans="23:25" x14ac:dyDescent="0.25">
      <c r="W299" s="3">
        <v>42613</v>
      </c>
      <c r="X299" s="2">
        <v>3.3010000000000002</v>
      </c>
      <c r="Y299" s="2">
        <f t="shared" si="6"/>
        <v>-3.634601445390408E-4</v>
      </c>
    </row>
    <row r="300" spans="23:25" x14ac:dyDescent="0.25">
      <c r="W300" s="3">
        <v>42612</v>
      </c>
      <c r="X300" s="2">
        <v>3.3022</v>
      </c>
      <c r="Y300" s="2">
        <f t="shared" si="6"/>
        <v>2.4229208429156029E-4</v>
      </c>
    </row>
    <row r="301" spans="23:25" x14ac:dyDescent="0.25">
      <c r="W301" s="3">
        <v>42611</v>
      </c>
      <c r="X301" s="2">
        <v>3.3014000000000001</v>
      </c>
      <c r="Y301" s="2">
        <f t="shared" si="6"/>
        <v>-2.057613894680043E-3</v>
      </c>
    </row>
    <row r="302" spans="23:25" x14ac:dyDescent="0.25">
      <c r="W302" s="3">
        <v>42608</v>
      </c>
      <c r="X302" s="2">
        <v>3.3081999999999998</v>
      </c>
      <c r="Y302" s="2">
        <f t="shared" si="6"/>
        <v>-1.8120323875727594E-3</v>
      </c>
    </row>
    <row r="303" spans="23:25" x14ac:dyDescent="0.25">
      <c r="W303" s="3">
        <v>42607</v>
      </c>
      <c r="X303" s="2">
        <v>3.3142</v>
      </c>
      <c r="Y303" s="2">
        <f t="shared" si="6"/>
        <v>-3.4037715287823941E-3</v>
      </c>
    </row>
    <row r="304" spans="23:25" x14ac:dyDescent="0.25">
      <c r="W304" s="3">
        <v>42606</v>
      </c>
      <c r="X304" s="2">
        <v>3.3254999999999999</v>
      </c>
      <c r="Y304" s="2">
        <f t="shared" si="6"/>
        <v>-4.0812708572666324E-3</v>
      </c>
    </row>
    <row r="305" spans="23:25" x14ac:dyDescent="0.25">
      <c r="W305" s="3">
        <v>42605</v>
      </c>
      <c r="X305" s="2">
        <v>3.3391000000000002</v>
      </c>
      <c r="Y305" s="2">
        <f t="shared" si="6"/>
        <v>2.4587718534127387E-3</v>
      </c>
    </row>
    <row r="306" spans="23:25" x14ac:dyDescent="0.25">
      <c r="W306" s="3">
        <v>42604</v>
      </c>
      <c r="X306" s="2">
        <v>3.3309000000000002</v>
      </c>
      <c r="Y306" s="2">
        <f t="shared" si="6"/>
        <v>3.8803459779398631E-3</v>
      </c>
    </row>
    <row r="307" spans="23:25" x14ac:dyDescent="0.25">
      <c r="W307" s="3">
        <v>42601</v>
      </c>
      <c r="X307" s="2">
        <v>3.3180000000000001</v>
      </c>
      <c r="Y307" s="2">
        <f t="shared" si="6"/>
        <v>-2.2277758558892362E-3</v>
      </c>
    </row>
    <row r="308" spans="23:25" x14ac:dyDescent="0.25">
      <c r="W308" s="3">
        <v>42600</v>
      </c>
      <c r="X308" s="2">
        <v>3.3254000000000001</v>
      </c>
      <c r="Y308" s="2">
        <f t="shared" si="6"/>
        <v>7.5765941927793314E-3</v>
      </c>
    </row>
    <row r="309" spans="23:25" x14ac:dyDescent="0.25">
      <c r="W309" s="3">
        <v>42599</v>
      </c>
      <c r="X309" s="2">
        <v>3.3003</v>
      </c>
      <c r="Y309" s="2">
        <f t="shared" si="6"/>
        <v>-1.4836124135296099E-3</v>
      </c>
    </row>
    <row r="310" spans="23:25" x14ac:dyDescent="0.25">
      <c r="W310" s="3">
        <v>42598</v>
      </c>
      <c r="X310" s="2">
        <v>3.3052000000000001</v>
      </c>
      <c r="Y310" s="2">
        <f t="shared" si="6"/>
        <v>4.7614083009769057E-3</v>
      </c>
    </row>
    <row r="311" spans="23:25" x14ac:dyDescent="0.25">
      <c r="W311" s="3">
        <v>42597</v>
      </c>
      <c r="X311" s="2">
        <v>3.2894999999999999</v>
      </c>
      <c r="Y311" s="2">
        <f t="shared" si="6"/>
        <v>-4.2772054105093254E-3</v>
      </c>
    </row>
    <row r="312" spans="23:25" x14ac:dyDescent="0.25">
      <c r="W312" s="3">
        <v>42594</v>
      </c>
      <c r="X312" s="2">
        <v>3.3035999999999999</v>
      </c>
      <c r="Y312" s="2">
        <f t="shared" si="6"/>
        <v>2.7280184236800212E-3</v>
      </c>
    </row>
    <row r="313" spans="23:25" x14ac:dyDescent="0.25">
      <c r="W313" s="3">
        <v>42593</v>
      </c>
      <c r="X313" s="2">
        <v>3.2946</v>
      </c>
      <c r="Y313" s="2">
        <f t="shared" si="6"/>
        <v>-3.5147291060298367E-3</v>
      </c>
    </row>
    <row r="314" spans="23:25" x14ac:dyDescent="0.25">
      <c r="W314" s="3">
        <v>42592</v>
      </c>
      <c r="X314" s="2">
        <v>3.3062</v>
      </c>
      <c r="Y314" s="2">
        <f t="shared" si="6"/>
        <v>1.998244632335128E-3</v>
      </c>
    </row>
    <row r="315" spans="23:25" x14ac:dyDescent="0.25">
      <c r="W315" s="3">
        <v>42591</v>
      </c>
      <c r="X315" s="2">
        <v>3.2995999999999999</v>
      </c>
      <c r="Y315" s="2">
        <f t="shared" si="6"/>
        <v>-2.4216018614349605E-3</v>
      </c>
    </row>
    <row r="316" spans="23:25" x14ac:dyDescent="0.25">
      <c r="W316" s="3">
        <v>42590</v>
      </c>
      <c r="X316" s="2">
        <v>3.3075999999999999</v>
      </c>
      <c r="Y316" s="2">
        <f t="shared" si="6"/>
        <v>-5.246823241942998E-3</v>
      </c>
    </row>
    <row r="317" spans="23:25" x14ac:dyDescent="0.25">
      <c r="W317" s="3">
        <v>42587</v>
      </c>
      <c r="X317" s="2">
        <v>3.3250000000000002</v>
      </c>
      <c r="Y317" s="2">
        <f t="shared" si="6"/>
        <v>-8.415616969720905E-3</v>
      </c>
    </row>
    <row r="318" spans="23:25" x14ac:dyDescent="0.25">
      <c r="W318" s="3">
        <v>42586</v>
      </c>
      <c r="X318" s="2">
        <v>3.3531</v>
      </c>
      <c r="Y318" s="2">
        <f t="shared" si="6"/>
        <v>-2.1747234310165319E-3</v>
      </c>
    </row>
    <row r="319" spans="23:25" x14ac:dyDescent="0.25">
      <c r="W319" s="3">
        <v>42585</v>
      </c>
      <c r="X319" s="2">
        <v>3.3603999999999998</v>
      </c>
      <c r="Y319" s="2">
        <f t="shared" si="6"/>
        <v>7.1445585320587142E-4</v>
      </c>
    </row>
    <row r="320" spans="23:25" x14ac:dyDescent="0.25">
      <c r="W320" s="3">
        <v>42584</v>
      </c>
      <c r="X320" s="2">
        <v>3.3580000000000001</v>
      </c>
      <c r="Y320" s="2">
        <f t="shared" si="6"/>
        <v>5.7041472288674741E-3</v>
      </c>
    </row>
    <row r="321" spans="23:25" x14ac:dyDescent="0.25">
      <c r="W321" s="3">
        <v>42583</v>
      </c>
      <c r="X321" s="2">
        <v>3.3388999999999998</v>
      </c>
      <c r="Y321" s="2">
        <f t="shared" si="6"/>
        <v>-3.8927400889834197E-4</v>
      </c>
    </row>
    <row r="322" spans="23:25" x14ac:dyDescent="0.25">
      <c r="W322" s="3">
        <v>42580</v>
      </c>
      <c r="X322" s="2">
        <v>3.3401999999999998</v>
      </c>
      <c r="Y322" s="2">
        <f t="shared" si="6"/>
        <v>5.390351401741674E-4</v>
      </c>
    </row>
    <row r="323" spans="23:25" x14ac:dyDescent="0.25">
      <c r="W323" s="3">
        <v>42579</v>
      </c>
      <c r="X323" s="2">
        <v>3.3384</v>
      </c>
      <c r="Y323" s="2">
        <f t="shared" si="6"/>
        <v>-1.1981069923871152E-4</v>
      </c>
    </row>
    <row r="324" spans="23:25" x14ac:dyDescent="0.25">
      <c r="W324" s="3">
        <v>42578</v>
      </c>
      <c r="X324" s="2">
        <v>3.3388</v>
      </c>
      <c r="Y324" s="2">
        <f t="shared" si="6"/>
        <v>-2.8114270051028192E-3</v>
      </c>
    </row>
    <row r="325" spans="23:25" x14ac:dyDescent="0.25">
      <c r="W325" s="3">
        <v>42577</v>
      </c>
      <c r="X325" s="2">
        <v>3.3481999999999998</v>
      </c>
      <c r="Y325" s="2">
        <f t="shared" si="6"/>
        <v>2.7515270380298025E-3</v>
      </c>
    </row>
    <row r="326" spans="23:25" x14ac:dyDescent="0.25">
      <c r="W326" s="3">
        <v>42576</v>
      </c>
      <c r="X326" s="2">
        <v>3.339</v>
      </c>
      <c r="Y326" s="2">
        <f t="shared" ref="Y326:Y389" si="7">LN(X326/X327)</f>
        <v>-7.3999263496779813E-3</v>
      </c>
    </row>
    <row r="327" spans="23:25" x14ac:dyDescent="0.25">
      <c r="W327" s="3">
        <v>42573</v>
      </c>
      <c r="X327" s="2">
        <v>3.3637999999999999</v>
      </c>
      <c r="Y327" s="2">
        <f t="shared" si="7"/>
        <v>-6.961856561253638E-3</v>
      </c>
    </row>
    <row r="328" spans="23:25" x14ac:dyDescent="0.25">
      <c r="W328" s="3">
        <v>42572</v>
      </c>
      <c r="X328" s="2">
        <v>3.3872999999999998</v>
      </c>
      <c r="Y328" s="2">
        <f t="shared" si="7"/>
        <v>-4.9768195192865222E-3</v>
      </c>
    </row>
    <row r="329" spans="23:25" x14ac:dyDescent="0.25">
      <c r="W329" s="3">
        <v>42571</v>
      </c>
      <c r="X329" s="2">
        <v>3.4041999999999999</v>
      </c>
      <c r="Y329" s="2">
        <f t="shared" si="7"/>
        <v>1.5243972025036846E-2</v>
      </c>
    </row>
    <row r="330" spans="23:25" x14ac:dyDescent="0.25">
      <c r="W330" s="3">
        <v>42570</v>
      </c>
      <c r="X330" s="2">
        <v>3.3527</v>
      </c>
      <c r="Y330" s="2">
        <f t="shared" si="7"/>
        <v>1.6358807145545662E-2</v>
      </c>
    </row>
    <row r="331" spans="23:25" x14ac:dyDescent="0.25">
      <c r="W331" s="3">
        <v>42569</v>
      </c>
      <c r="X331" s="2">
        <v>3.2983000000000002</v>
      </c>
      <c r="Y331" s="2">
        <f t="shared" si="7"/>
        <v>-9.1446109493357741E-3</v>
      </c>
    </row>
    <row r="332" spans="23:25" x14ac:dyDescent="0.25">
      <c r="W332" s="3">
        <v>42566</v>
      </c>
      <c r="X332" s="2">
        <v>3.3285999999999998</v>
      </c>
      <c r="Y332" s="2">
        <f t="shared" si="7"/>
        <v>3.8526367954147211E-2</v>
      </c>
    </row>
    <row r="333" spans="23:25" x14ac:dyDescent="0.25">
      <c r="W333" s="3">
        <v>42565</v>
      </c>
      <c r="X333" s="2">
        <v>3.2027999999999999</v>
      </c>
      <c r="Y333" s="2">
        <f t="shared" si="7"/>
        <v>-4.2372944755152669E-3</v>
      </c>
    </row>
    <row r="334" spans="23:25" x14ac:dyDescent="0.25">
      <c r="W334" s="3">
        <v>42564</v>
      </c>
      <c r="X334" s="2">
        <v>3.2164000000000001</v>
      </c>
      <c r="Y334" s="2">
        <f t="shared" si="7"/>
        <v>7.1452276723501613E-3</v>
      </c>
    </row>
    <row r="335" spans="23:25" x14ac:dyDescent="0.25">
      <c r="W335" s="3">
        <v>42563</v>
      </c>
      <c r="X335" s="2">
        <v>3.1935000000000002</v>
      </c>
      <c r="Y335" s="2">
        <f t="shared" si="7"/>
        <v>-5.9319562018312977E-3</v>
      </c>
    </row>
    <row r="336" spans="23:25" x14ac:dyDescent="0.25">
      <c r="W336" s="3">
        <v>42562</v>
      </c>
      <c r="X336" s="2">
        <v>3.2124999999999999</v>
      </c>
      <c r="Y336" s="2">
        <f t="shared" si="7"/>
        <v>4.4925667549928355E-3</v>
      </c>
    </row>
    <row r="337" spans="23:25" x14ac:dyDescent="0.25">
      <c r="W337" s="3">
        <v>42559</v>
      </c>
      <c r="X337" s="2">
        <v>3.1981000000000002</v>
      </c>
      <c r="Y337" s="2">
        <f t="shared" si="7"/>
        <v>-1.6959280425599962E-2</v>
      </c>
    </row>
    <row r="338" spans="23:25" x14ac:dyDescent="0.25">
      <c r="W338" s="3">
        <v>42558</v>
      </c>
      <c r="X338" s="2">
        <v>3.2528000000000001</v>
      </c>
      <c r="Y338" s="2">
        <f t="shared" si="7"/>
        <v>-2.5177329152369816E-3</v>
      </c>
    </row>
    <row r="339" spans="23:25" x14ac:dyDescent="0.25">
      <c r="W339" s="3">
        <v>42557</v>
      </c>
      <c r="X339" s="2">
        <v>3.2610000000000001</v>
      </c>
      <c r="Y339" s="2">
        <f t="shared" si="7"/>
        <v>5.0110008478447534E-3</v>
      </c>
    </row>
    <row r="340" spans="23:25" x14ac:dyDescent="0.25">
      <c r="W340" s="3">
        <v>42556</v>
      </c>
      <c r="X340" s="2">
        <v>3.2446999999999999</v>
      </c>
      <c r="Y340" s="2">
        <f t="shared" si="7"/>
        <v>7.0909962737562534E-4</v>
      </c>
    </row>
    <row r="341" spans="23:25" x14ac:dyDescent="0.25">
      <c r="W341" s="3">
        <v>42555</v>
      </c>
      <c r="X341" s="2">
        <v>3.2423999999999999</v>
      </c>
      <c r="Y341" s="2">
        <f t="shared" si="7"/>
        <v>3.3364257085452759E-3</v>
      </c>
    </row>
    <row r="342" spans="23:25" x14ac:dyDescent="0.25">
      <c r="W342" s="3">
        <v>42552</v>
      </c>
      <c r="X342" s="2">
        <v>3.2315999999999998</v>
      </c>
      <c r="Y342" s="2">
        <f t="shared" si="7"/>
        <v>9.295451881059234E-3</v>
      </c>
    </row>
    <row r="343" spans="23:25" x14ac:dyDescent="0.25">
      <c r="W343" s="3">
        <v>42551</v>
      </c>
      <c r="X343" s="2">
        <v>3.2016999999999998</v>
      </c>
      <c r="Y343" s="2">
        <f t="shared" si="7"/>
        <v>-4.9848998760908267E-3</v>
      </c>
    </row>
    <row r="344" spans="23:25" x14ac:dyDescent="0.25">
      <c r="W344" s="3">
        <v>42550</v>
      </c>
      <c r="X344" s="2">
        <v>3.2176999999999998</v>
      </c>
      <c r="Y344" s="2">
        <f t="shared" si="7"/>
        <v>8.0835721352405835E-4</v>
      </c>
    </row>
    <row r="345" spans="23:25" x14ac:dyDescent="0.25">
      <c r="W345" s="3">
        <v>42549</v>
      </c>
      <c r="X345" s="2">
        <v>3.2151000000000001</v>
      </c>
      <c r="Y345" s="2">
        <f t="shared" si="7"/>
        <v>-8.2394221549584208E-3</v>
      </c>
    </row>
    <row r="346" spans="23:25" x14ac:dyDescent="0.25">
      <c r="W346" s="3">
        <v>42548</v>
      </c>
      <c r="X346" s="2">
        <v>3.2416999999999998</v>
      </c>
      <c r="Y346" s="2">
        <f t="shared" si="7"/>
        <v>-4.0943921006500929E-3</v>
      </c>
    </row>
    <row r="347" spans="23:25" x14ac:dyDescent="0.25">
      <c r="W347" s="3">
        <v>42545</v>
      </c>
      <c r="X347" s="2">
        <v>3.2549999999999999</v>
      </c>
      <c r="Y347" s="2">
        <f t="shared" si="7"/>
        <v>1.1988750456103378E-3</v>
      </c>
    </row>
    <row r="348" spans="23:25" x14ac:dyDescent="0.25">
      <c r="W348" s="3">
        <v>42544</v>
      </c>
      <c r="X348" s="2">
        <v>3.2511000000000001</v>
      </c>
      <c r="Y348" s="2">
        <f t="shared" si="7"/>
        <v>-5.5824941002821302E-3</v>
      </c>
    </row>
    <row r="349" spans="23:25" x14ac:dyDescent="0.25">
      <c r="W349" s="3">
        <v>42543</v>
      </c>
      <c r="X349" s="2">
        <v>3.2692999999999999</v>
      </c>
      <c r="Y349" s="2">
        <f t="shared" si="7"/>
        <v>-8.255240252963515E-4</v>
      </c>
    </row>
    <row r="350" spans="23:25" x14ac:dyDescent="0.25">
      <c r="W350" s="3">
        <v>42542</v>
      </c>
      <c r="X350" s="2">
        <v>3.2720000000000002</v>
      </c>
      <c r="Y350" s="2">
        <f t="shared" si="7"/>
        <v>-5.1821484664192324E-3</v>
      </c>
    </row>
    <row r="351" spans="23:25" x14ac:dyDescent="0.25">
      <c r="W351" s="3">
        <v>42541</v>
      </c>
      <c r="X351" s="2">
        <v>3.2890000000000001</v>
      </c>
      <c r="Y351" s="2">
        <f t="shared" si="7"/>
        <v>-3.763053724383588E-3</v>
      </c>
    </row>
    <row r="352" spans="23:25" x14ac:dyDescent="0.25">
      <c r="W352" s="3">
        <v>42538</v>
      </c>
      <c r="X352" s="2">
        <v>3.3014000000000001</v>
      </c>
      <c r="Y352" s="2">
        <f t="shared" si="7"/>
        <v>3.2159246186653388E-3</v>
      </c>
    </row>
    <row r="353" spans="23:25" x14ac:dyDescent="0.25">
      <c r="W353" s="3">
        <v>42537</v>
      </c>
      <c r="X353" s="2">
        <v>3.2907999999999999</v>
      </c>
      <c r="Y353" s="2">
        <f t="shared" si="7"/>
        <v>-1.0326500538002448E-3</v>
      </c>
    </row>
    <row r="354" spans="23:25" x14ac:dyDescent="0.25">
      <c r="W354" s="3">
        <v>42536</v>
      </c>
      <c r="X354" s="2">
        <v>3.2942</v>
      </c>
      <c r="Y354" s="2">
        <f t="shared" si="7"/>
        <v>1.184600335960279E-3</v>
      </c>
    </row>
    <row r="355" spans="23:25" x14ac:dyDescent="0.25">
      <c r="W355" s="3">
        <v>42535</v>
      </c>
      <c r="X355" s="2">
        <v>3.2903000000000002</v>
      </c>
      <c r="Y355" s="2">
        <f t="shared" si="7"/>
        <v>-2.1858595788544059E-3</v>
      </c>
    </row>
    <row r="356" spans="23:25" x14ac:dyDescent="0.25">
      <c r="W356" s="3">
        <v>42534</v>
      </c>
      <c r="X356" s="2">
        <v>3.2974999999999999</v>
      </c>
      <c r="Y356" s="2">
        <f t="shared" si="7"/>
        <v>1.608571298484915E-3</v>
      </c>
    </row>
    <row r="357" spans="23:25" x14ac:dyDescent="0.25">
      <c r="W357" s="3">
        <v>42531</v>
      </c>
      <c r="X357" s="2">
        <v>3.2922000000000002</v>
      </c>
      <c r="Y357" s="2">
        <f t="shared" si="7"/>
        <v>5.2076313386513091E-3</v>
      </c>
    </row>
    <row r="358" spans="23:25" x14ac:dyDescent="0.25">
      <c r="W358" s="3">
        <v>42530</v>
      </c>
      <c r="X358" s="2">
        <v>3.2751000000000001</v>
      </c>
      <c r="Y358" s="2">
        <f t="shared" si="7"/>
        <v>-6.6342300538364271E-3</v>
      </c>
    </row>
    <row r="359" spans="23:25" x14ac:dyDescent="0.25">
      <c r="W359" s="3">
        <v>42529</v>
      </c>
      <c r="X359" s="2">
        <v>3.2968999999999999</v>
      </c>
      <c r="Y359" s="2">
        <f t="shared" si="7"/>
        <v>1.7303931094772825E-3</v>
      </c>
    </row>
    <row r="360" spans="23:25" x14ac:dyDescent="0.25">
      <c r="W360" s="3">
        <v>42528</v>
      </c>
      <c r="X360" s="2">
        <v>3.2911999999999999</v>
      </c>
      <c r="Y360" s="2">
        <f t="shared" si="7"/>
        <v>-2.0943051680801859E-3</v>
      </c>
    </row>
    <row r="361" spans="23:25" x14ac:dyDescent="0.25">
      <c r="W361" s="3">
        <v>42527</v>
      </c>
      <c r="X361" s="2">
        <v>3.2980999999999998</v>
      </c>
      <c r="Y361" s="2">
        <f t="shared" si="7"/>
        <v>-6.3652761193176352E-4</v>
      </c>
    </row>
    <row r="362" spans="23:25" x14ac:dyDescent="0.25">
      <c r="W362" s="3">
        <v>42524</v>
      </c>
      <c r="X362" s="2">
        <v>3.3002000000000002</v>
      </c>
      <c r="Y362" s="2">
        <f t="shared" si="7"/>
        <v>2.9739347624902269E-3</v>
      </c>
    </row>
    <row r="363" spans="23:25" x14ac:dyDescent="0.25">
      <c r="W363" s="3">
        <v>42523</v>
      </c>
      <c r="X363" s="2">
        <v>3.2904</v>
      </c>
      <c r="Y363" s="2">
        <f t="shared" si="7"/>
        <v>-5.7727074080950159E-4</v>
      </c>
    </row>
    <row r="364" spans="23:25" x14ac:dyDescent="0.25">
      <c r="W364" s="3">
        <v>42522</v>
      </c>
      <c r="X364" s="2">
        <v>3.2923</v>
      </c>
      <c r="Y364" s="2">
        <f t="shared" si="7"/>
        <v>2.554668218250671E-3</v>
      </c>
    </row>
    <row r="365" spans="23:25" x14ac:dyDescent="0.25">
      <c r="W365" s="3">
        <v>42521</v>
      </c>
      <c r="X365" s="2">
        <v>3.2839</v>
      </c>
      <c r="Y365" s="2">
        <f t="shared" si="7"/>
        <v>-2.5546682182507187E-3</v>
      </c>
    </row>
    <row r="366" spans="23:25" x14ac:dyDescent="0.25">
      <c r="W366" s="3">
        <v>42520</v>
      </c>
      <c r="X366" s="2">
        <v>3.2923</v>
      </c>
      <c r="Y366" s="2">
        <f t="shared" si="7"/>
        <v>6.6844922275101002E-4</v>
      </c>
    </row>
    <row r="367" spans="23:25" x14ac:dyDescent="0.25">
      <c r="W367" s="3">
        <v>42517</v>
      </c>
      <c r="X367" s="2">
        <v>3.2900999999999998</v>
      </c>
      <c r="Y367" s="2">
        <f t="shared" si="7"/>
        <v>6.3848225820244164E-4</v>
      </c>
    </row>
    <row r="368" spans="23:25" x14ac:dyDescent="0.25">
      <c r="W368" s="3">
        <v>42516</v>
      </c>
      <c r="X368" s="2">
        <v>3.2879999999999998</v>
      </c>
      <c r="Y368" s="2">
        <f t="shared" si="7"/>
        <v>3.381623658463266E-3</v>
      </c>
    </row>
    <row r="369" spans="23:25" x14ac:dyDescent="0.25">
      <c r="W369" s="3">
        <v>42515</v>
      </c>
      <c r="X369" s="2">
        <v>3.2768999999999999</v>
      </c>
      <c r="Y369" s="2">
        <f t="shared" si="7"/>
        <v>-1.8902444652629266E-3</v>
      </c>
    </row>
    <row r="370" spans="23:25" x14ac:dyDescent="0.25">
      <c r="W370" s="3">
        <v>42514</v>
      </c>
      <c r="X370" s="2">
        <v>3.2831000000000001</v>
      </c>
      <c r="Y370" s="2">
        <f t="shared" si="7"/>
        <v>-2.3569455859596054E-2</v>
      </c>
    </row>
    <row r="371" spans="23:25" x14ac:dyDescent="0.25">
      <c r="W371" s="3">
        <v>42513</v>
      </c>
      <c r="X371" s="2">
        <v>3.3614000000000002</v>
      </c>
      <c r="Y371" s="2">
        <f t="shared" si="7"/>
        <v>6.3867468717201852E-3</v>
      </c>
    </row>
    <row r="372" spans="23:25" x14ac:dyDescent="0.25">
      <c r="W372" s="3">
        <v>42510</v>
      </c>
      <c r="X372" s="2">
        <v>3.34</v>
      </c>
      <c r="Y372" s="2">
        <f t="shared" si="7"/>
        <v>-2.9596876565550238E-3</v>
      </c>
    </row>
    <row r="373" spans="23:25" x14ac:dyDescent="0.25">
      <c r="W373" s="3">
        <v>42509</v>
      </c>
      <c r="X373" s="2">
        <v>3.3498999999999999</v>
      </c>
      <c r="Y373" s="2">
        <f t="shared" si="7"/>
        <v>-6.8635206585697676E-4</v>
      </c>
    </row>
    <row r="374" spans="23:25" x14ac:dyDescent="0.25">
      <c r="W374" s="3">
        <v>42508</v>
      </c>
      <c r="X374" s="2">
        <v>3.3521999999999998</v>
      </c>
      <c r="Y374" s="2">
        <f t="shared" si="7"/>
        <v>-6.5607016339482146E-4</v>
      </c>
    </row>
    <row r="375" spans="23:25" x14ac:dyDescent="0.25">
      <c r="W375" s="3">
        <v>42507</v>
      </c>
      <c r="X375" s="2">
        <v>3.3544</v>
      </c>
      <c r="Y375" s="2">
        <f t="shared" si="7"/>
        <v>-4.2836809911652217E-3</v>
      </c>
    </row>
    <row r="376" spans="23:25" x14ac:dyDescent="0.25">
      <c r="W376" s="3">
        <v>42506</v>
      </c>
      <c r="X376" s="2">
        <v>3.3688000000000002</v>
      </c>
      <c r="Y376" s="2">
        <f t="shared" si="7"/>
        <v>3.1514817223491612E-3</v>
      </c>
    </row>
    <row r="377" spans="23:25" x14ac:dyDescent="0.25">
      <c r="W377" s="3">
        <v>42503</v>
      </c>
      <c r="X377" s="2">
        <v>3.3582000000000001</v>
      </c>
      <c r="Y377" s="2">
        <f t="shared" si="7"/>
        <v>-3.4186034869410566E-3</v>
      </c>
    </row>
    <row r="378" spans="23:25" x14ac:dyDescent="0.25">
      <c r="W378" s="3">
        <v>42502</v>
      </c>
      <c r="X378" s="2">
        <v>3.3696999999999999</v>
      </c>
      <c r="Y378" s="2">
        <f t="shared" si="7"/>
        <v>-1.8678571035377581E-3</v>
      </c>
    </row>
    <row r="379" spans="23:25" x14ac:dyDescent="0.25">
      <c r="W379" s="3">
        <v>42501</v>
      </c>
      <c r="X379" s="2">
        <v>3.3759999999999999</v>
      </c>
      <c r="Y379" s="2">
        <f t="shared" si="7"/>
        <v>6.0013846602503668E-3</v>
      </c>
    </row>
    <row r="380" spans="23:25" x14ac:dyDescent="0.25">
      <c r="W380" s="3">
        <v>42500</v>
      </c>
      <c r="X380" s="2">
        <v>3.3557999999999999</v>
      </c>
      <c r="Y380" s="2">
        <f t="shared" si="7"/>
        <v>8.3472458936874208E-4</v>
      </c>
    </row>
    <row r="381" spans="23:25" x14ac:dyDescent="0.25">
      <c r="W381" s="3">
        <v>42499</v>
      </c>
      <c r="X381" s="2">
        <v>3.3529999999999998</v>
      </c>
      <c r="Y381" s="2">
        <f t="shared" si="7"/>
        <v>4.9930589733225856E-3</v>
      </c>
    </row>
    <row r="382" spans="23:25" x14ac:dyDescent="0.25">
      <c r="W382" s="3">
        <v>42496</v>
      </c>
      <c r="X382" s="2">
        <v>3.3363</v>
      </c>
      <c r="Y382" s="2">
        <f t="shared" si="7"/>
        <v>-2.6972353501356538E-4</v>
      </c>
    </row>
    <row r="383" spans="23:25" x14ac:dyDescent="0.25">
      <c r="W383" s="3">
        <v>42495</v>
      </c>
      <c r="X383" s="2">
        <v>3.3372000000000002</v>
      </c>
      <c r="Y383" s="2">
        <f t="shared" si="7"/>
        <v>-1.9877831345953185E-2</v>
      </c>
    </row>
    <row r="384" spans="23:25" x14ac:dyDescent="0.25">
      <c r="W384" s="3">
        <v>42494</v>
      </c>
      <c r="X384" s="2">
        <v>3.4041999999999999</v>
      </c>
      <c r="Y384" s="2">
        <f t="shared" si="7"/>
        <v>3.8325749203341697E-2</v>
      </c>
    </row>
    <row r="385" spans="23:25" x14ac:dyDescent="0.25">
      <c r="W385" s="3">
        <v>42493</v>
      </c>
      <c r="X385" s="2">
        <v>3.2762000000000002</v>
      </c>
      <c r="Y385" s="2">
        <f t="shared" si="7"/>
        <v>1.2655286235530212E-2</v>
      </c>
    </row>
    <row r="386" spans="23:25" x14ac:dyDescent="0.25">
      <c r="W386" s="3">
        <v>42492</v>
      </c>
      <c r="X386" s="2">
        <v>3.2349999999999999</v>
      </c>
      <c r="Y386" s="2">
        <f t="shared" si="7"/>
        <v>1.1909900251317397E-2</v>
      </c>
    </row>
    <row r="387" spans="23:25" x14ac:dyDescent="0.25">
      <c r="W387" s="3">
        <v>42489</v>
      </c>
      <c r="X387" s="2">
        <v>3.1966999999999999</v>
      </c>
      <c r="Y387" s="2">
        <f t="shared" si="7"/>
        <v>5.0064145731059772E-4</v>
      </c>
    </row>
    <row r="388" spans="23:25" x14ac:dyDescent="0.25">
      <c r="W388" s="3">
        <v>42488</v>
      </c>
      <c r="X388" s="2">
        <v>3.1951000000000001</v>
      </c>
      <c r="Y388" s="2">
        <f t="shared" si="7"/>
        <v>9.3937882659318012E-4</v>
      </c>
    </row>
    <row r="389" spans="23:25" x14ac:dyDescent="0.25">
      <c r="W389" s="3">
        <v>42487</v>
      </c>
      <c r="X389" s="2">
        <v>3.1920999999999999</v>
      </c>
      <c r="Y389" s="2">
        <f t="shared" si="7"/>
        <v>1.0029776737994307E-3</v>
      </c>
    </row>
    <row r="390" spans="23:25" x14ac:dyDescent="0.25">
      <c r="W390" s="3">
        <v>42486</v>
      </c>
      <c r="X390" s="2">
        <v>3.1888999999999998</v>
      </c>
      <c r="Y390" s="2">
        <f t="shared" ref="Y390:Y453" si="8">LN(X390/X391)</f>
        <v>-5.2232505959544607E-3</v>
      </c>
    </row>
    <row r="391" spans="23:25" x14ac:dyDescent="0.25">
      <c r="W391" s="3">
        <v>42485</v>
      </c>
      <c r="X391" s="2">
        <v>3.2056</v>
      </c>
      <c r="Y391" s="2">
        <f t="shared" si="8"/>
        <v>2.7489708677003286E-3</v>
      </c>
    </row>
    <row r="392" spans="23:25" x14ac:dyDescent="0.25">
      <c r="W392" s="3">
        <v>42482</v>
      </c>
      <c r="X392" s="2">
        <v>3.1968000000000001</v>
      </c>
      <c r="Y392" s="2">
        <f t="shared" si="8"/>
        <v>-6.5669123800917665E-4</v>
      </c>
    </row>
    <row r="393" spans="23:25" x14ac:dyDescent="0.25">
      <c r="W393" s="3">
        <v>42481</v>
      </c>
      <c r="X393" s="2">
        <v>3.1989000000000001</v>
      </c>
      <c r="Y393" s="2">
        <f t="shared" si="8"/>
        <v>6.3661524295243596E-3</v>
      </c>
    </row>
    <row r="394" spans="23:25" x14ac:dyDescent="0.25">
      <c r="W394" s="3">
        <v>42480</v>
      </c>
      <c r="X394" s="2">
        <v>3.1785999999999999</v>
      </c>
      <c r="Y394" s="2">
        <f t="shared" si="8"/>
        <v>-1.1821873411274825E-2</v>
      </c>
    </row>
    <row r="395" spans="23:25" x14ac:dyDescent="0.25">
      <c r="W395" s="3">
        <v>42479</v>
      </c>
      <c r="X395" s="2">
        <v>3.2164000000000001</v>
      </c>
      <c r="Y395" s="2">
        <f t="shared" si="8"/>
        <v>9.3315506475920079E-4</v>
      </c>
    </row>
    <row r="396" spans="23:25" x14ac:dyDescent="0.25">
      <c r="W396" s="3">
        <v>42478</v>
      </c>
      <c r="X396" s="2">
        <v>3.2134</v>
      </c>
      <c r="Y396" s="2">
        <f t="shared" si="8"/>
        <v>-2.5175229694622873E-3</v>
      </c>
    </row>
    <row r="397" spans="23:25" x14ac:dyDescent="0.25">
      <c r="W397" s="3">
        <v>42475</v>
      </c>
      <c r="X397" s="2">
        <v>3.2214999999999998</v>
      </c>
      <c r="Y397" s="2">
        <f t="shared" si="8"/>
        <v>2.7042585213416718E-3</v>
      </c>
    </row>
    <row r="398" spans="23:25" x14ac:dyDescent="0.25">
      <c r="W398" s="3">
        <v>42474</v>
      </c>
      <c r="X398" s="2">
        <v>3.2128000000000001</v>
      </c>
      <c r="Y398" s="2">
        <f t="shared" si="8"/>
        <v>7.4729110464840482E-4</v>
      </c>
    </row>
    <row r="399" spans="23:25" x14ac:dyDescent="0.25">
      <c r="W399" s="3">
        <v>42473</v>
      </c>
      <c r="X399" s="2">
        <v>3.2103999999999999</v>
      </c>
      <c r="Y399" s="2">
        <f t="shared" si="8"/>
        <v>-5.5911184975103757E-3</v>
      </c>
    </row>
    <row r="400" spans="23:25" x14ac:dyDescent="0.25">
      <c r="W400" s="3">
        <v>42472</v>
      </c>
      <c r="X400" s="2">
        <v>3.2284000000000002</v>
      </c>
      <c r="Y400" s="2">
        <f t="shared" si="8"/>
        <v>-1.1144821907687885E-3</v>
      </c>
    </row>
    <row r="401" spans="23:25" x14ac:dyDescent="0.25">
      <c r="W401" s="3">
        <v>42471</v>
      </c>
      <c r="X401" s="2">
        <v>3.2320000000000002</v>
      </c>
      <c r="Y401" s="2">
        <f t="shared" si="8"/>
        <v>-4.9998560995164571E-3</v>
      </c>
    </row>
    <row r="402" spans="23:25" x14ac:dyDescent="0.25">
      <c r="W402" s="3">
        <v>42468</v>
      </c>
      <c r="X402" s="2">
        <v>3.2482000000000002</v>
      </c>
      <c r="Y402" s="2">
        <f t="shared" si="8"/>
        <v>-3.2580326959841914E-3</v>
      </c>
    </row>
    <row r="403" spans="23:25" x14ac:dyDescent="0.25">
      <c r="W403" s="3">
        <v>42467</v>
      </c>
      <c r="X403" s="2">
        <v>3.2587999999999999</v>
      </c>
      <c r="Y403" s="2">
        <f t="shared" si="8"/>
        <v>6.2487698135149051E-3</v>
      </c>
    </row>
    <row r="404" spans="23:25" x14ac:dyDescent="0.25">
      <c r="W404" s="3">
        <v>42466</v>
      </c>
      <c r="X404" s="2">
        <v>3.2385000000000002</v>
      </c>
      <c r="Y404" s="2">
        <f t="shared" si="8"/>
        <v>3.929278139889557E-3</v>
      </c>
    </row>
    <row r="405" spans="23:25" x14ac:dyDescent="0.25">
      <c r="W405" s="3">
        <v>42465</v>
      </c>
      <c r="X405" s="2">
        <v>3.2258</v>
      </c>
      <c r="Y405" s="2">
        <f t="shared" si="8"/>
        <v>6.8433762156989804E-3</v>
      </c>
    </row>
    <row r="406" spans="23:25" x14ac:dyDescent="0.25">
      <c r="W406" s="3">
        <v>42464</v>
      </c>
      <c r="X406" s="2">
        <v>3.2038000000000002</v>
      </c>
      <c r="Y406" s="2">
        <f t="shared" si="8"/>
        <v>-3.5830606481876155E-3</v>
      </c>
    </row>
    <row r="407" spans="23:25" x14ac:dyDescent="0.25">
      <c r="W407" s="3">
        <v>42461</v>
      </c>
      <c r="X407" s="2">
        <v>3.2153</v>
      </c>
      <c r="Y407" s="2">
        <f t="shared" si="8"/>
        <v>1.9613038057139458E-3</v>
      </c>
    </row>
    <row r="408" spans="23:25" x14ac:dyDescent="0.25">
      <c r="W408" s="3">
        <v>42460</v>
      </c>
      <c r="X408" s="2">
        <v>3.2090000000000001</v>
      </c>
      <c r="Y408" s="2">
        <f t="shared" si="8"/>
        <v>-2.0546033439489291E-3</v>
      </c>
    </row>
    <row r="409" spans="23:25" x14ac:dyDescent="0.25">
      <c r="W409" s="3">
        <v>42459</v>
      </c>
      <c r="X409" s="2">
        <v>3.2156000000000002</v>
      </c>
      <c r="Y409" s="2">
        <f t="shared" si="8"/>
        <v>3.4578935095244162E-3</v>
      </c>
    </row>
    <row r="410" spans="23:25" x14ac:dyDescent="0.25">
      <c r="W410" s="3">
        <v>42458</v>
      </c>
      <c r="X410" s="2">
        <v>3.2044999999999999</v>
      </c>
      <c r="Y410" s="2">
        <f t="shared" si="8"/>
        <v>-2.3999886845154131E-3</v>
      </c>
    </row>
    <row r="411" spans="23:25" x14ac:dyDescent="0.25">
      <c r="W411" s="3">
        <v>42457</v>
      </c>
      <c r="X411" s="2">
        <v>3.2122000000000002</v>
      </c>
      <c r="Y411" s="2">
        <f t="shared" si="8"/>
        <v>-2.4901948706154681E-4</v>
      </c>
    </row>
    <row r="412" spans="23:25" x14ac:dyDescent="0.25">
      <c r="W412" s="3">
        <v>42454</v>
      </c>
      <c r="X412" s="2">
        <v>3.2130000000000001</v>
      </c>
      <c r="Y412" s="2">
        <f t="shared" si="8"/>
        <v>-4.9785301918206883E-4</v>
      </c>
    </row>
    <row r="413" spans="23:25" x14ac:dyDescent="0.25">
      <c r="W413" s="3">
        <v>42453</v>
      </c>
      <c r="X413" s="2">
        <v>3.2145999999999999</v>
      </c>
      <c r="Y413" s="2">
        <f t="shared" si="8"/>
        <v>-1.833693851904765E-3</v>
      </c>
    </row>
    <row r="414" spans="23:25" x14ac:dyDescent="0.25">
      <c r="W414" s="3">
        <v>42452</v>
      </c>
      <c r="X414" s="2">
        <v>3.2204999999999999</v>
      </c>
      <c r="Y414" s="2">
        <f t="shared" si="8"/>
        <v>1.1184640927358195E-3</v>
      </c>
    </row>
    <row r="415" spans="23:25" x14ac:dyDescent="0.25">
      <c r="W415" s="3">
        <v>42451</v>
      </c>
      <c r="X415" s="2">
        <v>3.2168999999999999</v>
      </c>
      <c r="Y415" s="2">
        <f t="shared" si="8"/>
        <v>-3.4188565811884208E-4</v>
      </c>
    </row>
    <row r="416" spans="23:25" x14ac:dyDescent="0.25">
      <c r="W416" s="3">
        <v>42450</v>
      </c>
      <c r="X416" s="2">
        <v>3.218</v>
      </c>
      <c r="Y416" s="2">
        <f t="shared" si="8"/>
        <v>-4.5885862119354193E-3</v>
      </c>
    </row>
    <row r="417" spans="23:25" x14ac:dyDescent="0.25">
      <c r="W417" s="3">
        <v>42447</v>
      </c>
      <c r="X417" s="2">
        <v>3.2328000000000001</v>
      </c>
      <c r="Y417" s="2">
        <f t="shared" si="8"/>
        <v>4.557511492770637E-3</v>
      </c>
    </row>
    <row r="418" spans="23:25" x14ac:dyDescent="0.25">
      <c r="W418" s="3">
        <v>42446</v>
      </c>
      <c r="X418" s="2">
        <v>3.2181000000000002</v>
      </c>
      <c r="Y418" s="2">
        <f t="shared" si="8"/>
        <v>-1.0249243850855487E-3</v>
      </c>
    </row>
    <row r="419" spans="23:25" x14ac:dyDescent="0.25">
      <c r="W419" s="3">
        <v>42445</v>
      </c>
      <c r="X419" s="2">
        <v>3.2214</v>
      </c>
      <c r="Y419" s="2">
        <f t="shared" si="8"/>
        <v>3.7257824574063372E-4</v>
      </c>
    </row>
    <row r="420" spans="23:25" x14ac:dyDescent="0.25">
      <c r="W420" s="3">
        <v>42444</v>
      </c>
      <c r="X420" s="2">
        <v>3.2202000000000002</v>
      </c>
      <c r="Y420" s="2">
        <f t="shared" si="8"/>
        <v>9.9556100423096004E-3</v>
      </c>
    </row>
    <row r="421" spans="23:25" x14ac:dyDescent="0.25">
      <c r="W421" s="3">
        <v>42443</v>
      </c>
      <c r="X421" s="2">
        <v>3.1882999999999999</v>
      </c>
      <c r="Y421" s="2">
        <f t="shared" si="8"/>
        <v>-3.7879426074402425E-3</v>
      </c>
    </row>
    <row r="422" spans="23:25" x14ac:dyDescent="0.25">
      <c r="W422" s="3">
        <v>42440</v>
      </c>
      <c r="X422" s="2">
        <v>3.2004000000000001</v>
      </c>
      <c r="Y422" s="2">
        <f t="shared" si="8"/>
        <v>-1.0722213580167495E-2</v>
      </c>
    </row>
    <row r="423" spans="23:25" x14ac:dyDescent="0.25">
      <c r="W423" s="3">
        <v>42439</v>
      </c>
      <c r="X423" s="2">
        <v>3.2349000000000001</v>
      </c>
      <c r="Y423" s="2">
        <f t="shared" si="8"/>
        <v>1.655094118499717E-2</v>
      </c>
    </row>
    <row r="424" spans="23:25" x14ac:dyDescent="0.25">
      <c r="W424" s="3">
        <v>42438</v>
      </c>
      <c r="X424" s="2">
        <v>3.1818</v>
      </c>
      <c r="Y424" s="2">
        <f t="shared" si="8"/>
        <v>-8.8550149156637614E-3</v>
      </c>
    </row>
    <row r="425" spans="23:25" x14ac:dyDescent="0.25">
      <c r="W425" s="3">
        <v>42437</v>
      </c>
      <c r="X425" s="2">
        <v>3.2101000000000002</v>
      </c>
      <c r="Y425" s="2">
        <f t="shared" si="8"/>
        <v>-7.4736091667218485E-4</v>
      </c>
    </row>
    <row r="426" spans="23:25" x14ac:dyDescent="0.25">
      <c r="W426" s="3">
        <v>42436</v>
      </c>
      <c r="X426" s="2">
        <v>3.2124999999999999</v>
      </c>
      <c r="Y426" s="2">
        <f t="shared" si="8"/>
        <v>4.8365801436338366E-3</v>
      </c>
    </row>
    <row r="427" spans="23:25" x14ac:dyDescent="0.25">
      <c r="W427" s="3">
        <v>42433</v>
      </c>
      <c r="X427" s="2">
        <v>3.1970000000000001</v>
      </c>
      <c r="Y427" s="2">
        <f t="shared" si="8"/>
        <v>2.2860015905020637E-3</v>
      </c>
    </row>
    <row r="428" spans="23:25" x14ac:dyDescent="0.25">
      <c r="W428" s="3">
        <v>42432</v>
      </c>
      <c r="X428" s="2">
        <v>3.1897000000000002</v>
      </c>
      <c r="Y428" s="2">
        <f t="shared" si="8"/>
        <v>2.9827805910427915E-3</v>
      </c>
    </row>
    <row r="429" spans="23:25" x14ac:dyDescent="0.25">
      <c r="W429" s="3">
        <v>42431</v>
      </c>
      <c r="X429" s="2">
        <v>3.1802000000000001</v>
      </c>
      <c r="Y429" s="2">
        <f t="shared" si="8"/>
        <v>-3.7662463701614787E-3</v>
      </c>
    </row>
    <row r="430" spans="23:25" x14ac:dyDescent="0.25">
      <c r="W430" s="3">
        <v>42430</v>
      </c>
      <c r="X430" s="2">
        <v>3.1922000000000001</v>
      </c>
      <c r="Y430" s="2">
        <f t="shared" si="8"/>
        <v>-1.0346639297957285E-2</v>
      </c>
    </row>
    <row r="431" spans="23:25" x14ac:dyDescent="0.25">
      <c r="W431" s="3">
        <v>42429</v>
      </c>
      <c r="X431" s="2">
        <v>3.2254</v>
      </c>
      <c r="Y431" s="2">
        <f t="shared" si="8"/>
        <v>-1.3518921150926011E-2</v>
      </c>
    </row>
    <row r="432" spans="23:25" x14ac:dyDescent="0.25">
      <c r="W432" s="3">
        <v>42426</v>
      </c>
      <c r="X432" s="2">
        <v>3.2692999999999999</v>
      </c>
      <c r="Y432" s="2">
        <f t="shared" si="8"/>
        <v>1.2465343538051572E-2</v>
      </c>
    </row>
    <row r="433" spans="23:25" x14ac:dyDescent="0.25">
      <c r="W433" s="3">
        <v>42425</v>
      </c>
      <c r="X433" s="2">
        <v>3.2288000000000001</v>
      </c>
      <c r="Y433" s="2">
        <f t="shared" si="8"/>
        <v>-1.9801986668623425E-3</v>
      </c>
    </row>
    <row r="434" spans="23:25" x14ac:dyDescent="0.25">
      <c r="W434" s="3">
        <v>42424</v>
      </c>
      <c r="X434" s="2">
        <v>3.2351999999999999</v>
      </c>
      <c r="Y434" s="2">
        <f t="shared" si="8"/>
        <v>-2.870505235070884E-3</v>
      </c>
    </row>
    <row r="435" spans="23:25" x14ac:dyDescent="0.25">
      <c r="W435" s="3">
        <v>42423</v>
      </c>
      <c r="X435" s="2">
        <v>3.2444999999999999</v>
      </c>
      <c r="Y435" s="2">
        <f t="shared" si="8"/>
        <v>1.4187899486881126E-3</v>
      </c>
    </row>
    <row r="436" spans="23:25" x14ac:dyDescent="0.25">
      <c r="W436" s="3">
        <v>42422</v>
      </c>
      <c r="X436" s="2">
        <v>3.2399</v>
      </c>
      <c r="Y436" s="2">
        <f t="shared" si="8"/>
        <v>-1.4037253907899552E-2</v>
      </c>
    </row>
    <row r="437" spans="23:25" x14ac:dyDescent="0.25">
      <c r="W437" s="3">
        <v>42419</v>
      </c>
      <c r="X437" s="2">
        <v>3.2856999999999998</v>
      </c>
      <c r="Y437" s="2">
        <f t="shared" si="8"/>
        <v>-4.2215299661420196E-3</v>
      </c>
    </row>
    <row r="438" spans="23:25" x14ac:dyDescent="0.25">
      <c r="W438" s="3">
        <v>42418</v>
      </c>
      <c r="X438" s="2">
        <v>3.2995999999999999</v>
      </c>
      <c r="Y438" s="2">
        <f t="shared" si="8"/>
        <v>2.6097790432365775E-3</v>
      </c>
    </row>
    <row r="439" spans="23:25" x14ac:dyDescent="0.25">
      <c r="W439" s="3">
        <v>42417</v>
      </c>
      <c r="X439" s="2">
        <v>3.2909999999999999</v>
      </c>
      <c r="Y439" s="2">
        <f t="shared" si="8"/>
        <v>-8.4419327656350424E-3</v>
      </c>
    </row>
    <row r="440" spans="23:25" x14ac:dyDescent="0.25">
      <c r="W440" s="3">
        <v>42416</v>
      </c>
      <c r="X440" s="2">
        <v>3.3189000000000002</v>
      </c>
      <c r="Y440" s="2">
        <f t="shared" si="8"/>
        <v>9.5060052229549406E-3</v>
      </c>
    </row>
    <row r="441" spans="23:25" x14ac:dyDescent="0.25">
      <c r="W441" s="3">
        <v>42415</v>
      </c>
      <c r="X441" s="2">
        <v>3.2875000000000001</v>
      </c>
      <c r="Y441" s="2">
        <f t="shared" si="8"/>
        <v>-2.6732298188021902E-3</v>
      </c>
    </row>
    <row r="442" spans="23:25" x14ac:dyDescent="0.25">
      <c r="W442" s="3">
        <v>42412</v>
      </c>
      <c r="X442" s="2">
        <v>3.2963</v>
      </c>
      <c r="Y442" s="2">
        <f t="shared" si="8"/>
        <v>-7.4050904340068101E-3</v>
      </c>
    </row>
    <row r="443" spans="23:25" x14ac:dyDescent="0.25">
      <c r="W443" s="3">
        <v>42411</v>
      </c>
      <c r="X443" s="2">
        <v>3.3208000000000002</v>
      </c>
      <c r="Y443" s="2">
        <f t="shared" si="8"/>
        <v>6.3438571814850063E-3</v>
      </c>
    </row>
    <row r="444" spans="23:25" x14ac:dyDescent="0.25">
      <c r="W444" s="3">
        <v>42410</v>
      </c>
      <c r="X444" s="2">
        <v>3.2997999999999998</v>
      </c>
      <c r="Y444" s="2">
        <f t="shared" si="8"/>
        <v>-6.494411976186761E-3</v>
      </c>
    </row>
    <row r="445" spans="23:25" x14ac:dyDescent="0.25">
      <c r="W445" s="3">
        <v>42409</v>
      </c>
      <c r="X445" s="2">
        <v>3.3212999999999999</v>
      </c>
      <c r="Y445" s="2">
        <f t="shared" si="8"/>
        <v>6.5550235469542086E-3</v>
      </c>
    </row>
    <row r="446" spans="23:25" x14ac:dyDescent="0.25">
      <c r="W446" s="3">
        <v>42408</v>
      </c>
      <c r="X446" s="2">
        <v>3.2995999999999999</v>
      </c>
      <c r="Y446" s="2">
        <f t="shared" si="8"/>
        <v>1.4223601513225078E-2</v>
      </c>
    </row>
    <row r="447" spans="23:25" x14ac:dyDescent="0.25">
      <c r="W447" s="3">
        <v>42405</v>
      </c>
      <c r="X447" s="2">
        <v>3.2530000000000001</v>
      </c>
      <c r="Y447" s="2">
        <f t="shared" si="8"/>
        <v>-4.0495821692914085E-3</v>
      </c>
    </row>
    <row r="448" spans="23:25" x14ac:dyDescent="0.25">
      <c r="W448" s="3">
        <v>42404</v>
      </c>
      <c r="X448" s="2">
        <v>3.2662</v>
      </c>
      <c r="Y448" s="2">
        <f t="shared" si="8"/>
        <v>8.177364267808131E-3</v>
      </c>
    </row>
    <row r="449" spans="23:25" x14ac:dyDescent="0.25">
      <c r="W449" s="3">
        <v>42403</v>
      </c>
      <c r="X449" s="2">
        <v>3.2395999999999998</v>
      </c>
      <c r="Y449" s="2">
        <f t="shared" si="8"/>
        <v>4.8270407483157231E-3</v>
      </c>
    </row>
    <row r="450" spans="23:25" x14ac:dyDescent="0.25">
      <c r="W450" s="3">
        <v>42402</v>
      </c>
      <c r="X450" s="2">
        <v>3.2240000000000002</v>
      </c>
      <c r="Y450" s="2">
        <f t="shared" si="8"/>
        <v>4.9439630561272678E-3</v>
      </c>
    </row>
    <row r="451" spans="23:25" x14ac:dyDescent="0.25">
      <c r="W451" s="3">
        <v>42401</v>
      </c>
      <c r="X451" s="2">
        <v>3.2081</v>
      </c>
      <c r="Y451" s="2">
        <f t="shared" si="8"/>
        <v>2.7468257118447312E-3</v>
      </c>
    </row>
    <row r="452" spans="23:25" x14ac:dyDescent="0.25">
      <c r="W452" s="3">
        <v>42398</v>
      </c>
      <c r="X452" s="2">
        <v>3.1993</v>
      </c>
      <c r="Y452" s="2">
        <f t="shared" si="8"/>
        <v>-1.5907558810528587E-2</v>
      </c>
    </row>
    <row r="453" spans="23:25" x14ac:dyDescent="0.25">
      <c r="W453" s="3">
        <v>42397</v>
      </c>
      <c r="X453" s="2">
        <v>3.2505999999999999</v>
      </c>
      <c r="Y453" s="2">
        <f t="shared" si="8"/>
        <v>-6.0727069002551063E-3</v>
      </c>
    </row>
    <row r="454" spans="23:25" x14ac:dyDescent="0.25">
      <c r="W454" s="3">
        <v>42396</v>
      </c>
      <c r="X454" s="2">
        <v>3.2704</v>
      </c>
      <c r="Y454" s="2">
        <f t="shared" ref="Y454:Y517" si="9">LN(X454/X455)</f>
        <v>-2.7515783532672554E-4</v>
      </c>
    </row>
    <row r="455" spans="23:25" x14ac:dyDescent="0.25">
      <c r="W455" s="3">
        <v>42395</v>
      </c>
      <c r="X455" s="2">
        <v>3.2713000000000001</v>
      </c>
      <c r="Y455" s="2">
        <f t="shared" si="9"/>
        <v>-2.4120307854704551E-3</v>
      </c>
    </row>
    <row r="456" spans="23:25" x14ac:dyDescent="0.25">
      <c r="W456" s="3">
        <v>42394</v>
      </c>
      <c r="X456" s="2">
        <v>3.2791999999999999</v>
      </c>
      <c r="Y456" s="2">
        <f t="shared" si="9"/>
        <v>1.1902711233791637E-2</v>
      </c>
    </row>
    <row r="457" spans="23:25" x14ac:dyDescent="0.25">
      <c r="W457" s="3">
        <v>42391</v>
      </c>
      <c r="X457" s="2">
        <v>3.2404000000000002</v>
      </c>
      <c r="Y457" s="2">
        <f t="shared" si="9"/>
        <v>-1.1567207288473229E-2</v>
      </c>
    </row>
    <row r="458" spans="23:25" x14ac:dyDescent="0.25">
      <c r="W458" s="3">
        <v>42390</v>
      </c>
      <c r="X458" s="2">
        <v>3.2781000000000002</v>
      </c>
      <c r="Y458" s="2">
        <f t="shared" si="9"/>
        <v>-1.0680685324921706E-2</v>
      </c>
    </row>
    <row r="459" spans="23:25" x14ac:dyDescent="0.25">
      <c r="W459" s="3">
        <v>42389</v>
      </c>
      <c r="X459" s="2">
        <v>3.3132999999999999</v>
      </c>
      <c r="Y459" s="2">
        <f t="shared" si="9"/>
        <v>-1.0557911117840687E-3</v>
      </c>
    </row>
    <row r="460" spans="23:25" x14ac:dyDescent="0.25">
      <c r="W460" s="3">
        <v>42388</v>
      </c>
      <c r="X460" s="2">
        <v>3.3168000000000002</v>
      </c>
      <c r="Y460" s="2">
        <f t="shared" si="9"/>
        <v>2.7171468578222327E-3</v>
      </c>
    </row>
    <row r="461" spans="23:25" x14ac:dyDescent="0.25">
      <c r="W461" s="3">
        <v>42387</v>
      </c>
      <c r="X461" s="2">
        <v>3.3077999999999999</v>
      </c>
      <c r="Y461" s="2">
        <f t="shared" si="9"/>
        <v>-7.019263934075517E-3</v>
      </c>
    </row>
    <row r="462" spans="23:25" x14ac:dyDescent="0.25">
      <c r="W462" s="3">
        <v>42384</v>
      </c>
      <c r="X462" s="2">
        <v>3.3311000000000002</v>
      </c>
      <c r="Y462" s="2">
        <f t="shared" si="9"/>
        <v>1.2962277180991719E-2</v>
      </c>
    </row>
    <row r="463" spans="23:25" x14ac:dyDescent="0.25">
      <c r="W463" s="3">
        <v>42383</v>
      </c>
      <c r="X463" s="2">
        <v>3.2881999999999998</v>
      </c>
      <c r="Y463" s="2">
        <f t="shared" si="9"/>
        <v>-1.4890677846039035E-3</v>
      </c>
    </row>
    <row r="464" spans="23:25" x14ac:dyDescent="0.25">
      <c r="W464" s="3">
        <v>42382</v>
      </c>
      <c r="X464" s="2">
        <v>3.2930999999999999</v>
      </c>
      <c r="Y464" s="2">
        <f t="shared" si="9"/>
        <v>-4.8574638922252699E-4</v>
      </c>
    </row>
    <row r="465" spans="23:25" x14ac:dyDescent="0.25">
      <c r="W465" s="3">
        <v>42381</v>
      </c>
      <c r="X465" s="2">
        <v>3.2947000000000002</v>
      </c>
      <c r="Y465" s="2">
        <f t="shared" si="9"/>
        <v>-1.5770482145194933E-3</v>
      </c>
    </row>
    <row r="466" spans="23:25" x14ac:dyDescent="0.25">
      <c r="W466" s="3">
        <v>42380</v>
      </c>
      <c r="X466" s="2">
        <v>3.2999000000000001</v>
      </c>
      <c r="Y466" s="2">
        <f t="shared" si="9"/>
        <v>1.0308654117681382E-3</v>
      </c>
    </row>
    <row r="467" spans="23:25" x14ac:dyDescent="0.25">
      <c r="W467" s="3">
        <v>42377</v>
      </c>
      <c r="X467" s="2">
        <v>3.2965</v>
      </c>
      <c r="Y467" s="2">
        <f t="shared" si="9"/>
        <v>4.7740044755048795E-3</v>
      </c>
    </row>
    <row r="468" spans="23:25" x14ac:dyDescent="0.25">
      <c r="W468" s="3">
        <v>42376</v>
      </c>
      <c r="X468" s="2">
        <v>3.2808000000000002</v>
      </c>
      <c r="Y468" s="2">
        <f t="shared" si="9"/>
        <v>1.319320827044413E-2</v>
      </c>
    </row>
    <row r="469" spans="23:25" x14ac:dyDescent="0.25">
      <c r="W469" s="3">
        <v>42375</v>
      </c>
      <c r="X469" s="2">
        <v>3.2378</v>
      </c>
      <c r="Y469" s="2">
        <f t="shared" si="9"/>
        <v>9.0593818904300804E-3</v>
      </c>
    </row>
    <row r="470" spans="23:25" x14ac:dyDescent="0.25">
      <c r="W470" s="3">
        <v>42374</v>
      </c>
      <c r="X470" s="2">
        <v>3.2086000000000001</v>
      </c>
      <c r="Y470" s="2">
        <f t="shared" si="9"/>
        <v>-7.7885263372975641E-4</v>
      </c>
    </row>
    <row r="471" spans="23:25" x14ac:dyDescent="0.25">
      <c r="W471" s="3">
        <v>42373</v>
      </c>
      <c r="X471" s="2">
        <v>3.2111000000000001</v>
      </c>
      <c r="Y471" s="2">
        <f t="shared" si="9"/>
        <v>1.2945063152380122E-2</v>
      </c>
    </row>
    <row r="472" spans="23:25" x14ac:dyDescent="0.25">
      <c r="W472" s="3">
        <v>42370</v>
      </c>
      <c r="X472" s="2">
        <v>3.1698</v>
      </c>
      <c r="Y472" s="2">
        <f t="shared" si="9"/>
        <v>-5.3616767562665927E-4</v>
      </c>
    </row>
    <row r="473" spans="23:25" x14ac:dyDescent="0.25">
      <c r="W473" s="3">
        <v>42369</v>
      </c>
      <c r="X473" s="2">
        <v>3.1715</v>
      </c>
      <c r="Y473" s="2">
        <f t="shared" si="9"/>
        <v>-7.069387701005906E-3</v>
      </c>
    </row>
    <row r="474" spans="23:25" x14ac:dyDescent="0.25">
      <c r="W474" s="3">
        <v>42368</v>
      </c>
      <c r="X474" s="2">
        <v>3.194</v>
      </c>
      <c r="Y474" s="2">
        <f t="shared" si="9"/>
        <v>5.7774589239993693E-3</v>
      </c>
    </row>
    <row r="475" spans="23:25" x14ac:dyDescent="0.25">
      <c r="W475" s="3">
        <v>42367</v>
      </c>
      <c r="X475" s="2">
        <v>3.1756000000000002</v>
      </c>
      <c r="Y475" s="2">
        <f t="shared" si="9"/>
        <v>-3.9912685175702116E-3</v>
      </c>
    </row>
    <row r="476" spans="23:25" x14ac:dyDescent="0.25">
      <c r="W476" s="3">
        <v>42366</v>
      </c>
      <c r="X476" s="2">
        <v>3.1882999999999999</v>
      </c>
      <c r="Y476" s="2">
        <f t="shared" si="9"/>
        <v>-4.7248863656667887E-3</v>
      </c>
    </row>
    <row r="477" spans="23:25" x14ac:dyDescent="0.25">
      <c r="W477" s="3">
        <v>42363</v>
      </c>
      <c r="X477" s="2">
        <v>3.2033999999999998</v>
      </c>
      <c r="Y477" s="2">
        <f t="shared" si="9"/>
        <v>9.9943789942105688E-4</v>
      </c>
    </row>
    <row r="478" spans="23:25" x14ac:dyDescent="0.25">
      <c r="W478" s="3">
        <v>42362</v>
      </c>
      <c r="X478" s="2">
        <v>3.2002000000000002</v>
      </c>
      <c r="Y478" s="2">
        <f t="shared" si="9"/>
        <v>4.6040452782314658E-3</v>
      </c>
    </row>
    <row r="479" spans="23:25" x14ac:dyDescent="0.25">
      <c r="W479" s="3">
        <v>42361</v>
      </c>
      <c r="X479" s="2">
        <v>3.1855000000000002</v>
      </c>
      <c r="Y479" s="2">
        <f t="shared" si="9"/>
        <v>-8.2222650708477264E-3</v>
      </c>
    </row>
    <row r="480" spans="23:25" x14ac:dyDescent="0.25">
      <c r="W480" s="3">
        <v>42360</v>
      </c>
      <c r="X480" s="2">
        <v>3.2118000000000002</v>
      </c>
      <c r="Y480" s="2">
        <f t="shared" si="9"/>
        <v>9.4158825011662565E-3</v>
      </c>
    </row>
    <row r="481" spans="23:25" x14ac:dyDescent="0.25">
      <c r="W481" s="3">
        <v>42359</v>
      </c>
      <c r="X481" s="2">
        <v>3.1817000000000002</v>
      </c>
      <c r="Y481" s="2">
        <f t="shared" si="9"/>
        <v>6.6221230896330741E-3</v>
      </c>
    </row>
    <row r="482" spans="23:25" x14ac:dyDescent="0.25">
      <c r="W482" s="3">
        <v>42356</v>
      </c>
      <c r="X482" s="2">
        <v>3.1606999999999998</v>
      </c>
      <c r="Y482" s="2">
        <f t="shared" si="9"/>
        <v>-4.1360860921504814E-3</v>
      </c>
    </row>
    <row r="483" spans="23:25" x14ac:dyDescent="0.25">
      <c r="W483" s="3">
        <v>42355</v>
      </c>
      <c r="X483" s="2">
        <v>3.1738</v>
      </c>
      <c r="Y483" s="2">
        <f t="shared" si="9"/>
        <v>-9.1894827236245116E-3</v>
      </c>
    </row>
    <row r="484" spans="23:25" x14ac:dyDescent="0.25">
      <c r="W484" s="3">
        <v>42354</v>
      </c>
      <c r="X484" s="2">
        <v>3.2031000000000001</v>
      </c>
      <c r="Y484" s="2">
        <f t="shared" si="9"/>
        <v>-1.2163863634043313E-2</v>
      </c>
    </row>
    <row r="485" spans="23:25" x14ac:dyDescent="0.25">
      <c r="W485" s="3">
        <v>42353</v>
      </c>
      <c r="X485" s="2">
        <v>3.2423000000000002</v>
      </c>
      <c r="Y485" s="2">
        <f t="shared" si="9"/>
        <v>-1.0370736051196067E-2</v>
      </c>
    </row>
    <row r="486" spans="23:25" x14ac:dyDescent="0.25">
      <c r="W486" s="3">
        <v>42352</v>
      </c>
      <c r="X486" s="2">
        <v>3.2761</v>
      </c>
      <c r="Y486" s="2">
        <f t="shared" si="9"/>
        <v>0</v>
      </c>
    </row>
    <row r="487" spans="23:25" x14ac:dyDescent="0.25">
      <c r="W487" s="3">
        <v>42349</v>
      </c>
      <c r="X487" s="2">
        <v>3.2761</v>
      </c>
      <c r="Y487" s="2">
        <f t="shared" si="9"/>
        <v>2.3065476425008617E-2</v>
      </c>
    </row>
    <row r="488" spans="23:25" x14ac:dyDescent="0.25">
      <c r="W488" s="3">
        <v>42348</v>
      </c>
      <c r="X488" s="2">
        <v>3.2014</v>
      </c>
      <c r="Y488" s="2">
        <f t="shared" si="9"/>
        <v>-4.4257513412086901E-3</v>
      </c>
    </row>
    <row r="489" spans="23:25" x14ac:dyDescent="0.25">
      <c r="W489" s="3">
        <v>42347</v>
      </c>
      <c r="X489" s="2">
        <v>3.2156000000000002</v>
      </c>
      <c r="Y489" s="2">
        <f t="shared" si="9"/>
        <v>1.4124661313719596E-2</v>
      </c>
    </row>
    <row r="490" spans="23:25" x14ac:dyDescent="0.25">
      <c r="W490" s="3">
        <v>42346</v>
      </c>
      <c r="X490" s="2">
        <v>3.1705000000000001</v>
      </c>
      <c r="Y490" s="2">
        <f t="shared" si="9"/>
        <v>3.9820544370113287E-3</v>
      </c>
    </row>
    <row r="491" spans="23:25" x14ac:dyDescent="0.25">
      <c r="W491" s="3">
        <v>42345</v>
      </c>
      <c r="X491" s="2">
        <v>3.1579000000000002</v>
      </c>
      <c r="Y491" s="2">
        <f t="shared" si="9"/>
        <v>2.2825993488746806E-3</v>
      </c>
    </row>
    <row r="492" spans="23:25" x14ac:dyDescent="0.25">
      <c r="W492" s="3">
        <v>42342</v>
      </c>
      <c r="X492" s="2">
        <v>3.1507000000000001</v>
      </c>
      <c r="Y492" s="2">
        <f t="shared" si="9"/>
        <v>-2.2825993488748164E-3</v>
      </c>
    </row>
    <row r="493" spans="23:25" x14ac:dyDescent="0.25">
      <c r="W493" s="3">
        <v>42341</v>
      </c>
      <c r="X493" s="2">
        <v>3.1579000000000002</v>
      </c>
      <c r="Y493" s="2">
        <f t="shared" si="9"/>
        <v>2.8946557389066534E-2</v>
      </c>
    </row>
    <row r="494" spans="23:25" x14ac:dyDescent="0.25">
      <c r="W494" s="3">
        <v>42340</v>
      </c>
      <c r="X494" s="2">
        <v>3.0678000000000001</v>
      </c>
      <c r="Y494" s="2">
        <f t="shared" si="9"/>
        <v>-2.051483159773302E-3</v>
      </c>
    </row>
    <row r="495" spans="23:25" x14ac:dyDescent="0.25">
      <c r="W495" s="3">
        <v>42339</v>
      </c>
      <c r="X495" s="2">
        <v>3.0741000000000001</v>
      </c>
      <c r="Y495" s="2">
        <f t="shared" si="9"/>
        <v>-1.5926934507184956E-3</v>
      </c>
    </row>
    <row r="496" spans="23:25" x14ac:dyDescent="0.25">
      <c r="W496" s="3">
        <v>42338</v>
      </c>
      <c r="X496" s="2">
        <v>3.0790000000000002</v>
      </c>
      <c r="Y496" s="2">
        <f t="shared" si="9"/>
        <v>-6.571410599008916E-3</v>
      </c>
    </row>
    <row r="497" spans="23:25" x14ac:dyDescent="0.25">
      <c r="W497" s="3">
        <v>42335</v>
      </c>
      <c r="X497" s="2">
        <v>3.0992999999999999</v>
      </c>
      <c r="Y497" s="2">
        <f t="shared" si="9"/>
        <v>-7.4182783320994605E-4</v>
      </c>
    </row>
    <row r="498" spans="23:25" x14ac:dyDescent="0.25">
      <c r="W498" s="3">
        <v>42334</v>
      </c>
      <c r="X498" s="2">
        <v>3.1015999999999999</v>
      </c>
      <c r="Y498" s="2">
        <f t="shared" si="9"/>
        <v>1.0501166053209228E-2</v>
      </c>
    </row>
    <row r="499" spans="23:25" x14ac:dyDescent="0.25">
      <c r="W499" s="3">
        <v>42333</v>
      </c>
      <c r="X499" s="2">
        <v>3.0691999999999999</v>
      </c>
      <c r="Y499" s="2">
        <f t="shared" si="9"/>
        <v>1.5977830088655142E-3</v>
      </c>
    </row>
    <row r="500" spans="23:25" x14ac:dyDescent="0.25">
      <c r="W500" s="3">
        <v>42332</v>
      </c>
      <c r="X500" s="2">
        <v>3.0642999999999998</v>
      </c>
      <c r="Y500" s="2">
        <f t="shared" si="9"/>
        <v>1.0233959493467452E-2</v>
      </c>
    </row>
    <row r="501" spans="23:25" x14ac:dyDescent="0.25">
      <c r="W501" s="3">
        <v>42331</v>
      </c>
      <c r="X501" s="2">
        <v>3.0331000000000001</v>
      </c>
      <c r="Y501" s="2">
        <f t="shared" si="9"/>
        <v>6.8480955739804389E-3</v>
      </c>
    </row>
    <row r="502" spans="23:25" x14ac:dyDescent="0.25">
      <c r="W502" s="3">
        <v>42328</v>
      </c>
      <c r="X502" s="2">
        <v>3.0124</v>
      </c>
      <c r="Y502" s="2">
        <f t="shared" si="9"/>
        <v>-1.3616866899207231E-2</v>
      </c>
    </row>
    <row r="503" spans="23:25" x14ac:dyDescent="0.25">
      <c r="W503" s="3">
        <v>42327</v>
      </c>
      <c r="X503" s="2">
        <v>3.0537000000000001</v>
      </c>
      <c r="Y503" s="2">
        <f t="shared" si="9"/>
        <v>4.5856535359758109E-4</v>
      </c>
    </row>
    <row r="504" spans="23:25" x14ac:dyDescent="0.25">
      <c r="W504" s="3">
        <v>42326</v>
      </c>
      <c r="X504" s="2">
        <v>3.0522999999999998</v>
      </c>
      <c r="Y504" s="2">
        <f t="shared" si="9"/>
        <v>-6.8776919867674625E-4</v>
      </c>
    </row>
    <row r="505" spans="23:25" x14ac:dyDescent="0.25">
      <c r="W505" s="3">
        <v>42325</v>
      </c>
      <c r="X505" s="2">
        <v>3.0543999999999998</v>
      </c>
      <c r="Y505" s="2">
        <f t="shared" si="9"/>
        <v>-9.0280088455383847E-3</v>
      </c>
    </row>
    <row r="506" spans="23:25" x14ac:dyDescent="0.25">
      <c r="W506" s="3">
        <v>42324</v>
      </c>
      <c r="X506" s="2">
        <v>3.0821000000000001</v>
      </c>
      <c r="Y506" s="2">
        <f t="shared" si="9"/>
        <v>-7.4596614178412603E-4</v>
      </c>
    </row>
    <row r="507" spans="23:25" x14ac:dyDescent="0.25">
      <c r="W507" s="3">
        <v>42321</v>
      </c>
      <c r="X507" s="2">
        <v>3.0844</v>
      </c>
      <c r="Y507" s="2">
        <f t="shared" si="9"/>
        <v>-5.2384921734562684E-3</v>
      </c>
    </row>
    <row r="508" spans="23:25" x14ac:dyDescent="0.25">
      <c r="W508" s="3">
        <v>42320</v>
      </c>
      <c r="X508" s="2">
        <v>3.1006</v>
      </c>
      <c r="Y508" s="2">
        <f t="shared" si="9"/>
        <v>3.7482272136801923E-3</v>
      </c>
    </row>
    <row r="509" spans="23:25" x14ac:dyDescent="0.25">
      <c r="W509" s="3">
        <v>42319</v>
      </c>
      <c r="X509" s="2">
        <v>3.089</v>
      </c>
      <c r="Y509" s="2">
        <f t="shared" si="9"/>
        <v>-1.270624251983639E-2</v>
      </c>
    </row>
    <row r="510" spans="23:25" x14ac:dyDescent="0.25">
      <c r="W510" s="3">
        <v>42318</v>
      </c>
      <c r="X510" s="2">
        <v>3.1284999999999998</v>
      </c>
      <c r="Y510" s="2">
        <f t="shared" si="9"/>
        <v>-4.1149039705138113E-3</v>
      </c>
    </row>
    <row r="511" spans="23:25" x14ac:dyDescent="0.25">
      <c r="W511" s="3">
        <v>42317</v>
      </c>
      <c r="X511" s="2">
        <v>3.1414</v>
      </c>
      <c r="Y511" s="2">
        <f t="shared" si="9"/>
        <v>2.6456306769384267E-3</v>
      </c>
    </row>
    <row r="512" spans="23:25" x14ac:dyDescent="0.25">
      <c r="W512" s="3">
        <v>42314</v>
      </c>
      <c r="X512" s="2">
        <v>3.1330999999999998</v>
      </c>
      <c r="Y512" s="2">
        <f t="shared" si="9"/>
        <v>5.601179686200196E-3</v>
      </c>
    </row>
    <row r="513" spans="23:25" x14ac:dyDescent="0.25">
      <c r="W513" s="3">
        <v>42313</v>
      </c>
      <c r="X513" s="2">
        <v>3.1156000000000001</v>
      </c>
      <c r="Y513" s="2">
        <f t="shared" si="9"/>
        <v>1.2846867131744062E-3</v>
      </c>
    </row>
    <row r="514" spans="23:25" x14ac:dyDescent="0.25">
      <c r="W514" s="3">
        <v>42312</v>
      </c>
      <c r="X514" s="2">
        <v>3.1116000000000001</v>
      </c>
      <c r="Y514" s="2">
        <f t="shared" si="9"/>
        <v>2.7676778842387292E-3</v>
      </c>
    </row>
    <row r="515" spans="23:25" x14ac:dyDescent="0.25">
      <c r="W515" s="3">
        <v>42311</v>
      </c>
      <c r="X515" s="2">
        <v>3.1030000000000002</v>
      </c>
      <c r="Y515" s="2">
        <f t="shared" si="9"/>
        <v>-3.0247472943948639E-3</v>
      </c>
    </row>
    <row r="516" spans="23:25" x14ac:dyDescent="0.25">
      <c r="W516" s="3">
        <v>42310</v>
      </c>
      <c r="X516" s="2">
        <v>3.1124000000000001</v>
      </c>
      <c r="Y516" s="2">
        <f t="shared" si="9"/>
        <v>-3.0035328944788837E-2</v>
      </c>
    </row>
    <row r="517" spans="23:25" x14ac:dyDescent="0.25">
      <c r="W517" s="3">
        <v>42307</v>
      </c>
      <c r="X517" s="2">
        <v>3.2073</v>
      </c>
      <c r="Y517" s="2">
        <f t="shared" si="9"/>
        <v>-5.7825193770264247E-3</v>
      </c>
    </row>
    <row r="518" spans="23:25" x14ac:dyDescent="0.25">
      <c r="W518" s="3">
        <v>42306</v>
      </c>
      <c r="X518" s="2">
        <v>3.2259000000000002</v>
      </c>
      <c r="Y518" s="2">
        <f t="shared" ref="Y518:Y579" si="10">LN(X518/X519)</f>
        <v>9.5935948382173068E-3</v>
      </c>
    </row>
    <row r="519" spans="23:25" x14ac:dyDescent="0.25">
      <c r="W519" s="3">
        <v>42305</v>
      </c>
      <c r="X519" s="2">
        <v>3.1951000000000001</v>
      </c>
      <c r="Y519" s="2">
        <f t="shared" si="10"/>
        <v>-4.9951713243321328E-3</v>
      </c>
    </row>
    <row r="520" spans="23:25" x14ac:dyDescent="0.25">
      <c r="W520" s="3">
        <v>42304</v>
      </c>
      <c r="X520" s="2">
        <v>3.2111000000000001</v>
      </c>
      <c r="Y520" s="2">
        <f t="shared" si="10"/>
        <v>4.6196667356347672E-3</v>
      </c>
    </row>
    <row r="521" spans="23:25" x14ac:dyDescent="0.25">
      <c r="W521" s="3">
        <v>42303</v>
      </c>
      <c r="X521" s="2">
        <v>3.1962999999999999</v>
      </c>
      <c r="Y521" s="2">
        <f t="shared" si="10"/>
        <v>-2.3437144523127413E-3</v>
      </c>
    </row>
    <row r="522" spans="23:25" x14ac:dyDescent="0.25">
      <c r="W522" s="3">
        <v>42300</v>
      </c>
      <c r="X522" s="2">
        <v>3.2038000000000002</v>
      </c>
      <c r="Y522" s="2">
        <f t="shared" si="10"/>
        <v>3.220111265739351E-3</v>
      </c>
    </row>
    <row r="523" spans="23:25" x14ac:dyDescent="0.25">
      <c r="W523" s="3">
        <v>42299</v>
      </c>
      <c r="X523" s="2">
        <v>3.1935000000000002</v>
      </c>
      <c r="Y523" s="2">
        <f t="shared" si="10"/>
        <v>-2.8096939330883707E-2</v>
      </c>
    </row>
    <row r="524" spans="23:25" x14ac:dyDescent="0.25">
      <c r="W524" s="3">
        <v>42298</v>
      </c>
      <c r="X524" s="2">
        <v>3.2845</v>
      </c>
      <c r="Y524" s="2">
        <f t="shared" si="10"/>
        <v>-2.3719753244961436E-3</v>
      </c>
    </row>
    <row r="525" spans="23:25" x14ac:dyDescent="0.25">
      <c r="W525" s="3">
        <v>42297</v>
      </c>
      <c r="X525" s="2">
        <v>3.2923</v>
      </c>
      <c r="Y525" s="2">
        <f t="shared" si="10"/>
        <v>1.2150299216073386E-4</v>
      </c>
    </row>
    <row r="526" spans="23:25" x14ac:dyDescent="0.25">
      <c r="W526" s="3">
        <v>42296</v>
      </c>
      <c r="X526" s="2">
        <v>3.2919</v>
      </c>
      <c r="Y526" s="2">
        <f t="shared" si="10"/>
        <v>1.337508178843137E-3</v>
      </c>
    </row>
    <row r="527" spans="23:25" x14ac:dyDescent="0.25">
      <c r="W527" s="3">
        <v>42293</v>
      </c>
      <c r="X527" s="2">
        <v>3.2875000000000001</v>
      </c>
      <c r="Y527" s="2">
        <f t="shared" si="10"/>
        <v>1.8267625722426968E-3</v>
      </c>
    </row>
    <row r="528" spans="23:25" x14ac:dyDescent="0.25">
      <c r="W528" s="3">
        <v>42292</v>
      </c>
      <c r="X528" s="2">
        <v>3.2814999999999999</v>
      </c>
      <c r="Y528" s="2">
        <f t="shared" si="10"/>
        <v>-1.8956769185511872E-2</v>
      </c>
    </row>
    <row r="529" spans="23:25" x14ac:dyDescent="0.25">
      <c r="W529" s="3">
        <v>42291</v>
      </c>
      <c r="X529" s="2">
        <v>3.3443000000000001</v>
      </c>
      <c r="Y529" s="2">
        <f t="shared" si="10"/>
        <v>-6.4082721796836582E-3</v>
      </c>
    </row>
    <row r="530" spans="23:25" x14ac:dyDescent="0.25">
      <c r="W530" s="3">
        <v>42290</v>
      </c>
      <c r="X530" s="2">
        <v>3.3658000000000001</v>
      </c>
      <c r="Y530" s="2">
        <f t="shared" si="10"/>
        <v>1.2045637554497132E-2</v>
      </c>
    </row>
    <row r="531" spans="23:25" x14ac:dyDescent="0.25">
      <c r="W531" s="3">
        <v>42289</v>
      </c>
      <c r="X531" s="2">
        <v>3.3254999999999999</v>
      </c>
      <c r="Y531" s="2">
        <f t="shared" si="10"/>
        <v>5.7600545269533053E-3</v>
      </c>
    </row>
    <row r="532" spans="23:25" x14ac:dyDescent="0.25">
      <c r="W532" s="3">
        <v>42286</v>
      </c>
      <c r="X532" s="2">
        <v>3.3064</v>
      </c>
      <c r="Y532" s="2">
        <f t="shared" si="10"/>
        <v>1.2232754554879703E-2</v>
      </c>
    </row>
    <row r="533" spans="23:25" x14ac:dyDescent="0.25">
      <c r="W533" s="3">
        <v>42285</v>
      </c>
      <c r="X533" s="2">
        <v>3.2662</v>
      </c>
      <c r="Y533" s="2">
        <f t="shared" si="10"/>
        <v>-1.153689188403496E-2</v>
      </c>
    </row>
    <row r="534" spans="23:25" x14ac:dyDescent="0.25">
      <c r="W534" s="3">
        <v>42284</v>
      </c>
      <c r="X534" s="2">
        <v>3.3041</v>
      </c>
      <c r="Y534" s="2">
        <f t="shared" si="10"/>
        <v>-9.3985087998247063E-3</v>
      </c>
    </row>
    <row r="535" spans="23:25" x14ac:dyDescent="0.25">
      <c r="W535" s="3">
        <v>42283</v>
      </c>
      <c r="X535" s="2">
        <v>3.3353000000000002</v>
      </c>
      <c r="Y535" s="2">
        <f t="shared" si="10"/>
        <v>-1.0488306500791406E-3</v>
      </c>
    </row>
    <row r="536" spans="23:25" x14ac:dyDescent="0.25">
      <c r="W536" s="3">
        <v>42282</v>
      </c>
      <c r="X536" s="2">
        <v>3.3388</v>
      </c>
      <c r="Y536" s="2">
        <f t="shared" si="10"/>
        <v>-5.406468058128746E-3</v>
      </c>
    </row>
    <row r="537" spans="23:25" x14ac:dyDescent="0.25">
      <c r="W537" s="3">
        <v>42279</v>
      </c>
      <c r="X537" s="2">
        <v>3.3569</v>
      </c>
      <c r="Y537" s="2">
        <f t="shared" si="10"/>
        <v>-1.0077443830084876E-2</v>
      </c>
    </row>
    <row r="538" spans="23:25" x14ac:dyDescent="0.25">
      <c r="W538" s="3">
        <v>42278</v>
      </c>
      <c r="X538" s="2">
        <v>3.3909000000000002</v>
      </c>
      <c r="Y538" s="2">
        <f t="shared" si="10"/>
        <v>2.3620430834975963E-3</v>
      </c>
    </row>
    <row r="539" spans="23:25" x14ac:dyDescent="0.25">
      <c r="W539" s="3">
        <v>42277</v>
      </c>
      <c r="X539" s="2">
        <v>3.3829000000000002</v>
      </c>
      <c r="Y539" s="2">
        <f t="shared" si="10"/>
        <v>-1.0205220544523465E-2</v>
      </c>
    </row>
    <row r="540" spans="23:25" x14ac:dyDescent="0.25">
      <c r="W540" s="3">
        <v>42276</v>
      </c>
      <c r="X540" s="2">
        <v>3.4176000000000002</v>
      </c>
      <c r="Y540" s="2">
        <f t="shared" si="10"/>
        <v>-6.2712589040947973E-3</v>
      </c>
    </row>
    <row r="541" spans="23:25" x14ac:dyDescent="0.25">
      <c r="W541" s="3">
        <v>42275</v>
      </c>
      <c r="X541" s="2">
        <v>3.4390999999999998</v>
      </c>
      <c r="Y541" s="2">
        <f t="shared" si="10"/>
        <v>8.2629413620213341E-3</v>
      </c>
    </row>
    <row r="542" spans="23:25" x14ac:dyDescent="0.25">
      <c r="W542" s="3">
        <v>42272</v>
      </c>
      <c r="X542" s="2">
        <v>3.4108000000000001</v>
      </c>
      <c r="Y542" s="2">
        <f t="shared" si="10"/>
        <v>-1.0842015332494129E-3</v>
      </c>
    </row>
    <row r="543" spans="23:25" x14ac:dyDescent="0.25">
      <c r="W543" s="3">
        <v>42271</v>
      </c>
      <c r="X543" s="2">
        <v>3.4144999999999999</v>
      </c>
      <c r="Y543" s="2">
        <f t="shared" si="10"/>
        <v>4.5203787200300107E-3</v>
      </c>
    </row>
    <row r="544" spans="23:25" x14ac:dyDescent="0.25">
      <c r="W544" s="3">
        <v>42270</v>
      </c>
      <c r="X544" s="2">
        <v>3.3990999999999998</v>
      </c>
      <c r="Y544" s="2">
        <f t="shared" si="10"/>
        <v>8.7463252948422228E-3</v>
      </c>
    </row>
    <row r="545" spans="23:25" x14ac:dyDescent="0.25">
      <c r="W545" s="3">
        <v>42269</v>
      </c>
      <c r="X545" s="2">
        <v>3.3694999999999999</v>
      </c>
      <c r="Y545" s="2">
        <f t="shared" si="10"/>
        <v>1.3364023074435034E-3</v>
      </c>
    </row>
    <row r="546" spans="23:25" x14ac:dyDescent="0.25">
      <c r="W546" s="3">
        <v>42268</v>
      </c>
      <c r="X546" s="2">
        <v>3.3650000000000002</v>
      </c>
      <c r="Y546" s="2">
        <f t="shared" si="10"/>
        <v>-8.9347063408357977E-3</v>
      </c>
    </row>
    <row r="547" spans="23:25" x14ac:dyDescent="0.25">
      <c r="W547" s="3">
        <v>42265</v>
      </c>
      <c r="X547" s="2">
        <v>3.3952</v>
      </c>
      <c r="Y547" s="2">
        <f t="shared" si="10"/>
        <v>-1.5315667353580186E-2</v>
      </c>
    </row>
    <row r="548" spans="23:25" x14ac:dyDescent="0.25">
      <c r="W548" s="3">
        <v>42264</v>
      </c>
      <c r="X548" s="2">
        <v>3.4476</v>
      </c>
      <c r="Y548" s="2">
        <f t="shared" si="10"/>
        <v>1.7940456886788855E-2</v>
      </c>
    </row>
    <row r="549" spans="23:25" x14ac:dyDescent="0.25">
      <c r="W549" s="3">
        <v>42263</v>
      </c>
      <c r="X549" s="2">
        <v>3.3862999999999999</v>
      </c>
      <c r="Y549" s="2">
        <f t="shared" si="10"/>
        <v>-8.4103301128251647E-3</v>
      </c>
    </row>
    <row r="550" spans="23:25" x14ac:dyDescent="0.25">
      <c r="W550" s="3">
        <v>42262</v>
      </c>
      <c r="X550" s="2">
        <v>3.4148999999999998</v>
      </c>
      <c r="Y550" s="2">
        <f t="shared" si="10"/>
        <v>-1.3784898095188234E-2</v>
      </c>
    </row>
    <row r="551" spans="23:25" x14ac:dyDescent="0.25">
      <c r="W551" s="3">
        <v>42261</v>
      </c>
      <c r="X551" s="2">
        <v>3.4622999999999999</v>
      </c>
      <c r="Y551" s="2">
        <f t="shared" si="10"/>
        <v>1.7344553823512015E-3</v>
      </c>
    </row>
    <row r="552" spans="23:25" x14ac:dyDescent="0.25">
      <c r="W552" s="3">
        <v>42258</v>
      </c>
      <c r="X552" s="2">
        <v>3.4563000000000001</v>
      </c>
      <c r="Y552" s="2">
        <f t="shared" si="10"/>
        <v>1.2782796677578055E-2</v>
      </c>
    </row>
    <row r="553" spans="23:25" x14ac:dyDescent="0.25">
      <c r="W553" s="3">
        <v>42257</v>
      </c>
      <c r="X553" s="2">
        <v>3.4123999999999999</v>
      </c>
      <c r="Y553" s="2">
        <f t="shared" si="10"/>
        <v>2.2002854578159442E-3</v>
      </c>
    </row>
    <row r="554" spans="23:25" x14ac:dyDescent="0.25">
      <c r="W554" s="3">
        <v>42256</v>
      </c>
      <c r="X554" s="2">
        <v>3.4049</v>
      </c>
      <c r="Y554" s="2">
        <f t="shared" si="10"/>
        <v>9.1758650505125647E-3</v>
      </c>
    </row>
    <row r="555" spans="23:25" x14ac:dyDescent="0.25">
      <c r="W555" s="3">
        <v>42255</v>
      </c>
      <c r="X555" s="2">
        <v>3.3738000000000001</v>
      </c>
      <c r="Y555" s="2">
        <f t="shared" si="10"/>
        <v>-4.2000712457339598E-3</v>
      </c>
    </row>
    <row r="556" spans="23:25" x14ac:dyDescent="0.25">
      <c r="W556" s="3">
        <v>42254</v>
      </c>
      <c r="X556" s="2">
        <v>3.3879999999999999</v>
      </c>
      <c r="Y556" s="2">
        <f t="shared" si="10"/>
        <v>9.0431273745524461E-3</v>
      </c>
    </row>
    <row r="557" spans="23:25" x14ac:dyDescent="0.25">
      <c r="W557" s="3">
        <v>42251</v>
      </c>
      <c r="X557" s="2">
        <v>3.3574999999999999</v>
      </c>
      <c r="Y557" s="2">
        <f t="shared" si="10"/>
        <v>1.4792414589271812E-2</v>
      </c>
    </row>
    <row r="558" spans="23:25" x14ac:dyDescent="0.25">
      <c r="W558" s="3">
        <v>42250</v>
      </c>
      <c r="X558" s="2">
        <v>3.3081999999999998</v>
      </c>
      <c r="Y558" s="2">
        <f t="shared" si="10"/>
        <v>1.4217223381802059E-3</v>
      </c>
    </row>
    <row r="559" spans="23:25" x14ac:dyDescent="0.25">
      <c r="W559" s="3">
        <v>42249</v>
      </c>
      <c r="X559" s="2">
        <v>3.3035000000000001</v>
      </c>
      <c r="Y559" s="2">
        <f t="shared" si="10"/>
        <v>-4.0782474771120462E-3</v>
      </c>
    </row>
    <row r="560" spans="23:25" x14ac:dyDescent="0.25">
      <c r="W560" s="3">
        <v>42248</v>
      </c>
      <c r="X560" s="2">
        <v>3.3170000000000002</v>
      </c>
      <c r="Y560" s="2">
        <f t="shared" si="10"/>
        <v>1.4637814883694748E-2</v>
      </c>
    </row>
    <row r="561" spans="23:25" x14ac:dyDescent="0.25">
      <c r="W561" s="3">
        <v>42247</v>
      </c>
      <c r="X561" s="2">
        <v>3.2688000000000001</v>
      </c>
      <c r="Y561" s="2">
        <f t="shared" si="10"/>
        <v>-9.4791084505366208E-4</v>
      </c>
    </row>
    <row r="562" spans="23:25" x14ac:dyDescent="0.25">
      <c r="W562" s="3">
        <v>42244</v>
      </c>
      <c r="X562" s="2">
        <v>3.2719</v>
      </c>
      <c r="Y562" s="2">
        <f t="shared" si="10"/>
        <v>-7.3324985717854543E-4</v>
      </c>
    </row>
    <row r="563" spans="23:25" x14ac:dyDescent="0.25">
      <c r="W563" s="3">
        <v>42243</v>
      </c>
      <c r="X563" s="2">
        <v>3.2743000000000002</v>
      </c>
      <c r="Y563" s="2">
        <f t="shared" si="10"/>
        <v>-1.3408767820389805E-2</v>
      </c>
    </row>
    <row r="564" spans="23:25" x14ac:dyDescent="0.25">
      <c r="W564" s="3">
        <v>42242</v>
      </c>
      <c r="X564" s="2">
        <v>3.3185000000000002</v>
      </c>
      <c r="Y564" s="2">
        <f t="shared" si="10"/>
        <v>-2.0372649182142415E-2</v>
      </c>
    </row>
    <row r="565" spans="23:25" x14ac:dyDescent="0.25">
      <c r="W565" s="3">
        <v>42241</v>
      </c>
      <c r="X565" s="2">
        <v>3.3868</v>
      </c>
      <c r="Y565" s="2">
        <f t="shared" si="10"/>
        <v>-1.0135073021444035E-2</v>
      </c>
    </row>
    <row r="566" spans="23:25" x14ac:dyDescent="0.25">
      <c r="W566" s="3">
        <v>42240</v>
      </c>
      <c r="X566" s="2">
        <v>3.4213</v>
      </c>
      <c r="Y566" s="2">
        <f t="shared" si="10"/>
        <v>3.0658404039176471E-2</v>
      </c>
    </row>
    <row r="567" spans="23:25" x14ac:dyDescent="0.25">
      <c r="W567" s="3">
        <v>42237</v>
      </c>
      <c r="X567" s="2">
        <v>3.3180000000000001</v>
      </c>
      <c r="Y567" s="2">
        <f t="shared" si="10"/>
        <v>1.1244416766416009E-2</v>
      </c>
    </row>
    <row r="568" spans="23:25" x14ac:dyDescent="0.25">
      <c r="W568" s="3">
        <v>42236</v>
      </c>
      <c r="X568" s="2">
        <v>3.2808999999999999</v>
      </c>
      <c r="Y568" s="2">
        <f t="shared" si="10"/>
        <v>8.1713052787550557E-3</v>
      </c>
    </row>
    <row r="569" spans="23:25" x14ac:dyDescent="0.25">
      <c r="W569" s="3">
        <v>42235</v>
      </c>
      <c r="X569" s="2">
        <v>3.2542</v>
      </c>
      <c r="Y569" s="2">
        <f t="shared" si="10"/>
        <v>1.9298790135519217E-2</v>
      </c>
    </row>
    <row r="570" spans="23:25" x14ac:dyDescent="0.25">
      <c r="W570" s="3">
        <v>42234</v>
      </c>
      <c r="X570" s="2">
        <v>3.1920000000000002</v>
      </c>
      <c r="Y570" s="2">
        <f t="shared" si="10"/>
        <v>4.2382921932358746E-3</v>
      </c>
    </row>
    <row r="571" spans="23:25" x14ac:dyDescent="0.25">
      <c r="W571" s="3">
        <v>42233</v>
      </c>
      <c r="X571" s="2">
        <v>3.1785000000000001</v>
      </c>
      <c r="Y571" s="2">
        <f t="shared" si="10"/>
        <v>9.5150001081684456E-3</v>
      </c>
    </row>
    <row r="572" spans="23:25" x14ac:dyDescent="0.25">
      <c r="W572" s="3">
        <v>42230</v>
      </c>
      <c r="X572" s="2">
        <v>3.1484000000000001</v>
      </c>
      <c r="Y572" s="2">
        <f t="shared" si="10"/>
        <v>2.8590034979287854E-4</v>
      </c>
    </row>
    <row r="573" spans="23:25" x14ac:dyDescent="0.25">
      <c r="W573" s="3">
        <v>42229</v>
      </c>
      <c r="X573" s="2">
        <v>3.1475</v>
      </c>
      <c r="Y573" s="2">
        <f t="shared" si="10"/>
        <v>1.5367678776528259E-2</v>
      </c>
    </row>
    <row r="574" spans="23:25" x14ac:dyDescent="0.25">
      <c r="W574" s="3">
        <v>42228</v>
      </c>
      <c r="X574" s="2">
        <v>3.0994999999999999</v>
      </c>
      <c r="Y574" s="2">
        <f t="shared" si="10"/>
        <v>9.693548209231526E-3</v>
      </c>
    </row>
    <row r="575" spans="23:25" x14ac:dyDescent="0.25">
      <c r="W575" s="3">
        <v>42227</v>
      </c>
      <c r="X575" s="2">
        <v>3.0695999999999999</v>
      </c>
      <c r="Y575" s="2">
        <f t="shared" si="10"/>
        <v>2.1524320999671805E-3</v>
      </c>
    </row>
    <row r="576" spans="23:25" x14ac:dyDescent="0.25">
      <c r="W576" s="3">
        <v>42226</v>
      </c>
      <c r="X576" s="2">
        <v>3.0630000000000002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3.0344000000000002</v>
      </c>
      <c r="Y578" s="2">
        <f t="shared" si="10"/>
        <v>-1.9424833671381134E-3</v>
      </c>
    </row>
    <row r="579" spans="23:25" x14ac:dyDescent="0.25">
      <c r="W579" s="3">
        <v>42221</v>
      </c>
      <c r="X579" s="2">
        <v>3.0403000000000002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EURUSD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17</v>
      </c>
      <c r="W2" s="3">
        <f>D1</f>
        <v>43025</v>
      </c>
      <c r="AA2" s="2">
        <v>62</v>
      </c>
      <c r="AB2" s="2">
        <f ca="1">AVERAGE(OFFSET($X$5,0,0,AA2,1))</f>
        <v>1.1829451612903221</v>
      </c>
      <c r="AC2" s="46">
        <f ca="1">STDEV(OFFSET($Y$5,0,0,AA2,1))*SQRT(250)</f>
        <v>7.0783828586371E-2</v>
      </c>
      <c r="AD2" s="2">
        <f ca="1">MAX(OFFSET($X$5,0,0,AA2,1))</f>
        <v>1.2036</v>
      </c>
      <c r="AE2" s="2">
        <f ca="1">MIN(OFFSET($X$5,0,0,AA2,1))</f>
        <v>1.1642000000000001</v>
      </c>
      <c r="AF2" s="2">
        <f ca="1">AD2-AE2</f>
        <v>3.939999999999988E-2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1.1516047999999994</v>
      </c>
      <c r="AC3" s="46">
        <f ca="1">STDEV(OFFSET($Y$5,0,0,AA3,1))*SQRT(250)</f>
        <v>7.137372943442892E-2</v>
      </c>
      <c r="AD3" s="2">
        <f ca="1">MAX(OFFSET($X$5,0,0,AA3,1))</f>
        <v>1.2036</v>
      </c>
      <c r="AE3" s="2">
        <f ca="1">MIN(OFFSET($X$5,0,0,AA3,1))</f>
        <v>1.0861000000000001</v>
      </c>
      <c r="AF3" s="2">
        <f t="shared" ref="AF3:AF5" ca="1" si="1">AD3-AE3</f>
        <v>0.11749999999999994</v>
      </c>
    </row>
    <row r="4" spans="1:32" x14ac:dyDescent="0.25">
      <c r="D4"/>
      <c r="AA4" s="2">
        <v>185</v>
      </c>
      <c r="AB4" s="2">
        <f t="shared" ca="1" si="0"/>
        <v>1.1242156756756749</v>
      </c>
      <c r="AC4" s="46">
        <f ca="1">STDEV(OFFSET($Y$5,0,0,AA4,1))*SQRT(250)</f>
        <v>7.1859232593557532E-2</v>
      </c>
      <c r="AD4" s="2">
        <f ca="1">MAX(OFFSET($X$5,0,0,AA4,1))</f>
        <v>1.2036</v>
      </c>
      <c r="AE4" s="2">
        <f ca="1">MIN(OFFSET($X$5,0,0,AA4,1))</f>
        <v>1.0507</v>
      </c>
      <c r="AF4" s="2">
        <f t="shared" ca="1" si="1"/>
        <v>0.15290000000000004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1.1752</v>
      </c>
      <c r="Y5" s="2">
        <f>LN(X5/X6)</f>
        <v>-3.737052081453556E-3</v>
      </c>
      <c r="AA5" s="2">
        <v>250</v>
      </c>
      <c r="AB5" s="2">
        <f t="shared" ca="1" si="0"/>
        <v>1.1087031999999997</v>
      </c>
      <c r="AC5" s="46">
        <f ca="1">STDEV(OFFSET($Y$5,0,0,AA5,1))*SQRT(250)</f>
        <v>7.6568290984129025E-2</v>
      </c>
      <c r="AD5" s="2">
        <f ca="1">MAX(OFFSET($X$5,0,0,AA5,1))</f>
        <v>1.2036</v>
      </c>
      <c r="AE5" s="2">
        <f ca="1">MIN(OFFSET($X$5,0,0,AA5,1))</f>
        <v>1.0387999999999999</v>
      </c>
      <c r="AF5" s="2">
        <f t="shared" ca="1" si="1"/>
        <v>0.16480000000000006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1.1749598233258001</v>
      </c>
      <c r="E6" s="128">
        <f ca="1">SUMIFS(INDIRECT("fincad_data!"&amp;E$3),fincad_data!$C:$C,$C6,fincad_data!$D:$D,$C6,fincad_data!$B:$B,$D$2,fincad_data!D:D,$C6,fincad_data!A:A,$D$1)</f>
        <v>1.181152</v>
      </c>
      <c r="F6" s="129">
        <f ca="1">SUMIFS(INDIRECT("fincad_data!"&amp;F$3),fincad_data!$C:$C,$C6,fincad_data!$D:$D,$C6,fincad_data!$B:$B,$D$2,fincad_data!D:D,$C6,fincad_data!A:A,$D$1)</f>
        <v>6.7802336420294707E-2</v>
      </c>
      <c r="G6" s="129">
        <f ca="1">SUMIFS(INDIRECT("fincad_data!"&amp;G$3),fincad_data!$C:$C,$C6,fincad_data!$D:$D,$C6,fincad_data!$B:$B,$D$2,fincad_data!D:D,$C6,fincad_data!A:A,$D$1)</f>
        <v>6.8095939523140803E-2</v>
      </c>
      <c r="H6" s="130">
        <f ca="1">SUMIFS(INDIRECT("fincad_data!"&amp;H$3),fincad_data!$C:$C,$C6,fincad_data!$D:$D,$C6,fincad_data!$B:$B,$D$2,fincad_data!D:D,$C6,fincad_data!A:A,$D$1)</f>
        <v>1.11080586117308E-2</v>
      </c>
      <c r="I6" s="130">
        <f ca="1">SUMIFS(INDIRECT("fincad_data!"&amp;I$3),fincad_data!$C:$C,$C6,fincad_data!$D:$D,$C6,fincad_data!$B:$B,$D$2,fincad_data!D:D,$C6,fincad_data!A:A,$D$1)</f>
        <v>1.3668175503021201E-2</v>
      </c>
      <c r="J6" s="129">
        <f ca="1">SUMIFS(INDIRECT("fincad_data!"&amp;J$3),fincad_data!$C:$C,$C6,fincad_data!$D:$D,$C6,fincad_data!$B:$B,$D$2,fincad_data!D:D,$C6,fincad_data!A:A,$D$1)</f>
        <v>2.091309437960678E-2</v>
      </c>
      <c r="K6" s="128">
        <f ca="1">SUMIFS(INDIRECT("fincad_data!"&amp;K$3),fincad_data!$C:$C,$C6,fincad_data!$D:$D,$C6,fincad_data!$B:$B,$D$2,fincad_data!D:D,$C6,fincad_data!A:A,$D$1)</f>
        <v>1.1781358345497348</v>
      </c>
      <c r="L6" s="128">
        <f ca="1">SUMIFS(INDIRECT("fincad_data!"&amp;L$3),fincad_data!$C:$C,$C6,fincad_data!$D:$D,$C6,fincad_data!$B:$B,$D$2,fincad_data!D:D,$C6,fincad_data!A:A,$D$1)</f>
        <v>1.1652254934548643</v>
      </c>
      <c r="W6" s="3">
        <v>43024</v>
      </c>
      <c r="X6" s="2">
        <v>1.1796</v>
      </c>
      <c r="Y6" s="2">
        <f t="shared" ref="Y6:Y69" si="2">LN(X6/X7)</f>
        <v>-2.0325210249222464E-3</v>
      </c>
      <c r="AA6" s="2">
        <v>500</v>
      </c>
      <c r="AB6" s="2">
        <f t="shared" ca="1" si="0"/>
        <v>1.1098223999999999</v>
      </c>
      <c r="AC6" s="46">
        <f ca="1">STDEV(OFFSET($Y$5,0,0,AA6,1))*SQRT(250)</f>
        <v>8.0720859177367627E-2</v>
      </c>
      <c r="AD6" s="2">
        <f ca="1">MAX(OFFSET($X$5,0,0,AA6,1))</f>
        <v>1.2036</v>
      </c>
      <c r="AE6" s="2">
        <f ca="1">MIN(OFFSET($X$5,0,0,AA6,1))</f>
        <v>1.0387999999999999</v>
      </c>
      <c r="AF6" s="2">
        <f ca="1">AD6-AE6</f>
        <v>0.16480000000000006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1.1749598233258001</v>
      </c>
      <c r="E7" s="128">
        <f ca="1">SUMIFS(INDIRECT("fincad_data!"&amp;E$3),fincad_data!$C:$C,$C7,fincad_data!$D:$D,$C7,fincad_data!$B:$B,$D$2,fincad_data!D:D,$C7,fincad_data!A:A,$D$1)</f>
        <v>1.187575</v>
      </c>
      <c r="F7" s="129">
        <f ca="1">SUMIFS(INDIRECT("fincad_data!"&amp;F$3),fincad_data!$C:$C,$C7,fincad_data!$D:$D,$C7,fincad_data!$B:$B,$D$2,fincad_data!D:D,$C7,fincad_data!A:A,$D$1)</f>
        <v>7.6026975357619403E-2</v>
      </c>
      <c r="G7" s="129">
        <f ca="1">SUMIFS(INDIRECT("fincad_data!"&amp;G$3),fincad_data!$C:$C,$C7,fincad_data!$D:$D,$C7,fincad_data!$B:$B,$D$2,fincad_data!D:D,$C7,fincad_data!A:A,$D$1)</f>
        <v>7.5598839128879894E-2</v>
      </c>
      <c r="H7" s="130">
        <f ca="1">SUMIFS(INDIRECT("fincad_data!"&amp;H$3),fincad_data!$C:$C,$C7,fincad_data!$D:$D,$C7,fincad_data!$B:$B,$D$2,fincad_data!D:D,$C7,fincad_data!A:A,$D$1)</f>
        <v>1.6477569565242399E-2</v>
      </c>
      <c r="I7" s="130">
        <f ca="1">SUMIFS(INDIRECT("fincad_data!"&amp;I$3),fincad_data!$C:$C,$C7,fincad_data!$D:$D,$C7,fincad_data!$B:$B,$D$2,fincad_data!D:D,$C7,fincad_data!A:A,$D$1)</f>
        <v>2.13822782416105E-2</v>
      </c>
      <c r="J7" s="129">
        <f ca="1">SUMIFS(INDIRECT("fincad_data!"&amp;J$3),fincad_data!$C:$C,$C7,fincad_data!$D:$D,$C7,fincad_data!$B:$B,$D$2,fincad_data!D:D,$C7,fincad_data!A:A,$D$1)</f>
        <v>2.1488131390562805E-2</v>
      </c>
      <c r="K7" s="128">
        <f ca="1">SUMIFS(INDIRECT("fincad_data!"&amp;K$3),fincad_data!$C:$C,$C7,fincad_data!$D:$D,$C7,fincad_data!$B:$B,$D$2,fincad_data!D:D,$C7,fincad_data!A:A,$D$1)</f>
        <v>1.1817787196601359</v>
      </c>
      <c r="L7" s="128">
        <f ca="1">SUMIFS(INDIRECT("fincad_data!"&amp;L$3),fincad_data!$C:$C,$C7,fincad_data!$D:$D,$C7,fincad_data!$B:$B,$D$2,fincad_data!D:D,$C7,fincad_data!A:A,$D$1)</f>
        <v>1.1627135356651217</v>
      </c>
      <c r="W7" s="3">
        <v>43021</v>
      </c>
      <c r="X7" s="2">
        <v>1.1819999999999999</v>
      </c>
      <c r="Y7" s="2">
        <f t="shared" si="2"/>
        <v>-8.4566601234336918E-4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1.1749598233258001</v>
      </c>
      <c r="E8" s="128">
        <f ca="1">SUMIFS(INDIRECT("fincad_data!"&amp;E$3),fincad_data!$C:$C,$C8,fincad_data!$D:$D,$C8,fincad_data!$B:$B,$D$2,fincad_data!D:D,$C8,fincad_data!A:A,$D$1)</f>
        <v>1.194472</v>
      </c>
      <c r="F8" s="129">
        <f ca="1">SUMIFS(INDIRECT("fincad_data!"&amp;F$3),fincad_data!$C:$C,$C8,fincad_data!$D:$D,$C8,fincad_data!$B:$B,$D$2,fincad_data!D:D,$C8,fincad_data!A:A,$D$1)</f>
        <v>7.6650475136107302E-2</v>
      </c>
      <c r="G8" s="129">
        <f ca="1">SUMIFS(INDIRECT("fincad_data!"&amp;G$3),fincad_data!$C:$C,$C8,fincad_data!$D:$D,$C8,fincad_data!$B:$B,$D$2,fincad_data!D:D,$C8,fincad_data!A:A,$D$1)</f>
        <v>7.6192562082887494E-2</v>
      </c>
      <c r="H8" s="130">
        <f ca="1">SUMIFS(INDIRECT("fincad_data!"&amp;H$3),fincad_data!$C:$C,$C8,fincad_data!$D:$D,$C8,fincad_data!$B:$B,$D$2,fincad_data!D:D,$C8,fincad_data!A:A,$D$1)</f>
        <v>1.8977608451199498E-2</v>
      </c>
      <c r="I8" s="130">
        <f ca="1">SUMIFS(INDIRECT("fincad_data!"&amp;I$3),fincad_data!$C:$C,$C8,fincad_data!$D:$D,$C8,fincad_data!$B:$B,$D$2,fincad_data!D:D,$C8,fincad_data!A:A,$D$1)</f>
        <v>2.6443663618582199E-2</v>
      </c>
      <c r="J8" s="129">
        <f ca="1">SUMIFS(INDIRECT("fincad_data!"&amp;J$3),fincad_data!$C:$C,$C8,fincad_data!$D:$D,$C8,fincad_data!$B:$B,$D$2,fincad_data!D:D,$C8,fincad_data!A:A,$D$1)</f>
        <v>2.2101189495060944E-2</v>
      </c>
      <c r="K8" s="128">
        <f ca="1">SUMIFS(INDIRECT("fincad_data!"&amp;K$3),fincad_data!$C:$C,$C8,fincad_data!$D:$D,$C8,fincad_data!$B:$B,$D$2,fincad_data!D:D,$C8,fincad_data!A:A,$D$1)</f>
        <v>1.1856200949634454</v>
      </c>
      <c r="L8" s="128">
        <f ca="1">SUMIFS(INDIRECT("fincad_data!"&amp;L$3),fincad_data!$C:$C,$C8,fincad_data!$D:$D,$C8,fincad_data!$B:$B,$D$2,fincad_data!D:D,$C8,fincad_data!A:A,$D$1)</f>
        <v>1.1636995213054924</v>
      </c>
      <c r="W8" s="3">
        <v>43020</v>
      </c>
      <c r="X8" s="2">
        <v>1.1830000000000001</v>
      </c>
      <c r="Y8" s="2">
        <f t="shared" si="2"/>
        <v>-2.4483949923626612E-3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1.1749598233258001</v>
      </c>
      <c r="E9" s="128">
        <f ca="1">SUMIFS(INDIRECT("fincad_data!"&amp;E$3),fincad_data!$C:$C,$C9,fincad_data!$D:$D,$C9,fincad_data!$B:$B,$D$2,fincad_data!D:D,$C9,fincad_data!A:A,$D$1)</f>
        <v>1.2017500000000001</v>
      </c>
      <c r="F9" s="129">
        <f ca="1">SUMIFS(INDIRECT("fincad_data!"&amp;F$3),fincad_data!$C:$C,$C9,fincad_data!$D:$D,$C9,fincad_data!$B:$B,$D$2,fincad_data!D:D,$C9,fincad_data!A:A,$D$1)</f>
        <v>7.7010503743035294E-2</v>
      </c>
      <c r="G9" s="129">
        <f ca="1">SUMIFS(INDIRECT("fincad_data!"&amp;G$3),fincad_data!$C:$C,$C9,fincad_data!$D:$D,$C9,fincad_data!$B:$B,$D$2,fincad_data!D:D,$C9,fincad_data!A:A,$D$1)</f>
        <v>7.6453342784085998E-2</v>
      </c>
      <c r="H9" s="130">
        <f ca="1">SUMIFS(INDIRECT("fincad_data!"&amp;H$3),fincad_data!$C:$C,$C9,fincad_data!$D:$D,$C9,fincad_data!$B:$B,$D$2,fincad_data!D:D,$C9,fincad_data!A:A,$D$1)</f>
        <v>2.0684814323461399E-2</v>
      </c>
      <c r="I9" s="130">
        <f ca="1">SUMIFS(INDIRECT("fincad_data!"&amp;I$3),fincad_data!$C:$C,$C9,fincad_data!$D:$D,$C9,fincad_data!$B:$B,$D$2,fincad_data!D:D,$C9,fincad_data!A:A,$D$1)</f>
        <v>3.0740849319100403E-2</v>
      </c>
      <c r="J9" s="129">
        <f ca="1">SUMIFS(INDIRECT("fincad_data!"&amp;J$3),fincad_data!$C:$C,$C9,fincad_data!$D:$D,$C9,fincad_data!$B:$B,$D$2,fincad_data!D:D,$C9,fincad_data!A:A,$D$1)</f>
        <v>2.2637012247035959E-2</v>
      </c>
      <c r="K9" s="128">
        <f ca="1">SUMIFS(INDIRECT("fincad_data!"&amp;K$3),fincad_data!$C:$C,$C9,fincad_data!$D:$D,$C9,fincad_data!$B:$B,$D$2,fincad_data!D:D,$C9,fincad_data!A:A,$D$1)</f>
        <v>1.1897854756198638</v>
      </c>
      <c r="L9" s="128">
        <f ca="1">SUMIFS(INDIRECT("fincad_data!"&amp;L$3),fincad_data!$C:$C,$C9,fincad_data!$D:$D,$C9,fincad_data!$B:$B,$D$2,fincad_data!D:D,$C9,fincad_data!A:A,$D$1)</f>
        <v>1.1659089680920933</v>
      </c>
      <c r="W9" s="3">
        <v>43019</v>
      </c>
      <c r="X9" s="2">
        <v>1.1859</v>
      </c>
      <c r="Y9" s="2">
        <f t="shared" si="2"/>
        <v>4.3098051245413155E-3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1.1749598233258001</v>
      </c>
      <c r="E10" s="128">
        <f ca="1">SUMIFS(INDIRECT("fincad_data!"&amp;E$3),fincad_data!$C:$C,$C10,fincad_data!$D:$D,$C10,fincad_data!$B:$B,$D$2,fincad_data!D:D,$C10,fincad_data!A:A,$D$1)</f>
        <v>1.23224415077886</v>
      </c>
      <c r="F10" s="129">
        <f ca="1">SUMIFS(INDIRECT("fincad_data!"&amp;F$3),fincad_data!$C:$C,$C10,fincad_data!$D:$D,$C10,fincad_data!$B:$B,$D$2,fincad_data!D:D,$C10,fincad_data!A:A,$D$1)</f>
        <v>8.2088004248950602E-2</v>
      </c>
      <c r="G10" s="129">
        <f ca="1">SUMIFS(INDIRECT("fincad_data!"&amp;G$3),fincad_data!$C:$C,$C10,fincad_data!$D:$D,$C10,fincad_data!$B:$B,$D$2,fincad_data!D:D,$C10,fincad_data!A:A,$D$1)</f>
        <v>8.0780675562139706E-2</v>
      </c>
      <c r="H10" s="130">
        <f ca="1">SUMIFS(INDIRECT("fincad_data!"&amp;H$3),fincad_data!$C:$C,$C10,fincad_data!$D:$D,$C10,fincad_data!$B:$B,$D$2,fincad_data!D:D,$C10,fincad_data!A:A,$D$1)</f>
        <v>2.6111391099507497E-2</v>
      </c>
      <c r="I10" s="130">
        <f ca="1">SUMIFS(INDIRECT("fincad_data!"&amp;I$3),fincad_data!$C:$C,$C10,fincad_data!$D:$D,$C10,fincad_data!$B:$B,$D$2,fincad_data!D:D,$C10,fincad_data!A:A,$D$1)</f>
        <v>4.6260313821024399E-2</v>
      </c>
      <c r="J10" s="129">
        <f ca="1">SUMIFS(INDIRECT("fincad_data!"&amp;J$3),fincad_data!$C:$C,$C10,fincad_data!$D:$D,$C10,fincad_data!$B:$B,$D$2,fincad_data!D:D,$C10,fincad_data!A:A,$D$1)</f>
        <v>2.3939083674669071E-2</v>
      </c>
      <c r="K10" s="128">
        <f ca="1">SUMIFS(INDIRECT("fincad_data!"&amp;K$3),fincad_data!$C:$C,$C10,fincad_data!$D:$D,$C10,fincad_data!$B:$B,$D$2,fincad_data!D:D,$C10,fincad_data!A:A,$D$1)</f>
        <v>1.2079061432437954</v>
      </c>
      <c r="L10" s="128">
        <f ca="1">SUMIFS(INDIRECT("fincad_data!"&amp;L$3),fincad_data!$C:$C,$C10,fincad_data!$D:$D,$C10,fincad_data!$B:$B,$D$2,fincad_data!D:D,$C10,fincad_data!A:A,$D$1)</f>
        <v>1.177760576886079</v>
      </c>
      <c r="W10" s="3">
        <v>43018</v>
      </c>
      <c r="X10" s="2">
        <v>1.1808000000000001</v>
      </c>
      <c r="Y10" s="2">
        <f t="shared" si="2"/>
        <v>5.775453458166319E-3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1.1739999999999999</v>
      </c>
      <c r="Y11" s="2">
        <f t="shared" si="2"/>
        <v>8.5215173456627293E-4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1.173</v>
      </c>
      <c r="Y12" s="2">
        <f t="shared" si="2"/>
        <v>1.6210916053839425E-3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1.1711</v>
      </c>
      <c r="Y13" s="2">
        <f t="shared" si="2"/>
        <v>-4.0903337812784549E-3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1.5752303045568525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1.1758999999999999</v>
      </c>
      <c r="Y14" s="2">
        <f t="shared" si="2"/>
        <v>1.2764329691190633E-3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0.39473542175159992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1.1743999999999999</v>
      </c>
      <c r="Y15" s="2">
        <f t="shared" si="2"/>
        <v>9.3708743067288719E-4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1.1411461112397256</v>
      </c>
      <c r="F16" s="123">
        <f ca="1">SUMIFS(INDIRECT("fincad_data!"&amp;$B16),fincad_data!$C:$C,$C16,fincad_data!$D:$D,F$13,fincad_data!$B:$B,$D$2,fincad_data!$A:$A,$D$1)</f>
        <v>1.9118342086601461</v>
      </c>
      <c r="G16" s="123"/>
      <c r="H16" s="123"/>
      <c r="I16" s="123"/>
      <c r="K16" s="159">
        <f ca="1">E16/$F16</f>
        <v>0.5968854966976791</v>
      </c>
      <c r="L16" s="159">
        <f ca="1">(F16-E16)/$F16</f>
        <v>0.40311450330232085</v>
      </c>
      <c r="M16" s="123"/>
      <c r="N16" s="123"/>
      <c r="O16" s="123"/>
      <c r="S16" s="17"/>
      <c r="W16" s="3">
        <v>43010</v>
      </c>
      <c r="X16" s="2">
        <v>1.1733</v>
      </c>
      <c r="Y16" s="2">
        <f t="shared" si="2"/>
        <v>-6.8798844435566794E-3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0.78017756797441828</v>
      </c>
      <c r="F17" s="124">
        <f ca="1">SUMIFS(INDIRECT("fincad_data!"&amp;$B17),fincad_data!$C:$C,$C16,fincad_data!$D:$D,F$13,fincad_data!$B:$B,$D$2,fincad_data!$A:$A,$D$1)</f>
        <v>0.5022630900707663</v>
      </c>
      <c r="G17" s="124"/>
      <c r="H17" s="124"/>
      <c r="I17" s="124"/>
      <c r="K17" s="160">
        <f ca="1">E17/$F17</f>
        <v>1.5533245094010297</v>
      </c>
      <c r="L17" s="160">
        <f ca="1">(F17-E17)/$F17</f>
        <v>-0.55332450940102973</v>
      </c>
      <c r="M17" s="124"/>
      <c r="N17" s="124"/>
      <c r="O17" s="124"/>
      <c r="S17" s="17"/>
      <c r="W17" s="3">
        <v>43007</v>
      </c>
      <c r="X17" s="2">
        <v>1.1814</v>
      </c>
      <c r="Y17" s="2">
        <f t="shared" si="2"/>
        <v>2.3728824693218381E-3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1.0698330235149429</v>
      </c>
      <c r="F18" s="123">
        <f ca="1">SUMIFS(INDIRECT("fincad_data!"&amp;$B18),fincad_data!$C:$C,$C18,fincad_data!$D:$D,F$13,fincad_data!$B:$B,$D$2,fincad_data!$A:$A,$D$1)</f>
        <v>1.2409609516637641</v>
      </c>
      <c r="G18" s="123">
        <f ca="1">SUMIFS(INDIRECT("fincad_data!"&amp;$B18),fincad_data!$C:$C,$C18,fincad_data!$D:$D,G$13,fincad_data!$B:$B,$D$2,fincad_data!$A:$A,$D$1)</f>
        <v>2.0419178703201535</v>
      </c>
      <c r="H18" s="123"/>
      <c r="I18" s="123"/>
      <c r="K18" s="159">
        <f ca="1">E18/$G18</f>
        <v>0.52393538401581408</v>
      </c>
      <c r="L18" s="159">
        <f ca="1">(F18-E18)/$G18</f>
        <v>8.3807449181092633E-2</v>
      </c>
      <c r="M18" s="159">
        <f ca="1">(G18-F18)/$G18</f>
        <v>0.39225716680309325</v>
      </c>
      <c r="N18" s="123"/>
      <c r="O18" s="123"/>
      <c r="W18" s="3">
        <v>43006</v>
      </c>
      <c r="X18" s="2">
        <v>1.1786000000000001</v>
      </c>
      <c r="Y18" s="2">
        <f t="shared" si="2"/>
        <v>3.4847683048454476E-3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0.92353126223152227</v>
      </c>
      <c r="F19" s="124">
        <f ca="1">SUMIFS(INDIRECT("fincad_data!"&amp;$B19),fincad_data!$C:$C,$C18,fincad_data!$D:$D,F$13,fincad_data!$B:$B,$D$2,fincad_data!$A:$A,$D$1)</f>
        <v>0.76956309166177805</v>
      </c>
      <c r="G19" s="124">
        <f ca="1">SUMIFS(INDIRECT("fincad_data!"&amp;$B19),fincad_data!$C:$C,$C18,fincad_data!$D:$D,G$13,fincad_data!$B:$B,$D$2,fincad_data!$A:$A,$D$1)</f>
        <v>0.62803743906332188</v>
      </c>
      <c r="H19" s="124"/>
      <c r="I19" s="124"/>
      <c r="K19" s="160">
        <f ca="1">E19/$G19</f>
        <v>1.4705035158555368</v>
      </c>
      <c r="L19" s="160">
        <f ca="1">(F19-E19)/$G19</f>
        <v>-0.2451576307287954</v>
      </c>
      <c r="M19" s="160">
        <f ca="1">(G19-F19)/$G19</f>
        <v>-0.22534588512674139</v>
      </c>
      <c r="N19" s="124"/>
      <c r="O19" s="124"/>
      <c r="W19" s="3">
        <v>43005</v>
      </c>
      <c r="X19" s="2">
        <v>1.1745000000000001</v>
      </c>
      <c r="Y19" s="2">
        <f t="shared" si="2"/>
        <v>-4.078516996956807E-3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1.0650333402576073</v>
      </c>
      <c r="F20" s="123">
        <f ca="1">SUMIFS(INDIRECT("fincad_data!"&amp;$B20),fincad_data!$C:$C,$C20,fincad_data!$D:$D,F$13,fincad_data!$B:$B,$D$2,fincad_data!$A:$A,$D$1)</f>
        <v>1.1443403097833948</v>
      </c>
      <c r="G20" s="123">
        <f ca="1">SUMIFS(INDIRECT("fincad_data!"&amp;$B20),fincad_data!$C:$C,$C20,fincad_data!$D:$D,G$13,fincad_data!$B:$B,$D$2,fincad_data!$A:$A,$D$1)</f>
        <v>1.346449214252154</v>
      </c>
      <c r="H20" s="123">
        <f ca="1">SUMIFS(INDIRECT("fincad_data!"&amp;$B20),fincad_data!$C:$C,$C20,fincad_data!$D:$D,H$13,fincad_data!$B:$B,$D$2,fincad_data!$A:$A,$D$1)</f>
        <v>2.1320201751593935</v>
      </c>
      <c r="I20" s="123"/>
      <c r="K20" s="159">
        <f ca="1">E20/$H20</f>
        <v>0.49954186769268427</v>
      </c>
      <c r="L20" s="159">
        <f ca="1">(F20-E20)/$H20</f>
        <v>3.7198038953762905E-2</v>
      </c>
      <c r="M20" s="159">
        <f ca="1">(G20-F20)/$H20</f>
        <v>9.4796900528227493E-2</v>
      </c>
      <c r="N20" s="159">
        <f ca="1">(H20-G20)/$H20</f>
        <v>0.3684631928253253</v>
      </c>
      <c r="O20" s="123"/>
      <c r="W20" s="3">
        <v>43004</v>
      </c>
      <c r="X20" s="2">
        <v>1.1793</v>
      </c>
      <c r="Y20" s="2">
        <f t="shared" si="2"/>
        <v>-4.6529418576647819E-3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0.9657384766499052</v>
      </c>
      <c r="F21" s="124">
        <f ca="1">SUMIFS(INDIRECT("fincad_data!"&amp;$B21),fincad_data!$C:$C,$C20,fincad_data!$D:$D,F$13,fincad_data!$B:$B,$D$2,fincad_data!$A:$A,$D$1)</f>
        <v>0.9117989245412641</v>
      </c>
      <c r="G21" s="124">
        <f ca="1">SUMIFS(INDIRECT("fincad_data!"&amp;$B21),fincad_data!$C:$C,$C20,fincad_data!$D:$D,G$13,fincad_data!$B:$B,$D$2,fincad_data!$A:$A,$D$1)</f>
        <v>0.80179954607781134</v>
      </c>
      <c r="H21" s="124">
        <f ca="1">SUMIFS(INDIRECT("fincad_data!"&amp;$B21),fincad_data!$C:$C,$C20,fincad_data!$D:$D,H$13,fincad_data!$B:$B,$D$2,fincad_data!$A:$A,$D$1)</f>
        <v>0.74175597972287843</v>
      </c>
      <c r="I21" s="124"/>
      <c r="K21" s="160">
        <f ca="1">E21/$H21</f>
        <v>1.3019625093021927</v>
      </c>
      <c r="L21" s="160">
        <f ca="1">(F21-E21)/$H21</f>
        <v>-7.2718729047244121E-2</v>
      </c>
      <c r="M21" s="160">
        <f ca="1">(G21-F21)/$H21</f>
        <v>-0.14829591061004826</v>
      </c>
      <c r="N21" s="160">
        <f ca="1">(H21-G21)/$H21</f>
        <v>-8.0947869644900347E-2</v>
      </c>
      <c r="O21" s="124"/>
      <c r="W21" s="3">
        <v>43003</v>
      </c>
      <c r="X21" s="2">
        <v>1.1848000000000001</v>
      </c>
      <c r="Y21" s="2">
        <f t="shared" si="2"/>
        <v>-8.6558799192462798E-3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1.0494894199399225</v>
      </c>
      <c r="F22" s="123">
        <f ca="1">SUMIFS(INDIRECT("fincad_data!"&amp;$B22),fincad_data!$C:$C,$C22,fincad_data!$D:$D,F$13,fincad_data!$B:$B,$D$2,fincad_data!$A:$A,$D$1)</f>
        <v>1.0988708378787868</v>
      </c>
      <c r="G22" s="123">
        <f ca="1">SUMIFS(INDIRECT("fincad_data!"&amp;$B22),fincad_data!$C:$C,$C22,fincad_data!$D:$D,G$13,fincad_data!$B:$B,$D$2,fincad_data!$A:$A,$D$1)</f>
        <v>1.1620830140585372</v>
      </c>
      <c r="H22" s="123">
        <f ca="1">SUMIFS(INDIRECT("fincad_data!"&amp;$B22),fincad_data!$C:$C,$C22,fincad_data!$D:$D,H$13,fincad_data!$B:$B,$D$2,fincad_data!$A:$A,$D$1)</f>
        <v>1.2411946795167135</v>
      </c>
      <c r="I22" s="123">
        <f ca="1">SUMIFS(INDIRECT("fincad_data!"&amp;$B22),fincad_data!$C:$C,$C22,fincad_data!$D:$D,I$13,fincad_data!$B:$B,$D$2,fincad_data!$A:$A,$D$1)</f>
        <v>2.3522091942953263</v>
      </c>
      <c r="K22" s="159">
        <f ca="1">E22/$I22</f>
        <v>0.44617180414275526</v>
      </c>
      <c r="L22" s="159">
        <f ca="1">(F22-E22)/$I22</f>
        <v>2.0993633584387873E-2</v>
      </c>
      <c r="M22" s="159">
        <f ca="1">(G22-F22)/$I22</f>
        <v>2.6873535029560781E-2</v>
      </c>
      <c r="N22" s="159">
        <f ca="1">(H22-G22)/$I22</f>
        <v>3.3632920766588748E-2</v>
      </c>
      <c r="O22" s="159">
        <f ca="1">(I22-H22)/$I22</f>
        <v>0.47232810647670731</v>
      </c>
      <c r="W22" s="3">
        <v>43000</v>
      </c>
      <c r="X22" s="2">
        <v>1.1951000000000001</v>
      </c>
      <c r="Y22" s="2">
        <f t="shared" si="2"/>
        <v>8.3710033349655732E-4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1.0018584347286037</v>
      </c>
      <c r="F23" s="124">
        <f ca="1">SUMIFS(INDIRECT("fincad_data!"&amp;$B23),fincad_data!$C:$C,$C22,fincad_data!$D:$D,F$13,fincad_data!$B:$B,$D$2,fincad_data!$A:$A,$D$1)</f>
        <v>0.99596577230978545</v>
      </c>
      <c r="G23" s="124">
        <f ca="1">SUMIFS(INDIRECT("fincad_data!"&amp;$B23),fincad_data!$C:$C,$C22,fincad_data!$D:$D,G$13,fincad_data!$B:$B,$D$2,fincad_data!$A:$A,$D$1)</f>
        <v>0.99290913017470905</v>
      </c>
      <c r="H23" s="124">
        <f ca="1">SUMIFS(INDIRECT("fincad_data!"&amp;$B23),fincad_data!$C:$C,$C22,fincad_data!$D:$D,H$13,fincad_data!$B:$B,$D$2,fincad_data!$A:$A,$D$1)</f>
        <v>0.98774837931676074</v>
      </c>
      <c r="I23" s="124">
        <f ca="1">SUMIFS(INDIRECT("fincad_data!"&amp;$B23),fincad_data!$C:$C,$C22,fincad_data!$D:$D,I$13,fincad_data!$B:$B,$D$2,fincad_data!$A:$A,$D$1)</f>
        <v>1.0539708135298123</v>
      </c>
      <c r="K23" s="161">
        <f ca="1">E23/$I23</f>
        <v>0.95055614621179019</v>
      </c>
      <c r="L23" s="161">
        <f ca="1">(F23-E23)/$I23</f>
        <v>-5.5909161270636769E-3</v>
      </c>
      <c r="M23" s="161">
        <f ca="1">(G23-F23)/$I23</f>
        <v>-2.9001202840138549E-3</v>
      </c>
      <c r="N23" s="161">
        <f ca="1">(H23-G23)/$I23</f>
        <v>-4.8964836518239508E-3</v>
      </c>
      <c r="O23" s="161">
        <f ca="1">(I23-H23)/$I23</f>
        <v>6.2831373851111275E-2</v>
      </c>
      <c r="W23" s="3">
        <v>42999</v>
      </c>
      <c r="X23" s="2">
        <v>1.1940999999999999</v>
      </c>
      <c r="Y23" s="2">
        <f t="shared" si="2"/>
        <v>4.1119514153963501E-3</v>
      </c>
    </row>
    <row r="24" spans="1:25" x14ac:dyDescent="0.25">
      <c r="A24" s="48"/>
      <c r="K24" s="16"/>
      <c r="W24" s="3">
        <v>42998</v>
      </c>
      <c r="X24" s="2">
        <v>1.1892</v>
      </c>
      <c r="Y24" s="2">
        <f t="shared" si="2"/>
        <v>-8.5406196104667164E-3</v>
      </c>
    </row>
    <row r="25" spans="1:25" x14ac:dyDescent="0.25">
      <c r="A25" s="48"/>
      <c r="C25" s="41" t="s">
        <v>32</v>
      </c>
      <c r="D25" s="40">
        <f ca="1">D6</f>
        <v>1.1749598233258001</v>
      </c>
      <c r="L25" s="71"/>
      <c r="W25" s="3">
        <v>42997</v>
      </c>
      <c r="X25" s="2">
        <v>1.1994</v>
      </c>
      <c r="Y25" s="2">
        <f t="shared" si="2"/>
        <v>3.3405743442554816E-3</v>
      </c>
    </row>
    <row r="26" spans="1:25" x14ac:dyDescent="0.25">
      <c r="A26" s="48"/>
      <c r="L26" s="2"/>
      <c r="W26" s="3">
        <v>42996</v>
      </c>
      <c r="X26" s="2">
        <v>1.1954</v>
      </c>
      <c r="Y26" s="2">
        <f t="shared" si="2"/>
        <v>7.531696242893916E-4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1.1945000000000001</v>
      </c>
      <c r="Y27" s="2">
        <f t="shared" si="2"/>
        <v>2.1790152772014934E-3</v>
      </c>
    </row>
    <row r="28" spans="1:25" x14ac:dyDescent="0.25">
      <c r="A28" s="48"/>
      <c r="C28" s="8" t="s">
        <v>30</v>
      </c>
      <c r="D28" s="29">
        <f ca="1">E6</f>
        <v>1.181152</v>
      </c>
      <c r="L28" s="71"/>
      <c r="W28" s="3">
        <v>42992</v>
      </c>
      <c r="X28" s="2">
        <v>1.1919</v>
      </c>
      <c r="Y28" s="2">
        <f t="shared" si="2"/>
        <v>2.8566646884144536E-3</v>
      </c>
    </row>
    <row r="29" spans="1:25" x14ac:dyDescent="0.25">
      <c r="A29" s="48"/>
      <c r="C29" s="11" t="s">
        <v>14</v>
      </c>
      <c r="D29" s="30">
        <f ca="1">E7</f>
        <v>1.187575</v>
      </c>
      <c r="W29" s="3">
        <v>42991</v>
      </c>
      <c r="X29" s="2">
        <v>1.1884999999999999</v>
      </c>
      <c r="Y29" s="2">
        <f t="shared" si="2"/>
        <v>-6.8757607792222074E-3</v>
      </c>
    </row>
    <row r="30" spans="1:25" x14ac:dyDescent="0.25">
      <c r="A30" s="48"/>
      <c r="C30" s="11" t="s">
        <v>8</v>
      </c>
      <c r="D30" s="30">
        <f ca="1">E8</f>
        <v>1.194472</v>
      </c>
      <c r="L30" s="71"/>
      <c r="W30" s="3">
        <v>42990</v>
      </c>
      <c r="X30" s="2">
        <v>1.1967000000000001</v>
      </c>
      <c r="Y30" s="2">
        <f t="shared" si="2"/>
        <v>1.1705686955354056E-3</v>
      </c>
    </row>
    <row r="31" spans="1:25" x14ac:dyDescent="0.25">
      <c r="A31" s="48"/>
      <c r="C31" s="11" t="s">
        <v>6</v>
      </c>
      <c r="D31" s="30">
        <f ca="1">E9</f>
        <v>1.2017500000000001</v>
      </c>
      <c r="L31" s="1"/>
      <c r="W31" s="3">
        <v>42989</v>
      </c>
      <c r="X31" s="2">
        <v>1.1953</v>
      </c>
      <c r="Y31" s="2">
        <f t="shared" si="2"/>
        <v>-6.9198658719548467E-3</v>
      </c>
    </row>
    <row r="32" spans="1:25" x14ac:dyDescent="0.25">
      <c r="A32" s="48"/>
      <c r="B32" s="48"/>
      <c r="C32" s="18" t="s">
        <v>67</v>
      </c>
      <c r="D32" s="31">
        <f ca="1">E10</f>
        <v>1.23224415077886</v>
      </c>
      <c r="F32" s="4"/>
      <c r="G32" s="4"/>
      <c r="H32" s="4"/>
      <c r="L32" s="2"/>
      <c r="N32" s="74"/>
      <c r="W32" s="3">
        <v>42986</v>
      </c>
      <c r="X32" s="2">
        <v>1.2036</v>
      </c>
      <c r="Y32" s="2">
        <f t="shared" si="2"/>
        <v>1.0806767750268509E-3</v>
      </c>
    </row>
    <row r="33" spans="1:25" x14ac:dyDescent="0.25">
      <c r="A33" s="48"/>
      <c r="B33" s="48"/>
      <c r="L33" s="72"/>
      <c r="N33" s="75"/>
      <c r="W33" s="3">
        <v>42985</v>
      </c>
      <c r="X33" s="2">
        <v>1.2022999999999999</v>
      </c>
      <c r="Y33" s="2">
        <f t="shared" si="2"/>
        <v>8.8555298841029428E-3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1.1917</v>
      </c>
      <c r="Y34" s="2">
        <f t="shared" si="2"/>
        <v>2.5177290217343501E-4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1.1914</v>
      </c>
      <c r="Y35" s="2">
        <f t="shared" si="2"/>
        <v>1.5119700486416598E-3</v>
      </c>
    </row>
    <row r="36" spans="1:25" x14ac:dyDescent="0.25">
      <c r="A36" s="48"/>
      <c r="B36" s="48"/>
      <c r="C36" s="49" t="s">
        <v>30</v>
      </c>
      <c r="D36" s="105">
        <f ca="1">AC2</f>
        <v>7.0783828586371E-2</v>
      </c>
      <c r="E36" s="106">
        <f ca="1">$D$25-$D$25*D36*SQRT(B39)/SQRT($B$42)</f>
        <v>1.1335424162801777</v>
      </c>
      <c r="F36" s="106">
        <f ca="1">$D$25+$D$25*D36*SQRT(B39)/SQRT($B$42)</f>
        <v>1.2163772303714224</v>
      </c>
      <c r="G36" s="106">
        <f ca="1">IF(D28&gt;$D$25,F36,E36)/D28</f>
        <v>1.0298227750293125</v>
      </c>
      <c r="H36" s="106">
        <f ca="1">(D28-$D$25)/($D$25*D36*SQRT(B39)/SQRT($B$42))</f>
        <v>0.14950662332335427</v>
      </c>
      <c r="I36" s="106">
        <f ca="1">AF2</f>
        <v>3.939999999999988E-2</v>
      </c>
      <c r="J36" s="106">
        <f ca="1">$D$25+IF(D28&gt;$D$25,I36,I36*-1)</f>
        <v>1.2143598233257999</v>
      </c>
      <c r="K36" s="107">
        <f ca="1">J36/D28</f>
        <v>1.0281147755122118</v>
      </c>
      <c r="L36" s="72"/>
      <c r="W36" s="3">
        <v>42982</v>
      </c>
      <c r="X36" s="2">
        <v>1.1896</v>
      </c>
      <c r="Y36" s="2">
        <f t="shared" si="2"/>
        <v>3.0308155882746795E-3</v>
      </c>
    </row>
    <row r="37" spans="1:25" x14ac:dyDescent="0.25">
      <c r="A37" s="48"/>
      <c r="B37" s="48"/>
      <c r="C37" s="50" t="s">
        <v>14</v>
      </c>
      <c r="D37" s="108">
        <f ca="1">AC3</f>
        <v>7.137372943442892E-2</v>
      </c>
      <c r="E37" s="109">
        <f ca="1">$D$25-$D$25*D37*SQRT(B40)/SQRT($B$42)</f>
        <v>1.1156609545003178</v>
      </c>
      <c r="F37" s="109">
        <f ca="1">$D$25+$D$25*D37*SQRT(B40)/SQRT($B$42)</f>
        <v>1.2342586921512824</v>
      </c>
      <c r="G37" s="109">
        <f ca="1">IF(D29&gt;$D$25,F37,E37)/D29</f>
        <v>1.0393101001210723</v>
      </c>
      <c r="H37" s="109">
        <f ca="1">(D29-$D$25)/($D$25*D37*SQRT(B40)/SQRT($B$42))</f>
        <v>0.21273890925856789</v>
      </c>
      <c r="I37" s="109">
        <f ca="1">AF3</f>
        <v>0.11749999999999994</v>
      </c>
      <c r="J37" s="109">
        <f ca="1">$D$25+IF(D29&gt;$D$25,I37,I37*-1)</f>
        <v>1.2924598233258</v>
      </c>
      <c r="K37" s="110">
        <f ca="1">J37/D29</f>
        <v>1.0883184837385429</v>
      </c>
      <c r="L37" s="73"/>
      <c r="W37" s="3">
        <v>42979</v>
      </c>
      <c r="X37" s="2">
        <v>1.1859999999999999</v>
      </c>
      <c r="Y37" s="2">
        <f t="shared" si="2"/>
        <v>-4.2069897976294377E-3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7.1859232593557532E-2</v>
      </c>
      <c r="E38" s="109">
        <f ca="1">$D$25-$D$25*D38*SQRT(B41)/SQRT($B$42)</f>
        <v>1.1023289190383416</v>
      </c>
      <c r="F38" s="109">
        <f ca="1">$D$25+$D$25*D38*SQRT(B41)/SQRT($B$42)</f>
        <v>1.2475907276132585</v>
      </c>
      <c r="G38" s="109">
        <f ca="1">IF(D30&gt;$D$25,F38,E38)/D30</f>
        <v>1.0444704669621878</v>
      </c>
      <c r="H38" s="109">
        <f ca="1">(D30-$D$25)/($D$25*D38*SQRT(B41)/SQRT($B$42))</f>
        <v>0.26864840615194097</v>
      </c>
      <c r="I38" s="109">
        <f ca="1">AF4</f>
        <v>0.15290000000000004</v>
      </c>
      <c r="J38" s="109">
        <f ca="1">$D$25+IF(D30&gt;$D$25,I38,I38*-1)</f>
        <v>1.3278598233258001</v>
      </c>
      <c r="K38" s="110">
        <f ca="1">J38/D30</f>
        <v>1.111670950282468</v>
      </c>
      <c r="W38" s="3">
        <v>42978</v>
      </c>
      <c r="X38" s="2">
        <v>1.1910000000000001</v>
      </c>
      <c r="Y38" s="2">
        <f t="shared" si="2"/>
        <v>2.185425766847431E-3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7.6568290984129025E-2</v>
      </c>
      <c r="E39" s="109">
        <f ca="1">$D$25-$D$25*D39*SQRT(B42)/SQRT($B$42)</f>
        <v>1.0849951576787293</v>
      </c>
      <c r="F39" s="109">
        <f ca="1">$D$25+$D$25*D39*SQRT(B42)/SQRT($B$42)</f>
        <v>1.2649244889728708</v>
      </c>
      <c r="G39" s="109">
        <f ca="1">IF(D31&gt;$D$25,F39,E39)/D31</f>
        <v>1.0525687447246688</v>
      </c>
      <c r="H39" s="109">
        <f ca="1">(D31-$D$25)/($D$25*D39*SQRT(B42)/SQRT($B$42))</f>
        <v>0.29778554148466768</v>
      </c>
      <c r="I39" s="109">
        <f ca="1">AF5</f>
        <v>0.16480000000000006</v>
      </c>
      <c r="J39" s="109">
        <f ca="1">$D$25+IF(D31&gt;$D$25,I39,I39*-1)</f>
        <v>1.3397598233258001</v>
      </c>
      <c r="K39" s="110">
        <f ca="1">J39/D31</f>
        <v>1.1148407100693156</v>
      </c>
      <c r="L39" s="72"/>
      <c r="W39" s="3">
        <v>42977</v>
      </c>
      <c r="X39" s="2">
        <v>1.1884000000000001</v>
      </c>
      <c r="Y39" s="2">
        <f t="shared" si="2"/>
        <v>-7.3776323900911845E-3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8.0720859177367627E-2</v>
      </c>
      <c r="E40" s="112">
        <f ca="1">$D$25-$D$25*D40*SQRT(B43)/SQRT($B$42)</f>
        <v>1.0408304825229926</v>
      </c>
      <c r="F40" s="112">
        <f ca="1">$D$25+$D$25*D40*SQRT(B43)/SQRT($B$42)</f>
        <v>1.3090891641286075</v>
      </c>
      <c r="G40" s="112">
        <f ca="1">IF(D32&gt;$D$25,F40,E40)/D32</f>
        <v>1.06236184063132</v>
      </c>
      <c r="H40" s="112">
        <f ca="1">(D32-$D$25)/($D$25*D40*SQRT(B43)/SQRT($B$42))</f>
        <v>0.42708274796695989</v>
      </c>
      <c r="I40" s="112">
        <f ca="1">AF6</f>
        <v>0.16480000000000006</v>
      </c>
      <c r="J40" s="112">
        <f ca="1">$D$25+IF(D32&gt;$D$25,I40,I40*-1)</f>
        <v>1.3397598233258001</v>
      </c>
      <c r="K40" s="113">
        <f ca="1">J40/D32</f>
        <v>1.0872519236378466</v>
      </c>
      <c r="L40" s="72"/>
      <c r="W40" s="3">
        <v>42976</v>
      </c>
      <c r="X40" s="2">
        <v>1.1972</v>
      </c>
      <c r="Y40" s="2">
        <f t="shared" si="2"/>
        <v>-5.8452675874140177E-4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1.1979</v>
      </c>
      <c r="Y41" s="2">
        <f t="shared" si="2"/>
        <v>4.6019409333690553E-3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1.1923999999999999</v>
      </c>
      <c r="Y42" s="2">
        <f t="shared" si="2"/>
        <v>1.0538393698042792E-2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1.1798999999999999</v>
      </c>
      <c r="Y43" s="2">
        <f t="shared" si="2"/>
        <v>-6.7779380719068061E-4</v>
      </c>
    </row>
    <row r="44" spans="1:25" x14ac:dyDescent="0.25">
      <c r="A44" s="48"/>
      <c r="C44" s="49" t="s">
        <v>30</v>
      </c>
      <c r="D44" s="108">
        <f ca="1">G6</f>
        <v>6.8095939523140803E-2</v>
      </c>
      <c r="E44" s="109">
        <f ca="1">$D$25-$D$25*D44*SQRT(B47)/SQRT($B$42)</f>
        <v>1.1351151681028548</v>
      </c>
      <c r="F44" s="109">
        <f ca="1">$D$25+$D$25*D44*SQRT(B47)/SQRT($B$50)</f>
        <v>1.2148044785487453</v>
      </c>
      <c r="G44" s="109">
        <f ca="1">IF(D28&gt;$D$25,F44,E44)/D28</f>
        <v>1.0284912344463246</v>
      </c>
      <c r="H44" s="109">
        <f ca="1">(D28-$D$25)/($D$25*D44*SQRT(B47)/SQRT($B$50))</f>
        <v>0.15540796223615036</v>
      </c>
      <c r="I44" s="116">
        <f ca="1">D44/D36</f>
        <v>0.96202679175582584</v>
      </c>
      <c r="W44" s="3">
        <v>42970</v>
      </c>
      <c r="X44" s="2">
        <v>1.1807000000000001</v>
      </c>
      <c r="Y44" s="2">
        <f t="shared" si="2"/>
        <v>3.8185798872085496E-3</v>
      </c>
    </row>
    <row r="45" spans="1:25" x14ac:dyDescent="0.25">
      <c r="A45" s="48"/>
      <c r="C45" s="50" t="s">
        <v>14</v>
      </c>
      <c r="D45" s="108">
        <f ca="1">G7</f>
        <v>7.5598839128879894E-2</v>
      </c>
      <c r="E45" s="109">
        <f ca="1">$D$25-$D$25*D45*SQRT(B48)/SQRT($B$42)</f>
        <v>1.1121506401657602</v>
      </c>
      <c r="F45" s="109">
        <f ca="1">$D$25+$D$25*D45*SQRT(B48)/SQRT($B$50)</f>
        <v>1.23776900648584</v>
      </c>
      <c r="G45" s="109">
        <f ca="1">IF(D29&gt;$D$25,F45,E45)/D29</f>
        <v>1.0422659676111741</v>
      </c>
      <c r="H45" s="109">
        <f ca="1">(D29-$D$25)/($D$25*D45*SQRT(B48)/SQRT($B$50))</f>
        <v>0.20084923954600836</v>
      </c>
      <c r="I45" s="116">
        <f ca="1">D45/D37</f>
        <v>1.0591969864532942</v>
      </c>
      <c r="W45" s="3">
        <v>42969</v>
      </c>
      <c r="X45" s="2">
        <v>1.1761999999999999</v>
      </c>
      <c r="Y45" s="2">
        <f t="shared" si="2"/>
        <v>-4.4959146011069448E-3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7.6192562082887494E-2</v>
      </c>
      <c r="E46" s="109">
        <f ca="1">$D$25-$D$25*D46*SQRT(B49)/SQRT($B$42)</f>
        <v>1.097949055407377</v>
      </c>
      <c r="F46" s="109">
        <f ca="1">$D$25+$D$25*D46*SQRT(B49)/SQRT($B$50)</f>
        <v>1.2519705912442232</v>
      </c>
      <c r="G46" s="109">
        <f ca="1">IF(D30&gt;$D$25,F46,E46)/D30</f>
        <v>1.0481372449452337</v>
      </c>
      <c r="H46" s="109">
        <f ca="1">(D30-$D$25)/($D$25*D46*SQRT(B49)/SQRT($B$50))</f>
        <v>0.25336945990291909</v>
      </c>
      <c r="I46" s="116">
        <f ca="1">D46/D38</f>
        <v>1.0603030304239356</v>
      </c>
      <c r="W46" s="3">
        <v>42968</v>
      </c>
      <c r="X46" s="2">
        <v>1.1815</v>
      </c>
      <c r="Y46" s="2">
        <f t="shared" si="2"/>
        <v>4.5809377699716674E-3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7.6453342784085998E-2</v>
      </c>
      <c r="E47" s="109">
        <f ca="1">$D$25-$D$25*D47*SQRT(B50)/SQRT($B$42)</f>
        <v>1.0851302171955435</v>
      </c>
      <c r="F47" s="109">
        <f ca="1">$D$25+$D$25*D47*SQRT(B50)/SQRT($B$50)</f>
        <v>1.2647894294560567</v>
      </c>
      <c r="G47" s="109">
        <f ca="1">IF(D31&gt;$D$25,F47,E47)/D31</f>
        <v>1.0524563590231384</v>
      </c>
      <c r="H47" s="109">
        <f ca="1">(D31-$D$25)/($D$25*D47*SQRT(B50)/SQRT($B$50))</f>
        <v>0.29823326438004416</v>
      </c>
      <c r="I47" s="116">
        <f ca="1">D47/D39</f>
        <v>0.99849874930515492</v>
      </c>
      <c r="W47" s="3">
        <v>42965</v>
      </c>
      <c r="X47" s="2">
        <v>1.1760999999999999</v>
      </c>
      <c r="Y47" s="2">
        <f t="shared" si="2"/>
        <v>3.2362487792083248E-3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8.0780675562139706E-2</v>
      </c>
      <c r="E48" s="112">
        <f ca="1">$D$25-$D$25*D48*SQRT(B51)/SQRT($B$42)</f>
        <v>1.0407310889791124</v>
      </c>
      <c r="F48" s="112">
        <f ca="1">$D$25+$D$25*D48*SQRT(B51)/SQRT($B$50)</f>
        <v>1.3091885576724878</v>
      </c>
      <c r="G48" s="112">
        <f ca="1">IF(D32&gt;$D$25,F48,E48)/D32</f>
        <v>1.0624425012242857</v>
      </c>
      <c r="H48" s="112">
        <f ca="1">(D32-$D$25)/($D$25*D48*SQRT(B51)/SQRT($B$50))</f>
        <v>0.42676650220887302</v>
      </c>
      <c r="I48" s="117">
        <f ca="1">D48/D40</f>
        <v>1.000741027602799</v>
      </c>
      <c r="W48" s="3">
        <v>42964</v>
      </c>
      <c r="X48" s="2">
        <v>1.1722999999999999</v>
      </c>
      <c r="Y48" s="2">
        <f t="shared" si="2"/>
        <v>-3.7462793921008144E-3</v>
      </c>
    </row>
    <row r="49" spans="2:25" x14ac:dyDescent="0.25">
      <c r="B49" s="58">
        <f>B41</f>
        <v>185</v>
      </c>
      <c r="W49" s="3">
        <v>42963</v>
      </c>
      <c r="X49" s="2">
        <v>1.1767000000000001</v>
      </c>
      <c r="Y49" s="2">
        <f t="shared" si="2"/>
        <v>2.7231741788050091E-3</v>
      </c>
    </row>
    <row r="50" spans="2:25" x14ac:dyDescent="0.25">
      <c r="B50" s="58">
        <f>B42</f>
        <v>250</v>
      </c>
      <c r="W50" s="3">
        <v>42962</v>
      </c>
      <c r="X50" s="2">
        <v>1.1735</v>
      </c>
      <c r="Y50" s="2">
        <f t="shared" si="2"/>
        <v>-3.8273489204538194E-3</v>
      </c>
    </row>
    <row r="51" spans="2:25" x14ac:dyDescent="0.25">
      <c r="B51" s="58">
        <v>500</v>
      </c>
      <c r="W51" s="3">
        <v>42961</v>
      </c>
      <c r="X51" s="2">
        <v>1.1779999999999999</v>
      </c>
      <c r="Y51" s="2">
        <f t="shared" si="2"/>
        <v>-3.4744325447992265E-3</v>
      </c>
    </row>
    <row r="52" spans="2:25" x14ac:dyDescent="0.25">
      <c r="W52" s="3">
        <v>42958</v>
      </c>
      <c r="X52" s="2">
        <v>1.1820999999999999</v>
      </c>
      <c r="Y52" s="2">
        <f t="shared" si="2"/>
        <v>4.1537803970133789E-3</v>
      </c>
    </row>
    <row r="53" spans="2:25" x14ac:dyDescent="0.25">
      <c r="W53" s="3">
        <v>42957</v>
      </c>
      <c r="X53" s="2">
        <v>1.1772</v>
      </c>
      <c r="Y53" s="2">
        <f t="shared" si="2"/>
        <v>1.1049255299477015E-3</v>
      </c>
    </row>
    <row r="54" spans="2:25" x14ac:dyDescent="0.25">
      <c r="W54" s="3">
        <v>42956</v>
      </c>
      <c r="X54" s="2">
        <v>1.1758999999999999</v>
      </c>
      <c r="Y54" s="2">
        <f t="shared" si="2"/>
        <v>5.9546596970245006E-4</v>
      </c>
    </row>
    <row r="55" spans="2:25" x14ac:dyDescent="0.25">
      <c r="B55" s="58"/>
      <c r="W55" s="3">
        <v>42955</v>
      </c>
      <c r="X55" s="2">
        <v>1.1752</v>
      </c>
      <c r="Y55" s="2">
        <f t="shared" si="2"/>
        <v>-3.6522739880621639E-3</v>
      </c>
    </row>
    <row r="56" spans="2:25" x14ac:dyDescent="0.25">
      <c r="B56" s="64"/>
      <c r="W56" s="3">
        <v>42954</v>
      </c>
      <c r="X56" s="2">
        <v>1.1795</v>
      </c>
      <c r="Y56" s="2">
        <f t="shared" si="2"/>
        <v>1.8669387635785665E-3</v>
      </c>
    </row>
    <row r="57" spans="2:25" x14ac:dyDescent="0.25">
      <c r="W57" s="3">
        <v>42951</v>
      </c>
      <c r="X57" s="2">
        <v>1.1773</v>
      </c>
      <c r="Y57" s="2">
        <f t="shared" si="2"/>
        <v>-8.2054345255169799E-3</v>
      </c>
    </row>
    <row r="58" spans="2:25" x14ac:dyDescent="0.25">
      <c r="W58" s="3">
        <v>42950</v>
      </c>
      <c r="X58" s="2">
        <v>1.1870000000000001</v>
      </c>
      <c r="Y58" s="2">
        <f t="shared" si="2"/>
        <v>1.1801400678457319E-3</v>
      </c>
    </row>
    <row r="59" spans="2:25" x14ac:dyDescent="0.25">
      <c r="W59" s="3">
        <v>42949</v>
      </c>
      <c r="X59" s="2">
        <v>1.1856</v>
      </c>
      <c r="Y59" s="2">
        <f t="shared" si="2"/>
        <v>4.5650599187540553E-3</v>
      </c>
    </row>
    <row r="60" spans="2:25" x14ac:dyDescent="0.25">
      <c r="W60" s="3">
        <v>42948</v>
      </c>
      <c r="X60" s="2">
        <v>1.1801999999999999</v>
      </c>
      <c r="Y60" s="2">
        <f t="shared" si="2"/>
        <v>-3.3835254746073318E-3</v>
      </c>
    </row>
    <row r="61" spans="2:25" x14ac:dyDescent="0.25">
      <c r="W61" s="3">
        <v>42947</v>
      </c>
      <c r="X61" s="2">
        <v>1.1841999999999999</v>
      </c>
      <c r="Y61" s="2">
        <f t="shared" si="2"/>
        <v>7.714190757780382E-3</v>
      </c>
    </row>
    <row r="62" spans="2:25" x14ac:dyDescent="0.25">
      <c r="W62" s="3">
        <v>42944</v>
      </c>
      <c r="X62" s="2">
        <v>1.1751</v>
      </c>
      <c r="Y62" s="2">
        <f t="shared" si="2"/>
        <v>6.3172482582262608E-3</v>
      </c>
    </row>
    <row r="63" spans="2:25" x14ac:dyDescent="0.25">
      <c r="W63" s="3">
        <v>42943</v>
      </c>
      <c r="X63" s="2">
        <v>1.1677</v>
      </c>
      <c r="Y63" s="2">
        <f t="shared" si="2"/>
        <v>-4.8695154100903762E-3</v>
      </c>
    </row>
    <row r="64" spans="2:25" x14ac:dyDescent="0.25">
      <c r="W64" s="3">
        <v>42942</v>
      </c>
      <c r="X64" s="2">
        <v>1.1734</v>
      </c>
      <c r="Y64" s="2">
        <f t="shared" si="2"/>
        <v>7.4419743831531772E-3</v>
      </c>
    </row>
    <row r="65" spans="11:25" x14ac:dyDescent="0.25">
      <c r="W65" s="3">
        <v>42941</v>
      </c>
      <c r="X65" s="2">
        <v>1.1647000000000001</v>
      </c>
      <c r="Y65" s="2">
        <f t="shared" si="2"/>
        <v>4.2938727097098029E-4</v>
      </c>
    </row>
    <row r="66" spans="11:25" x14ac:dyDescent="0.25">
      <c r="W66" s="3">
        <v>42940</v>
      </c>
      <c r="X66" s="2">
        <v>1.1642000000000001</v>
      </c>
      <c r="Y66" s="2">
        <f t="shared" si="2"/>
        <v>-1.8021888593690307E-3</v>
      </c>
    </row>
    <row r="67" spans="11:25" x14ac:dyDescent="0.25">
      <c r="K67" s="48"/>
      <c r="W67" s="3">
        <v>42937</v>
      </c>
      <c r="X67" s="2">
        <v>1.1663000000000001</v>
      </c>
      <c r="Y67" s="2">
        <f t="shared" si="2"/>
        <v>2.7474903520112318E-3</v>
      </c>
    </row>
    <row r="68" spans="11:25" x14ac:dyDescent="0.25">
      <c r="W68" s="3">
        <v>42936</v>
      </c>
      <c r="X68" s="2">
        <v>1.1631</v>
      </c>
      <c r="Y68" s="2">
        <f t="shared" si="2"/>
        <v>1.0023414084253208E-2</v>
      </c>
    </row>
    <row r="69" spans="11:25" x14ac:dyDescent="0.25">
      <c r="W69" s="3">
        <v>42935</v>
      </c>
      <c r="X69" s="2">
        <v>1.1515</v>
      </c>
      <c r="Y69" s="2">
        <f t="shared" si="2"/>
        <v>-3.3811640864252939E-3</v>
      </c>
    </row>
    <row r="70" spans="11:25" x14ac:dyDescent="0.25">
      <c r="W70" s="3">
        <v>42934</v>
      </c>
      <c r="X70" s="2">
        <v>1.1554</v>
      </c>
      <c r="Y70" s="2">
        <f t="shared" ref="Y70:Y133" si="3">LN(X70/X71)</f>
        <v>6.599537672903024E-3</v>
      </c>
    </row>
    <row r="71" spans="11:25" x14ac:dyDescent="0.25">
      <c r="W71" s="3">
        <v>42933</v>
      </c>
      <c r="X71" s="2">
        <v>1.1477999999999999</v>
      </c>
      <c r="Y71" s="2">
        <f t="shared" si="3"/>
        <v>6.9722854489140179E-4</v>
      </c>
    </row>
    <row r="72" spans="11:25" x14ac:dyDescent="0.25">
      <c r="W72" s="3">
        <v>42930</v>
      </c>
      <c r="X72" s="2">
        <v>1.147</v>
      </c>
      <c r="Y72" s="2">
        <f t="shared" si="3"/>
        <v>6.297029728471632E-3</v>
      </c>
    </row>
    <row r="73" spans="11:25" x14ac:dyDescent="0.25">
      <c r="W73" s="3">
        <v>42929</v>
      </c>
      <c r="X73" s="2">
        <v>1.1397999999999999</v>
      </c>
      <c r="Y73" s="2">
        <f t="shared" si="3"/>
        <v>-1.2275319384458117E-3</v>
      </c>
    </row>
    <row r="74" spans="11:25" x14ac:dyDescent="0.25">
      <c r="W74" s="3">
        <v>42928</v>
      </c>
      <c r="X74" s="2">
        <v>1.1412</v>
      </c>
      <c r="Y74" s="2">
        <f t="shared" si="3"/>
        <v>-4.8079117049137816E-3</v>
      </c>
    </row>
    <row r="75" spans="11:25" x14ac:dyDescent="0.25">
      <c r="W75" s="3">
        <v>42927</v>
      </c>
      <c r="X75" s="2">
        <v>1.1467000000000001</v>
      </c>
      <c r="Y75" s="2">
        <f t="shared" si="3"/>
        <v>5.9477128015259515E-3</v>
      </c>
    </row>
    <row r="76" spans="11:25" x14ac:dyDescent="0.25">
      <c r="W76" s="3">
        <v>42926</v>
      </c>
      <c r="X76" s="2">
        <v>1.1398999999999999</v>
      </c>
      <c r="Y76" s="2">
        <f t="shared" si="3"/>
        <v>-1.7543859694123631E-4</v>
      </c>
    </row>
    <row r="77" spans="11:25" x14ac:dyDescent="0.25">
      <c r="W77" s="3">
        <v>42923</v>
      </c>
      <c r="X77" s="2">
        <v>1.1400999999999999</v>
      </c>
      <c r="Y77" s="2">
        <f t="shared" si="3"/>
        <v>-1.9277959002275446E-3</v>
      </c>
    </row>
    <row r="78" spans="11:25" x14ac:dyDescent="0.25">
      <c r="W78" s="3">
        <v>42922</v>
      </c>
      <c r="X78" s="2">
        <v>1.1423000000000001</v>
      </c>
      <c r="Y78" s="2">
        <f t="shared" si="3"/>
        <v>6.2349268940686776E-3</v>
      </c>
    </row>
    <row r="79" spans="11:25" x14ac:dyDescent="0.25">
      <c r="W79" s="3">
        <v>42921</v>
      </c>
      <c r="X79" s="2">
        <v>1.1352</v>
      </c>
      <c r="Y79" s="2">
        <f t="shared" si="3"/>
        <v>5.2868095336593482E-4</v>
      </c>
    </row>
    <row r="80" spans="11:25" x14ac:dyDescent="0.25">
      <c r="W80" s="3">
        <v>42920</v>
      </c>
      <c r="X80" s="2">
        <v>1.1346000000000001</v>
      </c>
      <c r="Y80" s="2">
        <f t="shared" si="3"/>
        <v>-1.5852050875660296E-3</v>
      </c>
    </row>
    <row r="81" spans="23:25" x14ac:dyDescent="0.25">
      <c r="W81" s="3">
        <v>42919</v>
      </c>
      <c r="X81" s="2">
        <v>1.1364000000000001</v>
      </c>
      <c r="Y81" s="2">
        <f t="shared" si="3"/>
        <v>-5.440996310329317E-3</v>
      </c>
    </row>
    <row r="82" spans="23:25" x14ac:dyDescent="0.25">
      <c r="W82" s="3">
        <v>42916</v>
      </c>
      <c r="X82" s="2">
        <v>1.1426000000000001</v>
      </c>
      <c r="Y82" s="2">
        <f t="shared" si="3"/>
        <v>-1.3119344165359256E-3</v>
      </c>
    </row>
    <row r="83" spans="23:25" x14ac:dyDescent="0.25">
      <c r="W83" s="3">
        <v>42915</v>
      </c>
      <c r="X83" s="2">
        <v>1.1440999999999999</v>
      </c>
      <c r="Y83" s="2">
        <f t="shared" si="3"/>
        <v>5.5217283903512271E-3</v>
      </c>
    </row>
    <row r="84" spans="23:25" x14ac:dyDescent="0.25">
      <c r="W84" s="3">
        <v>42914</v>
      </c>
      <c r="X84" s="2">
        <v>1.1377999999999999</v>
      </c>
      <c r="Y84" s="2">
        <f t="shared" si="3"/>
        <v>3.4335553387529034E-3</v>
      </c>
    </row>
    <row r="85" spans="23:25" x14ac:dyDescent="0.25">
      <c r="W85" s="3">
        <v>42913</v>
      </c>
      <c r="X85" s="2">
        <v>1.1338999999999999</v>
      </c>
      <c r="Y85" s="2">
        <f t="shared" si="3"/>
        <v>1.3942768385249011E-2</v>
      </c>
    </row>
    <row r="86" spans="23:25" x14ac:dyDescent="0.25">
      <c r="W86" s="3">
        <v>42912</v>
      </c>
      <c r="X86" s="2">
        <v>1.1182000000000001</v>
      </c>
      <c r="Y86" s="2">
        <f t="shared" si="3"/>
        <v>-1.0725778647141283E-3</v>
      </c>
    </row>
    <row r="87" spans="23:25" x14ac:dyDescent="0.25">
      <c r="W87" s="3">
        <v>42909</v>
      </c>
      <c r="X87" s="2">
        <v>1.1194</v>
      </c>
      <c r="Y87" s="2">
        <f t="shared" si="3"/>
        <v>3.7590664509996722E-3</v>
      </c>
    </row>
    <row r="88" spans="23:25" x14ac:dyDescent="0.25">
      <c r="W88" s="3">
        <v>42908</v>
      </c>
      <c r="X88" s="2">
        <v>1.1152</v>
      </c>
      <c r="Y88" s="2">
        <f t="shared" si="3"/>
        <v>-1.4336920018485856E-3</v>
      </c>
    </row>
    <row r="89" spans="23:25" x14ac:dyDescent="0.25">
      <c r="W89" s="3">
        <v>42907</v>
      </c>
      <c r="X89" s="2">
        <v>1.1168</v>
      </c>
      <c r="Y89" s="2">
        <f t="shared" si="3"/>
        <v>3.0490562587006686E-3</v>
      </c>
    </row>
    <row r="90" spans="23:25" x14ac:dyDescent="0.25">
      <c r="W90" s="3">
        <v>42906</v>
      </c>
      <c r="X90" s="2">
        <v>1.1133999999999999</v>
      </c>
      <c r="Y90" s="2">
        <f t="shared" si="3"/>
        <v>-1.3463180241185015E-3</v>
      </c>
    </row>
    <row r="91" spans="23:25" x14ac:dyDescent="0.25">
      <c r="W91" s="3">
        <v>42905</v>
      </c>
      <c r="X91" s="2">
        <v>1.1149</v>
      </c>
      <c r="Y91" s="2">
        <f t="shared" si="3"/>
        <v>-4.3853831412670316E-3</v>
      </c>
    </row>
    <row r="92" spans="23:25" x14ac:dyDescent="0.25">
      <c r="W92" s="3">
        <v>42902</v>
      </c>
      <c r="X92" s="2">
        <v>1.1197999999999999</v>
      </c>
      <c r="Y92" s="2">
        <f t="shared" si="3"/>
        <v>4.7442240888692019E-3</v>
      </c>
    </row>
    <row r="93" spans="23:25" x14ac:dyDescent="0.25">
      <c r="W93" s="3">
        <v>42901</v>
      </c>
      <c r="X93" s="2">
        <v>1.1145</v>
      </c>
      <c r="Y93" s="2">
        <f t="shared" si="3"/>
        <v>-6.5286642483128494E-3</v>
      </c>
    </row>
    <row r="94" spans="23:25" x14ac:dyDescent="0.25">
      <c r="W94" s="3">
        <v>42900</v>
      </c>
      <c r="X94" s="2">
        <v>1.1217999999999999</v>
      </c>
      <c r="Y94" s="2">
        <f t="shared" si="3"/>
        <v>6.2419191468848691E-4</v>
      </c>
    </row>
    <row r="95" spans="23:25" x14ac:dyDescent="0.25">
      <c r="W95" s="3">
        <v>42899</v>
      </c>
      <c r="X95" s="2">
        <v>1.1211</v>
      </c>
      <c r="Y95" s="2">
        <f t="shared" si="3"/>
        <v>7.1383959487012979E-4</v>
      </c>
    </row>
    <row r="96" spans="23:25" x14ac:dyDescent="0.25">
      <c r="W96" s="3">
        <v>42898</v>
      </c>
      <c r="X96" s="2">
        <v>1.1203000000000001</v>
      </c>
      <c r="Y96" s="2">
        <f t="shared" si="3"/>
        <v>7.143495258682852E-4</v>
      </c>
    </row>
    <row r="97" spans="23:25" x14ac:dyDescent="0.25">
      <c r="W97" s="3">
        <v>42895</v>
      </c>
      <c r="X97" s="2">
        <v>1.1194999999999999</v>
      </c>
      <c r="Y97" s="2">
        <f t="shared" si="3"/>
        <v>-1.6957476507625904E-3</v>
      </c>
    </row>
    <row r="98" spans="23:25" x14ac:dyDescent="0.25">
      <c r="W98" s="3">
        <v>42894</v>
      </c>
      <c r="X98" s="2">
        <v>1.1214</v>
      </c>
      <c r="Y98" s="2">
        <f t="shared" si="3"/>
        <v>-3.8271596711861632E-3</v>
      </c>
    </row>
    <row r="99" spans="23:25" x14ac:dyDescent="0.25">
      <c r="W99" s="3">
        <v>42893</v>
      </c>
      <c r="X99" s="2">
        <v>1.1256999999999999</v>
      </c>
      <c r="Y99" s="2">
        <f t="shared" si="3"/>
        <v>-1.7750958774836515E-3</v>
      </c>
    </row>
    <row r="100" spans="23:25" x14ac:dyDescent="0.25">
      <c r="W100" s="3">
        <v>42892</v>
      </c>
      <c r="X100" s="2">
        <v>1.1276999999999999</v>
      </c>
      <c r="Y100" s="2">
        <f t="shared" si="3"/>
        <v>2.0416322390634126E-3</v>
      </c>
    </row>
    <row r="101" spans="23:25" x14ac:dyDescent="0.25">
      <c r="W101" s="3">
        <v>42891</v>
      </c>
      <c r="X101" s="2">
        <v>1.1254</v>
      </c>
      <c r="Y101" s="2">
        <f t="shared" si="3"/>
        <v>-2.2189686466924756E-3</v>
      </c>
    </row>
    <row r="102" spans="23:25" x14ac:dyDescent="0.25">
      <c r="W102" s="3">
        <v>42888</v>
      </c>
      <c r="X102" s="2">
        <v>1.1278999999999999</v>
      </c>
      <c r="Y102" s="2">
        <f t="shared" si="3"/>
        <v>5.8687701790361129E-3</v>
      </c>
    </row>
    <row r="103" spans="23:25" x14ac:dyDescent="0.25">
      <c r="W103" s="3">
        <v>42887</v>
      </c>
      <c r="X103" s="2">
        <v>1.1213</v>
      </c>
      <c r="Y103" s="2">
        <f t="shared" si="3"/>
        <v>-2.7608335655418489E-3</v>
      </c>
    </row>
    <row r="104" spans="23:25" x14ac:dyDescent="0.25">
      <c r="W104" s="3">
        <v>42886</v>
      </c>
      <c r="X104" s="2">
        <v>1.1244000000000001</v>
      </c>
      <c r="Y104" s="2">
        <f t="shared" si="3"/>
        <v>5.1716566448892541E-3</v>
      </c>
    </row>
    <row r="105" spans="23:25" x14ac:dyDescent="0.25">
      <c r="W105" s="3">
        <v>42885</v>
      </c>
      <c r="X105" s="2">
        <v>1.1186</v>
      </c>
      <c r="Y105" s="2">
        <f t="shared" si="3"/>
        <v>1.9686807253203767E-3</v>
      </c>
    </row>
    <row r="106" spans="23:25" x14ac:dyDescent="0.25">
      <c r="W106" s="3">
        <v>42884</v>
      </c>
      <c r="X106" s="2">
        <v>1.1164000000000001</v>
      </c>
      <c r="Y106" s="2">
        <f t="shared" si="3"/>
        <v>-1.7004523719755648E-3</v>
      </c>
    </row>
    <row r="107" spans="23:25" x14ac:dyDescent="0.25">
      <c r="W107" s="3">
        <v>42881</v>
      </c>
      <c r="X107" s="2">
        <v>1.1183000000000001</v>
      </c>
      <c r="Y107" s="2">
        <f t="shared" si="3"/>
        <v>-2.41146903801718E-3</v>
      </c>
    </row>
    <row r="108" spans="23:25" x14ac:dyDescent="0.25">
      <c r="W108" s="3">
        <v>42880</v>
      </c>
      <c r="X108" s="2">
        <v>1.121</v>
      </c>
      <c r="Y108" s="2">
        <f t="shared" si="3"/>
        <v>-8.0253247875900684E-4</v>
      </c>
    </row>
    <row r="109" spans="23:25" x14ac:dyDescent="0.25">
      <c r="W109" s="3">
        <v>42879</v>
      </c>
      <c r="X109" s="2">
        <v>1.1218999999999999</v>
      </c>
      <c r="Y109" s="2">
        <f t="shared" si="3"/>
        <v>3.2140015167762218E-3</v>
      </c>
    </row>
    <row r="110" spans="23:25" x14ac:dyDescent="0.25">
      <c r="W110" s="3">
        <v>42878</v>
      </c>
      <c r="X110" s="2">
        <v>1.1183000000000001</v>
      </c>
      <c r="Y110" s="2">
        <f t="shared" si="3"/>
        <v>-4.8171368797139255E-3</v>
      </c>
    </row>
    <row r="111" spans="23:25" x14ac:dyDescent="0.25">
      <c r="W111" s="3">
        <v>42877</v>
      </c>
      <c r="X111" s="2">
        <v>1.1236999999999999</v>
      </c>
      <c r="Y111" s="2">
        <f t="shared" si="3"/>
        <v>2.7625557826723725E-3</v>
      </c>
    </row>
    <row r="112" spans="23:25" x14ac:dyDescent="0.25">
      <c r="W112" s="3">
        <v>42874</v>
      </c>
      <c r="X112" s="2">
        <v>1.1206</v>
      </c>
      <c r="Y112" s="2">
        <f t="shared" si="3"/>
        <v>9.2340070709641293E-3</v>
      </c>
    </row>
    <row r="113" spans="23:25" x14ac:dyDescent="0.25">
      <c r="W113" s="3">
        <v>42873</v>
      </c>
      <c r="X113" s="2">
        <v>1.1103000000000001</v>
      </c>
      <c r="Y113" s="2">
        <f t="shared" si="3"/>
        <v>-5.0310051314353729E-3</v>
      </c>
    </row>
    <row r="114" spans="23:25" x14ac:dyDescent="0.25">
      <c r="W114" s="3">
        <v>42872</v>
      </c>
      <c r="X114" s="2">
        <v>1.1158999999999999</v>
      </c>
      <c r="Y114" s="2">
        <f t="shared" si="3"/>
        <v>6.8339444100479277E-3</v>
      </c>
    </row>
    <row r="115" spans="23:25" x14ac:dyDescent="0.25">
      <c r="W115" s="3">
        <v>42871</v>
      </c>
      <c r="X115" s="2">
        <v>1.1083000000000001</v>
      </c>
      <c r="Y115" s="2">
        <f t="shared" si="3"/>
        <v>9.7924438322810458E-3</v>
      </c>
    </row>
    <row r="116" spans="23:25" x14ac:dyDescent="0.25">
      <c r="W116" s="3">
        <v>42870</v>
      </c>
      <c r="X116" s="2">
        <v>1.0974999999999999</v>
      </c>
      <c r="Y116" s="2">
        <f t="shared" si="3"/>
        <v>4.017169649536521E-3</v>
      </c>
    </row>
    <row r="117" spans="23:25" x14ac:dyDescent="0.25">
      <c r="W117" s="3">
        <v>42867</v>
      </c>
      <c r="X117" s="2">
        <v>1.0931</v>
      </c>
      <c r="Y117" s="2">
        <f t="shared" si="3"/>
        <v>6.4243980137993822E-3</v>
      </c>
    </row>
    <row r="118" spans="23:25" x14ac:dyDescent="0.25">
      <c r="W118" s="3">
        <v>42866</v>
      </c>
      <c r="X118" s="2">
        <v>1.0861000000000001</v>
      </c>
      <c r="Y118" s="2">
        <f t="shared" si="3"/>
        <v>-6.4430026620224167E-4</v>
      </c>
    </row>
    <row r="119" spans="23:25" x14ac:dyDescent="0.25">
      <c r="W119" s="3">
        <v>42865</v>
      </c>
      <c r="X119" s="2">
        <v>1.0868</v>
      </c>
      <c r="Y119" s="2">
        <f t="shared" si="3"/>
        <v>-5.5192715962752487E-4</v>
      </c>
    </row>
    <row r="120" spans="23:25" x14ac:dyDescent="0.25">
      <c r="W120" s="3">
        <v>42864</v>
      </c>
      <c r="X120" s="2">
        <v>1.0873999999999999</v>
      </c>
      <c r="Y120" s="2">
        <f t="shared" si="3"/>
        <v>-4.5875848877297643E-3</v>
      </c>
    </row>
    <row r="121" spans="23:25" x14ac:dyDescent="0.25">
      <c r="W121" s="3">
        <v>42863</v>
      </c>
      <c r="X121" s="2">
        <v>1.0924</v>
      </c>
      <c r="Y121" s="2">
        <f t="shared" si="3"/>
        <v>-6.7512344741644924E-3</v>
      </c>
    </row>
    <row r="122" spans="23:25" x14ac:dyDescent="0.25">
      <c r="W122" s="3">
        <v>42860</v>
      </c>
      <c r="X122" s="2">
        <v>1.0998000000000001</v>
      </c>
      <c r="Y122" s="2">
        <f t="shared" si="3"/>
        <v>1.1827322490493941E-3</v>
      </c>
    </row>
    <row r="123" spans="23:25" x14ac:dyDescent="0.25">
      <c r="W123" s="3">
        <v>42859</v>
      </c>
      <c r="X123" s="2">
        <v>1.0985</v>
      </c>
      <c r="Y123" s="2">
        <f t="shared" si="3"/>
        <v>9.0531458245652254E-3</v>
      </c>
    </row>
    <row r="124" spans="23:25" x14ac:dyDescent="0.25">
      <c r="W124" s="3">
        <v>42858</v>
      </c>
      <c r="X124" s="2">
        <v>1.0886</v>
      </c>
      <c r="Y124" s="2">
        <f t="shared" si="3"/>
        <v>-4.0337421764388409E-3</v>
      </c>
    </row>
    <row r="125" spans="23:25" x14ac:dyDescent="0.25">
      <c r="W125" s="3">
        <v>42857</v>
      </c>
      <c r="X125" s="2">
        <v>1.093</v>
      </c>
      <c r="Y125" s="2">
        <f t="shared" si="3"/>
        <v>2.8402602812724565E-3</v>
      </c>
    </row>
    <row r="126" spans="23:25" x14ac:dyDescent="0.25">
      <c r="W126" s="3">
        <v>42856</v>
      </c>
      <c r="X126" s="2">
        <v>1.0899000000000001</v>
      </c>
      <c r="Y126" s="2">
        <f t="shared" si="3"/>
        <v>3.6707351059147859E-4</v>
      </c>
    </row>
    <row r="127" spans="23:25" x14ac:dyDescent="0.25">
      <c r="W127" s="3">
        <v>42853</v>
      </c>
      <c r="X127" s="2">
        <v>1.0894999999999999</v>
      </c>
      <c r="Y127" s="2">
        <f t="shared" si="3"/>
        <v>2.0213163809707298E-3</v>
      </c>
    </row>
    <row r="128" spans="23:25" x14ac:dyDescent="0.25">
      <c r="W128" s="3">
        <v>42852</v>
      </c>
      <c r="X128" s="2">
        <v>1.0872999999999999</v>
      </c>
      <c r="Y128" s="2">
        <f t="shared" si="3"/>
        <v>-2.8470423786191379E-3</v>
      </c>
    </row>
    <row r="129" spans="23:25" x14ac:dyDescent="0.25">
      <c r="W129" s="3">
        <v>42851</v>
      </c>
      <c r="X129" s="2">
        <v>1.0904</v>
      </c>
      <c r="Y129" s="2">
        <f t="shared" si="3"/>
        <v>-2.0155755792943529E-3</v>
      </c>
    </row>
    <row r="130" spans="23:25" x14ac:dyDescent="0.25">
      <c r="W130" s="3">
        <v>42850</v>
      </c>
      <c r="X130" s="2">
        <v>1.0926</v>
      </c>
      <c r="Y130" s="2">
        <f t="shared" si="3"/>
        <v>5.3225784094246102E-3</v>
      </c>
    </row>
    <row r="131" spans="23:25" x14ac:dyDescent="0.25">
      <c r="W131" s="3">
        <v>42849</v>
      </c>
      <c r="X131" s="2">
        <v>1.0868</v>
      </c>
      <c r="Y131" s="2">
        <f t="shared" si="3"/>
        <v>1.2965545584723955E-2</v>
      </c>
    </row>
    <row r="132" spans="23:25" x14ac:dyDescent="0.25">
      <c r="W132" s="3">
        <v>42846</v>
      </c>
      <c r="X132" s="2">
        <v>1.0728</v>
      </c>
      <c r="Y132" s="2">
        <f t="shared" si="3"/>
        <v>1.025880248517175E-3</v>
      </c>
    </row>
    <row r="133" spans="23:25" x14ac:dyDescent="0.25">
      <c r="W133" s="3">
        <v>42845</v>
      </c>
      <c r="X133" s="2">
        <v>1.0717000000000001</v>
      </c>
      <c r="Y133" s="2">
        <f t="shared" si="3"/>
        <v>5.6001494836744497E-4</v>
      </c>
    </row>
    <row r="134" spans="23:25" x14ac:dyDescent="0.25">
      <c r="W134" s="3">
        <v>42844</v>
      </c>
      <c r="X134" s="2">
        <v>1.0710999999999999</v>
      </c>
      <c r="Y134" s="2">
        <f t="shared" ref="Y134:Y197" si="4">LN(X134/X135)</f>
        <v>-1.7723058601145133E-3</v>
      </c>
    </row>
    <row r="135" spans="23:25" x14ac:dyDescent="0.25">
      <c r="W135" s="3">
        <v>42843</v>
      </c>
      <c r="X135" s="2">
        <v>1.073</v>
      </c>
      <c r="Y135" s="2">
        <f t="shared" si="4"/>
        <v>8.1411575836998658E-3</v>
      </c>
    </row>
    <row r="136" spans="23:25" x14ac:dyDescent="0.25">
      <c r="W136" s="3">
        <v>42842</v>
      </c>
      <c r="X136" s="2">
        <v>1.0643</v>
      </c>
      <c r="Y136" s="2">
        <f t="shared" si="4"/>
        <v>2.3517248974274825E-3</v>
      </c>
    </row>
    <row r="137" spans="23:25" x14ac:dyDescent="0.25">
      <c r="W137" s="3">
        <v>42839</v>
      </c>
      <c r="X137" s="2">
        <v>1.0618000000000001</v>
      </c>
      <c r="Y137" s="2">
        <f t="shared" si="4"/>
        <v>4.7100938179451206E-4</v>
      </c>
    </row>
    <row r="138" spans="23:25" x14ac:dyDescent="0.25">
      <c r="W138" s="3">
        <v>42838</v>
      </c>
      <c r="X138" s="2">
        <v>1.0612999999999999</v>
      </c>
      <c r="Y138" s="2">
        <f t="shared" si="4"/>
        <v>-4.8876871436285612E-3</v>
      </c>
    </row>
    <row r="139" spans="23:25" x14ac:dyDescent="0.25">
      <c r="W139" s="3">
        <v>42837</v>
      </c>
      <c r="X139" s="2">
        <v>1.0665</v>
      </c>
      <c r="Y139" s="2">
        <f t="shared" si="4"/>
        <v>5.6417639066680941E-3</v>
      </c>
    </row>
    <row r="140" spans="23:25" x14ac:dyDescent="0.25">
      <c r="W140" s="3">
        <v>42836</v>
      </c>
      <c r="X140" s="2">
        <v>1.0605</v>
      </c>
      <c r="Y140" s="2">
        <f t="shared" si="4"/>
        <v>8.4901660682248567E-4</v>
      </c>
    </row>
    <row r="141" spans="23:25" x14ac:dyDescent="0.25">
      <c r="W141" s="3">
        <v>42835</v>
      </c>
      <c r="X141" s="2">
        <v>1.0596000000000001</v>
      </c>
      <c r="Y141" s="2">
        <f t="shared" si="4"/>
        <v>4.7198754829122058E-4</v>
      </c>
    </row>
    <row r="142" spans="23:25" x14ac:dyDescent="0.25">
      <c r="W142" s="3">
        <v>42832</v>
      </c>
      <c r="X142" s="2">
        <v>1.0590999999999999</v>
      </c>
      <c r="Y142" s="2">
        <f t="shared" si="4"/>
        <v>-4.9917692539106582E-3</v>
      </c>
    </row>
    <row r="143" spans="23:25" x14ac:dyDescent="0.25">
      <c r="W143" s="3">
        <v>42831</v>
      </c>
      <c r="X143" s="2">
        <v>1.0644</v>
      </c>
      <c r="Y143" s="2">
        <f t="shared" si="4"/>
        <v>-1.7834519205997157E-3</v>
      </c>
    </row>
    <row r="144" spans="23:25" x14ac:dyDescent="0.25">
      <c r="W144" s="3">
        <v>42830</v>
      </c>
      <c r="X144" s="2">
        <v>1.0663</v>
      </c>
      <c r="Y144" s="2">
        <f t="shared" si="4"/>
        <v>-1.0310728757104816E-3</v>
      </c>
    </row>
    <row r="145" spans="23:25" x14ac:dyDescent="0.25">
      <c r="W145" s="3">
        <v>42829</v>
      </c>
      <c r="X145" s="2">
        <v>1.0673999999999999</v>
      </c>
      <c r="Y145" s="2">
        <f t="shared" si="4"/>
        <v>3.7481259809113356E-4</v>
      </c>
    </row>
    <row r="146" spans="23:25" x14ac:dyDescent="0.25">
      <c r="W146" s="3">
        <v>42828</v>
      </c>
      <c r="X146" s="2">
        <v>1.0669999999999999</v>
      </c>
      <c r="Y146" s="2">
        <f t="shared" si="4"/>
        <v>1.6883973619762395E-3</v>
      </c>
    </row>
    <row r="147" spans="23:25" x14ac:dyDescent="0.25">
      <c r="W147" s="3">
        <v>42825</v>
      </c>
      <c r="X147" s="2">
        <v>1.0651999999999999</v>
      </c>
      <c r="Y147" s="2">
        <f t="shared" si="4"/>
        <v>-2.0632099600672591E-3</v>
      </c>
    </row>
    <row r="148" spans="23:25" x14ac:dyDescent="0.25">
      <c r="W148" s="3">
        <v>42824</v>
      </c>
      <c r="X148" s="2">
        <v>1.0673999999999999</v>
      </c>
      <c r="Y148" s="2">
        <f t="shared" si="4"/>
        <v>-8.5821422270125052E-3</v>
      </c>
    </row>
    <row r="149" spans="23:25" x14ac:dyDescent="0.25">
      <c r="W149" s="3">
        <v>42823</v>
      </c>
      <c r="X149" s="2">
        <v>1.0766</v>
      </c>
      <c r="Y149" s="2">
        <f t="shared" si="4"/>
        <v>-4.4485708210475171E-3</v>
      </c>
    </row>
    <row r="150" spans="23:25" x14ac:dyDescent="0.25">
      <c r="W150" s="3">
        <v>42822</v>
      </c>
      <c r="X150" s="2">
        <v>1.0813999999999999</v>
      </c>
      <c r="Y150" s="2">
        <f t="shared" si="4"/>
        <v>-4.6129798565273002E-3</v>
      </c>
    </row>
    <row r="151" spans="23:25" x14ac:dyDescent="0.25">
      <c r="W151" s="3">
        <v>42821</v>
      </c>
      <c r="X151" s="2">
        <v>1.0864</v>
      </c>
      <c r="Y151" s="2">
        <f t="shared" si="4"/>
        <v>6.0936390202449512E-3</v>
      </c>
    </row>
    <row r="152" spans="23:25" x14ac:dyDescent="0.25">
      <c r="W152" s="3">
        <v>42818</v>
      </c>
      <c r="X152" s="2">
        <v>1.0798000000000001</v>
      </c>
      <c r="Y152" s="2">
        <f t="shared" si="4"/>
        <v>1.3901118961599387E-3</v>
      </c>
    </row>
    <row r="153" spans="23:25" x14ac:dyDescent="0.25">
      <c r="W153" s="3">
        <v>42817</v>
      </c>
      <c r="X153" s="2">
        <v>1.0783</v>
      </c>
      <c r="Y153" s="2">
        <f t="shared" si="4"/>
        <v>-1.2974978650678508E-3</v>
      </c>
    </row>
    <row r="154" spans="23:25" x14ac:dyDescent="0.25">
      <c r="W154" s="3">
        <v>42816</v>
      </c>
      <c r="X154" s="2">
        <v>1.0796999999999999</v>
      </c>
      <c r="Y154" s="2">
        <f t="shared" si="4"/>
        <v>-1.2958165456310336E-3</v>
      </c>
    </row>
    <row r="155" spans="23:25" x14ac:dyDescent="0.25">
      <c r="W155" s="3">
        <v>42815</v>
      </c>
      <c r="X155" s="2">
        <v>1.0810999999999999</v>
      </c>
      <c r="Y155" s="2">
        <f t="shared" si="4"/>
        <v>6.6821594345548227E-3</v>
      </c>
    </row>
    <row r="156" spans="23:25" x14ac:dyDescent="0.25">
      <c r="W156" s="3">
        <v>42814</v>
      </c>
      <c r="X156" s="2">
        <v>1.0739000000000001</v>
      </c>
      <c r="Y156" s="2">
        <f t="shared" si="4"/>
        <v>9.3122875701653654E-5</v>
      </c>
    </row>
    <row r="157" spans="23:25" x14ac:dyDescent="0.25">
      <c r="W157" s="3">
        <v>42811</v>
      </c>
      <c r="X157" s="2">
        <v>1.0738000000000001</v>
      </c>
      <c r="Y157" s="2">
        <f t="shared" si="4"/>
        <v>-2.6041681383877436E-3</v>
      </c>
    </row>
    <row r="158" spans="23:25" x14ac:dyDescent="0.25">
      <c r="W158" s="3">
        <v>42810</v>
      </c>
      <c r="X158" s="2">
        <v>1.0766</v>
      </c>
      <c r="Y158" s="2">
        <f t="shared" si="4"/>
        <v>2.9767463841285954E-3</v>
      </c>
    </row>
    <row r="159" spans="23:25" x14ac:dyDescent="0.25">
      <c r="W159" s="3">
        <v>42809</v>
      </c>
      <c r="X159" s="2">
        <v>1.0733999999999999</v>
      </c>
      <c r="Y159" s="2">
        <f t="shared" si="4"/>
        <v>1.218498532785786E-2</v>
      </c>
    </row>
    <row r="160" spans="23:25" x14ac:dyDescent="0.25">
      <c r="W160" s="3">
        <v>42808</v>
      </c>
      <c r="X160" s="2">
        <v>1.0604</v>
      </c>
      <c r="Y160" s="2">
        <f t="shared" si="4"/>
        <v>-4.6102542022813343E-3</v>
      </c>
    </row>
    <row r="161" spans="23:25" x14ac:dyDescent="0.25">
      <c r="W161" s="3">
        <v>42807</v>
      </c>
      <c r="X161" s="2">
        <v>1.0652999999999999</v>
      </c>
      <c r="Y161" s="2">
        <f t="shared" si="4"/>
        <v>-1.8756453027674277E-3</v>
      </c>
    </row>
    <row r="162" spans="23:25" x14ac:dyDescent="0.25">
      <c r="W162" s="3">
        <v>42804</v>
      </c>
      <c r="X162" s="2">
        <v>1.0672999999999999</v>
      </c>
      <c r="Y162" s="2">
        <f t="shared" si="4"/>
        <v>9.0353555859120343E-3</v>
      </c>
    </row>
    <row r="163" spans="23:25" x14ac:dyDescent="0.25">
      <c r="W163" s="3">
        <v>42803</v>
      </c>
      <c r="X163" s="2">
        <v>1.0577000000000001</v>
      </c>
      <c r="Y163" s="2">
        <f t="shared" si="4"/>
        <v>3.4094170728636505E-3</v>
      </c>
    </row>
    <row r="164" spans="23:25" x14ac:dyDescent="0.25">
      <c r="W164" s="3">
        <v>42802</v>
      </c>
      <c r="X164" s="2">
        <v>1.0541</v>
      </c>
      <c r="Y164" s="2">
        <f t="shared" si="4"/>
        <v>-2.368883469071853E-3</v>
      </c>
    </row>
    <row r="165" spans="23:25" x14ac:dyDescent="0.25">
      <c r="W165" s="3">
        <v>42801</v>
      </c>
      <c r="X165" s="2">
        <v>1.0566</v>
      </c>
      <c r="Y165" s="2">
        <f t="shared" si="4"/>
        <v>-1.5131457398159744E-3</v>
      </c>
    </row>
    <row r="166" spans="23:25" x14ac:dyDescent="0.25">
      <c r="W166" s="3">
        <v>42800</v>
      </c>
      <c r="X166" s="2">
        <v>1.0582</v>
      </c>
      <c r="Y166" s="2">
        <f t="shared" si="4"/>
        <v>-3.7728775182674225E-3</v>
      </c>
    </row>
    <row r="167" spans="23:25" x14ac:dyDescent="0.25">
      <c r="W167" s="3">
        <v>42797</v>
      </c>
      <c r="X167" s="2">
        <v>1.0622</v>
      </c>
      <c r="Y167" s="2">
        <f t="shared" si="4"/>
        <v>1.0885620293569268E-2</v>
      </c>
    </row>
    <row r="168" spans="23:25" x14ac:dyDescent="0.25">
      <c r="W168" s="3">
        <v>42796</v>
      </c>
      <c r="X168" s="2">
        <v>1.0507</v>
      </c>
      <c r="Y168" s="2">
        <f t="shared" si="4"/>
        <v>-3.7997575878390118E-3</v>
      </c>
    </row>
    <row r="169" spans="23:25" x14ac:dyDescent="0.25">
      <c r="W169" s="3">
        <v>42795</v>
      </c>
      <c r="X169" s="2">
        <v>1.0547</v>
      </c>
      <c r="Y169" s="2">
        <f t="shared" si="4"/>
        <v>-2.7458238148533763E-3</v>
      </c>
    </row>
    <row r="170" spans="23:25" x14ac:dyDescent="0.25">
      <c r="W170" s="3">
        <v>42794</v>
      </c>
      <c r="X170" s="2">
        <v>1.0576000000000001</v>
      </c>
      <c r="Y170" s="2">
        <f t="shared" si="4"/>
        <v>-1.0395502519121328E-3</v>
      </c>
    </row>
    <row r="171" spans="23:25" x14ac:dyDescent="0.25">
      <c r="W171" s="3">
        <v>42793</v>
      </c>
      <c r="X171" s="2">
        <v>1.0587</v>
      </c>
      <c r="Y171" s="2">
        <f t="shared" si="4"/>
        <v>2.2695045202175846E-3</v>
      </c>
    </row>
    <row r="172" spans="23:25" x14ac:dyDescent="0.25">
      <c r="W172" s="3">
        <v>42790</v>
      </c>
      <c r="X172" s="2">
        <v>1.0563</v>
      </c>
      <c r="Y172" s="2">
        <f t="shared" si="4"/>
        <v>-1.7971156409148437E-3</v>
      </c>
    </row>
    <row r="173" spans="23:25" x14ac:dyDescent="0.25">
      <c r="W173" s="3">
        <v>42789</v>
      </c>
      <c r="X173" s="2">
        <v>1.0582</v>
      </c>
      <c r="Y173" s="2">
        <f t="shared" si="4"/>
        <v>2.2705780805155596E-3</v>
      </c>
    </row>
    <row r="174" spans="23:25" x14ac:dyDescent="0.25">
      <c r="W174" s="3">
        <v>42788</v>
      </c>
      <c r="X174" s="2">
        <v>1.0558000000000001</v>
      </c>
      <c r="Y174" s="2">
        <f t="shared" si="4"/>
        <v>2.085901960444616E-3</v>
      </c>
    </row>
    <row r="175" spans="23:25" x14ac:dyDescent="0.25">
      <c r="W175" s="3">
        <v>42787</v>
      </c>
      <c r="X175" s="2">
        <v>1.0536000000000001</v>
      </c>
      <c r="Y175" s="2">
        <f t="shared" si="4"/>
        <v>-7.3759199647230765E-3</v>
      </c>
    </row>
    <row r="176" spans="23:25" x14ac:dyDescent="0.25">
      <c r="W176" s="3">
        <v>42786</v>
      </c>
      <c r="X176" s="2">
        <v>1.0613999999999999</v>
      </c>
      <c r="Y176" s="2">
        <f t="shared" si="4"/>
        <v>-1.8841262420335987E-4</v>
      </c>
    </row>
    <row r="177" spans="23:25" x14ac:dyDescent="0.25">
      <c r="W177" s="3">
        <v>42783</v>
      </c>
      <c r="X177" s="2">
        <v>1.0616000000000001</v>
      </c>
      <c r="Y177" s="2">
        <f t="shared" si="4"/>
        <v>-5.4485808818465001E-3</v>
      </c>
    </row>
    <row r="178" spans="23:25" x14ac:dyDescent="0.25">
      <c r="W178" s="3">
        <v>42782</v>
      </c>
      <c r="X178" s="2">
        <v>1.0673999999999999</v>
      </c>
      <c r="Y178" s="2">
        <f t="shared" si="4"/>
        <v>6.8625416207923574E-3</v>
      </c>
    </row>
    <row r="179" spans="23:25" x14ac:dyDescent="0.25">
      <c r="W179" s="3">
        <v>42781</v>
      </c>
      <c r="X179" s="2">
        <v>1.0601</v>
      </c>
      <c r="Y179" s="2">
        <f t="shared" si="4"/>
        <v>2.1719636471724825E-3</v>
      </c>
    </row>
    <row r="180" spans="23:25" x14ac:dyDescent="0.25">
      <c r="W180" s="3">
        <v>42780</v>
      </c>
      <c r="X180" s="2">
        <v>1.0578000000000001</v>
      </c>
      <c r="Y180" s="2">
        <f t="shared" si="4"/>
        <v>-1.8889314267821493E-3</v>
      </c>
    </row>
    <row r="181" spans="23:25" x14ac:dyDescent="0.25">
      <c r="W181" s="3">
        <v>42779</v>
      </c>
      <c r="X181" s="2">
        <v>1.0598000000000001</v>
      </c>
      <c r="Y181" s="2">
        <f t="shared" si="4"/>
        <v>-4.2370949883368978E-3</v>
      </c>
    </row>
    <row r="182" spans="23:25" x14ac:dyDescent="0.25">
      <c r="W182" s="3">
        <v>42776</v>
      </c>
      <c r="X182" s="2">
        <v>1.0643</v>
      </c>
      <c r="Y182" s="2">
        <f t="shared" si="4"/>
        <v>-1.1268664916732841E-3</v>
      </c>
    </row>
    <row r="183" spans="23:25" x14ac:dyDescent="0.25">
      <c r="W183" s="3">
        <v>42775</v>
      </c>
      <c r="X183" s="2">
        <v>1.0655000000000001</v>
      </c>
      <c r="Y183" s="2">
        <f t="shared" si="4"/>
        <v>-4.0275425584778354E-3</v>
      </c>
    </row>
    <row r="184" spans="23:25" x14ac:dyDescent="0.25">
      <c r="W184" s="3">
        <v>42774</v>
      </c>
      <c r="X184" s="2">
        <v>1.0698000000000001</v>
      </c>
      <c r="Y184" s="2">
        <f t="shared" si="4"/>
        <v>1.4031151453080266E-3</v>
      </c>
    </row>
    <row r="185" spans="23:25" x14ac:dyDescent="0.25">
      <c r="W185" s="3">
        <v>42773</v>
      </c>
      <c r="X185" s="2">
        <v>1.0683</v>
      </c>
      <c r="Y185" s="2">
        <f t="shared" si="4"/>
        <v>-6.2520616099213796E-3</v>
      </c>
    </row>
    <row r="186" spans="23:25" x14ac:dyDescent="0.25">
      <c r="W186" s="3">
        <v>42772</v>
      </c>
      <c r="X186" s="2">
        <v>1.075</v>
      </c>
      <c r="Y186" s="2">
        <f t="shared" si="4"/>
        <v>-3.0650653262635735E-3</v>
      </c>
    </row>
    <row r="187" spans="23:25" x14ac:dyDescent="0.25">
      <c r="W187" s="3">
        <v>42769</v>
      </c>
      <c r="X187" s="2">
        <v>1.0783</v>
      </c>
      <c r="Y187" s="2">
        <f t="shared" si="4"/>
        <v>2.2282062881631357E-3</v>
      </c>
    </row>
    <row r="188" spans="23:25" x14ac:dyDescent="0.25">
      <c r="W188" s="3">
        <v>42768</v>
      </c>
      <c r="X188" s="2">
        <v>1.0759000000000001</v>
      </c>
      <c r="Y188" s="2">
        <f t="shared" si="4"/>
        <v>-9.2902273497163829E-4</v>
      </c>
    </row>
    <row r="189" spans="23:25" x14ac:dyDescent="0.25">
      <c r="W189" s="3">
        <v>42767</v>
      </c>
      <c r="X189" s="2">
        <v>1.0769</v>
      </c>
      <c r="Y189" s="2">
        <f t="shared" si="4"/>
        <v>-2.6892954493514432E-3</v>
      </c>
    </row>
    <row r="190" spans="23:25" x14ac:dyDescent="0.25">
      <c r="W190" s="3">
        <v>42766</v>
      </c>
      <c r="X190" s="2">
        <v>1.0798000000000001</v>
      </c>
      <c r="Y190" s="2">
        <f t="shared" si="4"/>
        <v>9.5845892617262562E-3</v>
      </c>
    </row>
    <row r="191" spans="23:25" x14ac:dyDescent="0.25">
      <c r="W191" s="3">
        <v>42765</v>
      </c>
      <c r="X191" s="2">
        <v>1.0695000000000001</v>
      </c>
      <c r="Y191" s="2">
        <f t="shared" si="4"/>
        <v>-3.739366221004971E-4</v>
      </c>
    </row>
    <row r="192" spans="23:25" x14ac:dyDescent="0.25">
      <c r="W192" s="3">
        <v>42762</v>
      </c>
      <c r="X192" s="2">
        <v>1.0699000000000001</v>
      </c>
      <c r="Y192" s="2">
        <f t="shared" si="4"/>
        <v>1.5901972388910203E-3</v>
      </c>
    </row>
    <row r="193" spans="23:25" x14ac:dyDescent="0.25">
      <c r="W193" s="3">
        <v>42761</v>
      </c>
      <c r="X193" s="2">
        <v>1.0682</v>
      </c>
      <c r="Y193" s="2">
        <f t="shared" si="4"/>
        <v>-6.1596088356661149E-3</v>
      </c>
    </row>
    <row r="194" spans="23:25" x14ac:dyDescent="0.25">
      <c r="W194" s="3">
        <v>42760</v>
      </c>
      <c r="X194" s="2">
        <v>1.0748</v>
      </c>
      <c r="Y194" s="2">
        <f t="shared" si="4"/>
        <v>1.5829418082544213E-3</v>
      </c>
    </row>
    <row r="195" spans="23:25" x14ac:dyDescent="0.25">
      <c r="W195" s="3">
        <v>42759</v>
      </c>
      <c r="X195" s="2">
        <v>1.0730999999999999</v>
      </c>
      <c r="Y195" s="2">
        <f t="shared" si="4"/>
        <v>-3.1633818713360136E-3</v>
      </c>
    </row>
    <row r="196" spans="23:25" x14ac:dyDescent="0.25">
      <c r="W196" s="3">
        <v>42758</v>
      </c>
      <c r="X196" s="2">
        <v>1.0765</v>
      </c>
      <c r="Y196" s="2">
        <f t="shared" si="4"/>
        <v>5.7760548140877374E-3</v>
      </c>
    </row>
    <row r="197" spans="23:25" x14ac:dyDescent="0.25">
      <c r="W197" s="3">
        <v>42755</v>
      </c>
      <c r="X197" s="2">
        <v>1.0703</v>
      </c>
      <c r="Y197" s="2">
        <f t="shared" si="4"/>
        <v>3.6504931258310083E-3</v>
      </c>
    </row>
    <row r="198" spans="23:25" x14ac:dyDescent="0.25">
      <c r="W198" s="3">
        <v>42754</v>
      </c>
      <c r="X198" s="2">
        <v>1.0664</v>
      </c>
      <c r="Y198" s="2">
        <f t="shared" ref="Y198:Y261" si="5">LN(X198/X199)</f>
        <v>3.1933905225509708E-3</v>
      </c>
    </row>
    <row r="199" spans="23:25" x14ac:dyDescent="0.25">
      <c r="W199" s="3">
        <v>42753</v>
      </c>
      <c r="X199" s="2">
        <v>1.0629999999999999</v>
      </c>
      <c r="Y199" s="2">
        <f t="shared" si="5"/>
        <v>-7.7777649265645486E-3</v>
      </c>
    </row>
    <row r="200" spans="23:25" x14ac:dyDescent="0.25">
      <c r="W200" s="3">
        <v>42752</v>
      </c>
      <c r="X200" s="2">
        <v>1.0712999999999999</v>
      </c>
      <c r="Y200" s="2">
        <f t="shared" si="5"/>
        <v>1.0509620989460419E-2</v>
      </c>
    </row>
    <row r="201" spans="23:25" x14ac:dyDescent="0.25">
      <c r="W201" s="3">
        <v>42751</v>
      </c>
      <c r="X201" s="2">
        <v>1.0601</v>
      </c>
      <c r="Y201" s="2">
        <f t="shared" si="5"/>
        <v>-3.954062767946645E-3</v>
      </c>
    </row>
    <row r="202" spans="23:25" x14ac:dyDescent="0.25">
      <c r="W202" s="3">
        <v>42748</v>
      </c>
      <c r="X202" s="2">
        <v>1.0643</v>
      </c>
      <c r="Y202" s="2">
        <f t="shared" si="5"/>
        <v>2.822734279221948E-3</v>
      </c>
    </row>
    <row r="203" spans="23:25" x14ac:dyDescent="0.25">
      <c r="W203" s="3">
        <v>42747</v>
      </c>
      <c r="X203" s="2">
        <v>1.0612999999999999</v>
      </c>
      <c r="Y203" s="2">
        <f t="shared" si="5"/>
        <v>2.9252202977454187E-3</v>
      </c>
    </row>
    <row r="204" spans="23:25" x14ac:dyDescent="0.25">
      <c r="W204" s="3">
        <v>42746</v>
      </c>
      <c r="X204" s="2">
        <v>1.0582</v>
      </c>
      <c r="Y204" s="2">
        <f t="shared" si="5"/>
        <v>2.6495094984639572E-3</v>
      </c>
    </row>
    <row r="205" spans="23:25" x14ac:dyDescent="0.25">
      <c r="W205" s="3">
        <v>42745</v>
      </c>
      <c r="X205" s="2">
        <v>1.0553999999999999</v>
      </c>
      <c r="Y205" s="2">
        <f t="shared" si="5"/>
        <v>-1.8932228297823149E-3</v>
      </c>
    </row>
    <row r="206" spans="23:25" x14ac:dyDescent="0.25">
      <c r="W206" s="3">
        <v>42744</v>
      </c>
      <c r="X206" s="2">
        <v>1.0573999999999999</v>
      </c>
      <c r="Y206" s="2">
        <f t="shared" si="5"/>
        <v>3.9799161791954467E-3</v>
      </c>
    </row>
    <row r="207" spans="23:25" x14ac:dyDescent="0.25">
      <c r="W207" s="3">
        <v>42741</v>
      </c>
      <c r="X207" s="2">
        <v>1.0531999999999999</v>
      </c>
      <c r="Y207" s="2">
        <f t="shared" si="5"/>
        <v>-7.0959188892702404E-3</v>
      </c>
    </row>
    <row r="208" spans="23:25" x14ac:dyDescent="0.25">
      <c r="W208" s="3">
        <v>42740</v>
      </c>
      <c r="X208" s="2">
        <v>1.0607</v>
      </c>
      <c r="Y208" s="2">
        <f t="shared" si="5"/>
        <v>1.1187071543866367E-2</v>
      </c>
    </row>
    <row r="209" spans="23:25" x14ac:dyDescent="0.25">
      <c r="W209" s="3">
        <v>42739</v>
      </c>
      <c r="X209" s="2">
        <v>1.0488999999999999</v>
      </c>
      <c r="Y209" s="2">
        <f t="shared" si="5"/>
        <v>8.0406291338690084E-3</v>
      </c>
    </row>
    <row r="210" spans="23:25" x14ac:dyDescent="0.25">
      <c r="W210" s="3">
        <v>42738</v>
      </c>
      <c r="X210" s="2">
        <v>1.0405</v>
      </c>
      <c r="Y210" s="2">
        <f t="shared" si="5"/>
        <v>-4.7938730349992419E-3</v>
      </c>
    </row>
    <row r="211" spans="23:25" x14ac:dyDescent="0.25">
      <c r="W211" s="3">
        <v>42737</v>
      </c>
      <c r="X211" s="2">
        <v>1.0455000000000001</v>
      </c>
      <c r="Y211" s="2">
        <f t="shared" si="5"/>
        <v>-5.9126626572944133E-3</v>
      </c>
    </row>
    <row r="212" spans="23:25" x14ac:dyDescent="0.25">
      <c r="W212" s="3">
        <v>42734</v>
      </c>
      <c r="X212" s="2">
        <v>1.0517000000000001</v>
      </c>
      <c r="Y212" s="2">
        <f t="shared" si="5"/>
        <v>2.5705731296856511E-3</v>
      </c>
    </row>
    <row r="213" spans="23:25" x14ac:dyDescent="0.25">
      <c r="W213" s="3">
        <v>42733</v>
      </c>
      <c r="X213" s="2">
        <v>1.0489999999999999</v>
      </c>
      <c r="Y213" s="2">
        <f t="shared" si="5"/>
        <v>7.3673968604467842E-3</v>
      </c>
    </row>
    <row r="214" spans="23:25" x14ac:dyDescent="0.25">
      <c r="W214" s="3">
        <v>42732</v>
      </c>
      <c r="X214" s="2">
        <v>1.0413000000000001</v>
      </c>
      <c r="Y214" s="2">
        <f t="shared" si="5"/>
        <v>-4.2165850686928128E-3</v>
      </c>
    </row>
    <row r="215" spans="23:25" x14ac:dyDescent="0.25">
      <c r="W215" s="3">
        <v>42731</v>
      </c>
      <c r="X215" s="2">
        <v>1.0457000000000001</v>
      </c>
      <c r="Y215" s="2">
        <f t="shared" si="5"/>
        <v>1.9127773585485505E-4</v>
      </c>
    </row>
    <row r="216" spans="23:25" x14ac:dyDescent="0.25">
      <c r="W216" s="3">
        <v>42730</v>
      </c>
      <c r="X216" s="2">
        <v>1.0455000000000001</v>
      </c>
      <c r="Y216" s="2">
        <f t="shared" si="5"/>
        <v>-9.5643441323868569E-5</v>
      </c>
    </row>
    <row r="217" spans="23:25" x14ac:dyDescent="0.25">
      <c r="W217" s="3">
        <v>42727</v>
      </c>
      <c r="X217" s="2">
        <v>1.0456000000000001</v>
      </c>
      <c r="Y217" s="2">
        <f t="shared" si="5"/>
        <v>1.8187914840062018E-3</v>
      </c>
    </row>
    <row r="218" spans="23:25" x14ac:dyDescent="0.25">
      <c r="W218" s="3">
        <v>42726</v>
      </c>
      <c r="X218" s="2">
        <v>1.0437000000000001</v>
      </c>
      <c r="Y218" s="2">
        <f t="shared" si="5"/>
        <v>1.2463450153707189E-3</v>
      </c>
    </row>
    <row r="219" spans="23:25" x14ac:dyDescent="0.25">
      <c r="W219" s="3">
        <v>42725</v>
      </c>
      <c r="X219" s="2">
        <v>1.0424</v>
      </c>
      <c r="Y219" s="2">
        <f t="shared" si="5"/>
        <v>3.4595460220419325E-3</v>
      </c>
    </row>
    <row r="220" spans="23:25" x14ac:dyDescent="0.25">
      <c r="W220" s="3">
        <v>42724</v>
      </c>
      <c r="X220" s="2">
        <v>1.0387999999999999</v>
      </c>
      <c r="Y220" s="2">
        <f t="shared" si="5"/>
        <v>-1.3468015503787388E-3</v>
      </c>
    </row>
    <row r="221" spans="23:25" x14ac:dyDescent="0.25">
      <c r="W221" s="3">
        <v>42723</v>
      </c>
      <c r="X221" s="2">
        <v>1.0402</v>
      </c>
      <c r="Y221" s="2">
        <f t="shared" si="5"/>
        <v>-4.6995722614858598E-3</v>
      </c>
    </row>
    <row r="222" spans="23:25" x14ac:dyDescent="0.25">
      <c r="W222" s="3">
        <v>42720</v>
      </c>
      <c r="X222" s="2">
        <v>1.0450999999999999</v>
      </c>
      <c r="Y222" s="2">
        <f t="shared" si="5"/>
        <v>3.5466128716590442E-3</v>
      </c>
    </row>
    <row r="223" spans="23:25" x14ac:dyDescent="0.25">
      <c r="W223" s="3">
        <v>42719</v>
      </c>
      <c r="X223" s="2">
        <v>1.0414000000000001</v>
      </c>
      <c r="Y223" s="2">
        <f t="shared" si="5"/>
        <v>-1.1646909700272524E-2</v>
      </c>
    </row>
    <row r="224" spans="23:25" x14ac:dyDescent="0.25">
      <c r="W224" s="3">
        <v>42718</v>
      </c>
      <c r="X224" s="2">
        <v>1.0536000000000001</v>
      </c>
      <c r="Y224" s="2">
        <f t="shared" si="5"/>
        <v>-8.5058635877715057E-3</v>
      </c>
    </row>
    <row r="225" spans="23:25" x14ac:dyDescent="0.25">
      <c r="W225" s="3">
        <v>42717</v>
      </c>
      <c r="X225" s="2">
        <v>1.0626</v>
      </c>
      <c r="Y225" s="2">
        <f t="shared" si="5"/>
        <v>-8.466206234488897E-4</v>
      </c>
    </row>
    <row r="226" spans="23:25" x14ac:dyDescent="0.25">
      <c r="W226" s="3">
        <v>42716</v>
      </c>
      <c r="X226" s="2">
        <v>1.0634999999999999</v>
      </c>
      <c r="Y226" s="2">
        <f t="shared" si="5"/>
        <v>6.9824778878630461E-3</v>
      </c>
    </row>
    <row r="227" spans="23:25" x14ac:dyDescent="0.25">
      <c r="W227" s="3">
        <v>42713</v>
      </c>
      <c r="X227" s="2">
        <v>1.0561</v>
      </c>
      <c r="Y227" s="2">
        <f t="shared" si="5"/>
        <v>-5.1001243908820482E-3</v>
      </c>
    </row>
    <row r="228" spans="23:25" x14ac:dyDescent="0.25">
      <c r="W228" s="3">
        <v>42712</v>
      </c>
      <c r="X228" s="2">
        <v>1.0615000000000001</v>
      </c>
      <c r="Y228" s="2">
        <f t="shared" si="5"/>
        <v>-1.2916690253169657E-2</v>
      </c>
    </row>
    <row r="229" spans="23:25" x14ac:dyDescent="0.25">
      <c r="W229" s="3">
        <v>42711</v>
      </c>
      <c r="X229" s="2">
        <v>1.0752999999999999</v>
      </c>
      <c r="Y229" s="2">
        <f t="shared" si="5"/>
        <v>3.2602143357306473E-3</v>
      </c>
    </row>
    <row r="230" spans="23:25" x14ac:dyDescent="0.25">
      <c r="W230" s="3">
        <v>42710</v>
      </c>
      <c r="X230" s="2">
        <v>1.0718000000000001</v>
      </c>
      <c r="Y230" s="2">
        <f t="shared" si="5"/>
        <v>-4.2826617920008478E-3</v>
      </c>
    </row>
    <row r="231" spans="23:25" x14ac:dyDescent="0.25">
      <c r="W231" s="3">
        <v>42709</v>
      </c>
      <c r="X231" s="2">
        <v>1.0764</v>
      </c>
      <c r="Y231" s="2">
        <f t="shared" si="5"/>
        <v>9.3336499882518686E-3</v>
      </c>
    </row>
    <row r="232" spans="23:25" x14ac:dyDescent="0.25">
      <c r="W232" s="3">
        <v>42706</v>
      </c>
      <c r="X232" s="2">
        <v>1.0664</v>
      </c>
      <c r="Y232" s="2">
        <f t="shared" si="5"/>
        <v>2.8135990806950833E-4</v>
      </c>
    </row>
    <row r="233" spans="23:25" x14ac:dyDescent="0.25">
      <c r="W233" s="3">
        <v>42705</v>
      </c>
      <c r="X233" s="2">
        <v>1.0661</v>
      </c>
      <c r="Y233" s="2">
        <f t="shared" si="5"/>
        <v>6.7764965200207547E-3</v>
      </c>
    </row>
    <row r="234" spans="23:25" x14ac:dyDescent="0.25">
      <c r="W234" s="3">
        <v>42704</v>
      </c>
      <c r="X234" s="2">
        <v>1.0589</v>
      </c>
      <c r="Y234" s="2">
        <f t="shared" si="5"/>
        <v>-5.7441657071167348E-3</v>
      </c>
    </row>
    <row r="235" spans="23:25" x14ac:dyDescent="0.25">
      <c r="W235" s="3">
        <v>42703</v>
      </c>
      <c r="X235" s="2">
        <v>1.0649999999999999</v>
      </c>
      <c r="Y235" s="2">
        <f t="shared" si="5"/>
        <v>3.3860077497309595E-3</v>
      </c>
    </row>
    <row r="236" spans="23:25" x14ac:dyDescent="0.25">
      <c r="W236" s="3">
        <v>42702</v>
      </c>
      <c r="X236" s="2">
        <v>1.0613999999999999</v>
      </c>
      <c r="Y236" s="2">
        <f t="shared" si="5"/>
        <v>2.3581579573858924E-3</v>
      </c>
    </row>
    <row r="237" spans="23:25" x14ac:dyDescent="0.25">
      <c r="W237" s="3">
        <v>42699</v>
      </c>
      <c r="X237" s="2">
        <v>1.0589</v>
      </c>
      <c r="Y237" s="2">
        <f t="shared" si="5"/>
        <v>3.3107914648413351E-3</v>
      </c>
    </row>
    <row r="238" spans="23:25" x14ac:dyDescent="0.25">
      <c r="W238" s="3">
        <v>42698</v>
      </c>
      <c r="X238" s="2">
        <v>1.0553999999999999</v>
      </c>
      <c r="Y238" s="2">
        <f t="shared" si="5"/>
        <v>9.4755294522855482E-5</v>
      </c>
    </row>
    <row r="239" spans="23:25" x14ac:dyDescent="0.25">
      <c r="W239" s="3">
        <v>42697</v>
      </c>
      <c r="X239" s="2">
        <v>1.0552999999999999</v>
      </c>
      <c r="Y239" s="2">
        <f t="shared" si="5"/>
        <v>-6.9877527016050413E-3</v>
      </c>
    </row>
    <row r="240" spans="23:25" x14ac:dyDescent="0.25">
      <c r="W240" s="3">
        <v>42696</v>
      </c>
      <c r="X240" s="2">
        <v>1.0627</v>
      </c>
      <c r="Y240" s="2">
        <f t="shared" si="5"/>
        <v>-2.8225996329837936E-4</v>
      </c>
    </row>
    <row r="241" spans="23:25" x14ac:dyDescent="0.25">
      <c r="W241" s="3">
        <v>42695</v>
      </c>
      <c r="X241" s="2">
        <v>1.0629999999999999</v>
      </c>
      <c r="Y241" s="2">
        <f t="shared" si="5"/>
        <v>3.9589079890016846E-3</v>
      </c>
    </row>
    <row r="242" spans="23:25" x14ac:dyDescent="0.25">
      <c r="W242" s="3">
        <v>42692</v>
      </c>
      <c r="X242" s="2">
        <v>1.0588</v>
      </c>
      <c r="Y242" s="2">
        <f t="shared" si="5"/>
        <v>-3.5825436638966431E-3</v>
      </c>
    </row>
    <row r="243" spans="23:25" x14ac:dyDescent="0.25">
      <c r="W243" s="3">
        <v>42691</v>
      </c>
      <c r="X243" s="2">
        <v>1.0626</v>
      </c>
      <c r="Y243" s="2">
        <f t="shared" si="5"/>
        <v>-6.0984380026113073E-3</v>
      </c>
    </row>
    <row r="244" spans="23:25" x14ac:dyDescent="0.25">
      <c r="W244" s="3">
        <v>42690</v>
      </c>
      <c r="X244" s="2">
        <v>1.0690999999999999</v>
      </c>
      <c r="Y244" s="2">
        <f t="shared" si="5"/>
        <v>-2.8954393739832863E-3</v>
      </c>
    </row>
    <row r="245" spans="23:25" x14ac:dyDescent="0.25">
      <c r="W245" s="3">
        <v>42689</v>
      </c>
      <c r="X245" s="2">
        <v>1.0722</v>
      </c>
      <c r="Y245" s="2">
        <f t="shared" si="5"/>
        <v>-1.3980150466524639E-3</v>
      </c>
    </row>
    <row r="246" spans="23:25" x14ac:dyDescent="0.25">
      <c r="W246" s="3">
        <v>42688</v>
      </c>
      <c r="X246" s="2">
        <v>1.0737000000000001</v>
      </c>
      <c r="Y246" s="2">
        <f t="shared" si="5"/>
        <v>-1.0930082878256572E-2</v>
      </c>
    </row>
    <row r="247" spans="23:25" x14ac:dyDescent="0.25">
      <c r="W247" s="3">
        <v>42685</v>
      </c>
      <c r="X247" s="2">
        <v>1.0854999999999999</v>
      </c>
      <c r="Y247" s="2">
        <f t="shared" si="5"/>
        <v>-3.4945777700532612E-3</v>
      </c>
    </row>
    <row r="248" spans="23:25" x14ac:dyDescent="0.25">
      <c r="W248" s="3">
        <v>42684</v>
      </c>
      <c r="X248" s="2">
        <v>1.0892999999999999</v>
      </c>
      <c r="Y248" s="2">
        <f t="shared" si="5"/>
        <v>-1.5594187446710877E-3</v>
      </c>
    </row>
    <row r="249" spans="23:25" x14ac:dyDescent="0.25">
      <c r="W249" s="3">
        <v>42683</v>
      </c>
      <c r="X249" s="2">
        <v>1.091</v>
      </c>
      <c r="Y249" s="2">
        <f t="shared" si="5"/>
        <v>-1.0576320322512395E-2</v>
      </c>
    </row>
    <row r="250" spans="23:25" x14ac:dyDescent="0.25">
      <c r="W250" s="3">
        <v>42682</v>
      </c>
      <c r="X250" s="2">
        <v>1.1026</v>
      </c>
      <c r="Y250" s="2">
        <f t="shared" si="5"/>
        <v>-1.3594962895081466E-3</v>
      </c>
    </row>
    <row r="251" spans="23:25" x14ac:dyDescent="0.25">
      <c r="W251" s="3">
        <v>42681</v>
      </c>
      <c r="X251" s="2">
        <v>1.1041000000000001</v>
      </c>
      <c r="Y251" s="2">
        <f t="shared" si="5"/>
        <v>-9.0163806201795735E-3</v>
      </c>
    </row>
    <row r="252" spans="23:25" x14ac:dyDescent="0.25">
      <c r="W252" s="3">
        <v>42678</v>
      </c>
      <c r="X252" s="2">
        <v>1.1141000000000001</v>
      </c>
      <c r="Y252" s="2">
        <f t="shared" si="5"/>
        <v>3.236539730788841E-3</v>
      </c>
    </row>
    <row r="253" spans="23:25" x14ac:dyDescent="0.25">
      <c r="W253" s="3">
        <v>42677</v>
      </c>
      <c r="X253" s="2">
        <v>1.1105</v>
      </c>
      <c r="Y253" s="2">
        <f t="shared" si="5"/>
        <v>6.3054544268142888E-4</v>
      </c>
    </row>
    <row r="254" spans="23:25" x14ac:dyDescent="0.25">
      <c r="W254" s="3">
        <v>42676</v>
      </c>
      <c r="X254" s="2">
        <v>1.1097999999999999</v>
      </c>
      <c r="Y254" s="2">
        <f t="shared" si="5"/>
        <v>3.8820975942997979E-3</v>
      </c>
    </row>
    <row r="255" spans="23:25" x14ac:dyDescent="0.25">
      <c r="W255" s="3">
        <v>42675</v>
      </c>
      <c r="X255" s="2">
        <v>1.1054999999999999</v>
      </c>
      <c r="Y255" s="2">
        <f t="shared" si="5"/>
        <v>6.7163076938332178E-3</v>
      </c>
    </row>
    <row r="256" spans="23:25" x14ac:dyDescent="0.25">
      <c r="W256" s="3">
        <v>42674</v>
      </c>
      <c r="X256" s="2">
        <v>1.0981000000000001</v>
      </c>
      <c r="Y256" s="2">
        <f t="shared" si="5"/>
        <v>-3.6419922099728541E-4</v>
      </c>
    </row>
    <row r="257" spans="23:25" x14ac:dyDescent="0.25">
      <c r="W257" s="3">
        <v>42671</v>
      </c>
      <c r="X257" s="2">
        <v>1.0985</v>
      </c>
      <c r="Y257" s="2">
        <f t="shared" si="5"/>
        <v>8.0431838418243366E-3</v>
      </c>
    </row>
    <row r="258" spans="23:25" x14ac:dyDescent="0.25">
      <c r="W258" s="3">
        <v>42670</v>
      </c>
      <c r="X258" s="2">
        <v>1.0897000000000001</v>
      </c>
      <c r="Y258" s="2">
        <f t="shared" si="5"/>
        <v>-1.0089429885929094E-3</v>
      </c>
    </row>
    <row r="259" spans="23:25" x14ac:dyDescent="0.25">
      <c r="W259" s="3">
        <v>42669</v>
      </c>
      <c r="X259" s="2">
        <v>1.0908</v>
      </c>
      <c r="Y259" s="2">
        <f t="shared" si="5"/>
        <v>1.7433596194181386E-3</v>
      </c>
    </row>
    <row r="260" spans="23:25" x14ac:dyDescent="0.25">
      <c r="W260" s="3">
        <v>42668</v>
      </c>
      <c r="X260" s="2">
        <v>1.0889</v>
      </c>
      <c r="Y260" s="2">
        <f t="shared" si="5"/>
        <v>6.4305730019031872E-4</v>
      </c>
    </row>
    <row r="261" spans="23:25" x14ac:dyDescent="0.25">
      <c r="W261" s="3">
        <v>42667</v>
      </c>
      <c r="X261" s="2">
        <v>1.0882000000000001</v>
      </c>
      <c r="Y261" s="2">
        <f t="shared" si="5"/>
        <v>-1.8377285726627063E-4</v>
      </c>
    </row>
    <row r="262" spans="23:25" x14ac:dyDescent="0.25">
      <c r="W262" s="3">
        <v>42664</v>
      </c>
      <c r="X262" s="2">
        <v>1.0884</v>
      </c>
      <c r="Y262" s="2">
        <f t="shared" ref="Y262:Y325" si="6">LN(X262/X263)</f>
        <v>-4.1259857735365642E-3</v>
      </c>
    </row>
    <row r="263" spans="23:25" x14ac:dyDescent="0.25">
      <c r="W263" s="3">
        <v>42663</v>
      </c>
      <c r="X263" s="2">
        <v>1.0929</v>
      </c>
      <c r="Y263" s="2">
        <f t="shared" si="6"/>
        <v>-4.1090319422471665E-3</v>
      </c>
    </row>
    <row r="264" spans="23:25" x14ac:dyDescent="0.25">
      <c r="W264" s="3">
        <v>42662</v>
      </c>
      <c r="X264" s="2">
        <v>1.0973999999999999</v>
      </c>
      <c r="Y264" s="2">
        <f t="shared" si="6"/>
        <v>-6.3766797879272999E-4</v>
      </c>
    </row>
    <row r="265" spans="23:25" x14ac:dyDescent="0.25">
      <c r="W265" s="3">
        <v>42661</v>
      </c>
      <c r="X265" s="2">
        <v>1.0981000000000001</v>
      </c>
      <c r="Y265" s="2">
        <f t="shared" si="6"/>
        <v>-1.7287661827943058E-3</v>
      </c>
    </row>
    <row r="266" spans="23:25" x14ac:dyDescent="0.25">
      <c r="W266" s="3">
        <v>42660</v>
      </c>
      <c r="X266" s="2">
        <v>1.1000000000000001</v>
      </c>
      <c r="Y266" s="2">
        <f t="shared" si="6"/>
        <v>2.5486997230137975E-3</v>
      </c>
    </row>
    <row r="267" spans="23:25" x14ac:dyDescent="0.25">
      <c r="W267" s="3">
        <v>42657</v>
      </c>
      <c r="X267" s="2">
        <v>1.0972</v>
      </c>
      <c r="Y267" s="2">
        <f t="shared" si="6"/>
        <v>-7.6266939499572946E-3</v>
      </c>
    </row>
    <row r="268" spans="23:25" x14ac:dyDescent="0.25">
      <c r="W268" s="3">
        <v>42656</v>
      </c>
      <c r="X268" s="2">
        <v>1.1055999999999999</v>
      </c>
      <c r="Y268" s="2">
        <f t="shared" si="6"/>
        <v>4.4418329840594101E-3</v>
      </c>
    </row>
    <row r="269" spans="23:25" x14ac:dyDescent="0.25">
      <c r="W269" s="3">
        <v>42655</v>
      </c>
      <c r="X269" s="2">
        <v>1.1007</v>
      </c>
      <c r="Y269" s="2">
        <f t="shared" si="6"/>
        <v>-4.2609193698164511E-3</v>
      </c>
    </row>
    <row r="270" spans="23:25" x14ac:dyDescent="0.25">
      <c r="W270" s="3">
        <v>42654</v>
      </c>
      <c r="X270" s="2">
        <v>1.1053999999999999</v>
      </c>
      <c r="Y270" s="2">
        <f t="shared" si="6"/>
        <v>-7.6601104519817215E-3</v>
      </c>
    </row>
    <row r="271" spans="23:25" x14ac:dyDescent="0.25">
      <c r="W271" s="3">
        <v>42653</v>
      </c>
      <c r="X271" s="2">
        <v>1.1139000000000001</v>
      </c>
      <c r="Y271" s="2">
        <f t="shared" si="6"/>
        <v>-5.5505961665496505E-3</v>
      </c>
    </row>
    <row r="272" spans="23:25" x14ac:dyDescent="0.25">
      <c r="W272" s="3">
        <v>42650</v>
      </c>
      <c r="X272" s="2">
        <v>1.1201000000000001</v>
      </c>
      <c r="Y272" s="2">
        <f t="shared" si="6"/>
        <v>4.4738800463776981E-3</v>
      </c>
    </row>
    <row r="273" spans="23:25" x14ac:dyDescent="0.25">
      <c r="W273" s="3">
        <v>42649</v>
      </c>
      <c r="X273" s="2">
        <v>1.1151</v>
      </c>
      <c r="Y273" s="2">
        <f t="shared" si="6"/>
        <v>-4.8309272696655803E-3</v>
      </c>
    </row>
    <row r="274" spans="23:25" x14ac:dyDescent="0.25">
      <c r="W274" s="3">
        <v>42648</v>
      </c>
      <c r="X274" s="2">
        <v>1.1205000000000001</v>
      </c>
      <c r="Y274" s="2">
        <f t="shared" si="6"/>
        <v>8.9249855028114404E-5</v>
      </c>
    </row>
    <row r="275" spans="23:25" x14ac:dyDescent="0.25">
      <c r="W275" s="3">
        <v>42647</v>
      </c>
      <c r="X275" s="2">
        <v>1.1204000000000001</v>
      </c>
      <c r="Y275" s="2">
        <f t="shared" si="6"/>
        <v>-6.2458177359440319E-4</v>
      </c>
    </row>
    <row r="276" spans="23:25" x14ac:dyDescent="0.25">
      <c r="W276" s="3">
        <v>42646</v>
      </c>
      <c r="X276" s="2">
        <v>1.1211</v>
      </c>
      <c r="Y276" s="2">
        <f t="shared" si="6"/>
        <v>-2.1384664658358724E-3</v>
      </c>
    </row>
    <row r="277" spans="23:25" x14ac:dyDescent="0.25">
      <c r="W277" s="3">
        <v>42643</v>
      </c>
      <c r="X277" s="2">
        <v>1.1234999999999999</v>
      </c>
      <c r="Y277" s="2">
        <f t="shared" si="6"/>
        <v>1.1577683085120586E-3</v>
      </c>
    </row>
    <row r="278" spans="23:25" x14ac:dyDescent="0.25">
      <c r="W278" s="3">
        <v>42642</v>
      </c>
      <c r="X278" s="2">
        <v>1.1222000000000001</v>
      </c>
      <c r="Y278" s="2">
        <f t="shared" si="6"/>
        <v>4.4565266569409695E-4</v>
      </c>
    </row>
    <row r="279" spans="23:25" x14ac:dyDescent="0.25">
      <c r="W279" s="3">
        <v>42641</v>
      </c>
      <c r="X279" s="2">
        <v>1.1216999999999999</v>
      </c>
      <c r="Y279" s="2">
        <f t="shared" si="6"/>
        <v>1.7831669091472686E-4</v>
      </c>
    </row>
    <row r="280" spans="23:25" x14ac:dyDescent="0.25">
      <c r="W280" s="3">
        <v>42640</v>
      </c>
      <c r="X280" s="2">
        <v>1.1214999999999999</v>
      </c>
      <c r="Y280" s="2">
        <f t="shared" si="6"/>
        <v>-3.4714530389156643E-3</v>
      </c>
    </row>
    <row r="281" spans="23:25" x14ac:dyDescent="0.25">
      <c r="W281" s="3">
        <v>42639</v>
      </c>
      <c r="X281" s="2">
        <v>1.1254</v>
      </c>
      <c r="Y281" s="2">
        <f t="shared" si="6"/>
        <v>2.4911044910796553E-3</v>
      </c>
    </row>
    <row r="282" spans="23:25" x14ac:dyDescent="0.25">
      <c r="W282" s="3">
        <v>42636</v>
      </c>
      <c r="X282" s="2">
        <v>1.1226</v>
      </c>
      <c r="Y282" s="2">
        <f t="shared" si="6"/>
        <v>1.6047074853018082E-3</v>
      </c>
    </row>
    <row r="283" spans="23:25" x14ac:dyDescent="0.25">
      <c r="W283" s="3">
        <v>42635</v>
      </c>
      <c r="X283" s="2">
        <v>1.1208</v>
      </c>
      <c r="Y283" s="2">
        <f t="shared" si="6"/>
        <v>1.6966562091218355E-3</v>
      </c>
    </row>
    <row r="284" spans="23:25" x14ac:dyDescent="0.25">
      <c r="W284" s="3">
        <v>42634</v>
      </c>
      <c r="X284" s="2">
        <v>1.1189</v>
      </c>
      <c r="Y284" s="2">
        <f t="shared" si="6"/>
        <v>3.4019728423593724E-3</v>
      </c>
    </row>
    <row r="285" spans="23:25" x14ac:dyDescent="0.25">
      <c r="W285" s="3">
        <v>42633</v>
      </c>
      <c r="X285" s="2">
        <v>1.1151</v>
      </c>
      <c r="Y285" s="2">
        <f t="shared" si="6"/>
        <v>-2.1499605164076686E-3</v>
      </c>
    </row>
    <row r="286" spans="23:25" x14ac:dyDescent="0.25">
      <c r="W286" s="3">
        <v>42632</v>
      </c>
      <c r="X286" s="2">
        <v>1.1174999999999999</v>
      </c>
      <c r="Y286" s="2">
        <f t="shared" si="6"/>
        <v>1.7913126151366107E-3</v>
      </c>
    </row>
    <row r="287" spans="23:25" x14ac:dyDescent="0.25">
      <c r="W287" s="3">
        <v>42629</v>
      </c>
      <c r="X287" s="2">
        <v>1.1154999999999999</v>
      </c>
      <c r="Y287" s="2">
        <f t="shared" si="6"/>
        <v>-7.9468251597897034E-3</v>
      </c>
    </row>
    <row r="288" spans="23:25" x14ac:dyDescent="0.25">
      <c r="W288" s="3">
        <v>42628</v>
      </c>
      <c r="X288" s="2">
        <v>1.1244000000000001</v>
      </c>
      <c r="Y288" s="2">
        <f t="shared" si="6"/>
        <v>-5.3347560614363382E-4</v>
      </c>
    </row>
    <row r="289" spans="23:25" x14ac:dyDescent="0.25">
      <c r="W289" s="3">
        <v>42627</v>
      </c>
      <c r="X289" s="2">
        <v>1.125</v>
      </c>
      <c r="Y289" s="2">
        <f t="shared" si="6"/>
        <v>2.6702285558788921E-3</v>
      </c>
    </row>
    <row r="290" spans="23:25" x14ac:dyDescent="0.25">
      <c r="W290" s="3">
        <v>42626</v>
      </c>
      <c r="X290" s="2">
        <v>1.1219999999999999</v>
      </c>
      <c r="Y290" s="2">
        <f t="shared" si="6"/>
        <v>-1.3360055427422512E-3</v>
      </c>
    </row>
    <row r="291" spans="23:25" x14ac:dyDescent="0.25">
      <c r="W291" s="3">
        <v>42625</v>
      </c>
      <c r="X291" s="2">
        <v>1.1234999999999999</v>
      </c>
      <c r="Y291" s="2">
        <f t="shared" si="6"/>
        <v>1.7803097786025094E-4</v>
      </c>
    </row>
    <row r="292" spans="23:25" x14ac:dyDescent="0.25">
      <c r="W292" s="3">
        <v>42622</v>
      </c>
      <c r="X292" s="2">
        <v>1.1233</v>
      </c>
      <c r="Y292" s="2">
        <f t="shared" si="6"/>
        <v>-2.400748052112029E-3</v>
      </c>
    </row>
    <row r="293" spans="23:25" x14ac:dyDescent="0.25">
      <c r="W293" s="3">
        <v>42621</v>
      </c>
      <c r="X293" s="2">
        <v>1.1259999999999999</v>
      </c>
      <c r="Y293" s="2">
        <f t="shared" si="6"/>
        <v>1.8667501754143019E-3</v>
      </c>
    </row>
    <row r="294" spans="23:25" x14ac:dyDescent="0.25">
      <c r="W294" s="3">
        <v>42620</v>
      </c>
      <c r="X294" s="2">
        <v>1.1238999999999999</v>
      </c>
      <c r="Y294" s="2">
        <f t="shared" si="6"/>
        <v>-1.4226018225655741E-3</v>
      </c>
    </row>
    <row r="295" spans="23:25" x14ac:dyDescent="0.25">
      <c r="W295" s="3">
        <v>42619</v>
      </c>
      <c r="X295" s="2">
        <v>1.1254999999999999</v>
      </c>
      <c r="Y295" s="2">
        <f t="shared" si="6"/>
        <v>9.6420709512090239E-3</v>
      </c>
    </row>
    <row r="296" spans="23:25" x14ac:dyDescent="0.25">
      <c r="W296" s="3">
        <v>42618</v>
      </c>
      <c r="X296" s="2">
        <v>1.1147</v>
      </c>
      <c r="Y296" s="2">
        <f t="shared" si="6"/>
        <v>-8.0706635775601497E-4</v>
      </c>
    </row>
    <row r="297" spans="23:25" x14ac:dyDescent="0.25">
      <c r="W297" s="3">
        <v>42615</v>
      </c>
      <c r="X297" s="2">
        <v>1.1155999999999999</v>
      </c>
      <c r="Y297" s="2">
        <f t="shared" si="6"/>
        <v>-3.6684155128173931E-3</v>
      </c>
    </row>
    <row r="298" spans="23:25" x14ac:dyDescent="0.25">
      <c r="W298" s="3">
        <v>42614</v>
      </c>
      <c r="X298" s="2">
        <v>1.1196999999999999</v>
      </c>
      <c r="Y298" s="2">
        <f t="shared" si="6"/>
        <v>3.4891558547232994E-3</v>
      </c>
    </row>
    <row r="299" spans="23:25" x14ac:dyDescent="0.25">
      <c r="W299" s="3">
        <v>42613</v>
      </c>
      <c r="X299" s="2">
        <v>1.1157999999999999</v>
      </c>
      <c r="Y299" s="2">
        <f t="shared" si="6"/>
        <v>1.3452313584195871E-3</v>
      </c>
    </row>
    <row r="300" spans="23:25" x14ac:dyDescent="0.25">
      <c r="W300" s="3">
        <v>42612</v>
      </c>
      <c r="X300" s="2">
        <v>1.1143000000000001</v>
      </c>
      <c r="Y300" s="2">
        <f t="shared" si="6"/>
        <v>-4.1196547606671399E-3</v>
      </c>
    </row>
    <row r="301" spans="23:25" x14ac:dyDescent="0.25">
      <c r="W301" s="3">
        <v>42611</v>
      </c>
      <c r="X301" s="2">
        <v>1.1189</v>
      </c>
      <c r="Y301" s="2">
        <f t="shared" si="6"/>
        <v>-8.0403810111729832E-4</v>
      </c>
    </row>
    <row r="302" spans="23:25" x14ac:dyDescent="0.25">
      <c r="W302" s="3">
        <v>42608</v>
      </c>
      <c r="X302" s="2">
        <v>1.1197999999999999</v>
      </c>
      <c r="Y302" s="2">
        <f t="shared" si="6"/>
        <v>-7.7392193427975866E-3</v>
      </c>
    </row>
    <row r="303" spans="23:25" x14ac:dyDescent="0.25">
      <c r="W303" s="3">
        <v>42607</v>
      </c>
      <c r="X303" s="2">
        <v>1.1285000000000001</v>
      </c>
      <c r="Y303" s="2">
        <f t="shared" si="6"/>
        <v>1.8626108538125101E-3</v>
      </c>
    </row>
    <row r="304" spans="23:25" x14ac:dyDescent="0.25">
      <c r="W304" s="3">
        <v>42606</v>
      </c>
      <c r="X304" s="2">
        <v>1.1264000000000001</v>
      </c>
      <c r="Y304" s="2">
        <f t="shared" si="6"/>
        <v>-3.6333063142465218E-3</v>
      </c>
    </row>
    <row r="305" spans="23:25" x14ac:dyDescent="0.25">
      <c r="W305" s="3">
        <v>42605</v>
      </c>
      <c r="X305" s="2">
        <v>1.1305000000000001</v>
      </c>
      <c r="Y305" s="2">
        <f t="shared" si="6"/>
        <v>-1.3259670451037169E-3</v>
      </c>
    </row>
    <row r="306" spans="23:25" x14ac:dyDescent="0.25">
      <c r="W306" s="3">
        <v>42604</v>
      </c>
      <c r="X306" s="2">
        <v>1.1320000000000001</v>
      </c>
      <c r="Y306" s="2">
        <f t="shared" si="6"/>
        <v>-4.4159859406082193E-4</v>
      </c>
    </row>
    <row r="307" spans="23:25" x14ac:dyDescent="0.25">
      <c r="W307" s="3">
        <v>42601</v>
      </c>
      <c r="X307" s="2">
        <v>1.1325000000000001</v>
      </c>
      <c r="Y307" s="2">
        <f t="shared" si="6"/>
        <v>-2.5574333794366774E-3</v>
      </c>
    </row>
    <row r="308" spans="23:25" x14ac:dyDescent="0.25">
      <c r="W308" s="3">
        <v>42600</v>
      </c>
      <c r="X308" s="2">
        <v>1.1354</v>
      </c>
      <c r="Y308" s="2">
        <f t="shared" si="6"/>
        <v>5.7413044691244633E-3</v>
      </c>
    </row>
    <row r="309" spans="23:25" x14ac:dyDescent="0.25">
      <c r="W309" s="3">
        <v>42599</v>
      </c>
      <c r="X309" s="2">
        <v>1.1289</v>
      </c>
      <c r="Y309" s="2">
        <f t="shared" si="6"/>
        <v>8.8621062163033056E-4</v>
      </c>
    </row>
    <row r="310" spans="23:25" x14ac:dyDescent="0.25">
      <c r="W310" s="3">
        <v>42598</v>
      </c>
      <c r="X310" s="2">
        <v>1.1278999999999999</v>
      </c>
      <c r="Y310" s="2">
        <f t="shared" si="6"/>
        <v>8.4584041663251404E-3</v>
      </c>
    </row>
    <row r="311" spans="23:25" x14ac:dyDescent="0.25">
      <c r="W311" s="3">
        <v>42597</v>
      </c>
      <c r="X311" s="2">
        <v>1.1184000000000001</v>
      </c>
      <c r="Y311" s="2">
        <f t="shared" si="6"/>
        <v>1.9690331252125459E-3</v>
      </c>
    </row>
    <row r="312" spans="23:25" x14ac:dyDescent="0.25">
      <c r="W312" s="3">
        <v>42594</v>
      </c>
      <c r="X312" s="2">
        <v>1.1162000000000001</v>
      </c>
      <c r="Y312" s="2">
        <f t="shared" si="6"/>
        <v>2.2422539552788994E-3</v>
      </c>
    </row>
    <row r="313" spans="23:25" x14ac:dyDescent="0.25">
      <c r="W313" s="3">
        <v>42593</v>
      </c>
      <c r="X313" s="2">
        <v>1.1136999999999999</v>
      </c>
      <c r="Y313" s="2">
        <f t="shared" si="6"/>
        <v>-3.4957235436975762E-3</v>
      </c>
    </row>
    <row r="314" spans="23:25" x14ac:dyDescent="0.25">
      <c r="W314" s="3">
        <v>42592</v>
      </c>
      <c r="X314" s="2">
        <v>1.1175999999999999</v>
      </c>
      <c r="Y314" s="2">
        <f t="shared" si="6"/>
        <v>5.2931537031826979E-3</v>
      </c>
    </row>
    <row r="315" spans="23:25" x14ac:dyDescent="0.25">
      <c r="W315" s="3">
        <v>42591</v>
      </c>
      <c r="X315" s="2">
        <v>1.1116999999999999</v>
      </c>
      <c r="Y315" s="2">
        <f t="shared" si="6"/>
        <v>2.6120258039305272E-3</v>
      </c>
    </row>
    <row r="316" spans="23:25" x14ac:dyDescent="0.25">
      <c r="W316" s="3">
        <v>42590</v>
      </c>
      <c r="X316" s="2">
        <v>1.1088</v>
      </c>
      <c r="Y316" s="2">
        <f t="shared" si="6"/>
        <v>1.8039144993444434E-4</v>
      </c>
    </row>
    <row r="317" spans="23:25" x14ac:dyDescent="0.25">
      <c r="W317" s="3">
        <v>42587</v>
      </c>
      <c r="X317" s="2">
        <v>1.1086</v>
      </c>
      <c r="Y317" s="2">
        <f t="shared" si="6"/>
        <v>-3.9611142898404545E-3</v>
      </c>
    </row>
    <row r="318" spans="23:25" x14ac:dyDescent="0.25">
      <c r="W318" s="3">
        <v>42586</v>
      </c>
      <c r="X318" s="2">
        <v>1.113</v>
      </c>
      <c r="Y318" s="2">
        <f t="shared" si="6"/>
        <v>-1.7056424979809692E-3</v>
      </c>
    </row>
    <row r="319" spans="23:25" x14ac:dyDescent="0.25">
      <c r="W319" s="3">
        <v>42585</v>
      </c>
      <c r="X319" s="2">
        <v>1.1149</v>
      </c>
      <c r="Y319" s="2">
        <f t="shared" si="6"/>
        <v>-6.7045350147254303E-3</v>
      </c>
    </row>
    <row r="320" spans="23:25" x14ac:dyDescent="0.25">
      <c r="W320" s="3">
        <v>42584</v>
      </c>
      <c r="X320" s="2">
        <v>1.1224000000000001</v>
      </c>
      <c r="Y320" s="2">
        <f t="shared" si="6"/>
        <v>5.4496047675646848E-3</v>
      </c>
    </row>
    <row r="321" spans="23:25" x14ac:dyDescent="0.25">
      <c r="W321" s="3">
        <v>42583</v>
      </c>
      <c r="X321" s="2">
        <v>1.1163000000000001</v>
      </c>
      <c r="Y321" s="2">
        <f t="shared" si="6"/>
        <v>-9.8491300436180564E-4</v>
      </c>
    </row>
    <row r="322" spans="23:25" x14ac:dyDescent="0.25">
      <c r="W322" s="3">
        <v>42580</v>
      </c>
      <c r="X322" s="2">
        <v>1.1173999999999999</v>
      </c>
      <c r="Y322" s="2">
        <f t="shared" si="6"/>
        <v>8.7187645021612054E-3</v>
      </c>
    </row>
    <row r="323" spans="23:25" x14ac:dyDescent="0.25">
      <c r="W323" s="3">
        <v>42579</v>
      </c>
      <c r="X323" s="2">
        <v>1.1076999999999999</v>
      </c>
      <c r="Y323" s="2">
        <f t="shared" si="6"/>
        <v>1.7167386190545491E-3</v>
      </c>
    </row>
    <row r="324" spans="23:25" x14ac:dyDescent="0.25">
      <c r="W324" s="3">
        <v>42578</v>
      </c>
      <c r="X324" s="2">
        <v>1.1057999999999999</v>
      </c>
      <c r="Y324" s="2">
        <f t="shared" si="6"/>
        <v>6.5324129953123668E-3</v>
      </c>
    </row>
    <row r="325" spans="23:25" x14ac:dyDescent="0.25">
      <c r="W325" s="3">
        <v>42577</v>
      </c>
      <c r="X325" s="2">
        <v>1.0986</v>
      </c>
      <c r="Y325" s="2">
        <f t="shared" si="6"/>
        <v>-8.1888908629577917E-4</v>
      </c>
    </row>
    <row r="326" spans="23:25" x14ac:dyDescent="0.25">
      <c r="W326" s="3">
        <v>42576</v>
      </c>
      <c r="X326" s="2">
        <v>1.0994999999999999</v>
      </c>
      <c r="Y326" s="2">
        <f t="shared" ref="Y326:Y389" si="7">LN(X326/X327)</f>
        <v>1.6384493015451165E-3</v>
      </c>
    </row>
    <row r="327" spans="23:25" x14ac:dyDescent="0.25">
      <c r="W327" s="3">
        <v>42573</v>
      </c>
      <c r="X327" s="2">
        <v>1.0976999999999999</v>
      </c>
      <c r="Y327" s="2">
        <f t="shared" si="7"/>
        <v>-4.4539454623124634E-3</v>
      </c>
    </row>
    <row r="328" spans="23:25" x14ac:dyDescent="0.25">
      <c r="W328" s="3">
        <v>42572</v>
      </c>
      <c r="X328" s="2">
        <v>1.1026</v>
      </c>
      <c r="Y328" s="2">
        <f t="shared" si="7"/>
        <v>9.9813991318555158E-4</v>
      </c>
    </row>
    <row r="329" spans="23:25" x14ac:dyDescent="0.25">
      <c r="W329" s="3">
        <v>42571</v>
      </c>
      <c r="X329" s="2">
        <v>1.1014999999999999</v>
      </c>
      <c r="Y329" s="2">
        <f t="shared" si="7"/>
        <v>-5.445634550986046E-4</v>
      </c>
    </row>
    <row r="330" spans="23:25" x14ac:dyDescent="0.25">
      <c r="W330" s="3">
        <v>42570</v>
      </c>
      <c r="X330" s="2">
        <v>1.1021000000000001</v>
      </c>
      <c r="Y330" s="2">
        <f t="shared" si="7"/>
        <v>-4.8877722217942629E-3</v>
      </c>
    </row>
    <row r="331" spans="23:25" x14ac:dyDescent="0.25">
      <c r="W331" s="3">
        <v>42569</v>
      </c>
      <c r="X331" s="2">
        <v>1.1074999999999999</v>
      </c>
      <c r="Y331" s="2">
        <f t="shared" si="7"/>
        <v>3.6182762224996126E-3</v>
      </c>
    </row>
    <row r="332" spans="23:25" x14ac:dyDescent="0.25">
      <c r="W332" s="3">
        <v>42566</v>
      </c>
      <c r="X332" s="2">
        <v>1.1034999999999999</v>
      </c>
      <c r="Y332" s="2">
        <f t="shared" si="7"/>
        <v>-7.6732491137367145E-3</v>
      </c>
    </row>
    <row r="333" spans="23:25" x14ac:dyDescent="0.25">
      <c r="W333" s="3">
        <v>42565</v>
      </c>
      <c r="X333" s="2">
        <v>1.1120000000000001</v>
      </c>
      <c r="Y333" s="2">
        <f t="shared" si="7"/>
        <v>2.7014874601607392E-3</v>
      </c>
    </row>
    <row r="334" spans="23:25" x14ac:dyDescent="0.25">
      <c r="W334" s="3">
        <v>42564</v>
      </c>
      <c r="X334" s="2">
        <v>1.109</v>
      </c>
      <c r="Y334" s="2">
        <f t="shared" si="7"/>
        <v>2.6183934421585126E-3</v>
      </c>
    </row>
    <row r="335" spans="23:25" x14ac:dyDescent="0.25">
      <c r="W335" s="3">
        <v>42563</v>
      </c>
      <c r="X335" s="2">
        <v>1.1061000000000001</v>
      </c>
      <c r="Y335" s="2">
        <f t="shared" si="7"/>
        <v>2.7126000437611856E-4</v>
      </c>
    </row>
    <row r="336" spans="23:25" x14ac:dyDescent="0.25">
      <c r="W336" s="3">
        <v>42562</v>
      </c>
      <c r="X336" s="2">
        <v>1.1057999999999999</v>
      </c>
      <c r="Y336" s="2">
        <f t="shared" si="7"/>
        <v>6.3322630909607954E-4</v>
      </c>
    </row>
    <row r="337" spans="23:25" x14ac:dyDescent="0.25">
      <c r="W337" s="3">
        <v>42559</v>
      </c>
      <c r="X337" s="2">
        <v>1.1051</v>
      </c>
      <c r="Y337" s="2">
        <f t="shared" si="7"/>
        <v>-1.0852854461287267E-3</v>
      </c>
    </row>
    <row r="338" spans="23:25" x14ac:dyDescent="0.25">
      <c r="W338" s="3">
        <v>42558</v>
      </c>
      <c r="X338" s="2">
        <v>1.1063000000000001</v>
      </c>
      <c r="Y338" s="2">
        <f t="shared" si="7"/>
        <v>-3.3389012655147096E-3</v>
      </c>
    </row>
    <row r="339" spans="23:25" x14ac:dyDescent="0.25">
      <c r="W339" s="3">
        <v>42557</v>
      </c>
      <c r="X339" s="2">
        <v>1.1100000000000001</v>
      </c>
      <c r="Y339" s="2">
        <f t="shared" si="7"/>
        <v>2.1645030095732718E-3</v>
      </c>
    </row>
    <row r="340" spans="23:25" x14ac:dyDescent="0.25">
      <c r="W340" s="3">
        <v>42556</v>
      </c>
      <c r="X340" s="2">
        <v>1.1075999999999999</v>
      </c>
      <c r="Y340" s="2">
        <f t="shared" si="7"/>
        <v>-7.0175726586465346E-3</v>
      </c>
    </row>
    <row r="341" spans="23:25" x14ac:dyDescent="0.25">
      <c r="W341" s="3">
        <v>42555</v>
      </c>
      <c r="X341" s="2">
        <v>1.1153999999999999</v>
      </c>
      <c r="Y341" s="2">
        <f t="shared" si="7"/>
        <v>1.6150743752980561E-3</v>
      </c>
    </row>
    <row r="342" spans="23:25" x14ac:dyDescent="0.25">
      <c r="W342" s="3">
        <v>42552</v>
      </c>
      <c r="X342" s="2">
        <v>1.1135999999999999</v>
      </c>
      <c r="Y342" s="2">
        <f t="shared" si="7"/>
        <v>2.6976007726483352E-3</v>
      </c>
    </row>
    <row r="343" spans="23:25" x14ac:dyDescent="0.25">
      <c r="W343" s="3">
        <v>42551</v>
      </c>
      <c r="X343" s="2">
        <v>1.1106</v>
      </c>
      <c r="Y343" s="2">
        <f t="shared" si="7"/>
        <v>-1.7093252328885099E-3</v>
      </c>
    </row>
    <row r="344" spans="23:25" x14ac:dyDescent="0.25">
      <c r="W344" s="3">
        <v>42550</v>
      </c>
      <c r="X344" s="2">
        <v>1.1125</v>
      </c>
      <c r="Y344" s="2">
        <f t="shared" si="7"/>
        <v>5.4078545492910026E-3</v>
      </c>
    </row>
    <row r="345" spans="23:25" x14ac:dyDescent="0.25">
      <c r="W345" s="3">
        <v>42549</v>
      </c>
      <c r="X345" s="2">
        <v>1.1065</v>
      </c>
      <c r="Y345" s="2">
        <f t="shared" si="7"/>
        <v>3.6215521701033096E-3</v>
      </c>
    </row>
    <row r="346" spans="23:25" x14ac:dyDescent="0.25">
      <c r="W346" s="3">
        <v>42548</v>
      </c>
      <c r="X346" s="2">
        <v>1.1025</v>
      </c>
      <c r="Y346" s="2">
        <f t="shared" si="7"/>
        <v>-8.310046918568131E-3</v>
      </c>
    </row>
    <row r="347" spans="23:25" x14ac:dyDescent="0.25">
      <c r="W347" s="3">
        <v>42545</v>
      </c>
      <c r="X347" s="2">
        <v>1.1116999999999999</v>
      </c>
      <c r="Y347" s="2">
        <f t="shared" si="7"/>
        <v>-2.3821231264225105E-2</v>
      </c>
    </row>
    <row r="348" spans="23:25" x14ac:dyDescent="0.25">
      <c r="W348" s="3">
        <v>42544</v>
      </c>
      <c r="X348" s="2">
        <v>1.1385000000000001</v>
      </c>
      <c r="Y348" s="2">
        <f t="shared" si="7"/>
        <v>7.8480187648169025E-3</v>
      </c>
    </row>
    <row r="349" spans="23:25" x14ac:dyDescent="0.25">
      <c r="W349" s="3">
        <v>42543</v>
      </c>
      <c r="X349" s="2">
        <v>1.1295999999999999</v>
      </c>
      <c r="Y349" s="2">
        <f t="shared" si="7"/>
        <v>4.7919161710029516E-3</v>
      </c>
    </row>
    <row r="350" spans="23:25" x14ac:dyDescent="0.25">
      <c r="W350" s="3">
        <v>42542</v>
      </c>
      <c r="X350" s="2">
        <v>1.1242000000000001</v>
      </c>
      <c r="Y350" s="2">
        <f t="shared" si="7"/>
        <v>-6.3841323410805777E-3</v>
      </c>
    </row>
    <row r="351" spans="23:25" x14ac:dyDescent="0.25">
      <c r="W351" s="3">
        <v>42541</v>
      </c>
      <c r="X351" s="2">
        <v>1.1314</v>
      </c>
      <c r="Y351" s="2">
        <f t="shared" si="7"/>
        <v>3.2756436708133293E-3</v>
      </c>
    </row>
    <row r="352" spans="23:25" x14ac:dyDescent="0.25">
      <c r="W352" s="3">
        <v>42538</v>
      </c>
      <c r="X352" s="2">
        <v>1.1276999999999999</v>
      </c>
      <c r="Y352" s="2">
        <f t="shared" si="7"/>
        <v>4.621819621832622E-3</v>
      </c>
    </row>
    <row r="353" spans="23:25" x14ac:dyDescent="0.25">
      <c r="W353" s="3">
        <v>42537</v>
      </c>
      <c r="X353" s="2">
        <v>1.1225000000000001</v>
      </c>
      <c r="Y353" s="2">
        <f t="shared" si="7"/>
        <v>-3.1131890832261592E-3</v>
      </c>
    </row>
    <row r="354" spans="23:25" x14ac:dyDescent="0.25">
      <c r="W354" s="3">
        <v>42536</v>
      </c>
      <c r="X354" s="2">
        <v>1.1259999999999999</v>
      </c>
      <c r="Y354" s="2">
        <f t="shared" si="7"/>
        <v>4.7180396416532907E-3</v>
      </c>
    </row>
    <row r="355" spans="23:25" x14ac:dyDescent="0.25">
      <c r="W355" s="3">
        <v>42535</v>
      </c>
      <c r="X355" s="2">
        <v>1.1207</v>
      </c>
      <c r="Y355" s="2">
        <f t="shared" si="7"/>
        <v>-7.5559273213519395E-3</v>
      </c>
    </row>
    <row r="356" spans="23:25" x14ac:dyDescent="0.25">
      <c r="W356" s="3">
        <v>42534</v>
      </c>
      <c r="X356" s="2">
        <v>1.1292</v>
      </c>
      <c r="Y356" s="2">
        <f t="shared" si="7"/>
        <v>3.6374968023081514E-3</v>
      </c>
    </row>
    <row r="357" spans="23:25" x14ac:dyDescent="0.25">
      <c r="W357" s="3">
        <v>42531</v>
      </c>
      <c r="X357" s="2">
        <v>1.1251</v>
      </c>
      <c r="Y357" s="2">
        <f t="shared" si="7"/>
        <v>-5.7606398503858257E-3</v>
      </c>
    </row>
    <row r="358" spans="23:25" x14ac:dyDescent="0.25">
      <c r="W358" s="3">
        <v>42530</v>
      </c>
      <c r="X358" s="2">
        <v>1.1315999999999999</v>
      </c>
      <c r="Y358" s="2">
        <f t="shared" si="7"/>
        <v>-6.9570092583268904E-3</v>
      </c>
    </row>
    <row r="359" spans="23:25" x14ac:dyDescent="0.25">
      <c r="W359" s="3">
        <v>42529</v>
      </c>
      <c r="X359" s="2">
        <v>1.1395</v>
      </c>
      <c r="Y359" s="2">
        <f t="shared" si="7"/>
        <v>3.2523212424067395E-3</v>
      </c>
    </row>
    <row r="360" spans="23:25" x14ac:dyDescent="0.25">
      <c r="W360" s="3">
        <v>42528</v>
      </c>
      <c r="X360" s="2">
        <v>1.1357999999999999</v>
      </c>
      <c r="Y360" s="2">
        <f t="shared" si="7"/>
        <v>2.6416589771899426E-4</v>
      </c>
    </row>
    <row r="361" spans="23:25" x14ac:dyDescent="0.25">
      <c r="W361" s="3">
        <v>42527</v>
      </c>
      <c r="X361" s="2">
        <v>1.1355</v>
      </c>
      <c r="Y361" s="2">
        <f t="shared" si="7"/>
        <v>-1.0562451470517394E-3</v>
      </c>
    </row>
    <row r="362" spans="23:25" x14ac:dyDescent="0.25">
      <c r="W362" s="3">
        <v>42524</v>
      </c>
      <c r="X362" s="2">
        <v>1.1367</v>
      </c>
      <c r="Y362" s="2">
        <f t="shared" si="7"/>
        <v>1.9185240721348643E-2</v>
      </c>
    </row>
    <row r="363" spans="23:25" x14ac:dyDescent="0.25">
      <c r="W363" s="3">
        <v>42523</v>
      </c>
      <c r="X363" s="2">
        <v>1.1151</v>
      </c>
      <c r="Y363" s="2">
        <f t="shared" si="7"/>
        <v>-3.3125953564885663E-3</v>
      </c>
    </row>
    <row r="364" spans="23:25" x14ac:dyDescent="0.25">
      <c r="W364" s="3">
        <v>42522</v>
      </c>
      <c r="X364" s="2">
        <v>1.1188</v>
      </c>
      <c r="Y364" s="2">
        <f t="shared" si="7"/>
        <v>5.0179316760689784E-3</v>
      </c>
    </row>
    <row r="365" spans="23:25" x14ac:dyDescent="0.25">
      <c r="W365" s="3">
        <v>42521</v>
      </c>
      <c r="X365" s="2">
        <v>1.1132</v>
      </c>
      <c r="Y365" s="2">
        <f t="shared" si="7"/>
        <v>-5.3884150383247376E-4</v>
      </c>
    </row>
    <row r="366" spans="23:25" x14ac:dyDescent="0.25">
      <c r="W366" s="3">
        <v>42520</v>
      </c>
      <c r="X366" s="2">
        <v>1.1137999999999999</v>
      </c>
      <c r="Y366" s="2">
        <f t="shared" si="7"/>
        <v>2.0671377513168262E-3</v>
      </c>
    </row>
    <row r="367" spans="23:25" x14ac:dyDescent="0.25">
      <c r="W367" s="3">
        <v>42517</v>
      </c>
      <c r="X367" s="2">
        <v>1.1114999999999999</v>
      </c>
      <c r="Y367" s="2">
        <f t="shared" si="7"/>
        <v>-7.0823730530079837E-3</v>
      </c>
    </row>
    <row r="368" spans="23:25" x14ac:dyDescent="0.25">
      <c r="W368" s="3">
        <v>42516</v>
      </c>
      <c r="X368" s="2">
        <v>1.1194</v>
      </c>
      <c r="Y368" s="2">
        <f t="shared" si="7"/>
        <v>3.4900925846721039E-3</v>
      </c>
    </row>
    <row r="369" spans="23:25" x14ac:dyDescent="0.25">
      <c r="W369" s="3">
        <v>42515</v>
      </c>
      <c r="X369" s="2">
        <v>1.1154999999999999</v>
      </c>
      <c r="Y369" s="2">
        <f t="shared" si="7"/>
        <v>1.2558308073163081E-3</v>
      </c>
    </row>
    <row r="370" spans="23:25" x14ac:dyDescent="0.25">
      <c r="W370" s="3">
        <v>42514</v>
      </c>
      <c r="X370" s="2">
        <v>1.1141000000000001</v>
      </c>
      <c r="Y370" s="2">
        <f t="shared" si="7"/>
        <v>-7.0659030173705955E-3</v>
      </c>
    </row>
    <row r="371" spans="23:25" x14ac:dyDescent="0.25">
      <c r="W371" s="3">
        <v>42513</v>
      </c>
      <c r="X371" s="2">
        <v>1.1219999999999999</v>
      </c>
      <c r="Y371" s="2">
        <f t="shared" si="7"/>
        <v>-3.5644270560967496E-4</v>
      </c>
    </row>
    <row r="372" spans="23:25" x14ac:dyDescent="0.25">
      <c r="W372" s="3">
        <v>42510</v>
      </c>
      <c r="X372" s="2">
        <v>1.1224000000000001</v>
      </c>
      <c r="Y372" s="2">
        <f t="shared" si="7"/>
        <v>1.8727432235734881E-3</v>
      </c>
    </row>
    <row r="373" spans="23:25" x14ac:dyDescent="0.25">
      <c r="W373" s="3">
        <v>42509</v>
      </c>
      <c r="X373" s="2">
        <v>1.1203000000000001</v>
      </c>
      <c r="Y373" s="2">
        <f t="shared" si="7"/>
        <v>-1.159730715647906E-3</v>
      </c>
    </row>
    <row r="374" spans="23:25" x14ac:dyDescent="0.25">
      <c r="W374" s="3">
        <v>42508</v>
      </c>
      <c r="X374" s="2">
        <v>1.1215999999999999</v>
      </c>
      <c r="Y374" s="2">
        <f t="shared" si="7"/>
        <v>-8.6111766520955198E-3</v>
      </c>
    </row>
    <row r="375" spans="23:25" x14ac:dyDescent="0.25">
      <c r="W375" s="3">
        <v>42507</v>
      </c>
      <c r="X375" s="2">
        <v>1.1313</v>
      </c>
      <c r="Y375" s="2">
        <f t="shared" si="7"/>
        <v>-7.0690115164253838E-4</v>
      </c>
    </row>
    <row r="376" spans="23:25" x14ac:dyDescent="0.25">
      <c r="W376" s="3">
        <v>42506</v>
      </c>
      <c r="X376" s="2">
        <v>1.1320999999999999</v>
      </c>
      <c r="Y376" s="2">
        <f t="shared" si="7"/>
        <v>1.0605392067823891E-3</v>
      </c>
    </row>
    <row r="377" spans="23:25" x14ac:dyDescent="0.25">
      <c r="W377" s="3">
        <v>42503</v>
      </c>
      <c r="X377" s="2">
        <v>1.1309</v>
      </c>
      <c r="Y377" s="2">
        <f t="shared" si="7"/>
        <v>-5.9949046683894372E-3</v>
      </c>
    </row>
    <row r="378" spans="23:25" x14ac:dyDescent="0.25">
      <c r="W378" s="3">
        <v>42502</v>
      </c>
      <c r="X378" s="2">
        <v>1.1376999999999999</v>
      </c>
      <c r="Y378" s="2">
        <f t="shared" si="7"/>
        <v>-4.2976867446914519E-3</v>
      </c>
    </row>
    <row r="379" spans="23:25" x14ac:dyDescent="0.25">
      <c r="W379" s="3">
        <v>42501</v>
      </c>
      <c r="X379" s="2">
        <v>1.1426000000000001</v>
      </c>
      <c r="Y379" s="2">
        <f t="shared" si="7"/>
        <v>4.7372665135174928E-3</v>
      </c>
    </row>
    <row r="380" spans="23:25" x14ac:dyDescent="0.25">
      <c r="W380" s="3">
        <v>42500</v>
      </c>
      <c r="X380" s="2">
        <v>1.1372</v>
      </c>
      <c r="Y380" s="2">
        <f t="shared" si="7"/>
        <v>-9.6682055432638445E-4</v>
      </c>
    </row>
    <row r="381" spans="23:25" x14ac:dyDescent="0.25">
      <c r="W381" s="3">
        <v>42499</v>
      </c>
      <c r="X381" s="2">
        <v>1.1383000000000001</v>
      </c>
      <c r="Y381" s="2">
        <f t="shared" si="7"/>
        <v>-1.8431567073459482E-3</v>
      </c>
    </row>
    <row r="382" spans="23:25" x14ac:dyDescent="0.25">
      <c r="W382" s="3">
        <v>42496</v>
      </c>
      <c r="X382" s="2">
        <v>1.1404000000000001</v>
      </c>
      <c r="Y382" s="2">
        <f t="shared" si="7"/>
        <v>-8.7684685925761891E-5</v>
      </c>
    </row>
    <row r="383" spans="23:25" x14ac:dyDescent="0.25">
      <c r="W383" s="3">
        <v>42495</v>
      </c>
      <c r="X383" s="2">
        <v>1.1405000000000001</v>
      </c>
      <c r="Y383" s="2">
        <f t="shared" si="7"/>
        <v>-7.164105426915807E-3</v>
      </c>
    </row>
    <row r="384" spans="23:25" x14ac:dyDescent="0.25">
      <c r="W384" s="3">
        <v>42494</v>
      </c>
      <c r="X384" s="2">
        <v>1.1487000000000001</v>
      </c>
      <c r="Y384" s="2">
        <f t="shared" si="7"/>
        <v>-7.8318761345653521E-4</v>
      </c>
    </row>
    <row r="385" spans="23:25" x14ac:dyDescent="0.25">
      <c r="W385" s="3">
        <v>42493</v>
      </c>
      <c r="X385" s="2">
        <v>1.1496</v>
      </c>
      <c r="Y385" s="2">
        <f t="shared" si="7"/>
        <v>-3.3000464164971489E-3</v>
      </c>
    </row>
    <row r="386" spans="23:25" x14ac:dyDescent="0.25">
      <c r="W386" s="3">
        <v>42492</v>
      </c>
      <c r="X386" s="2">
        <v>1.1534</v>
      </c>
      <c r="Y386" s="2">
        <f t="shared" si="7"/>
        <v>7.2221327620185178E-3</v>
      </c>
    </row>
    <row r="387" spans="23:25" x14ac:dyDescent="0.25">
      <c r="W387" s="3">
        <v>42489</v>
      </c>
      <c r="X387" s="2">
        <v>1.1451</v>
      </c>
      <c r="Y387" s="2">
        <f t="shared" si="7"/>
        <v>8.6831225734608566E-3</v>
      </c>
    </row>
    <row r="388" spans="23:25" x14ac:dyDescent="0.25">
      <c r="W388" s="3">
        <v>42488</v>
      </c>
      <c r="X388" s="2">
        <v>1.1352</v>
      </c>
      <c r="Y388" s="2">
        <f t="shared" si="7"/>
        <v>2.6462042432732653E-3</v>
      </c>
    </row>
    <row r="389" spans="23:25" x14ac:dyDescent="0.25">
      <c r="W389" s="3">
        <v>42487</v>
      </c>
      <c r="X389" s="2">
        <v>1.1322000000000001</v>
      </c>
      <c r="Y389" s="2">
        <f t="shared" si="7"/>
        <v>2.2105318696765768E-3</v>
      </c>
    </row>
    <row r="390" spans="23:25" x14ac:dyDescent="0.25">
      <c r="W390" s="3">
        <v>42486</v>
      </c>
      <c r="X390" s="2">
        <v>1.1296999999999999</v>
      </c>
      <c r="Y390" s="2">
        <f t="shared" ref="Y390:Y453" si="8">LN(X390/X391)</f>
        <v>2.5703537306654388E-3</v>
      </c>
    </row>
    <row r="391" spans="23:25" x14ac:dyDescent="0.25">
      <c r="W391" s="3">
        <v>42485</v>
      </c>
      <c r="X391" s="2">
        <v>1.1268</v>
      </c>
      <c r="Y391" s="2">
        <f t="shared" si="8"/>
        <v>4.0907126853458806E-3</v>
      </c>
    </row>
    <row r="392" spans="23:25" x14ac:dyDescent="0.25">
      <c r="W392" s="3">
        <v>42482</v>
      </c>
      <c r="X392" s="2">
        <v>1.1222000000000001</v>
      </c>
      <c r="Y392" s="2">
        <f t="shared" si="8"/>
        <v>-5.8640772217325851E-3</v>
      </c>
    </row>
    <row r="393" spans="23:25" x14ac:dyDescent="0.25">
      <c r="W393" s="3">
        <v>42481</v>
      </c>
      <c r="X393" s="2">
        <v>1.1288</v>
      </c>
      <c r="Y393" s="2">
        <f t="shared" si="8"/>
        <v>-7.9698919427876182E-4</v>
      </c>
    </row>
    <row r="394" spans="23:25" x14ac:dyDescent="0.25">
      <c r="W394" s="3">
        <v>42480</v>
      </c>
      <c r="X394" s="2">
        <v>1.1296999999999999</v>
      </c>
      <c r="Y394" s="2">
        <f t="shared" si="8"/>
        <v>-5.3851377104490459E-3</v>
      </c>
    </row>
    <row r="395" spans="23:25" x14ac:dyDescent="0.25">
      <c r="W395" s="3">
        <v>42479</v>
      </c>
      <c r="X395" s="2">
        <v>1.1357999999999999</v>
      </c>
      <c r="Y395" s="2">
        <f t="shared" si="8"/>
        <v>3.969834510911016E-3</v>
      </c>
    </row>
    <row r="396" spans="23:25" x14ac:dyDescent="0.25">
      <c r="W396" s="3">
        <v>42478</v>
      </c>
      <c r="X396" s="2">
        <v>1.1313</v>
      </c>
      <c r="Y396" s="2">
        <f t="shared" si="8"/>
        <v>2.5667138045799118E-3</v>
      </c>
    </row>
    <row r="397" spans="23:25" x14ac:dyDescent="0.25">
      <c r="W397" s="3">
        <v>42475</v>
      </c>
      <c r="X397" s="2">
        <v>1.1284000000000001</v>
      </c>
      <c r="Y397" s="2">
        <f t="shared" si="8"/>
        <v>1.4189431256238292E-3</v>
      </c>
    </row>
    <row r="398" spans="23:25" x14ac:dyDescent="0.25">
      <c r="W398" s="3">
        <v>42474</v>
      </c>
      <c r="X398" s="2">
        <v>1.1268</v>
      </c>
      <c r="Y398" s="2">
        <f t="shared" si="8"/>
        <v>-5.3233964525699871E-4</v>
      </c>
    </row>
    <row r="399" spans="23:25" x14ac:dyDescent="0.25">
      <c r="W399" s="3">
        <v>42473</v>
      </c>
      <c r="X399" s="2">
        <v>1.1274</v>
      </c>
      <c r="Y399" s="2">
        <f t="shared" si="8"/>
        <v>-9.8853408695069658E-3</v>
      </c>
    </row>
    <row r="400" spans="23:25" x14ac:dyDescent="0.25">
      <c r="W400" s="3">
        <v>42472</v>
      </c>
      <c r="X400" s="2">
        <v>1.1386000000000001</v>
      </c>
      <c r="Y400" s="2">
        <f t="shared" si="8"/>
        <v>-1.9303331430499376E-3</v>
      </c>
    </row>
    <row r="401" spans="23:25" x14ac:dyDescent="0.25">
      <c r="W401" s="3">
        <v>42471</v>
      </c>
      <c r="X401" s="2">
        <v>1.1408</v>
      </c>
      <c r="Y401" s="2">
        <f t="shared" si="8"/>
        <v>7.8923141729868339E-4</v>
      </c>
    </row>
    <row r="402" spans="23:25" x14ac:dyDescent="0.25">
      <c r="W402" s="3">
        <v>42468</v>
      </c>
      <c r="X402" s="2">
        <v>1.1398999999999999</v>
      </c>
      <c r="Y402" s="2">
        <f t="shared" si="8"/>
        <v>1.8439659261859555E-3</v>
      </c>
    </row>
    <row r="403" spans="23:25" x14ac:dyDescent="0.25">
      <c r="W403" s="3">
        <v>42467</v>
      </c>
      <c r="X403" s="2">
        <v>1.1377999999999999</v>
      </c>
      <c r="Y403" s="2">
        <f t="shared" si="8"/>
        <v>-1.8439659261858233E-3</v>
      </c>
    </row>
    <row r="404" spans="23:25" x14ac:dyDescent="0.25">
      <c r="W404" s="3">
        <v>42466</v>
      </c>
      <c r="X404" s="2">
        <v>1.1398999999999999</v>
      </c>
      <c r="Y404" s="2">
        <f t="shared" si="8"/>
        <v>1.3167714670901346E-3</v>
      </c>
    </row>
    <row r="405" spans="23:25" x14ac:dyDescent="0.25">
      <c r="W405" s="3">
        <v>42465</v>
      </c>
      <c r="X405" s="2">
        <v>1.1384000000000001</v>
      </c>
      <c r="Y405" s="2">
        <f t="shared" si="8"/>
        <v>-6.1470913022367653E-4</v>
      </c>
    </row>
    <row r="406" spans="23:25" x14ac:dyDescent="0.25">
      <c r="W406" s="3">
        <v>42464</v>
      </c>
      <c r="X406" s="2">
        <v>1.1391</v>
      </c>
      <c r="Y406" s="2">
        <f t="shared" si="8"/>
        <v>0</v>
      </c>
    </row>
    <row r="407" spans="23:25" x14ac:dyDescent="0.25">
      <c r="W407" s="3">
        <v>42461</v>
      </c>
      <c r="X407" s="2">
        <v>1.1391</v>
      </c>
      <c r="Y407" s="2">
        <f t="shared" si="8"/>
        <v>9.6614121959024465E-4</v>
      </c>
    </row>
    <row r="408" spans="23:25" x14ac:dyDescent="0.25">
      <c r="W408" s="3">
        <v>42460</v>
      </c>
      <c r="X408" s="2">
        <v>1.1379999999999999</v>
      </c>
      <c r="Y408" s="2">
        <f t="shared" si="8"/>
        <v>3.6975127960728223E-3</v>
      </c>
    </row>
    <row r="409" spans="23:25" x14ac:dyDescent="0.25">
      <c r="W409" s="3">
        <v>42459</v>
      </c>
      <c r="X409" s="2">
        <v>1.1337999999999999</v>
      </c>
      <c r="Y409" s="2">
        <f t="shared" si="8"/>
        <v>4.153967703726712E-3</v>
      </c>
    </row>
    <row r="410" spans="23:25" x14ac:dyDescent="0.25">
      <c r="W410" s="3">
        <v>42458</v>
      </c>
      <c r="X410" s="2">
        <v>1.1291</v>
      </c>
      <c r="Y410" s="2">
        <f t="shared" si="8"/>
        <v>8.4493765451781246E-3</v>
      </c>
    </row>
    <row r="411" spans="23:25" x14ac:dyDescent="0.25">
      <c r="W411" s="3">
        <v>42457</v>
      </c>
      <c r="X411" s="2">
        <v>1.1195999999999999</v>
      </c>
      <c r="Y411" s="2">
        <f t="shared" si="8"/>
        <v>2.5935711895520028E-3</v>
      </c>
    </row>
    <row r="412" spans="23:25" x14ac:dyDescent="0.25">
      <c r="W412" s="3">
        <v>42454</v>
      </c>
      <c r="X412" s="2">
        <v>1.1167</v>
      </c>
      <c r="Y412" s="2">
        <f t="shared" si="8"/>
        <v>-6.2665057330193942E-4</v>
      </c>
    </row>
    <row r="413" spans="23:25" x14ac:dyDescent="0.25">
      <c r="W413" s="3">
        <v>42453</v>
      </c>
      <c r="X413" s="2">
        <v>1.1173999999999999</v>
      </c>
      <c r="Y413" s="2">
        <f t="shared" si="8"/>
        <v>-6.2625812827418498E-4</v>
      </c>
    </row>
    <row r="414" spans="23:25" x14ac:dyDescent="0.25">
      <c r="W414" s="3">
        <v>42452</v>
      </c>
      <c r="X414" s="2">
        <v>1.1181000000000001</v>
      </c>
      <c r="Y414" s="2">
        <f t="shared" si="8"/>
        <v>-3.2145754978551129E-3</v>
      </c>
    </row>
    <row r="415" spans="23:25" x14ac:dyDescent="0.25">
      <c r="W415" s="3">
        <v>42451</v>
      </c>
      <c r="X415" s="2">
        <v>1.1216999999999999</v>
      </c>
      <c r="Y415" s="2">
        <f t="shared" si="8"/>
        <v>-2.1373238165737895E-3</v>
      </c>
    </row>
    <row r="416" spans="23:25" x14ac:dyDescent="0.25">
      <c r="W416" s="3">
        <v>42450</v>
      </c>
      <c r="X416" s="2">
        <v>1.1241000000000001</v>
      </c>
      <c r="Y416" s="2">
        <f t="shared" si="8"/>
        <v>-2.5765195720248027E-3</v>
      </c>
    </row>
    <row r="417" spans="23:25" x14ac:dyDescent="0.25">
      <c r="W417" s="3">
        <v>42447</v>
      </c>
      <c r="X417" s="2">
        <v>1.127</v>
      </c>
      <c r="Y417" s="2">
        <f t="shared" si="8"/>
        <v>-4.2500506686470804E-3</v>
      </c>
    </row>
    <row r="418" spans="23:25" x14ac:dyDescent="0.25">
      <c r="W418" s="3">
        <v>42446</v>
      </c>
      <c r="X418" s="2">
        <v>1.1317999999999999</v>
      </c>
      <c r="Y418" s="2">
        <f t="shared" si="8"/>
        <v>8.3400359201720661E-3</v>
      </c>
    </row>
    <row r="419" spans="23:25" x14ac:dyDescent="0.25">
      <c r="W419" s="3">
        <v>42445</v>
      </c>
      <c r="X419" s="2">
        <v>1.1224000000000001</v>
      </c>
      <c r="Y419" s="2">
        <f t="shared" si="8"/>
        <v>1.0298752200574473E-2</v>
      </c>
    </row>
    <row r="420" spans="23:25" x14ac:dyDescent="0.25">
      <c r="W420" s="3">
        <v>42444</v>
      </c>
      <c r="X420" s="2">
        <v>1.1109</v>
      </c>
      <c r="Y420" s="2">
        <f t="shared" si="8"/>
        <v>5.4024852745675862E-4</v>
      </c>
    </row>
    <row r="421" spans="23:25" x14ac:dyDescent="0.25">
      <c r="W421" s="3">
        <v>42443</v>
      </c>
      <c r="X421" s="2">
        <v>1.1103000000000001</v>
      </c>
      <c r="Y421" s="2">
        <f t="shared" si="8"/>
        <v>-4.7621276931138264E-3</v>
      </c>
    </row>
    <row r="422" spans="23:25" x14ac:dyDescent="0.25">
      <c r="W422" s="3">
        <v>42440</v>
      </c>
      <c r="X422" s="2">
        <v>1.1155999999999999</v>
      </c>
      <c r="Y422" s="2">
        <f t="shared" si="8"/>
        <v>-1.880625638231931E-3</v>
      </c>
    </row>
    <row r="423" spans="23:25" x14ac:dyDescent="0.25">
      <c r="W423" s="3">
        <v>42439</v>
      </c>
      <c r="X423" s="2">
        <v>1.1176999999999999</v>
      </c>
      <c r="Y423" s="2">
        <f t="shared" si="8"/>
        <v>1.6053735828494627E-2</v>
      </c>
    </row>
    <row r="424" spans="23:25" x14ac:dyDescent="0.25">
      <c r="W424" s="3">
        <v>42438</v>
      </c>
      <c r="X424" s="2">
        <v>1.0999000000000001</v>
      </c>
      <c r="Y424" s="2">
        <f t="shared" si="8"/>
        <v>-1.0904135564743463E-3</v>
      </c>
    </row>
    <row r="425" spans="23:25" x14ac:dyDescent="0.25">
      <c r="W425" s="3">
        <v>42437</v>
      </c>
      <c r="X425" s="2">
        <v>1.1011</v>
      </c>
      <c r="Y425" s="2">
        <f t="shared" si="8"/>
        <v>-2.7241770883566665E-4</v>
      </c>
    </row>
    <row r="426" spans="23:25" x14ac:dyDescent="0.25">
      <c r="W426" s="3">
        <v>42436</v>
      </c>
      <c r="X426" s="2">
        <v>1.1013999999999999</v>
      </c>
      <c r="Y426" s="2">
        <f t="shared" si="8"/>
        <v>8.1747586186467372E-4</v>
      </c>
    </row>
    <row r="427" spans="23:25" x14ac:dyDescent="0.25">
      <c r="W427" s="3">
        <v>42433</v>
      </c>
      <c r="X427" s="2">
        <v>1.1005</v>
      </c>
      <c r="Y427" s="2">
        <f t="shared" si="8"/>
        <v>4.3711935551689557E-3</v>
      </c>
    </row>
    <row r="428" spans="23:25" x14ac:dyDescent="0.25">
      <c r="W428" s="3">
        <v>42432</v>
      </c>
      <c r="X428" s="2">
        <v>1.0956999999999999</v>
      </c>
      <c r="Y428" s="2">
        <f t="shared" si="8"/>
        <v>8.1558298591548409E-3</v>
      </c>
    </row>
    <row r="429" spans="23:25" x14ac:dyDescent="0.25">
      <c r="W429" s="3">
        <v>42431</v>
      </c>
      <c r="X429" s="2">
        <v>1.0868</v>
      </c>
      <c r="Y429" s="2">
        <f t="shared" si="8"/>
        <v>0</v>
      </c>
    </row>
    <row r="430" spans="23:25" x14ac:dyDescent="0.25">
      <c r="W430" s="3">
        <v>42430</v>
      </c>
      <c r="X430" s="2">
        <v>1.0868</v>
      </c>
      <c r="Y430" s="2">
        <f t="shared" si="8"/>
        <v>-4.5996045151110675E-4</v>
      </c>
    </row>
    <row r="431" spans="23:25" x14ac:dyDescent="0.25">
      <c r="W431" s="3">
        <v>42429</v>
      </c>
      <c r="X431" s="2">
        <v>1.0872999999999999</v>
      </c>
      <c r="Y431" s="2">
        <f t="shared" si="8"/>
        <v>-5.5945484571951337E-3</v>
      </c>
    </row>
    <row r="432" spans="23:25" x14ac:dyDescent="0.25">
      <c r="W432" s="3">
        <v>42426</v>
      </c>
      <c r="X432" s="2">
        <v>1.0933999999999999</v>
      </c>
      <c r="Y432" s="2">
        <f t="shared" si="8"/>
        <v>-7.6530985777172713E-3</v>
      </c>
    </row>
    <row r="433" spans="23:25" x14ac:dyDescent="0.25">
      <c r="W433" s="3">
        <v>42425</v>
      </c>
      <c r="X433" s="2">
        <v>1.1017999999999999</v>
      </c>
      <c r="Y433" s="2">
        <f t="shared" si="8"/>
        <v>4.5390586771772157E-4</v>
      </c>
    </row>
    <row r="434" spans="23:25" x14ac:dyDescent="0.25">
      <c r="W434" s="3">
        <v>42424</v>
      </c>
      <c r="X434" s="2">
        <v>1.1012999999999999</v>
      </c>
      <c r="Y434" s="2">
        <f t="shared" si="8"/>
        <v>-6.3541054196159397E-4</v>
      </c>
    </row>
    <row r="435" spans="23:25" x14ac:dyDescent="0.25">
      <c r="W435" s="3">
        <v>42423</v>
      </c>
      <c r="X435" s="2">
        <v>1.1020000000000001</v>
      </c>
      <c r="Y435" s="2">
        <f t="shared" si="8"/>
        <v>-9.0702954064261494E-4</v>
      </c>
    </row>
    <row r="436" spans="23:25" x14ac:dyDescent="0.25">
      <c r="W436" s="3">
        <v>42422</v>
      </c>
      <c r="X436" s="2">
        <v>1.103</v>
      </c>
      <c r="Y436" s="2">
        <f t="shared" si="8"/>
        <v>-9.0253320220424066E-3</v>
      </c>
    </row>
    <row r="437" spans="23:25" x14ac:dyDescent="0.25">
      <c r="W437" s="3">
        <v>42419</v>
      </c>
      <c r="X437" s="2">
        <v>1.113</v>
      </c>
      <c r="Y437" s="2">
        <f t="shared" si="8"/>
        <v>2.0686251024703895E-3</v>
      </c>
    </row>
    <row r="438" spans="23:25" x14ac:dyDescent="0.25">
      <c r="W438" s="3">
        <v>42418</v>
      </c>
      <c r="X438" s="2">
        <v>1.1107</v>
      </c>
      <c r="Y438" s="2">
        <f t="shared" si="8"/>
        <v>-1.8889144361587961E-3</v>
      </c>
    </row>
    <row r="439" spans="23:25" x14ac:dyDescent="0.25">
      <c r="W439" s="3">
        <v>42417</v>
      </c>
      <c r="X439" s="2">
        <v>1.1128</v>
      </c>
      <c r="Y439" s="2">
        <f t="shared" si="8"/>
        <v>-1.4367818563628609E-3</v>
      </c>
    </row>
    <row r="440" spans="23:25" x14ac:dyDescent="0.25">
      <c r="W440" s="3">
        <v>42416</v>
      </c>
      <c r="X440" s="2">
        <v>1.1144000000000001</v>
      </c>
      <c r="Y440" s="2">
        <f t="shared" si="8"/>
        <v>-1.0762332877378017E-3</v>
      </c>
    </row>
    <row r="441" spans="23:25" x14ac:dyDescent="0.25">
      <c r="W441" s="3">
        <v>42415</v>
      </c>
      <c r="X441" s="2">
        <v>1.1155999999999999</v>
      </c>
      <c r="Y441" s="2">
        <f t="shared" si="8"/>
        <v>-8.9238500468453962E-3</v>
      </c>
    </row>
    <row r="442" spans="23:25" x14ac:dyDescent="0.25">
      <c r="W442" s="3">
        <v>42412</v>
      </c>
      <c r="X442" s="2">
        <v>1.1255999999999999</v>
      </c>
      <c r="Y442" s="2">
        <f t="shared" si="8"/>
        <v>-5.9347355198146896E-3</v>
      </c>
    </row>
    <row r="443" spans="23:25" x14ac:dyDescent="0.25">
      <c r="W443" s="3">
        <v>42411</v>
      </c>
      <c r="X443" s="2">
        <v>1.1323000000000001</v>
      </c>
      <c r="Y443" s="2">
        <f t="shared" si="8"/>
        <v>2.7415449406597053E-3</v>
      </c>
    </row>
    <row r="444" spans="23:25" x14ac:dyDescent="0.25">
      <c r="W444" s="3">
        <v>42410</v>
      </c>
      <c r="X444" s="2">
        <v>1.1292</v>
      </c>
      <c r="Y444" s="2">
        <f t="shared" si="8"/>
        <v>-8.8554350290277625E-5</v>
      </c>
    </row>
    <row r="445" spans="23:25" x14ac:dyDescent="0.25">
      <c r="W445" s="3">
        <v>42409</v>
      </c>
      <c r="X445" s="2">
        <v>1.1293</v>
      </c>
      <c r="Y445" s="2">
        <f t="shared" si="8"/>
        <v>8.8944818344028464E-3</v>
      </c>
    </row>
    <row r="446" spans="23:25" x14ac:dyDescent="0.25">
      <c r="W446" s="3">
        <v>42408</v>
      </c>
      <c r="X446" s="2">
        <v>1.1193</v>
      </c>
      <c r="Y446" s="2">
        <f t="shared" si="8"/>
        <v>3.1318534837938799E-3</v>
      </c>
    </row>
    <row r="447" spans="23:25" x14ac:dyDescent="0.25">
      <c r="W447" s="3">
        <v>42405</v>
      </c>
      <c r="X447" s="2">
        <v>1.1157999999999999</v>
      </c>
      <c r="Y447" s="2">
        <f t="shared" si="8"/>
        <v>-4.560297615621843E-3</v>
      </c>
    </row>
    <row r="448" spans="23:25" x14ac:dyDescent="0.25">
      <c r="W448" s="3">
        <v>42404</v>
      </c>
      <c r="X448" s="2">
        <v>1.1209</v>
      </c>
      <c r="Y448" s="2">
        <f t="shared" si="8"/>
        <v>9.321569692567604E-3</v>
      </c>
    </row>
    <row r="449" spans="23:25" x14ac:dyDescent="0.25">
      <c r="W449" s="3">
        <v>42403</v>
      </c>
      <c r="X449" s="2">
        <v>1.1105</v>
      </c>
      <c r="Y449" s="2">
        <f t="shared" si="8"/>
        <v>1.6891066314461543E-2</v>
      </c>
    </row>
    <row r="450" spans="23:25" x14ac:dyDescent="0.25">
      <c r="W450" s="3">
        <v>42402</v>
      </c>
      <c r="X450" s="2">
        <v>1.0919000000000001</v>
      </c>
      <c r="Y450" s="2">
        <f t="shared" si="8"/>
        <v>2.8431256827644467E-3</v>
      </c>
    </row>
    <row r="451" spans="23:25" x14ac:dyDescent="0.25">
      <c r="W451" s="3">
        <v>42401</v>
      </c>
      <c r="X451" s="2">
        <v>1.0888</v>
      </c>
      <c r="Y451" s="2">
        <f t="shared" si="8"/>
        <v>5.2488724955649197E-3</v>
      </c>
    </row>
    <row r="452" spans="23:25" x14ac:dyDescent="0.25">
      <c r="W452" s="3">
        <v>42398</v>
      </c>
      <c r="X452" s="2">
        <v>1.0831</v>
      </c>
      <c r="Y452" s="2">
        <f t="shared" si="8"/>
        <v>-1.0013404140235219E-2</v>
      </c>
    </row>
    <row r="453" spans="23:25" x14ac:dyDescent="0.25">
      <c r="W453" s="3">
        <v>42397</v>
      </c>
      <c r="X453" s="2">
        <v>1.0940000000000001</v>
      </c>
      <c r="Y453" s="2">
        <f t="shared" si="8"/>
        <v>4.3054158935269034E-3</v>
      </c>
    </row>
    <row r="454" spans="23:25" x14ac:dyDescent="0.25">
      <c r="W454" s="3">
        <v>42396</v>
      </c>
      <c r="X454" s="2">
        <v>1.0892999999999999</v>
      </c>
      <c r="Y454" s="2">
        <f t="shared" ref="Y454:Y517" si="9">LN(X454/X455)</f>
        <v>2.113679967190286E-3</v>
      </c>
    </row>
    <row r="455" spans="23:25" x14ac:dyDescent="0.25">
      <c r="W455" s="3">
        <v>42395</v>
      </c>
      <c r="X455" s="2">
        <v>1.087</v>
      </c>
      <c r="Y455" s="2">
        <f t="shared" si="9"/>
        <v>1.93379129280434E-3</v>
      </c>
    </row>
    <row r="456" spans="23:25" x14ac:dyDescent="0.25">
      <c r="W456" s="3">
        <v>42394</v>
      </c>
      <c r="X456" s="2">
        <v>1.0849</v>
      </c>
      <c r="Y456" s="2">
        <f t="shared" si="9"/>
        <v>4.8972146845552384E-3</v>
      </c>
    </row>
    <row r="457" spans="23:25" x14ac:dyDescent="0.25">
      <c r="W457" s="3">
        <v>42391</v>
      </c>
      <c r="X457" s="2">
        <v>1.0796000000000001</v>
      </c>
      <c r="Y457" s="2">
        <f t="shared" si="9"/>
        <v>-7.1989235679705372E-3</v>
      </c>
    </row>
    <row r="458" spans="23:25" x14ac:dyDescent="0.25">
      <c r="W458" s="3">
        <v>42390</v>
      </c>
      <c r="X458" s="2">
        <v>1.0873999999999999</v>
      </c>
      <c r="Y458" s="2">
        <f t="shared" si="9"/>
        <v>-1.4703182211402114E-3</v>
      </c>
    </row>
    <row r="459" spans="23:25" x14ac:dyDescent="0.25">
      <c r="W459" s="3">
        <v>42389</v>
      </c>
      <c r="X459" s="2">
        <v>1.089</v>
      </c>
      <c r="Y459" s="2">
        <f t="shared" si="9"/>
        <v>-1.6515280384730646E-3</v>
      </c>
    </row>
    <row r="460" spans="23:25" x14ac:dyDescent="0.25">
      <c r="W460" s="3">
        <v>42388</v>
      </c>
      <c r="X460" s="2">
        <v>1.0908</v>
      </c>
      <c r="Y460" s="2">
        <f t="shared" si="9"/>
        <v>1.4678901718289099E-3</v>
      </c>
    </row>
    <row r="461" spans="23:25" x14ac:dyDescent="0.25">
      <c r="W461" s="3">
        <v>42387</v>
      </c>
      <c r="X461" s="2">
        <v>1.0891999999999999</v>
      </c>
      <c r="Y461" s="2">
        <f t="shared" si="9"/>
        <v>-2.2010280345787902E-3</v>
      </c>
    </row>
    <row r="462" spans="23:25" x14ac:dyDescent="0.25">
      <c r="W462" s="3">
        <v>42384</v>
      </c>
      <c r="X462" s="2">
        <v>1.0915999999999999</v>
      </c>
      <c r="Y462" s="2">
        <f t="shared" si="9"/>
        <v>4.6829891376990443E-3</v>
      </c>
    </row>
    <row r="463" spans="23:25" x14ac:dyDescent="0.25">
      <c r="W463" s="3">
        <v>42383</v>
      </c>
      <c r="X463" s="2">
        <v>1.0865</v>
      </c>
      <c r="Y463" s="2">
        <f t="shared" si="9"/>
        <v>-1.1038544033201098E-3</v>
      </c>
    </row>
    <row r="464" spans="23:25" x14ac:dyDescent="0.25">
      <c r="W464" s="3">
        <v>42382</v>
      </c>
      <c r="X464" s="2">
        <v>1.0876999999999999</v>
      </c>
      <c r="Y464" s="2">
        <f t="shared" si="9"/>
        <v>1.7483326284536726E-3</v>
      </c>
    </row>
    <row r="465" spans="23:25" x14ac:dyDescent="0.25">
      <c r="W465" s="3">
        <v>42381</v>
      </c>
      <c r="X465" s="2">
        <v>1.0858000000000001</v>
      </c>
      <c r="Y465" s="2">
        <f t="shared" si="9"/>
        <v>-9.2093751504057972E-5</v>
      </c>
    </row>
    <row r="466" spans="23:25" x14ac:dyDescent="0.25">
      <c r="W466" s="3">
        <v>42380</v>
      </c>
      <c r="X466" s="2">
        <v>1.0859000000000001</v>
      </c>
      <c r="Y466" s="2">
        <f t="shared" si="9"/>
        <v>-5.7848744951985763E-3</v>
      </c>
    </row>
    <row r="467" spans="23:25" x14ac:dyDescent="0.25">
      <c r="W467" s="3">
        <v>42377</v>
      </c>
      <c r="X467" s="2">
        <v>1.0922000000000001</v>
      </c>
      <c r="Y467" s="2">
        <f t="shared" si="9"/>
        <v>-9.1516433585947044E-4</v>
      </c>
    </row>
    <row r="468" spans="23:25" x14ac:dyDescent="0.25">
      <c r="W468" s="3">
        <v>42376</v>
      </c>
      <c r="X468" s="2">
        <v>1.0931999999999999</v>
      </c>
      <c r="Y468" s="2">
        <f t="shared" si="9"/>
        <v>1.3908942508840576E-2</v>
      </c>
    </row>
    <row r="469" spans="23:25" x14ac:dyDescent="0.25">
      <c r="W469" s="3">
        <v>42375</v>
      </c>
      <c r="X469" s="2">
        <v>1.0781000000000001</v>
      </c>
      <c r="Y469" s="2">
        <f t="shared" si="9"/>
        <v>3.0656348037361347E-3</v>
      </c>
    </row>
    <row r="470" spans="23:25" x14ac:dyDescent="0.25">
      <c r="W470" s="3">
        <v>42374</v>
      </c>
      <c r="X470" s="2">
        <v>1.0748</v>
      </c>
      <c r="Y470" s="2">
        <f t="shared" si="9"/>
        <v>-7.6927021003552667E-3</v>
      </c>
    </row>
    <row r="471" spans="23:25" x14ac:dyDescent="0.25">
      <c r="W471" s="3">
        <v>42373</v>
      </c>
      <c r="X471" s="2">
        <v>1.0831</v>
      </c>
      <c r="Y471" s="2">
        <f t="shared" si="9"/>
        <v>-2.3055296789678331E-3</v>
      </c>
    </row>
    <row r="472" spans="23:25" x14ac:dyDescent="0.25">
      <c r="W472" s="3">
        <v>42370</v>
      </c>
      <c r="X472" s="2">
        <v>1.0855999999999999</v>
      </c>
      <c r="Y472" s="2">
        <f t="shared" si="9"/>
        <v>-5.5253708008569944E-4</v>
      </c>
    </row>
    <row r="473" spans="23:25" x14ac:dyDescent="0.25">
      <c r="W473" s="3">
        <v>42369</v>
      </c>
      <c r="X473" s="2">
        <v>1.0862000000000001</v>
      </c>
      <c r="Y473" s="2">
        <f t="shared" si="9"/>
        <v>-6.5152788396941191E-3</v>
      </c>
    </row>
    <row r="474" spans="23:25" x14ac:dyDescent="0.25">
      <c r="W474" s="3">
        <v>42368</v>
      </c>
      <c r="X474" s="2">
        <v>1.0932999999999999</v>
      </c>
      <c r="Y474" s="2">
        <f t="shared" si="9"/>
        <v>1.189768135588529E-3</v>
      </c>
    </row>
    <row r="475" spans="23:25" x14ac:dyDescent="0.25">
      <c r="W475" s="3">
        <v>42367</v>
      </c>
      <c r="X475" s="2">
        <v>1.0920000000000001</v>
      </c>
      <c r="Y475" s="2">
        <f t="shared" si="9"/>
        <v>-4.3859719432542167E-3</v>
      </c>
    </row>
    <row r="476" spans="23:25" x14ac:dyDescent="0.25">
      <c r="W476" s="3">
        <v>42366</v>
      </c>
      <c r="X476" s="2">
        <v>1.0968</v>
      </c>
      <c r="Y476" s="2">
        <f t="shared" si="9"/>
        <v>7.2966074014364616E-4</v>
      </c>
    </row>
    <row r="477" spans="23:25" x14ac:dyDescent="0.25">
      <c r="W477" s="3">
        <v>42363</v>
      </c>
      <c r="X477" s="2">
        <v>1.0960000000000001</v>
      </c>
      <c r="Y477" s="2">
        <f t="shared" si="9"/>
        <v>-2.7368517253345065E-4</v>
      </c>
    </row>
    <row r="478" spans="23:25" x14ac:dyDescent="0.25">
      <c r="W478" s="3">
        <v>42362</v>
      </c>
      <c r="X478" s="2">
        <v>1.0963000000000001</v>
      </c>
      <c r="Y478" s="2">
        <f t="shared" si="9"/>
        <v>4.6628655912968739E-3</v>
      </c>
    </row>
    <row r="479" spans="23:25" x14ac:dyDescent="0.25">
      <c r="W479" s="3">
        <v>42361</v>
      </c>
      <c r="X479" s="2">
        <v>1.0911999999999999</v>
      </c>
      <c r="Y479" s="2">
        <f t="shared" si="9"/>
        <v>-4.11542032214987E-3</v>
      </c>
    </row>
    <row r="480" spans="23:25" x14ac:dyDescent="0.25">
      <c r="W480" s="3">
        <v>42360</v>
      </c>
      <c r="X480" s="2">
        <v>1.0956999999999999</v>
      </c>
      <c r="Y480" s="2">
        <f t="shared" si="9"/>
        <v>3.8405314213490992E-3</v>
      </c>
    </row>
    <row r="481" spans="23:25" x14ac:dyDescent="0.25">
      <c r="W481" s="3">
        <v>42359</v>
      </c>
      <c r="X481" s="2">
        <v>1.0914999999999999</v>
      </c>
      <c r="Y481" s="2">
        <f t="shared" si="9"/>
        <v>4.3152984378057781E-3</v>
      </c>
    </row>
    <row r="482" spans="23:25" x14ac:dyDescent="0.25">
      <c r="W482" s="3">
        <v>42356</v>
      </c>
      <c r="X482" s="2">
        <v>1.0868</v>
      </c>
      <c r="Y482" s="2">
        <f t="shared" si="9"/>
        <v>3.8720431893152093E-3</v>
      </c>
    </row>
    <row r="483" spans="23:25" x14ac:dyDescent="0.25">
      <c r="W483" s="3">
        <v>42355</v>
      </c>
      <c r="X483" s="2">
        <v>1.0826</v>
      </c>
      <c r="Y483" s="2">
        <f t="shared" si="9"/>
        <v>-7.9124527263200704E-3</v>
      </c>
    </row>
    <row r="484" spans="23:25" x14ac:dyDescent="0.25">
      <c r="W484" s="3">
        <v>42354</v>
      </c>
      <c r="X484" s="2">
        <v>1.0911999999999999</v>
      </c>
      <c r="Y484" s="2">
        <f t="shared" si="9"/>
        <v>-1.7396882105920974E-3</v>
      </c>
    </row>
    <row r="485" spans="23:25" x14ac:dyDescent="0.25">
      <c r="W485" s="3">
        <v>42353</v>
      </c>
      <c r="X485" s="2">
        <v>1.0931</v>
      </c>
      <c r="Y485" s="2">
        <f t="shared" si="9"/>
        <v>-5.5649461682950553E-3</v>
      </c>
    </row>
    <row r="486" spans="23:25" x14ac:dyDescent="0.25">
      <c r="W486" s="3">
        <v>42352</v>
      </c>
      <c r="X486" s="2">
        <v>1.0992</v>
      </c>
      <c r="Y486" s="2">
        <f t="shared" si="9"/>
        <v>5.4600055956490368E-4</v>
      </c>
    </row>
    <row r="487" spans="23:25" x14ac:dyDescent="0.25">
      <c r="W487" s="3">
        <v>42349</v>
      </c>
      <c r="X487" s="2">
        <v>1.0986</v>
      </c>
      <c r="Y487" s="2">
        <f t="shared" si="9"/>
        <v>4.1045344257757532E-3</v>
      </c>
    </row>
    <row r="488" spans="23:25" x14ac:dyDescent="0.25">
      <c r="W488" s="3">
        <v>42348</v>
      </c>
      <c r="X488" s="2">
        <v>1.0941000000000001</v>
      </c>
      <c r="Y488" s="2">
        <f t="shared" si="9"/>
        <v>-7.6482208382568449E-3</v>
      </c>
    </row>
    <row r="489" spans="23:25" x14ac:dyDescent="0.25">
      <c r="W489" s="3">
        <v>42347</v>
      </c>
      <c r="X489" s="2">
        <v>1.1025</v>
      </c>
      <c r="Y489" s="2">
        <f t="shared" si="9"/>
        <v>1.2136846521396672E-2</v>
      </c>
    </row>
    <row r="490" spans="23:25" x14ac:dyDescent="0.25">
      <c r="W490" s="3">
        <v>42346</v>
      </c>
      <c r="X490" s="2">
        <v>1.0891999999999999</v>
      </c>
      <c r="Y490" s="2">
        <f t="shared" si="9"/>
        <v>5.0623698706550781E-3</v>
      </c>
    </row>
    <row r="491" spans="23:25" x14ac:dyDescent="0.25">
      <c r="W491" s="3">
        <v>42345</v>
      </c>
      <c r="X491" s="2">
        <v>1.0836999999999999</v>
      </c>
      <c r="Y491" s="2">
        <f t="shared" si="9"/>
        <v>-4.0519440280169664E-3</v>
      </c>
    </row>
    <row r="492" spans="23:25" x14ac:dyDescent="0.25">
      <c r="W492" s="3">
        <v>42342</v>
      </c>
      <c r="X492" s="2">
        <v>1.0881000000000001</v>
      </c>
      <c r="Y492" s="2">
        <f t="shared" si="9"/>
        <v>-5.407648024960192E-3</v>
      </c>
    </row>
    <row r="493" spans="23:25" x14ac:dyDescent="0.25">
      <c r="W493" s="3">
        <v>42341</v>
      </c>
      <c r="X493" s="2">
        <v>1.0940000000000001</v>
      </c>
      <c r="Y493" s="2">
        <f t="shared" si="9"/>
        <v>3.0157701838615755E-2</v>
      </c>
    </row>
    <row r="494" spans="23:25" x14ac:dyDescent="0.25">
      <c r="W494" s="3">
        <v>42340</v>
      </c>
      <c r="X494" s="2">
        <v>1.0615000000000001</v>
      </c>
      <c r="Y494" s="2">
        <f t="shared" si="9"/>
        <v>-1.694277513729461E-3</v>
      </c>
    </row>
    <row r="495" spans="23:25" x14ac:dyDescent="0.25">
      <c r="W495" s="3">
        <v>42339</v>
      </c>
      <c r="X495" s="2">
        <v>1.0632999999999999</v>
      </c>
      <c r="Y495" s="2">
        <f t="shared" si="9"/>
        <v>6.4157216009289447E-3</v>
      </c>
    </row>
    <row r="496" spans="23:25" x14ac:dyDescent="0.25">
      <c r="W496" s="3">
        <v>42338</v>
      </c>
      <c r="X496" s="2">
        <v>1.0565</v>
      </c>
      <c r="Y496" s="2">
        <f t="shared" si="9"/>
        <v>-2.6467545463389726E-3</v>
      </c>
    </row>
    <row r="497" spans="23:25" x14ac:dyDescent="0.25">
      <c r="W497" s="3">
        <v>42335</v>
      </c>
      <c r="X497" s="2">
        <v>1.0592999999999999</v>
      </c>
      <c r="Y497" s="2">
        <f t="shared" si="9"/>
        <v>-1.6035470115327087E-3</v>
      </c>
    </row>
    <row r="498" spans="23:25" x14ac:dyDescent="0.25">
      <c r="W498" s="3">
        <v>42334</v>
      </c>
      <c r="X498" s="2">
        <v>1.0609999999999999</v>
      </c>
      <c r="Y498" s="2">
        <f t="shared" si="9"/>
        <v>-1.3186401081863146E-3</v>
      </c>
    </row>
    <row r="499" spans="23:25" x14ac:dyDescent="0.25">
      <c r="W499" s="3">
        <v>42333</v>
      </c>
      <c r="X499" s="2">
        <v>1.0624</v>
      </c>
      <c r="Y499" s="2">
        <f t="shared" si="9"/>
        <v>-1.7868063248292396E-3</v>
      </c>
    </row>
    <row r="500" spans="23:25" x14ac:dyDescent="0.25">
      <c r="W500" s="3">
        <v>42332</v>
      </c>
      <c r="X500" s="2">
        <v>1.0643</v>
      </c>
      <c r="Y500" s="2">
        <f t="shared" si="9"/>
        <v>6.5792567813377425E-4</v>
      </c>
    </row>
    <row r="501" spans="23:25" x14ac:dyDescent="0.25">
      <c r="W501" s="3">
        <v>42331</v>
      </c>
      <c r="X501" s="2">
        <v>1.0636000000000001</v>
      </c>
      <c r="Y501" s="2">
        <f t="shared" si="9"/>
        <v>-9.3976136979214504E-4</v>
      </c>
    </row>
    <row r="502" spans="23:25" x14ac:dyDescent="0.25">
      <c r="W502" s="3">
        <v>42328</v>
      </c>
      <c r="X502" s="2">
        <v>1.0646</v>
      </c>
      <c r="Y502" s="2">
        <f t="shared" si="9"/>
        <v>-8.2320390040714238E-3</v>
      </c>
    </row>
    <row r="503" spans="23:25" x14ac:dyDescent="0.25">
      <c r="W503" s="3">
        <v>42327</v>
      </c>
      <c r="X503" s="2">
        <v>1.0733999999999999</v>
      </c>
      <c r="Y503" s="2">
        <f t="shared" si="9"/>
        <v>6.9178550169384468E-3</v>
      </c>
    </row>
    <row r="504" spans="23:25" x14ac:dyDescent="0.25">
      <c r="W504" s="3">
        <v>42326</v>
      </c>
      <c r="X504" s="2">
        <v>1.0660000000000001</v>
      </c>
      <c r="Y504" s="2">
        <f t="shared" si="9"/>
        <v>1.6899825635209034E-3</v>
      </c>
    </row>
    <row r="505" spans="23:25" x14ac:dyDescent="0.25">
      <c r="W505" s="3">
        <v>42325</v>
      </c>
      <c r="X505" s="2">
        <v>1.0642</v>
      </c>
      <c r="Y505" s="2">
        <f t="shared" si="9"/>
        <v>-4.1260373614019638E-3</v>
      </c>
    </row>
    <row r="506" spans="23:25" x14ac:dyDescent="0.25">
      <c r="W506" s="3">
        <v>42324</v>
      </c>
      <c r="X506" s="2">
        <v>1.0686</v>
      </c>
      <c r="Y506" s="2">
        <f t="shared" si="9"/>
        <v>-8.1085303764758219E-3</v>
      </c>
    </row>
    <row r="507" spans="23:25" x14ac:dyDescent="0.25">
      <c r="W507" s="3">
        <v>42321</v>
      </c>
      <c r="X507" s="2">
        <v>1.0772999999999999</v>
      </c>
      <c r="Y507" s="2">
        <f t="shared" si="9"/>
        <v>-3.7985870477576108E-3</v>
      </c>
    </row>
    <row r="508" spans="23:25" x14ac:dyDescent="0.25">
      <c r="W508" s="3">
        <v>42320</v>
      </c>
      <c r="X508" s="2">
        <v>1.0813999999999999</v>
      </c>
      <c r="Y508" s="2">
        <f t="shared" si="9"/>
        <v>6.5872112754075691E-3</v>
      </c>
    </row>
    <row r="509" spans="23:25" x14ac:dyDescent="0.25">
      <c r="W509" s="3">
        <v>42319</v>
      </c>
      <c r="X509" s="2">
        <v>1.0743</v>
      </c>
      <c r="Y509" s="2">
        <f t="shared" si="9"/>
        <v>1.770159310692515E-3</v>
      </c>
    </row>
    <row r="510" spans="23:25" x14ac:dyDescent="0.25">
      <c r="W510" s="3">
        <v>42318</v>
      </c>
      <c r="X510" s="2">
        <v>1.0724</v>
      </c>
      <c r="Y510" s="2">
        <f t="shared" si="9"/>
        <v>-2.6075634070808302E-3</v>
      </c>
    </row>
    <row r="511" spans="23:25" x14ac:dyDescent="0.25">
      <c r="W511" s="3">
        <v>42317</v>
      </c>
      <c r="X511" s="2">
        <v>1.0751999999999999</v>
      </c>
      <c r="Y511" s="2">
        <f t="shared" si="9"/>
        <v>1.0235891648835746E-3</v>
      </c>
    </row>
    <row r="512" spans="23:25" x14ac:dyDescent="0.25">
      <c r="W512" s="3">
        <v>42314</v>
      </c>
      <c r="X512" s="2">
        <v>1.0741000000000001</v>
      </c>
      <c r="Y512" s="2">
        <f t="shared" si="9"/>
        <v>-1.3225626305089933E-2</v>
      </c>
    </row>
    <row r="513" spans="23:25" x14ac:dyDescent="0.25">
      <c r="W513" s="3">
        <v>42313</v>
      </c>
      <c r="X513" s="2">
        <v>1.0884</v>
      </c>
      <c r="Y513" s="2">
        <f t="shared" si="9"/>
        <v>1.6551727916686468E-3</v>
      </c>
    </row>
    <row r="514" spans="23:25" x14ac:dyDescent="0.25">
      <c r="W514" s="3">
        <v>42312</v>
      </c>
      <c r="X514" s="2">
        <v>1.0866</v>
      </c>
      <c r="Y514" s="2">
        <f t="shared" si="9"/>
        <v>-8.9785303112080838E-3</v>
      </c>
    </row>
    <row r="515" spans="23:25" x14ac:dyDescent="0.25">
      <c r="W515" s="3">
        <v>42311</v>
      </c>
      <c r="X515" s="2">
        <v>1.0964</v>
      </c>
      <c r="Y515" s="2">
        <f t="shared" si="9"/>
        <v>-4.7315829858142599E-3</v>
      </c>
    </row>
    <row r="516" spans="23:25" x14ac:dyDescent="0.25">
      <c r="W516" s="3">
        <v>42310</v>
      </c>
      <c r="X516" s="2">
        <v>1.1015999999999999</v>
      </c>
      <c r="Y516" s="2">
        <f t="shared" si="9"/>
        <v>9.0818278878658173E-4</v>
      </c>
    </row>
    <row r="517" spans="23:25" x14ac:dyDescent="0.25">
      <c r="W517" s="3">
        <v>42307</v>
      </c>
      <c r="X517" s="2">
        <v>1.1006</v>
      </c>
      <c r="Y517" s="2">
        <f t="shared" si="9"/>
        <v>2.6384039323876915E-3</v>
      </c>
    </row>
    <row r="518" spans="23:25" x14ac:dyDescent="0.25">
      <c r="W518" s="3">
        <v>42306</v>
      </c>
      <c r="X518" s="2">
        <v>1.0976999999999999</v>
      </c>
      <c r="Y518" s="2">
        <f t="shared" ref="Y518:Y579" si="10">LN(X518/X519)</f>
        <v>4.9315168437732843E-3</v>
      </c>
    </row>
    <row r="519" spans="23:25" x14ac:dyDescent="0.25">
      <c r="W519" s="3">
        <v>42305</v>
      </c>
      <c r="X519" s="2">
        <v>1.0923</v>
      </c>
      <c r="Y519" s="2">
        <f t="shared" si="10"/>
        <v>-1.1650263745239057E-2</v>
      </c>
    </row>
    <row r="520" spans="23:25" x14ac:dyDescent="0.25">
      <c r="W520" s="3">
        <v>42304</v>
      </c>
      <c r="X520" s="2">
        <v>1.1051</v>
      </c>
      <c r="Y520" s="2">
        <f t="shared" si="10"/>
        <v>-6.3322630909604127E-4</v>
      </c>
    </row>
    <row r="521" spans="23:25" x14ac:dyDescent="0.25">
      <c r="W521" s="3">
        <v>42303</v>
      </c>
      <c r="X521" s="2">
        <v>1.1057999999999999</v>
      </c>
      <c r="Y521" s="2">
        <f t="shared" si="10"/>
        <v>3.6238488652163931E-3</v>
      </c>
    </row>
    <row r="522" spans="23:25" x14ac:dyDescent="0.25">
      <c r="W522" s="3">
        <v>42300</v>
      </c>
      <c r="X522" s="2">
        <v>1.1017999999999999</v>
      </c>
      <c r="Y522" s="2">
        <f t="shared" si="10"/>
        <v>-8.2252915490606902E-3</v>
      </c>
    </row>
    <row r="523" spans="23:25" x14ac:dyDescent="0.25">
      <c r="W523" s="3">
        <v>42299</v>
      </c>
      <c r="X523" s="2">
        <v>1.1109</v>
      </c>
      <c r="Y523" s="2">
        <f t="shared" si="10"/>
        <v>-2.0492520390117334E-2</v>
      </c>
    </row>
    <row r="524" spans="23:25" x14ac:dyDescent="0.25">
      <c r="W524" s="3">
        <v>42298</v>
      </c>
      <c r="X524" s="2">
        <v>1.1338999999999999</v>
      </c>
      <c r="Y524" s="2">
        <f t="shared" si="10"/>
        <v>-6.1714791467277314E-4</v>
      </c>
    </row>
    <row r="525" spans="23:25" x14ac:dyDescent="0.25">
      <c r="W525" s="3">
        <v>42297</v>
      </c>
      <c r="X525" s="2">
        <v>1.1346000000000001</v>
      </c>
      <c r="Y525" s="2">
        <f t="shared" si="10"/>
        <v>1.6760026857988554E-3</v>
      </c>
    </row>
    <row r="526" spans="23:25" x14ac:dyDescent="0.25">
      <c r="W526" s="3">
        <v>42296</v>
      </c>
      <c r="X526" s="2">
        <v>1.1327</v>
      </c>
      <c r="Y526" s="2">
        <f t="shared" si="10"/>
        <v>-1.8522607280283938E-3</v>
      </c>
    </row>
    <row r="527" spans="23:25" x14ac:dyDescent="0.25">
      <c r="W527" s="3">
        <v>42293</v>
      </c>
      <c r="X527" s="2">
        <v>1.1348</v>
      </c>
      <c r="Y527" s="2">
        <f t="shared" si="10"/>
        <v>-3.3430135822852172E-3</v>
      </c>
    </row>
    <row r="528" spans="23:25" x14ac:dyDescent="0.25">
      <c r="W528" s="3">
        <v>42292</v>
      </c>
      <c r="X528" s="2">
        <v>1.1386000000000001</v>
      </c>
      <c r="Y528" s="2">
        <f t="shared" si="10"/>
        <v>-7.699075650789069E-3</v>
      </c>
    </row>
    <row r="529" spans="23:25" x14ac:dyDescent="0.25">
      <c r="W529" s="3">
        <v>42291</v>
      </c>
      <c r="X529" s="2">
        <v>1.1474</v>
      </c>
      <c r="Y529" s="2">
        <f t="shared" si="10"/>
        <v>8.3140548048078692E-3</v>
      </c>
    </row>
    <row r="530" spans="23:25" x14ac:dyDescent="0.25">
      <c r="W530" s="3">
        <v>42290</v>
      </c>
      <c r="X530" s="2">
        <v>1.1378999999999999</v>
      </c>
      <c r="Y530" s="2">
        <f t="shared" si="10"/>
        <v>1.8472099196308745E-3</v>
      </c>
    </row>
    <row r="531" spans="23:25" x14ac:dyDescent="0.25">
      <c r="W531" s="3">
        <v>42289</v>
      </c>
      <c r="X531" s="2">
        <v>1.1357999999999999</v>
      </c>
      <c r="Y531" s="2">
        <f t="shared" si="10"/>
        <v>0</v>
      </c>
    </row>
    <row r="532" spans="23:25" x14ac:dyDescent="0.25">
      <c r="W532" s="3">
        <v>42286</v>
      </c>
      <c r="X532" s="2">
        <v>1.1357999999999999</v>
      </c>
      <c r="Y532" s="2">
        <f t="shared" si="10"/>
        <v>7.2457682033745703E-3</v>
      </c>
    </row>
    <row r="533" spans="23:25" x14ac:dyDescent="0.25">
      <c r="W533" s="3">
        <v>42285</v>
      </c>
      <c r="X533" s="2">
        <v>1.1275999999999999</v>
      </c>
      <c r="Y533" s="2">
        <f t="shared" si="10"/>
        <v>3.4646683261007967E-3</v>
      </c>
    </row>
    <row r="534" spans="23:25" x14ac:dyDescent="0.25">
      <c r="W534" s="3">
        <v>42284</v>
      </c>
      <c r="X534" s="2">
        <v>1.1236999999999999</v>
      </c>
      <c r="Y534" s="2">
        <f t="shared" si="10"/>
        <v>-3.1098696706137775E-3</v>
      </c>
    </row>
    <row r="535" spans="23:25" x14ac:dyDescent="0.25">
      <c r="W535" s="3">
        <v>42283</v>
      </c>
      <c r="X535" s="2">
        <v>1.1272</v>
      </c>
      <c r="Y535" s="2">
        <f t="shared" si="10"/>
        <v>7.4799992566657019E-3</v>
      </c>
    </row>
    <row r="536" spans="23:25" x14ac:dyDescent="0.25">
      <c r="W536" s="3">
        <v>42282</v>
      </c>
      <c r="X536" s="2">
        <v>1.1188</v>
      </c>
      <c r="Y536" s="2">
        <f t="shared" si="10"/>
        <v>-2.4995549525209503E-3</v>
      </c>
    </row>
    <row r="537" spans="23:25" x14ac:dyDescent="0.25">
      <c r="W537" s="3">
        <v>42279</v>
      </c>
      <c r="X537" s="2">
        <v>1.1215999999999999</v>
      </c>
      <c r="Y537" s="2">
        <f t="shared" si="10"/>
        <v>1.8740802415162024E-3</v>
      </c>
    </row>
    <row r="538" spans="23:25" x14ac:dyDescent="0.25">
      <c r="W538" s="3">
        <v>42278</v>
      </c>
      <c r="X538" s="2">
        <v>1.1194999999999999</v>
      </c>
      <c r="Y538" s="2">
        <f t="shared" si="10"/>
        <v>1.6091546472437035E-3</v>
      </c>
    </row>
    <row r="539" spans="23:25" x14ac:dyDescent="0.25">
      <c r="W539" s="3">
        <v>42277</v>
      </c>
      <c r="X539" s="2">
        <v>1.1176999999999999</v>
      </c>
      <c r="Y539" s="2">
        <f t="shared" si="10"/>
        <v>-6.4211404072144823E-3</v>
      </c>
    </row>
    <row r="540" spans="23:25" x14ac:dyDescent="0.25">
      <c r="W540" s="3">
        <v>42276</v>
      </c>
      <c r="X540" s="2">
        <v>1.1249</v>
      </c>
      <c r="Y540" s="2">
        <f t="shared" si="10"/>
        <v>4.4458276640332129E-4</v>
      </c>
    </row>
    <row r="541" spans="23:25" x14ac:dyDescent="0.25">
      <c r="W541" s="3">
        <v>42275</v>
      </c>
      <c r="X541" s="2">
        <v>1.1244000000000001</v>
      </c>
      <c r="Y541" s="2">
        <f t="shared" si="10"/>
        <v>4.3674029935674734E-3</v>
      </c>
    </row>
    <row r="542" spans="23:25" x14ac:dyDescent="0.25">
      <c r="W542" s="3">
        <v>42272</v>
      </c>
      <c r="X542" s="2">
        <v>1.1194999999999999</v>
      </c>
      <c r="Y542" s="2">
        <f t="shared" si="10"/>
        <v>-3.1215186996336633E-3</v>
      </c>
    </row>
    <row r="543" spans="23:25" x14ac:dyDescent="0.25">
      <c r="W543" s="3">
        <v>42271</v>
      </c>
      <c r="X543" s="2">
        <v>1.123</v>
      </c>
      <c r="Y543" s="2">
        <f t="shared" si="10"/>
        <v>3.9257723509555737E-3</v>
      </c>
    </row>
    <row r="544" spans="23:25" x14ac:dyDescent="0.25">
      <c r="W544" s="3">
        <v>42270</v>
      </c>
      <c r="X544" s="2">
        <v>1.1186</v>
      </c>
      <c r="Y544" s="2">
        <f t="shared" si="10"/>
        <v>5.9177075769598977E-3</v>
      </c>
    </row>
    <row r="545" spans="23:25" x14ac:dyDescent="0.25">
      <c r="W545" s="3">
        <v>42269</v>
      </c>
      <c r="X545" s="2">
        <v>1.1120000000000001</v>
      </c>
      <c r="Y545" s="2">
        <f t="shared" si="10"/>
        <v>-6.2752335013974772E-3</v>
      </c>
    </row>
    <row r="546" spans="23:25" x14ac:dyDescent="0.25">
      <c r="W546" s="3">
        <v>42268</v>
      </c>
      <c r="X546" s="2">
        <v>1.119</v>
      </c>
      <c r="Y546" s="2">
        <f t="shared" si="10"/>
        <v>-9.6051965792363827E-3</v>
      </c>
    </row>
    <row r="547" spans="23:25" x14ac:dyDescent="0.25">
      <c r="W547" s="3">
        <v>42265</v>
      </c>
      <c r="X547" s="2">
        <v>1.1297999999999999</v>
      </c>
      <c r="Y547" s="2">
        <f t="shared" si="10"/>
        <v>-1.2053108571674194E-2</v>
      </c>
    </row>
    <row r="548" spans="23:25" x14ac:dyDescent="0.25">
      <c r="W548" s="3">
        <v>42264</v>
      </c>
      <c r="X548" s="2">
        <v>1.1435</v>
      </c>
      <c r="Y548" s="2">
        <f t="shared" si="10"/>
        <v>1.2761449313173698E-2</v>
      </c>
    </row>
    <row r="549" spans="23:25" x14ac:dyDescent="0.25">
      <c r="W549" s="3">
        <v>42263</v>
      </c>
      <c r="X549" s="2">
        <v>1.129</v>
      </c>
      <c r="Y549" s="2">
        <f t="shared" si="10"/>
        <v>1.8617851913584238E-3</v>
      </c>
    </row>
    <row r="550" spans="23:25" x14ac:dyDescent="0.25">
      <c r="W550" s="3">
        <v>42262</v>
      </c>
      <c r="X550" s="2">
        <v>1.1269</v>
      </c>
      <c r="Y550" s="2">
        <f t="shared" si="10"/>
        <v>-4.2504270135922187E-3</v>
      </c>
    </row>
    <row r="551" spans="23:25" x14ac:dyDescent="0.25">
      <c r="W551" s="3">
        <v>42261</v>
      </c>
      <c r="X551" s="2">
        <v>1.1316999999999999</v>
      </c>
      <c r="Y551" s="2">
        <f t="shared" si="10"/>
        <v>-1.8538959183073756E-3</v>
      </c>
    </row>
    <row r="552" spans="23:25" x14ac:dyDescent="0.25">
      <c r="W552" s="3">
        <v>42258</v>
      </c>
      <c r="X552" s="2">
        <v>1.1337999999999999</v>
      </c>
      <c r="Y552" s="2">
        <f t="shared" si="10"/>
        <v>5.1286698321989987E-3</v>
      </c>
    </row>
    <row r="553" spans="23:25" x14ac:dyDescent="0.25">
      <c r="W553" s="3">
        <v>42257</v>
      </c>
      <c r="X553" s="2">
        <v>1.1280000000000001</v>
      </c>
      <c r="Y553" s="2">
        <f t="shared" si="10"/>
        <v>6.4926630000220701E-3</v>
      </c>
    </row>
    <row r="554" spans="23:25" x14ac:dyDescent="0.25">
      <c r="W554" s="3">
        <v>42256</v>
      </c>
      <c r="X554" s="2">
        <v>1.1207</v>
      </c>
      <c r="Y554" s="2">
        <f t="shared" si="10"/>
        <v>3.5698349330461304E-4</v>
      </c>
    </row>
    <row r="555" spans="23:25" x14ac:dyDescent="0.25">
      <c r="W555" s="3">
        <v>42255</v>
      </c>
      <c r="X555" s="2">
        <v>1.1203000000000001</v>
      </c>
      <c r="Y555" s="2">
        <f t="shared" si="10"/>
        <v>2.9499864954769476E-3</v>
      </c>
    </row>
    <row r="556" spans="23:25" x14ac:dyDescent="0.25">
      <c r="W556" s="3">
        <v>42254</v>
      </c>
      <c r="X556" s="2">
        <v>1.117</v>
      </c>
      <c r="Y556" s="2">
        <f t="shared" si="10"/>
        <v>1.8818052956748696E-3</v>
      </c>
    </row>
    <row r="557" spans="23:25" x14ac:dyDescent="0.25">
      <c r="W557" s="3">
        <v>42251</v>
      </c>
      <c r="X557" s="2">
        <v>1.1149</v>
      </c>
      <c r="Y557" s="2">
        <f t="shared" si="10"/>
        <v>2.3347711755421136E-3</v>
      </c>
    </row>
    <row r="558" spans="23:25" x14ac:dyDescent="0.25">
      <c r="W558" s="3">
        <v>42250</v>
      </c>
      <c r="X558" s="2">
        <v>1.1123000000000001</v>
      </c>
      <c r="Y558" s="2">
        <f t="shared" si="10"/>
        <v>-9.3065548667501021E-3</v>
      </c>
    </row>
    <row r="559" spans="23:25" x14ac:dyDescent="0.25">
      <c r="W559" s="3">
        <v>42249</v>
      </c>
      <c r="X559" s="2">
        <v>1.1227</v>
      </c>
      <c r="Y559" s="2">
        <f t="shared" si="10"/>
        <v>-7.807687608858257E-3</v>
      </c>
    </row>
    <row r="560" spans="23:25" x14ac:dyDescent="0.25">
      <c r="W560" s="3">
        <v>42248</v>
      </c>
      <c r="X560" s="2">
        <v>1.1315</v>
      </c>
      <c r="Y560" s="2">
        <f t="shared" si="10"/>
        <v>9.2338399140441015E-3</v>
      </c>
    </row>
    <row r="561" spans="23:25" x14ac:dyDescent="0.25">
      <c r="W561" s="3">
        <v>42247</v>
      </c>
      <c r="X561" s="2">
        <v>1.1211</v>
      </c>
      <c r="Y561" s="2">
        <f t="shared" si="10"/>
        <v>2.3218442293636457E-3</v>
      </c>
    </row>
    <row r="562" spans="23:25" x14ac:dyDescent="0.25">
      <c r="W562" s="3">
        <v>42244</v>
      </c>
      <c r="X562" s="2">
        <v>1.1185</v>
      </c>
      <c r="Y562" s="2">
        <f t="shared" si="10"/>
        <v>-5.4389149279170101E-3</v>
      </c>
    </row>
    <row r="563" spans="23:25" x14ac:dyDescent="0.25">
      <c r="W563" s="3">
        <v>42243</v>
      </c>
      <c r="X563" s="2">
        <v>1.1246</v>
      </c>
      <c r="Y563" s="2">
        <f t="shared" si="10"/>
        <v>-6.0283870509538979E-3</v>
      </c>
    </row>
    <row r="564" spans="23:25" x14ac:dyDescent="0.25">
      <c r="W564" s="3">
        <v>42242</v>
      </c>
      <c r="X564" s="2">
        <v>1.1314</v>
      </c>
      <c r="Y564" s="2">
        <f t="shared" si="10"/>
        <v>-1.7783307765806423E-2</v>
      </c>
    </row>
    <row r="565" spans="23:25" x14ac:dyDescent="0.25">
      <c r="W565" s="3">
        <v>42241</v>
      </c>
      <c r="X565" s="2">
        <v>1.1516999999999999</v>
      </c>
      <c r="Y565" s="2">
        <f t="shared" si="10"/>
        <v>-8.8174845139544471E-3</v>
      </c>
    </row>
    <row r="566" spans="23:25" x14ac:dyDescent="0.25">
      <c r="W566" s="3">
        <v>42240</v>
      </c>
      <c r="X566" s="2">
        <v>1.1618999999999999</v>
      </c>
      <c r="Y566" s="2">
        <f t="shared" si="10"/>
        <v>2.0257158671834596E-2</v>
      </c>
    </row>
    <row r="567" spans="23:25" x14ac:dyDescent="0.25">
      <c r="W567" s="3">
        <v>42237</v>
      </c>
      <c r="X567" s="2">
        <v>1.1386000000000001</v>
      </c>
      <c r="Y567" s="2">
        <f t="shared" si="10"/>
        <v>1.2727765949006924E-2</v>
      </c>
    </row>
    <row r="568" spans="23:25" x14ac:dyDescent="0.25">
      <c r="W568" s="3">
        <v>42236</v>
      </c>
      <c r="X568" s="2">
        <v>1.1242000000000001</v>
      </c>
      <c r="Y568" s="2">
        <f t="shared" si="10"/>
        <v>1.0911475757447005E-2</v>
      </c>
    </row>
    <row r="569" spans="23:25" x14ac:dyDescent="0.25">
      <c r="W569" s="3">
        <v>42235</v>
      </c>
      <c r="X569" s="2">
        <v>1.1120000000000001</v>
      </c>
      <c r="Y569" s="2">
        <f t="shared" si="10"/>
        <v>8.6705745511335766E-3</v>
      </c>
    </row>
    <row r="570" spans="23:25" x14ac:dyDescent="0.25">
      <c r="W570" s="3">
        <v>42234</v>
      </c>
      <c r="X570" s="2">
        <v>1.1024</v>
      </c>
      <c r="Y570" s="2">
        <f t="shared" si="10"/>
        <v>-4.8864453396094583E-3</v>
      </c>
    </row>
    <row r="571" spans="23:25" x14ac:dyDescent="0.25">
      <c r="W571" s="3">
        <v>42233</v>
      </c>
      <c r="X571" s="2">
        <v>1.1078000000000001</v>
      </c>
      <c r="Y571" s="2">
        <f t="shared" si="10"/>
        <v>-2.7944309886730788E-3</v>
      </c>
    </row>
    <row r="572" spans="23:25" x14ac:dyDescent="0.25">
      <c r="W572" s="3">
        <v>42230</v>
      </c>
      <c r="X572" s="2">
        <v>1.1109</v>
      </c>
      <c r="Y572" s="2">
        <f t="shared" si="10"/>
        <v>-3.6839073065424366E-3</v>
      </c>
    </row>
    <row r="573" spans="23:25" x14ac:dyDescent="0.25">
      <c r="W573" s="3">
        <v>42229</v>
      </c>
      <c r="X573" s="2">
        <v>1.115</v>
      </c>
      <c r="Y573" s="2">
        <f t="shared" si="10"/>
        <v>-8.0684929743625954E-4</v>
      </c>
    </row>
    <row r="574" spans="23:25" x14ac:dyDescent="0.25">
      <c r="W574" s="3">
        <v>42228</v>
      </c>
      <c r="X574" s="2">
        <v>1.1158999999999999</v>
      </c>
      <c r="Y574" s="2">
        <f t="shared" si="10"/>
        <v>1.0540163341711036E-2</v>
      </c>
    </row>
    <row r="575" spans="23:25" x14ac:dyDescent="0.25">
      <c r="W575" s="3">
        <v>42227</v>
      </c>
      <c r="X575" s="2">
        <v>1.1042000000000001</v>
      </c>
      <c r="Y575" s="2">
        <f t="shared" si="10"/>
        <v>2.0851283562129366E-3</v>
      </c>
    </row>
    <row r="576" spans="23:25" x14ac:dyDescent="0.25">
      <c r="W576" s="3">
        <v>42226</v>
      </c>
      <c r="X576" s="2">
        <v>1.1019000000000001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1.0925</v>
      </c>
      <c r="Y578" s="2">
        <f t="shared" si="10"/>
        <v>1.7406444777841182E-3</v>
      </c>
    </row>
    <row r="579" spans="23:25" x14ac:dyDescent="0.25">
      <c r="W579" s="3">
        <v>42221</v>
      </c>
      <c r="X579" s="2">
        <v>1.0906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EURZAR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12</v>
      </c>
      <c r="W2" s="3">
        <f>D1</f>
        <v>43025</v>
      </c>
      <c r="AA2" s="2">
        <v>62</v>
      </c>
      <c r="AB2" s="2">
        <f ca="1">AVERAGE(OFFSET($X$5,0,0,AA2,1))</f>
        <v>15.680711290322582</v>
      </c>
      <c r="AC2" s="46">
        <f ca="1">STDEV(OFFSET($Y$5,0,0,AA2,1))*SQRT(250)</f>
        <v>0.11327235138165746</v>
      </c>
      <c r="AD2" s="2">
        <f ca="1">MAX(OFFSET($X$5,0,0,AA2,1))</f>
        <v>16.212900000000001</v>
      </c>
      <c r="AE2" s="2">
        <f ca="1">MIN(OFFSET($X$5,0,0,AA2,1))</f>
        <v>15.095800000000001</v>
      </c>
      <c r="AF2" s="2">
        <f ca="1">AD2-AE2</f>
        <v>1.1171000000000006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15.188849599999998</v>
      </c>
      <c r="AC3" s="46">
        <f ca="1">STDEV(OFFSET($Y$5,0,0,AA3,1))*SQRT(250)</f>
        <v>0.14034447580310788</v>
      </c>
      <c r="AD3" s="2">
        <f ca="1">MAX(OFFSET($X$5,0,0,AA3,1))</f>
        <v>16.212900000000001</v>
      </c>
      <c r="AE3" s="2">
        <f ca="1">MIN(OFFSET($X$5,0,0,AA3,1))</f>
        <v>14.1662</v>
      </c>
      <c r="AF3" s="2">
        <f t="shared" ref="AF3:AF5" ca="1" si="1">AD3-AE3</f>
        <v>2.0467000000000013</v>
      </c>
    </row>
    <row r="4" spans="1:32" x14ac:dyDescent="0.25">
      <c r="D4"/>
      <c r="AA4" s="2">
        <v>185</v>
      </c>
      <c r="AB4" s="2">
        <f t="shared" ca="1" si="0"/>
        <v>14.821184324324328</v>
      </c>
      <c r="AC4" s="46">
        <f ca="1">STDEV(OFFSET($Y$5,0,0,AA4,1))*SQRT(250)</f>
        <v>0.14424082462194479</v>
      </c>
      <c r="AD4" s="2">
        <f ca="1">MAX(OFFSET($X$5,0,0,AA4,1))</f>
        <v>16.212900000000001</v>
      </c>
      <c r="AE4" s="2">
        <f ca="1">MIN(OFFSET($X$5,0,0,AA4,1))</f>
        <v>13.428800000000001</v>
      </c>
      <c r="AF4" s="2">
        <f t="shared" ca="1" si="1"/>
        <v>2.7841000000000005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15.7614</v>
      </c>
      <c r="Y5" s="2">
        <f>LN(X5/X6)</f>
        <v>3.5847799810610199E-3</v>
      </c>
      <c r="AA5" s="2">
        <v>250</v>
      </c>
      <c r="AB5" s="2">
        <f t="shared" ca="1" si="0"/>
        <v>14.784370000000008</v>
      </c>
      <c r="AC5" s="46">
        <f ca="1">STDEV(OFFSET($Y$5,0,0,AA5,1))*SQRT(250)</f>
        <v>0.15232748923377037</v>
      </c>
      <c r="AD5" s="2">
        <f ca="1">MAX(OFFSET($X$5,0,0,AA5,1))</f>
        <v>16.212900000000001</v>
      </c>
      <c r="AE5" s="2">
        <f ca="1">MIN(OFFSET($X$5,0,0,AA5,1))</f>
        <v>13.428800000000001</v>
      </c>
      <c r="AF5" s="2">
        <f t="shared" ca="1" si="1"/>
        <v>2.7841000000000005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15.795368187594701</v>
      </c>
      <c r="E6" s="128">
        <f ca="1">SUMIFS(INDIRECT("fincad_data!"&amp;E$3),fincad_data!$C:$C,$C6,fincad_data!$D:$D,$C6,fincad_data!$B:$B,$D$2,fincad_data!D:D,$C6,fincad_data!A:A,$D$1)</f>
        <v>16.110204588799999</v>
      </c>
      <c r="F6" s="129">
        <f ca="1">SUMIFS(INDIRECT("fincad_data!"&amp;F$3),fincad_data!$C:$C,$C6,fincad_data!$D:$D,$C6,fincad_data!$B:$B,$D$2,fincad_data!D:D,$C6,fincad_data!A:A,$D$1)</f>
        <v>0.15590698725726601</v>
      </c>
      <c r="G6" s="129">
        <f ca="1">SUMIFS(INDIRECT("fincad_data!"&amp;G$3),fincad_data!$C:$C,$C6,fincad_data!$D:$D,$C6,fincad_data!$B:$B,$D$2,fincad_data!D:D,$C6,fincad_data!A:A,$D$1)</f>
        <v>0.15969780473883799</v>
      </c>
      <c r="H6" s="130">
        <f ca="1">SUMIFS(INDIRECT("fincad_data!"&amp;H$3),fincad_data!$C:$C,$C6,fincad_data!$D:$D,$C6,fincad_data!$B:$B,$D$2,fincad_data!D:D,$C6,fincad_data!A:A,$D$1)</f>
        <v>2.2167701368802799E-2</v>
      </c>
      <c r="I6" s="130">
        <f ca="1">SUMIFS(INDIRECT("fincad_data!"&amp;I$3),fincad_data!$C:$C,$C6,fincad_data!$D:$D,$C6,fincad_data!$B:$B,$D$2,fincad_data!D:D,$C6,fincad_data!A:A,$D$1)</f>
        <v>3.2047423208605999E-2</v>
      </c>
      <c r="J6" s="129">
        <f ca="1">SUMIFS(INDIRECT("fincad_data!"&amp;J$3),fincad_data!$C:$C,$C6,fincad_data!$D:$D,$C6,fincad_data!$B:$B,$D$2,fincad_data!D:D,$C6,fincad_data!A:A,$D$1)</f>
        <v>7.9607505728652245E-2</v>
      </c>
      <c r="K6" s="128">
        <f ca="1">SUMIFS(INDIRECT("fincad_data!"&amp;K$3),fincad_data!$C:$C,$C6,fincad_data!$D:$D,$C6,fincad_data!$B:$B,$D$2,fincad_data!D:D,$C6,fincad_data!A:A,$D$1)</f>
        <v>15.952597364219136</v>
      </c>
      <c r="L6" s="128">
        <f ca="1">SUMIFS(INDIRECT("fincad_data!"&amp;L$3),fincad_data!$C:$C,$C6,fincad_data!$D:$D,$C6,fincad_data!$B:$B,$D$2,fincad_data!D:D,$C6,fincad_data!A:A,$D$1)</f>
        <v>15.609946041736949</v>
      </c>
      <c r="W6" s="3">
        <v>43024</v>
      </c>
      <c r="X6" s="2">
        <v>15.705</v>
      </c>
      <c r="Y6" s="2">
        <f t="shared" ref="Y6:Y69" si="2">LN(X6/X7)</f>
        <v>1.4145625817562806E-3</v>
      </c>
      <c r="AA6" s="2">
        <v>500</v>
      </c>
      <c r="AB6" s="2">
        <f t="shared" ca="1" si="0"/>
        <v>15.635463800000007</v>
      </c>
      <c r="AC6" s="46">
        <f ca="1">STDEV(OFFSET($Y$5,0,0,AA6,1))*SQRT(250)</f>
        <v>0.17807327589298858</v>
      </c>
      <c r="AD6" s="2">
        <f ca="1">MAX(OFFSET($X$5,0,0,AA6,1))</f>
        <v>18.380299999999998</v>
      </c>
      <c r="AE6" s="2">
        <f ca="1">MIN(OFFSET($X$5,0,0,AA6,1))</f>
        <v>13.428800000000001</v>
      </c>
      <c r="AF6" s="2">
        <f ca="1">AD6-AE6</f>
        <v>4.9514999999999976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15.795368187594701</v>
      </c>
      <c r="E7" s="128">
        <f ca="1">SUMIFS(INDIRECT("fincad_data!"&amp;E$3),fincad_data!$C:$C,$C7,fincad_data!$D:$D,$C7,fincad_data!$B:$B,$D$2,fincad_data!D:D,$C7,fincad_data!A:A,$D$1)</f>
        <v>16.422974674999999</v>
      </c>
      <c r="F7" s="129">
        <f ca="1">SUMIFS(INDIRECT("fincad_data!"&amp;F$3),fincad_data!$C:$C,$C7,fincad_data!$D:$D,$C7,fincad_data!$B:$B,$D$2,fincad_data!D:D,$C7,fincad_data!A:A,$D$1)</f>
        <v>0.153333132270563</v>
      </c>
      <c r="G7" s="129">
        <f ca="1">SUMIFS(INDIRECT("fincad_data!"&amp;G$3),fincad_data!$C:$C,$C7,fincad_data!$D:$D,$C7,fincad_data!$B:$B,$D$2,fincad_data!D:D,$C7,fincad_data!A:A,$D$1)</f>
        <v>0.15921660821726399</v>
      </c>
      <c r="H7" s="130">
        <f ca="1">SUMIFS(INDIRECT("fincad_data!"&amp;H$3),fincad_data!$C:$C,$C7,fincad_data!$D:$D,$C7,fincad_data!$B:$B,$D$2,fincad_data!D:D,$C7,fincad_data!A:A,$D$1)</f>
        <v>2.6058741789412601E-2</v>
      </c>
      <c r="I7" s="130">
        <f ca="1">SUMIFS(INDIRECT("fincad_data!"&amp;I$3),fincad_data!$C:$C,$C7,fincad_data!$D:$D,$C7,fincad_data!$B:$B,$D$2,fincad_data!D:D,$C7,fincad_data!A:A,$D$1)</f>
        <v>4.5014258338692804E-2</v>
      </c>
      <c r="J7" s="129">
        <f ca="1">SUMIFS(INDIRECT("fincad_data!"&amp;J$3),fincad_data!$C:$C,$C7,fincad_data!$D:$D,$C7,fincad_data!$B:$B,$D$2,fincad_data!D:D,$C7,fincad_data!A:A,$D$1)</f>
        <v>7.9764127957156913E-2</v>
      </c>
      <c r="K7" s="128">
        <f ca="1">SUMIFS(INDIRECT("fincad_data!"&amp;K$3),fincad_data!$C:$C,$C7,fincad_data!$D:$D,$C7,fincad_data!$B:$B,$D$2,fincad_data!D:D,$C7,fincad_data!A:A,$D$1)</f>
        <v>16.117459897186517</v>
      </c>
      <c r="L7" s="128">
        <f ca="1">SUMIFS(INDIRECT("fincad_data!"&amp;L$3),fincad_data!$C:$C,$C7,fincad_data!$D:$D,$C7,fincad_data!$B:$B,$D$2,fincad_data!D:D,$C7,fincad_data!A:A,$D$1)</f>
        <v>15.715550810864874</v>
      </c>
      <c r="W7" s="3">
        <v>43021</v>
      </c>
      <c r="X7" s="2">
        <v>15.6828</v>
      </c>
      <c r="Y7" s="2">
        <f t="shared" si="2"/>
        <v>-1.6386292838526578E-2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15.795368187594701</v>
      </c>
      <c r="E8" s="128">
        <f ca="1">SUMIFS(INDIRECT("fincad_data!"&amp;E$3),fincad_data!$C:$C,$C8,fincad_data!$D:$D,$C8,fincad_data!$B:$B,$D$2,fincad_data!D:D,$C8,fincad_data!A:A,$D$1)</f>
        <v>16.7414806576</v>
      </c>
      <c r="F8" s="129">
        <f ca="1">SUMIFS(INDIRECT("fincad_data!"&amp;F$3),fincad_data!$C:$C,$C8,fincad_data!$D:$D,$C8,fincad_data!$B:$B,$D$2,fincad_data!D:D,$C8,fincad_data!A:A,$D$1)</f>
        <v>0.1517426466673</v>
      </c>
      <c r="G8" s="129">
        <f ca="1">SUMIFS(INDIRECT("fincad_data!"&amp;G$3),fincad_data!$C:$C,$C8,fincad_data!$D:$D,$C8,fincad_data!$B:$B,$D$2,fincad_data!D:D,$C8,fincad_data!A:A,$D$1)</f>
        <v>0.15933698998995799</v>
      </c>
      <c r="H8" s="130">
        <f ca="1">SUMIFS(INDIRECT("fincad_data!"&amp;H$3),fincad_data!$C:$C,$C8,fincad_data!$D:$D,$C8,fincad_data!$B:$B,$D$2,fincad_data!D:D,$C8,fincad_data!A:A,$D$1)</f>
        <v>2.76555351967884E-2</v>
      </c>
      <c r="I8" s="130">
        <f ca="1">SUMIFS(INDIRECT("fincad_data!"&amp;I$3),fincad_data!$C:$C,$C8,fincad_data!$D:$D,$C8,fincad_data!$B:$B,$D$2,fincad_data!D:D,$C8,fincad_data!A:A,$D$1)</f>
        <v>5.5266340967304997E-2</v>
      </c>
      <c r="J8" s="129">
        <f ca="1">SUMIFS(INDIRECT("fincad_data!"&amp;J$3),fincad_data!$C:$C,$C8,fincad_data!$D:$D,$C8,fincad_data!$B:$B,$D$2,fincad_data!D:D,$C8,fincad_data!A:A,$D$1)</f>
        <v>7.9890076987753578E-2</v>
      </c>
      <c r="K8" s="128">
        <f ca="1">SUMIFS(INDIRECT("fincad_data!"&amp;K$3),fincad_data!$C:$C,$C8,fincad_data!$D:$D,$C8,fincad_data!$B:$B,$D$2,fincad_data!D:D,$C8,fincad_data!A:A,$D$1)</f>
        <v>16.291654937442011</v>
      </c>
      <c r="L8" s="128">
        <f ca="1">SUMIFS(INDIRECT("fincad_data!"&amp;L$3),fincad_data!$C:$C,$C8,fincad_data!$D:$D,$C8,fincad_data!$B:$B,$D$2,fincad_data!D:D,$C8,fincad_data!A:A,$D$1)</f>
        <v>15.864696908890316</v>
      </c>
      <c r="W8" s="3">
        <v>43020</v>
      </c>
      <c r="X8" s="2">
        <v>15.9419</v>
      </c>
      <c r="Y8" s="2">
        <f t="shared" si="2"/>
        <v>-6.2282510280965101E-3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15.795368187594701</v>
      </c>
      <c r="E9" s="128">
        <f ca="1">SUMIFS(INDIRECT("fincad_data!"&amp;E$3),fincad_data!$C:$C,$C9,fincad_data!$D:$D,$C9,fincad_data!$B:$B,$D$2,fincad_data!D:D,$C9,fincad_data!A:A,$D$1)</f>
        <v>17.0677342</v>
      </c>
      <c r="F9" s="129">
        <f ca="1">SUMIFS(INDIRECT("fincad_data!"&amp;F$3),fincad_data!$C:$C,$C9,fincad_data!$D:$D,$C9,fincad_data!$B:$B,$D$2,fincad_data!D:D,$C9,fincad_data!A:A,$D$1)</f>
        <v>0.15057162824326301</v>
      </c>
      <c r="G9" s="129">
        <f ca="1">SUMIFS(INDIRECT("fincad_data!"&amp;G$3),fincad_data!$C:$C,$C9,fincad_data!$D:$D,$C9,fincad_data!$B:$B,$D$2,fincad_data!D:D,$C9,fincad_data!A:A,$D$1)</f>
        <v>0.159282767747463</v>
      </c>
      <c r="H9" s="130">
        <f ca="1">SUMIFS(INDIRECT("fincad_data!"&amp;H$3),fincad_data!$C:$C,$C9,fincad_data!$D:$D,$C9,fincad_data!$B:$B,$D$2,fincad_data!D:D,$C9,fincad_data!A:A,$D$1)</f>
        <v>2.8193593222835302E-2</v>
      </c>
      <c r="I9" s="130">
        <f ca="1">SUMIFS(INDIRECT("fincad_data!"&amp;I$3),fincad_data!$C:$C,$C9,fincad_data!$D:$D,$C9,fincad_data!$B:$B,$D$2,fincad_data!D:D,$C9,fincad_data!A:A,$D$1)</f>
        <v>6.3993376840291799E-2</v>
      </c>
      <c r="J9" s="129">
        <f ca="1">SUMIFS(INDIRECT("fincad_data!"&amp;J$3),fincad_data!$C:$C,$C9,fincad_data!$D:$D,$C9,fincad_data!$B:$B,$D$2,fincad_data!D:D,$C9,fincad_data!A:A,$D$1)</f>
        <v>8.0129904654428707E-2</v>
      </c>
      <c r="K9" s="128">
        <f ca="1">SUMIFS(INDIRECT("fincad_data!"&amp;K$3),fincad_data!$C:$C,$C9,fincad_data!$D:$D,$C9,fincad_data!$B:$B,$D$2,fincad_data!D:D,$C9,fincad_data!A:A,$D$1)</f>
        <v>16.477831401346855</v>
      </c>
      <c r="L9" s="128">
        <f ca="1">SUMIFS(INDIRECT("fincad_data!"&amp;L$3),fincad_data!$C:$C,$C9,fincad_data!$D:$D,$C9,fincad_data!$B:$B,$D$2,fincad_data!D:D,$C9,fincad_data!A:A,$D$1)</f>
        <v>16.041203424297173</v>
      </c>
      <c r="W9" s="3">
        <v>43019</v>
      </c>
      <c r="X9" s="2">
        <v>16.041499999999999</v>
      </c>
      <c r="Y9" s="2">
        <f t="shared" si="2"/>
        <v>-8.4237292274050041E-3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15.795368187594701</v>
      </c>
      <c r="E10" s="128">
        <f ca="1">SUMIFS(INDIRECT("fincad_data!"&amp;E$3),fincad_data!$C:$C,$C10,fincad_data!$D:$D,$C10,fincad_data!$B:$B,$D$2,fincad_data!D:D,$C10,fincad_data!A:A,$D$1)</f>
        <v>18.4216974120788</v>
      </c>
      <c r="F10" s="129">
        <f ca="1">SUMIFS(INDIRECT("fincad_data!"&amp;F$3),fincad_data!$C:$C,$C10,fincad_data!$D:$D,$C10,fincad_data!$B:$B,$D$2,fincad_data!D:D,$C10,fincad_data!A:A,$D$1)</f>
        <v>0.153235464904804</v>
      </c>
      <c r="G10" s="129">
        <f ca="1">SUMIFS(INDIRECT("fincad_data!"&amp;G$3),fincad_data!$C:$C,$C10,fincad_data!$D:$D,$C10,fincad_data!$B:$B,$D$2,fincad_data!D:D,$C10,fincad_data!A:A,$D$1)</f>
        <v>0.16422724192037499</v>
      </c>
      <c r="H10" s="130">
        <f ca="1">SUMIFS(INDIRECT("fincad_data!"&amp;H$3),fincad_data!$C:$C,$C10,fincad_data!$D:$D,$C10,fincad_data!$B:$B,$D$2,fincad_data!D:D,$C10,fincad_data!A:A,$D$1)</f>
        <v>2.8543696171508502E-2</v>
      </c>
      <c r="I10" s="130">
        <f ca="1">SUMIFS(INDIRECT("fincad_data!"&amp;I$3),fincad_data!$C:$C,$C10,fincad_data!$D:$D,$C10,fincad_data!$B:$B,$D$2,fincad_data!D:D,$C10,fincad_data!A:A,$D$1)</f>
        <v>9.3887372914055495E-2</v>
      </c>
      <c r="J10" s="129">
        <f ca="1">SUMIFS(INDIRECT("fincad_data!"&amp;J$3),fincad_data!$C:$C,$C10,fincad_data!$D:$D,$C10,fincad_data!$B:$B,$D$2,fincad_data!D:D,$C10,fincad_data!A:A,$D$1)</f>
        <v>8.1750037837180656E-2</v>
      </c>
      <c r="K10" s="128">
        <f ca="1">SUMIFS(INDIRECT("fincad_data!"&amp;K$3),fincad_data!$C:$C,$C10,fincad_data!$D:$D,$C10,fincad_data!$B:$B,$D$2,fincad_data!D:D,$C10,fincad_data!A:A,$D$1)</f>
        <v>17.291788381760512</v>
      </c>
      <c r="L10" s="128">
        <f ca="1">SUMIFS(INDIRECT("fincad_data!"&amp;L$3),fincad_data!$C:$C,$C10,fincad_data!$D:$D,$C10,fincad_data!$B:$B,$D$2,fincad_data!D:D,$C10,fincad_data!A:A,$D$1)</f>
        <v>16.840579632073471</v>
      </c>
      <c r="W10" s="3">
        <v>43018</v>
      </c>
      <c r="X10" s="2">
        <v>16.177199999999999</v>
      </c>
      <c r="Y10" s="2">
        <f t="shared" si="2"/>
        <v>-2.2043781560641754E-3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16.212900000000001</v>
      </c>
      <c r="Y11" s="2">
        <f t="shared" si="2"/>
        <v>5.6968580203185081E-3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16.120799999999999</v>
      </c>
      <c r="Y12" s="2">
        <f t="shared" si="2"/>
        <v>6.228727572255374E-3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16.020700000000001</v>
      </c>
      <c r="Y13" s="2">
        <f t="shared" si="2"/>
        <v>3.8587026493226519E-3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1.7508812939210696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15.959</v>
      </c>
      <c r="Y14" s="2">
        <f t="shared" si="2"/>
        <v>-5.0439656045160961E-3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0.62240570110975646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16.0397</v>
      </c>
      <c r="Y15" s="2">
        <f t="shared" si="2"/>
        <v>5.2382322329403231E-3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1.1469545493872271</v>
      </c>
      <c r="F16" s="123">
        <f ca="1">SUMIFS(INDIRECT("fincad_data!"&amp;$B16),fincad_data!$C:$C,$C16,fincad_data!$D:$D,F$13,fincad_data!$B:$B,$D$2,fincad_data!$A:$A,$D$1)</f>
        <v>1.9565558969008048</v>
      </c>
      <c r="G16" s="123"/>
      <c r="H16" s="123"/>
      <c r="I16" s="123"/>
      <c r="K16" s="159">
        <f ca="1">E16/$F16</f>
        <v>0.58621097981611936</v>
      </c>
      <c r="L16" s="159">
        <f ca="1">(F16-E16)/$F16</f>
        <v>0.41378902018388058</v>
      </c>
      <c r="M16" s="123"/>
      <c r="N16" s="123"/>
      <c r="O16" s="123"/>
      <c r="S16" s="17"/>
      <c r="W16" s="3">
        <v>43010</v>
      </c>
      <c r="X16" s="2">
        <v>15.9559</v>
      </c>
      <c r="Y16" s="2">
        <f t="shared" si="2"/>
        <v>-3.8532077424144819E-3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0.97268596097527504</v>
      </c>
      <c r="F17" s="124">
        <f ca="1">SUMIFS(INDIRECT("fincad_data!"&amp;$B17),fincad_data!$C:$C,$C16,fincad_data!$D:$D,F$13,fincad_data!$B:$B,$D$2,fincad_data!$A:$A,$D$1)</f>
        <v>0.88273822344859076</v>
      </c>
      <c r="G17" s="124"/>
      <c r="H17" s="124"/>
      <c r="I17" s="124"/>
      <c r="K17" s="160">
        <f ca="1">E17/$F17</f>
        <v>1.1018962758577346</v>
      </c>
      <c r="L17" s="160">
        <f ca="1">(F17-E17)/$F17</f>
        <v>-0.10189627585773472</v>
      </c>
      <c r="M17" s="124"/>
      <c r="N17" s="124"/>
      <c r="O17" s="124"/>
      <c r="S17" s="17"/>
      <c r="W17" s="3">
        <v>43007</v>
      </c>
      <c r="X17" s="2">
        <v>16.017499999999998</v>
      </c>
      <c r="Y17" s="2">
        <f t="shared" si="2"/>
        <v>5.3584859072124949E-3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1.1169009458439072</v>
      </c>
      <c r="F18" s="123">
        <f ca="1">SUMIFS(INDIRECT("fincad_data!"&amp;$B18),fincad_data!$C:$C,$C18,fincad_data!$D:$D,F$13,fincad_data!$B:$B,$D$2,fincad_data!$A:$A,$D$1)</f>
        <v>1.2910815540097194</v>
      </c>
      <c r="G18" s="123">
        <f ca="1">SUMIFS(INDIRECT("fincad_data!"&amp;$B18),fincad_data!$C:$C,$C18,fincad_data!$D:$D,G$13,fincad_data!$B:$B,$D$2,fincad_data!$A:$A,$D$1)</f>
        <v>2.0735786029045928</v>
      </c>
      <c r="H18" s="123"/>
      <c r="I18" s="123"/>
      <c r="K18" s="159">
        <f ca="1">E18/$G18</f>
        <v>0.53863448642814571</v>
      </c>
      <c r="L18" s="159">
        <f ca="1">(F18-E18)/$G18</f>
        <v>8.4000002662945286E-2</v>
      </c>
      <c r="M18" s="159">
        <f ca="1">(G18-F18)/$G18</f>
        <v>0.37736551090890902</v>
      </c>
      <c r="N18" s="123"/>
      <c r="O18" s="123"/>
      <c r="W18" s="3">
        <v>43006</v>
      </c>
      <c r="X18" s="2">
        <v>15.931900000000001</v>
      </c>
      <c r="Y18" s="2">
        <f t="shared" si="2"/>
        <v>-1.7622033978357879E-3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1.0290718315237244</v>
      </c>
      <c r="F19" s="124">
        <f ca="1">SUMIFS(INDIRECT("fincad_data!"&amp;$B19),fincad_data!$C:$C,$C18,fincad_data!$D:$D,F$13,fincad_data!$B:$B,$D$2,fincad_data!$A:$A,$D$1)</f>
        <v>1.0438799131530645</v>
      </c>
      <c r="G19" s="124">
        <f ca="1">SUMIFS(INDIRECT("fincad_data!"&amp;$B19),fincad_data!$C:$C,$C18,fincad_data!$D:$D,G$13,fincad_data!$B:$B,$D$2,fincad_data!$A:$A,$D$1)</f>
        <v>1.0838686578254491</v>
      </c>
      <c r="H19" s="124"/>
      <c r="I19" s="124"/>
      <c r="K19" s="160">
        <f ca="1">E19/$G19</f>
        <v>0.94944329655987769</v>
      </c>
      <c r="L19" s="160">
        <f ca="1">(F19-E19)/$G19</f>
        <v>1.3662247286538722E-2</v>
      </c>
      <c r="M19" s="160">
        <f ca="1">(G19-F19)/$G19</f>
        <v>3.6894456153583617E-2</v>
      </c>
      <c r="N19" s="124"/>
      <c r="O19" s="124"/>
      <c r="W19" s="3">
        <v>43005</v>
      </c>
      <c r="X19" s="2">
        <v>15.96</v>
      </c>
      <c r="Y19" s="2">
        <f t="shared" si="2"/>
        <v>1.1881078258729824E-2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1.106461656650535</v>
      </c>
      <c r="F20" s="123">
        <f ca="1">SUMIFS(INDIRECT("fincad_data!"&amp;$B20),fincad_data!$C:$C,$C20,fincad_data!$D:$D,F$13,fincad_data!$B:$B,$D$2,fincad_data!$A:$A,$D$1)</f>
        <v>1.2350903235023618</v>
      </c>
      <c r="G20" s="123">
        <f ca="1">SUMIFS(INDIRECT("fincad_data!"&amp;$B20),fincad_data!$C:$C,$C20,fincad_data!$D:$D,G$13,fincad_data!$B:$B,$D$2,fincad_data!$A:$A,$D$1)</f>
        <v>1.4341760759495683</v>
      </c>
      <c r="H20" s="123">
        <f ca="1">SUMIFS(INDIRECT("fincad_data!"&amp;$B20),fincad_data!$C:$C,$C20,fincad_data!$D:$D,H$13,fincad_data!$B:$B,$D$2,fincad_data!$A:$A,$D$1)</f>
        <v>2.1762519236507769</v>
      </c>
      <c r="I20" s="123"/>
      <c r="K20" s="159">
        <f ca="1">E20/$H20</f>
        <v>0.50842535490761909</v>
      </c>
      <c r="L20" s="159">
        <f ca="1">(F20-E20)/$H20</f>
        <v>5.9105595934888587E-2</v>
      </c>
      <c r="M20" s="159">
        <f ca="1">(G20-F20)/$H20</f>
        <v>9.1481023076239121E-2</v>
      </c>
      <c r="N20" s="159">
        <f ca="1">(H20-G20)/$H20</f>
        <v>0.34098802608125323</v>
      </c>
      <c r="O20" s="123"/>
      <c r="W20" s="3">
        <v>43004</v>
      </c>
      <c r="X20" s="2">
        <v>15.7715</v>
      </c>
      <c r="Y20" s="2">
        <f t="shared" si="2"/>
        <v>-1.6471859025402324E-3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1.0511497659166704</v>
      </c>
      <c r="F21" s="124">
        <f ca="1">SUMIFS(INDIRECT("fincad_data!"&amp;$B21),fincad_data!$C:$C,$C20,fincad_data!$D:$D,F$13,fincad_data!$B:$B,$D$2,fincad_data!$A:$A,$D$1)</f>
        <v>1.0985642514115237</v>
      </c>
      <c r="G21" s="124">
        <f ca="1">SUMIFS(INDIRECT("fincad_data!"&amp;$B21),fincad_data!$C:$C,$C20,fincad_data!$D:$D,G$13,fincad_data!$B:$B,$D$2,fincad_data!$A:$A,$D$1)</f>
        <v>1.1487266055765624</v>
      </c>
      <c r="H21" s="124">
        <f ca="1">SUMIFS(INDIRECT("fincad_data!"&amp;$B21),fincad_data!$C:$C,$C20,fincad_data!$D:$D,H$13,fincad_data!$B:$B,$D$2,fincad_data!$A:$A,$D$1)</f>
        <v>1.2588431911833233</v>
      </c>
      <c r="I21" s="124"/>
      <c r="K21" s="160">
        <f ca="1">E21/$H21</f>
        <v>0.83501247278350899</v>
      </c>
      <c r="L21" s="160">
        <f ca="1">(F21-E21)/$H21</f>
        <v>3.7665124478516866E-2</v>
      </c>
      <c r="M21" s="160">
        <f ca="1">(G21-F21)/$H21</f>
        <v>3.9847976710971941E-2</v>
      </c>
      <c r="N21" s="160">
        <f ca="1">(H21-G21)/$H21</f>
        <v>8.7474426027002172E-2</v>
      </c>
      <c r="O21" s="124"/>
      <c r="W21" s="3">
        <v>43003</v>
      </c>
      <c r="X21" s="2">
        <v>15.797499999999999</v>
      </c>
      <c r="Y21" s="2">
        <f t="shared" si="2"/>
        <v>-2.5288459817841952E-3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1.0812295071063938</v>
      </c>
      <c r="F22" s="123">
        <f ca="1">SUMIFS(INDIRECT("fincad_data!"&amp;$B22),fincad_data!$C:$C,$C22,fincad_data!$D:$D,F$13,fincad_data!$B:$B,$D$2,fincad_data!$A:$A,$D$1)</f>
        <v>1.1612890142955097</v>
      </c>
      <c r="G22" s="123">
        <f ca="1">SUMIFS(INDIRECT("fincad_data!"&amp;$B22),fincad_data!$C:$C,$C22,fincad_data!$D:$D,G$13,fincad_data!$B:$B,$D$2,fincad_data!$A:$A,$D$1)</f>
        <v>1.2622575975692327</v>
      </c>
      <c r="H22" s="123">
        <f ca="1">SUMIFS(INDIRECT("fincad_data!"&amp;$B22),fincad_data!$C:$C,$C22,fincad_data!$D:$D,H$13,fincad_data!$B:$B,$D$2,fincad_data!$A:$A,$D$1)</f>
        <v>1.3854998065052078</v>
      </c>
      <c r="I22" s="123">
        <f ca="1">SUMIFS(INDIRECT("fincad_data!"&amp;$B22),fincad_data!$C:$C,$C22,fincad_data!$D:$D,I$13,fincad_data!$B:$B,$D$2,fincad_data!$A:$A,$D$1)</f>
        <v>2.5041927037691551</v>
      </c>
      <c r="K22" s="159">
        <f ca="1">E22/$I22</f>
        <v>0.43176769322863784</v>
      </c>
      <c r="L22" s="159">
        <f ca="1">(F22-E22)/$I22</f>
        <v>3.1970186267460697E-2</v>
      </c>
      <c r="M22" s="159">
        <f ca="1">(G22-F22)/$I22</f>
        <v>4.0319813695548032E-2</v>
      </c>
      <c r="N22" s="159">
        <f ca="1">(H22-G22)/$I22</f>
        <v>4.9214347102951993E-2</v>
      </c>
      <c r="O22" s="159">
        <f ca="1">(I22-H22)/$I22</f>
        <v>0.44672795970540141</v>
      </c>
      <c r="W22" s="3">
        <v>43000</v>
      </c>
      <c r="X22" s="2">
        <v>15.8375</v>
      </c>
      <c r="Y22" s="2">
        <f t="shared" si="2"/>
        <v>-1.3503112815097698E-3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1.0625474323783317</v>
      </c>
      <c r="F23" s="124">
        <f ca="1">SUMIFS(INDIRECT("fincad_data!"&amp;$B23),fincad_data!$C:$C,$C22,fincad_data!$D:$D,F$13,fincad_data!$B:$B,$D$2,fincad_data!$A:$A,$D$1)</f>
        <v>1.1182767067470909</v>
      </c>
      <c r="G23" s="124">
        <f ca="1">SUMIFS(INDIRECT("fincad_data!"&amp;$B23),fincad_data!$C:$C,$C22,fincad_data!$D:$D,G$13,fincad_data!$B:$B,$D$2,fincad_data!$A:$A,$D$1)</f>
        <v>1.1860210473127202</v>
      </c>
      <c r="H23" s="124">
        <f ca="1">SUMIFS(INDIRECT("fincad_data!"&amp;$B23),fincad_data!$C:$C,$C22,fincad_data!$D:$D,H$13,fincad_data!$B:$B,$D$2,fincad_data!$A:$A,$D$1)</f>
        <v>1.2645709536963605</v>
      </c>
      <c r="I23" s="124">
        <f ca="1">SUMIFS(INDIRECT("fincad_data!"&amp;$B23),fincad_data!$C:$C,$C22,fincad_data!$D:$D,I$13,fincad_data!$B:$B,$D$2,fincad_data!$A:$A,$D$1)</f>
        <v>1.7710734907963508</v>
      </c>
      <c r="K23" s="161">
        <f ca="1">E23/$I23</f>
        <v>0.59994542174563559</v>
      </c>
      <c r="L23" s="161">
        <f ca="1">(F23-E23)/$I23</f>
        <v>3.1466381637105814E-2</v>
      </c>
      <c r="M23" s="161">
        <f ca="1">(G23-F23)/$I23</f>
        <v>3.8250440152637885E-2</v>
      </c>
      <c r="N23" s="161">
        <f ca="1">(H23-G23)/$I23</f>
        <v>4.4351579305904991E-2</v>
      </c>
      <c r="O23" s="161">
        <f ca="1">(I23-H23)/$I23</f>
        <v>0.28598617715871572</v>
      </c>
      <c r="W23" s="3">
        <v>42999</v>
      </c>
      <c r="X23" s="2">
        <v>15.8589</v>
      </c>
      <c r="Y23" s="2">
        <f t="shared" si="2"/>
        <v>7.948223422864695E-4</v>
      </c>
    </row>
    <row r="24" spans="1:25" x14ac:dyDescent="0.25">
      <c r="A24" s="48"/>
      <c r="K24" s="16"/>
      <c r="W24" s="3">
        <v>42998</v>
      </c>
      <c r="X24" s="2">
        <v>15.846299999999999</v>
      </c>
      <c r="Y24" s="2">
        <f t="shared" si="2"/>
        <v>-8.2141534589537709E-3</v>
      </c>
    </row>
    <row r="25" spans="1:25" x14ac:dyDescent="0.25">
      <c r="A25" s="48"/>
      <c r="C25" s="41" t="s">
        <v>32</v>
      </c>
      <c r="D25" s="40">
        <f ca="1">D6</f>
        <v>15.795368187594701</v>
      </c>
      <c r="L25" s="71"/>
      <c r="W25" s="3">
        <v>42997</v>
      </c>
      <c r="X25" s="2">
        <v>15.977</v>
      </c>
      <c r="Y25" s="2">
        <f t="shared" si="2"/>
        <v>4.5166628443271111E-3</v>
      </c>
    </row>
    <row r="26" spans="1:25" x14ac:dyDescent="0.25">
      <c r="A26" s="48"/>
      <c r="L26" s="2"/>
      <c r="W26" s="3">
        <v>42996</v>
      </c>
      <c r="X26" s="2">
        <v>15.904999999999999</v>
      </c>
      <c r="Y26" s="2">
        <f t="shared" si="2"/>
        <v>1.1731545321664079E-2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15.7195</v>
      </c>
      <c r="Y27" s="2">
        <f t="shared" si="2"/>
        <v>5.4027808646941412E-3</v>
      </c>
    </row>
    <row r="28" spans="1:25" x14ac:dyDescent="0.25">
      <c r="A28" s="48"/>
      <c r="C28" s="8" t="s">
        <v>30</v>
      </c>
      <c r="D28" s="29">
        <f ca="1">E6</f>
        <v>16.110204588799999</v>
      </c>
      <c r="L28" s="71"/>
      <c r="W28" s="3">
        <v>42992</v>
      </c>
      <c r="X28" s="2">
        <v>15.6348</v>
      </c>
      <c r="Y28" s="2">
        <f t="shared" si="2"/>
        <v>1.6771546081017913E-3</v>
      </c>
    </row>
    <row r="29" spans="1:25" x14ac:dyDescent="0.25">
      <c r="A29" s="48"/>
      <c r="C29" s="11" t="s">
        <v>14</v>
      </c>
      <c r="D29" s="30">
        <f ca="1">E7</f>
        <v>16.422974674999999</v>
      </c>
      <c r="W29" s="3">
        <v>42991</v>
      </c>
      <c r="X29" s="2">
        <v>15.608599999999999</v>
      </c>
      <c r="Y29" s="2">
        <f t="shared" si="2"/>
        <v>2.6045189629980174E-3</v>
      </c>
    </row>
    <row r="30" spans="1:25" x14ac:dyDescent="0.25">
      <c r="A30" s="48"/>
      <c r="C30" s="11" t="s">
        <v>8</v>
      </c>
      <c r="D30" s="30">
        <f ca="1">E8</f>
        <v>16.7414806576</v>
      </c>
      <c r="L30" s="71"/>
      <c r="W30" s="3">
        <v>42990</v>
      </c>
      <c r="X30" s="2">
        <v>15.568</v>
      </c>
      <c r="Y30" s="2">
        <f t="shared" si="2"/>
        <v>3.4037821886339992E-3</v>
      </c>
    </row>
    <row r="31" spans="1:25" x14ac:dyDescent="0.25">
      <c r="A31" s="48"/>
      <c r="C31" s="11" t="s">
        <v>6</v>
      </c>
      <c r="D31" s="30">
        <f ca="1">E9</f>
        <v>17.0677342</v>
      </c>
      <c r="L31" s="1"/>
      <c r="W31" s="3">
        <v>42989</v>
      </c>
      <c r="X31" s="2">
        <v>15.5151</v>
      </c>
      <c r="Y31" s="2">
        <f t="shared" si="2"/>
        <v>-2.8833487393601647E-3</v>
      </c>
    </row>
    <row r="32" spans="1:25" x14ac:dyDescent="0.25">
      <c r="A32" s="48"/>
      <c r="B32" s="48"/>
      <c r="C32" s="18" t="s">
        <v>67</v>
      </c>
      <c r="D32" s="31">
        <f ca="1">E10</f>
        <v>18.4216974120788</v>
      </c>
      <c r="F32" s="4"/>
      <c r="G32" s="4"/>
      <c r="H32" s="4"/>
      <c r="L32" s="2"/>
      <c r="N32" s="74"/>
      <c r="W32" s="3">
        <v>42986</v>
      </c>
      <c r="X32" s="2">
        <v>15.559900000000001</v>
      </c>
      <c r="Y32" s="2">
        <f t="shared" si="2"/>
        <v>1.1167595947596556E-2</v>
      </c>
    </row>
    <row r="33" spans="1:25" x14ac:dyDescent="0.25">
      <c r="A33" s="48"/>
      <c r="B33" s="48"/>
      <c r="L33" s="72"/>
      <c r="N33" s="75"/>
      <c r="W33" s="3">
        <v>42985</v>
      </c>
      <c r="X33" s="2">
        <v>15.3871</v>
      </c>
      <c r="Y33" s="2">
        <f t="shared" si="2"/>
        <v>1.0814024302724852E-2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15.2216</v>
      </c>
      <c r="Y34" s="2">
        <f t="shared" si="2"/>
        <v>-1.0261460882014684E-2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15.3786</v>
      </c>
      <c r="Y35" s="2">
        <f t="shared" si="2"/>
        <v>-3.5505799684637006E-3</v>
      </c>
    </row>
    <row r="36" spans="1:25" x14ac:dyDescent="0.25">
      <c r="A36" s="48"/>
      <c r="B36" s="48"/>
      <c r="C36" s="49" t="s">
        <v>30</v>
      </c>
      <c r="D36" s="105">
        <f ca="1">AC2</f>
        <v>0.11327235138165746</v>
      </c>
      <c r="E36" s="106">
        <f ca="1">$D$25-$D$25*D36*SQRT(B39)/SQRT($B$42)</f>
        <v>14.904364482296634</v>
      </c>
      <c r="F36" s="106">
        <f ca="1">$D$25+$D$25*D36*SQRT(B39)/SQRT($B$42)</f>
        <v>16.686371892892765</v>
      </c>
      <c r="G36" s="106">
        <f ca="1">IF(D28&gt;$D$25,F36,E36)/D28</f>
        <v>1.0357641208661823</v>
      </c>
      <c r="H36" s="106">
        <f ca="1">(D28-$D$25)/($D$25*D36*SQRT(B39)/SQRT($B$42))</f>
        <v>0.3533502715344784</v>
      </c>
      <c r="I36" s="106">
        <f ca="1">AF2</f>
        <v>1.1171000000000006</v>
      </c>
      <c r="J36" s="106">
        <f ca="1">$D$25+IF(D28&gt;$D$25,I36,I36*-1)</f>
        <v>16.912468187594701</v>
      </c>
      <c r="K36" s="107">
        <f ca="1">J36/D28</f>
        <v>1.0497984736551667</v>
      </c>
      <c r="L36" s="72"/>
      <c r="W36" s="3">
        <v>42982</v>
      </c>
      <c r="X36" s="2">
        <v>15.433299999999999</v>
      </c>
      <c r="Y36" s="2">
        <f t="shared" si="2"/>
        <v>5.5227938801378166E-3</v>
      </c>
    </row>
    <row r="37" spans="1:25" x14ac:dyDescent="0.25">
      <c r="A37" s="48"/>
      <c r="B37" s="48"/>
      <c r="C37" s="50" t="s">
        <v>14</v>
      </c>
      <c r="D37" s="108">
        <f ca="1">AC3</f>
        <v>0.14034447580310788</v>
      </c>
      <c r="E37" s="109">
        <f ca="1">$D$25-$D$25*D37*SQRT(B40)/SQRT($B$42)</f>
        <v>14.227859059280858</v>
      </c>
      <c r="F37" s="109">
        <f ca="1">$D$25+$D$25*D37*SQRT(B40)/SQRT($B$42)</f>
        <v>17.362877315908545</v>
      </c>
      <c r="G37" s="109">
        <f ca="1">IF(D29&gt;$D$25,F37,E37)/D29</f>
        <v>1.0572309620826073</v>
      </c>
      <c r="H37" s="109">
        <f ca="1">(D29-$D$25)/($D$25*D37*SQRT(B40)/SQRT($B$42))</f>
        <v>0.40038458218129153</v>
      </c>
      <c r="I37" s="109">
        <f ca="1">AF3</f>
        <v>2.0467000000000013</v>
      </c>
      <c r="J37" s="109">
        <f ca="1">$D$25+IF(D29&gt;$D$25,I37,I37*-1)</f>
        <v>17.842068187594702</v>
      </c>
      <c r="K37" s="110">
        <f ca="1">J37/D29</f>
        <v>1.0864090422519452</v>
      </c>
      <c r="L37" s="73"/>
      <c r="W37" s="3">
        <v>42979</v>
      </c>
      <c r="X37" s="2">
        <v>15.3483</v>
      </c>
      <c r="Y37" s="2">
        <f t="shared" si="2"/>
        <v>-9.1189196356670742E-3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0.14424082462194479</v>
      </c>
      <c r="E38" s="109">
        <f ca="1">$D$25-$D$25*D38*SQRT(B41)/SQRT($B$42)</f>
        <v>13.835468651392699</v>
      </c>
      <c r="F38" s="109">
        <f ca="1">$D$25+$D$25*D38*SQRT(B41)/SQRT($B$42)</f>
        <v>17.755267723796702</v>
      </c>
      <c r="G38" s="109">
        <f ca="1">IF(D30&gt;$D$25,F38,E38)/D30</f>
        <v>1.0605554005007605</v>
      </c>
      <c r="H38" s="109">
        <f ca="1">(D30-$D$25)/($D$25*D38*SQRT(B41)/SQRT($B$42))</f>
        <v>0.48273518745696881</v>
      </c>
      <c r="I38" s="109">
        <f ca="1">AF4</f>
        <v>2.7841000000000005</v>
      </c>
      <c r="J38" s="109">
        <f ca="1">$D$25+IF(D30&gt;$D$25,I38,I38*-1)</f>
        <v>18.579468187594699</v>
      </c>
      <c r="K38" s="110">
        <f ca="1">J38/D30</f>
        <v>1.1097864381045843</v>
      </c>
      <c r="W38" s="3">
        <v>42978</v>
      </c>
      <c r="X38" s="2">
        <v>15.488899999999999</v>
      </c>
      <c r="Y38" s="2">
        <f t="shared" si="2"/>
        <v>2.3245152521835619E-4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0.15232748923377037</v>
      </c>
      <c r="E39" s="109">
        <f ca="1">$D$25-$D$25*D39*SQRT(B42)/SQRT($B$42)</f>
        <v>13.389299410055429</v>
      </c>
      <c r="F39" s="109">
        <f ca="1">$D$25+$D$25*D39*SQRT(B42)/SQRT($B$42)</f>
        <v>18.201436965133972</v>
      </c>
      <c r="G39" s="109">
        <f ca="1">IF(D31&gt;$D$25,F39,E39)/D31</f>
        <v>1.0664237415376419</v>
      </c>
      <c r="H39" s="109">
        <f ca="1">(D31-$D$25)/($D$25*D39*SQRT(B42)/SQRT($B$42))</f>
        <v>0.52881531246441393</v>
      </c>
      <c r="I39" s="109">
        <f ca="1">AF5</f>
        <v>2.7841000000000005</v>
      </c>
      <c r="J39" s="109">
        <f ca="1">$D$25+IF(D31&gt;$D$25,I39,I39*-1)</f>
        <v>18.579468187594699</v>
      </c>
      <c r="K39" s="110">
        <f ca="1">J39/D31</f>
        <v>1.0885726230488577</v>
      </c>
      <c r="L39" s="72"/>
      <c r="W39" s="3">
        <v>42977</v>
      </c>
      <c r="X39" s="2">
        <v>15.485300000000001</v>
      </c>
      <c r="Y39" s="2">
        <f t="shared" si="2"/>
        <v>-4.0922784046035611E-3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0.17807327589298858</v>
      </c>
      <c r="E40" s="112">
        <f ca="1">$D$25-$D$25*D40*SQRT(B43)/SQRT($B$42)</f>
        <v>11.817563092328847</v>
      </c>
      <c r="F40" s="112">
        <f ca="1">$D$25+$D$25*D40*SQRT(B43)/SQRT($B$42)</f>
        <v>19.773173282860554</v>
      </c>
      <c r="G40" s="112">
        <f ca="1">IF(D32&gt;$D$25,F40,E40)/D32</f>
        <v>1.0733632650971465</v>
      </c>
      <c r="H40" s="112">
        <f ca="1">(D32-$D$25)/($D$25*D40*SQRT(B43)/SQRT($B$42))</f>
        <v>0.6602458294424226</v>
      </c>
      <c r="I40" s="112">
        <f ca="1">AF6</f>
        <v>4.9514999999999976</v>
      </c>
      <c r="J40" s="112">
        <f ca="1">$D$25+IF(D32&gt;$D$25,I40,I40*-1)</f>
        <v>20.7468681875947</v>
      </c>
      <c r="K40" s="113">
        <f ca="1">J40/D32</f>
        <v>1.1262191384161659</v>
      </c>
      <c r="L40" s="72"/>
      <c r="W40" s="3">
        <v>42976</v>
      </c>
      <c r="X40" s="2">
        <v>15.5488</v>
      </c>
      <c r="Y40" s="2">
        <f t="shared" si="2"/>
        <v>-4.4982541670986753E-3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15.6189</v>
      </c>
      <c r="Y41" s="2">
        <f t="shared" si="2"/>
        <v>5.2574432866812435E-3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15.537000000000001</v>
      </c>
      <c r="Y42" s="2">
        <f t="shared" si="2"/>
        <v>-2.5711912346047024E-3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15.577</v>
      </c>
      <c r="Y43" s="2">
        <f t="shared" si="2"/>
        <v>2.2880363727458141E-3</v>
      </c>
    </row>
    <row r="44" spans="1:25" x14ac:dyDescent="0.25">
      <c r="A44" s="48"/>
      <c r="C44" s="49" t="s">
        <v>30</v>
      </c>
      <c r="D44" s="108">
        <f ca="1">G6</f>
        <v>0.15969780473883799</v>
      </c>
      <c r="E44" s="109">
        <f ca="1">$D$25-$D$25*D44*SQRT(B47)/SQRT($B$42)</f>
        <v>14.539180477048831</v>
      </c>
      <c r="F44" s="109">
        <f ca="1">$D$25+$D$25*D44*SQRT(B47)/SQRT($B$50)</f>
        <v>17.05155589814057</v>
      </c>
      <c r="G44" s="109">
        <f ca="1">IF(D28&gt;$D$25,F44,E44)/D28</f>
        <v>1.0584319897461147</v>
      </c>
      <c r="H44" s="109">
        <f ca="1">(D28-$D$25)/($D$25*D44*SQRT(B47)/SQRT($B$50))</f>
        <v>0.25062846783343173</v>
      </c>
      <c r="I44" s="116">
        <f ca="1">D44/D36</f>
        <v>1.4098568873242119</v>
      </c>
      <c r="W44" s="3">
        <v>42970</v>
      </c>
      <c r="X44" s="2">
        <v>15.541399999999999</v>
      </c>
      <c r="Y44" s="2">
        <f t="shared" si="2"/>
        <v>-9.2612846360812348E-4</v>
      </c>
    </row>
    <row r="45" spans="1:25" x14ac:dyDescent="0.25">
      <c r="A45" s="48"/>
      <c r="C45" s="50" t="s">
        <v>14</v>
      </c>
      <c r="D45" s="108">
        <f ca="1">G7</f>
        <v>0.15921660821726399</v>
      </c>
      <c r="E45" s="109">
        <f ca="1">$D$25-$D$25*D45*SQRT(B48)/SQRT($B$42)</f>
        <v>14.01707598669709</v>
      </c>
      <c r="F45" s="109">
        <f ca="1">$D$25+$D$25*D45*SQRT(B48)/SQRT($B$50)</f>
        <v>17.573660388492311</v>
      </c>
      <c r="G45" s="109">
        <f ca="1">IF(D29&gt;$D$25,F45,E45)/D29</f>
        <v>1.070065608470063</v>
      </c>
      <c r="H45" s="109">
        <f ca="1">(D29-$D$25)/($D$25*D45*SQRT(B48)/SQRT($B$50))</f>
        <v>0.3529265252856128</v>
      </c>
      <c r="I45" s="116">
        <f ca="1">D45/D37</f>
        <v>1.134470076617994</v>
      </c>
      <c r="W45" s="3">
        <v>42969</v>
      </c>
      <c r="X45" s="2">
        <v>15.5558</v>
      </c>
      <c r="Y45" s="2">
        <f t="shared" si="2"/>
        <v>-6.8118580369501294E-4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0.15933698998995799</v>
      </c>
      <c r="E46" s="109">
        <f ca="1">$D$25-$D$25*D46*SQRT(B49)/SQRT($B$42)</f>
        <v>13.630346643939223</v>
      </c>
      <c r="F46" s="109">
        <f ca="1">$D$25+$D$25*D46*SQRT(B49)/SQRT($B$50)</f>
        <v>17.960389731250178</v>
      </c>
      <c r="G46" s="109">
        <f ca="1">IF(D30&gt;$D$25,F46,E46)/D30</f>
        <v>1.0728077222427062</v>
      </c>
      <c r="H46" s="109">
        <f ca="1">(D30-$D$25)/($D$25*D46*SQRT(B49)/SQRT($B$50))</f>
        <v>0.43699910182319013</v>
      </c>
      <c r="I46" s="116">
        <f ca="1">D46/D38</f>
        <v>1.1046594499690379</v>
      </c>
      <c r="W46" s="3">
        <v>42968</v>
      </c>
      <c r="X46" s="2">
        <v>15.5664</v>
      </c>
      <c r="Y46" s="2">
        <f t="shared" si="2"/>
        <v>6.1151234928811258E-3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0.159282767747463</v>
      </c>
      <c r="E47" s="109">
        <f ca="1">$D$25-$D$25*D47*SQRT(B50)/SQRT($B$42)</f>
        <v>13.279438225084387</v>
      </c>
      <c r="F47" s="109">
        <f ca="1">$D$25+$D$25*D47*SQRT(B50)/SQRT($B$50)</f>
        <v>18.311298150105014</v>
      </c>
      <c r="G47" s="109">
        <f ca="1">IF(D31&gt;$D$25,F47,E47)/D31</f>
        <v>1.0728605177191599</v>
      </c>
      <c r="H47" s="109">
        <f ca="1">(D31-$D$25)/($D$25*D47*SQRT(B50)/SQRT($B$50))</f>
        <v>0.50572393960274431</v>
      </c>
      <c r="I47" s="116">
        <f ca="1">D47/D39</f>
        <v>1.045660035156351</v>
      </c>
      <c r="W47" s="3">
        <v>42965</v>
      </c>
      <c r="X47" s="2">
        <v>15.471500000000001</v>
      </c>
      <c r="Y47" s="2">
        <f t="shared" si="2"/>
        <v>-4.8423434541224105E-3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0.16422724192037499</v>
      </c>
      <c r="E48" s="112">
        <f ca="1">$D$25-$D$25*D48*SQRT(B51)/SQRT($B$42)</f>
        <v>12.126856130317233</v>
      </c>
      <c r="F48" s="112">
        <f ca="1">$D$25+$D$25*D48*SQRT(B51)/SQRT($B$50)</f>
        <v>19.463880244872168</v>
      </c>
      <c r="G48" s="112">
        <f ca="1">IF(D32&gt;$D$25,F48,E48)/D32</f>
        <v>1.0565736592823431</v>
      </c>
      <c r="H48" s="112">
        <f ca="1">(D32-$D$25)/($D$25*D48*SQRT(B51)/SQRT($B$50))</f>
        <v>0.71591129686328203</v>
      </c>
      <c r="I48" s="117">
        <f ca="1">D48/D40</f>
        <v>0.92224530096849444</v>
      </c>
      <c r="W48" s="3">
        <v>42964</v>
      </c>
      <c r="X48" s="2">
        <v>15.5466</v>
      </c>
      <c r="Y48" s="2">
        <f t="shared" si="2"/>
        <v>2.5439816384614975E-3</v>
      </c>
    </row>
    <row r="49" spans="2:25" x14ac:dyDescent="0.25">
      <c r="B49" s="58">
        <f>B41</f>
        <v>185</v>
      </c>
      <c r="W49" s="3">
        <v>42963</v>
      </c>
      <c r="X49" s="2">
        <v>15.507099999999999</v>
      </c>
      <c r="Y49" s="2">
        <f t="shared" si="2"/>
        <v>-7.6510091116902918E-3</v>
      </c>
    </row>
    <row r="50" spans="2:25" x14ac:dyDescent="0.25">
      <c r="B50" s="58">
        <f>B42</f>
        <v>250</v>
      </c>
      <c r="W50" s="3">
        <v>42962</v>
      </c>
      <c r="X50" s="2">
        <v>15.626200000000001</v>
      </c>
      <c r="Y50" s="2">
        <f t="shared" si="2"/>
        <v>-4.5652121337728981E-3</v>
      </c>
    </row>
    <row r="51" spans="2:25" x14ac:dyDescent="0.25">
      <c r="B51" s="58">
        <v>500</v>
      </c>
      <c r="W51" s="3">
        <v>42961</v>
      </c>
      <c r="X51" s="2">
        <v>15.697699999999999</v>
      </c>
      <c r="Y51" s="2">
        <f t="shared" si="2"/>
        <v>-1.4821737168302884E-2</v>
      </c>
    </row>
    <row r="52" spans="2:25" x14ac:dyDescent="0.25">
      <c r="W52" s="3">
        <v>42958</v>
      </c>
      <c r="X52" s="2">
        <v>15.9321</v>
      </c>
      <c r="Y52" s="2">
        <f t="shared" si="2"/>
        <v>5.3178726757407589E-3</v>
      </c>
    </row>
    <row r="53" spans="2:25" x14ac:dyDescent="0.25">
      <c r="W53" s="3">
        <v>42957</v>
      </c>
      <c r="X53" s="2">
        <v>15.8476</v>
      </c>
      <c r="Y53" s="2">
        <f t="shared" si="2"/>
        <v>2.647434831299077E-3</v>
      </c>
    </row>
    <row r="54" spans="2:25" x14ac:dyDescent="0.25">
      <c r="W54" s="3">
        <v>42956</v>
      </c>
      <c r="X54" s="2">
        <v>15.8057</v>
      </c>
      <c r="Y54" s="2">
        <f t="shared" si="2"/>
        <v>5.2587462800839325E-3</v>
      </c>
    </row>
    <row r="55" spans="2:25" x14ac:dyDescent="0.25">
      <c r="B55" s="58"/>
      <c r="W55" s="3">
        <v>42955</v>
      </c>
      <c r="X55" s="2">
        <v>15.722799999999999</v>
      </c>
      <c r="Y55" s="2">
        <f t="shared" si="2"/>
        <v>7.6422757260353651E-3</v>
      </c>
    </row>
    <row r="56" spans="2:25" x14ac:dyDescent="0.25">
      <c r="B56" s="64"/>
      <c r="W56" s="3">
        <v>42954</v>
      </c>
      <c r="X56" s="2">
        <v>15.6031</v>
      </c>
      <c r="Y56" s="2">
        <f t="shared" si="2"/>
        <v>-1.4715176061975333E-2</v>
      </c>
    </row>
    <row r="57" spans="2:25" x14ac:dyDescent="0.25">
      <c r="W57" s="3">
        <v>42951</v>
      </c>
      <c r="X57" s="2">
        <v>15.8344</v>
      </c>
      <c r="Y57" s="2">
        <f t="shared" si="2"/>
        <v>-4.5556155924399771E-3</v>
      </c>
    </row>
    <row r="58" spans="2:25" x14ac:dyDescent="0.25">
      <c r="W58" s="3">
        <v>42950</v>
      </c>
      <c r="X58" s="2">
        <v>15.906700000000001</v>
      </c>
      <c r="Y58" s="2">
        <f t="shared" si="2"/>
        <v>1.5777595349714135E-2</v>
      </c>
    </row>
    <row r="59" spans="2:25" x14ac:dyDescent="0.25">
      <c r="W59" s="3">
        <v>42949</v>
      </c>
      <c r="X59" s="2">
        <v>15.6577</v>
      </c>
      <c r="Y59" s="2">
        <f t="shared" si="2"/>
        <v>-4.5334823986602901E-4</v>
      </c>
    </row>
    <row r="60" spans="2:25" x14ac:dyDescent="0.25">
      <c r="W60" s="3">
        <v>42948</v>
      </c>
      <c r="X60" s="2">
        <v>15.6648</v>
      </c>
      <c r="Y60" s="2">
        <f t="shared" si="2"/>
        <v>3.1457424184053976E-3</v>
      </c>
    </row>
    <row r="61" spans="2:25" x14ac:dyDescent="0.25">
      <c r="W61" s="3">
        <v>42947</v>
      </c>
      <c r="X61" s="2">
        <v>15.615600000000001</v>
      </c>
      <c r="Y61" s="2">
        <f t="shared" si="2"/>
        <v>2.0574461239530325E-2</v>
      </c>
    </row>
    <row r="62" spans="2:25" x14ac:dyDescent="0.25">
      <c r="W62" s="3">
        <v>42944</v>
      </c>
      <c r="X62" s="2">
        <v>15.297599999999999</v>
      </c>
      <c r="Y62" s="2">
        <f t="shared" si="2"/>
        <v>7.6578946015073033E-3</v>
      </c>
    </row>
    <row r="63" spans="2:25" x14ac:dyDescent="0.25">
      <c r="W63" s="3">
        <v>42943</v>
      </c>
      <c r="X63" s="2">
        <v>15.180899999999999</v>
      </c>
      <c r="Y63" s="2">
        <f t="shared" si="2"/>
        <v>2.5657190664224905E-3</v>
      </c>
    </row>
    <row r="64" spans="2:25" x14ac:dyDescent="0.25">
      <c r="W64" s="3">
        <v>42942</v>
      </c>
      <c r="X64" s="2">
        <v>15.141999999999999</v>
      </c>
      <c r="Y64" s="2">
        <f t="shared" si="2"/>
        <v>-5.926138367894648E-3</v>
      </c>
    </row>
    <row r="65" spans="11:25" x14ac:dyDescent="0.25">
      <c r="W65" s="3">
        <v>42941</v>
      </c>
      <c r="X65" s="2">
        <v>15.231999999999999</v>
      </c>
      <c r="Y65" s="2">
        <f t="shared" si="2"/>
        <v>8.9819186131832613E-3</v>
      </c>
    </row>
    <row r="66" spans="11:25" x14ac:dyDescent="0.25">
      <c r="W66" s="3">
        <v>42940</v>
      </c>
      <c r="X66" s="2">
        <v>15.095800000000001</v>
      </c>
      <c r="Y66" s="2">
        <f t="shared" si="2"/>
        <v>1.8034509138046993E-3</v>
      </c>
    </row>
    <row r="67" spans="11:25" x14ac:dyDescent="0.25">
      <c r="K67" s="48"/>
      <c r="W67" s="3">
        <v>42937</v>
      </c>
      <c r="X67" s="2">
        <v>15.0686</v>
      </c>
      <c r="Y67" s="2">
        <f t="shared" si="2"/>
        <v>-6.2649261040279977E-3</v>
      </c>
    </row>
    <row r="68" spans="11:25" x14ac:dyDescent="0.25">
      <c r="W68" s="3">
        <v>42936</v>
      </c>
      <c r="X68" s="2">
        <v>15.1633</v>
      </c>
      <c r="Y68" s="2">
        <f t="shared" si="2"/>
        <v>1.9048194970694411E-2</v>
      </c>
    </row>
    <row r="69" spans="11:25" x14ac:dyDescent="0.25">
      <c r="W69" s="3">
        <v>42935</v>
      </c>
      <c r="X69" s="2">
        <v>14.8772</v>
      </c>
      <c r="Y69" s="2">
        <f t="shared" si="2"/>
        <v>-1.7930840132640269E-3</v>
      </c>
    </row>
    <row r="70" spans="11:25" x14ac:dyDescent="0.25">
      <c r="W70" s="3">
        <v>42934</v>
      </c>
      <c r="X70" s="2">
        <v>14.9039</v>
      </c>
      <c r="Y70" s="2">
        <f t="shared" ref="Y70:Y133" si="3">LN(X70/X71)</f>
        <v>2.8220325254844944E-3</v>
      </c>
    </row>
    <row r="71" spans="11:25" x14ac:dyDescent="0.25">
      <c r="W71" s="3">
        <v>42933</v>
      </c>
      <c r="X71" s="2">
        <v>14.8619</v>
      </c>
      <c r="Y71" s="2">
        <f t="shared" si="3"/>
        <v>-6.1244326115507172E-3</v>
      </c>
    </row>
    <row r="72" spans="11:25" x14ac:dyDescent="0.25">
      <c r="W72" s="3">
        <v>42930</v>
      </c>
      <c r="X72" s="2">
        <v>14.953200000000001</v>
      </c>
      <c r="Y72" s="2">
        <f t="shared" si="3"/>
        <v>-7.0040104393228036E-3</v>
      </c>
    </row>
    <row r="73" spans="11:25" x14ac:dyDescent="0.25">
      <c r="W73" s="3">
        <v>42929</v>
      </c>
      <c r="X73" s="2">
        <v>15.058299999999999</v>
      </c>
      <c r="Y73" s="2">
        <f t="shared" si="3"/>
        <v>-4.0956502921219162E-3</v>
      </c>
    </row>
    <row r="74" spans="11:25" x14ac:dyDescent="0.25">
      <c r="W74" s="3">
        <v>42928</v>
      </c>
      <c r="X74" s="2">
        <v>15.120100000000001</v>
      </c>
      <c r="Y74" s="2">
        <f t="shared" si="3"/>
        <v>-2.814497292243975E-2</v>
      </c>
    </row>
    <row r="75" spans="11:25" x14ac:dyDescent="0.25">
      <c r="W75" s="3">
        <v>42927</v>
      </c>
      <c r="X75" s="2">
        <v>15.5517</v>
      </c>
      <c r="Y75" s="2">
        <f t="shared" si="3"/>
        <v>1.1732881505933842E-2</v>
      </c>
    </row>
    <row r="76" spans="11:25" x14ac:dyDescent="0.25">
      <c r="W76" s="3">
        <v>42926</v>
      </c>
      <c r="X76" s="2">
        <v>15.3703</v>
      </c>
      <c r="Y76" s="2">
        <f t="shared" si="3"/>
        <v>7.3855531205161834E-3</v>
      </c>
    </row>
    <row r="77" spans="11:25" x14ac:dyDescent="0.25">
      <c r="W77" s="3">
        <v>42923</v>
      </c>
      <c r="X77" s="2">
        <v>15.257199999999999</v>
      </c>
      <c r="Y77" s="2">
        <f t="shared" si="3"/>
        <v>-6.454754356431839E-3</v>
      </c>
    </row>
    <row r="78" spans="11:25" x14ac:dyDescent="0.25">
      <c r="W78" s="3">
        <v>42922</v>
      </c>
      <c r="X78" s="2">
        <v>15.356</v>
      </c>
      <c r="Y78" s="2">
        <f t="shared" si="3"/>
        <v>1.0171376381175486E-2</v>
      </c>
    </row>
    <row r="79" spans="11:25" x14ac:dyDescent="0.25">
      <c r="W79" s="3">
        <v>42921</v>
      </c>
      <c r="X79" s="2">
        <v>15.2006</v>
      </c>
      <c r="Y79" s="2">
        <f t="shared" si="3"/>
        <v>1.5059607205404182E-2</v>
      </c>
    </row>
    <row r="80" spans="11:25" x14ac:dyDescent="0.25">
      <c r="W80" s="3">
        <v>42920</v>
      </c>
      <c r="X80" s="2">
        <v>14.9734</v>
      </c>
      <c r="Y80" s="2">
        <f t="shared" si="3"/>
        <v>-2.6078938541301594E-3</v>
      </c>
    </row>
    <row r="81" spans="23:25" x14ac:dyDescent="0.25">
      <c r="W81" s="3">
        <v>42919</v>
      </c>
      <c r="X81" s="2">
        <v>15.012499999999999</v>
      </c>
      <c r="Y81" s="2">
        <f t="shared" si="3"/>
        <v>4.6736856898296495E-3</v>
      </c>
    </row>
    <row r="82" spans="23:25" x14ac:dyDescent="0.25">
      <c r="W82" s="3">
        <v>42916</v>
      </c>
      <c r="X82" s="2">
        <v>14.942500000000001</v>
      </c>
      <c r="Y82" s="2">
        <f t="shared" si="3"/>
        <v>2.8684231957431237E-3</v>
      </c>
    </row>
    <row r="83" spans="23:25" x14ac:dyDescent="0.25">
      <c r="W83" s="3">
        <v>42915</v>
      </c>
      <c r="X83" s="2">
        <v>14.899699999999999</v>
      </c>
      <c r="Y83" s="2">
        <f t="shared" si="3"/>
        <v>1.2147552268624226E-2</v>
      </c>
    </row>
    <row r="84" spans="23:25" x14ac:dyDescent="0.25">
      <c r="W84" s="3">
        <v>42914</v>
      </c>
      <c r="X84" s="2">
        <v>14.719799999999999</v>
      </c>
      <c r="Y84" s="2">
        <f t="shared" si="3"/>
        <v>-3.4519625332824723E-3</v>
      </c>
    </row>
    <row r="85" spans="23:25" x14ac:dyDescent="0.25">
      <c r="W85" s="3">
        <v>42913</v>
      </c>
      <c r="X85" s="2">
        <v>14.7707</v>
      </c>
      <c r="Y85" s="2">
        <f t="shared" si="3"/>
        <v>2.660548784004196E-2</v>
      </c>
    </row>
    <row r="86" spans="23:25" x14ac:dyDescent="0.25">
      <c r="W86" s="3">
        <v>42912</v>
      </c>
      <c r="X86" s="2">
        <v>14.382899999999999</v>
      </c>
      <c r="Y86" s="2">
        <f t="shared" si="3"/>
        <v>-6.4797363171210584E-3</v>
      </c>
    </row>
    <row r="87" spans="23:25" x14ac:dyDescent="0.25">
      <c r="W87" s="3">
        <v>42909</v>
      </c>
      <c r="X87" s="2">
        <v>14.4764</v>
      </c>
      <c r="Y87" s="2">
        <f t="shared" si="3"/>
        <v>1.1196893686542656E-3</v>
      </c>
    </row>
    <row r="88" spans="23:25" x14ac:dyDescent="0.25">
      <c r="W88" s="3">
        <v>42908</v>
      </c>
      <c r="X88" s="2">
        <v>14.4602</v>
      </c>
      <c r="Y88" s="2">
        <f t="shared" si="3"/>
        <v>-1.0251419354033059E-2</v>
      </c>
    </row>
    <row r="89" spans="23:25" x14ac:dyDescent="0.25">
      <c r="W89" s="3">
        <v>42907</v>
      </c>
      <c r="X89" s="2">
        <v>14.6092</v>
      </c>
      <c r="Y89" s="2">
        <f t="shared" si="3"/>
        <v>4.0261099594131331E-3</v>
      </c>
    </row>
    <row r="90" spans="23:25" x14ac:dyDescent="0.25">
      <c r="W90" s="3">
        <v>42906</v>
      </c>
      <c r="X90" s="2">
        <v>14.5505</v>
      </c>
      <c r="Y90" s="2">
        <f t="shared" si="3"/>
        <v>3.7733035659990588E-3</v>
      </c>
    </row>
    <row r="91" spans="23:25" x14ac:dyDescent="0.25">
      <c r="W91" s="3">
        <v>42905</v>
      </c>
      <c r="X91" s="2">
        <v>14.495699999999999</v>
      </c>
      <c r="Y91" s="2">
        <f t="shared" si="3"/>
        <v>1.0485460246663147E-2</v>
      </c>
    </row>
    <row r="92" spans="23:25" x14ac:dyDescent="0.25">
      <c r="W92" s="3">
        <v>42902</v>
      </c>
      <c r="X92" s="2">
        <v>14.3445</v>
      </c>
      <c r="Y92" s="2">
        <f t="shared" si="3"/>
        <v>-3.6244258818336929E-4</v>
      </c>
    </row>
    <row r="93" spans="23:25" x14ac:dyDescent="0.25">
      <c r="W93" s="3">
        <v>42901</v>
      </c>
      <c r="X93" s="2">
        <v>14.3497</v>
      </c>
      <c r="Y93" s="2">
        <f t="shared" si="3"/>
        <v>1.2870190520534956E-2</v>
      </c>
    </row>
    <row r="94" spans="23:25" x14ac:dyDescent="0.25">
      <c r="W94" s="3">
        <v>42900</v>
      </c>
      <c r="X94" s="2">
        <v>14.1662</v>
      </c>
      <c r="Y94" s="2">
        <f t="shared" si="3"/>
        <v>-1.0036852965527367E-2</v>
      </c>
    </row>
    <row r="95" spans="23:25" x14ac:dyDescent="0.25">
      <c r="W95" s="3">
        <v>42899</v>
      </c>
      <c r="X95" s="2">
        <v>14.309100000000001</v>
      </c>
      <c r="Y95" s="2">
        <f t="shared" si="3"/>
        <v>-3.9546832872450251E-3</v>
      </c>
    </row>
    <row r="96" spans="23:25" x14ac:dyDescent="0.25">
      <c r="W96" s="3">
        <v>42898</v>
      </c>
      <c r="X96" s="2">
        <v>14.3658</v>
      </c>
      <c r="Y96" s="2">
        <f t="shared" si="3"/>
        <v>-8.6428804975083994E-3</v>
      </c>
    </row>
    <row r="97" spans="23:25" x14ac:dyDescent="0.25">
      <c r="W97" s="3">
        <v>42895</v>
      </c>
      <c r="X97" s="2">
        <v>14.490500000000001</v>
      </c>
      <c r="Y97" s="2">
        <f t="shared" si="3"/>
        <v>3.2440304947283486E-4</v>
      </c>
    </row>
    <row r="98" spans="23:25" x14ac:dyDescent="0.25">
      <c r="W98" s="3">
        <v>42894</v>
      </c>
      <c r="X98" s="2">
        <v>14.485799999999999</v>
      </c>
      <c r="Y98" s="2">
        <f t="shared" si="3"/>
        <v>2.5713351924676647E-3</v>
      </c>
    </row>
    <row r="99" spans="23:25" x14ac:dyDescent="0.25">
      <c r="W99" s="3">
        <v>42893</v>
      </c>
      <c r="X99" s="2">
        <v>14.448600000000001</v>
      </c>
      <c r="Y99" s="2">
        <f t="shared" si="3"/>
        <v>-9.892258212908032E-4</v>
      </c>
    </row>
    <row r="100" spans="23:25" x14ac:dyDescent="0.25">
      <c r="W100" s="3">
        <v>42892</v>
      </c>
      <c r="X100" s="2">
        <v>14.462899999999999</v>
      </c>
      <c r="Y100" s="2">
        <f t="shared" si="3"/>
        <v>1.134819184802984E-2</v>
      </c>
    </row>
    <row r="101" spans="23:25" x14ac:dyDescent="0.25">
      <c r="W101" s="3">
        <v>42891</v>
      </c>
      <c r="X101" s="2">
        <v>14.2997</v>
      </c>
      <c r="Y101" s="2">
        <f t="shared" si="3"/>
        <v>-1.0497378162936014E-2</v>
      </c>
    </row>
    <row r="102" spans="23:25" x14ac:dyDescent="0.25">
      <c r="W102" s="3">
        <v>42888</v>
      </c>
      <c r="X102" s="2">
        <v>14.4506</v>
      </c>
      <c r="Y102" s="2">
        <f t="shared" si="3"/>
        <v>2.1454697795993263E-4</v>
      </c>
    </row>
    <row r="103" spans="23:25" x14ac:dyDescent="0.25">
      <c r="W103" s="3">
        <v>42887</v>
      </c>
      <c r="X103" s="2">
        <v>14.4475</v>
      </c>
      <c r="Y103" s="2">
        <f t="shared" si="3"/>
        <v>-1.8230457429314607E-2</v>
      </c>
    </row>
    <row r="104" spans="23:25" x14ac:dyDescent="0.25">
      <c r="W104" s="3">
        <v>42886</v>
      </c>
      <c r="X104" s="2">
        <v>14.7133</v>
      </c>
      <c r="Y104" s="2">
        <f t="shared" si="3"/>
        <v>1.8639968389210348E-3</v>
      </c>
    </row>
    <row r="105" spans="23:25" x14ac:dyDescent="0.25">
      <c r="W105" s="3">
        <v>42885</v>
      </c>
      <c r="X105" s="2">
        <v>14.6859</v>
      </c>
      <c r="Y105" s="2">
        <f t="shared" si="3"/>
        <v>1.4451009510849407E-2</v>
      </c>
    </row>
    <row r="106" spans="23:25" x14ac:dyDescent="0.25">
      <c r="W106" s="3">
        <v>42884</v>
      </c>
      <c r="X106" s="2">
        <v>14.475199999999999</v>
      </c>
      <c r="Y106" s="2">
        <f t="shared" si="3"/>
        <v>5.993663985259576E-3</v>
      </c>
    </row>
    <row r="107" spans="23:25" x14ac:dyDescent="0.25">
      <c r="W107" s="3">
        <v>42881</v>
      </c>
      <c r="X107" s="2">
        <v>14.3887</v>
      </c>
      <c r="Y107" s="2">
        <f t="shared" si="3"/>
        <v>-7.3674849764067364E-3</v>
      </c>
    </row>
    <row r="108" spans="23:25" x14ac:dyDescent="0.25">
      <c r="W108" s="3">
        <v>42880</v>
      </c>
      <c r="X108" s="2">
        <v>14.495100000000001</v>
      </c>
      <c r="Y108" s="2">
        <f t="shared" si="3"/>
        <v>6.0038302098467614E-4</v>
      </c>
    </row>
    <row r="109" spans="23:25" x14ac:dyDescent="0.25">
      <c r="W109" s="3">
        <v>42879</v>
      </c>
      <c r="X109" s="2">
        <v>14.4864</v>
      </c>
      <c r="Y109" s="2">
        <f t="shared" si="3"/>
        <v>-9.5494649117521032E-3</v>
      </c>
    </row>
    <row r="110" spans="23:25" x14ac:dyDescent="0.25">
      <c r="W110" s="3">
        <v>42878</v>
      </c>
      <c r="X110" s="2">
        <v>14.625399999999999</v>
      </c>
      <c r="Y110" s="2">
        <f t="shared" si="3"/>
        <v>-1.5852729008299746E-2</v>
      </c>
    </row>
    <row r="111" spans="23:25" x14ac:dyDescent="0.25">
      <c r="W111" s="3">
        <v>42877</v>
      </c>
      <c r="X111" s="2">
        <v>14.8591</v>
      </c>
      <c r="Y111" s="2">
        <f t="shared" si="3"/>
        <v>2.021005666302382E-3</v>
      </c>
    </row>
    <row r="112" spans="23:25" x14ac:dyDescent="0.25">
      <c r="W112" s="3">
        <v>42874</v>
      </c>
      <c r="X112" s="2">
        <v>14.8291</v>
      </c>
      <c r="Y112" s="2">
        <f t="shared" si="3"/>
        <v>-3.3257513587691772E-3</v>
      </c>
    </row>
    <row r="113" spans="23:25" x14ac:dyDescent="0.25">
      <c r="W113" s="3">
        <v>42873</v>
      </c>
      <c r="X113" s="2">
        <v>14.878500000000001</v>
      </c>
      <c r="Y113" s="2">
        <f t="shared" si="3"/>
        <v>9.6848151427856247E-3</v>
      </c>
    </row>
    <row r="114" spans="23:25" x14ac:dyDescent="0.25">
      <c r="W114" s="3">
        <v>42872</v>
      </c>
      <c r="X114" s="2">
        <v>14.735099999999999</v>
      </c>
      <c r="Y114" s="2">
        <f t="shared" si="3"/>
        <v>1.7885375249334819E-2</v>
      </c>
    </row>
    <row r="115" spans="23:25" x14ac:dyDescent="0.25">
      <c r="W115" s="3">
        <v>42871</v>
      </c>
      <c r="X115" s="2">
        <v>14.4739</v>
      </c>
      <c r="Y115" s="2">
        <f t="shared" si="3"/>
        <v>2.7639771042282403E-4</v>
      </c>
    </row>
    <row r="116" spans="23:25" x14ac:dyDescent="0.25">
      <c r="W116" s="3">
        <v>42870</v>
      </c>
      <c r="X116" s="2">
        <v>14.469899999999999</v>
      </c>
      <c r="Y116" s="2">
        <f t="shared" si="3"/>
        <v>-9.4233900430374835E-3</v>
      </c>
    </row>
    <row r="117" spans="23:25" x14ac:dyDescent="0.25">
      <c r="W117" s="3">
        <v>42867</v>
      </c>
      <c r="X117" s="2">
        <v>14.6069</v>
      </c>
      <c r="Y117" s="2">
        <f t="shared" si="3"/>
        <v>6.0289958079942996E-3</v>
      </c>
    </row>
    <row r="118" spans="23:25" x14ac:dyDescent="0.25">
      <c r="W118" s="3">
        <v>42866</v>
      </c>
      <c r="X118" s="2">
        <v>14.5191</v>
      </c>
      <c r="Y118" s="2">
        <f t="shared" si="3"/>
        <v>-9.0026148400808286E-3</v>
      </c>
    </row>
    <row r="119" spans="23:25" x14ac:dyDescent="0.25">
      <c r="W119" s="3">
        <v>42865</v>
      </c>
      <c r="X119" s="2">
        <v>14.650399999999999</v>
      </c>
      <c r="Y119" s="2">
        <f t="shared" si="3"/>
        <v>-1.1435754247007579E-2</v>
      </c>
    </row>
    <row r="120" spans="23:25" x14ac:dyDescent="0.25">
      <c r="W120" s="3">
        <v>42864</v>
      </c>
      <c r="X120" s="2">
        <v>14.818899999999999</v>
      </c>
      <c r="Y120" s="2">
        <f t="shared" si="3"/>
        <v>-4.033987900050281E-3</v>
      </c>
    </row>
    <row r="121" spans="23:25" x14ac:dyDescent="0.25">
      <c r="W121" s="3">
        <v>42863</v>
      </c>
      <c r="X121" s="2">
        <v>14.8788</v>
      </c>
      <c r="Y121" s="2">
        <f t="shared" si="3"/>
        <v>8.4502601889198791E-3</v>
      </c>
    </row>
    <row r="122" spans="23:25" x14ac:dyDescent="0.25">
      <c r="W122" s="3">
        <v>42860</v>
      </c>
      <c r="X122" s="2">
        <v>14.7536</v>
      </c>
      <c r="Y122" s="2">
        <f t="shared" si="3"/>
        <v>-1.6503078499398274E-2</v>
      </c>
    </row>
    <row r="123" spans="23:25" x14ac:dyDescent="0.25">
      <c r="W123" s="3">
        <v>42859</v>
      </c>
      <c r="X123" s="2">
        <v>14.9991</v>
      </c>
      <c r="Y123" s="2">
        <f t="shared" si="3"/>
        <v>2.5141573623244342E-2</v>
      </c>
    </row>
    <row r="124" spans="23:25" x14ac:dyDescent="0.25">
      <c r="W124" s="3">
        <v>42858</v>
      </c>
      <c r="X124" s="2">
        <v>14.6267</v>
      </c>
      <c r="Y124" s="2">
        <f t="shared" si="3"/>
        <v>2.8893047432092234E-3</v>
      </c>
    </row>
    <row r="125" spans="23:25" x14ac:dyDescent="0.25">
      <c r="W125" s="3">
        <v>42857</v>
      </c>
      <c r="X125" s="2">
        <v>14.5845</v>
      </c>
      <c r="Y125" s="2">
        <f t="shared" si="3"/>
        <v>-2.5268880352513051E-3</v>
      </c>
    </row>
    <row r="126" spans="23:25" x14ac:dyDescent="0.25">
      <c r="W126" s="3">
        <v>42856</v>
      </c>
      <c r="X126" s="2">
        <v>14.6214</v>
      </c>
      <c r="Y126" s="2">
        <f t="shared" si="3"/>
        <v>3.9472112431141746E-3</v>
      </c>
    </row>
    <row r="127" spans="23:25" x14ac:dyDescent="0.25">
      <c r="W127" s="3">
        <v>42853</v>
      </c>
      <c r="X127" s="2">
        <v>14.563800000000001</v>
      </c>
      <c r="Y127" s="2">
        <f t="shared" si="3"/>
        <v>2.9018015644908411E-3</v>
      </c>
    </row>
    <row r="128" spans="23:25" x14ac:dyDescent="0.25">
      <c r="W128" s="3">
        <v>42852</v>
      </c>
      <c r="X128" s="2">
        <v>14.521599999999999</v>
      </c>
      <c r="Y128" s="2">
        <f t="shared" si="3"/>
        <v>2.5235649420172076E-3</v>
      </c>
    </row>
    <row r="129" spans="23:25" x14ac:dyDescent="0.25">
      <c r="W129" s="3">
        <v>42851</v>
      </c>
      <c r="X129" s="2">
        <v>14.484999999999999</v>
      </c>
      <c r="Y129" s="2">
        <f t="shared" si="3"/>
        <v>1.535371891305091E-2</v>
      </c>
    </row>
    <row r="130" spans="23:25" x14ac:dyDescent="0.25">
      <c r="W130" s="3">
        <v>42850</v>
      </c>
      <c r="X130" s="2">
        <v>14.2643</v>
      </c>
      <c r="Y130" s="2">
        <f t="shared" si="3"/>
        <v>8.5966769549659684E-3</v>
      </c>
    </row>
    <row r="131" spans="23:25" x14ac:dyDescent="0.25">
      <c r="W131" s="3">
        <v>42849</v>
      </c>
      <c r="X131" s="2">
        <v>14.142200000000001</v>
      </c>
      <c r="Y131" s="2">
        <f t="shared" si="3"/>
        <v>4.7559565570444839E-3</v>
      </c>
    </row>
    <row r="132" spans="23:25" x14ac:dyDescent="0.25">
      <c r="W132" s="3">
        <v>42846</v>
      </c>
      <c r="X132" s="2">
        <v>14.075100000000001</v>
      </c>
      <c r="Y132" s="2">
        <f t="shared" si="3"/>
        <v>-1.3702765771419283E-3</v>
      </c>
    </row>
    <row r="133" spans="23:25" x14ac:dyDescent="0.25">
      <c r="W133" s="3">
        <v>42845</v>
      </c>
      <c r="X133" s="2">
        <v>14.0944</v>
      </c>
      <c r="Y133" s="2">
        <f t="shared" si="3"/>
        <v>-9.3148088640378733E-3</v>
      </c>
    </row>
    <row r="134" spans="23:25" x14ac:dyDescent="0.25">
      <c r="W134" s="3">
        <v>42844</v>
      </c>
      <c r="X134" s="2">
        <v>14.2263</v>
      </c>
      <c r="Y134" s="2">
        <f t="shared" ref="Y134:Y197" si="4">LN(X134/X135)</f>
        <v>-1.3978402486829503E-3</v>
      </c>
    </row>
    <row r="135" spans="23:25" x14ac:dyDescent="0.25">
      <c r="W135" s="3">
        <v>42843</v>
      </c>
      <c r="X135" s="2">
        <v>14.2462</v>
      </c>
      <c r="Y135" s="2">
        <f t="shared" si="4"/>
        <v>6.5635887344130638E-3</v>
      </c>
    </row>
    <row r="136" spans="23:25" x14ac:dyDescent="0.25">
      <c r="W136" s="3">
        <v>42842</v>
      </c>
      <c r="X136" s="2">
        <v>14.153</v>
      </c>
      <c r="Y136" s="2">
        <f t="shared" si="4"/>
        <v>-6.8934468633186571E-3</v>
      </c>
    </row>
    <row r="137" spans="23:25" x14ac:dyDescent="0.25">
      <c r="W137" s="3">
        <v>42839</v>
      </c>
      <c r="X137" s="2">
        <v>14.2509</v>
      </c>
      <c r="Y137" s="2">
        <f t="shared" si="4"/>
        <v>-2.5369696135617813E-3</v>
      </c>
    </row>
    <row r="138" spans="23:25" x14ac:dyDescent="0.25">
      <c r="W138" s="3">
        <v>42838</v>
      </c>
      <c r="X138" s="2">
        <v>14.287100000000001</v>
      </c>
      <c r="Y138" s="2">
        <f t="shared" si="4"/>
        <v>-4.6646500558523308E-3</v>
      </c>
    </row>
    <row r="139" spans="23:25" x14ac:dyDescent="0.25">
      <c r="W139" s="3">
        <v>42837</v>
      </c>
      <c r="X139" s="2">
        <v>14.353899999999999</v>
      </c>
      <c r="Y139" s="2">
        <f t="shared" si="4"/>
        <v>-1.9886088182884714E-2</v>
      </c>
    </row>
    <row r="140" spans="23:25" x14ac:dyDescent="0.25">
      <c r="W140" s="3">
        <v>42836</v>
      </c>
      <c r="X140" s="2">
        <v>14.642200000000001</v>
      </c>
      <c r="Y140" s="2">
        <f t="shared" si="4"/>
        <v>-9.603923513767822E-3</v>
      </c>
    </row>
    <row r="141" spans="23:25" x14ac:dyDescent="0.25">
      <c r="W141" s="3">
        <v>42835</v>
      </c>
      <c r="X141" s="2">
        <v>14.7835</v>
      </c>
      <c r="Y141" s="2">
        <f t="shared" si="4"/>
        <v>1.3250728394223088E-2</v>
      </c>
    </row>
    <row r="142" spans="23:25" x14ac:dyDescent="0.25">
      <c r="W142" s="3">
        <v>42832</v>
      </c>
      <c r="X142" s="2">
        <v>14.588900000000001</v>
      </c>
      <c r="Y142" s="2">
        <f t="shared" si="4"/>
        <v>-4.0291879510071776E-3</v>
      </c>
    </row>
    <row r="143" spans="23:25" x14ac:dyDescent="0.25">
      <c r="W143" s="3">
        <v>42831</v>
      </c>
      <c r="X143" s="2">
        <v>14.6478</v>
      </c>
      <c r="Y143" s="2">
        <f t="shared" si="4"/>
        <v>-5.1003668557931658E-3</v>
      </c>
    </row>
    <row r="144" spans="23:25" x14ac:dyDescent="0.25">
      <c r="W144" s="3">
        <v>42830</v>
      </c>
      <c r="X144" s="2">
        <v>14.7227</v>
      </c>
      <c r="Y144" s="2">
        <f t="shared" si="4"/>
        <v>1.2493925891034045E-2</v>
      </c>
    </row>
    <row r="145" spans="23:25" x14ac:dyDescent="0.25">
      <c r="W145" s="3">
        <v>42829</v>
      </c>
      <c r="X145" s="2">
        <v>14.539899999999999</v>
      </c>
      <c r="Y145" s="2">
        <f t="shared" si="4"/>
        <v>-4.6864203844085668E-3</v>
      </c>
    </row>
    <row r="146" spans="23:25" x14ac:dyDescent="0.25">
      <c r="W146" s="3">
        <v>42828</v>
      </c>
      <c r="X146" s="2">
        <v>14.6082</v>
      </c>
      <c r="Y146" s="2">
        <f t="shared" si="4"/>
        <v>2.1106717898480325E-2</v>
      </c>
    </row>
    <row r="147" spans="23:25" x14ac:dyDescent="0.25">
      <c r="W147" s="3">
        <v>42825</v>
      </c>
      <c r="X147" s="2">
        <v>14.303100000000001</v>
      </c>
      <c r="Y147" s="2">
        <f t="shared" si="4"/>
        <v>8.7848295557328114E-3</v>
      </c>
    </row>
    <row r="148" spans="23:25" x14ac:dyDescent="0.25">
      <c r="W148" s="3">
        <v>42824</v>
      </c>
      <c r="X148" s="2">
        <v>14.178000000000001</v>
      </c>
      <c r="Y148" s="2">
        <f t="shared" si="4"/>
        <v>9.9876428766615746E-3</v>
      </c>
    </row>
    <row r="149" spans="23:25" x14ac:dyDescent="0.25">
      <c r="W149" s="3">
        <v>42823</v>
      </c>
      <c r="X149" s="2">
        <v>14.037100000000001</v>
      </c>
      <c r="Y149" s="2">
        <f t="shared" si="4"/>
        <v>-8.1180395833267303E-4</v>
      </c>
    </row>
    <row r="150" spans="23:25" x14ac:dyDescent="0.25">
      <c r="W150" s="3">
        <v>42822</v>
      </c>
      <c r="X150" s="2">
        <v>14.048500000000001</v>
      </c>
      <c r="Y150" s="2">
        <f t="shared" si="4"/>
        <v>1.4808180094825143E-2</v>
      </c>
    </row>
    <row r="151" spans="23:25" x14ac:dyDescent="0.25">
      <c r="W151" s="3">
        <v>42821</v>
      </c>
      <c r="X151" s="2">
        <v>13.842000000000001</v>
      </c>
      <c r="Y151" s="2">
        <f t="shared" si="4"/>
        <v>2.9643258921621337E-2</v>
      </c>
    </row>
    <row r="152" spans="23:25" x14ac:dyDescent="0.25">
      <c r="W152" s="3">
        <v>42818</v>
      </c>
      <c r="X152" s="2">
        <v>13.4377</v>
      </c>
      <c r="Y152" s="2">
        <f t="shared" si="4"/>
        <v>6.6253515162423065E-4</v>
      </c>
    </row>
    <row r="153" spans="23:25" x14ac:dyDescent="0.25">
      <c r="W153" s="3">
        <v>42817</v>
      </c>
      <c r="X153" s="2">
        <v>13.428800000000001</v>
      </c>
      <c r="Y153" s="2">
        <f t="shared" si="4"/>
        <v>-1.0231348303311167E-2</v>
      </c>
    </row>
    <row r="154" spans="23:25" x14ac:dyDescent="0.25">
      <c r="W154" s="3">
        <v>42816</v>
      </c>
      <c r="X154" s="2">
        <v>13.5669</v>
      </c>
      <c r="Y154" s="2">
        <f t="shared" si="4"/>
        <v>-1.0280944115318118E-2</v>
      </c>
    </row>
    <row r="155" spans="23:25" x14ac:dyDescent="0.25">
      <c r="W155" s="3">
        <v>42815</v>
      </c>
      <c r="X155" s="2">
        <v>13.707100000000001</v>
      </c>
      <c r="Y155" s="2">
        <f t="shared" si="4"/>
        <v>8.9771485602050342E-3</v>
      </c>
    </row>
    <row r="156" spans="23:25" x14ac:dyDescent="0.25">
      <c r="W156" s="3">
        <v>42814</v>
      </c>
      <c r="X156" s="2">
        <v>13.5846</v>
      </c>
      <c r="Y156" s="2">
        <f t="shared" si="4"/>
        <v>-6.0400528563345447E-3</v>
      </c>
    </row>
    <row r="157" spans="23:25" x14ac:dyDescent="0.25">
      <c r="W157" s="3">
        <v>42811</v>
      </c>
      <c r="X157" s="2">
        <v>13.6669</v>
      </c>
      <c r="Y157" s="2">
        <f t="shared" si="4"/>
        <v>-5.7346467587163176E-3</v>
      </c>
    </row>
    <row r="158" spans="23:25" x14ac:dyDescent="0.25">
      <c r="W158" s="3">
        <v>42810</v>
      </c>
      <c r="X158" s="2">
        <v>13.7455</v>
      </c>
      <c r="Y158" s="2">
        <f t="shared" si="4"/>
        <v>8.8067577538070087E-4</v>
      </c>
    </row>
    <row r="159" spans="23:25" x14ac:dyDescent="0.25">
      <c r="W159" s="3">
        <v>42809</v>
      </c>
      <c r="X159" s="2">
        <v>13.7334</v>
      </c>
      <c r="Y159" s="2">
        <f t="shared" si="4"/>
        <v>-1.5777710156972737E-2</v>
      </c>
    </row>
    <row r="160" spans="23:25" x14ac:dyDescent="0.25">
      <c r="W160" s="3">
        <v>42808</v>
      </c>
      <c r="X160" s="2">
        <v>13.9518</v>
      </c>
      <c r="Y160" s="2">
        <f t="shared" si="4"/>
        <v>-3.1630423039482269E-3</v>
      </c>
    </row>
    <row r="161" spans="23:25" x14ac:dyDescent="0.25">
      <c r="W161" s="3">
        <v>42807</v>
      </c>
      <c r="X161" s="2">
        <v>13.996</v>
      </c>
      <c r="Y161" s="2">
        <f t="shared" si="4"/>
        <v>-5.0316185206911506E-3</v>
      </c>
    </row>
    <row r="162" spans="23:25" x14ac:dyDescent="0.25">
      <c r="W162" s="3">
        <v>42804</v>
      </c>
      <c r="X162" s="2">
        <v>14.066599999999999</v>
      </c>
      <c r="Y162" s="2">
        <f t="shared" si="4"/>
        <v>-2.5488936058612292E-3</v>
      </c>
    </row>
    <row r="163" spans="23:25" x14ac:dyDescent="0.25">
      <c r="W163" s="3">
        <v>42803</v>
      </c>
      <c r="X163" s="2">
        <v>14.102499999999999</v>
      </c>
      <c r="Y163" s="2">
        <f t="shared" si="4"/>
        <v>1.8586844766083035E-2</v>
      </c>
    </row>
    <row r="164" spans="23:25" x14ac:dyDescent="0.25">
      <c r="W164" s="3">
        <v>42802</v>
      </c>
      <c r="X164" s="2">
        <v>13.8428</v>
      </c>
      <c r="Y164" s="2">
        <f t="shared" si="4"/>
        <v>9.8148183201463221E-3</v>
      </c>
    </row>
    <row r="165" spans="23:25" x14ac:dyDescent="0.25">
      <c r="W165" s="3">
        <v>42801</v>
      </c>
      <c r="X165" s="2">
        <v>13.707599999999999</v>
      </c>
      <c r="Y165" s="2">
        <f t="shared" si="4"/>
        <v>-4.8831526716647099E-3</v>
      </c>
    </row>
    <row r="166" spans="23:25" x14ac:dyDescent="0.25">
      <c r="W166" s="3">
        <v>42800</v>
      </c>
      <c r="X166" s="2">
        <v>13.774699999999999</v>
      </c>
      <c r="Y166" s="2">
        <f t="shared" si="4"/>
        <v>-4.6282127861097264E-3</v>
      </c>
    </row>
    <row r="167" spans="23:25" x14ac:dyDescent="0.25">
      <c r="W167" s="3">
        <v>42797</v>
      </c>
      <c r="X167" s="2">
        <v>13.8386</v>
      </c>
      <c r="Y167" s="2">
        <f t="shared" si="4"/>
        <v>1.0772785662066344E-3</v>
      </c>
    </row>
    <row r="168" spans="23:25" x14ac:dyDescent="0.25">
      <c r="W168" s="3">
        <v>42796</v>
      </c>
      <c r="X168" s="2">
        <v>13.823700000000001</v>
      </c>
      <c r="Y168" s="2">
        <f t="shared" si="4"/>
        <v>6.2479113892280336E-3</v>
      </c>
    </row>
    <row r="169" spans="23:25" x14ac:dyDescent="0.25">
      <c r="W169" s="3">
        <v>42795</v>
      </c>
      <c r="X169" s="2">
        <v>13.7376</v>
      </c>
      <c r="Y169" s="2">
        <f t="shared" si="4"/>
        <v>-1.0629308677600906E-2</v>
      </c>
    </row>
    <row r="170" spans="23:25" x14ac:dyDescent="0.25">
      <c r="W170" s="3">
        <v>42794</v>
      </c>
      <c r="X170" s="2">
        <v>13.884399999999999</v>
      </c>
      <c r="Y170" s="2">
        <f t="shared" si="4"/>
        <v>8.1501458151808492E-3</v>
      </c>
    </row>
    <row r="171" spans="23:25" x14ac:dyDescent="0.25">
      <c r="W171" s="3">
        <v>42793</v>
      </c>
      <c r="X171" s="2">
        <v>13.771699999999999</v>
      </c>
      <c r="Y171" s="2">
        <f t="shared" si="4"/>
        <v>6.4835007696519001E-3</v>
      </c>
    </row>
    <row r="172" spans="23:25" x14ac:dyDescent="0.25">
      <c r="W172" s="3">
        <v>42790</v>
      </c>
      <c r="X172" s="2">
        <v>13.682700000000001</v>
      </c>
      <c r="Y172" s="2">
        <f t="shared" si="4"/>
        <v>4.4681517620284881E-3</v>
      </c>
    </row>
    <row r="173" spans="23:25" x14ac:dyDescent="0.25">
      <c r="W173" s="3">
        <v>42789</v>
      </c>
      <c r="X173" s="2">
        <v>13.621700000000001</v>
      </c>
      <c r="Y173" s="2">
        <f t="shared" si="4"/>
        <v>-5.2790662769053439E-3</v>
      </c>
    </row>
    <row r="174" spans="23:25" x14ac:dyDescent="0.25">
      <c r="W174" s="3">
        <v>42788</v>
      </c>
      <c r="X174" s="2">
        <v>13.6938</v>
      </c>
      <c r="Y174" s="2">
        <f t="shared" si="4"/>
        <v>-1.0807618161731401E-2</v>
      </c>
    </row>
    <row r="175" spans="23:25" x14ac:dyDescent="0.25">
      <c r="W175" s="3">
        <v>42787</v>
      </c>
      <c r="X175" s="2">
        <v>13.842600000000001</v>
      </c>
      <c r="Y175" s="2">
        <f t="shared" si="4"/>
        <v>-1.6613995523527767E-4</v>
      </c>
    </row>
    <row r="176" spans="23:25" x14ac:dyDescent="0.25">
      <c r="W176" s="3">
        <v>42786</v>
      </c>
      <c r="X176" s="2">
        <v>13.844899999999999</v>
      </c>
      <c r="Y176" s="2">
        <f t="shared" si="4"/>
        <v>-7.2924454222566008E-4</v>
      </c>
    </row>
    <row r="177" spans="23:25" x14ac:dyDescent="0.25">
      <c r="W177" s="3">
        <v>42783</v>
      </c>
      <c r="X177" s="2">
        <v>13.855</v>
      </c>
      <c r="Y177" s="2">
        <f t="shared" si="4"/>
        <v>-4.1487260416621296E-3</v>
      </c>
    </row>
    <row r="178" spans="23:25" x14ac:dyDescent="0.25">
      <c r="W178" s="3">
        <v>42782</v>
      </c>
      <c r="X178" s="2">
        <v>13.912599999999999</v>
      </c>
      <c r="Y178" s="2">
        <f t="shared" si="4"/>
        <v>1.5968576725525371E-2</v>
      </c>
    </row>
    <row r="179" spans="23:25" x14ac:dyDescent="0.25">
      <c r="W179" s="3">
        <v>42781</v>
      </c>
      <c r="X179" s="2">
        <v>13.6922</v>
      </c>
      <c r="Y179" s="2">
        <f t="shared" si="4"/>
        <v>-1.2101297901739111E-2</v>
      </c>
    </row>
    <row r="180" spans="23:25" x14ac:dyDescent="0.25">
      <c r="W180" s="3">
        <v>42780</v>
      </c>
      <c r="X180" s="2">
        <v>13.8589</v>
      </c>
      <c r="Y180" s="2">
        <f t="shared" si="4"/>
        <v>-1.9698066662625278E-2</v>
      </c>
    </row>
    <row r="181" spans="23:25" x14ac:dyDescent="0.25">
      <c r="W181" s="3">
        <v>42779</v>
      </c>
      <c r="X181" s="2">
        <v>14.134600000000001</v>
      </c>
      <c r="Y181" s="2">
        <f t="shared" si="4"/>
        <v>-7.3941008123829003E-3</v>
      </c>
    </row>
    <row r="182" spans="23:25" x14ac:dyDescent="0.25">
      <c r="W182" s="3">
        <v>42776</v>
      </c>
      <c r="X182" s="2">
        <v>14.2395</v>
      </c>
      <c r="Y182" s="2">
        <f t="shared" si="4"/>
        <v>-3.2532438404530308E-3</v>
      </c>
    </row>
    <row r="183" spans="23:25" x14ac:dyDescent="0.25">
      <c r="W183" s="3">
        <v>42775</v>
      </c>
      <c r="X183" s="2">
        <v>14.2859</v>
      </c>
      <c r="Y183" s="2">
        <f t="shared" si="4"/>
        <v>-4.54658934051589E-3</v>
      </c>
    </row>
    <row r="184" spans="23:25" x14ac:dyDescent="0.25">
      <c r="W184" s="3">
        <v>42774</v>
      </c>
      <c r="X184" s="2">
        <v>14.350999999999999</v>
      </c>
      <c r="Y184" s="2">
        <f t="shared" si="4"/>
        <v>-1.3648266839239045E-3</v>
      </c>
    </row>
    <row r="185" spans="23:25" x14ac:dyDescent="0.25">
      <c r="W185" s="3">
        <v>42773</v>
      </c>
      <c r="X185" s="2">
        <v>14.3706</v>
      </c>
      <c r="Y185" s="2">
        <f t="shared" si="4"/>
        <v>5.0787735962365922E-3</v>
      </c>
    </row>
    <row r="186" spans="23:25" x14ac:dyDescent="0.25">
      <c r="W186" s="3">
        <v>42772</v>
      </c>
      <c r="X186" s="2">
        <v>14.297800000000001</v>
      </c>
      <c r="Y186" s="2">
        <f t="shared" si="4"/>
        <v>-8.2496142041692537E-4</v>
      </c>
    </row>
    <row r="187" spans="23:25" x14ac:dyDescent="0.25">
      <c r="W187" s="3">
        <v>42769</v>
      </c>
      <c r="X187" s="2">
        <v>14.3096</v>
      </c>
      <c r="Y187" s="2">
        <f t="shared" si="4"/>
        <v>-7.2485024903782063E-3</v>
      </c>
    </row>
    <row r="188" spans="23:25" x14ac:dyDescent="0.25">
      <c r="W188" s="3">
        <v>42768</v>
      </c>
      <c r="X188" s="2">
        <v>14.4137</v>
      </c>
      <c r="Y188" s="2">
        <f t="shared" si="4"/>
        <v>-6.0798449792950626E-3</v>
      </c>
    </row>
    <row r="189" spans="23:25" x14ac:dyDescent="0.25">
      <c r="W189" s="3">
        <v>42767</v>
      </c>
      <c r="X189" s="2">
        <v>14.5016</v>
      </c>
      <c r="Y189" s="2">
        <f t="shared" si="4"/>
        <v>-3.3113866816628086E-3</v>
      </c>
    </row>
    <row r="190" spans="23:25" x14ac:dyDescent="0.25">
      <c r="W190" s="3">
        <v>42766</v>
      </c>
      <c r="X190" s="2">
        <v>14.5497</v>
      </c>
      <c r="Y190" s="2">
        <f t="shared" si="4"/>
        <v>7.2843481670422103E-3</v>
      </c>
    </row>
    <row r="191" spans="23:25" x14ac:dyDescent="0.25">
      <c r="W191" s="3">
        <v>42765</v>
      </c>
      <c r="X191" s="2">
        <v>14.444100000000001</v>
      </c>
      <c r="Y191" s="2">
        <f t="shared" si="4"/>
        <v>2.467716466861552E-3</v>
      </c>
    </row>
    <row r="192" spans="23:25" x14ac:dyDescent="0.25">
      <c r="W192" s="3">
        <v>42762</v>
      </c>
      <c r="X192" s="2">
        <v>14.4085</v>
      </c>
      <c r="Y192" s="2">
        <f t="shared" si="4"/>
        <v>9.4206450171927022E-3</v>
      </c>
    </row>
    <row r="193" spans="23:25" x14ac:dyDescent="0.25">
      <c r="W193" s="3">
        <v>42761</v>
      </c>
      <c r="X193" s="2">
        <v>14.273400000000001</v>
      </c>
      <c r="Y193" s="2">
        <f t="shared" si="4"/>
        <v>3.0171438628985503E-3</v>
      </c>
    </row>
    <row r="194" spans="23:25" x14ac:dyDescent="0.25">
      <c r="W194" s="3">
        <v>42760</v>
      </c>
      <c r="X194" s="2">
        <v>14.230399999999999</v>
      </c>
      <c r="Y194" s="2">
        <f t="shared" si="4"/>
        <v>-9.1078241427689395E-3</v>
      </c>
    </row>
    <row r="195" spans="23:25" x14ac:dyDescent="0.25">
      <c r="W195" s="3">
        <v>42759</v>
      </c>
      <c r="X195" s="2">
        <v>14.3606</v>
      </c>
      <c r="Y195" s="2">
        <f t="shared" si="4"/>
        <v>-1.1176395481045858E-2</v>
      </c>
    </row>
    <row r="196" spans="23:25" x14ac:dyDescent="0.25">
      <c r="W196" s="3">
        <v>42758</v>
      </c>
      <c r="X196" s="2">
        <v>14.522</v>
      </c>
      <c r="Y196" s="2">
        <f t="shared" si="4"/>
        <v>-1.6856738945173237E-3</v>
      </c>
    </row>
    <row r="197" spans="23:25" x14ac:dyDescent="0.25">
      <c r="W197" s="3">
        <v>42755</v>
      </c>
      <c r="X197" s="2">
        <v>14.5465</v>
      </c>
      <c r="Y197" s="2">
        <f t="shared" si="4"/>
        <v>5.9780294762510665E-3</v>
      </c>
    </row>
    <row r="198" spans="23:25" x14ac:dyDescent="0.25">
      <c r="W198" s="3">
        <v>42754</v>
      </c>
      <c r="X198" s="2">
        <v>14.4598</v>
      </c>
      <c r="Y198" s="2">
        <f t="shared" ref="Y198:Y261" si="5">LN(X198/X199)</f>
        <v>-2.1346789681628824E-3</v>
      </c>
    </row>
    <row r="199" spans="23:25" x14ac:dyDescent="0.25">
      <c r="W199" s="3">
        <v>42753</v>
      </c>
      <c r="X199" s="2">
        <v>14.4907</v>
      </c>
      <c r="Y199" s="2">
        <f t="shared" si="5"/>
        <v>4.3917505809790017E-3</v>
      </c>
    </row>
    <row r="200" spans="23:25" x14ac:dyDescent="0.25">
      <c r="W200" s="3">
        <v>42752</v>
      </c>
      <c r="X200" s="2">
        <v>14.427199999999999</v>
      </c>
      <c r="Y200" s="2">
        <f t="shared" si="5"/>
        <v>-4.4745588866993971E-3</v>
      </c>
    </row>
    <row r="201" spans="23:25" x14ac:dyDescent="0.25">
      <c r="W201" s="3">
        <v>42751</v>
      </c>
      <c r="X201" s="2">
        <v>14.491899999999999</v>
      </c>
      <c r="Y201" s="2">
        <f t="shared" si="5"/>
        <v>7.5151088054125938E-3</v>
      </c>
    </row>
    <row r="202" spans="23:25" x14ac:dyDescent="0.25">
      <c r="W202" s="3">
        <v>42748</v>
      </c>
      <c r="X202" s="2">
        <v>14.3834</v>
      </c>
      <c r="Y202" s="2">
        <f t="shared" si="5"/>
        <v>3.55205521856603E-3</v>
      </c>
    </row>
    <row r="203" spans="23:25" x14ac:dyDescent="0.25">
      <c r="W203" s="3">
        <v>42747</v>
      </c>
      <c r="X203" s="2">
        <v>14.3324</v>
      </c>
      <c r="Y203" s="2">
        <f t="shared" si="5"/>
        <v>-1.471083279669997E-2</v>
      </c>
    </row>
    <row r="204" spans="23:25" x14ac:dyDescent="0.25">
      <c r="W204" s="3">
        <v>42746</v>
      </c>
      <c r="X204" s="2">
        <v>14.5448</v>
      </c>
      <c r="Y204" s="2">
        <f t="shared" si="5"/>
        <v>2.8228573649529461E-3</v>
      </c>
    </row>
    <row r="205" spans="23:25" x14ac:dyDescent="0.25">
      <c r="W205" s="3">
        <v>42745</v>
      </c>
      <c r="X205" s="2">
        <v>14.5038</v>
      </c>
      <c r="Y205" s="2">
        <f t="shared" si="5"/>
        <v>3.1627894798675897E-3</v>
      </c>
    </row>
    <row r="206" spans="23:25" x14ac:dyDescent="0.25">
      <c r="W206" s="3">
        <v>42744</v>
      </c>
      <c r="X206" s="2">
        <v>14.458</v>
      </c>
      <c r="Y206" s="2">
        <f t="shared" si="5"/>
        <v>-2.4385790961451424E-3</v>
      </c>
    </row>
    <row r="207" spans="23:25" x14ac:dyDescent="0.25">
      <c r="W207" s="3">
        <v>42741</v>
      </c>
      <c r="X207" s="2">
        <v>14.4933</v>
      </c>
      <c r="Y207" s="2">
        <f t="shared" si="5"/>
        <v>6.0000387616016967E-3</v>
      </c>
    </row>
    <row r="208" spans="23:25" x14ac:dyDescent="0.25">
      <c r="W208" s="3">
        <v>42740</v>
      </c>
      <c r="X208" s="2">
        <v>14.406599999999999</v>
      </c>
      <c r="Y208" s="2">
        <f t="shared" si="5"/>
        <v>8.6024134696883955E-3</v>
      </c>
    </row>
    <row r="209" spans="23:25" x14ac:dyDescent="0.25">
      <c r="W209" s="3">
        <v>42739</v>
      </c>
      <c r="X209" s="2">
        <v>14.283200000000001</v>
      </c>
      <c r="Y209" s="2">
        <f t="shared" si="5"/>
        <v>-7.4772961512905812E-3</v>
      </c>
    </row>
    <row r="210" spans="23:25" x14ac:dyDescent="0.25">
      <c r="W210" s="3">
        <v>42738</v>
      </c>
      <c r="X210" s="2">
        <v>14.3904</v>
      </c>
      <c r="Y210" s="2">
        <f t="shared" si="5"/>
        <v>2.3236894486942574E-3</v>
      </c>
    </row>
    <row r="211" spans="23:25" x14ac:dyDescent="0.25">
      <c r="W211" s="3">
        <v>42737</v>
      </c>
      <c r="X211" s="2">
        <v>14.356999999999999</v>
      </c>
      <c r="Y211" s="2">
        <f t="shared" si="5"/>
        <v>-6.5605872537643252E-3</v>
      </c>
    </row>
    <row r="212" spans="23:25" x14ac:dyDescent="0.25">
      <c r="W212" s="3">
        <v>42734</v>
      </c>
      <c r="X212" s="2">
        <v>14.451499999999999</v>
      </c>
      <c r="Y212" s="2">
        <f t="shared" si="5"/>
        <v>1.1623182079247767E-2</v>
      </c>
    </row>
    <row r="213" spans="23:25" x14ac:dyDescent="0.25">
      <c r="W213" s="3">
        <v>42733</v>
      </c>
      <c r="X213" s="2">
        <v>14.2845</v>
      </c>
      <c r="Y213" s="2">
        <f t="shared" si="5"/>
        <v>-8.9486055760141445E-3</v>
      </c>
    </row>
    <row r="214" spans="23:25" x14ac:dyDescent="0.25">
      <c r="W214" s="3">
        <v>42732</v>
      </c>
      <c r="X214" s="2">
        <v>14.4129</v>
      </c>
      <c r="Y214" s="2">
        <f t="shared" si="5"/>
        <v>-1.0037638813920051E-2</v>
      </c>
    </row>
    <row r="215" spans="23:25" x14ac:dyDescent="0.25">
      <c r="W215" s="3">
        <v>42731</v>
      </c>
      <c r="X215" s="2">
        <v>14.558299999999999</v>
      </c>
      <c r="Y215" s="2">
        <f t="shared" si="5"/>
        <v>-6.2517536260482866E-3</v>
      </c>
    </row>
    <row r="216" spans="23:25" x14ac:dyDescent="0.25">
      <c r="W216" s="3">
        <v>42730</v>
      </c>
      <c r="X216" s="2">
        <v>14.6496</v>
      </c>
      <c r="Y216" s="2">
        <f t="shared" si="5"/>
        <v>2.7308228138789791E-4</v>
      </c>
    </row>
    <row r="217" spans="23:25" x14ac:dyDescent="0.25">
      <c r="W217" s="3">
        <v>42727</v>
      </c>
      <c r="X217" s="2">
        <v>14.6456</v>
      </c>
      <c r="Y217" s="2">
        <f t="shared" si="5"/>
        <v>-7.510506177500134E-5</v>
      </c>
    </row>
    <row r="218" spans="23:25" x14ac:dyDescent="0.25">
      <c r="W218" s="3">
        <v>42726</v>
      </c>
      <c r="X218" s="2">
        <v>14.646699999999999</v>
      </c>
      <c r="Y218" s="2">
        <f t="shared" si="5"/>
        <v>3.4538332519037491E-3</v>
      </c>
    </row>
    <row r="219" spans="23:25" x14ac:dyDescent="0.25">
      <c r="W219" s="3">
        <v>42725</v>
      </c>
      <c r="X219" s="2">
        <v>14.5962</v>
      </c>
      <c r="Y219" s="2">
        <f t="shared" si="5"/>
        <v>3.8508712037242133E-3</v>
      </c>
    </row>
    <row r="220" spans="23:25" x14ac:dyDescent="0.25">
      <c r="W220" s="3">
        <v>42724</v>
      </c>
      <c r="X220" s="2">
        <v>14.540100000000001</v>
      </c>
      <c r="Y220" s="2">
        <f t="shared" si="5"/>
        <v>-1.1576395541456511E-2</v>
      </c>
    </row>
    <row r="221" spans="23:25" x14ac:dyDescent="0.25">
      <c r="W221" s="3">
        <v>42723</v>
      </c>
      <c r="X221" s="2">
        <v>14.7094</v>
      </c>
      <c r="Y221" s="2">
        <f t="shared" si="5"/>
        <v>2.2868664935628224E-3</v>
      </c>
    </row>
    <row r="222" spans="23:25" x14ac:dyDescent="0.25">
      <c r="W222" s="3">
        <v>42720</v>
      </c>
      <c r="X222" s="2">
        <v>14.675800000000001</v>
      </c>
      <c r="Y222" s="2">
        <f t="shared" si="5"/>
        <v>8.6569962141643548E-3</v>
      </c>
    </row>
    <row r="223" spans="23:25" x14ac:dyDescent="0.25">
      <c r="W223" s="3">
        <v>42719</v>
      </c>
      <c r="X223" s="2">
        <v>14.549300000000001</v>
      </c>
      <c r="Y223" s="2">
        <f t="shared" si="5"/>
        <v>-8.8954556312050917E-3</v>
      </c>
    </row>
    <row r="224" spans="23:25" x14ac:dyDescent="0.25">
      <c r="W224" s="3">
        <v>42718</v>
      </c>
      <c r="X224" s="2">
        <v>14.6793</v>
      </c>
      <c r="Y224" s="2">
        <f t="shared" si="5"/>
        <v>1.4630356961596501E-2</v>
      </c>
    </row>
    <row r="225" spans="23:25" x14ac:dyDescent="0.25">
      <c r="W225" s="3">
        <v>42717</v>
      </c>
      <c r="X225" s="2">
        <v>14.466100000000001</v>
      </c>
      <c r="Y225" s="2">
        <f t="shared" si="5"/>
        <v>-1.0225585580270482E-3</v>
      </c>
    </row>
    <row r="226" spans="23:25" x14ac:dyDescent="0.25">
      <c r="W226" s="3">
        <v>42716</v>
      </c>
      <c r="X226" s="2">
        <v>14.4809</v>
      </c>
      <c r="Y226" s="2">
        <f t="shared" si="5"/>
        <v>-5.9350215525364016E-3</v>
      </c>
    </row>
    <row r="227" spans="23:25" x14ac:dyDescent="0.25">
      <c r="W227" s="3">
        <v>42713</v>
      </c>
      <c r="X227" s="2">
        <v>14.5671</v>
      </c>
      <c r="Y227" s="2">
        <f t="shared" si="5"/>
        <v>5.016991869527262E-3</v>
      </c>
    </row>
    <row r="228" spans="23:25" x14ac:dyDescent="0.25">
      <c r="W228" s="3">
        <v>42712</v>
      </c>
      <c r="X228" s="2">
        <v>14.494199999999999</v>
      </c>
      <c r="Y228" s="2">
        <f t="shared" si="5"/>
        <v>3.3812341826782295E-4</v>
      </c>
    </row>
    <row r="229" spans="23:25" x14ac:dyDescent="0.25">
      <c r="W229" s="3">
        <v>42711</v>
      </c>
      <c r="X229" s="2">
        <v>14.4893</v>
      </c>
      <c r="Y229" s="2">
        <f t="shared" si="5"/>
        <v>-9.554398744507836E-3</v>
      </c>
    </row>
    <row r="230" spans="23:25" x14ac:dyDescent="0.25">
      <c r="W230" s="3">
        <v>42710</v>
      </c>
      <c r="X230" s="2">
        <v>14.628399999999999</v>
      </c>
      <c r="Y230" s="2">
        <f t="shared" si="5"/>
        <v>-9.8769594180969315E-3</v>
      </c>
    </row>
    <row r="231" spans="23:25" x14ac:dyDescent="0.25">
      <c r="W231" s="3">
        <v>42709</v>
      </c>
      <c r="X231" s="2">
        <v>14.7736</v>
      </c>
      <c r="Y231" s="2">
        <f t="shared" si="5"/>
        <v>3.2339559363661246E-3</v>
      </c>
    </row>
    <row r="232" spans="23:25" x14ac:dyDescent="0.25">
      <c r="W232" s="3">
        <v>42706</v>
      </c>
      <c r="X232" s="2">
        <v>14.725899999999999</v>
      </c>
      <c r="Y232" s="2">
        <f t="shared" si="5"/>
        <v>-2.0952533082317634E-2</v>
      </c>
    </row>
    <row r="233" spans="23:25" x14ac:dyDescent="0.25">
      <c r="W233" s="3">
        <v>42705</v>
      </c>
      <c r="X233" s="2">
        <v>15.037699999999999</v>
      </c>
      <c r="Y233" s="2">
        <f t="shared" si="5"/>
        <v>7.4959217059264649E-3</v>
      </c>
    </row>
    <row r="234" spans="23:25" x14ac:dyDescent="0.25">
      <c r="W234" s="3">
        <v>42704</v>
      </c>
      <c r="X234" s="2">
        <v>14.9254</v>
      </c>
      <c r="Y234" s="2">
        <f t="shared" si="5"/>
        <v>9.5527656084637893E-3</v>
      </c>
    </row>
    <row r="235" spans="23:25" x14ac:dyDescent="0.25">
      <c r="W235" s="3">
        <v>42703</v>
      </c>
      <c r="X235" s="2">
        <v>14.7835</v>
      </c>
      <c r="Y235" s="2">
        <f t="shared" si="5"/>
        <v>1.4286297895636993E-2</v>
      </c>
    </row>
    <row r="236" spans="23:25" x14ac:dyDescent="0.25">
      <c r="W236" s="3">
        <v>42702</v>
      </c>
      <c r="X236" s="2">
        <v>14.5738</v>
      </c>
      <c r="Y236" s="2">
        <f t="shared" si="5"/>
        <v>-2.541232244888984E-2</v>
      </c>
    </row>
    <row r="237" spans="23:25" x14ac:dyDescent="0.25">
      <c r="W237" s="3">
        <v>42699</v>
      </c>
      <c r="X237" s="2">
        <v>14.9489</v>
      </c>
      <c r="Y237" s="2">
        <f t="shared" si="5"/>
        <v>-2.474792247134887E-4</v>
      </c>
    </row>
    <row r="238" spans="23:25" x14ac:dyDescent="0.25">
      <c r="W238" s="3">
        <v>42698</v>
      </c>
      <c r="X238" s="2">
        <v>14.9526</v>
      </c>
      <c r="Y238" s="2">
        <f t="shared" si="5"/>
        <v>1.110791519632131E-3</v>
      </c>
    </row>
    <row r="239" spans="23:25" x14ac:dyDescent="0.25">
      <c r="W239" s="3">
        <v>42697</v>
      </c>
      <c r="X239" s="2">
        <v>14.936</v>
      </c>
      <c r="Y239" s="2">
        <f t="shared" si="5"/>
        <v>-2.2069896936772102E-3</v>
      </c>
    </row>
    <row r="240" spans="23:25" x14ac:dyDescent="0.25">
      <c r="W240" s="3">
        <v>42696</v>
      </c>
      <c r="X240" s="2">
        <v>14.968999999999999</v>
      </c>
      <c r="Y240" s="2">
        <f t="shared" si="5"/>
        <v>-1.1893715616214957E-2</v>
      </c>
    </row>
    <row r="241" spans="23:25" x14ac:dyDescent="0.25">
      <c r="W241" s="3">
        <v>42695</v>
      </c>
      <c r="X241" s="2">
        <v>15.148099999999999</v>
      </c>
      <c r="Y241" s="2">
        <f t="shared" si="5"/>
        <v>-1.061803467766941E-2</v>
      </c>
    </row>
    <row r="242" spans="23:25" x14ac:dyDescent="0.25">
      <c r="W242" s="3">
        <v>42692</v>
      </c>
      <c r="X242" s="2">
        <v>15.309799999999999</v>
      </c>
      <c r="Y242" s="2">
        <f t="shared" si="5"/>
        <v>-1.2859303387928597E-3</v>
      </c>
    </row>
    <row r="243" spans="23:25" x14ac:dyDescent="0.25">
      <c r="W243" s="3">
        <v>42691</v>
      </c>
      <c r="X243" s="2">
        <v>15.329499999999999</v>
      </c>
      <c r="Y243" s="2">
        <f t="shared" si="5"/>
        <v>2.6192987289716078E-3</v>
      </c>
    </row>
    <row r="244" spans="23:25" x14ac:dyDescent="0.25">
      <c r="W244" s="3">
        <v>42690</v>
      </c>
      <c r="X244" s="2">
        <v>15.289400000000001</v>
      </c>
      <c r="Y244" s="2">
        <f t="shared" si="5"/>
        <v>5.9630390647070208E-3</v>
      </c>
    </row>
    <row r="245" spans="23:25" x14ac:dyDescent="0.25">
      <c r="W245" s="3">
        <v>42689</v>
      </c>
      <c r="X245" s="2">
        <v>15.198499999999999</v>
      </c>
      <c r="Y245" s="2">
        <f t="shared" si="5"/>
        <v>-1.9352920420699429E-2</v>
      </c>
    </row>
    <row r="246" spans="23:25" x14ac:dyDescent="0.25">
      <c r="W246" s="3">
        <v>42688</v>
      </c>
      <c r="X246" s="2">
        <v>15.4955</v>
      </c>
      <c r="Y246" s="2">
        <f t="shared" si="5"/>
        <v>-2.1917816993437117E-3</v>
      </c>
    </row>
    <row r="247" spans="23:25" x14ac:dyDescent="0.25">
      <c r="W247" s="3">
        <v>42685</v>
      </c>
      <c r="X247" s="2">
        <v>15.529500000000001</v>
      </c>
      <c r="Y247" s="2">
        <f t="shared" si="5"/>
        <v>9.1924481841641446E-3</v>
      </c>
    </row>
    <row r="248" spans="23:25" x14ac:dyDescent="0.25">
      <c r="W248" s="3">
        <v>42684</v>
      </c>
      <c r="X248" s="2">
        <v>15.3874</v>
      </c>
      <c r="Y248" s="2">
        <f t="shared" si="5"/>
        <v>4.8153482170572387E-2</v>
      </c>
    </row>
    <row r="249" spans="23:25" x14ac:dyDescent="0.25">
      <c r="W249" s="3">
        <v>42683</v>
      </c>
      <c r="X249" s="2">
        <v>14.664</v>
      </c>
      <c r="Y249" s="2">
        <f t="shared" si="5"/>
        <v>8.7809384815021232E-3</v>
      </c>
    </row>
    <row r="250" spans="23:25" x14ac:dyDescent="0.25">
      <c r="W250" s="3">
        <v>42682</v>
      </c>
      <c r="X250" s="2">
        <v>14.5358</v>
      </c>
      <c r="Y250" s="2">
        <f t="shared" si="5"/>
        <v>-1.4764094758336286E-2</v>
      </c>
    </row>
    <row r="251" spans="23:25" x14ac:dyDescent="0.25">
      <c r="W251" s="3">
        <v>42681</v>
      </c>
      <c r="X251" s="2">
        <v>14.752000000000001</v>
      </c>
      <c r="Y251" s="2">
        <f t="shared" si="5"/>
        <v>-2.533390736662465E-2</v>
      </c>
    </row>
    <row r="252" spans="23:25" x14ac:dyDescent="0.25">
      <c r="W252" s="3">
        <v>42678</v>
      </c>
      <c r="X252" s="2">
        <v>15.1305</v>
      </c>
      <c r="Y252" s="2">
        <f t="shared" si="5"/>
        <v>1.1914321602927326E-2</v>
      </c>
    </row>
    <row r="253" spans="23:25" x14ac:dyDescent="0.25">
      <c r="W253" s="3">
        <v>42677</v>
      </c>
      <c r="X253" s="2">
        <v>14.9513</v>
      </c>
      <c r="Y253" s="2">
        <f t="shared" si="5"/>
        <v>5.6867410151611607E-4</v>
      </c>
    </row>
    <row r="254" spans="23:25" x14ac:dyDescent="0.25">
      <c r="W254" s="3">
        <v>42676</v>
      </c>
      <c r="X254" s="2">
        <v>14.9428</v>
      </c>
      <c r="Y254" s="2">
        <f t="shared" si="5"/>
        <v>-6.9557031212635874E-3</v>
      </c>
    </row>
    <row r="255" spans="23:25" x14ac:dyDescent="0.25">
      <c r="W255" s="3">
        <v>42675</v>
      </c>
      <c r="X255" s="2">
        <v>15.0471</v>
      </c>
      <c r="Y255" s="2">
        <f t="shared" si="5"/>
        <v>1.7051465755320159E-2</v>
      </c>
    </row>
    <row r="256" spans="23:25" x14ac:dyDescent="0.25">
      <c r="W256" s="3">
        <v>42674</v>
      </c>
      <c r="X256" s="2">
        <v>14.7927</v>
      </c>
      <c r="Y256" s="2">
        <f t="shared" si="5"/>
        <v>-2.7056343311418273E-2</v>
      </c>
    </row>
    <row r="257" spans="23:25" x14ac:dyDescent="0.25">
      <c r="W257" s="3">
        <v>42671</v>
      </c>
      <c r="X257" s="2">
        <v>15.198399999999999</v>
      </c>
      <c r="Y257" s="2">
        <f t="shared" si="5"/>
        <v>5.5422273768097685E-3</v>
      </c>
    </row>
    <row r="258" spans="23:25" x14ac:dyDescent="0.25">
      <c r="W258" s="3">
        <v>42670</v>
      </c>
      <c r="X258" s="2">
        <v>15.1144</v>
      </c>
      <c r="Y258" s="2">
        <f t="shared" si="5"/>
        <v>-2.4582051630603948E-3</v>
      </c>
    </row>
    <row r="259" spans="23:25" x14ac:dyDescent="0.25">
      <c r="W259" s="3">
        <v>42669</v>
      </c>
      <c r="X259" s="2">
        <v>15.1516</v>
      </c>
      <c r="Y259" s="2">
        <f t="shared" si="5"/>
        <v>1.1550385304688274E-2</v>
      </c>
    </row>
    <row r="260" spans="23:25" x14ac:dyDescent="0.25">
      <c r="W260" s="3">
        <v>42668</v>
      </c>
      <c r="X260" s="2">
        <v>14.977600000000001</v>
      </c>
      <c r="Y260" s="2">
        <f t="shared" si="5"/>
        <v>-1.0520260674179166E-2</v>
      </c>
    </row>
    <row r="261" spans="23:25" x14ac:dyDescent="0.25">
      <c r="W261" s="3">
        <v>42667</v>
      </c>
      <c r="X261" s="2">
        <v>15.135999999999999</v>
      </c>
      <c r="Y261" s="2">
        <f t="shared" si="5"/>
        <v>-5.6854456583808706E-3</v>
      </c>
    </row>
    <row r="262" spans="23:25" x14ac:dyDescent="0.25">
      <c r="W262" s="3">
        <v>42664</v>
      </c>
      <c r="X262" s="2">
        <v>15.222300000000001</v>
      </c>
      <c r="Y262" s="2">
        <f t="shared" ref="Y262:Y325" si="6">LN(X262/X263)</f>
        <v>-1.850831433285155E-3</v>
      </c>
    </row>
    <row r="263" spans="23:25" x14ac:dyDescent="0.25">
      <c r="W263" s="3">
        <v>42663</v>
      </c>
      <c r="X263" s="2">
        <v>15.250500000000001</v>
      </c>
      <c r="Y263" s="2">
        <f t="shared" si="6"/>
        <v>4.6598682420171227E-3</v>
      </c>
    </row>
    <row r="264" spans="23:25" x14ac:dyDescent="0.25">
      <c r="W264" s="3">
        <v>42662</v>
      </c>
      <c r="X264" s="2">
        <v>15.179600000000001</v>
      </c>
      <c r="Y264" s="2">
        <f t="shared" si="6"/>
        <v>-5.0007825512631372E-3</v>
      </c>
    </row>
    <row r="265" spans="23:25" x14ac:dyDescent="0.25">
      <c r="W265" s="3">
        <v>42661</v>
      </c>
      <c r="X265" s="2">
        <v>15.255699999999999</v>
      </c>
      <c r="Y265" s="2">
        <f t="shared" si="6"/>
        <v>-2.0020201496362137E-2</v>
      </c>
    </row>
    <row r="266" spans="23:25" x14ac:dyDescent="0.25">
      <c r="W266" s="3">
        <v>42660</v>
      </c>
      <c r="X266" s="2">
        <v>15.5642</v>
      </c>
      <c r="Y266" s="2">
        <f t="shared" si="6"/>
        <v>-9.3622385656740043E-3</v>
      </c>
    </row>
    <row r="267" spans="23:25" x14ac:dyDescent="0.25">
      <c r="W267" s="3">
        <v>42657</v>
      </c>
      <c r="X267" s="2">
        <v>15.710599999999999</v>
      </c>
      <c r="Y267" s="2">
        <f t="shared" si="6"/>
        <v>-3.171166042331983E-3</v>
      </c>
    </row>
    <row r="268" spans="23:25" x14ac:dyDescent="0.25">
      <c r="W268" s="3">
        <v>42656</v>
      </c>
      <c r="X268" s="2">
        <v>15.7605</v>
      </c>
      <c r="Y268" s="2">
        <f t="shared" si="6"/>
        <v>6.2821833287961884E-3</v>
      </c>
    </row>
    <row r="269" spans="23:25" x14ac:dyDescent="0.25">
      <c r="W269" s="3">
        <v>42655</v>
      </c>
      <c r="X269" s="2">
        <v>15.661799999999999</v>
      </c>
      <c r="Y269" s="2">
        <f t="shared" si="6"/>
        <v>-1.4496819898589471E-2</v>
      </c>
    </row>
    <row r="270" spans="23:25" x14ac:dyDescent="0.25">
      <c r="W270" s="3">
        <v>42654</v>
      </c>
      <c r="X270" s="2">
        <v>15.890499999999999</v>
      </c>
      <c r="Y270" s="2">
        <f t="shared" si="6"/>
        <v>3.2503948624357147E-2</v>
      </c>
    </row>
    <row r="271" spans="23:25" x14ac:dyDescent="0.25">
      <c r="W271" s="3">
        <v>42653</v>
      </c>
      <c r="X271" s="2">
        <v>15.382300000000001</v>
      </c>
      <c r="Y271" s="2">
        <f t="shared" si="6"/>
        <v>-1.0367143351787862E-2</v>
      </c>
    </row>
    <row r="272" spans="23:25" x14ac:dyDescent="0.25">
      <c r="W272" s="3">
        <v>42650</v>
      </c>
      <c r="X272" s="2">
        <v>15.5426</v>
      </c>
      <c r="Y272" s="2">
        <f t="shared" si="6"/>
        <v>3.6934542871832504E-3</v>
      </c>
    </row>
    <row r="273" spans="23:25" x14ac:dyDescent="0.25">
      <c r="W273" s="3">
        <v>42649</v>
      </c>
      <c r="X273" s="2">
        <v>15.485300000000001</v>
      </c>
      <c r="Y273" s="2">
        <f t="shared" si="6"/>
        <v>7.2654531565918652E-3</v>
      </c>
    </row>
    <row r="274" spans="23:25" x14ac:dyDescent="0.25">
      <c r="W274" s="3">
        <v>42648</v>
      </c>
      <c r="X274" s="2">
        <v>15.373200000000001</v>
      </c>
      <c r="Y274" s="2">
        <f t="shared" si="6"/>
        <v>-8.0142702542825885E-3</v>
      </c>
    </row>
    <row r="275" spans="23:25" x14ac:dyDescent="0.25">
      <c r="W275" s="3">
        <v>42647</v>
      </c>
      <c r="X275" s="2">
        <v>15.4969</v>
      </c>
      <c r="Y275" s="2">
        <f t="shared" si="6"/>
        <v>1.6381863976115268E-2</v>
      </c>
    </row>
    <row r="276" spans="23:25" x14ac:dyDescent="0.25">
      <c r="W276" s="3">
        <v>42646</v>
      </c>
      <c r="X276" s="2">
        <v>15.245100000000001</v>
      </c>
      <c r="Y276" s="2">
        <f t="shared" si="6"/>
        <v>-1.2120333142649169E-2</v>
      </c>
    </row>
    <row r="277" spans="23:25" x14ac:dyDescent="0.25">
      <c r="W277" s="3">
        <v>42643</v>
      </c>
      <c r="X277" s="2">
        <v>15.430999999999999</v>
      </c>
      <c r="Y277" s="2">
        <f t="shared" si="6"/>
        <v>-1.0033097677577471E-2</v>
      </c>
    </row>
    <row r="278" spans="23:25" x14ac:dyDescent="0.25">
      <c r="W278" s="3">
        <v>42642</v>
      </c>
      <c r="X278" s="2">
        <v>15.586600000000001</v>
      </c>
      <c r="Y278" s="2">
        <f t="shared" si="6"/>
        <v>2.0076233044325948E-2</v>
      </c>
    </row>
    <row r="279" spans="23:25" x14ac:dyDescent="0.25">
      <c r="W279" s="3">
        <v>42641</v>
      </c>
      <c r="X279" s="2">
        <v>15.2768</v>
      </c>
      <c r="Y279" s="2">
        <f t="shared" si="6"/>
        <v>1.2389218421724439E-2</v>
      </c>
    </row>
    <row r="280" spans="23:25" x14ac:dyDescent="0.25">
      <c r="W280" s="3">
        <v>42640</v>
      </c>
      <c r="X280" s="2">
        <v>15.088699999999999</v>
      </c>
      <c r="Y280" s="2">
        <f t="shared" si="6"/>
        <v>-2.0583714605993904E-2</v>
      </c>
    </row>
    <row r="281" spans="23:25" x14ac:dyDescent="0.25">
      <c r="W281" s="3">
        <v>42639</v>
      </c>
      <c r="X281" s="2">
        <v>15.4025</v>
      </c>
      <c r="Y281" s="2">
        <f t="shared" si="6"/>
        <v>2.986974217348415E-4</v>
      </c>
    </row>
    <row r="282" spans="23:25" x14ac:dyDescent="0.25">
      <c r="W282" s="3">
        <v>42636</v>
      </c>
      <c r="X282" s="2">
        <v>15.3979</v>
      </c>
      <c r="Y282" s="2">
        <f t="shared" si="6"/>
        <v>6.613629890115106E-3</v>
      </c>
    </row>
    <row r="283" spans="23:25" x14ac:dyDescent="0.25">
      <c r="W283" s="3">
        <v>42635</v>
      </c>
      <c r="X283" s="2">
        <v>15.2964</v>
      </c>
      <c r="Y283" s="2">
        <f t="shared" si="6"/>
        <v>6.9406910963127231E-3</v>
      </c>
    </row>
    <row r="284" spans="23:25" x14ac:dyDescent="0.25">
      <c r="W284" s="3">
        <v>42634</v>
      </c>
      <c r="X284" s="2">
        <v>15.1906</v>
      </c>
      <c r="Y284" s="2">
        <f t="shared" si="6"/>
        <v>-2.1194934079294691E-2</v>
      </c>
    </row>
    <row r="285" spans="23:25" x14ac:dyDescent="0.25">
      <c r="W285" s="3">
        <v>42633</v>
      </c>
      <c r="X285" s="2">
        <v>15.516</v>
      </c>
      <c r="Y285" s="2">
        <f t="shared" si="6"/>
        <v>-9.2826398582129301E-3</v>
      </c>
    </row>
    <row r="286" spans="23:25" x14ac:dyDescent="0.25">
      <c r="W286" s="3">
        <v>42632</v>
      </c>
      <c r="X286" s="2">
        <v>15.6607</v>
      </c>
      <c r="Y286" s="2">
        <f t="shared" si="6"/>
        <v>-1.015849885947089E-2</v>
      </c>
    </row>
    <row r="287" spans="23:25" x14ac:dyDescent="0.25">
      <c r="W287" s="3">
        <v>42629</v>
      </c>
      <c r="X287" s="2">
        <v>15.820600000000001</v>
      </c>
      <c r="Y287" s="2">
        <f t="shared" si="6"/>
        <v>-1.2862075198248646E-2</v>
      </c>
    </row>
    <row r="288" spans="23:25" x14ac:dyDescent="0.25">
      <c r="W288" s="3">
        <v>42628</v>
      </c>
      <c r="X288" s="2">
        <v>16.025400000000001</v>
      </c>
      <c r="Y288" s="2">
        <f t="shared" si="6"/>
        <v>-5.3707526468416908E-3</v>
      </c>
    </row>
    <row r="289" spans="23:25" x14ac:dyDescent="0.25">
      <c r="W289" s="3">
        <v>42627</v>
      </c>
      <c r="X289" s="2">
        <v>16.111699999999999</v>
      </c>
      <c r="Y289" s="2">
        <f t="shared" si="6"/>
        <v>-2.4114845408496357E-3</v>
      </c>
    </row>
    <row r="290" spans="23:25" x14ac:dyDescent="0.25">
      <c r="W290" s="3">
        <v>42626</v>
      </c>
      <c r="X290" s="2">
        <v>16.150600000000001</v>
      </c>
      <c r="Y290" s="2">
        <f t="shared" si="6"/>
        <v>1.0394004113303051E-2</v>
      </c>
    </row>
    <row r="291" spans="23:25" x14ac:dyDescent="0.25">
      <c r="W291" s="3">
        <v>42625</v>
      </c>
      <c r="X291" s="2">
        <v>15.983599999999999</v>
      </c>
      <c r="Y291" s="2">
        <f t="shared" si="6"/>
        <v>-1.2984975506893544E-2</v>
      </c>
    </row>
    <row r="292" spans="23:25" x14ac:dyDescent="0.25">
      <c r="W292" s="3">
        <v>42622</v>
      </c>
      <c r="X292" s="2">
        <v>16.192499999999999</v>
      </c>
      <c r="Y292" s="2">
        <f t="shared" si="6"/>
        <v>1.7254694932085927E-2</v>
      </c>
    </row>
    <row r="293" spans="23:25" x14ac:dyDescent="0.25">
      <c r="W293" s="3">
        <v>42621</v>
      </c>
      <c r="X293" s="2">
        <v>15.9155</v>
      </c>
      <c r="Y293" s="2">
        <f t="shared" si="6"/>
        <v>9.6724642748940506E-3</v>
      </c>
    </row>
    <row r="294" spans="23:25" x14ac:dyDescent="0.25">
      <c r="W294" s="3">
        <v>42620</v>
      </c>
      <c r="X294" s="2">
        <v>15.7623</v>
      </c>
      <c r="Y294" s="2">
        <f t="shared" si="6"/>
        <v>1.7589037106119968E-3</v>
      </c>
    </row>
    <row r="295" spans="23:25" x14ac:dyDescent="0.25">
      <c r="W295" s="3">
        <v>42619</v>
      </c>
      <c r="X295" s="2">
        <v>15.7346</v>
      </c>
      <c r="Y295" s="2">
        <f t="shared" si="6"/>
        <v>-1.8762040194508403E-2</v>
      </c>
    </row>
    <row r="296" spans="23:25" x14ac:dyDescent="0.25">
      <c r="W296" s="3">
        <v>42618</v>
      </c>
      <c r="X296" s="2">
        <v>16.032599999999999</v>
      </c>
      <c r="Y296" s="2">
        <f t="shared" si="6"/>
        <v>-7.8839626683685996E-3</v>
      </c>
    </row>
    <row r="297" spans="23:25" x14ac:dyDescent="0.25">
      <c r="W297" s="3">
        <v>42615</v>
      </c>
      <c r="X297" s="2">
        <v>16.159500000000001</v>
      </c>
      <c r="Y297" s="2">
        <f t="shared" si="6"/>
        <v>-1.209280442778024E-2</v>
      </c>
    </row>
    <row r="298" spans="23:25" x14ac:dyDescent="0.25">
      <c r="W298" s="3">
        <v>42614</v>
      </c>
      <c r="X298" s="2">
        <v>16.356100000000001</v>
      </c>
      <c r="Y298" s="2">
        <f t="shared" si="6"/>
        <v>-4.8974710986385353E-3</v>
      </c>
    </row>
    <row r="299" spans="23:25" x14ac:dyDescent="0.25">
      <c r="W299" s="3">
        <v>42613</v>
      </c>
      <c r="X299" s="2">
        <v>16.436399999999999</v>
      </c>
      <c r="Y299" s="2">
        <f t="shared" si="6"/>
        <v>1.733688096292892E-2</v>
      </c>
    </row>
    <row r="300" spans="23:25" x14ac:dyDescent="0.25">
      <c r="W300" s="3">
        <v>42612</v>
      </c>
      <c r="X300" s="2">
        <v>16.1539</v>
      </c>
      <c r="Y300" s="2">
        <f t="shared" si="6"/>
        <v>2.0387366898483089E-3</v>
      </c>
    </row>
    <row r="301" spans="23:25" x14ac:dyDescent="0.25">
      <c r="W301" s="3">
        <v>42611</v>
      </c>
      <c r="X301" s="2">
        <v>16.120999999999999</v>
      </c>
      <c r="Y301" s="2">
        <f t="shared" si="6"/>
        <v>2.036685874725708E-3</v>
      </c>
    </row>
    <row r="302" spans="23:25" x14ac:dyDescent="0.25">
      <c r="W302" s="3">
        <v>42608</v>
      </c>
      <c r="X302" s="2">
        <v>16.088200000000001</v>
      </c>
      <c r="Y302" s="2">
        <f t="shared" si="6"/>
        <v>3.6054026632512267E-3</v>
      </c>
    </row>
    <row r="303" spans="23:25" x14ac:dyDescent="0.25">
      <c r="W303" s="3">
        <v>42607</v>
      </c>
      <c r="X303" s="2">
        <v>16.0303</v>
      </c>
      <c r="Y303" s="2">
        <f t="shared" si="6"/>
        <v>4.840050470135162E-3</v>
      </c>
    </row>
    <row r="304" spans="23:25" x14ac:dyDescent="0.25">
      <c r="W304" s="3">
        <v>42606</v>
      </c>
      <c r="X304" s="2">
        <v>15.9529</v>
      </c>
      <c r="Y304" s="2">
        <f t="shared" si="6"/>
        <v>7.6705877941089335E-3</v>
      </c>
    </row>
    <row r="305" spans="23:25" x14ac:dyDescent="0.25">
      <c r="W305" s="3">
        <v>42605</v>
      </c>
      <c r="X305" s="2">
        <v>15.831</v>
      </c>
      <c r="Y305" s="2">
        <f t="shared" si="6"/>
        <v>2.937683408521689E-2</v>
      </c>
    </row>
    <row r="306" spans="23:25" x14ac:dyDescent="0.25">
      <c r="W306" s="3">
        <v>42604</v>
      </c>
      <c r="X306" s="2">
        <v>15.3727</v>
      </c>
      <c r="Y306" s="2">
        <f t="shared" si="6"/>
        <v>5.0214658604261801E-3</v>
      </c>
    </row>
    <row r="307" spans="23:25" x14ac:dyDescent="0.25">
      <c r="W307" s="3">
        <v>42601</v>
      </c>
      <c r="X307" s="2">
        <v>15.2957</v>
      </c>
      <c r="Y307" s="2">
        <f t="shared" si="6"/>
        <v>7.2834011819361858E-3</v>
      </c>
    </row>
    <row r="308" spans="23:25" x14ac:dyDescent="0.25">
      <c r="W308" s="3">
        <v>42600</v>
      </c>
      <c r="X308" s="2">
        <v>15.184699999999999</v>
      </c>
      <c r="Y308" s="2">
        <f t="shared" si="6"/>
        <v>5.1566075447682493E-3</v>
      </c>
    </row>
    <row r="309" spans="23:25" x14ac:dyDescent="0.25">
      <c r="W309" s="3">
        <v>42599</v>
      </c>
      <c r="X309" s="2">
        <v>15.1066</v>
      </c>
      <c r="Y309" s="2">
        <f t="shared" si="6"/>
        <v>-2.1226446457818589E-3</v>
      </c>
    </row>
    <row r="310" spans="23:25" x14ac:dyDescent="0.25">
      <c r="W310" s="3">
        <v>42598</v>
      </c>
      <c r="X310" s="2">
        <v>15.1387</v>
      </c>
      <c r="Y310" s="2">
        <f t="shared" si="6"/>
        <v>1.7444704697865812E-2</v>
      </c>
    </row>
    <row r="311" spans="23:25" x14ac:dyDescent="0.25">
      <c r="W311" s="3">
        <v>42597</v>
      </c>
      <c r="X311" s="2">
        <v>14.876899999999999</v>
      </c>
      <c r="Y311" s="2">
        <f t="shared" si="6"/>
        <v>-1.0424806125596785E-2</v>
      </c>
    </row>
    <row r="312" spans="23:25" x14ac:dyDescent="0.25">
      <c r="W312" s="3">
        <v>42594</v>
      </c>
      <c r="X312" s="2">
        <v>15.0328</v>
      </c>
      <c r="Y312" s="2">
        <f t="shared" si="6"/>
        <v>7.297328777418649E-3</v>
      </c>
    </row>
    <row r="313" spans="23:25" x14ac:dyDescent="0.25">
      <c r="W313" s="3">
        <v>42593</v>
      </c>
      <c r="X313" s="2">
        <v>14.923500000000001</v>
      </c>
      <c r="Y313" s="2">
        <f t="shared" si="6"/>
        <v>5.7524334235196112E-3</v>
      </c>
    </row>
    <row r="314" spans="23:25" x14ac:dyDescent="0.25">
      <c r="W314" s="3">
        <v>42592</v>
      </c>
      <c r="X314" s="2">
        <v>14.837899999999999</v>
      </c>
      <c r="Y314" s="2">
        <f t="shared" si="6"/>
        <v>-4.8809444630863027E-3</v>
      </c>
    </row>
    <row r="315" spans="23:25" x14ac:dyDescent="0.25">
      <c r="W315" s="3">
        <v>42591</v>
      </c>
      <c r="X315" s="2">
        <v>14.910500000000001</v>
      </c>
      <c r="Y315" s="2">
        <f t="shared" si="6"/>
        <v>-9.6245720456261362E-3</v>
      </c>
    </row>
    <row r="316" spans="23:25" x14ac:dyDescent="0.25">
      <c r="W316" s="3">
        <v>42590</v>
      </c>
      <c r="X316" s="2">
        <v>15.0547</v>
      </c>
      <c r="Y316" s="2">
        <f t="shared" si="6"/>
        <v>-9.9932756326003899E-3</v>
      </c>
    </row>
    <row r="317" spans="23:25" x14ac:dyDescent="0.25">
      <c r="W317" s="3">
        <v>42587</v>
      </c>
      <c r="X317" s="2">
        <v>15.2059</v>
      </c>
      <c r="Y317" s="2">
        <f t="shared" si="6"/>
        <v>-3.145141907847513E-3</v>
      </c>
    </row>
    <row r="318" spans="23:25" x14ac:dyDescent="0.25">
      <c r="W318" s="3">
        <v>42586</v>
      </c>
      <c r="X318" s="2">
        <v>15.2538</v>
      </c>
      <c r="Y318" s="2">
        <f t="shared" si="6"/>
        <v>-1.6456433819604217E-2</v>
      </c>
    </row>
    <row r="319" spans="23:25" x14ac:dyDescent="0.25">
      <c r="W319" s="3">
        <v>42585</v>
      </c>
      <c r="X319" s="2">
        <v>15.5069</v>
      </c>
      <c r="Y319" s="2">
        <f t="shared" si="6"/>
        <v>-1.2980538738540888E-2</v>
      </c>
    </row>
    <row r="320" spans="23:25" x14ac:dyDescent="0.25">
      <c r="W320" s="3">
        <v>42584</v>
      </c>
      <c r="X320" s="2">
        <v>15.7095</v>
      </c>
      <c r="Y320" s="2">
        <f t="shared" si="6"/>
        <v>1.1125023526345555E-2</v>
      </c>
    </row>
    <row r="321" spans="23:25" x14ac:dyDescent="0.25">
      <c r="W321" s="3">
        <v>42583</v>
      </c>
      <c r="X321" s="2">
        <v>15.5357</v>
      </c>
      <c r="Y321" s="2">
        <f t="shared" si="6"/>
        <v>1.5202368312862309E-3</v>
      </c>
    </row>
    <row r="322" spans="23:25" x14ac:dyDescent="0.25">
      <c r="W322" s="3">
        <v>42580</v>
      </c>
      <c r="X322" s="2">
        <v>15.5121</v>
      </c>
      <c r="Y322" s="2">
        <f t="shared" si="6"/>
        <v>-1.0038345142047871E-2</v>
      </c>
    </row>
    <row r="323" spans="23:25" x14ac:dyDescent="0.25">
      <c r="W323" s="3">
        <v>42579</v>
      </c>
      <c r="X323" s="2">
        <v>15.6686</v>
      </c>
      <c r="Y323" s="2">
        <f t="shared" si="6"/>
        <v>-6.9134884328115676E-3</v>
      </c>
    </row>
    <row r="324" spans="23:25" x14ac:dyDescent="0.25">
      <c r="W324" s="3">
        <v>42578</v>
      </c>
      <c r="X324" s="2">
        <v>15.7773</v>
      </c>
      <c r="Y324" s="2">
        <f t="shared" si="6"/>
        <v>-2.7250633112107359E-4</v>
      </c>
    </row>
    <row r="325" spans="23:25" x14ac:dyDescent="0.25">
      <c r="W325" s="3">
        <v>42577</v>
      </c>
      <c r="X325" s="2">
        <v>15.781599999999999</v>
      </c>
      <c r="Y325" s="2">
        <f t="shared" si="6"/>
        <v>-9.5002255531850398E-4</v>
      </c>
    </row>
    <row r="326" spans="23:25" x14ac:dyDescent="0.25">
      <c r="W326" s="3">
        <v>42576</v>
      </c>
      <c r="X326" s="2">
        <v>15.7966</v>
      </c>
      <c r="Y326" s="2">
        <f t="shared" ref="Y326:Y389" si="7">LN(X326/X327)</f>
        <v>6.7839073117366431E-3</v>
      </c>
    </row>
    <row r="327" spans="23:25" x14ac:dyDescent="0.25">
      <c r="W327" s="3">
        <v>42573</v>
      </c>
      <c r="X327" s="2">
        <v>15.6898</v>
      </c>
      <c r="Y327" s="2">
        <f t="shared" si="7"/>
        <v>-2.2304998642654953E-4</v>
      </c>
    </row>
    <row r="328" spans="23:25" x14ac:dyDescent="0.25">
      <c r="W328" s="3">
        <v>42572</v>
      </c>
      <c r="X328" s="2">
        <v>15.693300000000001</v>
      </c>
      <c r="Y328" s="2">
        <f t="shared" si="7"/>
        <v>-6.826701984980592E-3</v>
      </c>
    </row>
    <row r="329" spans="23:25" x14ac:dyDescent="0.25">
      <c r="W329" s="3">
        <v>42571</v>
      </c>
      <c r="X329" s="2">
        <v>15.800800000000001</v>
      </c>
      <c r="Y329" s="2">
        <f t="shared" si="7"/>
        <v>0</v>
      </c>
    </row>
    <row r="330" spans="23:25" x14ac:dyDescent="0.25">
      <c r="W330" s="3">
        <v>42570</v>
      </c>
      <c r="X330" s="2">
        <v>15.800800000000001</v>
      </c>
      <c r="Y330" s="2">
        <f t="shared" si="7"/>
        <v>1.5771125647148837E-3</v>
      </c>
    </row>
    <row r="331" spans="23:25" x14ac:dyDescent="0.25">
      <c r="W331" s="3">
        <v>42569</v>
      </c>
      <c r="X331" s="2">
        <v>15.7759</v>
      </c>
      <c r="Y331" s="2">
        <f t="shared" si="7"/>
        <v>-1.9441002731504141E-2</v>
      </c>
    </row>
    <row r="332" spans="23:25" x14ac:dyDescent="0.25">
      <c r="W332" s="3">
        <v>42566</v>
      </c>
      <c r="X332" s="2">
        <v>16.085599999999999</v>
      </c>
      <c r="Y332" s="2">
        <f t="shared" si="7"/>
        <v>1.6845473179371458E-2</v>
      </c>
    </row>
    <row r="333" spans="23:25" x14ac:dyDescent="0.25">
      <c r="W333" s="3">
        <v>42565</v>
      </c>
      <c r="X333" s="2">
        <v>15.8169</v>
      </c>
      <c r="Y333" s="2">
        <f t="shared" si="7"/>
        <v>-1.5265173091269573E-2</v>
      </c>
    </row>
    <row r="334" spans="23:25" x14ac:dyDescent="0.25">
      <c r="W334" s="3">
        <v>42564</v>
      </c>
      <c r="X334" s="2">
        <v>16.060199999999998</v>
      </c>
      <c r="Y334" s="2">
        <f t="shared" si="7"/>
        <v>1.2493505444702478E-2</v>
      </c>
    </row>
    <row r="335" spans="23:25" x14ac:dyDescent="0.25">
      <c r="W335" s="3">
        <v>42563</v>
      </c>
      <c r="X335" s="2">
        <v>15.860799999999999</v>
      </c>
      <c r="Y335" s="2">
        <f t="shared" si="7"/>
        <v>-7.1680841666023412E-3</v>
      </c>
    </row>
    <row r="336" spans="23:25" x14ac:dyDescent="0.25">
      <c r="W336" s="3">
        <v>42562</v>
      </c>
      <c r="X336" s="2">
        <v>15.9749</v>
      </c>
      <c r="Y336" s="2">
        <f t="shared" si="7"/>
        <v>-4.8956954552416866E-3</v>
      </c>
    </row>
    <row r="337" spans="23:25" x14ac:dyDescent="0.25">
      <c r="W337" s="3">
        <v>42559</v>
      </c>
      <c r="X337" s="2">
        <v>16.0533</v>
      </c>
      <c r="Y337" s="2">
        <f t="shared" si="7"/>
        <v>-1.6758736646878197E-2</v>
      </c>
    </row>
    <row r="338" spans="23:25" x14ac:dyDescent="0.25">
      <c r="W338" s="3">
        <v>42558</v>
      </c>
      <c r="X338" s="2">
        <v>16.3246</v>
      </c>
      <c r="Y338" s="2">
        <f t="shared" si="7"/>
        <v>-1.5975373172318456E-3</v>
      </c>
    </row>
    <row r="339" spans="23:25" x14ac:dyDescent="0.25">
      <c r="W339" s="3">
        <v>42557</v>
      </c>
      <c r="X339" s="2">
        <v>16.3507</v>
      </c>
      <c r="Y339" s="2">
        <f t="shared" si="7"/>
        <v>1.2545555776469009E-3</v>
      </c>
    </row>
    <row r="340" spans="23:25" x14ac:dyDescent="0.25">
      <c r="W340" s="3">
        <v>42556</v>
      </c>
      <c r="X340" s="2">
        <v>16.330200000000001</v>
      </c>
      <c r="Y340" s="2">
        <f t="shared" si="7"/>
        <v>4.9663233799706946E-3</v>
      </c>
    </row>
    <row r="341" spans="23:25" x14ac:dyDescent="0.25">
      <c r="W341" s="3">
        <v>42555</v>
      </c>
      <c r="X341" s="2">
        <v>16.249300000000002</v>
      </c>
      <c r="Y341" s="2">
        <f t="shared" si="7"/>
        <v>1.6691564166672179E-3</v>
      </c>
    </row>
    <row r="342" spans="23:25" x14ac:dyDescent="0.25">
      <c r="W342" s="3">
        <v>42552</v>
      </c>
      <c r="X342" s="2">
        <v>16.222200000000001</v>
      </c>
      <c r="Y342" s="2">
        <f t="shared" si="7"/>
        <v>-7.0395573115491286E-3</v>
      </c>
    </row>
    <row r="343" spans="23:25" x14ac:dyDescent="0.25">
      <c r="W343" s="3">
        <v>42551</v>
      </c>
      <c r="X343" s="2">
        <v>16.3368</v>
      </c>
      <c r="Y343" s="2">
        <f t="shared" si="7"/>
        <v>-7.38537327292058E-3</v>
      </c>
    </row>
    <row r="344" spans="23:25" x14ac:dyDescent="0.25">
      <c r="W344" s="3">
        <v>42550</v>
      </c>
      <c r="X344" s="2">
        <v>16.457899999999999</v>
      </c>
      <c r="Y344" s="2">
        <f t="shared" si="7"/>
        <v>-2.0900608691508327E-2</v>
      </c>
    </row>
    <row r="345" spans="23:25" x14ac:dyDescent="0.25">
      <c r="W345" s="3">
        <v>42549</v>
      </c>
      <c r="X345" s="2">
        <v>16.805499999999999</v>
      </c>
      <c r="Y345" s="2">
        <f t="shared" si="7"/>
        <v>-1.424455657013288E-2</v>
      </c>
    </row>
    <row r="346" spans="23:25" x14ac:dyDescent="0.25">
      <c r="W346" s="3">
        <v>42548</v>
      </c>
      <c r="X346" s="2">
        <v>17.046600000000002</v>
      </c>
      <c r="Y346" s="2">
        <f t="shared" si="7"/>
        <v>1.8615763702085703E-2</v>
      </c>
    </row>
    <row r="347" spans="23:25" x14ac:dyDescent="0.25">
      <c r="W347" s="3">
        <v>42545</v>
      </c>
      <c r="X347" s="2">
        <v>16.732199999999999</v>
      </c>
      <c r="Y347" s="2">
        <f t="shared" si="7"/>
        <v>1.9517230366633737E-2</v>
      </c>
    </row>
    <row r="348" spans="23:25" x14ac:dyDescent="0.25">
      <c r="W348" s="3">
        <v>42544</v>
      </c>
      <c r="X348" s="2">
        <v>16.408799999999999</v>
      </c>
      <c r="Y348" s="2">
        <f t="shared" si="7"/>
        <v>-5.9122332695886199E-3</v>
      </c>
    </row>
    <row r="349" spans="23:25" x14ac:dyDescent="0.25">
      <c r="W349" s="3">
        <v>42543</v>
      </c>
      <c r="X349" s="2">
        <v>16.5061</v>
      </c>
      <c r="Y349" s="2">
        <f t="shared" si="7"/>
        <v>-2.1302742915730532E-3</v>
      </c>
    </row>
    <row r="350" spans="23:25" x14ac:dyDescent="0.25">
      <c r="W350" s="3">
        <v>42542</v>
      </c>
      <c r="X350" s="2">
        <v>16.5413</v>
      </c>
      <c r="Y350" s="2">
        <f t="shared" si="7"/>
        <v>-1.5381688428277617E-2</v>
      </c>
    </row>
    <row r="351" spans="23:25" x14ac:dyDescent="0.25">
      <c r="W351" s="3">
        <v>42541</v>
      </c>
      <c r="X351" s="2">
        <v>16.797699999999999</v>
      </c>
      <c r="Y351" s="2">
        <f t="shared" si="7"/>
        <v>-1.7222267549147026E-2</v>
      </c>
    </row>
    <row r="352" spans="23:25" x14ac:dyDescent="0.25">
      <c r="W352" s="3">
        <v>42538</v>
      </c>
      <c r="X352" s="2">
        <v>17.089500000000001</v>
      </c>
      <c r="Y352" s="2">
        <f t="shared" si="7"/>
        <v>-7.0670435988677569E-3</v>
      </c>
    </row>
    <row r="353" spans="23:25" x14ac:dyDescent="0.25">
      <c r="W353" s="3">
        <v>42537</v>
      </c>
      <c r="X353" s="2">
        <v>17.210699999999999</v>
      </c>
      <c r="Y353" s="2">
        <f t="shared" si="7"/>
        <v>2.332664453239798E-3</v>
      </c>
    </row>
    <row r="354" spans="23:25" x14ac:dyDescent="0.25">
      <c r="W354" s="3">
        <v>42536</v>
      </c>
      <c r="X354" s="2">
        <v>17.1706</v>
      </c>
      <c r="Y354" s="2">
        <f t="shared" si="7"/>
        <v>1.1537992154495452E-3</v>
      </c>
    </row>
    <row r="355" spans="23:25" x14ac:dyDescent="0.25">
      <c r="W355" s="3">
        <v>42535</v>
      </c>
      <c r="X355" s="2">
        <v>17.1508</v>
      </c>
      <c r="Y355" s="2">
        <f t="shared" si="7"/>
        <v>1.6572719501049865E-3</v>
      </c>
    </row>
    <row r="356" spans="23:25" x14ac:dyDescent="0.25">
      <c r="W356" s="3">
        <v>42534</v>
      </c>
      <c r="X356" s="2">
        <v>17.122399999999999</v>
      </c>
      <c r="Y356" s="2">
        <f t="shared" si="7"/>
        <v>-3.2116507284765981E-4</v>
      </c>
    </row>
    <row r="357" spans="23:25" x14ac:dyDescent="0.25">
      <c r="W357" s="3">
        <v>42531</v>
      </c>
      <c r="X357" s="2">
        <v>17.1279</v>
      </c>
      <c r="Y357" s="2">
        <f t="shared" si="7"/>
        <v>2.2137335263648514E-2</v>
      </c>
    </row>
    <row r="358" spans="23:25" x14ac:dyDescent="0.25">
      <c r="W358" s="3">
        <v>42530</v>
      </c>
      <c r="X358" s="2">
        <v>16.7529</v>
      </c>
      <c r="Y358" s="2">
        <f t="shared" si="7"/>
        <v>-2.4979370738924984E-3</v>
      </c>
    </row>
    <row r="359" spans="23:25" x14ac:dyDescent="0.25">
      <c r="W359" s="3">
        <v>42529</v>
      </c>
      <c r="X359" s="2">
        <v>16.794799999999999</v>
      </c>
      <c r="Y359" s="2">
        <f t="shared" si="7"/>
        <v>-8.5257264932456934E-3</v>
      </c>
    </row>
    <row r="360" spans="23:25" x14ac:dyDescent="0.25">
      <c r="W360" s="3">
        <v>42528</v>
      </c>
      <c r="X360" s="2">
        <v>16.938600000000001</v>
      </c>
      <c r="Y360" s="2">
        <f t="shared" si="7"/>
        <v>6.2598550466481202E-4</v>
      </c>
    </row>
    <row r="361" spans="23:25" x14ac:dyDescent="0.25">
      <c r="W361" s="3">
        <v>42527</v>
      </c>
      <c r="X361" s="2">
        <v>16.928000000000001</v>
      </c>
      <c r="Y361" s="2">
        <f t="shared" si="7"/>
        <v>-1.3396397419468067E-2</v>
      </c>
    </row>
    <row r="362" spans="23:25" x14ac:dyDescent="0.25">
      <c r="W362" s="3">
        <v>42524</v>
      </c>
      <c r="X362" s="2">
        <v>17.156300000000002</v>
      </c>
      <c r="Y362" s="2">
        <f t="shared" si="7"/>
        <v>-1.2240948354065088E-2</v>
      </c>
    </row>
    <row r="363" spans="23:25" x14ac:dyDescent="0.25">
      <c r="W363" s="3">
        <v>42523</v>
      </c>
      <c r="X363" s="2">
        <v>17.367599999999999</v>
      </c>
      <c r="Y363" s="2">
        <f t="shared" si="7"/>
        <v>-5.1056706774566208E-3</v>
      </c>
    </row>
    <row r="364" spans="23:25" x14ac:dyDescent="0.25">
      <c r="W364" s="3">
        <v>42522</v>
      </c>
      <c r="X364" s="2">
        <v>17.456499999999998</v>
      </c>
      <c r="Y364" s="2">
        <f t="shared" si="7"/>
        <v>-1.7285198561808135E-3</v>
      </c>
    </row>
    <row r="365" spans="23:25" x14ac:dyDescent="0.25">
      <c r="W365" s="3">
        <v>42521</v>
      </c>
      <c r="X365" s="2">
        <v>17.486699999999999</v>
      </c>
      <c r="Y365" s="2">
        <f t="shared" si="7"/>
        <v>-7.3272506046568719E-3</v>
      </c>
    </row>
    <row r="366" spans="23:25" x14ac:dyDescent="0.25">
      <c r="W366" s="3">
        <v>42520</v>
      </c>
      <c r="X366" s="2">
        <v>17.615300000000001</v>
      </c>
      <c r="Y366" s="2">
        <f t="shared" si="7"/>
        <v>7.7676822347668992E-3</v>
      </c>
    </row>
    <row r="367" spans="23:25" x14ac:dyDescent="0.25">
      <c r="W367" s="3">
        <v>42517</v>
      </c>
      <c r="X367" s="2">
        <v>17.478999999999999</v>
      </c>
      <c r="Y367" s="2">
        <f t="shared" si="7"/>
        <v>6.2613371688968744E-3</v>
      </c>
    </row>
    <row r="368" spans="23:25" x14ac:dyDescent="0.25">
      <c r="W368" s="3">
        <v>42516</v>
      </c>
      <c r="X368" s="2">
        <v>17.369900000000001</v>
      </c>
      <c r="Y368" s="2">
        <f t="shared" si="7"/>
        <v>-6.2098454833625378E-3</v>
      </c>
    </row>
    <row r="369" spans="23:25" x14ac:dyDescent="0.25">
      <c r="W369" s="3">
        <v>42515</v>
      </c>
      <c r="X369" s="2">
        <v>17.478100000000001</v>
      </c>
      <c r="Y369" s="2">
        <f t="shared" si="7"/>
        <v>1.8096132023488617E-3</v>
      </c>
    </row>
    <row r="370" spans="23:25" x14ac:dyDescent="0.25">
      <c r="W370" s="3">
        <v>42514</v>
      </c>
      <c r="X370" s="2">
        <v>17.4465</v>
      </c>
      <c r="Y370" s="2">
        <f t="shared" si="7"/>
        <v>-1.106400814057166E-2</v>
      </c>
    </row>
    <row r="371" spans="23:25" x14ac:dyDescent="0.25">
      <c r="W371" s="3">
        <v>42513</v>
      </c>
      <c r="X371" s="2">
        <v>17.640599999999999</v>
      </c>
      <c r="Y371" s="2">
        <f t="shared" si="7"/>
        <v>5.5708550357942022E-3</v>
      </c>
    </row>
    <row r="372" spans="23:25" x14ac:dyDescent="0.25">
      <c r="W372" s="3">
        <v>42510</v>
      </c>
      <c r="X372" s="2">
        <v>17.5426</v>
      </c>
      <c r="Y372" s="2">
        <f t="shared" si="7"/>
        <v>-8.7968285960092381E-3</v>
      </c>
    </row>
    <row r="373" spans="23:25" x14ac:dyDescent="0.25">
      <c r="W373" s="3">
        <v>42509</v>
      </c>
      <c r="X373" s="2">
        <v>17.697600000000001</v>
      </c>
      <c r="Y373" s="2">
        <f t="shared" si="7"/>
        <v>-5.4997208452550305E-3</v>
      </c>
    </row>
    <row r="374" spans="23:25" x14ac:dyDescent="0.25">
      <c r="W374" s="3">
        <v>42508</v>
      </c>
      <c r="X374" s="2">
        <v>17.795200000000001</v>
      </c>
      <c r="Y374" s="2">
        <f t="shared" si="7"/>
        <v>1.1609569422926834E-2</v>
      </c>
    </row>
    <row r="375" spans="23:25" x14ac:dyDescent="0.25">
      <c r="W375" s="3">
        <v>42507</v>
      </c>
      <c r="X375" s="2">
        <v>17.5898</v>
      </c>
      <c r="Y375" s="2">
        <f t="shared" si="7"/>
        <v>-8.2096224382092638E-3</v>
      </c>
    </row>
    <row r="376" spans="23:25" x14ac:dyDescent="0.25">
      <c r="W376" s="3">
        <v>42506</v>
      </c>
      <c r="X376" s="2">
        <v>17.7348</v>
      </c>
      <c r="Y376" s="2">
        <f t="shared" si="7"/>
        <v>1.7307265732636707E-2</v>
      </c>
    </row>
    <row r="377" spans="23:25" x14ac:dyDescent="0.25">
      <c r="W377" s="3">
        <v>42503</v>
      </c>
      <c r="X377" s="2">
        <v>17.430499999999999</v>
      </c>
      <c r="Y377" s="2">
        <f t="shared" si="7"/>
        <v>2.0219684505740278E-2</v>
      </c>
    </row>
    <row r="378" spans="23:25" x14ac:dyDescent="0.25">
      <c r="W378" s="3">
        <v>42502</v>
      </c>
      <c r="X378" s="2">
        <v>17.081600000000002</v>
      </c>
      <c r="Y378" s="2">
        <f t="shared" si="7"/>
        <v>-5.6218131396108782E-3</v>
      </c>
    </row>
    <row r="379" spans="23:25" x14ac:dyDescent="0.25">
      <c r="W379" s="3">
        <v>42501</v>
      </c>
      <c r="X379" s="2">
        <v>17.177900000000001</v>
      </c>
      <c r="Y379" s="2">
        <f t="shared" si="7"/>
        <v>-1.1461652721646764E-3</v>
      </c>
    </row>
    <row r="380" spans="23:25" x14ac:dyDescent="0.25">
      <c r="W380" s="3">
        <v>42500</v>
      </c>
      <c r="X380" s="2">
        <v>17.197600000000001</v>
      </c>
      <c r="Y380" s="2">
        <f t="shared" si="7"/>
        <v>-3.5059648863268243E-3</v>
      </c>
    </row>
    <row r="381" spans="23:25" x14ac:dyDescent="0.25">
      <c r="W381" s="3">
        <v>42499</v>
      </c>
      <c r="X381" s="2">
        <v>17.257999999999999</v>
      </c>
      <c r="Y381" s="2">
        <f t="shared" si="7"/>
        <v>1.806696905019833E-2</v>
      </c>
    </row>
    <row r="382" spans="23:25" x14ac:dyDescent="0.25">
      <c r="W382" s="3">
        <v>42496</v>
      </c>
      <c r="X382" s="2">
        <v>16.949000000000002</v>
      </c>
      <c r="Y382" s="2">
        <f t="shared" si="7"/>
        <v>-7.5412612033128202E-3</v>
      </c>
    </row>
    <row r="383" spans="23:25" x14ac:dyDescent="0.25">
      <c r="W383" s="3">
        <v>42495</v>
      </c>
      <c r="X383" s="2">
        <v>17.077300000000001</v>
      </c>
      <c r="Y383" s="2">
        <f t="shared" si="7"/>
        <v>-7.6184844587321374E-3</v>
      </c>
    </row>
    <row r="384" spans="23:25" x14ac:dyDescent="0.25">
      <c r="W384" s="3">
        <v>42494</v>
      </c>
      <c r="X384" s="2">
        <v>17.207899999999999</v>
      </c>
      <c r="Y384" s="2">
        <f t="shared" si="7"/>
        <v>2.2312530086664825E-2</v>
      </c>
    </row>
    <row r="385" spans="23:25" x14ac:dyDescent="0.25">
      <c r="W385" s="3">
        <v>42493</v>
      </c>
      <c r="X385" s="2">
        <v>16.828199999999999</v>
      </c>
      <c r="Y385" s="2">
        <f t="shared" si="7"/>
        <v>2.2353744712716873E-2</v>
      </c>
    </row>
    <row r="386" spans="23:25" x14ac:dyDescent="0.25">
      <c r="W386" s="3">
        <v>42492</v>
      </c>
      <c r="X386" s="2">
        <v>16.456199999999999</v>
      </c>
      <c r="Y386" s="2">
        <f t="shared" si="7"/>
        <v>9.9606005914913125E-3</v>
      </c>
    </row>
    <row r="387" spans="23:25" x14ac:dyDescent="0.25">
      <c r="W387" s="3">
        <v>42489</v>
      </c>
      <c r="X387" s="2">
        <v>16.293099999999999</v>
      </c>
      <c r="Y387" s="2">
        <f t="shared" si="7"/>
        <v>4.5521452123067829E-3</v>
      </c>
    </row>
    <row r="388" spans="23:25" x14ac:dyDescent="0.25">
      <c r="W388" s="3">
        <v>42488</v>
      </c>
      <c r="X388" s="2">
        <v>16.219100000000001</v>
      </c>
      <c r="Y388" s="2">
        <f t="shared" si="7"/>
        <v>-5.8708523345931572E-3</v>
      </c>
    </row>
    <row r="389" spans="23:25" x14ac:dyDescent="0.25">
      <c r="W389" s="3">
        <v>42487</v>
      </c>
      <c r="X389" s="2">
        <v>16.314599999999999</v>
      </c>
      <c r="Y389" s="2">
        <f t="shared" si="7"/>
        <v>2.6391555295445742E-3</v>
      </c>
    </row>
    <row r="390" spans="23:25" x14ac:dyDescent="0.25">
      <c r="W390" s="3">
        <v>42486</v>
      </c>
      <c r="X390" s="2">
        <v>16.271599999999999</v>
      </c>
      <c r="Y390" s="2">
        <f t="shared" ref="Y390:Y453" si="8">LN(X390/X391)</f>
        <v>-7.8019656309401752E-4</v>
      </c>
    </row>
    <row r="391" spans="23:25" x14ac:dyDescent="0.25">
      <c r="W391" s="3">
        <v>42485</v>
      </c>
      <c r="X391" s="2">
        <v>16.284300000000002</v>
      </c>
      <c r="Y391" s="2">
        <f t="shared" si="8"/>
        <v>7.1798435519209274E-3</v>
      </c>
    </row>
    <row r="392" spans="23:25" x14ac:dyDescent="0.25">
      <c r="W392" s="3">
        <v>42482</v>
      </c>
      <c r="X392" s="2">
        <v>16.1678</v>
      </c>
      <c r="Y392" s="2">
        <f t="shared" si="8"/>
        <v>6.6821761631090577E-4</v>
      </c>
    </row>
    <row r="393" spans="23:25" x14ac:dyDescent="0.25">
      <c r="W393" s="3">
        <v>42481</v>
      </c>
      <c r="X393" s="2">
        <v>16.157</v>
      </c>
      <c r="Y393" s="2">
        <f t="shared" si="8"/>
        <v>6.3019222920249586E-3</v>
      </c>
    </row>
    <row r="394" spans="23:25" x14ac:dyDescent="0.25">
      <c r="W394" s="3">
        <v>42480</v>
      </c>
      <c r="X394" s="2">
        <v>16.055499999999999</v>
      </c>
      <c r="Y394" s="2">
        <f t="shared" si="8"/>
        <v>-1.0421666110881019E-2</v>
      </c>
    </row>
    <row r="395" spans="23:25" x14ac:dyDescent="0.25">
      <c r="W395" s="3">
        <v>42479</v>
      </c>
      <c r="X395" s="2">
        <v>16.223700000000001</v>
      </c>
      <c r="Y395" s="2">
        <f t="shared" si="8"/>
        <v>-1.0887463867721128E-2</v>
      </c>
    </row>
    <row r="396" spans="23:25" x14ac:dyDescent="0.25">
      <c r="W396" s="3">
        <v>42478</v>
      </c>
      <c r="X396" s="2">
        <v>16.401299999999999</v>
      </c>
      <c r="Y396" s="2">
        <f t="shared" si="8"/>
        <v>-1.541372126090247E-3</v>
      </c>
    </row>
    <row r="397" spans="23:25" x14ac:dyDescent="0.25">
      <c r="W397" s="3">
        <v>42475</v>
      </c>
      <c r="X397" s="2">
        <v>16.426600000000001</v>
      </c>
      <c r="Y397" s="2">
        <f t="shared" si="8"/>
        <v>1.7303993984101775E-3</v>
      </c>
    </row>
    <row r="398" spans="23:25" x14ac:dyDescent="0.25">
      <c r="W398" s="3">
        <v>42474</v>
      </c>
      <c r="X398" s="2">
        <v>16.398199999999999</v>
      </c>
      <c r="Y398" s="2">
        <f t="shared" si="8"/>
        <v>5.917033603873858E-4</v>
      </c>
    </row>
    <row r="399" spans="23:25" x14ac:dyDescent="0.25">
      <c r="W399" s="3">
        <v>42473</v>
      </c>
      <c r="X399" s="2">
        <v>16.388500000000001</v>
      </c>
      <c r="Y399" s="2">
        <f t="shared" si="8"/>
        <v>-2.131677059575959E-2</v>
      </c>
    </row>
    <row r="400" spans="23:25" x14ac:dyDescent="0.25">
      <c r="W400" s="3">
        <v>42472</v>
      </c>
      <c r="X400" s="2">
        <v>16.741599999999998</v>
      </c>
      <c r="Y400" s="2">
        <f t="shared" si="8"/>
        <v>-3.3631917591127702E-3</v>
      </c>
    </row>
    <row r="401" spans="23:25" x14ac:dyDescent="0.25">
      <c r="W401" s="3">
        <v>42471</v>
      </c>
      <c r="X401" s="2">
        <v>16.798000000000002</v>
      </c>
      <c r="Y401" s="2">
        <f t="shared" si="8"/>
        <v>-1.632629074780852E-2</v>
      </c>
    </row>
    <row r="402" spans="23:25" x14ac:dyDescent="0.25">
      <c r="W402" s="3">
        <v>42468</v>
      </c>
      <c r="X402" s="2">
        <v>17.0745</v>
      </c>
      <c r="Y402" s="2">
        <f t="shared" si="8"/>
        <v>-1.6847528639291471E-2</v>
      </c>
    </row>
    <row r="403" spans="23:25" x14ac:dyDescent="0.25">
      <c r="W403" s="3">
        <v>42467</v>
      </c>
      <c r="X403" s="2">
        <v>17.364599999999999</v>
      </c>
      <c r="Y403" s="2">
        <f t="shared" si="8"/>
        <v>9.6463677483437094E-3</v>
      </c>
    </row>
    <row r="404" spans="23:25" x14ac:dyDescent="0.25">
      <c r="W404" s="3">
        <v>42466</v>
      </c>
      <c r="X404" s="2">
        <v>17.197900000000001</v>
      </c>
      <c r="Y404" s="2">
        <f t="shared" si="8"/>
        <v>3.6639090829922513E-4</v>
      </c>
    </row>
    <row r="405" spans="23:25" x14ac:dyDescent="0.25">
      <c r="W405" s="3">
        <v>42465</v>
      </c>
      <c r="X405" s="2">
        <v>17.191600000000001</v>
      </c>
      <c r="Y405" s="2">
        <f t="shared" si="8"/>
        <v>2.088362272495119E-2</v>
      </c>
    </row>
    <row r="406" spans="23:25" x14ac:dyDescent="0.25">
      <c r="W406" s="3">
        <v>42464</v>
      </c>
      <c r="X406" s="2">
        <v>16.836300000000001</v>
      </c>
      <c r="Y406" s="2">
        <f t="shared" si="8"/>
        <v>6.3337547102087126E-3</v>
      </c>
    </row>
    <row r="407" spans="23:25" x14ac:dyDescent="0.25">
      <c r="W407" s="3">
        <v>42461</v>
      </c>
      <c r="X407" s="2">
        <v>16.73</v>
      </c>
      <c r="Y407" s="2">
        <f t="shared" si="8"/>
        <v>-4.1396564869958987E-3</v>
      </c>
    </row>
    <row r="408" spans="23:25" x14ac:dyDescent="0.25">
      <c r="W408" s="3">
        <v>42460</v>
      </c>
      <c r="X408" s="2">
        <v>16.799399999999999</v>
      </c>
      <c r="Y408" s="2">
        <f t="shared" si="8"/>
        <v>-8.5588137153683307E-3</v>
      </c>
    </row>
    <row r="409" spans="23:25" x14ac:dyDescent="0.25">
      <c r="W409" s="3">
        <v>42459</v>
      </c>
      <c r="X409" s="2">
        <v>16.9438</v>
      </c>
      <c r="Y409" s="2">
        <f t="shared" si="8"/>
        <v>-1.0695791402903452E-2</v>
      </c>
    </row>
    <row r="410" spans="23:25" x14ac:dyDescent="0.25">
      <c r="W410" s="3">
        <v>42458</v>
      </c>
      <c r="X410" s="2">
        <v>17.126000000000001</v>
      </c>
      <c r="Y410" s="2">
        <f t="shared" si="8"/>
        <v>-1.2302847842448329E-2</v>
      </c>
    </row>
    <row r="411" spans="23:25" x14ac:dyDescent="0.25">
      <c r="W411" s="3">
        <v>42457</v>
      </c>
      <c r="X411" s="2">
        <v>17.338000000000001</v>
      </c>
      <c r="Y411" s="2">
        <f t="shared" si="8"/>
        <v>3.9123612748705365E-3</v>
      </c>
    </row>
    <row r="412" spans="23:25" x14ac:dyDescent="0.25">
      <c r="W412" s="3">
        <v>42454</v>
      </c>
      <c r="X412" s="2">
        <v>17.270299999999999</v>
      </c>
      <c r="Y412" s="2">
        <f t="shared" si="8"/>
        <v>-1.5632553956915316E-4</v>
      </c>
    </row>
    <row r="413" spans="23:25" x14ac:dyDescent="0.25">
      <c r="W413" s="3">
        <v>42453</v>
      </c>
      <c r="X413" s="2">
        <v>17.273</v>
      </c>
      <c r="Y413" s="2">
        <f t="shared" si="8"/>
        <v>6.7674781585147685E-3</v>
      </c>
    </row>
    <row r="414" spans="23:25" x14ac:dyDescent="0.25">
      <c r="W414" s="3">
        <v>42452</v>
      </c>
      <c r="X414" s="2">
        <v>17.156500000000001</v>
      </c>
      <c r="Y414" s="2">
        <f t="shared" si="8"/>
        <v>5.0662902765501137E-3</v>
      </c>
    </row>
    <row r="415" spans="23:25" x14ac:dyDescent="0.25">
      <c r="W415" s="3">
        <v>42451</v>
      </c>
      <c r="X415" s="2">
        <v>17.069800000000001</v>
      </c>
      <c r="Y415" s="2">
        <f t="shared" si="8"/>
        <v>-2.2178342789948824E-3</v>
      </c>
    </row>
    <row r="416" spans="23:25" x14ac:dyDescent="0.25">
      <c r="W416" s="3">
        <v>42450</v>
      </c>
      <c r="X416" s="2">
        <v>17.107700000000001</v>
      </c>
      <c r="Y416" s="2">
        <f t="shared" si="8"/>
        <v>-5.1830353055624494E-3</v>
      </c>
    </row>
    <row r="417" spans="23:25" x14ac:dyDescent="0.25">
      <c r="W417" s="3">
        <v>42447</v>
      </c>
      <c r="X417" s="2">
        <v>17.1966</v>
      </c>
      <c r="Y417" s="2">
        <f t="shared" si="8"/>
        <v>1.7518796440530991E-3</v>
      </c>
    </row>
    <row r="418" spans="23:25" x14ac:dyDescent="0.25">
      <c r="W418" s="3">
        <v>42446</v>
      </c>
      <c r="X418" s="2">
        <v>17.166499999999999</v>
      </c>
      <c r="Y418" s="2">
        <f t="shared" si="8"/>
        <v>-2.4023900440336983E-2</v>
      </c>
    </row>
    <row r="419" spans="23:25" x14ac:dyDescent="0.25">
      <c r="W419" s="3">
        <v>42445</v>
      </c>
      <c r="X419" s="2">
        <v>17.5839</v>
      </c>
      <c r="Y419" s="2">
        <f t="shared" si="8"/>
        <v>-6.0723250295531671E-3</v>
      </c>
    </row>
    <row r="420" spans="23:25" x14ac:dyDescent="0.25">
      <c r="W420" s="3">
        <v>42444</v>
      </c>
      <c r="X420" s="2">
        <v>17.690999999999999</v>
      </c>
      <c r="Y420" s="2">
        <f t="shared" si="8"/>
        <v>2.6241491094723918E-2</v>
      </c>
    </row>
    <row r="421" spans="23:25" x14ac:dyDescent="0.25">
      <c r="W421" s="3">
        <v>42443</v>
      </c>
      <c r="X421" s="2">
        <v>17.232800000000001</v>
      </c>
      <c r="Y421" s="2">
        <f t="shared" si="8"/>
        <v>1.4654696444002396E-2</v>
      </c>
    </row>
    <row r="422" spans="23:25" x14ac:dyDescent="0.25">
      <c r="W422" s="3">
        <v>42440</v>
      </c>
      <c r="X422" s="2">
        <v>16.982099999999999</v>
      </c>
      <c r="Y422" s="2">
        <f t="shared" si="8"/>
        <v>-1.5066616606936522E-2</v>
      </c>
    </row>
    <row r="423" spans="23:25" x14ac:dyDescent="0.25">
      <c r="W423" s="3">
        <v>42439</v>
      </c>
      <c r="X423" s="2">
        <v>17.239899999999999</v>
      </c>
      <c r="Y423" s="2">
        <f t="shared" si="8"/>
        <v>2.9700228375252831E-2</v>
      </c>
    </row>
    <row r="424" spans="23:25" x14ac:dyDescent="0.25">
      <c r="W424" s="3">
        <v>42438</v>
      </c>
      <c r="X424" s="2">
        <v>16.735399999999998</v>
      </c>
      <c r="Y424" s="2">
        <f t="shared" si="8"/>
        <v>-1.5740047451917885E-2</v>
      </c>
    </row>
    <row r="425" spans="23:25" x14ac:dyDescent="0.25">
      <c r="W425" s="3">
        <v>42437</v>
      </c>
      <c r="X425" s="2">
        <v>17.000900000000001</v>
      </c>
      <c r="Y425" s="2">
        <f t="shared" si="8"/>
        <v>1.1982640052812318E-2</v>
      </c>
    </row>
    <row r="426" spans="23:25" x14ac:dyDescent="0.25">
      <c r="W426" s="3">
        <v>42436</v>
      </c>
      <c r="X426" s="2">
        <v>16.798400000000001</v>
      </c>
      <c r="Y426" s="2">
        <f t="shared" si="8"/>
        <v>-5.1538548215334708E-3</v>
      </c>
    </row>
    <row r="427" spans="23:25" x14ac:dyDescent="0.25">
      <c r="W427" s="3">
        <v>42433</v>
      </c>
      <c r="X427" s="2">
        <v>16.885200000000001</v>
      </c>
      <c r="Y427" s="2">
        <f t="shared" si="8"/>
        <v>-1.5875494255761367E-2</v>
      </c>
    </row>
    <row r="428" spans="23:25" x14ac:dyDescent="0.25">
      <c r="W428" s="3">
        <v>42432</v>
      </c>
      <c r="X428" s="2">
        <v>17.1554</v>
      </c>
      <c r="Y428" s="2">
        <f t="shared" si="8"/>
        <v>1.507629696246145E-2</v>
      </c>
    </row>
    <row r="429" spans="23:25" x14ac:dyDescent="0.25">
      <c r="W429" s="3">
        <v>42431</v>
      </c>
      <c r="X429" s="2">
        <v>16.898700000000002</v>
      </c>
      <c r="Y429" s="2">
        <f t="shared" si="8"/>
        <v>-2.4232836105548281E-3</v>
      </c>
    </row>
    <row r="430" spans="23:25" x14ac:dyDescent="0.25">
      <c r="W430" s="3">
        <v>42430</v>
      </c>
      <c r="X430" s="2">
        <v>16.939699999999998</v>
      </c>
      <c r="Y430" s="2">
        <f t="shared" si="8"/>
        <v>-1.8482544174500189E-2</v>
      </c>
    </row>
    <row r="431" spans="23:25" x14ac:dyDescent="0.25">
      <c r="W431" s="3">
        <v>42429</v>
      </c>
      <c r="X431" s="2">
        <v>17.255700000000001</v>
      </c>
      <c r="Y431" s="2">
        <f t="shared" si="8"/>
        <v>-2.4014345796831597E-2</v>
      </c>
    </row>
    <row r="432" spans="23:25" x14ac:dyDescent="0.25">
      <c r="W432" s="3">
        <v>42426</v>
      </c>
      <c r="X432" s="2">
        <v>17.6751</v>
      </c>
      <c r="Y432" s="2">
        <f t="shared" si="8"/>
        <v>2.8282905238675486E-2</v>
      </c>
    </row>
    <row r="433" spans="23:25" x14ac:dyDescent="0.25">
      <c r="W433" s="3">
        <v>42425</v>
      </c>
      <c r="X433" s="2">
        <v>17.182200000000002</v>
      </c>
      <c r="Y433" s="2">
        <f t="shared" si="8"/>
        <v>4.1330372881855288E-4</v>
      </c>
    </row>
    <row r="434" spans="23:25" x14ac:dyDescent="0.25">
      <c r="W434" s="3">
        <v>42424</v>
      </c>
      <c r="X434" s="2">
        <v>17.1751</v>
      </c>
      <c r="Y434" s="2">
        <f t="shared" si="8"/>
        <v>2.3308716961394089E-2</v>
      </c>
    </row>
    <row r="435" spans="23:25" x14ac:dyDescent="0.25">
      <c r="W435" s="3">
        <v>42423</v>
      </c>
      <c r="X435" s="2">
        <v>16.779399999999999</v>
      </c>
      <c r="Y435" s="2">
        <f t="shared" si="8"/>
        <v>1.1986154744482111E-3</v>
      </c>
    </row>
    <row r="436" spans="23:25" x14ac:dyDescent="0.25">
      <c r="W436" s="3">
        <v>42422</v>
      </c>
      <c r="X436" s="2">
        <v>16.7593</v>
      </c>
      <c r="Y436" s="2">
        <f t="shared" si="8"/>
        <v>-2.2187335125896292E-2</v>
      </c>
    </row>
    <row r="437" spans="23:25" x14ac:dyDescent="0.25">
      <c r="W437" s="3">
        <v>42419</v>
      </c>
      <c r="X437" s="2">
        <v>17.135300000000001</v>
      </c>
      <c r="Y437" s="2">
        <f t="shared" si="8"/>
        <v>8.1152012673947952E-4</v>
      </c>
    </row>
    <row r="438" spans="23:25" x14ac:dyDescent="0.25">
      <c r="W438" s="3">
        <v>42418</v>
      </c>
      <c r="X438" s="2">
        <v>17.121400000000001</v>
      </c>
      <c r="Y438" s="2">
        <f t="shared" si="8"/>
        <v>-5.4519537194067883E-3</v>
      </c>
    </row>
    <row r="439" spans="23:25" x14ac:dyDescent="0.25">
      <c r="W439" s="3">
        <v>42417</v>
      </c>
      <c r="X439" s="2">
        <v>17.215</v>
      </c>
      <c r="Y439" s="2">
        <f t="shared" si="8"/>
        <v>-2.2180303300575362E-2</v>
      </c>
    </row>
    <row r="440" spans="23:25" x14ac:dyDescent="0.25">
      <c r="W440" s="3">
        <v>42416</v>
      </c>
      <c r="X440" s="2">
        <v>17.601099999999999</v>
      </c>
      <c r="Y440" s="2">
        <f t="shared" si="8"/>
        <v>3.4090004359169325E-3</v>
      </c>
    </row>
    <row r="441" spans="23:25" x14ac:dyDescent="0.25">
      <c r="W441" s="3">
        <v>42415</v>
      </c>
      <c r="X441" s="2">
        <v>17.5412</v>
      </c>
      <c r="Y441" s="2">
        <f t="shared" si="8"/>
        <v>-1.8671651919736847E-2</v>
      </c>
    </row>
    <row r="442" spans="23:25" x14ac:dyDescent="0.25">
      <c r="W442" s="3">
        <v>42412</v>
      </c>
      <c r="X442" s="2">
        <v>17.8718</v>
      </c>
      <c r="Y442" s="2">
        <f t="shared" si="8"/>
        <v>-2.6208086975552697E-3</v>
      </c>
    </row>
    <row r="443" spans="23:25" x14ac:dyDescent="0.25">
      <c r="W443" s="3">
        <v>42411</v>
      </c>
      <c r="X443" s="2">
        <v>17.918700000000001</v>
      </c>
      <c r="Y443" s="2">
        <f t="shared" si="8"/>
        <v>-1.0820821653329898E-3</v>
      </c>
    </row>
    <row r="444" spans="23:25" x14ac:dyDescent="0.25">
      <c r="W444" s="3">
        <v>42410</v>
      </c>
      <c r="X444" s="2">
        <v>17.938099999999999</v>
      </c>
      <c r="Y444" s="2">
        <f t="shared" si="8"/>
        <v>-1.1699540166677687E-2</v>
      </c>
    </row>
    <row r="445" spans="23:25" x14ac:dyDescent="0.25">
      <c r="W445" s="3">
        <v>42409</v>
      </c>
      <c r="X445" s="2">
        <v>18.1492</v>
      </c>
      <c r="Y445" s="2">
        <f t="shared" si="8"/>
        <v>5.0985994045367041E-3</v>
      </c>
    </row>
    <row r="446" spans="23:25" x14ac:dyDescent="0.25">
      <c r="W446" s="3">
        <v>42408</v>
      </c>
      <c r="X446" s="2">
        <v>18.056899999999999</v>
      </c>
      <c r="Y446" s="2">
        <f t="shared" si="8"/>
        <v>1.0085634547445073E-2</v>
      </c>
    </row>
    <row r="447" spans="23:25" x14ac:dyDescent="0.25">
      <c r="W447" s="3">
        <v>42405</v>
      </c>
      <c r="X447" s="2">
        <v>17.875699999999998</v>
      </c>
      <c r="Y447" s="2">
        <f t="shared" si="8"/>
        <v>5.6774027540186641E-3</v>
      </c>
    </row>
    <row r="448" spans="23:25" x14ac:dyDescent="0.25">
      <c r="W448" s="3">
        <v>42404</v>
      </c>
      <c r="X448" s="2">
        <v>17.7745</v>
      </c>
      <c r="Y448" s="2">
        <f t="shared" si="8"/>
        <v>5.0762961880362542E-3</v>
      </c>
    </row>
    <row r="449" spans="23:25" x14ac:dyDescent="0.25">
      <c r="W449" s="3">
        <v>42403</v>
      </c>
      <c r="X449" s="2">
        <v>17.6845</v>
      </c>
      <c r="Y449" s="2">
        <f t="shared" si="8"/>
        <v>-1.3844352162505509E-3</v>
      </c>
    </row>
    <row r="450" spans="23:25" x14ac:dyDescent="0.25">
      <c r="W450" s="3">
        <v>42402</v>
      </c>
      <c r="X450" s="2">
        <v>17.709</v>
      </c>
      <c r="Y450" s="2">
        <f t="shared" si="8"/>
        <v>2.2719294051226444E-2</v>
      </c>
    </row>
    <row r="451" spans="23:25" x14ac:dyDescent="0.25">
      <c r="W451" s="3">
        <v>42401</v>
      </c>
      <c r="X451" s="2">
        <v>17.311199999999999</v>
      </c>
      <c r="Y451" s="2">
        <f t="shared" si="8"/>
        <v>5.4331904997270567E-3</v>
      </c>
    </row>
    <row r="452" spans="23:25" x14ac:dyDescent="0.25">
      <c r="W452" s="3">
        <v>42398</v>
      </c>
      <c r="X452" s="2">
        <v>17.217400000000001</v>
      </c>
      <c r="Y452" s="2">
        <f t="shared" si="8"/>
        <v>-2.838962397310589E-2</v>
      </c>
    </row>
    <row r="453" spans="23:25" x14ac:dyDescent="0.25">
      <c r="W453" s="3">
        <v>42397</v>
      </c>
      <c r="X453" s="2">
        <v>17.713200000000001</v>
      </c>
      <c r="Y453" s="2">
        <f t="shared" si="8"/>
        <v>-1.0708441861099724E-2</v>
      </c>
    </row>
    <row r="454" spans="23:25" x14ac:dyDescent="0.25">
      <c r="W454" s="3">
        <v>42396</v>
      </c>
      <c r="X454" s="2">
        <v>17.9039</v>
      </c>
      <c r="Y454" s="2">
        <f t="shared" ref="Y454:Y517" si="9">LN(X454/X455)</f>
        <v>5.0731969088692007E-3</v>
      </c>
    </row>
    <row r="455" spans="23:25" x14ac:dyDescent="0.25">
      <c r="W455" s="3">
        <v>42395</v>
      </c>
      <c r="X455" s="2">
        <v>17.813300000000002</v>
      </c>
      <c r="Y455" s="2">
        <f t="shared" si="9"/>
        <v>-7.5556051700992576E-3</v>
      </c>
    </row>
    <row r="456" spans="23:25" x14ac:dyDescent="0.25">
      <c r="W456" s="3">
        <v>42394</v>
      </c>
      <c r="X456" s="2">
        <v>17.948399999999999</v>
      </c>
      <c r="Y456" s="2">
        <f t="shared" si="9"/>
        <v>9.3705029973334721E-3</v>
      </c>
    </row>
    <row r="457" spans="23:25" x14ac:dyDescent="0.25">
      <c r="W457" s="3">
        <v>42391</v>
      </c>
      <c r="X457" s="2">
        <v>17.780999999999999</v>
      </c>
      <c r="Y457" s="2">
        <f t="shared" si="9"/>
        <v>-1.2685632130620303E-2</v>
      </c>
    </row>
    <row r="458" spans="23:25" x14ac:dyDescent="0.25">
      <c r="W458" s="3">
        <v>42390</v>
      </c>
      <c r="X458" s="2">
        <v>18.007999999999999</v>
      </c>
      <c r="Y458" s="2">
        <f t="shared" si="9"/>
        <v>-1.3217460926970456E-2</v>
      </c>
    </row>
    <row r="459" spans="23:25" x14ac:dyDescent="0.25">
      <c r="W459" s="3">
        <v>42389</v>
      </c>
      <c r="X459" s="2">
        <v>18.247599999999998</v>
      </c>
      <c r="Y459" s="2">
        <f t="shared" si="9"/>
        <v>-4.0580431631550284E-3</v>
      </c>
    </row>
    <row r="460" spans="23:25" x14ac:dyDescent="0.25">
      <c r="W460" s="3">
        <v>42388</v>
      </c>
      <c r="X460" s="2">
        <v>18.3218</v>
      </c>
      <c r="Y460" s="2">
        <f t="shared" si="9"/>
        <v>-3.187831189007985E-3</v>
      </c>
    </row>
    <row r="461" spans="23:25" x14ac:dyDescent="0.25">
      <c r="W461" s="3">
        <v>42387</v>
      </c>
      <c r="X461" s="2">
        <v>18.380299999999998</v>
      </c>
      <c r="Y461" s="2">
        <f t="shared" si="9"/>
        <v>2.811301532849279E-3</v>
      </c>
    </row>
    <row r="462" spans="23:25" x14ac:dyDescent="0.25">
      <c r="W462" s="3">
        <v>42384</v>
      </c>
      <c r="X462" s="2">
        <v>18.328700000000001</v>
      </c>
      <c r="Y462" s="2">
        <f t="shared" si="9"/>
        <v>2.5350404165936796E-2</v>
      </c>
    </row>
    <row r="463" spans="23:25" x14ac:dyDescent="0.25">
      <c r="W463" s="3">
        <v>42383</v>
      </c>
      <c r="X463" s="2">
        <v>17.869900000000001</v>
      </c>
      <c r="Y463" s="2">
        <f t="shared" si="9"/>
        <v>-8.5753735675774458E-3</v>
      </c>
    </row>
    <row r="464" spans="23:25" x14ac:dyDescent="0.25">
      <c r="W464" s="3">
        <v>42382</v>
      </c>
      <c r="X464" s="2">
        <v>18.023800000000001</v>
      </c>
      <c r="Y464" s="2">
        <f t="shared" si="9"/>
        <v>-4.5723601810232434E-3</v>
      </c>
    </row>
    <row r="465" spans="23:25" x14ac:dyDescent="0.25">
      <c r="W465" s="3">
        <v>42381</v>
      </c>
      <c r="X465" s="2">
        <v>18.106400000000001</v>
      </c>
      <c r="Y465" s="2">
        <f t="shared" si="9"/>
        <v>-6.462965172157299E-3</v>
      </c>
    </row>
    <row r="466" spans="23:25" x14ac:dyDescent="0.25">
      <c r="W466" s="3">
        <v>42380</v>
      </c>
      <c r="X466" s="2">
        <v>18.223800000000001</v>
      </c>
      <c r="Y466" s="2">
        <f t="shared" si="9"/>
        <v>2.0153658511596118E-2</v>
      </c>
    </row>
    <row r="467" spans="23:25" x14ac:dyDescent="0.25">
      <c r="W467" s="3">
        <v>42377</v>
      </c>
      <c r="X467" s="2">
        <v>17.860199999999999</v>
      </c>
      <c r="Y467" s="2">
        <f t="shared" si="9"/>
        <v>1.7589202088191317E-2</v>
      </c>
    </row>
    <row r="468" spans="23:25" x14ac:dyDescent="0.25">
      <c r="W468" s="3">
        <v>42376</v>
      </c>
      <c r="X468" s="2">
        <v>17.5488</v>
      </c>
      <c r="Y468" s="2">
        <f t="shared" si="9"/>
        <v>2.5965589239292999E-2</v>
      </c>
    </row>
    <row r="469" spans="23:25" x14ac:dyDescent="0.25">
      <c r="W469" s="3">
        <v>42375</v>
      </c>
      <c r="X469" s="2">
        <v>17.099</v>
      </c>
      <c r="Y469" s="2">
        <f t="shared" si="9"/>
        <v>1.726021602022523E-2</v>
      </c>
    </row>
    <row r="470" spans="23:25" x14ac:dyDescent="0.25">
      <c r="W470" s="3">
        <v>42374</v>
      </c>
      <c r="X470" s="2">
        <v>16.8064</v>
      </c>
      <c r="Y470" s="2">
        <f t="shared" si="9"/>
        <v>-3.8364053776070621E-3</v>
      </c>
    </row>
    <row r="471" spans="23:25" x14ac:dyDescent="0.25">
      <c r="W471" s="3">
        <v>42373</v>
      </c>
      <c r="X471" s="2">
        <v>16.870999999999999</v>
      </c>
      <c r="Y471" s="2">
        <f t="shared" si="9"/>
        <v>-1.4748173218924526E-3</v>
      </c>
    </row>
    <row r="472" spans="23:25" x14ac:dyDescent="0.25">
      <c r="W472" s="3">
        <v>42370</v>
      </c>
      <c r="X472" s="2">
        <v>16.895900000000001</v>
      </c>
      <c r="Y472" s="2">
        <f t="shared" si="9"/>
        <v>4.4963891153910656E-3</v>
      </c>
    </row>
    <row r="473" spans="23:25" x14ac:dyDescent="0.25">
      <c r="W473" s="3">
        <v>42369</v>
      </c>
      <c r="X473" s="2">
        <v>16.8201</v>
      </c>
      <c r="Y473" s="2">
        <f t="shared" si="9"/>
        <v>-1.143254672834729E-2</v>
      </c>
    </row>
    <row r="474" spans="23:25" x14ac:dyDescent="0.25">
      <c r="W474" s="3">
        <v>42368</v>
      </c>
      <c r="X474" s="2">
        <v>17.013500000000001</v>
      </c>
      <c r="Y474" s="2">
        <f t="shared" si="9"/>
        <v>1.8490648513163913E-2</v>
      </c>
    </row>
    <row r="475" spans="23:25" x14ac:dyDescent="0.25">
      <c r="W475" s="3">
        <v>42367</v>
      </c>
      <c r="X475" s="2">
        <v>16.701799999999999</v>
      </c>
      <c r="Y475" s="2">
        <f t="shared" si="9"/>
        <v>-5.3384416037466275E-3</v>
      </c>
    </row>
    <row r="476" spans="23:25" x14ac:dyDescent="0.25">
      <c r="W476" s="3">
        <v>42366</v>
      </c>
      <c r="X476" s="2">
        <v>16.7912</v>
      </c>
      <c r="Y476" s="2">
        <f t="shared" si="9"/>
        <v>3.8247809789250819E-3</v>
      </c>
    </row>
    <row r="477" spans="23:25" x14ac:dyDescent="0.25">
      <c r="W477" s="3">
        <v>42363</v>
      </c>
      <c r="X477" s="2">
        <v>16.7271</v>
      </c>
      <c r="Y477" s="2">
        <f t="shared" si="9"/>
        <v>1.8190635644529422E-3</v>
      </c>
    </row>
    <row r="478" spans="23:25" x14ac:dyDescent="0.25">
      <c r="W478" s="3">
        <v>42362</v>
      </c>
      <c r="X478" s="2">
        <v>16.6967</v>
      </c>
      <c r="Y478" s="2">
        <f t="shared" si="9"/>
        <v>5.7300895567045616E-3</v>
      </c>
    </row>
    <row r="479" spans="23:25" x14ac:dyDescent="0.25">
      <c r="W479" s="3">
        <v>42361</v>
      </c>
      <c r="X479" s="2">
        <v>16.601299999999998</v>
      </c>
      <c r="Y479" s="2">
        <f t="shared" si="9"/>
        <v>-6.9247701786566114E-4</v>
      </c>
    </row>
    <row r="480" spans="23:25" x14ac:dyDescent="0.25">
      <c r="W480" s="3">
        <v>42360</v>
      </c>
      <c r="X480" s="2">
        <v>16.6128</v>
      </c>
      <c r="Y480" s="2">
        <f t="shared" si="9"/>
        <v>8.0441621349144881E-3</v>
      </c>
    </row>
    <row r="481" spans="23:25" x14ac:dyDescent="0.25">
      <c r="W481" s="3">
        <v>42359</v>
      </c>
      <c r="X481" s="2">
        <v>16.479700000000001</v>
      </c>
      <c r="Y481" s="2">
        <f t="shared" si="9"/>
        <v>5.3115076458779475E-3</v>
      </c>
    </row>
    <row r="482" spans="23:25" x14ac:dyDescent="0.25">
      <c r="W482" s="3">
        <v>42356</v>
      </c>
      <c r="X482" s="2">
        <v>16.392399999999999</v>
      </c>
      <c r="Y482" s="2">
        <f t="shared" si="9"/>
        <v>-5.9423880482424888E-3</v>
      </c>
    </row>
    <row r="483" spans="23:25" x14ac:dyDescent="0.25">
      <c r="W483" s="3">
        <v>42355</v>
      </c>
      <c r="X483" s="2">
        <v>16.490099999999998</v>
      </c>
      <c r="Y483" s="2">
        <f t="shared" si="9"/>
        <v>1.1171869709971917E-2</v>
      </c>
    </row>
    <row r="484" spans="23:25" x14ac:dyDescent="0.25">
      <c r="W484" s="3">
        <v>42354</v>
      </c>
      <c r="X484" s="2">
        <v>16.306899999999999</v>
      </c>
      <c r="Y484" s="2">
        <f t="shared" si="9"/>
        <v>-5.4563234930313708E-4</v>
      </c>
    </row>
    <row r="485" spans="23:25" x14ac:dyDescent="0.25">
      <c r="W485" s="3">
        <v>42353</v>
      </c>
      <c r="X485" s="2">
        <v>16.315799999999999</v>
      </c>
      <c r="Y485" s="2">
        <f t="shared" si="9"/>
        <v>-1.7624090428085257E-2</v>
      </c>
    </row>
    <row r="486" spans="23:25" x14ac:dyDescent="0.25">
      <c r="W486" s="3">
        <v>42352</v>
      </c>
      <c r="X486" s="2">
        <v>16.605899999999998</v>
      </c>
      <c r="Y486" s="2">
        <f t="shared" si="9"/>
        <v>-5.0114404067816178E-2</v>
      </c>
    </row>
    <row r="487" spans="23:25" x14ac:dyDescent="0.25">
      <c r="W487" s="3">
        <v>42349</v>
      </c>
      <c r="X487" s="2">
        <v>17.459299999999999</v>
      </c>
      <c r="Y487" s="2">
        <f t="shared" si="9"/>
        <v>3.1251998017920793E-2</v>
      </c>
    </row>
    <row r="488" spans="23:25" x14ac:dyDescent="0.25">
      <c r="W488" s="3">
        <v>42348</v>
      </c>
      <c r="X488" s="2">
        <v>16.9221</v>
      </c>
      <c r="Y488" s="2">
        <f t="shared" si="9"/>
        <v>2.4848042731780175E-2</v>
      </c>
    </row>
    <row r="489" spans="23:25" x14ac:dyDescent="0.25">
      <c r="W489" s="3">
        <v>42347</v>
      </c>
      <c r="X489" s="2">
        <v>16.506799999999998</v>
      </c>
      <c r="Y489" s="2">
        <f t="shared" si="9"/>
        <v>3.7799279784872644E-2</v>
      </c>
    </row>
    <row r="490" spans="23:25" x14ac:dyDescent="0.25">
      <c r="W490" s="3">
        <v>42346</v>
      </c>
      <c r="X490" s="2">
        <v>15.894500000000001</v>
      </c>
      <c r="Y490" s="2">
        <f t="shared" si="9"/>
        <v>8.6757337643390605E-3</v>
      </c>
    </row>
    <row r="491" spans="23:25" x14ac:dyDescent="0.25">
      <c r="W491" s="3">
        <v>42345</v>
      </c>
      <c r="X491" s="2">
        <v>15.757199999999999</v>
      </c>
      <c r="Y491" s="2">
        <f t="shared" si="9"/>
        <v>8.2652208469922162E-3</v>
      </c>
    </row>
    <row r="492" spans="23:25" x14ac:dyDescent="0.25">
      <c r="W492" s="3">
        <v>42342</v>
      </c>
      <c r="X492" s="2">
        <v>15.6275</v>
      </c>
      <c r="Y492" s="2">
        <f t="shared" si="9"/>
        <v>-5.3607454713327733E-3</v>
      </c>
    </row>
    <row r="493" spans="23:25" x14ac:dyDescent="0.25">
      <c r="W493" s="3">
        <v>42341</v>
      </c>
      <c r="X493" s="2">
        <v>15.711500000000001</v>
      </c>
      <c r="Y493" s="2">
        <f t="shared" si="9"/>
        <v>3.0699063204932611E-2</v>
      </c>
    </row>
    <row r="494" spans="23:25" x14ac:dyDescent="0.25">
      <c r="W494" s="3">
        <v>42340</v>
      </c>
      <c r="X494" s="2">
        <v>15.236499999999999</v>
      </c>
      <c r="Y494" s="2">
        <f t="shared" si="9"/>
        <v>-7.4997817831651218E-3</v>
      </c>
    </row>
    <row r="495" spans="23:25" x14ac:dyDescent="0.25">
      <c r="W495" s="3">
        <v>42339</v>
      </c>
      <c r="X495" s="2">
        <v>15.3512</v>
      </c>
      <c r="Y495" s="2">
        <f t="shared" si="9"/>
        <v>5.5131108350496387E-3</v>
      </c>
    </row>
    <row r="496" spans="23:25" x14ac:dyDescent="0.25">
      <c r="W496" s="3">
        <v>42338</v>
      </c>
      <c r="X496" s="2">
        <v>15.2668</v>
      </c>
      <c r="Y496" s="2">
        <f t="shared" si="9"/>
        <v>1.2125146086065818E-3</v>
      </c>
    </row>
    <row r="497" spans="23:25" x14ac:dyDescent="0.25">
      <c r="W497" s="3">
        <v>42335</v>
      </c>
      <c r="X497" s="2">
        <v>15.2483</v>
      </c>
      <c r="Y497" s="2">
        <f t="shared" si="9"/>
        <v>5.7878524931058864E-3</v>
      </c>
    </row>
    <row r="498" spans="23:25" x14ac:dyDescent="0.25">
      <c r="W498" s="3">
        <v>42334</v>
      </c>
      <c r="X498" s="2">
        <v>15.160299999999999</v>
      </c>
      <c r="Y498" s="2">
        <f t="shared" si="9"/>
        <v>9.9168888023848899E-3</v>
      </c>
    </row>
    <row r="499" spans="23:25" x14ac:dyDescent="0.25">
      <c r="W499" s="3">
        <v>42333</v>
      </c>
      <c r="X499" s="2">
        <v>15.0107</v>
      </c>
      <c r="Y499" s="2">
        <f t="shared" si="9"/>
        <v>5.4442534079397103E-3</v>
      </c>
    </row>
    <row r="500" spans="23:25" x14ac:dyDescent="0.25">
      <c r="W500" s="3">
        <v>42332</v>
      </c>
      <c r="X500" s="2">
        <v>14.9292</v>
      </c>
      <c r="Y500" s="2">
        <f t="shared" si="9"/>
        <v>-3.6639384154787853E-3</v>
      </c>
    </row>
    <row r="501" spans="23:25" x14ac:dyDescent="0.25">
      <c r="W501" s="3">
        <v>42331</v>
      </c>
      <c r="X501" s="2">
        <v>14.984</v>
      </c>
      <c r="Y501" s="2">
        <f t="shared" si="9"/>
        <v>7.2606783891200248E-3</v>
      </c>
    </row>
    <row r="502" spans="23:25" x14ac:dyDescent="0.25">
      <c r="W502" s="3">
        <v>42328</v>
      </c>
      <c r="X502" s="2">
        <v>14.8756</v>
      </c>
      <c r="Y502" s="2">
        <f t="shared" si="9"/>
        <v>-1.2213688275163968E-2</v>
      </c>
    </row>
    <row r="503" spans="23:25" x14ac:dyDescent="0.25">
      <c r="W503" s="3">
        <v>42327</v>
      </c>
      <c r="X503" s="2">
        <v>15.058400000000001</v>
      </c>
      <c r="Y503" s="2">
        <f t="shared" si="9"/>
        <v>-2.864723444555739E-3</v>
      </c>
    </row>
    <row r="504" spans="23:25" x14ac:dyDescent="0.25">
      <c r="W504" s="3">
        <v>42326</v>
      </c>
      <c r="X504" s="2">
        <v>15.101599999999999</v>
      </c>
      <c r="Y504" s="2">
        <f t="shared" si="9"/>
        <v>-5.7707831834948875E-3</v>
      </c>
    </row>
    <row r="505" spans="23:25" x14ac:dyDescent="0.25">
      <c r="W505" s="3">
        <v>42325</v>
      </c>
      <c r="X505" s="2">
        <v>15.189</v>
      </c>
      <c r="Y505" s="2">
        <f t="shared" si="9"/>
        <v>-7.215985129360049E-3</v>
      </c>
    </row>
    <row r="506" spans="23:25" x14ac:dyDescent="0.25">
      <c r="W506" s="3">
        <v>42324</v>
      </c>
      <c r="X506" s="2">
        <v>15.298999999999999</v>
      </c>
      <c r="Y506" s="2">
        <f t="shared" si="9"/>
        <v>-1.3059008732050769E-2</v>
      </c>
    </row>
    <row r="507" spans="23:25" x14ac:dyDescent="0.25">
      <c r="W507" s="3">
        <v>42321</v>
      </c>
      <c r="X507" s="2">
        <v>15.5001</v>
      </c>
      <c r="Y507" s="2">
        <f t="shared" si="9"/>
        <v>1.5366540129425289E-3</v>
      </c>
    </row>
    <row r="508" spans="23:25" x14ac:dyDescent="0.25">
      <c r="W508" s="3">
        <v>42320</v>
      </c>
      <c r="X508" s="2">
        <v>15.4763</v>
      </c>
      <c r="Y508" s="2">
        <f t="shared" si="9"/>
        <v>1.7652616995923024E-2</v>
      </c>
    </row>
    <row r="509" spans="23:25" x14ac:dyDescent="0.25">
      <c r="W509" s="3">
        <v>42319</v>
      </c>
      <c r="X509" s="2">
        <v>15.205500000000001</v>
      </c>
      <c r="Y509" s="2">
        <f t="shared" si="9"/>
        <v>-6.1760158545892188E-3</v>
      </c>
    </row>
    <row r="510" spans="23:25" x14ac:dyDescent="0.25">
      <c r="W510" s="3">
        <v>42318</v>
      </c>
      <c r="X510" s="2">
        <v>15.2997</v>
      </c>
      <c r="Y510" s="2">
        <f t="shared" si="9"/>
        <v>-4.8965851148775989E-3</v>
      </c>
    </row>
    <row r="511" spans="23:25" x14ac:dyDescent="0.25">
      <c r="W511" s="3">
        <v>42317</v>
      </c>
      <c r="X511" s="2">
        <v>15.3748</v>
      </c>
      <c r="Y511" s="2">
        <f t="shared" si="9"/>
        <v>1.1072600969466903E-2</v>
      </c>
    </row>
    <row r="512" spans="23:25" x14ac:dyDescent="0.25">
      <c r="W512" s="3">
        <v>42314</v>
      </c>
      <c r="X512" s="2">
        <v>15.205500000000001</v>
      </c>
      <c r="Y512" s="2">
        <f t="shared" si="9"/>
        <v>5.6983593381761304E-3</v>
      </c>
    </row>
    <row r="513" spans="23:25" x14ac:dyDescent="0.25">
      <c r="W513" s="3">
        <v>42313</v>
      </c>
      <c r="X513" s="2">
        <v>15.1191</v>
      </c>
      <c r="Y513" s="2">
        <f t="shared" si="9"/>
        <v>-3.2159146014752132E-3</v>
      </c>
    </row>
    <row r="514" spans="23:25" x14ac:dyDescent="0.25">
      <c r="W514" s="3">
        <v>42312</v>
      </c>
      <c r="X514" s="2">
        <v>15.1678</v>
      </c>
      <c r="Y514" s="2">
        <f t="shared" si="9"/>
        <v>6.7873114727383796E-3</v>
      </c>
    </row>
    <row r="515" spans="23:25" x14ac:dyDescent="0.25">
      <c r="W515" s="3">
        <v>42311</v>
      </c>
      <c r="X515" s="2">
        <v>15.065200000000001</v>
      </c>
      <c r="Y515" s="2">
        <f t="shared" si="9"/>
        <v>-8.0062573344607656E-3</v>
      </c>
    </row>
    <row r="516" spans="23:25" x14ac:dyDescent="0.25">
      <c r="W516" s="3">
        <v>42310</v>
      </c>
      <c r="X516" s="2">
        <v>15.186299999999999</v>
      </c>
      <c r="Y516" s="2">
        <f t="shared" si="9"/>
        <v>-3.063856804498079E-3</v>
      </c>
    </row>
    <row r="517" spans="23:25" x14ac:dyDescent="0.25">
      <c r="W517" s="3">
        <v>42307</v>
      </c>
      <c r="X517" s="2">
        <v>15.232900000000001</v>
      </c>
      <c r="Y517" s="2">
        <f t="shared" si="9"/>
        <v>-1.2924178866769945E-3</v>
      </c>
    </row>
    <row r="518" spans="23:25" x14ac:dyDescent="0.25">
      <c r="W518" s="3">
        <v>42306</v>
      </c>
      <c r="X518" s="2">
        <v>15.252599999999999</v>
      </c>
      <c r="Y518" s="2">
        <f t="shared" ref="Y518:Y579" si="10">LN(X518/X519)</f>
        <v>1.830106058938721E-2</v>
      </c>
    </row>
    <row r="519" spans="23:25" x14ac:dyDescent="0.25">
      <c r="W519" s="3">
        <v>42305</v>
      </c>
      <c r="X519" s="2">
        <v>14.975999999999999</v>
      </c>
      <c r="Y519" s="2">
        <f t="shared" si="10"/>
        <v>-8.9872710002366751E-3</v>
      </c>
    </row>
    <row r="520" spans="23:25" x14ac:dyDescent="0.25">
      <c r="W520" s="3">
        <v>42304</v>
      </c>
      <c r="X520" s="2">
        <v>15.1112</v>
      </c>
      <c r="Y520" s="2">
        <f t="shared" si="10"/>
        <v>2.0469344543397154E-3</v>
      </c>
    </row>
    <row r="521" spans="23:25" x14ac:dyDescent="0.25">
      <c r="W521" s="3">
        <v>42303</v>
      </c>
      <c r="X521" s="2">
        <v>15.080299999999999</v>
      </c>
      <c r="Y521" s="2">
        <f t="shared" si="10"/>
        <v>3.9000909846689949E-3</v>
      </c>
    </row>
    <row r="522" spans="23:25" x14ac:dyDescent="0.25">
      <c r="W522" s="3">
        <v>42300</v>
      </c>
      <c r="X522" s="2">
        <v>15.021599999999999</v>
      </c>
      <c r="Y522" s="2">
        <f t="shared" si="10"/>
        <v>9.1217345736775181E-3</v>
      </c>
    </row>
    <row r="523" spans="23:25" x14ac:dyDescent="0.25">
      <c r="W523" s="3">
        <v>42299</v>
      </c>
      <c r="X523" s="2">
        <v>14.885199999999999</v>
      </c>
      <c r="Y523" s="2">
        <f t="shared" si="10"/>
        <v>-3.0096365216323227E-2</v>
      </c>
    </row>
    <row r="524" spans="23:25" x14ac:dyDescent="0.25">
      <c r="W524" s="3">
        <v>42298</v>
      </c>
      <c r="X524" s="2">
        <v>15.34</v>
      </c>
      <c r="Y524" s="2">
        <f t="shared" si="10"/>
        <v>1.6703263191976601E-2</v>
      </c>
    </row>
    <row r="525" spans="23:25" x14ac:dyDescent="0.25">
      <c r="W525" s="3">
        <v>42297</v>
      </c>
      <c r="X525" s="2">
        <v>15.085900000000001</v>
      </c>
      <c r="Y525" s="2">
        <f t="shared" si="10"/>
        <v>2.0503708134363397E-3</v>
      </c>
    </row>
    <row r="526" spans="23:25" x14ac:dyDescent="0.25">
      <c r="W526" s="3">
        <v>42296</v>
      </c>
      <c r="X526" s="2">
        <v>15.055</v>
      </c>
      <c r="Y526" s="2">
        <f t="shared" si="10"/>
        <v>1.3750701541657754E-2</v>
      </c>
    </row>
    <row r="527" spans="23:25" x14ac:dyDescent="0.25">
      <c r="W527" s="3">
        <v>42293</v>
      </c>
      <c r="X527" s="2">
        <v>14.849399999999999</v>
      </c>
      <c r="Y527" s="2">
        <f t="shared" si="10"/>
        <v>-4.8475056493572222E-4</v>
      </c>
    </row>
    <row r="528" spans="23:25" x14ac:dyDescent="0.25">
      <c r="W528" s="3">
        <v>42292</v>
      </c>
      <c r="X528" s="2">
        <v>14.8566</v>
      </c>
      <c r="Y528" s="2">
        <f t="shared" si="10"/>
        <v>-2.2002172348395722E-2</v>
      </c>
    </row>
    <row r="529" spans="23:25" x14ac:dyDescent="0.25">
      <c r="W529" s="3">
        <v>42291</v>
      </c>
      <c r="X529" s="2">
        <v>15.187099999999999</v>
      </c>
      <c r="Y529" s="2">
        <f t="shared" si="10"/>
        <v>-1.5238439893479861E-2</v>
      </c>
    </row>
    <row r="530" spans="23:25" x14ac:dyDescent="0.25">
      <c r="W530" s="3">
        <v>42290</v>
      </c>
      <c r="X530" s="2">
        <v>15.420299999999999</v>
      </c>
      <c r="Y530" s="2">
        <f t="shared" si="10"/>
        <v>1.8668273545146212E-2</v>
      </c>
    </row>
    <row r="531" spans="23:25" x14ac:dyDescent="0.25">
      <c r="W531" s="3">
        <v>42289</v>
      </c>
      <c r="X531" s="2">
        <v>15.1351</v>
      </c>
      <c r="Y531" s="2">
        <f t="shared" si="10"/>
        <v>-2.9424592726420172E-3</v>
      </c>
    </row>
    <row r="532" spans="23:25" x14ac:dyDescent="0.25">
      <c r="W532" s="3">
        <v>42286</v>
      </c>
      <c r="X532" s="2">
        <v>15.1797</v>
      </c>
      <c r="Y532" s="2">
        <f t="shared" si="10"/>
        <v>1.1422259541284494E-2</v>
      </c>
    </row>
    <row r="533" spans="23:25" x14ac:dyDescent="0.25">
      <c r="W533" s="3">
        <v>42285</v>
      </c>
      <c r="X533" s="2">
        <v>15.007300000000001</v>
      </c>
      <c r="Y533" s="2">
        <f t="shared" si="10"/>
        <v>-8.0039716901243729E-3</v>
      </c>
    </row>
    <row r="534" spans="23:25" x14ac:dyDescent="0.25">
      <c r="W534" s="3">
        <v>42284</v>
      </c>
      <c r="X534" s="2">
        <v>15.1279</v>
      </c>
      <c r="Y534" s="2">
        <f t="shared" si="10"/>
        <v>-7.1793964187813501E-3</v>
      </c>
    </row>
    <row r="535" spans="23:25" x14ac:dyDescent="0.25">
      <c r="W535" s="3">
        <v>42283</v>
      </c>
      <c r="X535" s="2">
        <v>15.2369</v>
      </c>
      <c r="Y535" s="2">
        <f t="shared" si="10"/>
        <v>-6.562993249923792E-6</v>
      </c>
    </row>
    <row r="536" spans="23:25" x14ac:dyDescent="0.25">
      <c r="W536" s="3">
        <v>42282</v>
      </c>
      <c r="X536" s="2">
        <v>15.237</v>
      </c>
      <c r="Y536" s="2">
        <f t="shared" si="10"/>
        <v>-1.172465696293163E-2</v>
      </c>
    </row>
    <row r="537" spans="23:25" x14ac:dyDescent="0.25">
      <c r="W537" s="3">
        <v>42279</v>
      </c>
      <c r="X537" s="2">
        <v>15.416700000000001</v>
      </c>
      <c r="Y537" s="2">
        <f t="shared" si="10"/>
        <v>-1.0953817528524853E-2</v>
      </c>
    </row>
    <row r="538" spans="23:25" x14ac:dyDescent="0.25">
      <c r="W538" s="3">
        <v>42278</v>
      </c>
      <c r="X538" s="2">
        <v>15.586500000000001</v>
      </c>
      <c r="Y538" s="2">
        <f t="shared" si="10"/>
        <v>6.5656313870566165E-3</v>
      </c>
    </row>
    <row r="539" spans="23:25" x14ac:dyDescent="0.25">
      <c r="W539" s="3">
        <v>42277</v>
      </c>
      <c r="X539" s="2">
        <v>15.484500000000001</v>
      </c>
      <c r="Y539" s="2">
        <f t="shared" si="10"/>
        <v>-1.5456793107457614E-2</v>
      </c>
    </row>
    <row r="540" spans="23:25" x14ac:dyDescent="0.25">
      <c r="W540" s="3">
        <v>42276</v>
      </c>
      <c r="X540" s="2">
        <v>15.7257</v>
      </c>
      <c r="Y540" s="2">
        <f t="shared" si="10"/>
        <v>-5.4095836289331052E-3</v>
      </c>
    </row>
    <row r="541" spans="23:25" x14ac:dyDescent="0.25">
      <c r="W541" s="3">
        <v>42275</v>
      </c>
      <c r="X541" s="2">
        <v>15.811</v>
      </c>
      <c r="Y541" s="2">
        <f t="shared" si="10"/>
        <v>1.4801303674829345E-2</v>
      </c>
    </row>
    <row r="542" spans="23:25" x14ac:dyDescent="0.25">
      <c r="W542" s="3">
        <v>42272</v>
      </c>
      <c r="X542" s="2">
        <v>15.5787</v>
      </c>
      <c r="Y542" s="2">
        <f t="shared" si="10"/>
        <v>2.1784190984986919E-3</v>
      </c>
    </row>
    <row r="543" spans="23:25" x14ac:dyDescent="0.25">
      <c r="W543" s="3">
        <v>42271</v>
      </c>
      <c r="X543" s="2">
        <v>15.5448</v>
      </c>
      <c r="Y543" s="2">
        <f t="shared" si="10"/>
        <v>2.3443649396095367E-3</v>
      </c>
    </row>
    <row r="544" spans="23:25" x14ac:dyDescent="0.25">
      <c r="W544" s="3">
        <v>42270</v>
      </c>
      <c r="X544" s="2">
        <v>15.5084</v>
      </c>
      <c r="Y544" s="2">
        <f t="shared" si="10"/>
        <v>1.938925939015488E-2</v>
      </c>
    </row>
    <row r="545" spans="23:25" x14ac:dyDescent="0.25">
      <c r="W545" s="3">
        <v>42269</v>
      </c>
      <c r="X545" s="2">
        <v>15.210599999999999</v>
      </c>
      <c r="Y545" s="2">
        <f t="shared" si="10"/>
        <v>8.9813449603823141E-3</v>
      </c>
    </row>
    <row r="546" spans="23:25" x14ac:dyDescent="0.25">
      <c r="W546" s="3">
        <v>42268</v>
      </c>
      <c r="X546" s="2">
        <v>15.0746</v>
      </c>
      <c r="Y546" s="2">
        <f t="shared" si="10"/>
        <v>1.3741144270127807E-3</v>
      </c>
    </row>
    <row r="547" spans="23:25" x14ac:dyDescent="0.25">
      <c r="W547" s="3">
        <v>42265</v>
      </c>
      <c r="X547" s="2">
        <v>15.053900000000001</v>
      </c>
      <c r="Y547" s="2">
        <f t="shared" si="10"/>
        <v>-1.4082742395366566E-2</v>
      </c>
    </row>
    <row r="548" spans="23:25" x14ac:dyDescent="0.25">
      <c r="W548" s="3">
        <v>42264</v>
      </c>
      <c r="X548" s="2">
        <v>15.2674</v>
      </c>
      <c r="Y548" s="2">
        <f t="shared" si="10"/>
        <v>1.9264239169516705E-2</v>
      </c>
    </row>
    <row r="549" spans="23:25" x14ac:dyDescent="0.25">
      <c r="W549" s="3">
        <v>42263</v>
      </c>
      <c r="X549" s="2">
        <v>14.976100000000001</v>
      </c>
      <c r="Y549" s="2">
        <f t="shared" si="10"/>
        <v>-1.3444120395989247E-2</v>
      </c>
    </row>
    <row r="550" spans="23:25" x14ac:dyDescent="0.25">
      <c r="W550" s="3">
        <v>42262</v>
      </c>
      <c r="X550" s="2">
        <v>15.178800000000001</v>
      </c>
      <c r="Y550" s="2">
        <f t="shared" si="10"/>
        <v>-5.597397246571296E-3</v>
      </c>
    </row>
    <row r="551" spans="23:25" x14ac:dyDescent="0.25">
      <c r="W551" s="3">
        <v>42261</v>
      </c>
      <c r="X551" s="2">
        <v>15.263999999999999</v>
      </c>
      <c r="Y551" s="2">
        <f t="shared" si="10"/>
        <v>-6.2696130135953742E-3</v>
      </c>
    </row>
    <row r="552" spans="23:25" x14ac:dyDescent="0.25">
      <c r="W552" s="3">
        <v>42258</v>
      </c>
      <c r="X552" s="2">
        <v>15.36</v>
      </c>
      <c r="Y552" s="2">
        <f t="shared" si="10"/>
        <v>-1.4117634095802956E-3</v>
      </c>
    </row>
    <row r="553" spans="23:25" x14ac:dyDescent="0.25">
      <c r="W553" s="3">
        <v>42257</v>
      </c>
      <c r="X553" s="2">
        <v>15.3817</v>
      </c>
      <c r="Y553" s="2">
        <f t="shared" si="10"/>
        <v>-4.7282025283212504E-3</v>
      </c>
    </row>
    <row r="554" spans="23:25" x14ac:dyDescent="0.25">
      <c r="W554" s="3">
        <v>42256</v>
      </c>
      <c r="X554" s="2">
        <v>15.454599999999999</v>
      </c>
      <c r="Y554" s="2">
        <f t="shared" si="10"/>
        <v>5.1638799648459017E-3</v>
      </c>
    </row>
    <row r="555" spans="23:25" x14ac:dyDescent="0.25">
      <c r="W555" s="3">
        <v>42255</v>
      </c>
      <c r="X555" s="2">
        <v>15.375</v>
      </c>
      <c r="Y555" s="2">
        <f t="shared" si="10"/>
        <v>-1.4803703606542798E-2</v>
      </c>
    </row>
    <row r="556" spans="23:25" x14ac:dyDescent="0.25">
      <c r="W556" s="3">
        <v>42254</v>
      </c>
      <c r="X556" s="2">
        <v>15.6043</v>
      </c>
      <c r="Y556" s="2">
        <f t="shared" si="10"/>
        <v>1.0228818516346185E-2</v>
      </c>
    </row>
    <row r="557" spans="23:25" x14ac:dyDescent="0.25">
      <c r="W557" s="3">
        <v>42251</v>
      </c>
      <c r="X557" s="2">
        <v>15.445499999999999</v>
      </c>
      <c r="Y557" s="2">
        <f t="shared" si="10"/>
        <v>2.3298679901323654E-2</v>
      </c>
    </row>
    <row r="558" spans="23:25" x14ac:dyDescent="0.25">
      <c r="W558" s="3">
        <v>42250</v>
      </c>
      <c r="X558" s="2">
        <v>15.0898</v>
      </c>
      <c r="Y558" s="2">
        <f t="shared" si="10"/>
        <v>-1.7228697751859689E-4</v>
      </c>
    </row>
    <row r="559" spans="23:25" x14ac:dyDescent="0.25">
      <c r="W559" s="3">
        <v>42249</v>
      </c>
      <c r="X559" s="2">
        <v>15.0924</v>
      </c>
      <c r="Y559" s="2">
        <f t="shared" si="10"/>
        <v>-8.0970499297495103E-3</v>
      </c>
    </row>
    <row r="560" spans="23:25" x14ac:dyDescent="0.25">
      <c r="W560" s="3">
        <v>42248</v>
      </c>
      <c r="X560" s="2">
        <v>15.2151</v>
      </c>
      <c r="Y560" s="2">
        <f t="shared" si="10"/>
        <v>2.1746270176834264E-2</v>
      </c>
    </row>
    <row r="561" spans="23:25" x14ac:dyDescent="0.25">
      <c r="W561" s="3">
        <v>42247</v>
      </c>
      <c r="X561" s="2">
        <v>14.8878</v>
      </c>
      <c r="Y561" s="2">
        <f t="shared" si="10"/>
        <v>7.7274304092849919E-4</v>
      </c>
    </row>
    <row r="562" spans="23:25" x14ac:dyDescent="0.25">
      <c r="W562" s="3">
        <v>42244</v>
      </c>
      <c r="X562" s="2">
        <v>14.876300000000001</v>
      </c>
      <c r="Y562" s="2">
        <f t="shared" si="10"/>
        <v>6.6162206650095933E-3</v>
      </c>
    </row>
    <row r="563" spans="23:25" x14ac:dyDescent="0.25">
      <c r="W563" s="3">
        <v>42243</v>
      </c>
      <c r="X563" s="2">
        <v>14.7782</v>
      </c>
      <c r="Y563" s="2">
        <f t="shared" si="10"/>
        <v>-5.1227995118418674E-3</v>
      </c>
    </row>
    <row r="564" spans="23:25" x14ac:dyDescent="0.25">
      <c r="W564" s="3">
        <v>42242</v>
      </c>
      <c r="X564" s="2">
        <v>14.854100000000001</v>
      </c>
      <c r="Y564" s="2">
        <f t="shared" si="10"/>
        <v>-2.2901078369480465E-2</v>
      </c>
    </row>
    <row r="565" spans="23:25" x14ac:dyDescent="0.25">
      <c r="W565" s="3">
        <v>42241</v>
      </c>
      <c r="X565" s="2">
        <v>15.1982</v>
      </c>
      <c r="Y565" s="2">
        <f t="shared" si="10"/>
        <v>-1.166337012215622E-2</v>
      </c>
    </row>
    <row r="566" spans="23:25" x14ac:dyDescent="0.25">
      <c r="W566" s="3">
        <v>42240</v>
      </c>
      <c r="X566" s="2">
        <v>15.3765</v>
      </c>
      <c r="Y566" s="2">
        <f t="shared" si="10"/>
        <v>4.0330293488951507E-2</v>
      </c>
    </row>
    <row r="567" spans="23:25" x14ac:dyDescent="0.25">
      <c r="W567" s="3">
        <v>42237</v>
      </c>
      <c r="X567" s="2">
        <v>14.768700000000001</v>
      </c>
      <c r="Y567" s="2">
        <f t="shared" si="10"/>
        <v>1.5503445949728934E-2</v>
      </c>
    </row>
    <row r="568" spans="23:25" x14ac:dyDescent="0.25">
      <c r="W568" s="3">
        <v>42236</v>
      </c>
      <c r="X568" s="2">
        <v>14.541499999999999</v>
      </c>
      <c r="Y568" s="2">
        <f t="shared" si="10"/>
        <v>1.4602541254285823E-2</v>
      </c>
    </row>
    <row r="569" spans="23:25" x14ac:dyDescent="0.25">
      <c r="W569" s="3">
        <v>42235</v>
      </c>
      <c r="X569" s="2">
        <v>14.3307</v>
      </c>
      <c r="Y569" s="2">
        <f t="shared" si="10"/>
        <v>7.5155935618308198E-3</v>
      </c>
    </row>
    <row r="570" spans="23:25" x14ac:dyDescent="0.25">
      <c r="W570" s="3">
        <v>42234</v>
      </c>
      <c r="X570" s="2">
        <v>14.2234</v>
      </c>
      <c r="Y570" s="2">
        <f t="shared" si="10"/>
        <v>-5.5388596968190861E-3</v>
      </c>
    </row>
    <row r="571" spans="23:25" x14ac:dyDescent="0.25">
      <c r="W571" s="3">
        <v>42233</v>
      </c>
      <c r="X571" s="2">
        <v>14.3024</v>
      </c>
      <c r="Y571" s="2">
        <f t="shared" si="10"/>
        <v>3.8880161625385367E-3</v>
      </c>
    </row>
    <row r="572" spans="23:25" x14ac:dyDescent="0.25">
      <c r="W572" s="3">
        <v>42230</v>
      </c>
      <c r="X572" s="2">
        <v>14.2469</v>
      </c>
      <c r="Y572" s="2">
        <f t="shared" si="10"/>
        <v>-2.9086800740799135E-3</v>
      </c>
    </row>
    <row r="573" spans="23:25" x14ac:dyDescent="0.25">
      <c r="W573" s="3">
        <v>42229</v>
      </c>
      <c r="X573" s="2">
        <v>14.288399999999999</v>
      </c>
      <c r="Y573" s="2">
        <f t="shared" si="10"/>
        <v>3.8637296196404858E-3</v>
      </c>
    </row>
    <row r="574" spans="23:25" x14ac:dyDescent="0.25">
      <c r="W574" s="3">
        <v>42228</v>
      </c>
      <c r="X574" s="2">
        <v>14.2333</v>
      </c>
      <c r="Y574" s="2">
        <f t="shared" si="10"/>
        <v>8.1549603646081954E-3</v>
      </c>
    </row>
    <row r="575" spans="23:25" x14ac:dyDescent="0.25">
      <c r="W575" s="3">
        <v>42227</v>
      </c>
      <c r="X575" s="2">
        <v>14.117699999999999</v>
      </c>
      <c r="Y575" s="2">
        <f t="shared" si="10"/>
        <v>1.2408707645744806E-2</v>
      </c>
    </row>
    <row r="576" spans="23:25" x14ac:dyDescent="0.25">
      <c r="W576" s="3">
        <v>42226</v>
      </c>
      <c r="X576" s="2">
        <v>13.9436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13.8939</v>
      </c>
      <c r="Y578" s="2">
        <f t="shared" si="10"/>
        <v>-3.7500043945404966E-3</v>
      </c>
    </row>
    <row r="579" spans="23:25" x14ac:dyDescent="0.25">
      <c r="W579" s="3">
        <v>42221</v>
      </c>
      <c r="X579" s="2">
        <v>13.946099999999999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GBPUSD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21</v>
      </c>
      <c r="W2" s="3">
        <f>D1</f>
        <v>43025</v>
      </c>
      <c r="AA2" s="2">
        <v>62</v>
      </c>
      <c r="AB2" s="2">
        <f ca="1">AVERAGE(OFFSET($X$5,0,0,AA2,1))</f>
        <v>1.3140725806451612</v>
      </c>
      <c r="AC2" s="46">
        <f ca="1">STDEV(OFFSET($Y$5,0,0,AA2,1))*SQRT(250)</f>
        <v>8.1218658711631267E-2</v>
      </c>
      <c r="AD2" s="2">
        <f ca="1">MAX(OFFSET($X$5,0,0,AA2,1))</f>
        <v>1.3593999999999999</v>
      </c>
      <c r="AE2" s="2">
        <f ca="1">MIN(OFFSET($X$5,0,0,AA2,1))</f>
        <v>1.28</v>
      </c>
      <c r="AF2" s="2">
        <f ca="1">AD2-AE2</f>
        <v>7.9399999999999915E-2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1.3015319999999997</v>
      </c>
      <c r="AC3" s="46">
        <f ca="1">STDEV(OFFSET($Y$5,0,0,AA3,1))*SQRT(250)</f>
        <v>7.7606242951207161E-2</v>
      </c>
      <c r="AD3" s="2">
        <f ca="1">MAX(OFFSET($X$5,0,0,AA3,1))</f>
        <v>1.3593999999999999</v>
      </c>
      <c r="AE3" s="2">
        <f ca="1">MIN(OFFSET($X$5,0,0,AA3,1))</f>
        <v>1.2629000000000001</v>
      </c>
      <c r="AF3" s="2">
        <f t="shared" ref="AF3:AF5" ca="1" si="1">AD3-AE3</f>
        <v>9.6499999999999808E-2</v>
      </c>
    </row>
    <row r="4" spans="1:32" x14ac:dyDescent="0.25">
      <c r="D4"/>
      <c r="AA4" s="2">
        <v>185</v>
      </c>
      <c r="AB4" s="2">
        <f t="shared" ca="1" si="0"/>
        <v>1.2836913513513508</v>
      </c>
      <c r="AC4" s="46">
        <f ca="1">STDEV(OFFSET($Y$5,0,0,AA4,1))*SQRT(250)</f>
        <v>8.040312922605436E-2</v>
      </c>
      <c r="AD4" s="2">
        <f ca="1">MAX(OFFSET($X$5,0,0,AA4,1))</f>
        <v>1.3593999999999999</v>
      </c>
      <c r="AE4" s="2">
        <f ca="1">MIN(OFFSET($X$5,0,0,AA4,1))</f>
        <v>1.2153</v>
      </c>
      <c r="AF4" s="2">
        <f t="shared" ca="1" si="1"/>
        <v>0.14409999999999989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1.3183</v>
      </c>
      <c r="Y5" s="2">
        <f>LN(X5/X6)</f>
        <v>-5.1449005066661101E-3</v>
      </c>
      <c r="AA5" s="2">
        <v>250</v>
      </c>
      <c r="AB5" s="2">
        <f t="shared" ca="1" si="0"/>
        <v>1.2729883999999998</v>
      </c>
      <c r="AC5" s="46">
        <f ca="1">STDEV(OFFSET($Y$5,0,0,AA5,1))*SQRT(250)</f>
        <v>9.0970582385465265E-2</v>
      </c>
      <c r="AD5" s="2">
        <f ca="1">MAX(OFFSET($X$5,0,0,AA5,1))</f>
        <v>1.3593999999999999</v>
      </c>
      <c r="AE5" s="2">
        <f ca="1">MIN(OFFSET($X$5,0,0,AA5,1))</f>
        <v>1.2046999999999999</v>
      </c>
      <c r="AF5" s="2">
        <f t="shared" ca="1" si="1"/>
        <v>0.15470000000000006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1.31724369955507</v>
      </c>
      <c r="E6" s="128">
        <f ca="1">SUMIFS(INDIRECT("fincad_data!"&amp;E$3),fincad_data!$C:$C,$C6,fincad_data!$D:$D,$C6,fincad_data!$B:$B,$D$2,fincad_data!D:D,$C6,fincad_data!A:A,$D$1)</f>
        <v>1.3211379999999999</v>
      </c>
      <c r="F6" s="129">
        <f ca="1">SUMIFS(INDIRECT("fincad_data!"&amp;F$3),fincad_data!$C:$C,$C6,fincad_data!$D:$D,$C6,fincad_data!$B:$B,$D$2,fincad_data!D:D,$C6,fincad_data!A:A,$D$1)</f>
        <v>8.6255880563036694E-2</v>
      </c>
      <c r="G6" s="129">
        <f ca="1">SUMIFS(INDIRECT("fincad_data!"&amp;G$3),fincad_data!$C:$C,$C6,fincad_data!$D:$D,$C6,fincad_data!$B:$B,$D$2,fincad_data!D:D,$C6,fincad_data!A:A,$D$1)</f>
        <v>8.5875257608046596E-2</v>
      </c>
      <c r="H6" s="130">
        <f ca="1">SUMIFS(INDIRECT("fincad_data!"&amp;H$3),fincad_data!$C:$C,$C6,fincad_data!$D:$D,$C6,fincad_data!$B:$B,$D$2,fincad_data!D:D,$C6,fincad_data!A:A,$D$1)</f>
        <v>1.5812943776526398E-2</v>
      </c>
      <c r="I6" s="130">
        <f ca="1">SUMIFS(INDIRECT("fincad_data!"&amp;I$3),fincad_data!$C:$C,$C6,fincad_data!$D:$D,$C6,fincad_data!$B:$B,$D$2,fincad_data!D:D,$C6,fincad_data!A:A,$D$1)</f>
        <v>1.71957477140284E-2</v>
      </c>
      <c r="J6" s="129">
        <f ca="1">SUMIFS(INDIRECT("fincad_data!"&amp;J$3),fincad_data!$C:$C,$C6,fincad_data!$D:$D,$C6,fincad_data!$B:$B,$D$2,fincad_data!D:D,$C6,fincad_data!A:A,$D$1)</f>
        <v>1.1800580451648951E-2</v>
      </c>
      <c r="K6" s="128">
        <f ca="1">SUMIFS(INDIRECT("fincad_data!"&amp;K$3),fincad_data!$C:$C,$C6,fincad_data!$D:$D,$C6,fincad_data!$B:$B,$D$2,fincad_data!D:D,$C6,fincad_data!A:A,$D$1)</f>
        <v>1.3193136478928937</v>
      </c>
      <c r="L6" s="128">
        <f ca="1">SUMIFS(INDIRECT("fincad_data!"&amp;L$3),fincad_data!$C:$C,$C6,fincad_data!$D:$D,$C6,fincad_data!$B:$B,$D$2,fincad_data!D:D,$C6,fincad_data!A:A,$D$1)</f>
        <v>1.2988040924954998</v>
      </c>
      <c r="W6" s="3">
        <v>43024</v>
      </c>
      <c r="X6" s="2">
        <v>1.3250999999999999</v>
      </c>
      <c r="Y6" s="2">
        <f t="shared" ref="Y6:Y69" si="2">LN(X6/X7)</f>
        <v>-2.5625579292778301E-3</v>
      </c>
      <c r="AA6" s="2">
        <v>500</v>
      </c>
      <c r="AB6" s="2">
        <f t="shared" ca="1" si="0"/>
        <v>1.3329891999999999</v>
      </c>
      <c r="AC6" s="46">
        <f ca="1">STDEV(OFFSET($Y$5,0,0,AA6,1))*SQRT(250)</f>
        <v>0.1169519866830739</v>
      </c>
      <c r="AD6" s="2">
        <f ca="1">MAX(OFFSET($X$5,0,0,AA6,1))</f>
        <v>1.5291000000000001</v>
      </c>
      <c r="AE6" s="2">
        <f ca="1">MIN(OFFSET($X$5,0,0,AA6,1))</f>
        <v>1.2046999999999999</v>
      </c>
      <c r="AF6" s="2">
        <f ca="1">AD6-AE6</f>
        <v>0.32440000000000024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1.31724369955507</v>
      </c>
      <c r="E7" s="128">
        <f ca="1">SUMIFS(INDIRECT("fincad_data!"&amp;E$3),fincad_data!$C:$C,$C7,fincad_data!$D:$D,$C7,fincad_data!$B:$B,$D$2,fincad_data!D:D,$C7,fincad_data!A:A,$D$1)</f>
        <v>1.3248770000000001</v>
      </c>
      <c r="F7" s="129">
        <f ca="1">SUMIFS(INDIRECT("fincad_data!"&amp;F$3),fincad_data!$C:$C,$C7,fincad_data!$D:$D,$C7,fincad_data!$B:$B,$D$2,fincad_data!D:D,$C7,fincad_data!A:A,$D$1)</f>
        <v>8.7458563171900705E-2</v>
      </c>
      <c r="G7" s="129">
        <f ca="1">SUMIFS(INDIRECT("fincad_data!"&amp;G$3),fincad_data!$C:$C,$C7,fincad_data!$D:$D,$C7,fincad_data!$B:$B,$D$2,fincad_data!D:D,$C7,fincad_data!A:A,$D$1)</f>
        <v>8.6807523017769395E-2</v>
      </c>
      <c r="H7" s="130">
        <f ca="1">SUMIFS(INDIRECT("fincad_data!"&amp;H$3),fincad_data!$C:$C,$C7,fincad_data!$D:$D,$C7,fincad_data!$B:$B,$D$2,fincad_data!D:D,$C7,fincad_data!A:A,$D$1)</f>
        <v>2.17714591795252E-2</v>
      </c>
      <c r="I7" s="130">
        <f ca="1">SUMIFS(INDIRECT("fincad_data!"&amp;I$3),fincad_data!$C:$C,$C7,fincad_data!$D:$D,$C7,fincad_data!$B:$B,$D$2,fincad_data!D:D,$C7,fincad_data!A:A,$D$1)</f>
        <v>2.4430259332010099E-2</v>
      </c>
      <c r="J7" s="129">
        <f ca="1">SUMIFS(INDIRECT("fincad_data!"&amp;J$3),fincad_data!$C:$C,$C7,fincad_data!$D:$D,$C7,fincad_data!$B:$B,$D$2,fincad_data!D:D,$C7,fincad_data!A:A,$D$1)</f>
        <v>1.1685791572935221E-2</v>
      </c>
      <c r="K7" s="128">
        <f ca="1">SUMIFS(INDIRECT("fincad_data!"&amp;K$3),fincad_data!$C:$C,$C7,fincad_data!$D:$D,$C7,fincad_data!$B:$B,$D$2,fincad_data!D:D,$C7,fincad_data!A:A,$D$1)</f>
        <v>1.3213637578391693</v>
      </c>
      <c r="L7" s="128">
        <f ca="1">SUMIFS(INDIRECT("fincad_data!"&amp;L$3),fincad_data!$C:$C,$C7,fincad_data!$D:$D,$C7,fincad_data!$B:$B,$D$2,fincad_data!D:D,$C7,fincad_data!A:A,$D$1)</f>
        <v>1.2932817904694647</v>
      </c>
      <c r="W7" s="3">
        <v>43021</v>
      </c>
      <c r="X7" s="2">
        <v>1.3285</v>
      </c>
      <c r="Y7" s="2">
        <f t="shared" si="2"/>
        <v>1.7327762651009725E-3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1.31724369955507</v>
      </c>
      <c r="E8" s="128">
        <f ca="1">SUMIFS(INDIRECT("fincad_data!"&amp;E$3),fincad_data!$C:$C,$C8,fincad_data!$D:$D,$C8,fincad_data!$B:$B,$D$2,fincad_data!D:D,$C8,fincad_data!A:A,$D$1)</f>
        <v>1.3286500000000001</v>
      </c>
      <c r="F8" s="129">
        <f ca="1">SUMIFS(INDIRECT("fincad_data!"&amp;F$3),fincad_data!$C:$C,$C8,fincad_data!$D:$D,$C8,fincad_data!$B:$B,$D$2,fincad_data!D:D,$C8,fincad_data!A:A,$D$1)</f>
        <v>8.9400009651651902E-2</v>
      </c>
      <c r="G8" s="129">
        <f ca="1">SUMIFS(INDIRECT("fincad_data!"&amp;G$3),fincad_data!$C:$C,$C8,fincad_data!$D:$D,$C8,fincad_data!$B:$B,$D$2,fincad_data!D:D,$C8,fincad_data!A:A,$D$1)</f>
        <v>8.8483909443313094E-2</v>
      </c>
      <c r="H8" s="130">
        <f ca="1">SUMIFS(INDIRECT("fincad_data!"&amp;H$3),fincad_data!$C:$C,$C8,fincad_data!$D:$D,$C8,fincad_data!$B:$B,$D$2,fincad_data!D:D,$C8,fincad_data!A:A,$D$1)</f>
        <v>2.6554690099149299E-2</v>
      </c>
      <c r="I8" s="130">
        <f ca="1">SUMIFS(INDIRECT("fincad_data!"&amp;I$3),fincad_data!$C:$C,$C8,fincad_data!$D:$D,$C8,fincad_data!$B:$B,$D$2,fincad_data!D:D,$C8,fincad_data!A:A,$D$1)</f>
        <v>3.0465923608204E-2</v>
      </c>
      <c r="J8" s="129">
        <f ca="1">SUMIFS(INDIRECT("fincad_data!"&amp;J$3),fincad_data!$C:$C,$C8,fincad_data!$D:$D,$C8,fincad_data!$B:$B,$D$2,fincad_data!D:D,$C8,fincad_data!A:A,$D$1)</f>
        <v>1.1645611619968447E-2</v>
      </c>
      <c r="K8" s="128">
        <f ca="1">SUMIFS(INDIRECT("fincad_data!"&amp;K$3),fincad_data!$C:$C,$C8,fincad_data!$D:$D,$C8,fincad_data!$B:$B,$D$2,fincad_data!D:D,$C8,fincad_data!A:A,$D$1)</f>
        <v>1.3234735857630149</v>
      </c>
      <c r="L8" s="128">
        <f ca="1">SUMIFS(INDIRECT("fincad_data!"&amp;L$3),fincad_data!$C:$C,$C8,fincad_data!$D:$D,$C8,fincad_data!$B:$B,$D$2,fincad_data!D:D,$C8,fincad_data!A:A,$D$1)</f>
        <v>1.2893682067114811</v>
      </c>
      <c r="W8" s="3">
        <v>43020</v>
      </c>
      <c r="X8" s="2">
        <v>1.3262</v>
      </c>
      <c r="Y8" s="2">
        <f t="shared" si="2"/>
        <v>2.9450653719901901E-3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1.31724369955507</v>
      </c>
      <c r="E9" s="128">
        <f ca="1">SUMIFS(INDIRECT("fincad_data!"&amp;E$3),fincad_data!$C:$C,$C9,fincad_data!$D:$D,$C9,fincad_data!$B:$B,$D$2,fincad_data!D:D,$C9,fincad_data!A:A,$D$1)</f>
        <v>1.3324499999999999</v>
      </c>
      <c r="F9" s="129">
        <f ca="1">SUMIFS(INDIRECT("fincad_data!"&amp;F$3),fincad_data!$C:$C,$C9,fincad_data!$D:$D,$C9,fincad_data!$B:$B,$D$2,fincad_data!D:D,$C9,fincad_data!A:A,$D$1)</f>
        <v>9.0501547983834807E-2</v>
      </c>
      <c r="G9" s="129">
        <f ca="1">SUMIFS(INDIRECT("fincad_data!"&amp;G$3),fincad_data!$C:$C,$C9,fincad_data!$D:$D,$C9,fincad_data!$B:$B,$D$2,fincad_data!D:D,$C9,fincad_data!A:A,$D$1)</f>
        <v>8.9365279063564895E-2</v>
      </c>
      <c r="H9" s="130">
        <f ca="1">SUMIFS(INDIRECT("fincad_data!"&amp;H$3),fincad_data!$C:$C,$C9,fincad_data!$D:$D,$C9,fincad_data!$B:$B,$D$2,fincad_data!D:D,$C9,fincad_data!A:A,$D$1)</f>
        <v>3.0376438659986498E-2</v>
      </c>
      <c r="I9" s="130">
        <f ca="1">SUMIFS(INDIRECT("fincad_data!"&amp;I$3),fincad_data!$C:$C,$C9,fincad_data!$D:$D,$C9,fincad_data!$B:$B,$D$2,fincad_data!D:D,$C9,fincad_data!A:A,$D$1)</f>
        <v>3.5532030580344799E-2</v>
      </c>
      <c r="J9" s="129">
        <f ca="1">SUMIFS(INDIRECT("fincad_data!"&amp;J$3),fincad_data!$C:$C,$C9,fincad_data!$D:$D,$C9,fincad_data!$B:$B,$D$2,fincad_data!D:D,$C9,fincad_data!A:A,$D$1)</f>
        <v>1.1614601824272652E-2</v>
      </c>
      <c r="K9" s="128">
        <f ca="1">SUMIFS(INDIRECT("fincad_data!"&amp;K$3),fincad_data!$C:$C,$C9,fincad_data!$D:$D,$C9,fincad_data!$B:$B,$D$2,fincad_data!D:D,$C9,fincad_data!A:A,$D$1)</f>
        <v>1.3256156665798804</v>
      </c>
      <c r="L9" s="128">
        <f ca="1">SUMIFS(INDIRECT("fincad_data!"&amp;L$3),fincad_data!$C:$C,$C9,fincad_data!$D:$D,$C9,fincad_data!$B:$B,$D$2,fincad_data!D:D,$C9,fincad_data!A:A,$D$1)</f>
        <v>1.286729874742023</v>
      </c>
      <c r="W9" s="3">
        <v>43019</v>
      </c>
      <c r="X9" s="2">
        <v>1.3223</v>
      </c>
      <c r="Y9" s="2">
        <f t="shared" si="2"/>
        <v>1.5136610776218284E-3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1.31724369955507</v>
      </c>
      <c r="E10" s="128">
        <f ca="1">SUMIFS(INDIRECT("fincad_data!"&amp;E$3),fincad_data!$C:$C,$C10,fincad_data!$D:$D,$C10,fincad_data!$B:$B,$D$2,fincad_data!D:D,$C10,fincad_data!A:A,$D$1)</f>
        <v>1.3476583009370799</v>
      </c>
      <c r="F10" s="129">
        <f ca="1">SUMIFS(INDIRECT("fincad_data!"&amp;F$3),fincad_data!$C:$C,$C10,fincad_data!$D:$D,$C10,fincad_data!$B:$B,$D$2,fincad_data!D:D,$C10,fincad_data!A:A,$D$1)</f>
        <v>9.5790009656042799E-2</v>
      </c>
      <c r="G10" s="129">
        <f ca="1">SUMIFS(INDIRECT("fincad_data!"&amp;G$3),fincad_data!$C:$C,$C10,fincad_data!$D:$D,$C10,fincad_data!$B:$B,$D$2,fincad_data!D:D,$C10,fincad_data!A:A,$D$1)</f>
        <v>9.4070660589008301E-2</v>
      </c>
      <c r="H10" s="130">
        <f ca="1">SUMIFS(INDIRECT("fincad_data!"&amp;H$3),fincad_data!$C:$C,$C10,fincad_data!$D:$D,$C10,fincad_data!$B:$B,$D$2,fincad_data!D:D,$C10,fincad_data!A:A,$D$1)</f>
        <v>4.2463926415608901E-2</v>
      </c>
      <c r="I10" s="130">
        <f ca="1">SUMIFS(INDIRECT("fincad_data!"&amp;I$3),fincad_data!$C:$C,$C10,fincad_data!$D:$D,$C10,fincad_data!$B:$B,$D$2,fincad_data!D:D,$C10,fincad_data!A:A,$D$1)</f>
        <v>5.2539753162191602E-2</v>
      </c>
      <c r="J10" s="129">
        <f ca="1">SUMIFS(INDIRECT("fincad_data!"&amp;J$3),fincad_data!$C:$C,$C10,fincad_data!$D:$D,$C10,fincad_data!$B:$B,$D$2,fincad_data!D:D,$C10,fincad_data!A:A,$D$1)</f>
        <v>1.163625610965624E-2</v>
      </c>
      <c r="K10" s="128">
        <f ca="1">SUMIFS(INDIRECT("fincad_data!"&amp;K$3),fincad_data!$C:$C,$C10,fincad_data!$D:$D,$C10,fincad_data!$B:$B,$D$2,fincad_data!D:D,$C10,fincad_data!A:A,$D$1)</f>
        <v>1.3342149819363938</v>
      </c>
      <c r="L10" s="128">
        <f ca="1">SUMIFS(INDIRECT("fincad_data!"&amp;L$3),fincad_data!$C:$C,$C10,fincad_data!$D:$D,$C10,fincad_data!$B:$B,$D$2,fincad_data!D:D,$C10,fincad_data!A:A,$D$1)</f>
        <v>1.2803870798117132</v>
      </c>
      <c r="W10" s="3">
        <v>43018</v>
      </c>
      <c r="X10" s="2">
        <v>1.3203</v>
      </c>
      <c r="Y10" s="2">
        <f t="shared" si="2"/>
        <v>4.6308680213878253E-3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1.3142</v>
      </c>
      <c r="Y11" s="2">
        <f t="shared" si="2"/>
        <v>5.7997720571176092E-3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1.3066</v>
      </c>
      <c r="Y12" s="2">
        <f t="shared" si="2"/>
        <v>-4.0481246803347479E-3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1.3119000000000001</v>
      </c>
      <c r="Y13" s="2">
        <f t="shared" si="2"/>
        <v>-9.7850365440105315E-3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1.2741424132800463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1.3248</v>
      </c>
      <c r="Y14" s="2">
        <f t="shared" si="2"/>
        <v>8.3065891127007401E-4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0.23793005936648701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1.3237000000000001</v>
      </c>
      <c r="Y15" s="2">
        <f t="shared" si="2"/>
        <v>-2.9419551260943073E-3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1.0514003044122664</v>
      </c>
      <c r="F16" s="123">
        <f ca="1">SUMIFS(INDIRECT("fincad_data!"&amp;$B16),fincad_data!$C:$C,$C16,fincad_data!$D:$D,F$13,fincad_data!$B:$B,$D$2,fincad_data!$A:$A,$D$1)</f>
        <v>1.5027014888145762</v>
      </c>
      <c r="G16" s="123"/>
      <c r="H16" s="123"/>
      <c r="I16" s="123"/>
      <c r="K16" s="159">
        <f ca="1">E16/$F16</f>
        <v>0.69967342964548196</v>
      </c>
      <c r="L16" s="159">
        <f ca="1">(F16-E16)/$F16</f>
        <v>0.30032657035451804</v>
      </c>
      <c r="M16" s="123"/>
      <c r="N16" s="123"/>
      <c r="O16" s="123"/>
      <c r="S16" s="17"/>
      <c r="W16" s="3">
        <v>43010</v>
      </c>
      <c r="X16" s="2">
        <v>1.3275999999999999</v>
      </c>
      <c r="Y16" s="2">
        <f t="shared" si="2"/>
        <v>-9.1475482283476257E-3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0.75950629937106851</v>
      </c>
      <c r="F17" s="124">
        <f ca="1">SUMIFS(INDIRECT("fincad_data!"&amp;$B17),fincad_data!$C:$C,$C16,fincad_data!$D:$D,F$13,fincad_data!$B:$B,$D$2,fincad_data!$A:$A,$D$1)</f>
        <v>0.2588952900610505</v>
      </c>
      <c r="G17" s="124"/>
      <c r="H17" s="124"/>
      <c r="I17" s="124"/>
      <c r="K17" s="160">
        <f ca="1">E17/$F17</f>
        <v>2.9336427835051313</v>
      </c>
      <c r="L17" s="160">
        <f ca="1">(F17-E17)/$F17</f>
        <v>-1.9336427835051311</v>
      </c>
      <c r="M17" s="124"/>
      <c r="N17" s="124"/>
      <c r="O17" s="124"/>
      <c r="S17" s="17"/>
      <c r="W17" s="3">
        <v>43007</v>
      </c>
      <c r="X17" s="2">
        <v>1.3397999999999999</v>
      </c>
      <c r="Y17" s="2">
        <f t="shared" si="2"/>
        <v>-3.2786914616984584E-3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1.0385552805163372</v>
      </c>
      <c r="F18" s="123">
        <f ca="1">SUMIFS(INDIRECT("fincad_data!"&amp;$B18),fincad_data!$C:$C,$C18,fincad_data!$D:$D,F$13,fincad_data!$B:$B,$D$2,fincad_data!$A:$A,$D$1)</f>
        <v>1.1000652267094864</v>
      </c>
      <c r="G18" s="123">
        <f ca="1">SUMIFS(INDIRECT("fincad_data!"&amp;$B18),fincad_data!$C:$C,$C18,fincad_data!$D:$D,G$13,fincad_data!$B:$B,$D$2,fincad_data!$A:$A,$D$1)</f>
        <v>1.6757346583925672</v>
      </c>
      <c r="H18" s="123"/>
      <c r="I18" s="123"/>
      <c r="K18" s="159">
        <f ca="1">E18/$G18</f>
        <v>0.61976117478680159</v>
      </c>
      <c r="L18" s="159">
        <f ca="1">(F18-E18)/$G18</f>
        <v>3.6706256497763219E-2</v>
      </c>
      <c r="M18" s="159">
        <f ca="1">(G18-F18)/$G18</f>
        <v>0.34353256871543514</v>
      </c>
      <c r="N18" s="123"/>
      <c r="O18" s="123"/>
      <c r="W18" s="3">
        <v>43006</v>
      </c>
      <c r="X18" s="2">
        <v>1.3442000000000001</v>
      </c>
      <c r="Y18" s="2">
        <f t="shared" si="2"/>
        <v>4.1000467440135526E-3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0.84621436359191016</v>
      </c>
      <c r="F19" s="124">
        <f ca="1">SUMIFS(INDIRECT("fincad_data!"&amp;$B19),fincad_data!$C:$C,$C18,fincad_data!$D:$D,F$13,fincad_data!$B:$B,$D$2,fincad_data!$A:$A,$D$1)</f>
        <v>0.65850898870126795</v>
      </c>
      <c r="G19" s="124">
        <f ca="1">SUMIFS(INDIRECT("fincad_data!"&amp;$B19),fincad_data!$C:$C,$C18,fincad_data!$D:$D,G$13,fincad_data!$B:$B,$D$2,fincad_data!$A:$A,$D$1)</f>
        <v>0.29159416897589352</v>
      </c>
      <c r="H19" s="124"/>
      <c r="I19" s="124"/>
      <c r="K19" s="160">
        <f ca="1">E19/$G19</f>
        <v>2.9020277276596289</v>
      </c>
      <c r="L19" s="160">
        <f ca="1">(F19-E19)/$G19</f>
        <v>-0.64372129096367514</v>
      </c>
      <c r="M19" s="160">
        <f ca="1">(G19-F19)/$G19</f>
        <v>-1.2583064366959538</v>
      </c>
      <c r="N19" s="124"/>
      <c r="O19" s="124"/>
      <c r="W19" s="3">
        <v>43005</v>
      </c>
      <c r="X19" s="2">
        <v>1.3387</v>
      </c>
      <c r="Y19" s="2">
        <f t="shared" si="2"/>
        <v>-5.2896379623657069E-3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1.0295537030185884</v>
      </c>
      <c r="F20" s="123">
        <f ca="1">SUMIFS(INDIRECT("fincad_data!"&amp;$B20),fincad_data!$C:$C,$C20,fincad_data!$D:$D,F$13,fincad_data!$B:$B,$D$2,fincad_data!$A:$A,$D$1)</f>
        <v>1.0718966591017813</v>
      </c>
      <c r="G20" s="123">
        <f ca="1">SUMIFS(INDIRECT("fincad_data!"&amp;$B20),fincad_data!$C:$C,$C20,fincad_data!$D:$D,G$13,fincad_data!$B:$B,$D$2,fincad_data!$A:$A,$D$1)</f>
        <v>1.1442660221715744</v>
      </c>
      <c r="H20" s="123">
        <f ca="1">SUMIFS(INDIRECT("fincad_data!"&amp;$B20),fincad_data!$C:$C,$C20,fincad_data!$D:$D,H$13,fincad_data!$B:$B,$D$2,fincad_data!$A:$A,$D$1)</f>
        <v>1.8030296061657478</v>
      </c>
      <c r="I20" s="123"/>
      <c r="K20" s="159">
        <f ca="1">E20/$H20</f>
        <v>0.5710131988392565</v>
      </c>
      <c r="L20" s="159">
        <f ca="1">(F20-E20)/$H20</f>
        <v>2.3484337660565548E-2</v>
      </c>
      <c r="M20" s="159">
        <f ca="1">(G20-F20)/$H20</f>
        <v>4.0137645450920176E-2</v>
      </c>
      <c r="N20" s="159">
        <f ca="1">(H20-G20)/$H20</f>
        <v>0.36536481804925786</v>
      </c>
      <c r="O20" s="123"/>
      <c r="W20" s="3">
        <v>43004</v>
      </c>
      <c r="X20" s="2">
        <v>1.3458000000000001</v>
      </c>
      <c r="Y20" s="2">
        <f t="shared" si="2"/>
        <v>-5.9426535696282254E-4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0.89673031154128069</v>
      </c>
      <c r="F21" s="124">
        <f ca="1">SUMIFS(INDIRECT("fincad_data!"&amp;$B21),fincad_data!$C:$C,$C20,fincad_data!$D:$D,F$13,fincad_data!$B:$B,$D$2,fincad_data!$A:$A,$D$1)</f>
        <v>0.76980592413099769</v>
      </c>
      <c r="G21" s="124">
        <f ca="1">SUMIFS(INDIRECT("fincad_data!"&amp;$B21),fincad_data!$C:$C,$C20,fincad_data!$D:$D,G$13,fincad_data!$B:$B,$D$2,fincad_data!$A:$A,$D$1)</f>
        <v>0.61106309097868639</v>
      </c>
      <c r="H21" s="124">
        <f ca="1">SUMIFS(INDIRECT("fincad_data!"&amp;$B21),fincad_data!$C:$C,$C20,fincad_data!$D:$D,H$13,fincad_data!$B:$B,$D$2,fincad_data!$A:$A,$D$1)</f>
        <v>0.32717468740932537</v>
      </c>
      <c r="I21" s="124"/>
      <c r="K21" s="160">
        <f ca="1">E21/$H21</f>
        <v>2.7408303455315579</v>
      </c>
      <c r="L21" s="160">
        <f ca="1">(F21-E21)/$H21</f>
        <v>-0.38794073103671683</v>
      </c>
      <c r="M21" s="160">
        <f ca="1">(G21-F21)/$H21</f>
        <v>-0.4851928931583559</v>
      </c>
      <c r="N21" s="160">
        <f ca="1">(H21-G21)/$H21</f>
        <v>-0.86769672133648512</v>
      </c>
      <c r="O21" s="124"/>
      <c r="W21" s="3">
        <v>43003</v>
      </c>
      <c r="X21" s="2">
        <v>1.3466</v>
      </c>
      <c r="Y21" s="2">
        <f t="shared" si="2"/>
        <v>-2.8179477305121997E-3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1.0193052636133273</v>
      </c>
      <c r="F22" s="123">
        <f ca="1">SUMIFS(INDIRECT("fincad_data!"&amp;$B22),fincad_data!$C:$C,$C22,fincad_data!$D:$D,F$13,fincad_data!$B:$B,$D$2,fincad_data!$A:$A,$D$1)</f>
        <v>1.0380124940342883</v>
      </c>
      <c r="G22" s="123">
        <f ca="1">SUMIFS(INDIRECT("fincad_data!"&amp;$B22),fincad_data!$C:$C,$C22,fincad_data!$D:$D,G$13,fincad_data!$B:$B,$D$2,fincad_data!$A:$A,$D$1)</f>
        <v>1.0601609591335113</v>
      </c>
      <c r="H22" s="123">
        <f ca="1">SUMIFS(INDIRECT("fincad_data!"&amp;$B22),fincad_data!$C:$C,$C22,fincad_data!$D:$D,H$13,fincad_data!$B:$B,$D$2,fincad_data!$A:$A,$D$1)</f>
        <v>1.0866383003887465</v>
      </c>
      <c r="I22" s="123">
        <f ca="1">SUMIFS(INDIRECT("fincad_data!"&amp;$B22),fincad_data!$C:$C,$C22,fincad_data!$D:$D,I$13,fincad_data!$B:$B,$D$2,fincad_data!$A:$A,$D$1)</f>
        <v>2.0604144988814728</v>
      </c>
      <c r="K22" s="159">
        <f ca="1">E22/$I22</f>
        <v>0.49470883852092506</v>
      </c>
      <c r="L22" s="159">
        <f ca="1">(F22-E22)/$I22</f>
        <v>9.0793529317118038E-3</v>
      </c>
      <c r="M22" s="159">
        <f ca="1">(G22-F22)/$I22</f>
        <v>1.0749519143476518E-2</v>
      </c>
      <c r="N22" s="159">
        <f ca="1">(H22-G22)/$I22</f>
        <v>1.2850492592441419E-2</v>
      </c>
      <c r="O22" s="159">
        <f ca="1">(I22-H22)/$I22</f>
        <v>0.47261179681144516</v>
      </c>
      <c r="W22" s="3">
        <v>43000</v>
      </c>
      <c r="X22" s="2">
        <v>1.3504</v>
      </c>
      <c r="Y22" s="2">
        <f t="shared" si="2"/>
        <v>-5.6121842769488598E-3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0.95721091812451653</v>
      </c>
      <c r="F23" s="124">
        <f ca="1">SUMIFS(INDIRECT("fincad_data!"&amp;$B23),fincad_data!$C:$C,$C22,fincad_data!$D:$D,F$13,fincad_data!$B:$B,$D$2,fincad_data!$A:$A,$D$1)</f>
        <v>0.90735491321986139</v>
      </c>
      <c r="G23" s="124">
        <f ca="1">SUMIFS(INDIRECT("fincad_data!"&amp;$B23),fincad_data!$C:$C,$C22,fincad_data!$D:$D,G$13,fincad_data!$B:$B,$D$2,fincad_data!$A:$A,$D$1)</f>
        <v>0.85233955715366394</v>
      </c>
      <c r="H23" s="124">
        <f ca="1">SUMIFS(INDIRECT("fincad_data!"&amp;$B23),fincad_data!$C:$C,$C22,fincad_data!$D:$D,H$13,fincad_data!$B:$B,$D$2,fincad_data!$A:$A,$D$1)</f>
        <v>0.78655142865503314</v>
      </c>
      <c r="I23" s="124">
        <f ca="1">SUMIFS(INDIRECT("fincad_data!"&amp;$B23),fincad_data!$C:$C,$C22,fincad_data!$D:$D,I$13,fincad_data!$B:$B,$D$2,fincad_data!$A:$A,$D$1)</f>
        <v>0.43947438378756071</v>
      </c>
      <c r="K23" s="161">
        <f ca="1">E23/$I23</f>
        <v>2.1780812566932832</v>
      </c>
      <c r="L23" s="161">
        <f ca="1">(F23-E23)/$I23</f>
        <v>-0.11344462099241541</v>
      </c>
      <c r="M23" s="161">
        <f ca="1">(G23-F23)/$I23</f>
        <v>-0.12518444327074033</v>
      </c>
      <c r="N23" s="161">
        <f ca="1">(H23-G23)/$I23</f>
        <v>-0.14969729960514011</v>
      </c>
      <c r="O23" s="161">
        <f ca="1">(I23-H23)/$I23</f>
        <v>-0.78975489282498745</v>
      </c>
      <c r="W23" s="3">
        <v>42999</v>
      </c>
      <c r="X23" s="2">
        <v>1.3580000000000001</v>
      </c>
      <c r="Y23" s="2">
        <f t="shared" si="2"/>
        <v>6.278875660582251E-3</v>
      </c>
    </row>
    <row r="24" spans="1:25" x14ac:dyDescent="0.25">
      <c r="A24" s="48"/>
      <c r="K24" s="16"/>
      <c r="W24" s="3">
        <v>42998</v>
      </c>
      <c r="X24" s="2">
        <v>1.3494999999999999</v>
      </c>
      <c r="Y24" s="2">
        <f t="shared" si="2"/>
        <v>-5.9263650893741685E-4</v>
      </c>
    </row>
    <row r="25" spans="1:25" x14ac:dyDescent="0.25">
      <c r="A25" s="48"/>
      <c r="C25" s="41" t="s">
        <v>32</v>
      </c>
      <c r="D25" s="40">
        <f ca="1">D6</f>
        <v>1.31724369955507</v>
      </c>
      <c r="L25" s="71"/>
      <c r="W25" s="3">
        <v>42997</v>
      </c>
      <c r="X25" s="2">
        <v>1.3503000000000001</v>
      </c>
      <c r="Y25" s="2">
        <f t="shared" si="2"/>
        <v>5.9263650893750565E-4</v>
      </c>
    </row>
    <row r="26" spans="1:25" x14ac:dyDescent="0.25">
      <c r="A26" s="48"/>
      <c r="L26" s="2"/>
      <c r="W26" s="3">
        <v>42996</v>
      </c>
      <c r="X26" s="2">
        <v>1.3494999999999999</v>
      </c>
      <c r="Y26" s="2">
        <f t="shared" si="2"/>
        <v>-7.3092724544784968E-3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1.3593999999999999</v>
      </c>
      <c r="Y27" s="2">
        <f t="shared" si="2"/>
        <v>1.4448441617975349E-2</v>
      </c>
    </row>
    <row r="28" spans="1:25" x14ac:dyDescent="0.25">
      <c r="A28" s="48"/>
      <c r="C28" s="8" t="s">
        <v>30</v>
      </c>
      <c r="D28" s="29">
        <f ca="1">E6</f>
        <v>1.3211379999999999</v>
      </c>
      <c r="L28" s="71"/>
      <c r="W28" s="3">
        <v>42992</v>
      </c>
      <c r="X28" s="2">
        <v>1.3399000000000001</v>
      </c>
      <c r="Y28" s="2">
        <f t="shared" si="2"/>
        <v>1.4130261410253956E-2</v>
      </c>
    </row>
    <row r="29" spans="1:25" x14ac:dyDescent="0.25">
      <c r="A29" s="48"/>
      <c r="C29" s="11" t="s">
        <v>14</v>
      </c>
      <c r="D29" s="30">
        <f ca="1">E7</f>
        <v>1.3248770000000001</v>
      </c>
      <c r="W29" s="3">
        <v>42991</v>
      </c>
      <c r="X29" s="2">
        <v>1.3210999999999999</v>
      </c>
      <c r="Y29" s="2">
        <f t="shared" si="2"/>
        <v>-5.4352062541492855E-3</v>
      </c>
    </row>
    <row r="30" spans="1:25" x14ac:dyDescent="0.25">
      <c r="A30" s="48"/>
      <c r="C30" s="11" t="s">
        <v>8</v>
      </c>
      <c r="D30" s="30">
        <f ca="1">E8</f>
        <v>1.3286500000000001</v>
      </c>
      <c r="L30" s="71"/>
      <c r="W30" s="3">
        <v>42990</v>
      </c>
      <c r="X30" s="2">
        <v>1.3283</v>
      </c>
      <c r="Y30" s="2">
        <f t="shared" si="2"/>
        <v>9.0751587070955486E-3</v>
      </c>
    </row>
    <row r="31" spans="1:25" x14ac:dyDescent="0.25">
      <c r="A31" s="48"/>
      <c r="C31" s="11" t="s">
        <v>6</v>
      </c>
      <c r="D31" s="30">
        <f ca="1">E9</f>
        <v>1.3324499999999999</v>
      </c>
      <c r="L31" s="1"/>
      <c r="W31" s="3">
        <v>42989</v>
      </c>
      <c r="X31" s="2">
        <v>1.3163</v>
      </c>
      <c r="Y31" s="2">
        <f t="shared" si="2"/>
        <v>-2.806966149054508E-3</v>
      </c>
    </row>
    <row r="32" spans="1:25" x14ac:dyDescent="0.25">
      <c r="A32" s="48"/>
      <c r="B32" s="48"/>
      <c r="C32" s="18" t="s">
        <v>67</v>
      </c>
      <c r="D32" s="31">
        <f ca="1">E10</f>
        <v>1.3476583009370799</v>
      </c>
      <c r="F32" s="4"/>
      <c r="G32" s="4"/>
      <c r="H32" s="4"/>
      <c r="L32" s="2"/>
      <c r="N32" s="74"/>
      <c r="W32" s="3">
        <v>42986</v>
      </c>
      <c r="X32" s="2">
        <v>1.32</v>
      </c>
      <c r="Y32" s="2">
        <f t="shared" si="2"/>
        <v>7.5282664207915878E-3</v>
      </c>
    </row>
    <row r="33" spans="1:25" x14ac:dyDescent="0.25">
      <c r="A33" s="48"/>
      <c r="B33" s="48"/>
      <c r="L33" s="72"/>
      <c r="N33" s="75"/>
      <c r="W33" s="3">
        <v>42985</v>
      </c>
      <c r="X33" s="2">
        <v>1.3101</v>
      </c>
      <c r="Y33" s="2">
        <f t="shared" si="2"/>
        <v>4.4369717833875732E-3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1.3043</v>
      </c>
      <c r="Y34" s="2">
        <f t="shared" si="2"/>
        <v>7.6698883956318137E-4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1.3033000000000001</v>
      </c>
      <c r="Y35" s="2">
        <f t="shared" si="2"/>
        <v>7.8570732348683774E-3</v>
      </c>
    </row>
    <row r="36" spans="1:25" x14ac:dyDescent="0.25">
      <c r="A36" s="48"/>
      <c r="B36" s="48"/>
      <c r="C36" s="49" t="s">
        <v>30</v>
      </c>
      <c r="D36" s="105">
        <f ca="1">AC2</f>
        <v>8.1218658711631267E-2</v>
      </c>
      <c r="E36" s="106">
        <f ca="1">$D$25-$D$25*D36*SQRT(B39)/SQRT($B$42)</f>
        <v>1.2639657155103428</v>
      </c>
      <c r="F36" s="106">
        <f ca="1">$D$25+$D$25*D36*SQRT(B39)/SQRT($B$42)</f>
        <v>1.3705216835997973</v>
      </c>
      <c r="G36" s="106">
        <f ca="1">IF(D28&gt;$D$25,F36,E36)/D28</f>
        <v>1.0373796557208992</v>
      </c>
      <c r="H36" s="106">
        <f ca="1">(D28-$D$25)/($D$25*D36*SQRT(B39)/SQRT($B$42))</f>
        <v>7.3093990224190719E-2</v>
      </c>
      <c r="I36" s="106">
        <f ca="1">AF2</f>
        <v>7.9399999999999915E-2</v>
      </c>
      <c r="J36" s="106">
        <f ca="1">$D$25+IF(D28&gt;$D$25,I36,I36*-1)</f>
        <v>1.39664369955507</v>
      </c>
      <c r="K36" s="107">
        <f ca="1">J36/D28</f>
        <v>1.0571520155767755</v>
      </c>
      <c r="L36" s="72"/>
      <c r="W36" s="3">
        <v>42982</v>
      </c>
      <c r="X36" s="2">
        <v>1.2930999999999999</v>
      </c>
      <c r="Y36" s="2">
        <f t="shared" si="2"/>
        <v>-1.5454759277356211E-3</v>
      </c>
    </row>
    <row r="37" spans="1:25" x14ac:dyDescent="0.25">
      <c r="A37" s="48"/>
      <c r="B37" s="48"/>
      <c r="C37" s="50" t="s">
        <v>14</v>
      </c>
      <c r="D37" s="108">
        <f ca="1">AC3</f>
        <v>7.7606242951207161E-2</v>
      </c>
      <c r="E37" s="109">
        <f ca="1">$D$25-$D$25*D37*SQRT(B40)/SQRT($B$42)</f>
        <v>1.2449587651622203</v>
      </c>
      <c r="F37" s="109">
        <f ca="1">$D$25+$D$25*D37*SQRT(B40)/SQRT($B$42)</f>
        <v>1.3895286339479198</v>
      </c>
      <c r="G37" s="109">
        <f ca="1">IF(D29&gt;$D$25,F37,E37)/D29</f>
        <v>1.0487982159460234</v>
      </c>
      <c r="H37" s="109">
        <f ca="1">(D29-$D$25)/($D$25*D37*SQRT(B40)/SQRT($B$42))</f>
        <v>0.10560015733631349</v>
      </c>
      <c r="I37" s="109">
        <f ca="1">AF3</f>
        <v>9.6499999999999808E-2</v>
      </c>
      <c r="J37" s="109">
        <f ca="1">$D$25+IF(D29&gt;$D$25,I37,I37*-1)</f>
        <v>1.4137436995550698</v>
      </c>
      <c r="K37" s="110">
        <f ca="1">J37/D29</f>
        <v>1.0670754338365522</v>
      </c>
      <c r="L37" s="73"/>
      <c r="W37" s="3">
        <v>42979</v>
      </c>
      <c r="X37" s="2">
        <v>1.2950999999999999</v>
      </c>
      <c r="Y37" s="2">
        <f t="shared" si="2"/>
        <v>1.6228124576841182E-3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8.040312922605436E-2</v>
      </c>
      <c r="E38" s="109">
        <f ca="1">$D$25-$D$25*D38*SQRT(B41)/SQRT($B$42)</f>
        <v>1.2261360292901002</v>
      </c>
      <c r="F38" s="109">
        <f ca="1">$D$25+$D$25*D38*SQRT(B41)/SQRT($B$42)</f>
        <v>1.4083513698200398</v>
      </c>
      <c r="G38" s="109">
        <f ca="1">IF(D30&gt;$D$25,F38,E38)/D30</f>
        <v>1.0599867307568132</v>
      </c>
      <c r="H38" s="109">
        <f ca="1">(D30-$D$25)/($D$25*D38*SQRT(B41)/SQRT($B$42))</f>
        <v>0.12519583051302871</v>
      </c>
      <c r="I38" s="109">
        <f ca="1">AF4</f>
        <v>0.14409999999999989</v>
      </c>
      <c r="J38" s="109">
        <f ca="1">$D$25+IF(D30&gt;$D$25,I38,I38*-1)</f>
        <v>1.4613436995550699</v>
      </c>
      <c r="K38" s="110">
        <f ca="1">J38/D30</f>
        <v>1.099871071806021</v>
      </c>
      <c r="W38" s="3">
        <v>42978</v>
      </c>
      <c r="X38" s="2">
        <v>1.2929999999999999</v>
      </c>
      <c r="Y38" s="2">
        <f t="shared" si="2"/>
        <v>3.867723892733139E-4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9.0970582385465265E-2</v>
      </c>
      <c r="E39" s="109">
        <f ca="1">$D$25-$D$25*D39*SQRT(B42)/SQRT($B$42)</f>
        <v>1.1974132730629605</v>
      </c>
      <c r="F39" s="109">
        <f ca="1">$D$25+$D$25*D39*SQRT(B42)/SQRT($B$42)</f>
        <v>1.4370741260471795</v>
      </c>
      <c r="G39" s="109">
        <f ca="1">IF(D31&gt;$D$25,F39,E39)/D31</f>
        <v>1.0785201141109833</v>
      </c>
      <c r="H39" s="109">
        <f ca="1">(D31-$D$25)/($D$25*D39*SQRT(B42)/SQRT($B$42))</f>
        <v>0.12689849222835872</v>
      </c>
      <c r="I39" s="109">
        <f ca="1">AF5</f>
        <v>0.15470000000000006</v>
      </c>
      <c r="J39" s="109">
        <f ca="1">$D$25+IF(D31&gt;$D$25,I39,I39*-1)</f>
        <v>1.4719436995550701</v>
      </c>
      <c r="K39" s="110">
        <f ca="1">J39/D31</f>
        <v>1.1046896315472026</v>
      </c>
      <c r="L39" s="72"/>
      <c r="W39" s="3">
        <v>42977</v>
      </c>
      <c r="X39" s="2">
        <v>1.2925</v>
      </c>
      <c r="Y39" s="2">
        <f t="shared" si="2"/>
        <v>5.4173278421172665E-4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0.1169519866830739</v>
      </c>
      <c r="E40" s="112">
        <f ca="1">$D$25-$D$25*D40*SQRT(B43)/SQRT($B$42)</f>
        <v>1.0993780649613534</v>
      </c>
      <c r="F40" s="112">
        <f ca="1">$D$25+$D$25*D40*SQRT(B43)/SQRT($B$42)</f>
        <v>1.5351093341487867</v>
      </c>
      <c r="G40" s="112">
        <f ca="1">IF(D32&gt;$D$25,F40,E40)/D32</f>
        <v>1.1390938883256718</v>
      </c>
      <c r="H40" s="112">
        <f ca="1">(D32-$D$25)/($D$25*D40*SQRT(B43)/SQRT($B$42))</f>
        <v>0.13960256485024863</v>
      </c>
      <c r="I40" s="112">
        <f ca="1">AF6</f>
        <v>0.32440000000000024</v>
      </c>
      <c r="J40" s="112">
        <f ca="1">$D$25+IF(D32&gt;$D$25,I40,I40*-1)</f>
        <v>1.6416436995550703</v>
      </c>
      <c r="K40" s="113">
        <f ca="1">J40/D32</f>
        <v>1.2181453551049035</v>
      </c>
      <c r="L40" s="72"/>
      <c r="W40" s="3">
        <v>42976</v>
      </c>
      <c r="X40" s="2">
        <v>1.2918000000000001</v>
      </c>
      <c r="Y40" s="2">
        <f t="shared" si="2"/>
        <v>-1.1604968228261701E-3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1.2932999999999999</v>
      </c>
      <c r="Y41" s="2">
        <f t="shared" si="2"/>
        <v>3.951196308408257E-3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1.2882</v>
      </c>
      <c r="Y42" s="2">
        <f t="shared" si="2"/>
        <v>6.3076952507263142E-3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1.2801</v>
      </c>
      <c r="Y43" s="2">
        <f t="shared" si="2"/>
        <v>7.8121948401052861E-5</v>
      </c>
    </row>
    <row r="44" spans="1:25" x14ac:dyDescent="0.25">
      <c r="A44" s="48"/>
      <c r="C44" s="49" t="s">
        <v>30</v>
      </c>
      <c r="D44" s="108">
        <f ca="1">G6</f>
        <v>8.5875257608046596E-2</v>
      </c>
      <c r="E44" s="109">
        <f ca="1">$D$25-$D$25*D44*SQRT(B47)/SQRT($B$42)</f>
        <v>1.2609110701167667</v>
      </c>
      <c r="F44" s="109">
        <f ca="1">$D$25+$D$25*D44*SQRT(B47)/SQRT($B$50)</f>
        <v>1.3735763289933733</v>
      </c>
      <c r="G44" s="109">
        <f ca="1">IF(D28&gt;$D$25,F44,E44)/D28</f>
        <v>1.0396917876810547</v>
      </c>
      <c r="H44" s="109">
        <f ca="1">(D28-$D$25)/($D$25*D44*SQRT(B47)/SQRT($B$50))</f>
        <v>6.9130457494355091E-2</v>
      </c>
      <c r="I44" s="116">
        <f ca="1">D44/D36</f>
        <v>1.0573341024129528</v>
      </c>
      <c r="W44" s="3">
        <v>42970</v>
      </c>
      <c r="X44" s="2">
        <v>1.28</v>
      </c>
      <c r="Y44" s="2">
        <f t="shared" si="2"/>
        <v>-1.8732443816803362E-3</v>
      </c>
    </row>
    <row r="45" spans="1:25" x14ac:dyDescent="0.25">
      <c r="A45" s="48"/>
      <c r="C45" s="50" t="s">
        <v>14</v>
      </c>
      <c r="D45" s="108">
        <f ca="1">G7</f>
        <v>8.6807523017769395E-2</v>
      </c>
      <c r="E45" s="109">
        <f ca="1">$D$25-$D$25*D45*SQRT(B48)/SQRT($B$42)</f>
        <v>1.2363883989049609</v>
      </c>
      <c r="F45" s="109">
        <f ca="1">$D$25+$D$25*D45*SQRT(B48)/SQRT($B$50)</f>
        <v>1.3980990002051792</v>
      </c>
      <c r="G45" s="109">
        <f ca="1">IF(D29&gt;$D$25,F45,E45)/D29</f>
        <v>1.0552670173949574</v>
      </c>
      <c r="H45" s="109">
        <f ca="1">(D29-$D$25)/($D$25*D45*SQRT(B48)/SQRT($B$50))</f>
        <v>9.4406926738942812E-2</v>
      </c>
      <c r="I45" s="116">
        <f ca="1">D45/D37</f>
        <v>1.1185636582400631</v>
      </c>
      <c r="W45" s="3">
        <v>42969</v>
      </c>
      <c r="X45" s="2">
        <v>1.2824</v>
      </c>
      <c r="Y45" s="2">
        <f t="shared" si="2"/>
        <v>-5.9088960603746656E-3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8.8483909443313094E-2</v>
      </c>
      <c r="E46" s="109">
        <f ca="1">$D$25-$D$25*D46*SQRT(B49)/SQRT($B$42)</f>
        <v>1.2169794073202287</v>
      </c>
      <c r="F46" s="109">
        <f ca="1">$D$25+$D$25*D46*SQRT(B49)/SQRT($B$50)</f>
        <v>1.4175079917899114</v>
      </c>
      <c r="G46" s="109">
        <f ca="1">IF(D30&gt;$D$25,F46,E46)/D30</f>
        <v>1.0668784042373169</v>
      </c>
      <c r="H46" s="109">
        <f ca="1">(D30-$D$25)/($D$25*D46*SQRT(B49)/SQRT($B$50))</f>
        <v>0.11376233942003977</v>
      </c>
      <c r="I46" s="116">
        <f ca="1">D46/D38</f>
        <v>1.1005033049713715</v>
      </c>
      <c r="W46" s="3">
        <v>42968</v>
      </c>
      <c r="X46" s="2">
        <v>1.29</v>
      </c>
      <c r="Y46" s="2">
        <f t="shared" si="2"/>
        <v>2.3282897595911681E-3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8.9365279063564895E-2</v>
      </c>
      <c r="E47" s="109">
        <f ca="1">$D$25-$D$25*D47*SQRT(B50)/SQRT($B$42)</f>
        <v>1.1995278487496086</v>
      </c>
      <c r="F47" s="109">
        <f ca="1">$D$25+$D$25*D47*SQRT(B50)/SQRT($B$50)</f>
        <v>1.4349595503605315</v>
      </c>
      <c r="G47" s="109">
        <f ca="1">IF(D31&gt;$D$25,F47,E47)/D31</f>
        <v>1.0769331309696661</v>
      </c>
      <c r="H47" s="109">
        <f ca="1">(D31-$D$25)/($D$25*D47*SQRT(B50)/SQRT($B$50))</f>
        <v>0.12917801928017306</v>
      </c>
      <c r="I47" s="116">
        <f ca="1">D47/D39</f>
        <v>0.9823535995944459</v>
      </c>
      <c r="W47" s="3">
        <v>42965</v>
      </c>
      <c r="X47" s="2">
        <v>1.2869999999999999</v>
      </c>
      <c r="Y47" s="2">
        <f t="shared" si="2"/>
        <v>1.5541223125545953E-4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9.4070660589008301E-2</v>
      </c>
      <c r="E48" s="112">
        <f ca="1">$D$25-$D$25*D48*SQRT(B51)/SQRT($B$42)</f>
        <v>1.142002861437349</v>
      </c>
      <c r="F48" s="112">
        <f ca="1">$D$25+$D$25*D48*SQRT(B51)/SQRT($B$50)</f>
        <v>1.4924845376727911</v>
      </c>
      <c r="G48" s="112">
        <f ca="1">IF(D32&gt;$D$25,F48,E48)/D32</f>
        <v>1.1074651019735551</v>
      </c>
      <c r="H48" s="112">
        <f ca="1">(D32-$D$25)/($D$25*D48*SQRT(B51)/SQRT($B$50))</f>
        <v>0.17355886737758219</v>
      </c>
      <c r="I48" s="117">
        <f ca="1">D48/D40</f>
        <v>0.80435282252988749</v>
      </c>
      <c r="W48" s="3">
        <v>42964</v>
      </c>
      <c r="X48" s="2">
        <v>1.2867999999999999</v>
      </c>
      <c r="Y48" s="2">
        <f t="shared" si="2"/>
        <v>-1.7857840841877897E-3</v>
      </c>
    </row>
    <row r="49" spans="2:25" x14ac:dyDescent="0.25">
      <c r="B49" s="58">
        <f>B41</f>
        <v>185</v>
      </c>
      <c r="W49" s="3">
        <v>42963</v>
      </c>
      <c r="X49" s="2">
        <v>1.2890999999999999</v>
      </c>
      <c r="Y49" s="2">
        <f t="shared" si="2"/>
        <v>1.7080749494399897E-3</v>
      </c>
    </row>
    <row r="50" spans="2:25" x14ac:dyDescent="0.25">
      <c r="B50" s="58">
        <f>B42</f>
        <v>250</v>
      </c>
      <c r="W50" s="3">
        <v>42962</v>
      </c>
      <c r="X50" s="2">
        <v>1.2868999999999999</v>
      </c>
      <c r="Y50" s="2">
        <f t="shared" si="2"/>
        <v>-7.3549667677731967E-3</v>
      </c>
    </row>
    <row r="51" spans="2:25" x14ac:dyDescent="0.25">
      <c r="B51" s="58">
        <v>500</v>
      </c>
      <c r="W51" s="3">
        <v>42961</v>
      </c>
      <c r="X51" s="2">
        <v>1.2964</v>
      </c>
      <c r="Y51" s="2">
        <f t="shared" si="2"/>
        <v>-3.8494157934914415E-3</v>
      </c>
    </row>
    <row r="52" spans="2:25" x14ac:dyDescent="0.25">
      <c r="W52" s="3">
        <v>42958</v>
      </c>
      <c r="X52" s="2">
        <v>1.3014000000000001</v>
      </c>
      <c r="Y52" s="2">
        <f t="shared" si="2"/>
        <v>2.8471413176989623E-3</v>
      </c>
    </row>
    <row r="53" spans="2:25" x14ac:dyDescent="0.25">
      <c r="W53" s="3">
        <v>42957</v>
      </c>
      <c r="X53" s="2">
        <v>1.2977000000000001</v>
      </c>
      <c r="Y53" s="2">
        <f t="shared" si="2"/>
        <v>-2.078442686565376E-3</v>
      </c>
    </row>
    <row r="54" spans="2:25" x14ac:dyDescent="0.25">
      <c r="W54" s="3">
        <v>42956</v>
      </c>
      <c r="X54" s="2">
        <v>1.3004</v>
      </c>
      <c r="Y54" s="2">
        <f t="shared" si="2"/>
        <v>9.2321902233679081E-4</v>
      </c>
    </row>
    <row r="55" spans="2:25" x14ac:dyDescent="0.25">
      <c r="B55" s="58"/>
      <c r="W55" s="3">
        <v>42955</v>
      </c>
      <c r="X55" s="2">
        <v>1.2991999999999999</v>
      </c>
      <c r="Y55" s="2">
        <f t="shared" si="2"/>
        <v>-3.304263966143041E-3</v>
      </c>
    </row>
    <row r="56" spans="2:25" x14ac:dyDescent="0.25">
      <c r="B56" s="64"/>
      <c r="W56" s="3">
        <v>42954</v>
      </c>
      <c r="X56" s="2">
        <v>1.3035000000000001</v>
      </c>
      <c r="Y56" s="2">
        <f t="shared" si="2"/>
        <v>-3.8350911304181211E-4</v>
      </c>
    </row>
    <row r="57" spans="2:25" x14ac:dyDescent="0.25">
      <c r="W57" s="3">
        <v>42951</v>
      </c>
      <c r="X57" s="2">
        <v>1.304</v>
      </c>
      <c r="Y57" s="2">
        <f t="shared" si="2"/>
        <v>-7.4872379717743215E-3</v>
      </c>
    </row>
    <row r="58" spans="2:25" x14ac:dyDescent="0.25">
      <c r="W58" s="3">
        <v>42950</v>
      </c>
      <c r="X58" s="2">
        <v>1.3138000000000001</v>
      </c>
      <c r="Y58" s="2">
        <f t="shared" si="2"/>
        <v>-6.4489431044045939E-3</v>
      </c>
    </row>
    <row r="59" spans="2:25" x14ac:dyDescent="0.25">
      <c r="W59" s="3">
        <v>42949</v>
      </c>
      <c r="X59" s="2">
        <v>1.3223</v>
      </c>
      <c r="Y59" s="2">
        <f t="shared" si="2"/>
        <v>1.5136610776218284E-3</v>
      </c>
    </row>
    <row r="60" spans="2:25" x14ac:dyDescent="0.25">
      <c r="W60" s="3">
        <v>42948</v>
      </c>
      <c r="X60" s="2">
        <v>1.3203</v>
      </c>
      <c r="Y60" s="2">
        <f t="shared" si="2"/>
        <v>-9.0847155918831913E-4</v>
      </c>
    </row>
    <row r="61" spans="2:25" x14ac:dyDescent="0.25">
      <c r="W61" s="3">
        <v>42947</v>
      </c>
      <c r="X61" s="2">
        <v>1.3214999999999999</v>
      </c>
      <c r="Y61" s="2">
        <f t="shared" si="2"/>
        <v>5.9959953461800435E-3</v>
      </c>
    </row>
    <row r="62" spans="2:25" x14ac:dyDescent="0.25">
      <c r="W62" s="3">
        <v>42944</v>
      </c>
      <c r="X62" s="2">
        <v>1.3136000000000001</v>
      </c>
      <c r="Y62" s="2">
        <f t="shared" si="2"/>
        <v>5.3431162915138618E-3</v>
      </c>
    </row>
    <row r="63" spans="2:25" x14ac:dyDescent="0.25">
      <c r="W63" s="3">
        <v>42943</v>
      </c>
      <c r="X63" s="2">
        <v>1.3066</v>
      </c>
      <c r="Y63" s="2">
        <f t="shared" si="2"/>
        <v>-4.2767745041272127E-3</v>
      </c>
    </row>
    <row r="64" spans="2:25" x14ac:dyDescent="0.25">
      <c r="W64" s="3">
        <v>42942</v>
      </c>
      <c r="X64" s="2">
        <v>1.3122</v>
      </c>
      <c r="Y64" s="2">
        <f t="shared" si="2"/>
        <v>7.4196232832551843E-3</v>
      </c>
    </row>
    <row r="65" spans="11:25" x14ac:dyDescent="0.25">
      <c r="W65" s="3">
        <v>42941</v>
      </c>
      <c r="X65" s="2">
        <v>1.3025</v>
      </c>
      <c r="Y65" s="2">
        <f t="shared" si="2"/>
        <v>-2.3029977455637008E-4</v>
      </c>
    </row>
    <row r="66" spans="11:25" x14ac:dyDescent="0.25">
      <c r="W66" s="3">
        <v>42940</v>
      </c>
      <c r="X66" s="2">
        <v>1.3028</v>
      </c>
      <c r="Y66" s="2">
        <f t="shared" si="2"/>
        <v>2.382325814535693E-3</v>
      </c>
    </row>
    <row r="67" spans="11:25" x14ac:dyDescent="0.25">
      <c r="K67" s="48"/>
      <c r="W67" s="3">
        <v>42937</v>
      </c>
      <c r="X67" s="2">
        <v>1.2997000000000001</v>
      </c>
      <c r="Y67" s="2">
        <f t="shared" si="2"/>
        <v>1.848287010576218E-3</v>
      </c>
    </row>
    <row r="68" spans="11:25" x14ac:dyDescent="0.25">
      <c r="W68" s="3">
        <v>42936</v>
      </c>
      <c r="X68" s="2">
        <v>1.2972999999999999</v>
      </c>
      <c r="Y68" s="2">
        <f t="shared" si="2"/>
        <v>-3.7699602257950425E-3</v>
      </c>
    </row>
    <row r="69" spans="11:25" x14ac:dyDescent="0.25">
      <c r="W69" s="3">
        <v>42935</v>
      </c>
      <c r="X69" s="2">
        <v>1.3022</v>
      </c>
      <c r="Y69" s="2">
        <f t="shared" si="2"/>
        <v>-1.3813216838366143E-3</v>
      </c>
    </row>
    <row r="70" spans="11:25" x14ac:dyDescent="0.25">
      <c r="W70" s="3">
        <v>42934</v>
      </c>
      <c r="X70" s="2">
        <v>1.304</v>
      </c>
      <c r="Y70" s="2">
        <f t="shared" ref="Y70:Y133" si="3">LN(X70/X71)</f>
        <v>-1.1496456525851484E-3</v>
      </c>
    </row>
    <row r="71" spans="11:25" x14ac:dyDescent="0.25">
      <c r="W71" s="3">
        <v>42933</v>
      </c>
      <c r="X71" s="2">
        <v>1.3054999999999999</v>
      </c>
      <c r="Y71" s="2">
        <f t="shared" si="3"/>
        <v>-3.2883446447698355E-3</v>
      </c>
    </row>
    <row r="72" spans="11:25" x14ac:dyDescent="0.25">
      <c r="W72" s="3">
        <v>42930</v>
      </c>
      <c r="X72" s="2">
        <v>1.3098000000000001</v>
      </c>
      <c r="Y72" s="2">
        <f t="shared" si="3"/>
        <v>1.2213540462046072E-2</v>
      </c>
    </row>
    <row r="73" spans="11:25" x14ac:dyDescent="0.25">
      <c r="W73" s="3">
        <v>42929</v>
      </c>
      <c r="X73" s="2">
        <v>1.2939000000000001</v>
      </c>
      <c r="Y73" s="2">
        <f t="shared" si="3"/>
        <v>4.1821622294875354E-3</v>
      </c>
    </row>
    <row r="74" spans="11:25" x14ac:dyDescent="0.25">
      <c r="W74" s="3">
        <v>42928</v>
      </c>
      <c r="X74" s="2">
        <v>1.2885</v>
      </c>
      <c r="Y74" s="2">
        <f t="shared" si="3"/>
        <v>2.8756868999225658E-3</v>
      </c>
    </row>
    <row r="75" spans="11:25" x14ac:dyDescent="0.25">
      <c r="W75" s="3">
        <v>42927</v>
      </c>
      <c r="X75" s="2">
        <v>1.2847999999999999</v>
      </c>
      <c r="Y75" s="2">
        <f t="shared" si="3"/>
        <v>-2.5652002095450637E-3</v>
      </c>
    </row>
    <row r="76" spans="11:25" x14ac:dyDescent="0.25">
      <c r="W76" s="3">
        <v>42926</v>
      </c>
      <c r="X76" s="2">
        <v>1.2881</v>
      </c>
      <c r="Y76" s="2">
        <f t="shared" si="3"/>
        <v>-6.9845953714510922E-4</v>
      </c>
    </row>
    <row r="77" spans="11:25" x14ac:dyDescent="0.25">
      <c r="W77" s="3">
        <v>42923</v>
      </c>
      <c r="X77" s="2">
        <v>1.2889999999999999</v>
      </c>
      <c r="Y77" s="2">
        <f t="shared" si="3"/>
        <v>-6.2642794074400099E-3</v>
      </c>
    </row>
    <row r="78" spans="11:25" x14ac:dyDescent="0.25">
      <c r="W78" s="3">
        <v>42922</v>
      </c>
      <c r="X78" s="2">
        <v>1.2970999999999999</v>
      </c>
      <c r="Y78" s="2">
        <f t="shared" si="3"/>
        <v>2.856593334134926E-3</v>
      </c>
    </row>
    <row r="79" spans="11:25" x14ac:dyDescent="0.25">
      <c r="W79" s="3">
        <v>42921</v>
      </c>
      <c r="X79" s="2">
        <v>1.2934000000000001</v>
      </c>
      <c r="Y79" s="2">
        <f t="shared" si="3"/>
        <v>1.0830046699453534E-3</v>
      </c>
    </row>
    <row r="80" spans="11:25" x14ac:dyDescent="0.25">
      <c r="W80" s="3">
        <v>42920</v>
      </c>
      <c r="X80" s="2">
        <v>1.292</v>
      </c>
      <c r="Y80" s="2">
        <f t="shared" si="3"/>
        <v>-1.5467907182986822E-3</v>
      </c>
    </row>
    <row r="81" spans="23:25" x14ac:dyDescent="0.25">
      <c r="W81" s="3">
        <v>42919</v>
      </c>
      <c r="X81" s="2">
        <v>1.294</v>
      </c>
      <c r="Y81" s="2">
        <f t="shared" si="3"/>
        <v>-6.5472985666760906E-3</v>
      </c>
    </row>
    <row r="82" spans="23:25" x14ac:dyDescent="0.25">
      <c r="W82" s="3">
        <v>42916</v>
      </c>
      <c r="X82" s="2">
        <v>1.3025</v>
      </c>
      <c r="Y82" s="2">
        <f t="shared" si="3"/>
        <v>1.3829135578268599E-3</v>
      </c>
    </row>
    <row r="83" spans="23:25" x14ac:dyDescent="0.25">
      <c r="W83" s="3">
        <v>42915</v>
      </c>
      <c r="X83" s="2">
        <v>1.3007</v>
      </c>
      <c r="Y83" s="2">
        <f t="shared" si="3"/>
        <v>6.2468872408999393E-3</v>
      </c>
    </row>
    <row r="84" spans="23:25" x14ac:dyDescent="0.25">
      <c r="W84" s="3">
        <v>42914</v>
      </c>
      <c r="X84" s="2">
        <v>1.2926</v>
      </c>
      <c r="Y84" s="2">
        <f t="shared" si="3"/>
        <v>8.702463623873823E-3</v>
      </c>
    </row>
    <row r="85" spans="23:25" x14ac:dyDescent="0.25">
      <c r="W85" s="3">
        <v>42913</v>
      </c>
      <c r="X85" s="2">
        <v>1.2814000000000001</v>
      </c>
      <c r="Y85" s="2">
        <f t="shared" si="3"/>
        <v>7.1269440562665856E-3</v>
      </c>
    </row>
    <row r="86" spans="23:25" x14ac:dyDescent="0.25">
      <c r="W86" s="3">
        <v>42912</v>
      </c>
      <c r="X86" s="2">
        <v>1.2723</v>
      </c>
      <c r="Y86" s="2">
        <f t="shared" si="3"/>
        <v>3.9306631534715992E-4</v>
      </c>
    </row>
    <row r="87" spans="23:25" x14ac:dyDescent="0.25">
      <c r="W87" s="3">
        <v>42909</v>
      </c>
      <c r="X87" s="2">
        <v>1.2718</v>
      </c>
      <c r="Y87" s="2">
        <f t="shared" si="3"/>
        <v>2.8346475673761908E-3</v>
      </c>
    </row>
    <row r="88" spans="23:25" x14ac:dyDescent="0.25">
      <c r="W88" s="3">
        <v>42908</v>
      </c>
      <c r="X88" s="2">
        <v>1.2682</v>
      </c>
      <c r="Y88" s="2">
        <f t="shared" si="3"/>
        <v>8.6774746106859626E-4</v>
      </c>
    </row>
    <row r="89" spans="23:25" x14ac:dyDescent="0.25">
      <c r="W89" s="3">
        <v>42907</v>
      </c>
      <c r="X89" s="2">
        <v>1.2671000000000001</v>
      </c>
      <c r="Y89" s="2">
        <f t="shared" si="3"/>
        <v>3.3201611527382906E-3</v>
      </c>
    </row>
    <row r="90" spans="23:25" x14ac:dyDescent="0.25">
      <c r="W90" s="3">
        <v>42906</v>
      </c>
      <c r="X90" s="2">
        <v>1.2629000000000001</v>
      </c>
      <c r="Y90" s="2">
        <f t="shared" si="3"/>
        <v>-8.5153869435893644E-3</v>
      </c>
    </row>
    <row r="91" spans="23:25" x14ac:dyDescent="0.25">
      <c r="W91" s="3">
        <v>42905</v>
      </c>
      <c r="X91" s="2">
        <v>1.2737000000000001</v>
      </c>
      <c r="Y91" s="2">
        <f t="shared" si="3"/>
        <v>-3.6050195782621366E-3</v>
      </c>
    </row>
    <row r="92" spans="23:25" x14ac:dyDescent="0.25">
      <c r="W92" s="3">
        <v>42902</v>
      </c>
      <c r="X92" s="2">
        <v>1.2783</v>
      </c>
      <c r="Y92" s="2">
        <f t="shared" si="3"/>
        <v>1.9576373661209776E-3</v>
      </c>
    </row>
    <row r="93" spans="23:25" x14ac:dyDescent="0.25">
      <c r="W93" s="3">
        <v>42901</v>
      </c>
      <c r="X93" s="2">
        <v>1.2758</v>
      </c>
      <c r="Y93" s="2">
        <f t="shared" si="3"/>
        <v>5.4882591835853794E-4</v>
      </c>
    </row>
    <row r="94" spans="23:25" x14ac:dyDescent="0.25">
      <c r="W94" s="3">
        <v>42900</v>
      </c>
      <c r="X94" s="2">
        <v>1.2751000000000001</v>
      </c>
      <c r="Y94" s="2">
        <f t="shared" si="3"/>
        <v>-2.3524799167477678E-4</v>
      </c>
    </row>
    <row r="95" spans="23:25" x14ac:dyDescent="0.25">
      <c r="W95" s="3">
        <v>42899</v>
      </c>
      <c r="X95" s="2">
        <v>1.2753999999999999</v>
      </c>
      <c r="Y95" s="2">
        <f t="shared" si="3"/>
        <v>7.4765232383885612E-3</v>
      </c>
    </row>
    <row r="96" spans="23:25" x14ac:dyDescent="0.25">
      <c r="W96" s="3">
        <v>42898</v>
      </c>
      <c r="X96" s="2">
        <v>1.2659</v>
      </c>
      <c r="Y96" s="2">
        <f t="shared" si="3"/>
        <v>-6.8490722374111293E-3</v>
      </c>
    </row>
    <row r="97" spans="23:25" x14ac:dyDescent="0.25">
      <c r="W97" s="3">
        <v>42895</v>
      </c>
      <c r="X97" s="2">
        <v>1.2746</v>
      </c>
      <c r="Y97" s="2">
        <f t="shared" si="3"/>
        <v>-1.6341504416980467E-2</v>
      </c>
    </row>
    <row r="98" spans="23:25" x14ac:dyDescent="0.25">
      <c r="W98" s="3">
        <v>42894</v>
      </c>
      <c r="X98" s="2">
        <v>1.2955999999999999</v>
      </c>
      <c r="Y98" s="2">
        <f t="shared" si="3"/>
        <v>-3.0868961504590506E-4</v>
      </c>
    </row>
    <row r="99" spans="23:25" x14ac:dyDescent="0.25">
      <c r="W99" s="3">
        <v>42893</v>
      </c>
      <c r="X99" s="2">
        <v>1.296</v>
      </c>
      <c r="Y99" s="2">
        <f t="shared" si="3"/>
        <v>3.7880297315469576E-3</v>
      </c>
    </row>
    <row r="100" spans="23:25" x14ac:dyDescent="0.25">
      <c r="W100" s="3">
        <v>42892</v>
      </c>
      <c r="X100" s="2">
        <v>1.2911000000000001</v>
      </c>
      <c r="Y100" s="2">
        <f t="shared" si="3"/>
        <v>5.4232036967391398E-4</v>
      </c>
    </row>
    <row r="101" spans="23:25" x14ac:dyDescent="0.25">
      <c r="W101" s="3">
        <v>42891</v>
      </c>
      <c r="X101" s="2">
        <v>1.2904</v>
      </c>
      <c r="Y101" s="2">
        <f t="shared" si="3"/>
        <v>1.2406949482345921E-3</v>
      </c>
    </row>
    <row r="102" spans="23:25" x14ac:dyDescent="0.25">
      <c r="W102" s="3">
        <v>42888</v>
      </c>
      <c r="X102" s="2">
        <v>1.2887999999999999</v>
      </c>
      <c r="Y102" s="2">
        <f t="shared" si="3"/>
        <v>4.6565774997419675E-4</v>
      </c>
    </row>
    <row r="103" spans="23:25" x14ac:dyDescent="0.25">
      <c r="W103" s="3">
        <v>42887</v>
      </c>
      <c r="X103" s="2">
        <v>1.2882</v>
      </c>
      <c r="Y103" s="2">
        <f t="shared" si="3"/>
        <v>-6.2082882639694949E-4</v>
      </c>
    </row>
    <row r="104" spans="23:25" x14ac:dyDescent="0.25">
      <c r="W104" s="3">
        <v>42886</v>
      </c>
      <c r="X104" s="2">
        <v>1.2889999999999999</v>
      </c>
      <c r="Y104" s="2">
        <f t="shared" si="3"/>
        <v>2.4078616627939945E-3</v>
      </c>
    </row>
    <row r="105" spans="23:25" x14ac:dyDescent="0.25">
      <c r="W105" s="3">
        <v>42885</v>
      </c>
      <c r="X105" s="2">
        <v>1.2859</v>
      </c>
      <c r="Y105" s="2">
        <f t="shared" si="3"/>
        <v>1.4786570264868251E-3</v>
      </c>
    </row>
    <row r="106" spans="23:25" x14ac:dyDescent="0.25">
      <c r="W106" s="3">
        <v>42884</v>
      </c>
      <c r="X106" s="2">
        <v>1.284</v>
      </c>
      <c r="Y106" s="2">
        <f t="shared" si="3"/>
        <v>2.8076761541985617E-3</v>
      </c>
    </row>
    <row r="107" spans="23:25" x14ac:dyDescent="0.25">
      <c r="W107" s="3">
        <v>42881</v>
      </c>
      <c r="X107" s="2">
        <v>1.2804</v>
      </c>
      <c r="Y107" s="2">
        <f t="shared" si="3"/>
        <v>-1.072021452745771E-2</v>
      </c>
    </row>
    <row r="108" spans="23:25" x14ac:dyDescent="0.25">
      <c r="W108" s="3">
        <v>42880</v>
      </c>
      <c r="X108" s="2">
        <v>1.2942</v>
      </c>
      <c r="Y108" s="2">
        <f t="shared" si="3"/>
        <v>-2.3153518099973147E-3</v>
      </c>
    </row>
    <row r="109" spans="23:25" x14ac:dyDescent="0.25">
      <c r="W109" s="3">
        <v>42879</v>
      </c>
      <c r="X109" s="2">
        <v>1.2972000000000001</v>
      </c>
      <c r="Y109" s="2">
        <f t="shared" si="3"/>
        <v>8.4834000383349315E-4</v>
      </c>
    </row>
    <row r="110" spans="23:25" x14ac:dyDescent="0.25">
      <c r="W110" s="3">
        <v>42878</v>
      </c>
      <c r="X110" s="2">
        <v>1.2961</v>
      </c>
      <c r="Y110" s="2">
        <f t="shared" si="3"/>
        <v>-3.0045090202987243E-3</v>
      </c>
    </row>
    <row r="111" spans="23:25" x14ac:dyDescent="0.25">
      <c r="W111" s="3">
        <v>42877</v>
      </c>
      <c r="X111" s="2">
        <v>1.3</v>
      </c>
      <c r="Y111" s="2">
        <f t="shared" si="3"/>
        <v>-2.7654035137782487E-3</v>
      </c>
    </row>
    <row r="112" spans="23:25" x14ac:dyDescent="0.25">
      <c r="W112" s="3">
        <v>42874</v>
      </c>
      <c r="X112" s="2">
        <v>1.3035999999999999</v>
      </c>
      <c r="Y112" s="2">
        <f t="shared" si="3"/>
        <v>7.5460433535211721E-3</v>
      </c>
    </row>
    <row r="113" spans="23:25" x14ac:dyDescent="0.25">
      <c r="W113" s="3">
        <v>42873</v>
      </c>
      <c r="X113" s="2">
        <v>1.2938000000000001</v>
      </c>
      <c r="Y113" s="2">
        <f t="shared" si="3"/>
        <v>-2.4702807065587556E-3</v>
      </c>
    </row>
    <row r="114" spans="23:25" x14ac:dyDescent="0.25">
      <c r="W114" s="3">
        <v>42872</v>
      </c>
      <c r="X114" s="2">
        <v>1.2969999999999999</v>
      </c>
      <c r="Y114" s="2">
        <f t="shared" si="3"/>
        <v>4.0947250784739604E-3</v>
      </c>
    </row>
    <row r="115" spans="23:25" x14ac:dyDescent="0.25">
      <c r="W115" s="3">
        <v>42871</v>
      </c>
      <c r="X115" s="2">
        <v>1.2917000000000001</v>
      </c>
      <c r="Y115" s="2">
        <f t="shared" si="3"/>
        <v>1.6270874856059976E-3</v>
      </c>
    </row>
    <row r="116" spans="23:25" x14ac:dyDescent="0.25">
      <c r="W116" s="3">
        <v>42870</v>
      </c>
      <c r="X116" s="2">
        <v>1.2896000000000001</v>
      </c>
      <c r="Y116" s="2">
        <f t="shared" si="3"/>
        <v>4.6536881317655443E-4</v>
      </c>
    </row>
    <row r="117" spans="23:25" x14ac:dyDescent="0.25">
      <c r="W117" s="3">
        <v>42867</v>
      </c>
      <c r="X117" s="2">
        <v>1.2889999999999999</v>
      </c>
      <c r="Y117" s="2">
        <f t="shared" si="3"/>
        <v>3.1036623464523409E-4</v>
      </c>
    </row>
    <row r="118" spans="23:25" x14ac:dyDescent="0.25">
      <c r="W118" s="3">
        <v>42866</v>
      </c>
      <c r="X118" s="2">
        <v>1.2886</v>
      </c>
      <c r="Y118" s="2">
        <f t="shared" si="3"/>
        <v>-4.0272669053430703E-3</v>
      </c>
    </row>
    <row r="119" spans="23:25" x14ac:dyDescent="0.25">
      <c r="W119" s="3">
        <v>42865</v>
      </c>
      <c r="X119" s="2">
        <v>1.2938000000000001</v>
      </c>
      <c r="Y119" s="2">
        <f t="shared" si="3"/>
        <v>3.0921459739255148E-4</v>
      </c>
    </row>
    <row r="120" spans="23:25" x14ac:dyDescent="0.25">
      <c r="W120" s="3">
        <v>42864</v>
      </c>
      <c r="X120" s="2">
        <v>1.2934000000000001</v>
      </c>
      <c r="Y120" s="2">
        <f t="shared" si="3"/>
        <v>-4.6378604835346413E-4</v>
      </c>
    </row>
    <row r="121" spans="23:25" x14ac:dyDescent="0.25">
      <c r="W121" s="3">
        <v>42863</v>
      </c>
      <c r="X121" s="2">
        <v>1.294</v>
      </c>
      <c r="Y121" s="2">
        <f t="shared" si="3"/>
        <v>-3.2404935385222881E-3</v>
      </c>
    </row>
    <row r="122" spans="23:25" x14ac:dyDescent="0.25">
      <c r="W122" s="3">
        <v>42860</v>
      </c>
      <c r="X122" s="2">
        <v>1.2982</v>
      </c>
      <c r="Y122" s="2">
        <f t="shared" si="3"/>
        <v>4.5551130682224559E-3</v>
      </c>
    </row>
    <row r="123" spans="23:25" x14ac:dyDescent="0.25">
      <c r="W123" s="3">
        <v>42859</v>
      </c>
      <c r="X123" s="2">
        <v>1.2923</v>
      </c>
      <c r="Y123" s="2">
        <f t="shared" si="3"/>
        <v>4.3427753402012171E-3</v>
      </c>
    </row>
    <row r="124" spans="23:25" x14ac:dyDescent="0.25">
      <c r="W124" s="3">
        <v>42858</v>
      </c>
      <c r="X124" s="2">
        <v>1.2867</v>
      </c>
      <c r="Y124" s="2">
        <f t="shared" si="3"/>
        <v>-5.5801121309627258E-3</v>
      </c>
    </row>
    <row r="125" spans="23:25" x14ac:dyDescent="0.25">
      <c r="W125" s="3">
        <v>42857</v>
      </c>
      <c r="X125" s="2">
        <v>1.2939000000000001</v>
      </c>
      <c r="Y125" s="2">
        <f t="shared" si="3"/>
        <v>4.1045556173652607E-3</v>
      </c>
    </row>
    <row r="126" spans="23:25" x14ac:dyDescent="0.25">
      <c r="W126" s="3">
        <v>42856</v>
      </c>
      <c r="X126" s="2">
        <v>1.2886</v>
      </c>
      <c r="Y126" s="2">
        <f t="shared" si="3"/>
        <v>-5.0315545249994577E-3</v>
      </c>
    </row>
    <row r="127" spans="23:25" x14ac:dyDescent="0.25">
      <c r="W127" s="3">
        <v>42853</v>
      </c>
      <c r="X127" s="2">
        <v>1.2950999999999999</v>
      </c>
      <c r="Y127" s="2">
        <f t="shared" si="3"/>
        <v>3.635664418542271E-3</v>
      </c>
    </row>
    <row r="128" spans="23:25" x14ac:dyDescent="0.25">
      <c r="W128" s="3">
        <v>42852</v>
      </c>
      <c r="X128" s="2">
        <v>1.2904</v>
      </c>
      <c r="Y128" s="2">
        <f t="shared" si="3"/>
        <v>4.3491836185018959E-3</v>
      </c>
    </row>
    <row r="129" spans="23:25" x14ac:dyDescent="0.25">
      <c r="W129" s="3">
        <v>42851</v>
      </c>
      <c r="X129" s="2">
        <v>1.2847999999999999</v>
      </c>
      <c r="Y129" s="2">
        <f t="shared" si="3"/>
        <v>4.6710783254915209E-4</v>
      </c>
    </row>
    <row r="130" spans="23:25" x14ac:dyDescent="0.25">
      <c r="W130" s="3">
        <v>42850</v>
      </c>
      <c r="X130" s="2">
        <v>1.2842</v>
      </c>
      <c r="Y130" s="2">
        <f t="shared" si="3"/>
        <v>3.5884272845849402E-3</v>
      </c>
    </row>
    <row r="131" spans="23:25" x14ac:dyDescent="0.25">
      <c r="W131" s="3">
        <v>42849</v>
      </c>
      <c r="X131" s="2">
        <v>1.2796000000000001</v>
      </c>
      <c r="Y131" s="2">
        <f t="shared" si="3"/>
        <v>-1.6397926604153977E-3</v>
      </c>
    </row>
    <row r="132" spans="23:25" x14ac:dyDescent="0.25">
      <c r="W132" s="3">
        <v>42846</v>
      </c>
      <c r="X132" s="2">
        <v>1.2817000000000001</v>
      </c>
      <c r="Y132" s="2">
        <f t="shared" si="3"/>
        <v>3.1213422024799924E-4</v>
      </c>
    </row>
    <row r="133" spans="23:25" x14ac:dyDescent="0.25">
      <c r="W133" s="3">
        <v>42845</v>
      </c>
      <c r="X133" s="2">
        <v>1.2812999999999999</v>
      </c>
      <c r="Y133" s="2">
        <f t="shared" si="3"/>
        <v>2.8136009182528807E-3</v>
      </c>
    </row>
    <row r="134" spans="23:25" x14ac:dyDescent="0.25">
      <c r="W134" s="3">
        <v>42844</v>
      </c>
      <c r="X134" s="2">
        <v>1.2777000000000001</v>
      </c>
      <c r="Y134" s="2">
        <f t="shared" ref="Y134:Y197" si="4">LN(X134/X135)</f>
        <v>-4.996497239950797E-3</v>
      </c>
    </row>
    <row r="135" spans="23:25" x14ac:dyDescent="0.25">
      <c r="W135" s="3">
        <v>42843</v>
      </c>
      <c r="X135" s="2">
        <v>1.2841</v>
      </c>
      <c r="Y135" s="2">
        <f t="shared" si="4"/>
        <v>2.1728005853581561E-2</v>
      </c>
    </row>
    <row r="136" spans="23:25" x14ac:dyDescent="0.25">
      <c r="W136" s="3">
        <v>42842</v>
      </c>
      <c r="X136" s="2">
        <v>1.2565</v>
      </c>
      <c r="Y136" s="2">
        <f t="shared" si="4"/>
        <v>3.3482174136600269E-3</v>
      </c>
    </row>
    <row r="137" spans="23:25" x14ac:dyDescent="0.25">
      <c r="W137" s="3">
        <v>42839</v>
      </c>
      <c r="X137" s="2">
        <v>1.2523</v>
      </c>
      <c r="Y137" s="2">
        <f t="shared" si="4"/>
        <v>1.5983380690327944E-3</v>
      </c>
    </row>
    <row r="138" spans="23:25" x14ac:dyDescent="0.25">
      <c r="W138" s="3">
        <v>42838</v>
      </c>
      <c r="X138" s="2">
        <v>1.2503</v>
      </c>
      <c r="Y138" s="2">
        <f t="shared" si="4"/>
        <v>-2.9549196919120657E-3</v>
      </c>
    </row>
    <row r="139" spans="23:25" x14ac:dyDescent="0.25">
      <c r="W139" s="3">
        <v>42837</v>
      </c>
      <c r="X139" s="2">
        <v>1.254</v>
      </c>
      <c r="Y139" s="2">
        <f t="shared" si="4"/>
        <v>3.9151502210024985E-3</v>
      </c>
    </row>
    <row r="140" spans="23:25" x14ac:dyDescent="0.25">
      <c r="W140" s="3">
        <v>42836</v>
      </c>
      <c r="X140" s="2">
        <v>1.2490999999999999</v>
      </c>
      <c r="Y140" s="2">
        <f t="shared" si="4"/>
        <v>6.102966023642251E-3</v>
      </c>
    </row>
    <row r="141" spans="23:25" x14ac:dyDescent="0.25">
      <c r="W141" s="3">
        <v>42835</v>
      </c>
      <c r="X141" s="2">
        <v>1.2415</v>
      </c>
      <c r="Y141" s="2">
        <f t="shared" si="4"/>
        <v>3.5503950794352566E-3</v>
      </c>
    </row>
    <row r="142" spans="23:25" x14ac:dyDescent="0.25">
      <c r="W142" s="3">
        <v>42832</v>
      </c>
      <c r="X142" s="2">
        <v>1.2371000000000001</v>
      </c>
      <c r="Y142" s="2">
        <f t="shared" si="4"/>
        <v>-7.970735811250379E-3</v>
      </c>
    </row>
    <row r="143" spans="23:25" x14ac:dyDescent="0.25">
      <c r="W143" s="3">
        <v>42831</v>
      </c>
      <c r="X143" s="2">
        <v>1.2469999999999999</v>
      </c>
      <c r="Y143" s="2">
        <f t="shared" si="4"/>
        <v>-1.0419589769688927E-3</v>
      </c>
    </row>
    <row r="144" spans="23:25" x14ac:dyDescent="0.25">
      <c r="W144" s="3">
        <v>42830</v>
      </c>
      <c r="X144" s="2">
        <v>1.2483</v>
      </c>
      <c r="Y144" s="2">
        <f t="shared" si="4"/>
        <v>3.4506313578805945E-3</v>
      </c>
    </row>
    <row r="145" spans="23:25" x14ac:dyDescent="0.25">
      <c r="W145" s="3">
        <v>42829</v>
      </c>
      <c r="X145" s="2">
        <v>1.244</v>
      </c>
      <c r="Y145" s="2">
        <f t="shared" si="4"/>
        <v>-3.6909293285189906E-3</v>
      </c>
    </row>
    <row r="146" spans="23:25" x14ac:dyDescent="0.25">
      <c r="W146" s="3">
        <v>42828</v>
      </c>
      <c r="X146" s="2">
        <v>1.2485999999999999</v>
      </c>
      <c r="Y146" s="2">
        <f t="shared" si="4"/>
        <v>-5.1126489382404567E-3</v>
      </c>
    </row>
    <row r="147" spans="23:25" x14ac:dyDescent="0.25">
      <c r="W147" s="3">
        <v>42825</v>
      </c>
      <c r="X147" s="2">
        <v>1.2549999999999999</v>
      </c>
      <c r="Y147" s="2">
        <f t="shared" si="4"/>
        <v>6.5553036727021997E-3</v>
      </c>
    </row>
    <row r="148" spans="23:25" x14ac:dyDescent="0.25">
      <c r="W148" s="3">
        <v>42824</v>
      </c>
      <c r="X148" s="2">
        <v>1.2467999999999999</v>
      </c>
      <c r="Y148" s="2">
        <f t="shared" si="4"/>
        <v>2.7307060579447508E-3</v>
      </c>
    </row>
    <row r="149" spans="23:25" x14ac:dyDescent="0.25">
      <c r="W149" s="3">
        <v>42823</v>
      </c>
      <c r="X149" s="2">
        <v>1.2434000000000001</v>
      </c>
      <c r="Y149" s="2">
        <f t="shared" si="4"/>
        <v>-1.2859670635708817E-3</v>
      </c>
    </row>
    <row r="150" spans="23:25" x14ac:dyDescent="0.25">
      <c r="W150" s="3">
        <v>42822</v>
      </c>
      <c r="X150" s="2">
        <v>1.2450000000000001</v>
      </c>
      <c r="Y150" s="2">
        <f t="shared" si="4"/>
        <v>-8.7169171252730517E-3</v>
      </c>
    </row>
    <row r="151" spans="23:25" x14ac:dyDescent="0.25">
      <c r="W151" s="3">
        <v>42821</v>
      </c>
      <c r="X151" s="2">
        <v>1.2559</v>
      </c>
      <c r="Y151" s="2">
        <f t="shared" si="4"/>
        <v>6.8712318924176227E-3</v>
      </c>
    </row>
    <row r="152" spans="23:25" x14ac:dyDescent="0.25">
      <c r="W152" s="3">
        <v>42818</v>
      </c>
      <c r="X152" s="2">
        <v>1.2473000000000001</v>
      </c>
      <c r="Y152" s="2">
        <f t="shared" si="4"/>
        <v>-3.8409265432384483E-3</v>
      </c>
    </row>
    <row r="153" spans="23:25" x14ac:dyDescent="0.25">
      <c r="W153" s="3">
        <v>42817</v>
      </c>
      <c r="X153" s="2">
        <v>1.2521</v>
      </c>
      <c r="Y153" s="2">
        <f t="shared" si="4"/>
        <v>2.8793109550740155E-3</v>
      </c>
    </row>
    <row r="154" spans="23:25" x14ac:dyDescent="0.25">
      <c r="W154" s="3">
        <v>42816</v>
      </c>
      <c r="X154" s="2">
        <v>1.2484999999999999</v>
      </c>
      <c r="Y154" s="2">
        <f t="shared" si="4"/>
        <v>5.608300431419244E-4</v>
      </c>
    </row>
    <row r="155" spans="23:25" x14ac:dyDescent="0.25">
      <c r="W155" s="3">
        <v>42815</v>
      </c>
      <c r="X155" s="2">
        <v>1.2478</v>
      </c>
      <c r="Y155" s="2">
        <f t="shared" si="4"/>
        <v>9.6634670498068048E-3</v>
      </c>
    </row>
    <row r="156" spans="23:25" x14ac:dyDescent="0.25">
      <c r="W156" s="3">
        <v>42814</v>
      </c>
      <c r="X156" s="2">
        <v>1.2358</v>
      </c>
      <c r="Y156" s="2">
        <f t="shared" si="4"/>
        <v>-3.070213286713972E-3</v>
      </c>
    </row>
    <row r="157" spans="23:25" x14ac:dyDescent="0.25">
      <c r="W157" s="3">
        <v>42811</v>
      </c>
      <c r="X157" s="2">
        <v>1.2396</v>
      </c>
      <c r="Y157" s="2">
        <f t="shared" si="4"/>
        <v>2.9083878959572235E-3</v>
      </c>
    </row>
    <row r="158" spans="23:25" x14ac:dyDescent="0.25">
      <c r="W158" s="3">
        <v>42810</v>
      </c>
      <c r="X158" s="2">
        <v>1.236</v>
      </c>
      <c r="Y158" s="2">
        <f t="shared" si="4"/>
        <v>5.5981647967009779E-3</v>
      </c>
    </row>
    <row r="159" spans="23:25" x14ac:dyDescent="0.25">
      <c r="W159" s="3">
        <v>42809</v>
      </c>
      <c r="X159" s="2">
        <v>1.2291000000000001</v>
      </c>
      <c r="Y159" s="2">
        <f t="shared" si="4"/>
        <v>1.1291234344180508E-2</v>
      </c>
    </row>
    <row r="160" spans="23:25" x14ac:dyDescent="0.25">
      <c r="W160" s="3">
        <v>42808</v>
      </c>
      <c r="X160" s="2">
        <v>1.2153</v>
      </c>
      <c r="Y160" s="2">
        <f t="shared" si="4"/>
        <v>-5.4160644457219914E-3</v>
      </c>
    </row>
    <row r="161" spans="23:25" x14ac:dyDescent="0.25">
      <c r="W161" s="3">
        <v>42807</v>
      </c>
      <c r="X161" s="2">
        <v>1.2219</v>
      </c>
      <c r="Y161" s="2">
        <f t="shared" si="4"/>
        <v>4.2647485290732198E-3</v>
      </c>
    </row>
    <row r="162" spans="23:25" x14ac:dyDescent="0.25">
      <c r="W162" s="3">
        <v>42804</v>
      </c>
      <c r="X162" s="2">
        <v>1.2166999999999999</v>
      </c>
      <c r="Y162" s="2">
        <f t="shared" si="4"/>
        <v>1.6439256982605043E-4</v>
      </c>
    </row>
    <row r="163" spans="23:25" x14ac:dyDescent="0.25">
      <c r="W163" s="3">
        <v>42803</v>
      </c>
      <c r="X163" s="2">
        <v>1.2164999999999999</v>
      </c>
      <c r="Y163" s="2">
        <f t="shared" si="4"/>
        <v>-2.4657872150599157E-4</v>
      </c>
    </row>
    <row r="164" spans="23:25" x14ac:dyDescent="0.25">
      <c r="W164" s="3">
        <v>42802</v>
      </c>
      <c r="X164" s="2">
        <v>1.2168000000000001</v>
      </c>
      <c r="Y164" s="2">
        <f t="shared" si="4"/>
        <v>-2.6263967822190214E-3</v>
      </c>
    </row>
    <row r="165" spans="23:25" x14ac:dyDescent="0.25">
      <c r="W165" s="3">
        <v>42801</v>
      </c>
      <c r="X165" s="2">
        <v>1.22</v>
      </c>
      <c r="Y165" s="2">
        <f t="shared" si="4"/>
        <v>-2.9464745494462187E-3</v>
      </c>
    </row>
    <row r="166" spans="23:25" x14ac:dyDescent="0.25">
      <c r="W166" s="3">
        <v>42800</v>
      </c>
      <c r="X166" s="2">
        <v>1.2236</v>
      </c>
      <c r="Y166" s="2">
        <f t="shared" si="4"/>
        <v>-4.484860944186788E-3</v>
      </c>
    </row>
    <row r="167" spans="23:25" x14ac:dyDescent="0.25">
      <c r="W167" s="3">
        <v>42797</v>
      </c>
      <c r="X167" s="2">
        <v>1.2291000000000001</v>
      </c>
      <c r="Y167" s="2">
        <f t="shared" si="4"/>
        <v>1.9545571822287351E-3</v>
      </c>
    </row>
    <row r="168" spans="23:25" x14ac:dyDescent="0.25">
      <c r="W168" s="3">
        <v>42796</v>
      </c>
      <c r="X168" s="2">
        <v>1.2267000000000001</v>
      </c>
      <c r="Y168" s="2">
        <f t="shared" si="4"/>
        <v>-2.1172646345889476E-3</v>
      </c>
    </row>
    <row r="169" spans="23:25" x14ac:dyDescent="0.25">
      <c r="W169" s="3">
        <v>42795</v>
      </c>
      <c r="X169" s="2">
        <v>1.2293000000000001</v>
      </c>
      <c r="Y169" s="2">
        <f t="shared" si="4"/>
        <v>-7.0522725712459933E-3</v>
      </c>
    </row>
    <row r="170" spans="23:25" x14ac:dyDescent="0.25">
      <c r="W170" s="3">
        <v>42794</v>
      </c>
      <c r="X170" s="2">
        <v>1.238</v>
      </c>
      <c r="Y170" s="2">
        <f t="shared" si="4"/>
        <v>-4.9955788363779344E-3</v>
      </c>
    </row>
    <row r="171" spans="23:25" x14ac:dyDescent="0.25">
      <c r="W171" s="3">
        <v>42793</v>
      </c>
      <c r="X171" s="2">
        <v>1.2442</v>
      </c>
      <c r="Y171" s="2">
        <f t="shared" si="4"/>
        <v>-1.6061680292021804E-3</v>
      </c>
    </row>
    <row r="172" spans="23:25" x14ac:dyDescent="0.25">
      <c r="W172" s="3">
        <v>42790</v>
      </c>
      <c r="X172" s="2">
        <v>1.2462</v>
      </c>
      <c r="Y172" s="2">
        <f t="shared" si="4"/>
        <v>-7.5146248576769287E-3</v>
      </c>
    </row>
    <row r="173" spans="23:25" x14ac:dyDescent="0.25">
      <c r="W173" s="3">
        <v>42789</v>
      </c>
      <c r="X173" s="2">
        <v>1.2556</v>
      </c>
      <c r="Y173" s="2">
        <f t="shared" si="4"/>
        <v>8.4780160689904363E-3</v>
      </c>
    </row>
    <row r="174" spans="23:25" x14ac:dyDescent="0.25">
      <c r="W174" s="3">
        <v>42788</v>
      </c>
      <c r="X174" s="2">
        <v>1.2450000000000001</v>
      </c>
      <c r="Y174" s="2">
        <f t="shared" si="4"/>
        <v>-1.8456852328553725E-3</v>
      </c>
    </row>
    <row r="175" spans="23:25" x14ac:dyDescent="0.25">
      <c r="W175" s="3">
        <v>42787</v>
      </c>
      <c r="X175" s="2">
        <v>1.2473000000000001</v>
      </c>
      <c r="Y175" s="2">
        <f t="shared" si="4"/>
        <v>8.0205329933236797E-4</v>
      </c>
    </row>
    <row r="176" spans="23:25" x14ac:dyDescent="0.25">
      <c r="W176" s="3">
        <v>42786</v>
      </c>
      <c r="X176" s="2">
        <v>1.2463</v>
      </c>
      <c r="Y176" s="2">
        <f t="shared" si="4"/>
        <v>4.1005082581058562E-3</v>
      </c>
    </row>
    <row r="177" spans="23:25" x14ac:dyDescent="0.25">
      <c r="W177" s="3">
        <v>42783</v>
      </c>
      <c r="X177" s="2">
        <v>1.2412000000000001</v>
      </c>
      <c r="Y177" s="2">
        <f t="shared" si="4"/>
        <v>-6.1845102948141339E-3</v>
      </c>
    </row>
    <row r="178" spans="23:25" x14ac:dyDescent="0.25">
      <c r="W178" s="3">
        <v>42782</v>
      </c>
      <c r="X178" s="2">
        <v>1.2488999999999999</v>
      </c>
      <c r="Y178" s="2">
        <f t="shared" si="4"/>
        <v>2.2444899202174345E-3</v>
      </c>
    </row>
    <row r="179" spans="23:25" x14ac:dyDescent="0.25">
      <c r="W179" s="3">
        <v>42781</v>
      </c>
      <c r="X179" s="2">
        <v>1.2461</v>
      </c>
      <c r="Y179" s="2">
        <f t="shared" si="4"/>
        <v>-5.615949443600266E-4</v>
      </c>
    </row>
    <row r="180" spans="23:25" x14ac:dyDescent="0.25">
      <c r="W180" s="3">
        <v>42780</v>
      </c>
      <c r="X180" s="2">
        <v>1.2467999999999999</v>
      </c>
      <c r="Y180" s="2">
        <f t="shared" si="4"/>
        <v>-4.6411221981304896E-3</v>
      </c>
    </row>
    <row r="181" spans="23:25" x14ac:dyDescent="0.25">
      <c r="W181" s="3">
        <v>42779</v>
      </c>
      <c r="X181" s="2">
        <v>1.2525999999999999</v>
      </c>
      <c r="Y181" s="2">
        <f t="shared" si="4"/>
        <v>2.7980991194488563E-3</v>
      </c>
    </row>
    <row r="182" spans="23:25" x14ac:dyDescent="0.25">
      <c r="W182" s="3">
        <v>42776</v>
      </c>
      <c r="X182" s="2">
        <v>1.2490999999999999</v>
      </c>
      <c r="Y182" s="2">
        <f t="shared" si="4"/>
        <v>-4.8023051987454381E-4</v>
      </c>
    </row>
    <row r="183" spans="23:25" x14ac:dyDescent="0.25">
      <c r="W183" s="3">
        <v>42775</v>
      </c>
      <c r="X183" s="2">
        <v>1.2497</v>
      </c>
      <c r="Y183" s="2">
        <f t="shared" si="4"/>
        <v>-3.5146613382660667E-3</v>
      </c>
    </row>
    <row r="184" spans="23:25" x14ac:dyDescent="0.25">
      <c r="W184" s="3">
        <v>42774</v>
      </c>
      <c r="X184" s="2">
        <v>1.2541</v>
      </c>
      <c r="Y184" s="2">
        <f t="shared" si="4"/>
        <v>2.5548916093083586E-3</v>
      </c>
    </row>
    <row r="185" spans="23:25" x14ac:dyDescent="0.25">
      <c r="W185" s="3">
        <v>42773</v>
      </c>
      <c r="X185" s="2">
        <v>1.2509000000000001</v>
      </c>
      <c r="Y185" s="2">
        <f t="shared" si="4"/>
        <v>3.2028212181551855E-3</v>
      </c>
    </row>
    <row r="186" spans="23:25" x14ac:dyDescent="0.25">
      <c r="W186" s="3">
        <v>42772</v>
      </c>
      <c r="X186" s="2">
        <v>1.2469000000000001</v>
      </c>
      <c r="Y186" s="2">
        <f t="shared" si="4"/>
        <v>-1.2022603940837471E-3</v>
      </c>
    </row>
    <row r="187" spans="23:25" x14ac:dyDescent="0.25">
      <c r="W187" s="3">
        <v>42769</v>
      </c>
      <c r="X187" s="2">
        <v>1.2484</v>
      </c>
      <c r="Y187" s="2">
        <f t="shared" si="4"/>
        <v>-3.4384904535218548E-3</v>
      </c>
    </row>
    <row r="188" spans="23:25" x14ac:dyDescent="0.25">
      <c r="W188" s="3">
        <v>42768</v>
      </c>
      <c r="X188" s="2">
        <v>1.2526999999999999</v>
      </c>
      <c r="Y188" s="2">
        <f t="shared" si="4"/>
        <v>-1.0482109792636472E-2</v>
      </c>
    </row>
    <row r="189" spans="23:25" x14ac:dyDescent="0.25">
      <c r="W189" s="3">
        <v>42767</v>
      </c>
      <c r="X189" s="2">
        <v>1.2659</v>
      </c>
      <c r="Y189" s="2">
        <f t="shared" si="4"/>
        <v>6.3396677979559489E-3</v>
      </c>
    </row>
    <row r="190" spans="23:25" x14ac:dyDescent="0.25">
      <c r="W190" s="3">
        <v>42766</v>
      </c>
      <c r="X190" s="2">
        <v>1.2579</v>
      </c>
      <c r="Y190" s="2">
        <f t="shared" si="4"/>
        <v>7.420740217183093E-3</v>
      </c>
    </row>
    <row r="191" spans="23:25" x14ac:dyDescent="0.25">
      <c r="W191" s="3">
        <v>42765</v>
      </c>
      <c r="X191" s="2">
        <v>1.2485999999999999</v>
      </c>
      <c r="Y191" s="2">
        <f t="shared" si="4"/>
        <v>-5.5109759699960943E-3</v>
      </c>
    </row>
    <row r="192" spans="23:25" x14ac:dyDescent="0.25">
      <c r="W192" s="3">
        <v>42762</v>
      </c>
      <c r="X192" s="2">
        <v>1.2555000000000001</v>
      </c>
      <c r="Y192" s="2">
        <f t="shared" si="4"/>
        <v>-3.3396977606175346E-3</v>
      </c>
    </row>
    <row r="193" spans="23:25" x14ac:dyDescent="0.25">
      <c r="W193" s="3">
        <v>42761</v>
      </c>
      <c r="X193" s="2">
        <v>1.2597</v>
      </c>
      <c r="Y193" s="2">
        <f t="shared" si="4"/>
        <v>-2.9329021063428154E-3</v>
      </c>
    </row>
    <row r="194" spans="23:25" x14ac:dyDescent="0.25">
      <c r="W194" s="3">
        <v>42760</v>
      </c>
      <c r="X194" s="2">
        <v>1.2634000000000001</v>
      </c>
      <c r="Y194" s="2">
        <f t="shared" si="4"/>
        <v>9.0642268045561802E-3</v>
      </c>
    </row>
    <row r="195" spans="23:25" x14ac:dyDescent="0.25">
      <c r="W195" s="3">
        <v>42759</v>
      </c>
      <c r="X195" s="2">
        <v>1.252</v>
      </c>
      <c r="Y195" s="2">
        <f t="shared" si="4"/>
        <v>-1.1973659383043454E-3</v>
      </c>
    </row>
    <row r="196" spans="23:25" x14ac:dyDescent="0.25">
      <c r="W196" s="3">
        <v>42758</v>
      </c>
      <c r="X196" s="2">
        <v>1.2535000000000001</v>
      </c>
      <c r="Y196" s="2">
        <f t="shared" si="4"/>
        <v>1.2846423155502797E-2</v>
      </c>
    </row>
    <row r="197" spans="23:25" x14ac:dyDescent="0.25">
      <c r="W197" s="3">
        <v>42755</v>
      </c>
      <c r="X197" s="2">
        <v>1.2375</v>
      </c>
      <c r="Y197" s="2">
        <f t="shared" si="4"/>
        <v>2.6702285558788921E-3</v>
      </c>
    </row>
    <row r="198" spans="23:25" x14ac:dyDescent="0.25">
      <c r="W198" s="3">
        <v>42754</v>
      </c>
      <c r="X198" s="2">
        <v>1.2342</v>
      </c>
      <c r="Y198" s="2">
        <f t="shared" ref="Y198:Y261" si="5">LN(X198/X199)</f>
        <v>6.5845866486250581E-3</v>
      </c>
    </row>
    <row r="199" spans="23:25" x14ac:dyDescent="0.25">
      <c r="W199" s="3">
        <v>42753</v>
      </c>
      <c r="X199" s="2">
        <v>1.2261</v>
      </c>
      <c r="Y199" s="2">
        <f t="shared" si="5"/>
        <v>-1.2401374741211094E-2</v>
      </c>
    </row>
    <row r="200" spans="23:25" x14ac:dyDescent="0.25">
      <c r="W200" s="3">
        <v>42752</v>
      </c>
      <c r="X200" s="2">
        <v>1.2414000000000001</v>
      </c>
      <c r="Y200" s="2">
        <f t="shared" si="5"/>
        <v>3.0009201706745453E-2</v>
      </c>
    </row>
    <row r="201" spans="23:25" x14ac:dyDescent="0.25">
      <c r="W201" s="3">
        <v>42751</v>
      </c>
      <c r="X201" s="2">
        <v>1.2046999999999999</v>
      </c>
      <c r="Y201" s="2">
        <f t="shared" si="5"/>
        <v>-1.1143786129577286E-2</v>
      </c>
    </row>
    <row r="202" spans="23:25" x14ac:dyDescent="0.25">
      <c r="W202" s="3">
        <v>42748</v>
      </c>
      <c r="X202" s="2">
        <v>1.2181999999999999</v>
      </c>
      <c r="Y202" s="2">
        <f t="shared" si="5"/>
        <v>1.6431157163749092E-3</v>
      </c>
    </row>
    <row r="203" spans="23:25" x14ac:dyDescent="0.25">
      <c r="W203" s="3">
        <v>42747</v>
      </c>
      <c r="X203" s="2">
        <v>1.2161999999999999</v>
      </c>
      <c r="Y203" s="2">
        <f t="shared" si="5"/>
        <v>-4.1846214910335458E-3</v>
      </c>
    </row>
    <row r="204" spans="23:25" x14ac:dyDescent="0.25">
      <c r="W204" s="3">
        <v>42746</v>
      </c>
      <c r="X204" s="2">
        <v>1.2213000000000001</v>
      </c>
      <c r="Y204" s="2">
        <f t="shared" si="5"/>
        <v>2.9520316640810778E-3</v>
      </c>
    </row>
    <row r="205" spans="23:25" x14ac:dyDescent="0.25">
      <c r="W205" s="3">
        <v>42745</v>
      </c>
      <c r="X205" s="2">
        <v>1.2177</v>
      </c>
      <c r="Y205" s="2">
        <f t="shared" si="5"/>
        <v>1.1503698885709827E-3</v>
      </c>
    </row>
    <row r="206" spans="23:25" x14ac:dyDescent="0.25">
      <c r="W206" s="3">
        <v>42744</v>
      </c>
      <c r="X206" s="2">
        <v>1.2162999999999999</v>
      </c>
      <c r="Y206" s="2">
        <f t="shared" si="5"/>
        <v>-1.0143236249134869E-2</v>
      </c>
    </row>
    <row r="207" spans="23:25" x14ac:dyDescent="0.25">
      <c r="W207" s="3">
        <v>42741</v>
      </c>
      <c r="X207" s="2">
        <v>1.2286999999999999</v>
      </c>
      <c r="Y207" s="2">
        <f t="shared" si="5"/>
        <v>-1.0685765080461389E-2</v>
      </c>
    </row>
    <row r="208" spans="23:25" x14ac:dyDescent="0.25">
      <c r="W208" s="3">
        <v>42740</v>
      </c>
      <c r="X208" s="2">
        <v>1.2419</v>
      </c>
      <c r="Y208" s="2">
        <f t="shared" si="5"/>
        <v>7.760123009909488E-3</v>
      </c>
    </row>
    <row r="209" spans="23:25" x14ac:dyDescent="0.25">
      <c r="W209" s="3">
        <v>42739</v>
      </c>
      <c r="X209" s="2">
        <v>1.2323</v>
      </c>
      <c r="Y209" s="2">
        <f t="shared" si="5"/>
        <v>7.0032859524548604E-3</v>
      </c>
    </row>
    <row r="210" spans="23:25" x14ac:dyDescent="0.25">
      <c r="W210" s="3">
        <v>42738</v>
      </c>
      <c r="X210" s="2">
        <v>1.2237</v>
      </c>
      <c r="Y210" s="2">
        <f t="shared" si="5"/>
        <v>-3.3448940017735372E-3</v>
      </c>
    </row>
    <row r="211" spans="23:25" x14ac:dyDescent="0.25">
      <c r="W211" s="3">
        <v>42737</v>
      </c>
      <c r="X211" s="2">
        <v>1.2278</v>
      </c>
      <c r="Y211" s="2">
        <f t="shared" si="5"/>
        <v>-5.0369754719371872E-3</v>
      </c>
    </row>
    <row r="212" spans="23:25" x14ac:dyDescent="0.25">
      <c r="W212" s="3">
        <v>42734</v>
      </c>
      <c r="X212" s="2">
        <v>1.234</v>
      </c>
      <c r="Y212" s="2">
        <f t="shared" si="5"/>
        <v>6.4225252269918707E-3</v>
      </c>
    </row>
    <row r="213" spans="23:25" x14ac:dyDescent="0.25">
      <c r="W213" s="3">
        <v>42733</v>
      </c>
      <c r="X213" s="2">
        <v>1.2261</v>
      </c>
      <c r="Y213" s="2">
        <f t="shared" si="5"/>
        <v>2.8586616437163595E-3</v>
      </c>
    </row>
    <row r="214" spans="23:25" x14ac:dyDescent="0.25">
      <c r="W214" s="3">
        <v>42732</v>
      </c>
      <c r="X214" s="2">
        <v>1.2225999999999999</v>
      </c>
      <c r="Y214" s="2">
        <f t="shared" si="5"/>
        <v>-3.673923387877255E-3</v>
      </c>
    </row>
    <row r="215" spans="23:25" x14ac:dyDescent="0.25">
      <c r="W215" s="3">
        <v>42731</v>
      </c>
      <c r="X215" s="2">
        <v>1.2271000000000001</v>
      </c>
      <c r="Y215" s="2">
        <f t="shared" si="5"/>
        <v>-8.9602091279667535E-4</v>
      </c>
    </row>
    <row r="216" spans="23:25" x14ac:dyDescent="0.25">
      <c r="W216" s="3">
        <v>42730</v>
      </c>
      <c r="X216" s="2">
        <v>1.2282</v>
      </c>
      <c r="Y216" s="2">
        <f t="shared" si="5"/>
        <v>0</v>
      </c>
    </row>
    <row r="217" spans="23:25" x14ac:dyDescent="0.25">
      <c r="W217" s="3">
        <v>42727</v>
      </c>
      <c r="X217" s="2">
        <v>1.2282</v>
      </c>
      <c r="Y217" s="2">
        <f t="shared" si="5"/>
        <v>-8.1416649749859393E-5</v>
      </c>
    </row>
    <row r="218" spans="23:25" x14ac:dyDescent="0.25">
      <c r="W218" s="3">
        <v>42726</v>
      </c>
      <c r="X218" s="2">
        <v>1.2282999999999999</v>
      </c>
      <c r="Y218" s="2">
        <f t="shared" si="5"/>
        <v>-5.6827559977194074E-3</v>
      </c>
    </row>
    <row r="219" spans="23:25" x14ac:dyDescent="0.25">
      <c r="W219" s="3">
        <v>42725</v>
      </c>
      <c r="X219" s="2">
        <v>1.2353000000000001</v>
      </c>
      <c r="Y219" s="2">
        <f t="shared" si="5"/>
        <v>-1.2135432903895465E-3</v>
      </c>
    </row>
    <row r="220" spans="23:25" x14ac:dyDescent="0.25">
      <c r="W220" s="3">
        <v>42724</v>
      </c>
      <c r="X220" s="2">
        <v>1.2368000000000001</v>
      </c>
      <c r="Y220" s="2">
        <f t="shared" si="5"/>
        <v>-2.1806736420875907E-3</v>
      </c>
    </row>
    <row r="221" spans="23:25" x14ac:dyDescent="0.25">
      <c r="W221" s="3">
        <v>42723</v>
      </c>
      <c r="X221" s="2">
        <v>1.2395</v>
      </c>
      <c r="Y221" s="2">
        <f t="shared" si="5"/>
        <v>-8.1154276101762755E-3</v>
      </c>
    </row>
    <row r="222" spans="23:25" x14ac:dyDescent="0.25">
      <c r="W222" s="3">
        <v>42720</v>
      </c>
      <c r="X222" s="2">
        <v>1.2496</v>
      </c>
      <c r="Y222" s="2">
        <f t="shared" si="5"/>
        <v>6.2615601546290494E-3</v>
      </c>
    </row>
    <row r="223" spans="23:25" x14ac:dyDescent="0.25">
      <c r="W223" s="3">
        <v>42719</v>
      </c>
      <c r="X223" s="2">
        <v>1.2418</v>
      </c>
      <c r="Y223" s="2">
        <f t="shared" si="5"/>
        <v>-1.1688548733699023E-2</v>
      </c>
    </row>
    <row r="224" spans="23:25" x14ac:dyDescent="0.25">
      <c r="W224" s="3">
        <v>42718</v>
      </c>
      <c r="X224" s="2">
        <v>1.2564</v>
      </c>
      <c r="Y224" s="2">
        <f t="shared" si="5"/>
        <v>-7.4538446767135553E-3</v>
      </c>
    </row>
    <row r="225" spans="23:25" x14ac:dyDescent="0.25">
      <c r="W225" s="3">
        <v>42717</v>
      </c>
      <c r="X225" s="2">
        <v>1.2658</v>
      </c>
      <c r="Y225" s="2">
        <f t="shared" si="5"/>
        <v>-1.6576551926972957E-3</v>
      </c>
    </row>
    <row r="226" spans="23:25" x14ac:dyDescent="0.25">
      <c r="W226" s="3">
        <v>42716</v>
      </c>
      <c r="X226" s="2">
        <v>1.2679</v>
      </c>
      <c r="Y226" s="2">
        <f t="shared" si="5"/>
        <v>8.4749626104897498E-3</v>
      </c>
    </row>
    <row r="227" spans="23:25" x14ac:dyDescent="0.25">
      <c r="W227" s="3">
        <v>42713</v>
      </c>
      <c r="X227" s="2">
        <v>1.2572000000000001</v>
      </c>
      <c r="Y227" s="2">
        <f t="shared" si="5"/>
        <v>-1.1129661694204969E-3</v>
      </c>
    </row>
    <row r="228" spans="23:25" x14ac:dyDescent="0.25">
      <c r="W228" s="3">
        <v>42712</v>
      </c>
      <c r="X228" s="2">
        <v>1.2585999999999999</v>
      </c>
      <c r="Y228" s="2">
        <f t="shared" si="5"/>
        <v>-3.1730948406920915E-3</v>
      </c>
    </row>
    <row r="229" spans="23:25" x14ac:dyDescent="0.25">
      <c r="W229" s="3">
        <v>42711</v>
      </c>
      <c r="X229" s="2">
        <v>1.2625999999999999</v>
      </c>
      <c r="Y229" s="2">
        <f t="shared" si="5"/>
        <v>-4.1100279165408671E-3</v>
      </c>
    </row>
    <row r="230" spans="23:25" x14ac:dyDescent="0.25">
      <c r="W230" s="3">
        <v>42710</v>
      </c>
      <c r="X230" s="2">
        <v>1.2678</v>
      </c>
      <c r="Y230" s="2">
        <f t="shared" si="5"/>
        <v>-4.2503015578717572E-3</v>
      </c>
    </row>
    <row r="231" spans="23:25" x14ac:dyDescent="0.25">
      <c r="W231" s="3">
        <v>42709</v>
      </c>
      <c r="X231" s="2">
        <v>1.2732000000000001</v>
      </c>
      <c r="Y231" s="2">
        <f t="shared" si="5"/>
        <v>2.3565453154903663E-4</v>
      </c>
    </row>
    <row r="232" spans="23:25" x14ac:dyDescent="0.25">
      <c r="W232" s="3">
        <v>42706</v>
      </c>
      <c r="X232" s="2">
        <v>1.2728999999999999</v>
      </c>
      <c r="Y232" s="2">
        <f t="shared" si="5"/>
        <v>1.0900581868733763E-2</v>
      </c>
    </row>
    <row r="233" spans="23:25" x14ac:dyDescent="0.25">
      <c r="W233" s="3">
        <v>42705</v>
      </c>
      <c r="X233" s="2">
        <v>1.2591000000000001</v>
      </c>
      <c r="Y233" s="2">
        <f t="shared" si="5"/>
        <v>6.7737438744575424E-3</v>
      </c>
    </row>
    <row r="234" spans="23:25" x14ac:dyDescent="0.25">
      <c r="W234" s="3">
        <v>42704</v>
      </c>
      <c r="X234" s="2">
        <v>1.2505999999999999</v>
      </c>
      <c r="Y234" s="2">
        <f t="shared" si="5"/>
        <v>1.0400416954139326E-3</v>
      </c>
    </row>
    <row r="235" spans="23:25" x14ac:dyDescent="0.25">
      <c r="W235" s="3">
        <v>42703</v>
      </c>
      <c r="X235" s="2">
        <v>1.2493000000000001</v>
      </c>
      <c r="Y235" s="2">
        <f t="shared" si="5"/>
        <v>6.1825240088293557E-3</v>
      </c>
    </row>
    <row r="236" spans="23:25" x14ac:dyDescent="0.25">
      <c r="W236" s="3">
        <v>42702</v>
      </c>
      <c r="X236" s="2">
        <v>1.2416</v>
      </c>
      <c r="Y236" s="2">
        <f t="shared" si="5"/>
        <v>-4.9009859880214E-3</v>
      </c>
    </row>
    <row r="237" spans="23:25" x14ac:dyDescent="0.25">
      <c r="W237" s="3">
        <v>42699</v>
      </c>
      <c r="X237" s="2">
        <v>1.2477</v>
      </c>
      <c r="Y237" s="2">
        <f t="shared" si="5"/>
        <v>2.0860084586087567E-3</v>
      </c>
    </row>
    <row r="238" spans="23:25" x14ac:dyDescent="0.25">
      <c r="W238" s="3">
        <v>42698</v>
      </c>
      <c r="X238" s="2">
        <v>1.2451000000000001</v>
      </c>
      <c r="Y238" s="2">
        <f t="shared" si="5"/>
        <v>6.4272517678138686E-4</v>
      </c>
    </row>
    <row r="239" spans="23:25" x14ac:dyDescent="0.25">
      <c r="W239" s="3">
        <v>42697</v>
      </c>
      <c r="X239" s="2">
        <v>1.2443</v>
      </c>
      <c r="Y239" s="2">
        <f t="shared" si="5"/>
        <v>1.6086225619541938E-3</v>
      </c>
    </row>
    <row r="240" spans="23:25" x14ac:dyDescent="0.25">
      <c r="W240" s="3">
        <v>42696</v>
      </c>
      <c r="X240" s="2">
        <v>1.2423</v>
      </c>
      <c r="Y240" s="2">
        <f t="shared" si="5"/>
        <v>-5.6989358398383668E-3</v>
      </c>
    </row>
    <row r="241" spans="23:25" x14ac:dyDescent="0.25">
      <c r="W241" s="3">
        <v>42695</v>
      </c>
      <c r="X241" s="2">
        <v>1.2494000000000001</v>
      </c>
      <c r="Y241" s="2">
        <f t="shared" si="5"/>
        <v>1.2240449172503208E-2</v>
      </c>
    </row>
    <row r="242" spans="23:25" x14ac:dyDescent="0.25">
      <c r="W242" s="3">
        <v>42692</v>
      </c>
      <c r="X242" s="2">
        <v>1.2342</v>
      </c>
      <c r="Y242" s="2">
        <f t="shared" si="5"/>
        <v>-6.0584215358299841E-3</v>
      </c>
    </row>
    <row r="243" spans="23:25" x14ac:dyDescent="0.25">
      <c r="W243" s="3">
        <v>42691</v>
      </c>
      <c r="X243" s="2">
        <v>1.2417</v>
      </c>
      <c r="Y243" s="2">
        <f t="shared" si="5"/>
        <v>-2.0917143587891093E-3</v>
      </c>
    </row>
    <row r="244" spans="23:25" x14ac:dyDescent="0.25">
      <c r="W244" s="3">
        <v>42690</v>
      </c>
      <c r="X244" s="2">
        <v>1.2443</v>
      </c>
      <c r="Y244" s="2">
        <f t="shared" si="5"/>
        <v>-1.1244981104615726E-3</v>
      </c>
    </row>
    <row r="245" spans="23:25" x14ac:dyDescent="0.25">
      <c r="W245" s="3">
        <v>42689</v>
      </c>
      <c r="X245" s="2">
        <v>1.2457</v>
      </c>
      <c r="Y245" s="2">
        <f t="shared" si="5"/>
        <v>-2.6456102335307113E-3</v>
      </c>
    </row>
    <row r="246" spans="23:25" x14ac:dyDescent="0.25">
      <c r="W246" s="3">
        <v>42688</v>
      </c>
      <c r="X246" s="2">
        <v>1.2490000000000001</v>
      </c>
      <c r="Y246" s="2">
        <f t="shared" si="5"/>
        <v>-8.450979101291908E-3</v>
      </c>
    </row>
    <row r="247" spans="23:25" x14ac:dyDescent="0.25">
      <c r="W247" s="3">
        <v>42685</v>
      </c>
      <c r="X247" s="2">
        <v>1.2596000000000001</v>
      </c>
      <c r="Y247" s="2">
        <f t="shared" si="5"/>
        <v>3.260310629229878E-3</v>
      </c>
    </row>
    <row r="248" spans="23:25" x14ac:dyDescent="0.25">
      <c r="W248" s="3">
        <v>42684</v>
      </c>
      <c r="X248" s="2">
        <v>1.2555000000000001</v>
      </c>
      <c r="Y248" s="2">
        <f t="shared" si="5"/>
        <v>1.1938766058622565E-2</v>
      </c>
    </row>
    <row r="249" spans="23:25" x14ac:dyDescent="0.25">
      <c r="W249" s="3">
        <v>42683</v>
      </c>
      <c r="X249" s="2">
        <v>1.2405999999999999</v>
      </c>
      <c r="Y249" s="2">
        <f t="shared" si="5"/>
        <v>2.1787380012525063E-3</v>
      </c>
    </row>
    <row r="250" spans="23:25" x14ac:dyDescent="0.25">
      <c r="W250" s="3">
        <v>42682</v>
      </c>
      <c r="X250" s="2">
        <v>1.2379</v>
      </c>
      <c r="Y250" s="2">
        <f t="shared" si="5"/>
        <v>-1.3723513758286479E-3</v>
      </c>
    </row>
    <row r="251" spans="23:25" x14ac:dyDescent="0.25">
      <c r="W251" s="3">
        <v>42681</v>
      </c>
      <c r="X251" s="2">
        <v>1.2396</v>
      </c>
      <c r="Y251" s="2">
        <f t="shared" si="5"/>
        <v>-9.7138804203845963E-3</v>
      </c>
    </row>
    <row r="252" spans="23:25" x14ac:dyDescent="0.25">
      <c r="W252" s="3">
        <v>42678</v>
      </c>
      <c r="X252" s="2">
        <v>1.2517</v>
      </c>
      <c r="Y252" s="2">
        <f t="shared" si="5"/>
        <v>4.4839533851559043E-3</v>
      </c>
    </row>
    <row r="253" spans="23:25" x14ac:dyDescent="0.25">
      <c r="W253" s="3">
        <v>42677</v>
      </c>
      <c r="X253" s="2">
        <v>1.2461</v>
      </c>
      <c r="Y253" s="2">
        <f t="shared" si="5"/>
        <v>1.267935419744229E-2</v>
      </c>
    </row>
    <row r="254" spans="23:25" x14ac:dyDescent="0.25">
      <c r="W254" s="3">
        <v>42676</v>
      </c>
      <c r="X254" s="2">
        <v>1.2303999999999999</v>
      </c>
      <c r="Y254" s="2">
        <f t="shared" si="5"/>
        <v>4.9700676715098138E-3</v>
      </c>
    </row>
    <row r="255" spans="23:25" x14ac:dyDescent="0.25">
      <c r="W255" s="3">
        <v>42675</v>
      </c>
      <c r="X255" s="2">
        <v>1.2242999999999999</v>
      </c>
      <c r="Y255" s="2">
        <f t="shared" si="5"/>
        <v>8.1682662900266331E-5</v>
      </c>
    </row>
    <row r="256" spans="23:25" x14ac:dyDescent="0.25">
      <c r="W256" s="3">
        <v>42674</v>
      </c>
      <c r="X256" s="2">
        <v>1.2242</v>
      </c>
      <c r="Y256" s="2">
        <f t="shared" si="5"/>
        <v>4.6669753517084769E-3</v>
      </c>
    </row>
    <row r="257" spans="23:25" x14ac:dyDescent="0.25">
      <c r="W257" s="3">
        <v>42671</v>
      </c>
      <c r="X257" s="2">
        <v>1.2184999999999999</v>
      </c>
      <c r="Y257" s="2">
        <f t="shared" si="5"/>
        <v>1.724917262051341E-3</v>
      </c>
    </row>
    <row r="258" spans="23:25" x14ac:dyDescent="0.25">
      <c r="W258" s="3">
        <v>42670</v>
      </c>
      <c r="X258" s="2">
        <v>1.2163999999999999</v>
      </c>
      <c r="Y258" s="2">
        <f t="shared" si="5"/>
        <v>-6.8002392240320867E-3</v>
      </c>
    </row>
    <row r="259" spans="23:25" x14ac:dyDescent="0.25">
      <c r="W259" s="3">
        <v>42669</v>
      </c>
      <c r="X259" s="2">
        <v>1.2246999999999999</v>
      </c>
      <c r="Y259" s="2">
        <f t="shared" si="5"/>
        <v>4.8291479156877311E-3</v>
      </c>
    </row>
    <row r="260" spans="23:25" x14ac:dyDescent="0.25">
      <c r="W260" s="3">
        <v>42668</v>
      </c>
      <c r="X260" s="2">
        <v>1.2187999999999999</v>
      </c>
      <c r="Y260" s="2">
        <f t="shared" si="5"/>
        <v>-4.0940039168863001E-3</v>
      </c>
    </row>
    <row r="261" spans="23:25" x14ac:dyDescent="0.25">
      <c r="W261" s="3">
        <v>42667</v>
      </c>
      <c r="X261" s="2">
        <v>1.2238</v>
      </c>
      <c r="Y261" s="2">
        <f t="shared" si="5"/>
        <v>3.2690421997554547E-4</v>
      </c>
    </row>
    <row r="262" spans="23:25" x14ac:dyDescent="0.25">
      <c r="W262" s="3">
        <v>42664</v>
      </c>
      <c r="X262" s="2">
        <v>1.2234</v>
      </c>
      <c r="Y262" s="2">
        <f t="shared" ref="Y262:Y325" si="6">LN(X262/X263)</f>
        <v>-1.6334534830896948E-3</v>
      </c>
    </row>
    <row r="263" spans="23:25" x14ac:dyDescent="0.25">
      <c r="W263" s="3">
        <v>42663</v>
      </c>
      <c r="X263" s="2">
        <v>1.2254</v>
      </c>
      <c r="Y263" s="2">
        <f t="shared" si="6"/>
        <v>-2.5265916696795314E-3</v>
      </c>
    </row>
    <row r="264" spans="23:25" x14ac:dyDescent="0.25">
      <c r="W264" s="3">
        <v>42662</v>
      </c>
      <c r="X264" s="2">
        <v>1.2284999999999999</v>
      </c>
      <c r="Y264" s="2">
        <f t="shared" si="6"/>
        <v>-1.057641558135535E-3</v>
      </c>
    </row>
    <row r="265" spans="23:25" x14ac:dyDescent="0.25">
      <c r="W265" s="3">
        <v>42661</v>
      </c>
      <c r="X265" s="2">
        <v>1.2298</v>
      </c>
      <c r="Y265" s="2">
        <f t="shared" si="6"/>
        <v>9.3951101590076247E-3</v>
      </c>
    </row>
    <row r="266" spans="23:25" x14ac:dyDescent="0.25">
      <c r="W266" s="3">
        <v>42660</v>
      </c>
      <c r="X266" s="2">
        <v>1.2182999999999999</v>
      </c>
      <c r="Y266" s="2">
        <f t="shared" si="6"/>
        <v>-6.5643721073888788E-4</v>
      </c>
    </row>
    <row r="267" spans="23:25" x14ac:dyDescent="0.25">
      <c r="W267" s="3">
        <v>42657</v>
      </c>
      <c r="X267" s="2">
        <v>1.2191000000000001</v>
      </c>
      <c r="Y267" s="2">
        <f t="shared" si="6"/>
        <v>-5.1544397204536657E-3</v>
      </c>
    </row>
    <row r="268" spans="23:25" x14ac:dyDescent="0.25">
      <c r="W268" s="3">
        <v>42656</v>
      </c>
      <c r="X268" s="2">
        <v>1.2254</v>
      </c>
      <c r="Y268" s="2">
        <f t="shared" si="6"/>
        <v>4.0886474490396648E-3</v>
      </c>
    </row>
    <row r="269" spans="23:25" x14ac:dyDescent="0.25">
      <c r="W269" s="3">
        <v>42655</v>
      </c>
      <c r="X269" s="2">
        <v>1.2203999999999999</v>
      </c>
      <c r="Y269" s="2">
        <f t="shared" si="6"/>
        <v>6.659292089976997E-3</v>
      </c>
    </row>
    <row r="270" spans="23:25" x14ac:dyDescent="0.25">
      <c r="W270" s="3">
        <v>42654</v>
      </c>
      <c r="X270" s="2">
        <v>1.2122999999999999</v>
      </c>
      <c r="Y270" s="2">
        <f t="shared" si="6"/>
        <v>-1.9522776472635298E-2</v>
      </c>
    </row>
    <row r="271" spans="23:25" x14ac:dyDescent="0.25">
      <c r="W271" s="3">
        <v>42653</v>
      </c>
      <c r="X271" s="2">
        <v>1.2362</v>
      </c>
      <c r="Y271" s="2">
        <f t="shared" si="6"/>
        <v>-5.8074046100642773E-3</v>
      </c>
    </row>
    <row r="272" spans="23:25" x14ac:dyDescent="0.25">
      <c r="W272" s="3">
        <v>42650</v>
      </c>
      <c r="X272" s="2">
        <v>1.2434000000000001</v>
      </c>
      <c r="Y272" s="2">
        <f t="shared" si="6"/>
        <v>-1.4531193813591501E-2</v>
      </c>
    </row>
    <row r="273" spans="23:25" x14ac:dyDescent="0.25">
      <c r="W273" s="3">
        <v>42649</v>
      </c>
      <c r="X273" s="2">
        <v>1.2616000000000001</v>
      </c>
      <c r="Y273" s="2">
        <f t="shared" si="6"/>
        <v>-1.0486987495247851E-2</v>
      </c>
    </row>
    <row r="274" spans="23:25" x14ac:dyDescent="0.25">
      <c r="W274" s="3">
        <v>42648</v>
      </c>
      <c r="X274" s="2">
        <v>1.2748999999999999</v>
      </c>
      <c r="Y274" s="2">
        <f t="shared" si="6"/>
        <v>1.6485461204993458E-3</v>
      </c>
    </row>
    <row r="275" spans="23:25" x14ac:dyDescent="0.25">
      <c r="W275" s="3">
        <v>42647</v>
      </c>
      <c r="X275" s="2">
        <v>1.2727999999999999</v>
      </c>
      <c r="Y275" s="2">
        <f t="shared" si="6"/>
        <v>-8.916758336370954E-3</v>
      </c>
    </row>
    <row r="276" spans="23:25" x14ac:dyDescent="0.25">
      <c r="W276" s="3">
        <v>42646</v>
      </c>
      <c r="X276" s="2">
        <v>1.2842</v>
      </c>
      <c r="Y276" s="2">
        <f t="shared" si="6"/>
        <v>-1.0072139073215003E-2</v>
      </c>
    </row>
    <row r="277" spans="23:25" x14ac:dyDescent="0.25">
      <c r="W277" s="3">
        <v>42643</v>
      </c>
      <c r="X277" s="2">
        <v>1.2972000000000001</v>
      </c>
      <c r="Y277" s="2">
        <f t="shared" si="6"/>
        <v>3.0840401169664205E-4</v>
      </c>
    </row>
    <row r="278" spans="23:25" x14ac:dyDescent="0.25">
      <c r="W278" s="3">
        <v>42642</v>
      </c>
      <c r="X278" s="2">
        <v>1.2968</v>
      </c>
      <c r="Y278" s="2">
        <f t="shared" si="6"/>
        <v>-3.9250444818851073E-3</v>
      </c>
    </row>
    <row r="279" spans="23:25" x14ac:dyDescent="0.25">
      <c r="W279" s="3">
        <v>42641</v>
      </c>
      <c r="X279" s="2">
        <v>1.3019000000000001</v>
      </c>
      <c r="Y279" s="2">
        <f t="shared" si="6"/>
        <v>-3.071960703061263E-4</v>
      </c>
    </row>
    <row r="280" spans="23:25" x14ac:dyDescent="0.25">
      <c r="W280" s="3">
        <v>42640</v>
      </c>
      <c r="X280" s="2">
        <v>1.3023</v>
      </c>
      <c r="Y280" s="2">
        <f t="shared" si="6"/>
        <v>3.6925959336138545E-3</v>
      </c>
    </row>
    <row r="281" spans="23:25" x14ac:dyDescent="0.25">
      <c r="W281" s="3">
        <v>42639</v>
      </c>
      <c r="X281" s="2">
        <v>1.2974999999999999</v>
      </c>
      <c r="Y281" s="2">
        <f t="shared" si="6"/>
        <v>6.9388229914837116E-4</v>
      </c>
    </row>
    <row r="282" spans="23:25" x14ac:dyDescent="0.25">
      <c r="W282" s="3">
        <v>42636</v>
      </c>
      <c r="X282" s="2">
        <v>1.2966</v>
      </c>
      <c r="Y282" s="2">
        <f t="shared" si="6"/>
        <v>-8.6008823862803088E-3</v>
      </c>
    </row>
    <row r="283" spans="23:25" x14ac:dyDescent="0.25">
      <c r="W283" s="3">
        <v>42635</v>
      </c>
      <c r="X283" s="2">
        <v>1.3078000000000001</v>
      </c>
      <c r="Y283" s="2">
        <f t="shared" si="6"/>
        <v>3.5235578393403235E-3</v>
      </c>
    </row>
    <row r="284" spans="23:25" x14ac:dyDescent="0.25">
      <c r="W284" s="3">
        <v>42634</v>
      </c>
      <c r="X284" s="2">
        <v>1.3031999999999999</v>
      </c>
      <c r="Y284" s="2">
        <f t="shared" si="6"/>
        <v>3.3820170591444799E-3</v>
      </c>
    </row>
    <row r="285" spans="23:25" x14ac:dyDescent="0.25">
      <c r="W285" s="3">
        <v>42633</v>
      </c>
      <c r="X285" s="2">
        <v>1.2988</v>
      </c>
      <c r="Y285" s="2">
        <f t="shared" si="6"/>
        <v>-3.2285368961541831E-3</v>
      </c>
    </row>
    <row r="286" spans="23:25" x14ac:dyDescent="0.25">
      <c r="W286" s="3">
        <v>42632</v>
      </c>
      <c r="X286" s="2">
        <v>1.3029999999999999</v>
      </c>
      <c r="Y286" s="2">
        <f t="shared" si="6"/>
        <v>2.1511993544766289E-3</v>
      </c>
    </row>
    <row r="287" spans="23:25" x14ac:dyDescent="0.25">
      <c r="W287" s="3">
        <v>42629</v>
      </c>
      <c r="X287" s="2">
        <v>1.3002</v>
      </c>
      <c r="Y287" s="2">
        <f t="shared" si="6"/>
        <v>-1.8063827173242931E-2</v>
      </c>
    </row>
    <row r="288" spans="23:25" x14ac:dyDescent="0.25">
      <c r="W288" s="3">
        <v>42628</v>
      </c>
      <c r="X288" s="2">
        <v>1.3239000000000001</v>
      </c>
      <c r="Y288" s="2">
        <f t="shared" si="6"/>
        <v>3.0218327645531576E-4</v>
      </c>
    </row>
    <row r="289" spans="23:25" x14ac:dyDescent="0.25">
      <c r="W289" s="3">
        <v>42627</v>
      </c>
      <c r="X289" s="2">
        <v>1.3235000000000001</v>
      </c>
      <c r="Y289" s="2">
        <f t="shared" si="6"/>
        <v>3.1784497774252855E-3</v>
      </c>
    </row>
    <row r="290" spans="23:25" x14ac:dyDescent="0.25">
      <c r="W290" s="3">
        <v>42626</v>
      </c>
      <c r="X290" s="2">
        <v>1.3192999999999999</v>
      </c>
      <c r="Y290" s="2">
        <f t="shared" si="6"/>
        <v>-1.0855741738617856E-2</v>
      </c>
    </row>
    <row r="291" spans="23:25" x14ac:dyDescent="0.25">
      <c r="W291" s="3">
        <v>42625</v>
      </c>
      <c r="X291" s="2">
        <v>1.3336999999999999</v>
      </c>
      <c r="Y291" s="2">
        <f t="shared" si="6"/>
        <v>5.2623787054776909E-3</v>
      </c>
    </row>
    <row r="292" spans="23:25" x14ac:dyDescent="0.25">
      <c r="W292" s="3">
        <v>42622</v>
      </c>
      <c r="X292" s="2">
        <v>1.3267</v>
      </c>
      <c r="Y292" s="2">
        <f t="shared" si="6"/>
        <v>-2.1082757602032898E-3</v>
      </c>
    </row>
    <row r="293" spans="23:25" x14ac:dyDescent="0.25">
      <c r="W293" s="3">
        <v>42621</v>
      </c>
      <c r="X293" s="2">
        <v>1.3294999999999999</v>
      </c>
      <c r="Y293" s="2">
        <f t="shared" si="6"/>
        <v>-3.4539755016860935E-3</v>
      </c>
    </row>
    <row r="294" spans="23:25" x14ac:dyDescent="0.25">
      <c r="W294" s="3">
        <v>42620</v>
      </c>
      <c r="X294" s="2">
        <v>1.3341000000000001</v>
      </c>
      <c r="Y294" s="2">
        <f t="shared" si="6"/>
        <v>-7.3933348983342313E-3</v>
      </c>
    </row>
    <row r="295" spans="23:25" x14ac:dyDescent="0.25">
      <c r="W295" s="3">
        <v>42619</v>
      </c>
      <c r="X295" s="2">
        <v>1.3439999999999999</v>
      </c>
      <c r="Y295" s="2">
        <f t="shared" si="6"/>
        <v>1.0170593204376872E-2</v>
      </c>
    </row>
    <row r="296" spans="23:25" x14ac:dyDescent="0.25">
      <c r="W296" s="3">
        <v>42618</v>
      </c>
      <c r="X296" s="2">
        <v>1.3304</v>
      </c>
      <c r="Y296" s="2">
        <f t="shared" si="6"/>
        <v>7.5193627123635828E-4</v>
      </c>
    </row>
    <row r="297" spans="23:25" x14ac:dyDescent="0.25">
      <c r="W297" s="3">
        <v>42615</v>
      </c>
      <c r="X297" s="2">
        <v>1.3294000000000001</v>
      </c>
      <c r="Y297" s="2">
        <f t="shared" si="6"/>
        <v>1.9576845345843177E-3</v>
      </c>
    </row>
    <row r="298" spans="23:25" x14ac:dyDescent="0.25">
      <c r="W298" s="3">
        <v>42614</v>
      </c>
      <c r="X298" s="2">
        <v>1.3268</v>
      </c>
      <c r="Y298" s="2">
        <f t="shared" si="6"/>
        <v>9.8463266145246021E-3</v>
      </c>
    </row>
    <row r="299" spans="23:25" x14ac:dyDescent="0.25">
      <c r="W299" s="3">
        <v>42613</v>
      </c>
      <c r="X299" s="2">
        <v>1.3138000000000001</v>
      </c>
      <c r="Y299" s="2">
        <f t="shared" si="6"/>
        <v>4.4244484412286466E-3</v>
      </c>
    </row>
    <row r="300" spans="23:25" x14ac:dyDescent="0.25">
      <c r="W300" s="3">
        <v>42612</v>
      </c>
      <c r="X300" s="2">
        <v>1.3080000000000001</v>
      </c>
      <c r="Y300" s="2">
        <f t="shared" si="6"/>
        <v>-1.9857945882524033E-3</v>
      </c>
    </row>
    <row r="301" spans="23:25" x14ac:dyDescent="0.25">
      <c r="W301" s="3">
        <v>42611</v>
      </c>
      <c r="X301" s="2">
        <v>1.3106</v>
      </c>
      <c r="Y301" s="2">
        <f t="shared" si="6"/>
        <v>-2.3625358700658208E-3</v>
      </c>
    </row>
    <row r="302" spans="23:25" x14ac:dyDescent="0.25">
      <c r="W302" s="3">
        <v>42608</v>
      </c>
      <c r="X302" s="2">
        <v>1.3136999999999999</v>
      </c>
      <c r="Y302" s="2">
        <f t="shared" si="6"/>
        <v>-4.1779087699268802E-3</v>
      </c>
    </row>
    <row r="303" spans="23:25" x14ac:dyDescent="0.25">
      <c r="W303" s="3">
        <v>42607</v>
      </c>
      <c r="X303" s="2">
        <v>1.3191999999999999</v>
      </c>
      <c r="Y303" s="2">
        <f t="shared" si="6"/>
        <v>-3.0275530240377051E-3</v>
      </c>
    </row>
    <row r="304" spans="23:25" x14ac:dyDescent="0.25">
      <c r="W304" s="3">
        <v>42606</v>
      </c>
      <c r="X304" s="2">
        <v>1.3231999999999999</v>
      </c>
      <c r="Y304" s="2">
        <f t="shared" si="6"/>
        <v>2.5728353201056688E-3</v>
      </c>
    </row>
    <row r="305" spans="23:25" x14ac:dyDescent="0.25">
      <c r="W305" s="3">
        <v>42605</v>
      </c>
      <c r="X305" s="2">
        <v>1.3197999999999999</v>
      </c>
      <c r="Y305" s="2">
        <f t="shared" si="6"/>
        <v>4.6326264738588184E-3</v>
      </c>
    </row>
    <row r="306" spans="23:25" x14ac:dyDescent="0.25">
      <c r="W306" s="3">
        <v>42604</v>
      </c>
      <c r="X306" s="2">
        <v>1.3136999999999999</v>
      </c>
      <c r="Y306" s="2">
        <f t="shared" si="6"/>
        <v>4.7306665363842319E-3</v>
      </c>
    </row>
    <row r="307" spans="23:25" x14ac:dyDescent="0.25">
      <c r="W307" s="3">
        <v>42601</v>
      </c>
      <c r="X307" s="2">
        <v>1.3075000000000001</v>
      </c>
      <c r="Y307" s="2">
        <f t="shared" si="6"/>
        <v>-7.087633983727303E-3</v>
      </c>
    </row>
    <row r="308" spans="23:25" x14ac:dyDescent="0.25">
      <c r="W308" s="3">
        <v>42600</v>
      </c>
      <c r="X308" s="2">
        <v>1.3168</v>
      </c>
      <c r="Y308" s="2">
        <f t="shared" si="6"/>
        <v>9.6147249637034589E-3</v>
      </c>
    </row>
    <row r="309" spans="23:25" x14ac:dyDescent="0.25">
      <c r="W309" s="3">
        <v>42599</v>
      </c>
      <c r="X309" s="2">
        <v>1.3042</v>
      </c>
      <c r="Y309" s="2">
        <f t="shared" si="6"/>
        <v>-3.0665440289368105E-4</v>
      </c>
    </row>
    <row r="310" spans="23:25" x14ac:dyDescent="0.25">
      <c r="W310" s="3">
        <v>42598</v>
      </c>
      <c r="X310" s="2">
        <v>1.3046</v>
      </c>
      <c r="Y310" s="2">
        <f t="shared" si="6"/>
        <v>1.2805852697696758E-2</v>
      </c>
    </row>
    <row r="311" spans="23:25" x14ac:dyDescent="0.25">
      <c r="W311" s="3">
        <v>42597</v>
      </c>
      <c r="X311" s="2">
        <v>1.288</v>
      </c>
      <c r="Y311" s="2">
        <f t="shared" si="6"/>
        <v>-3.1007776782482708E-3</v>
      </c>
    </row>
    <row r="312" spans="23:25" x14ac:dyDescent="0.25">
      <c r="W312" s="3">
        <v>42594</v>
      </c>
      <c r="X312" s="2">
        <v>1.292</v>
      </c>
      <c r="Y312" s="2">
        <f t="shared" si="6"/>
        <v>-2.7825029546269691E-3</v>
      </c>
    </row>
    <row r="313" spans="23:25" x14ac:dyDescent="0.25">
      <c r="W313" s="3">
        <v>42593</v>
      </c>
      <c r="X313" s="2">
        <v>1.2955999999999999</v>
      </c>
      <c r="Y313" s="2">
        <f t="shared" si="6"/>
        <v>-4.1592912153310714E-3</v>
      </c>
    </row>
    <row r="314" spans="23:25" x14ac:dyDescent="0.25">
      <c r="W314" s="3">
        <v>42592</v>
      </c>
      <c r="X314" s="2">
        <v>1.3009999999999999</v>
      </c>
      <c r="Y314" s="2">
        <f t="shared" si="6"/>
        <v>5.3819245523105614E-4</v>
      </c>
    </row>
    <row r="315" spans="23:25" x14ac:dyDescent="0.25">
      <c r="W315" s="3">
        <v>42591</v>
      </c>
      <c r="X315" s="2">
        <v>1.3003</v>
      </c>
      <c r="Y315" s="2">
        <f t="shared" si="6"/>
        <v>-2.8414564293241431E-3</v>
      </c>
    </row>
    <row r="316" spans="23:25" x14ac:dyDescent="0.25">
      <c r="W316" s="3">
        <v>42590</v>
      </c>
      <c r="X316" s="2">
        <v>1.304</v>
      </c>
      <c r="Y316" s="2">
        <f t="shared" si="6"/>
        <v>-2.5274780812161177E-3</v>
      </c>
    </row>
    <row r="317" spans="23:25" x14ac:dyDescent="0.25">
      <c r="W317" s="3">
        <v>42587</v>
      </c>
      <c r="X317" s="2">
        <v>1.3073000000000001</v>
      </c>
      <c r="Y317" s="2">
        <f t="shared" si="6"/>
        <v>-2.5974040576853949E-3</v>
      </c>
    </row>
    <row r="318" spans="23:25" x14ac:dyDescent="0.25">
      <c r="W318" s="3">
        <v>42586</v>
      </c>
      <c r="X318" s="2">
        <v>1.3107</v>
      </c>
      <c r="Y318" s="2">
        <f t="shared" si="6"/>
        <v>-1.6495531414499779E-2</v>
      </c>
    </row>
    <row r="319" spans="23:25" x14ac:dyDescent="0.25">
      <c r="W319" s="3">
        <v>42585</v>
      </c>
      <c r="X319" s="2">
        <v>1.3325</v>
      </c>
      <c r="Y319" s="2">
        <f t="shared" si="6"/>
        <v>-2.3986219430601908E-3</v>
      </c>
    </row>
    <row r="320" spans="23:25" x14ac:dyDescent="0.25">
      <c r="W320" s="3">
        <v>42584</v>
      </c>
      <c r="X320" s="2">
        <v>1.3357000000000001</v>
      </c>
      <c r="Y320" s="2">
        <f t="shared" si="6"/>
        <v>1.341593833321603E-2</v>
      </c>
    </row>
    <row r="321" spans="23:25" x14ac:dyDescent="0.25">
      <c r="W321" s="3">
        <v>42583</v>
      </c>
      <c r="X321" s="2">
        <v>1.3179000000000001</v>
      </c>
      <c r="Y321" s="2">
        <f t="shared" si="6"/>
        <v>-3.862324465112036E-3</v>
      </c>
    </row>
    <row r="322" spans="23:25" x14ac:dyDescent="0.25">
      <c r="W322" s="3">
        <v>42580</v>
      </c>
      <c r="X322" s="2">
        <v>1.323</v>
      </c>
      <c r="Y322" s="2">
        <f t="shared" si="6"/>
        <v>5.0011470457707518E-3</v>
      </c>
    </row>
    <row r="323" spans="23:25" x14ac:dyDescent="0.25">
      <c r="W323" s="3">
        <v>42579</v>
      </c>
      <c r="X323" s="2">
        <v>1.3164</v>
      </c>
      <c r="Y323" s="2">
        <f t="shared" si="6"/>
        <v>-4.4719064935923617E-3</v>
      </c>
    </row>
    <row r="324" spans="23:25" x14ac:dyDescent="0.25">
      <c r="W324" s="3">
        <v>42578</v>
      </c>
      <c r="X324" s="2">
        <v>1.3223</v>
      </c>
      <c r="Y324" s="2">
        <f t="shared" si="6"/>
        <v>7.0580492599809416E-3</v>
      </c>
    </row>
    <row r="325" spans="23:25" x14ac:dyDescent="0.25">
      <c r="W325" s="3">
        <v>42577</v>
      </c>
      <c r="X325" s="2">
        <v>1.3129999999999999</v>
      </c>
      <c r="Y325" s="2">
        <f t="shared" si="6"/>
        <v>-7.6132474175977325E-4</v>
      </c>
    </row>
    <row r="326" spans="23:25" x14ac:dyDescent="0.25">
      <c r="W326" s="3">
        <v>42576</v>
      </c>
      <c r="X326" s="2">
        <v>1.3140000000000001</v>
      </c>
      <c r="Y326" s="2">
        <f t="shared" ref="Y326:Y389" si="7">LN(X326/X327)</f>
        <v>2.3619958407924057E-3</v>
      </c>
    </row>
    <row r="327" spans="23:25" x14ac:dyDescent="0.25">
      <c r="W327" s="3">
        <v>42573</v>
      </c>
      <c r="X327" s="2">
        <v>1.3109</v>
      </c>
      <c r="Y327" s="2">
        <f t="shared" si="7"/>
        <v>-9.4146925752401408E-3</v>
      </c>
    </row>
    <row r="328" spans="23:25" x14ac:dyDescent="0.25">
      <c r="W328" s="3">
        <v>42572</v>
      </c>
      <c r="X328" s="2">
        <v>1.3232999999999999</v>
      </c>
      <c r="Y328" s="2">
        <f t="shared" si="7"/>
        <v>1.8910031730855488E-3</v>
      </c>
    </row>
    <row r="329" spans="23:25" x14ac:dyDescent="0.25">
      <c r="W329" s="3">
        <v>42571</v>
      </c>
      <c r="X329" s="2">
        <v>1.3208</v>
      </c>
      <c r="Y329" s="2">
        <f t="shared" si="7"/>
        <v>7.3711341005621026E-3</v>
      </c>
    </row>
    <row r="330" spans="23:25" x14ac:dyDescent="0.25">
      <c r="W330" s="3">
        <v>42570</v>
      </c>
      <c r="X330" s="2">
        <v>1.3110999999999999</v>
      </c>
      <c r="Y330" s="2">
        <f t="shared" si="7"/>
        <v>-1.0923267223724097E-2</v>
      </c>
    </row>
    <row r="331" spans="23:25" x14ac:dyDescent="0.25">
      <c r="W331" s="3">
        <v>42569</v>
      </c>
      <c r="X331" s="2">
        <v>1.3254999999999999</v>
      </c>
      <c r="Y331" s="2">
        <f t="shared" si="7"/>
        <v>4.7642544836910663E-3</v>
      </c>
    </row>
    <row r="332" spans="23:25" x14ac:dyDescent="0.25">
      <c r="W332" s="3">
        <v>42566</v>
      </c>
      <c r="X332" s="2">
        <v>1.3191999999999999</v>
      </c>
      <c r="Y332" s="2">
        <f t="shared" si="7"/>
        <v>-1.1381317502985886E-2</v>
      </c>
    </row>
    <row r="333" spans="23:25" x14ac:dyDescent="0.25">
      <c r="W333" s="3">
        <v>42565</v>
      </c>
      <c r="X333" s="2">
        <v>1.3343</v>
      </c>
      <c r="Y333" s="2">
        <f t="shared" si="7"/>
        <v>1.4798307045816398E-2</v>
      </c>
    </row>
    <row r="334" spans="23:25" x14ac:dyDescent="0.25">
      <c r="W334" s="3">
        <v>42564</v>
      </c>
      <c r="X334" s="2">
        <v>1.3147</v>
      </c>
      <c r="Y334" s="2">
        <f t="shared" si="7"/>
        <v>-7.5775159876572459E-3</v>
      </c>
    </row>
    <row r="335" spans="23:25" x14ac:dyDescent="0.25">
      <c r="W335" s="3">
        <v>42563</v>
      </c>
      <c r="X335" s="2">
        <v>1.3247</v>
      </c>
      <c r="Y335" s="2">
        <f t="shared" si="7"/>
        <v>1.8975612229967236E-2</v>
      </c>
    </row>
    <row r="336" spans="23:25" x14ac:dyDescent="0.25">
      <c r="W336" s="3">
        <v>42562</v>
      </c>
      <c r="X336" s="2">
        <v>1.2998000000000001</v>
      </c>
      <c r="Y336" s="2">
        <f t="shared" si="7"/>
        <v>3.3908787114320309E-3</v>
      </c>
    </row>
    <row r="337" spans="23:25" x14ac:dyDescent="0.25">
      <c r="W337" s="3">
        <v>42559</v>
      </c>
      <c r="X337" s="2">
        <v>1.2953999999999999</v>
      </c>
      <c r="Y337" s="2">
        <f t="shared" si="7"/>
        <v>3.557346571009817E-3</v>
      </c>
    </row>
    <row r="338" spans="23:25" x14ac:dyDescent="0.25">
      <c r="W338" s="3">
        <v>42558</v>
      </c>
      <c r="X338" s="2">
        <v>1.2907999999999999</v>
      </c>
      <c r="Y338" s="2">
        <f t="shared" si="7"/>
        <v>-1.7802551239991208E-3</v>
      </c>
    </row>
    <row r="339" spans="23:25" x14ac:dyDescent="0.25">
      <c r="W339" s="3">
        <v>42557</v>
      </c>
      <c r="X339" s="2">
        <v>1.2930999999999999</v>
      </c>
      <c r="Y339" s="2">
        <f t="shared" si="7"/>
        <v>-7.0127055009558395E-3</v>
      </c>
    </row>
    <row r="340" spans="23:25" x14ac:dyDescent="0.25">
      <c r="W340" s="3">
        <v>42556</v>
      </c>
      <c r="X340" s="2">
        <v>1.3022</v>
      </c>
      <c r="Y340" s="2">
        <f t="shared" si="7"/>
        <v>-2.0145878794500447E-2</v>
      </c>
    </row>
    <row r="341" spans="23:25" x14ac:dyDescent="0.25">
      <c r="W341" s="3">
        <v>42555</v>
      </c>
      <c r="X341" s="2">
        <v>1.3287</v>
      </c>
      <c r="Y341" s="2">
        <f t="shared" si="7"/>
        <v>1.5063646743910919E-3</v>
      </c>
    </row>
    <row r="342" spans="23:25" x14ac:dyDescent="0.25">
      <c r="W342" s="3">
        <v>42552</v>
      </c>
      <c r="X342" s="2">
        <v>1.3267</v>
      </c>
      <c r="Y342" s="2">
        <f t="shared" si="7"/>
        <v>-3.3110121301024105E-3</v>
      </c>
    </row>
    <row r="343" spans="23:25" x14ac:dyDescent="0.25">
      <c r="W343" s="3">
        <v>42551</v>
      </c>
      <c r="X343" s="2">
        <v>1.3310999999999999</v>
      </c>
      <c r="Y343" s="2">
        <f t="shared" si="7"/>
        <v>-8.8257865341561572E-3</v>
      </c>
    </row>
    <row r="344" spans="23:25" x14ac:dyDescent="0.25">
      <c r="W344" s="3">
        <v>42550</v>
      </c>
      <c r="X344" s="2">
        <v>1.3429</v>
      </c>
      <c r="Y344" s="2">
        <f t="shared" si="7"/>
        <v>6.34970198264733E-3</v>
      </c>
    </row>
    <row r="345" spans="23:25" x14ac:dyDescent="0.25">
      <c r="W345" s="3">
        <v>42549</v>
      </c>
      <c r="X345" s="2">
        <v>1.3344</v>
      </c>
      <c r="Y345" s="2">
        <f t="shared" si="7"/>
        <v>8.9578678720279147E-3</v>
      </c>
    </row>
    <row r="346" spans="23:25" x14ac:dyDescent="0.25">
      <c r="W346" s="3">
        <v>42548</v>
      </c>
      <c r="X346" s="2">
        <v>1.3225</v>
      </c>
      <c r="Y346" s="2">
        <f t="shared" si="7"/>
        <v>-3.3752832362944296E-2</v>
      </c>
    </row>
    <row r="347" spans="23:25" x14ac:dyDescent="0.25">
      <c r="W347" s="3">
        <v>42545</v>
      </c>
      <c r="X347" s="2">
        <v>1.3679000000000001</v>
      </c>
      <c r="Y347" s="2">
        <f t="shared" si="7"/>
        <v>-8.3954586067799222E-2</v>
      </c>
    </row>
    <row r="348" spans="23:25" x14ac:dyDescent="0.25">
      <c r="W348" s="3">
        <v>42544</v>
      </c>
      <c r="X348" s="2">
        <v>1.4877</v>
      </c>
      <c r="Y348" s="2">
        <f t="shared" si="7"/>
        <v>1.1492825256929988E-2</v>
      </c>
    </row>
    <row r="349" spans="23:25" x14ac:dyDescent="0.25">
      <c r="W349" s="3">
        <v>42543</v>
      </c>
      <c r="X349" s="2">
        <v>1.4706999999999999</v>
      </c>
      <c r="Y349" s="2">
        <f t="shared" si="7"/>
        <v>3.7467260016087306E-3</v>
      </c>
    </row>
    <row r="350" spans="23:25" x14ac:dyDescent="0.25">
      <c r="W350" s="3">
        <v>42542</v>
      </c>
      <c r="X350" s="2">
        <v>1.4652000000000001</v>
      </c>
      <c r="Y350" s="2">
        <f t="shared" si="7"/>
        <v>-3.1345851901114921E-3</v>
      </c>
    </row>
    <row r="351" spans="23:25" x14ac:dyDescent="0.25">
      <c r="W351" s="3">
        <v>42541</v>
      </c>
      <c r="X351" s="2">
        <v>1.4698</v>
      </c>
      <c r="Y351" s="2">
        <f t="shared" si="7"/>
        <v>2.3404151952388257E-2</v>
      </c>
    </row>
    <row r="352" spans="23:25" x14ac:dyDescent="0.25">
      <c r="W352" s="3">
        <v>42538</v>
      </c>
      <c r="X352" s="2">
        <v>1.4358</v>
      </c>
      <c r="Y352" s="2">
        <f t="shared" si="7"/>
        <v>1.0854068255300159E-2</v>
      </c>
    </row>
    <row r="353" spans="23:25" x14ac:dyDescent="0.25">
      <c r="W353" s="3">
        <v>42537</v>
      </c>
      <c r="X353" s="2">
        <v>1.4203000000000001</v>
      </c>
      <c r="Y353" s="2">
        <f t="shared" si="7"/>
        <v>-7.0405181850352743E-5</v>
      </c>
    </row>
    <row r="354" spans="23:25" x14ac:dyDescent="0.25">
      <c r="W354" s="3">
        <v>42536</v>
      </c>
      <c r="X354" s="2">
        <v>1.4203999999999999</v>
      </c>
      <c r="Y354" s="2">
        <f t="shared" si="7"/>
        <v>6.356402502202969E-3</v>
      </c>
    </row>
    <row r="355" spans="23:25" x14ac:dyDescent="0.25">
      <c r="W355" s="3">
        <v>42535</v>
      </c>
      <c r="X355" s="2">
        <v>1.4114</v>
      </c>
      <c r="Y355" s="2">
        <f t="shared" si="7"/>
        <v>-1.0992218910106632E-2</v>
      </c>
    </row>
    <row r="356" spans="23:25" x14ac:dyDescent="0.25">
      <c r="W356" s="3">
        <v>42534</v>
      </c>
      <c r="X356" s="2">
        <v>1.427</v>
      </c>
      <c r="Y356" s="2">
        <f t="shared" si="7"/>
        <v>9.1141731692125766E-4</v>
      </c>
    </row>
    <row r="357" spans="23:25" x14ac:dyDescent="0.25">
      <c r="W357" s="3">
        <v>42531</v>
      </c>
      <c r="X357" s="2">
        <v>1.4257</v>
      </c>
      <c r="Y357" s="2">
        <f t="shared" si="7"/>
        <v>-1.3999880406281563E-2</v>
      </c>
    </row>
    <row r="358" spans="23:25" x14ac:dyDescent="0.25">
      <c r="W358" s="3">
        <v>42530</v>
      </c>
      <c r="X358" s="2">
        <v>1.4458</v>
      </c>
      <c r="Y358" s="2">
        <f t="shared" si="7"/>
        <v>-3.1765788744446007E-3</v>
      </c>
    </row>
    <row r="359" spans="23:25" x14ac:dyDescent="0.25">
      <c r="W359" s="3">
        <v>42529</v>
      </c>
      <c r="X359" s="2">
        <v>1.4504000000000001</v>
      </c>
      <c r="Y359" s="2">
        <f t="shared" si="7"/>
        <v>-2.8228184946148529E-3</v>
      </c>
    </row>
    <row r="360" spans="23:25" x14ac:dyDescent="0.25">
      <c r="W360" s="3">
        <v>42528</v>
      </c>
      <c r="X360" s="2">
        <v>1.4544999999999999</v>
      </c>
      <c r="Y360" s="2">
        <f t="shared" si="7"/>
        <v>7.1066639181750144E-3</v>
      </c>
    </row>
    <row r="361" spans="23:25" x14ac:dyDescent="0.25">
      <c r="W361" s="3">
        <v>42527</v>
      </c>
      <c r="X361" s="2">
        <v>1.4441999999999999</v>
      </c>
      <c r="Y361" s="2">
        <f t="shared" si="7"/>
        <v>-5.2486308336590045E-3</v>
      </c>
    </row>
    <row r="362" spans="23:25" x14ac:dyDescent="0.25">
      <c r="W362" s="3">
        <v>42524</v>
      </c>
      <c r="X362" s="2">
        <v>1.4518</v>
      </c>
      <c r="Y362" s="2">
        <f t="shared" si="7"/>
        <v>6.5651042612758712E-3</v>
      </c>
    </row>
    <row r="363" spans="23:25" x14ac:dyDescent="0.25">
      <c r="W363" s="3">
        <v>42523</v>
      </c>
      <c r="X363" s="2">
        <v>1.4422999999999999</v>
      </c>
      <c r="Y363" s="2">
        <f t="shared" si="7"/>
        <v>4.8545373539090274E-4</v>
      </c>
    </row>
    <row r="364" spans="23:25" x14ac:dyDescent="0.25">
      <c r="W364" s="3">
        <v>42522</v>
      </c>
      <c r="X364" s="2">
        <v>1.4416</v>
      </c>
      <c r="Y364" s="2">
        <f t="shared" si="7"/>
        <v>-4.636846952737134E-3</v>
      </c>
    </row>
    <row r="365" spans="23:25" x14ac:dyDescent="0.25">
      <c r="W365" s="3">
        <v>42521</v>
      </c>
      <c r="X365" s="2">
        <v>1.4482999999999999</v>
      </c>
      <c r="Y365" s="2">
        <f t="shared" si="7"/>
        <v>-1.0781960714446231E-2</v>
      </c>
    </row>
    <row r="366" spans="23:25" x14ac:dyDescent="0.25">
      <c r="W366" s="3">
        <v>42520</v>
      </c>
      <c r="X366" s="2">
        <v>1.464</v>
      </c>
      <c r="Y366" s="2">
        <f t="shared" si="7"/>
        <v>1.1618769034234813E-3</v>
      </c>
    </row>
    <row r="367" spans="23:25" x14ac:dyDescent="0.25">
      <c r="W367" s="3">
        <v>42517</v>
      </c>
      <c r="X367" s="2">
        <v>1.4622999999999999</v>
      </c>
      <c r="Y367" s="2">
        <f t="shared" si="7"/>
        <v>-3.2089605251484519E-3</v>
      </c>
    </row>
    <row r="368" spans="23:25" x14ac:dyDescent="0.25">
      <c r="W368" s="3">
        <v>42516</v>
      </c>
      <c r="X368" s="2">
        <v>1.4670000000000001</v>
      </c>
      <c r="Y368" s="2">
        <f t="shared" si="7"/>
        <v>-1.8387991696570238E-3</v>
      </c>
    </row>
    <row r="369" spans="23:25" x14ac:dyDescent="0.25">
      <c r="W369" s="3">
        <v>42515</v>
      </c>
      <c r="X369" s="2">
        <v>1.4697</v>
      </c>
      <c r="Y369" s="2">
        <f t="shared" si="7"/>
        <v>4.1591441675870615E-3</v>
      </c>
    </row>
    <row r="370" spans="23:25" x14ac:dyDescent="0.25">
      <c r="W370" s="3">
        <v>42514</v>
      </c>
      <c r="X370" s="2">
        <v>1.4636</v>
      </c>
      <c r="Y370" s="2">
        <f t="shared" si="7"/>
        <v>1.0439655253565742E-2</v>
      </c>
    </row>
    <row r="371" spans="23:25" x14ac:dyDescent="0.25">
      <c r="W371" s="3">
        <v>42513</v>
      </c>
      <c r="X371" s="2">
        <v>1.4483999999999999</v>
      </c>
      <c r="Y371" s="2">
        <f t="shared" si="7"/>
        <v>-1.241979046006231E-3</v>
      </c>
    </row>
    <row r="372" spans="23:25" x14ac:dyDescent="0.25">
      <c r="W372" s="3">
        <v>42510</v>
      </c>
      <c r="X372" s="2">
        <v>1.4501999999999999</v>
      </c>
      <c r="Y372" s="2">
        <f t="shared" si="7"/>
        <v>-7.4880987405465472E-3</v>
      </c>
    </row>
    <row r="373" spans="23:25" x14ac:dyDescent="0.25">
      <c r="W373" s="3">
        <v>42509</v>
      </c>
      <c r="X373" s="2">
        <v>1.4611000000000001</v>
      </c>
      <c r="Y373" s="2">
        <f t="shared" si="7"/>
        <v>8.2163647210461792E-4</v>
      </c>
    </row>
    <row r="374" spans="23:25" x14ac:dyDescent="0.25">
      <c r="W374" s="3">
        <v>42508</v>
      </c>
      <c r="X374" s="2">
        <v>1.4599</v>
      </c>
      <c r="Y374" s="2">
        <f t="shared" si="7"/>
        <v>9.3593691262479958E-3</v>
      </c>
    </row>
    <row r="375" spans="23:25" x14ac:dyDescent="0.25">
      <c r="W375" s="3">
        <v>42507</v>
      </c>
      <c r="X375" s="2">
        <v>1.4462999999999999</v>
      </c>
      <c r="Y375" s="2">
        <f t="shared" si="7"/>
        <v>4.2265782649197918E-3</v>
      </c>
    </row>
    <row r="376" spans="23:25" x14ac:dyDescent="0.25">
      <c r="W376" s="3">
        <v>42506</v>
      </c>
      <c r="X376" s="2">
        <v>1.4401999999999999</v>
      </c>
      <c r="Y376" s="2">
        <f t="shared" si="7"/>
        <v>2.5723933954219769E-3</v>
      </c>
    </row>
    <row r="377" spans="23:25" x14ac:dyDescent="0.25">
      <c r="W377" s="3">
        <v>42503</v>
      </c>
      <c r="X377" s="2">
        <v>1.4365000000000001</v>
      </c>
      <c r="Y377" s="2">
        <f t="shared" si="7"/>
        <v>-5.9689238849405689E-3</v>
      </c>
    </row>
    <row r="378" spans="23:25" x14ac:dyDescent="0.25">
      <c r="W378" s="3">
        <v>42502</v>
      </c>
      <c r="X378" s="2">
        <v>1.4451000000000001</v>
      </c>
      <c r="Y378" s="2">
        <f t="shared" si="7"/>
        <v>2.0761964156399906E-4</v>
      </c>
    </row>
    <row r="379" spans="23:25" x14ac:dyDescent="0.25">
      <c r="W379" s="3">
        <v>42501</v>
      </c>
      <c r="X379" s="2">
        <v>1.4447999999999999</v>
      </c>
      <c r="Y379" s="2">
        <f t="shared" si="7"/>
        <v>4.153686456396348E-4</v>
      </c>
    </row>
    <row r="380" spans="23:25" x14ac:dyDescent="0.25">
      <c r="W380" s="3">
        <v>42500</v>
      </c>
      <c r="X380" s="2">
        <v>1.4441999999999999</v>
      </c>
      <c r="Y380" s="2">
        <f t="shared" si="7"/>
        <v>2.4264284496538988E-3</v>
      </c>
    </row>
    <row r="381" spans="23:25" x14ac:dyDescent="0.25">
      <c r="W381" s="3">
        <v>42499</v>
      </c>
      <c r="X381" s="2">
        <v>1.4407000000000001</v>
      </c>
      <c r="Y381" s="2">
        <f t="shared" si="7"/>
        <v>-1.3872513842992629E-3</v>
      </c>
    </row>
    <row r="382" spans="23:25" x14ac:dyDescent="0.25">
      <c r="W382" s="3">
        <v>42496</v>
      </c>
      <c r="X382" s="2">
        <v>1.4426999999999999</v>
      </c>
      <c r="Y382" s="2">
        <f t="shared" si="7"/>
        <v>-4.0121802576786368E-3</v>
      </c>
    </row>
    <row r="383" spans="23:25" x14ac:dyDescent="0.25">
      <c r="W383" s="3">
        <v>42495</v>
      </c>
      <c r="X383" s="2">
        <v>1.4485000000000001</v>
      </c>
      <c r="Y383" s="2">
        <f t="shared" si="7"/>
        <v>-7.5911807930973503E-4</v>
      </c>
    </row>
    <row r="384" spans="23:25" x14ac:dyDescent="0.25">
      <c r="W384" s="3">
        <v>42494</v>
      </c>
      <c r="X384" s="2">
        <v>1.4496</v>
      </c>
      <c r="Y384" s="2">
        <f t="shared" si="7"/>
        <v>-2.6867847102157909E-3</v>
      </c>
    </row>
    <row r="385" spans="23:25" x14ac:dyDescent="0.25">
      <c r="W385" s="3">
        <v>42493</v>
      </c>
      <c r="X385" s="2">
        <v>1.4535</v>
      </c>
      <c r="Y385" s="2">
        <f t="shared" si="7"/>
        <v>-9.4495362144905674E-3</v>
      </c>
    </row>
    <row r="386" spans="23:25" x14ac:dyDescent="0.25">
      <c r="W386" s="3">
        <v>42492</v>
      </c>
      <c r="X386" s="2">
        <v>1.4673</v>
      </c>
      <c r="Y386" s="2">
        <f t="shared" si="7"/>
        <v>4.1659612922936807E-3</v>
      </c>
    </row>
    <row r="387" spans="23:25" x14ac:dyDescent="0.25">
      <c r="W387" s="3">
        <v>42489</v>
      </c>
      <c r="X387" s="2">
        <v>1.4612000000000001</v>
      </c>
      <c r="Y387" s="2">
        <f t="shared" si="7"/>
        <v>2.0533178265898518E-4</v>
      </c>
    </row>
    <row r="388" spans="23:25" x14ac:dyDescent="0.25">
      <c r="W388" s="3">
        <v>42488</v>
      </c>
      <c r="X388" s="2">
        <v>1.4609000000000001</v>
      </c>
      <c r="Y388" s="2">
        <f t="shared" si="7"/>
        <v>4.5279989548040614E-3</v>
      </c>
    </row>
    <row r="389" spans="23:25" x14ac:dyDescent="0.25">
      <c r="W389" s="3">
        <v>42487</v>
      </c>
      <c r="X389" s="2">
        <v>1.4542999999999999</v>
      </c>
      <c r="Y389" s="2">
        <f t="shared" si="7"/>
        <v>-2.6781131886654853E-3</v>
      </c>
    </row>
    <row r="390" spans="23:25" x14ac:dyDescent="0.25">
      <c r="W390" s="3">
        <v>42486</v>
      </c>
      <c r="X390" s="2">
        <v>1.4581999999999999</v>
      </c>
      <c r="Y390" s="2">
        <f t="shared" ref="Y390:Y453" si="8">LN(X390/X391)</f>
        <v>6.881392417609657E-3</v>
      </c>
    </row>
    <row r="391" spans="23:25" x14ac:dyDescent="0.25">
      <c r="W391" s="3">
        <v>42485</v>
      </c>
      <c r="X391" s="2">
        <v>1.4481999999999999</v>
      </c>
      <c r="Y391" s="2">
        <f t="shared" si="8"/>
        <v>5.469980749715833E-3</v>
      </c>
    </row>
    <row r="392" spans="23:25" x14ac:dyDescent="0.25">
      <c r="W392" s="3">
        <v>42482</v>
      </c>
      <c r="X392" s="2">
        <v>1.4403000000000001</v>
      </c>
      <c r="Y392" s="2">
        <f t="shared" si="8"/>
        <v>5.5698814191848687E-3</v>
      </c>
    </row>
    <row r="393" spans="23:25" x14ac:dyDescent="0.25">
      <c r="W393" s="3">
        <v>42481</v>
      </c>
      <c r="X393" s="2">
        <v>1.4323000000000001</v>
      </c>
      <c r="Y393" s="2">
        <f t="shared" si="8"/>
        <v>-6.2816264497921363E-4</v>
      </c>
    </row>
    <row r="394" spans="23:25" x14ac:dyDescent="0.25">
      <c r="W394" s="3">
        <v>42480</v>
      </c>
      <c r="X394" s="2">
        <v>1.4332</v>
      </c>
      <c r="Y394" s="2">
        <f t="shared" si="8"/>
        <v>-4.5945086044036909E-3</v>
      </c>
    </row>
    <row r="395" spans="23:25" x14ac:dyDescent="0.25">
      <c r="W395" s="3">
        <v>42479</v>
      </c>
      <c r="X395" s="2">
        <v>1.4398</v>
      </c>
      <c r="Y395" s="2">
        <f t="shared" si="8"/>
        <v>8.3694169668423451E-3</v>
      </c>
    </row>
    <row r="396" spans="23:25" x14ac:dyDescent="0.25">
      <c r="W396" s="3">
        <v>42478</v>
      </c>
      <c r="X396" s="2">
        <v>1.4278</v>
      </c>
      <c r="Y396" s="2">
        <f t="shared" si="8"/>
        <v>5.337091320366992E-3</v>
      </c>
    </row>
    <row r="397" spans="23:25" x14ac:dyDescent="0.25">
      <c r="W397" s="3">
        <v>42475</v>
      </c>
      <c r="X397" s="2">
        <v>1.4201999999999999</v>
      </c>
      <c r="Y397" s="2">
        <f t="shared" si="8"/>
        <v>3.3148811960388995E-3</v>
      </c>
    </row>
    <row r="398" spans="23:25" x14ac:dyDescent="0.25">
      <c r="W398" s="3">
        <v>42474</v>
      </c>
      <c r="X398" s="2">
        <v>1.4155</v>
      </c>
      <c r="Y398" s="2">
        <f t="shared" si="8"/>
        <v>-3.4556965169784955E-3</v>
      </c>
    </row>
    <row r="399" spans="23:25" x14ac:dyDescent="0.25">
      <c r="W399" s="3">
        <v>42473</v>
      </c>
      <c r="X399" s="2">
        <v>1.4203999999999999</v>
      </c>
      <c r="Y399" s="2">
        <f t="shared" si="8"/>
        <v>-4.9861404612325721E-3</v>
      </c>
    </row>
    <row r="400" spans="23:25" x14ac:dyDescent="0.25">
      <c r="W400" s="3">
        <v>42472</v>
      </c>
      <c r="X400" s="2">
        <v>1.4275</v>
      </c>
      <c r="Y400" s="2">
        <f t="shared" si="8"/>
        <v>2.5250767432163541E-3</v>
      </c>
    </row>
    <row r="401" spans="23:25" x14ac:dyDescent="0.25">
      <c r="W401" s="3">
        <v>42471</v>
      </c>
      <c r="X401" s="2">
        <v>1.4238999999999999</v>
      </c>
      <c r="Y401" s="2">
        <f t="shared" si="8"/>
        <v>7.8260349372533487E-3</v>
      </c>
    </row>
    <row r="402" spans="23:25" x14ac:dyDescent="0.25">
      <c r="W402" s="3">
        <v>42468</v>
      </c>
      <c r="X402" s="2">
        <v>1.4128000000000001</v>
      </c>
      <c r="Y402" s="2">
        <f t="shared" si="8"/>
        <v>5.1092929768082216E-3</v>
      </c>
    </row>
    <row r="403" spans="23:25" x14ac:dyDescent="0.25">
      <c r="W403" s="3">
        <v>42467</v>
      </c>
      <c r="X403" s="2">
        <v>1.4056</v>
      </c>
      <c r="Y403" s="2">
        <f t="shared" si="8"/>
        <v>-4.7553232021307944E-3</v>
      </c>
    </row>
    <row r="404" spans="23:25" x14ac:dyDescent="0.25">
      <c r="W404" s="3">
        <v>42466</v>
      </c>
      <c r="X404" s="2">
        <v>1.4123000000000001</v>
      </c>
      <c r="Y404" s="2">
        <f t="shared" si="8"/>
        <v>-2.6870331539949554E-3</v>
      </c>
    </row>
    <row r="405" spans="23:25" x14ac:dyDescent="0.25">
      <c r="W405" s="3">
        <v>42465</v>
      </c>
      <c r="X405" s="2">
        <v>1.4161000000000001</v>
      </c>
      <c r="Y405" s="2">
        <f t="shared" si="8"/>
        <v>-7.2471733199175803E-3</v>
      </c>
    </row>
    <row r="406" spans="23:25" x14ac:dyDescent="0.25">
      <c r="W406" s="3">
        <v>42464</v>
      </c>
      <c r="X406" s="2">
        <v>1.4264000000000001</v>
      </c>
      <c r="Y406" s="2">
        <f t="shared" si="8"/>
        <v>2.5973128918094128E-3</v>
      </c>
    </row>
    <row r="407" spans="23:25" x14ac:dyDescent="0.25">
      <c r="W407" s="3">
        <v>42461</v>
      </c>
      <c r="X407" s="2">
        <v>1.4227000000000001</v>
      </c>
      <c r="Y407" s="2">
        <f t="shared" si="8"/>
        <v>-9.3049959510480614E-3</v>
      </c>
    </row>
    <row r="408" spans="23:25" x14ac:dyDescent="0.25">
      <c r="W408" s="3">
        <v>42460</v>
      </c>
      <c r="X408" s="2">
        <v>1.4359999999999999</v>
      </c>
      <c r="Y408" s="2">
        <f t="shared" si="8"/>
        <v>-1.2526969416016376E-3</v>
      </c>
    </row>
    <row r="409" spans="23:25" x14ac:dyDescent="0.25">
      <c r="W409" s="3">
        <v>42459</v>
      </c>
      <c r="X409" s="2">
        <v>1.4378</v>
      </c>
      <c r="Y409" s="2">
        <f t="shared" si="8"/>
        <v>-4.1721716758475375E-4</v>
      </c>
    </row>
    <row r="410" spans="23:25" x14ac:dyDescent="0.25">
      <c r="W410" s="3">
        <v>42458</v>
      </c>
      <c r="X410" s="2">
        <v>1.4384000000000001</v>
      </c>
      <c r="Y410" s="2">
        <f t="shared" si="8"/>
        <v>9.0789086495856406E-3</v>
      </c>
    </row>
    <row r="411" spans="23:25" x14ac:dyDescent="0.25">
      <c r="W411" s="3">
        <v>42457</v>
      </c>
      <c r="X411" s="2">
        <v>1.4254</v>
      </c>
      <c r="Y411" s="2">
        <f t="shared" si="8"/>
        <v>8.5958395827802746E-3</v>
      </c>
    </row>
    <row r="412" spans="23:25" x14ac:dyDescent="0.25">
      <c r="W412" s="3">
        <v>42454</v>
      </c>
      <c r="X412" s="2">
        <v>1.4132</v>
      </c>
      <c r="Y412" s="2">
        <f t="shared" si="8"/>
        <v>-1.484886254803087E-3</v>
      </c>
    </row>
    <row r="413" spans="23:25" x14ac:dyDescent="0.25">
      <c r="W413" s="3">
        <v>42453</v>
      </c>
      <c r="X413" s="2">
        <v>1.4153</v>
      </c>
      <c r="Y413" s="2">
        <f t="shared" si="8"/>
        <v>2.5468708496392679E-3</v>
      </c>
    </row>
    <row r="414" spans="23:25" x14ac:dyDescent="0.25">
      <c r="W414" s="3">
        <v>42452</v>
      </c>
      <c r="X414" s="2">
        <v>1.4117</v>
      </c>
      <c r="Y414" s="2">
        <f t="shared" si="8"/>
        <v>-6.4254413477517333E-3</v>
      </c>
    </row>
    <row r="415" spans="23:25" x14ac:dyDescent="0.25">
      <c r="W415" s="3">
        <v>42451</v>
      </c>
      <c r="X415" s="2">
        <v>1.4208000000000001</v>
      </c>
      <c r="Y415" s="2">
        <f t="shared" si="8"/>
        <v>-1.1267921997255353E-2</v>
      </c>
    </row>
    <row r="416" spans="23:25" x14ac:dyDescent="0.25">
      <c r="W416" s="3">
        <v>42450</v>
      </c>
      <c r="X416" s="2">
        <v>1.4369000000000001</v>
      </c>
      <c r="Y416" s="2">
        <f t="shared" si="8"/>
        <v>-7.4189974544263638E-3</v>
      </c>
    </row>
    <row r="417" spans="23:25" x14ac:dyDescent="0.25">
      <c r="W417" s="3">
        <v>42447</v>
      </c>
      <c r="X417" s="2">
        <v>1.4476</v>
      </c>
      <c r="Y417" s="2">
        <f t="shared" si="8"/>
        <v>-4.1439326513297481E-4</v>
      </c>
    </row>
    <row r="418" spans="23:25" x14ac:dyDescent="0.25">
      <c r="W418" s="3">
        <v>42446</v>
      </c>
      <c r="X418" s="2">
        <v>1.4481999999999999</v>
      </c>
      <c r="Y418" s="2">
        <f t="shared" si="8"/>
        <v>1.551821266664692E-2</v>
      </c>
    </row>
    <row r="419" spans="23:25" x14ac:dyDescent="0.25">
      <c r="W419" s="3">
        <v>42445</v>
      </c>
      <c r="X419" s="2">
        <v>1.4258999999999999</v>
      </c>
      <c r="Y419" s="2">
        <f t="shared" si="8"/>
        <v>7.6029933297477289E-3</v>
      </c>
    </row>
    <row r="420" spans="23:25" x14ac:dyDescent="0.25">
      <c r="W420" s="3">
        <v>42444</v>
      </c>
      <c r="X420" s="2">
        <v>1.4151</v>
      </c>
      <c r="Y420" s="2">
        <f t="shared" si="8"/>
        <v>-1.0614094655969937E-2</v>
      </c>
    </row>
    <row r="421" spans="23:25" x14ac:dyDescent="0.25">
      <c r="W421" s="3">
        <v>42443</v>
      </c>
      <c r="X421" s="2">
        <v>1.4302000000000001</v>
      </c>
      <c r="Y421" s="2">
        <f t="shared" si="8"/>
        <v>-5.5780370540979892E-3</v>
      </c>
    </row>
    <row r="422" spans="23:25" x14ac:dyDescent="0.25">
      <c r="W422" s="3">
        <v>42440</v>
      </c>
      <c r="X422" s="2">
        <v>1.4381999999999999</v>
      </c>
      <c r="Y422" s="2">
        <f t="shared" si="8"/>
        <v>7.0474422095063004E-3</v>
      </c>
    </row>
    <row r="423" spans="23:25" x14ac:dyDescent="0.25">
      <c r="W423" s="3">
        <v>42439</v>
      </c>
      <c r="X423" s="2">
        <v>1.4280999999999999</v>
      </c>
      <c r="Y423" s="2">
        <f t="shared" si="8"/>
        <v>4.4915508172350413E-3</v>
      </c>
    </row>
    <row r="424" spans="23:25" x14ac:dyDescent="0.25">
      <c r="W424" s="3">
        <v>42438</v>
      </c>
      <c r="X424" s="2">
        <v>1.4217</v>
      </c>
      <c r="Y424" s="2">
        <f t="shared" si="8"/>
        <v>1.4068655059778614E-4</v>
      </c>
    </row>
    <row r="425" spans="23:25" x14ac:dyDescent="0.25">
      <c r="W425" s="3">
        <v>42437</v>
      </c>
      <c r="X425" s="2">
        <v>1.4215</v>
      </c>
      <c r="Y425" s="2">
        <f t="shared" si="8"/>
        <v>-3.5112395625001179E-3</v>
      </c>
    </row>
    <row r="426" spans="23:25" x14ac:dyDescent="0.25">
      <c r="W426" s="3">
        <v>42436</v>
      </c>
      <c r="X426" s="2">
        <v>1.4264999999999999</v>
      </c>
      <c r="Y426" s="2">
        <f t="shared" si="8"/>
        <v>2.5268491019088909E-3</v>
      </c>
    </row>
    <row r="427" spans="23:25" x14ac:dyDescent="0.25">
      <c r="W427" s="3">
        <v>42433</v>
      </c>
      <c r="X427" s="2">
        <v>1.4229000000000001</v>
      </c>
      <c r="Y427" s="2">
        <f t="shared" si="8"/>
        <v>3.59066813072854E-3</v>
      </c>
    </row>
    <row r="428" spans="23:25" x14ac:dyDescent="0.25">
      <c r="W428" s="3">
        <v>42432</v>
      </c>
      <c r="X428" s="2">
        <v>1.4177999999999999</v>
      </c>
      <c r="Y428" s="2">
        <f t="shared" si="8"/>
        <v>7.078172246885994E-3</v>
      </c>
    </row>
    <row r="429" spans="23:25" x14ac:dyDescent="0.25">
      <c r="W429" s="3">
        <v>42431</v>
      </c>
      <c r="X429" s="2">
        <v>1.4077999999999999</v>
      </c>
      <c r="Y429" s="2">
        <f t="shared" si="8"/>
        <v>8.9904280193160782E-3</v>
      </c>
    </row>
    <row r="430" spans="23:25" x14ac:dyDescent="0.25">
      <c r="W430" s="3">
        <v>42430</v>
      </c>
      <c r="X430" s="2">
        <v>1.3952</v>
      </c>
      <c r="Y430" s="2">
        <f t="shared" si="8"/>
        <v>2.5117527289075085E-3</v>
      </c>
    </row>
    <row r="431" spans="23:25" x14ac:dyDescent="0.25">
      <c r="W431" s="3">
        <v>42429</v>
      </c>
      <c r="X431" s="2">
        <v>1.3916999999999999</v>
      </c>
      <c r="Y431" s="2">
        <f t="shared" si="8"/>
        <v>3.3107846565631313E-3</v>
      </c>
    </row>
    <row r="432" spans="23:25" x14ac:dyDescent="0.25">
      <c r="W432" s="3">
        <v>42426</v>
      </c>
      <c r="X432" s="2">
        <v>1.3871</v>
      </c>
      <c r="Y432" s="2">
        <f t="shared" si="8"/>
        <v>-6.5390237670565404E-3</v>
      </c>
    </row>
    <row r="433" spans="23:25" x14ac:dyDescent="0.25">
      <c r="W433" s="3">
        <v>42425</v>
      </c>
      <c r="X433" s="2">
        <v>1.3961999999999999</v>
      </c>
      <c r="Y433" s="2">
        <f t="shared" si="8"/>
        <v>2.5099514772546848E-3</v>
      </c>
    </row>
    <row r="434" spans="23:25" x14ac:dyDescent="0.25">
      <c r="W434" s="3">
        <v>42424</v>
      </c>
      <c r="X434" s="2">
        <v>1.3927</v>
      </c>
      <c r="Y434" s="2">
        <f t="shared" si="8"/>
        <v>-6.798122713821097E-3</v>
      </c>
    </row>
    <row r="435" spans="23:25" x14ac:dyDescent="0.25">
      <c r="W435" s="3">
        <v>42423</v>
      </c>
      <c r="X435" s="2">
        <v>1.4022000000000001</v>
      </c>
      <c r="Y435" s="2">
        <f t="shared" si="8"/>
        <v>-9.0870993044706895E-3</v>
      </c>
    </row>
    <row r="436" spans="23:25" x14ac:dyDescent="0.25">
      <c r="W436" s="3">
        <v>42422</v>
      </c>
      <c r="X436" s="2">
        <v>1.415</v>
      </c>
      <c r="Y436" s="2">
        <f t="shared" si="8"/>
        <v>-1.7930162377924469E-2</v>
      </c>
    </row>
    <row r="437" spans="23:25" x14ac:dyDescent="0.25">
      <c r="W437" s="3">
        <v>42419</v>
      </c>
      <c r="X437" s="2">
        <v>1.4405999999999999</v>
      </c>
      <c r="Y437" s="2">
        <f t="shared" si="8"/>
        <v>4.80117820304029E-3</v>
      </c>
    </row>
    <row r="438" spans="23:25" x14ac:dyDescent="0.25">
      <c r="W438" s="3">
        <v>42418</v>
      </c>
      <c r="X438" s="2">
        <v>1.4337</v>
      </c>
      <c r="Y438" s="2">
        <f t="shared" si="8"/>
        <v>3.0037394663436912E-3</v>
      </c>
    </row>
    <row r="439" spans="23:25" x14ac:dyDescent="0.25">
      <c r="W439" s="3">
        <v>42417</v>
      </c>
      <c r="X439" s="2">
        <v>1.4294</v>
      </c>
      <c r="Y439" s="2">
        <f t="shared" si="8"/>
        <v>-8.3916088840504759E-4</v>
      </c>
    </row>
    <row r="440" spans="23:25" x14ac:dyDescent="0.25">
      <c r="W440" s="3">
        <v>42416</v>
      </c>
      <c r="X440" s="2">
        <v>1.4306000000000001</v>
      </c>
      <c r="Y440" s="2">
        <f t="shared" si="8"/>
        <v>-8.9767834287062219E-3</v>
      </c>
    </row>
    <row r="441" spans="23:25" x14ac:dyDescent="0.25">
      <c r="W441" s="3">
        <v>42415</v>
      </c>
      <c r="X441" s="2">
        <v>1.4435</v>
      </c>
      <c r="Y441" s="2">
        <f t="shared" si="8"/>
        <v>-4.6997114632145081E-3</v>
      </c>
    </row>
    <row r="442" spans="23:25" x14ac:dyDescent="0.25">
      <c r="W442" s="3">
        <v>42412</v>
      </c>
      <c r="X442" s="2">
        <v>1.4502999999999999</v>
      </c>
      <c r="Y442" s="2">
        <f t="shared" si="8"/>
        <v>1.7943414062065129E-3</v>
      </c>
    </row>
    <row r="443" spans="23:25" x14ac:dyDescent="0.25">
      <c r="W443" s="3">
        <v>42411</v>
      </c>
      <c r="X443" s="2">
        <v>1.4477</v>
      </c>
      <c r="Y443" s="2">
        <f t="shared" si="8"/>
        <v>-3.1035577861484253E-3</v>
      </c>
    </row>
    <row r="444" spans="23:25" x14ac:dyDescent="0.25">
      <c r="W444" s="3">
        <v>42410</v>
      </c>
      <c r="X444" s="2">
        <v>1.4521999999999999</v>
      </c>
      <c r="Y444" s="2">
        <f t="shared" si="8"/>
        <v>3.4489928650610086E-3</v>
      </c>
    </row>
    <row r="445" spans="23:25" x14ac:dyDescent="0.25">
      <c r="W445" s="3">
        <v>42409</v>
      </c>
      <c r="X445" s="2">
        <v>1.4472</v>
      </c>
      <c r="Y445" s="2">
        <f t="shared" si="8"/>
        <v>2.6984967075677109E-3</v>
      </c>
    </row>
    <row r="446" spans="23:25" x14ac:dyDescent="0.25">
      <c r="W446" s="3">
        <v>42408</v>
      </c>
      <c r="X446" s="2">
        <v>1.4433</v>
      </c>
      <c r="Y446" s="2">
        <f t="shared" si="8"/>
        <v>-4.8382731926865956E-3</v>
      </c>
    </row>
    <row r="447" spans="23:25" x14ac:dyDescent="0.25">
      <c r="W447" s="3">
        <v>42405</v>
      </c>
      <c r="X447" s="2">
        <v>1.4502999999999999</v>
      </c>
      <c r="Y447" s="2">
        <f t="shared" si="8"/>
        <v>-5.912295511645428E-3</v>
      </c>
    </row>
    <row r="448" spans="23:25" x14ac:dyDescent="0.25">
      <c r="W448" s="3">
        <v>42404</v>
      </c>
      <c r="X448" s="2">
        <v>1.4588999999999999</v>
      </c>
      <c r="Y448" s="2">
        <f t="shared" si="8"/>
        <v>-9.5916696857606745E-4</v>
      </c>
    </row>
    <row r="449" spans="23:25" x14ac:dyDescent="0.25">
      <c r="W449" s="3">
        <v>42403</v>
      </c>
      <c r="X449" s="2">
        <v>1.4602999999999999</v>
      </c>
      <c r="Y449" s="2">
        <f t="shared" si="8"/>
        <v>1.3304577046903521E-2</v>
      </c>
    </row>
    <row r="450" spans="23:25" x14ac:dyDescent="0.25">
      <c r="W450" s="3">
        <v>42402</v>
      </c>
      <c r="X450" s="2">
        <v>1.4410000000000001</v>
      </c>
      <c r="Y450" s="2">
        <f t="shared" si="8"/>
        <v>-1.5948413739956223E-3</v>
      </c>
    </row>
    <row r="451" spans="23:25" x14ac:dyDescent="0.25">
      <c r="W451" s="3">
        <v>42401</v>
      </c>
      <c r="X451" s="2">
        <v>1.4433</v>
      </c>
      <c r="Y451" s="2">
        <f t="shared" si="8"/>
        <v>1.3181485969895081E-2</v>
      </c>
    </row>
    <row r="452" spans="23:25" x14ac:dyDescent="0.25">
      <c r="W452" s="3">
        <v>42398</v>
      </c>
      <c r="X452" s="2">
        <v>1.4243999999999999</v>
      </c>
      <c r="Y452" s="2">
        <f t="shared" si="8"/>
        <v>-8.2500642725945681E-3</v>
      </c>
    </row>
    <row r="453" spans="23:25" x14ac:dyDescent="0.25">
      <c r="W453" s="3">
        <v>42397</v>
      </c>
      <c r="X453" s="2">
        <v>1.4361999999999999</v>
      </c>
      <c r="Y453" s="2">
        <f t="shared" si="8"/>
        <v>8.9523608110464135E-3</v>
      </c>
    </row>
    <row r="454" spans="23:25" x14ac:dyDescent="0.25">
      <c r="W454" s="3">
        <v>42396</v>
      </c>
      <c r="X454" s="2">
        <v>1.4234</v>
      </c>
      <c r="Y454" s="2">
        <f t="shared" ref="Y454:Y517" si="9">LN(X454/X455)</f>
        <v>-8.1164733285507412E-3</v>
      </c>
    </row>
    <row r="455" spans="23:25" x14ac:dyDescent="0.25">
      <c r="W455" s="3">
        <v>42395</v>
      </c>
      <c r="X455" s="2">
        <v>1.4350000000000001</v>
      </c>
      <c r="Y455" s="2">
        <f t="shared" si="9"/>
        <v>7.0632133919783539E-3</v>
      </c>
    </row>
    <row r="456" spans="23:25" x14ac:dyDescent="0.25">
      <c r="W456" s="3">
        <v>42394</v>
      </c>
      <c r="X456" s="2">
        <v>1.4249000000000001</v>
      </c>
      <c r="Y456" s="2">
        <f t="shared" si="9"/>
        <v>-1.122255851811482E-3</v>
      </c>
    </row>
    <row r="457" spans="23:25" x14ac:dyDescent="0.25">
      <c r="W457" s="3">
        <v>42391</v>
      </c>
      <c r="X457" s="2">
        <v>1.4264999999999999</v>
      </c>
      <c r="Y457" s="2">
        <f t="shared" si="9"/>
        <v>3.0892392749041066E-3</v>
      </c>
    </row>
    <row r="458" spans="23:25" x14ac:dyDescent="0.25">
      <c r="W458" s="3">
        <v>42390</v>
      </c>
      <c r="X458" s="2">
        <v>1.4220999999999999</v>
      </c>
      <c r="Y458" s="2">
        <f t="shared" si="9"/>
        <v>2.0413198233355037E-3</v>
      </c>
    </row>
    <row r="459" spans="23:25" x14ac:dyDescent="0.25">
      <c r="W459" s="3">
        <v>42389</v>
      </c>
      <c r="X459" s="2">
        <v>1.4192</v>
      </c>
      <c r="Y459" s="2">
        <f t="shared" si="9"/>
        <v>2.3985902152262764E-3</v>
      </c>
    </row>
    <row r="460" spans="23:25" x14ac:dyDescent="0.25">
      <c r="W460" s="3">
        <v>42388</v>
      </c>
      <c r="X460" s="2">
        <v>1.4157999999999999</v>
      </c>
      <c r="Y460" s="2">
        <f t="shared" si="9"/>
        <v>-5.9857226004517913E-3</v>
      </c>
    </row>
    <row r="461" spans="23:25" x14ac:dyDescent="0.25">
      <c r="W461" s="3">
        <v>42387</v>
      </c>
      <c r="X461" s="2">
        <v>1.4243000000000001</v>
      </c>
      <c r="Y461" s="2">
        <f t="shared" si="9"/>
        <v>-1.0525947429874396E-3</v>
      </c>
    </row>
    <row r="462" spans="23:25" x14ac:dyDescent="0.25">
      <c r="W462" s="3">
        <v>42384</v>
      </c>
      <c r="X462" s="2">
        <v>1.4258</v>
      </c>
      <c r="Y462" s="2">
        <f t="shared" si="9"/>
        <v>-1.0812424405529049E-2</v>
      </c>
    </row>
    <row r="463" spans="23:25" x14ac:dyDescent="0.25">
      <c r="W463" s="3">
        <v>42383</v>
      </c>
      <c r="X463" s="2">
        <v>1.4413</v>
      </c>
      <c r="Y463" s="2">
        <f t="shared" si="9"/>
        <v>4.1637752162974049E-4</v>
      </c>
    </row>
    <row r="464" spans="23:25" x14ac:dyDescent="0.25">
      <c r="W464" s="3">
        <v>42382</v>
      </c>
      <c r="X464" s="2">
        <v>1.4407000000000001</v>
      </c>
      <c r="Y464" s="2">
        <f t="shared" si="9"/>
        <v>-2.8417970952934815E-3</v>
      </c>
    </row>
    <row r="465" spans="23:25" x14ac:dyDescent="0.25">
      <c r="W465" s="3">
        <v>42381</v>
      </c>
      <c r="X465" s="2">
        <v>1.4447999999999999</v>
      </c>
      <c r="Y465" s="2">
        <f t="shared" si="9"/>
        <v>-6.5537815209435546E-3</v>
      </c>
    </row>
    <row r="466" spans="23:25" x14ac:dyDescent="0.25">
      <c r="W466" s="3">
        <v>42380</v>
      </c>
      <c r="X466" s="2">
        <v>1.4542999999999999</v>
      </c>
      <c r="Y466" s="2">
        <f t="shared" si="9"/>
        <v>1.7894017162817777E-3</v>
      </c>
    </row>
    <row r="467" spans="23:25" x14ac:dyDescent="0.25">
      <c r="W467" s="3">
        <v>42377</v>
      </c>
      <c r="X467" s="2">
        <v>1.4517</v>
      </c>
      <c r="Y467" s="2">
        <f t="shared" si="9"/>
        <v>-6.9332695789087956E-3</v>
      </c>
    </row>
    <row r="468" spans="23:25" x14ac:dyDescent="0.25">
      <c r="W468" s="3">
        <v>42376</v>
      </c>
      <c r="X468" s="2">
        <v>1.4618</v>
      </c>
      <c r="Y468" s="2">
        <f t="shared" si="9"/>
        <v>-8.2056897383304007E-4</v>
      </c>
    </row>
    <row r="469" spans="23:25" x14ac:dyDescent="0.25">
      <c r="W469" s="3">
        <v>42375</v>
      </c>
      <c r="X469" s="2">
        <v>1.4630000000000001</v>
      </c>
      <c r="Y469" s="2">
        <f t="shared" si="9"/>
        <v>-3.0711506821271399E-3</v>
      </c>
    </row>
    <row r="470" spans="23:25" x14ac:dyDescent="0.25">
      <c r="W470" s="3">
        <v>42374</v>
      </c>
      <c r="X470" s="2">
        <v>1.4675</v>
      </c>
      <c r="Y470" s="2">
        <f t="shared" si="9"/>
        <v>-2.7899715283678274E-3</v>
      </c>
    </row>
    <row r="471" spans="23:25" x14ac:dyDescent="0.25">
      <c r="W471" s="3">
        <v>42373</v>
      </c>
      <c r="X471" s="2">
        <v>1.4716</v>
      </c>
      <c r="Y471" s="2">
        <f t="shared" si="9"/>
        <v>-2.0365223249309344E-3</v>
      </c>
    </row>
    <row r="472" spans="23:25" x14ac:dyDescent="0.25">
      <c r="W472" s="3">
        <v>42370</v>
      </c>
      <c r="X472" s="2">
        <v>1.4746000000000001</v>
      </c>
      <c r="Y472" s="2">
        <f t="shared" si="9"/>
        <v>6.7838005450797346E-4</v>
      </c>
    </row>
    <row r="473" spans="23:25" x14ac:dyDescent="0.25">
      <c r="W473" s="3">
        <v>42369</v>
      </c>
      <c r="X473" s="2">
        <v>1.4736</v>
      </c>
      <c r="Y473" s="2">
        <f t="shared" si="9"/>
        <v>-5.4141983908725143E-3</v>
      </c>
    </row>
    <row r="474" spans="23:25" x14ac:dyDescent="0.25">
      <c r="W474" s="3">
        <v>42368</v>
      </c>
      <c r="X474" s="2">
        <v>1.4816</v>
      </c>
      <c r="Y474" s="2">
        <f t="shared" si="9"/>
        <v>-6.7492322773909715E-5</v>
      </c>
    </row>
    <row r="475" spans="23:25" x14ac:dyDescent="0.25">
      <c r="W475" s="3">
        <v>42367</v>
      </c>
      <c r="X475" s="2">
        <v>1.4817</v>
      </c>
      <c r="Y475" s="2">
        <f t="shared" si="9"/>
        <v>-4.2428591783483655E-3</v>
      </c>
    </row>
    <row r="476" spans="23:25" x14ac:dyDescent="0.25">
      <c r="W476" s="3">
        <v>42366</v>
      </c>
      <c r="X476" s="2">
        <v>1.488</v>
      </c>
      <c r="Y476" s="2">
        <f t="shared" si="9"/>
        <v>-2.2152863756995044E-3</v>
      </c>
    </row>
    <row r="477" spans="23:25" x14ac:dyDescent="0.25">
      <c r="W477" s="3">
        <v>42363</v>
      </c>
      <c r="X477" s="2">
        <v>1.4913000000000001</v>
      </c>
      <c r="Y477" s="2">
        <f t="shared" si="9"/>
        <v>2.0118700399816088E-4</v>
      </c>
    </row>
    <row r="478" spans="23:25" x14ac:dyDescent="0.25">
      <c r="W478" s="3">
        <v>42362</v>
      </c>
      <c r="X478" s="2">
        <v>1.4910000000000001</v>
      </c>
      <c r="Y478" s="2">
        <f t="shared" si="9"/>
        <v>2.6191210701007246E-3</v>
      </c>
    </row>
    <row r="479" spans="23:25" x14ac:dyDescent="0.25">
      <c r="W479" s="3">
        <v>42361</v>
      </c>
      <c r="X479" s="2">
        <v>1.4870999999999999</v>
      </c>
      <c r="Y479" s="2">
        <f t="shared" si="9"/>
        <v>2.8957224180606012E-3</v>
      </c>
    </row>
    <row r="480" spans="23:25" x14ac:dyDescent="0.25">
      <c r="W480" s="3">
        <v>42360</v>
      </c>
      <c r="X480" s="2">
        <v>1.4828000000000001</v>
      </c>
      <c r="Y480" s="2">
        <f t="shared" si="9"/>
        <v>-3.8367091792537709E-3</v>
      </c>
    </row>
    <row r="481" spans="23:25" x14ac:dyDescent="0.25">
      <c r="W481" s="3">
        <v>42359</v>
      </c>
      <c r="X481" s="2">
        <v>1.4884999999999999</v>
      </c>
      <c r="Y481" s="2">
        <f t="shared" si="9"/>
        <v>-6.7159169750602931E-4</v>
      </c>
    </row>
    <row r="482" spans="23:25" x14ac:dyDescent="0.25">
      <c r="W482" s="3">
        <v>42356</v>
      </c>
      <c r="X482" s="2">
        <v>1.4895</v>
      </c>
      <c r="Y482" s="2">
        <f t="shared" si="9"/>
        <v>-4.0273862807753852E-4</v>
      </c>
    </row>
    <row r="483" spans="23:25" x14ac:dyDescent="0.25">
      <c r="W483" s="3">
        <v>42355</v>
      </c>
      <c r="X483" s="2">
        <v>1.4901</v>
      </c>
      <c r="Y483" s="2">
        <f t="shared" si="9"/>
        <v>-6.8885074263177583E-3</v>
      </c>
    </row>
    <row r="484" spans="23:25" x14ac:dyDescent="0.25">
      <c r="W484" s="3">
        <v>42354</v>
      </c>
      <c r="X484" s="2">
        <v>1.5004</v>
      </c>
      <c r="Y484" s="2">
        <f t="shared" si="9"/>
        <v>-2.3299947298352011E-3</v>
      </c>
    </row>
    <row r="485" spans="23:25" x14ac:dyDescent="0.25">
      <c r="W485" s="3">
        <v>42353</v>
      </c>
      <c r="X485" s="2">
        <v>1.5039</v>
      </c>
      <c r="Y485" s="2">
        <f t="shared" si="9"/>
        <v>-6.8255127316387875E-3</v>
      </c>
    </row>
    <row r="486" spans="23:25" x14ac:dyDescent="0.25">
      <c r="W486" s="3">
        <v>42352</v>
      </c>
      <c r="X486" s="2">
        <v>1.5142</v>
      </c>
      <c r="Y486" s="2">
        <f t="shared" si="9"/>
        <v>-4.6779857998768409E-3</v>
      </c>
    </row>
    <row r="487" spans="23:25" x14ac:dyDescent="0.25">
      <c r="W487" s="3">
        <v>42349</v>
      </c>
      <c r="X487" s="2">
        <v>1.5213000000000001</v>
      </c>
      <c r="Y487" s="2">
        <f t="shared" si="9"/>
        <v>3.489945266766061E-3</v>
      </c>
    </row>
    <row r="488" spans="23:25" x14ac:dyDescent="0.25">
      <c r="W488" s="3">
        <v>42348</v>
      </c>
      <c r="X488" s="2">
        <v>1.516</v>
      </c>
      <c r="Y488" s="2">
        <f t="shared" si="9"/>
        <v>-1.3842657363525232E-3</v>
      </c>
    </row>
    <row r="489" spans="23:25" x14ac:dyDescent="0.25">
      <c r="W489" s="3">
        <v>42347</v>
      </c>
      <c r="X489" s="2">
        <v>1.5181</v>
      </c>
      <c r="Y489" s="2">
        <f t="shared" si="9"/>
        <v>1.1461253686709244E-2</v>
      </c>
    </row>
    <row r="490" spans="23:25" x14ac:dyDescent="0.25">
      <c r="W490" s="3">
        <v>42346</v>
      </c>
      <c r="X490" s="2">
        <v>1.5007999999999999</v>
      </c>
      <c r="Y490" s="2">
        <f t="shared" si="9"/>
        <v>-3.1267696698284017E-3</v>
      </c>
    </row>
    <row r="491" spans="23:25" x14ac:dyDescent="0.25">
      <c r="W491" s="3">
        <v>42345</v>
      </c>
      <c r="X491" s="2">
        <v>1.5055000000000001</v>
      </c>
      <c r="Y491" s="2">
        <f t="shared" si="9"/>
        <v>-3.7789682655113336E-3</v>
      </c>
    </row>
    <row r="492" spans="23:25" x14ac:dyDescent="0.25">
      <c r="W492" s="3">
        <v>42342</v>
      </c>
      <c r="X492" s="2">
        <v>1.5112000000000001</v>
      </c>
      <c r="Y492" s="2">
        <f t="shared" si="9"/>
        <v>-2.115283707813199E-3</v>
      </c>
    </row>
    <row r="493" spans="23:25" x14ac:dyDescent="0.25">
      <c r="W493" s="3">
        <v>42341</v>
      </c>
      <c r="X493" s="2">
        <v>1.5144</v>
      </c>
      <c r="Y493" s="2">
        <f t="shared" si="9"/>
        <v>1.2826226675230963E-2</v>
      </c>
    </row>
    <row r="494" spans="23:25" x14ac:dyDescent="0.25">
      <c r="W494" s="3">
        <v>42340</v>
      </c>
      <c r="X494" s="2">
        <v>1.4950999999999999</v>
      </c>
      <c r="Y494" s="2">
        <f t="shared" si="9"/>
        <v>-8.7237925486645818E-3</v>
      </c>
    </row>
    <row r="495" spans="23:25" x14ac:dyDescent="0.25">
      <c r="W495" s="3">
        <v>42339</v>
      </c>
      <c r="X495" s="2">
        <v>1.5082</v>
      </c>
      <c r="Y495" s="2">
        <f t="shared" si="9"/>
        <v>1.7253969374313137E-3</v>
      </c>
    </row>
    <row r="496" spans="23:25" x14ac:dyDescent="0.25">
      <c r="W496" s="3">
        <v>42338</v>
      </c>
      <c r="X496" s="2">
        <v>1.5056</v>
      </c>
      <c r="Y496" s="2">
        <f t="shared" si="9"/>
        <v>1.3292571410923467E-3</v>
      </c>
    </row>
    <row r="497" spans="23:25" x14ac:dyDescent="0.25">
      <c r="W497" s="3">
        <v>42335</v>
      </c>
      <c r="X497" s="2">
        <v>1.5036</v>
      </c>
      <c r="Y497" s="2">
        <f t="shared" si="9"/>
        <v>-4.3798596793022176E-3</v>
      </c>
    </row>
    <row r="498" spans="23:25" x14ac:dyDescent="0.25">
      <c r="W498" s="3">
        <v>42334</v>
      </c>
      <c r="X498" s="2">
        <v>1.5102</v>
      </c>
      <c r="Y498" s="2">
        <f t="shared" si="9"/>
        <v>-1.7862463814642148E-3</v>
      </c>
    </row>
    <row r="499" spans="23:25" x14ac:dyDescent="0.25">
      <c r="W499" s="3">
        <v>42333</v>
      </c>
      <c r="X499" s="2">
        <v>1.5129000000000001</v>
      </c>
      <c r="Y499" s="2">
        <f t="shared" si="9"/>
        <v>2.9788523665874025E-3</v>
      </c>
    </row>
    <row r="500" spans="23:25" x14ac:dyDescent="0.25">
      <c r="W500" s="3">
        <v>42332</v>
      </c>
      <c r="X500" s="2">
        <v>1.5084</v>
      </c>
      <c r="Y500" s="2">
        <f t="shared" si="9"/>
        <v>-2.6483066325757062E-3</v>
      </c>
    </row>
    <row r="501" spans="23:25" x14ac:dyDescent="0.25">
      <c r="W501" s="3">
        <v>42331</v>
      </c>
      <c r="X501" s="2">
        <v>1.5124</v>
      </c>
      <c r="Y501" s="2">
        <f t="shared" si="9"/>
        <v>-4.420261196839098E-3</v>
      </c>
    </row>
    <row r="502" spans="23:25" x14ac:dyDescent="0.25">
      <c r="W502" s="3">
        <v>42328</v>
      </c>
      <c r="X502" s="2">
        <v>1.5190999999999999</v>
      </c>
      <c r="Y502" s="2">
        <f t="shared" si="9"/>
        <v>-6.5612728004888409E-3</v>
      </c>
    </row>
    <row r="503" spans="23:25" x14ac:dyDescent="0.25">
      <c r="W503" s="3">
        <v>42327</v>
      </c>
      <c r="X503" s="2">
        <v>1.5291000000000001</v>
      </c>
      <c r="Y503" s="2">
        <f t="shared" si="9"/>
        <v>3.537739538796741E-3</v>
      </c>
    </row>
    <row r="504" spans="23:25" x14ac:dyDescent="0.25">
      <c r="W504" s="3">
        <v>42326</v>
      </c>
      <c r="X504" s="2">
        <v>1.5237000000000001</v>
      </c>
      <c r="Y504" s="2">
        <f t="shared" si="9"/>
        <v>1.5763550062258562E-3</v>
      </c>
    </row>
    <row r="505" spans="23:25" x14ac:dyDescent="0.25">
      <c r="W505" s="3">
        <v>42325</v>
      </c>
      <c r="X505" s="2">
        <v>1.5213000000000001</v>
      </c>
      <c r="Y505" s="2">
        <f t="shared" si="9"/>
        <v>6.575486822929476E-4</v>
      </c>
    </row>
    <row r="506" spans="23:25" x14ac:dyDescent="0.25">
      <c r="W506" s="3">
        <v>42324</v>
      </c>
      <c r="X506" s="2">
        <v>1.5203</v>
      </c>
      <c r="Y506" s="2">
        <f t="shared" si="9"/>
        <v>-2.2339036885187838E-3</v>
      </c>
    </row>
    <row r="507" spans="23:25" x14ac:dyDescent="0.25">
      <c r="W507" s="3">
        <v>42321</v>
      </c>
      <c r="X507" s="2">
        <v>1.5237000000000001</v>
      </c>
      <c r="Y507" s="2">
        <f t="shared" si="9"/>
        <v>2.6255333265371518E-4</v>
      </c>
    </row>
    <row r="508" spans="23:25" x14ac:dyDescent="0.25">
      <c r="W508" s="3">
        <v>42320</v>
      </c>
      <c r="X508" s="2">
        <v>1.5232999999999999</v>
      </c>
      <c r="Y508" s="2">
        <f t="shared" si="9"/>
        <v>1.3138016735722757E-3</v>
      </c>
    </row>
    <row r="509" spans="23:25" x14ac:dyDescent="0.25">
      <c r="W509" s="3">
        <v>42319</v>
      </c>
      <c r="X509" s="2">
        <v>1.5213000000000001</v>
      </c>
      <c r="Y509" s="2">
        <f t="shared" si="9"/>
        <v>6.1980944829276704E-3</v>
      </c>
    </row>
    <row r="510" spans="23:25" x14ac:dyDescent="0.25">
      <c r="W510" s="3">
        <v>42318</v>
      </c>
      <c r="X510" s="2">
        <v>1.5119</v>
      </c>
      <c r="Y510" s="2">
        <f t="shared" si="9"/>
        <v>2.6460276664283647E-4</v>
      </c>
    </row>
    <row r="511" spans="23:25" x14ac:dyDescent="0.25">
      <c r="W511" s="3">
        <v>42317</v>
      </c>
      <c r="X511" s="2">
        <v>1.5114999999999998</v>
      </c>
      <c r="Y511" s="2">
        <f t="shared" si="9"/>
        <v>4.1103213530542197E-3</v>
      </c>
    </row>
    <row r="512" spans="23:25" x14ac:dyDescent="0.25">
      <c r="W512" s="3">
        <v>42314</v>
      </c>
      <c r="X512" s="2">
        <v>1.5053000000000001</v>
      </c>
      <c r="Y512" s="2">
        <f t="shared" si="9"/>
        <v>-1.0244298307761074E-2</v>
      </c>
    </row>
    <row r="513" spans="23:25" x14ac:dyDescent="0.25">
      <c r="W513" s="3">
        <v>42313</v>
      </c>
      <c r="X513" s="2">
        <v>1.5207999999999999</v>
      </c>
      <c r="Y513" s="2">
        <f t="shared" si="9"/>
        <v>-1.1636399850614883E-2</v>
      </c>
    </row>
    <row r="514" spans="23:25" x14ac:dyDescent="0.25">
      <c r="W514" s="3">
        <v>42312</v>
      </c>
      <c r="X514" s="2">
        <v>1.5386</v>
      </c>
      <c r="Y514" s="2">
        <f t="shared" si="9"/>
        <v>-2.2722118387764507E-3</v>
      </c>
    </row>
    <row r="515" spans="23:25" x14ac:dyDescent="0.25">
      <c r="W515" s="3">
        <v>42311</v>
      </c>
      <c r="X515" s="2">
        <v>1.5421</v>
      </c>
      <c r="Y515" s="2">
        <f t="shared" si="9"/>
        <v>2.5942019731718397E-4</v>
      </c>
    </row>
    <row r="516" spans="23:25" x14ac:dyDescent="0.25">
      <c r="W516" s="3">
        <v>42310</v>
      </c>
      <c r="X516" s="2">
        <v>1.5417000000000001</v>
      </c>
      <c r="Y516" s="2">
        <f t="shared" si="9"/>
        <v>-7.1324366777900095E-4</v>
      </c>
    </row>
    <row r="517" spans="23:25" x14ac:dyDescent="0.25">
      <c r="W517" s="3">
        <v>42307</v>
      </c>
      <c r="X517" s="2">
        <v>1.5427999999999999</v>
      </c>
      <c r="Y517" s="2">
        <f t="shared" si="9"/>
        <v>7.6778306763887957E-3</v>
      </c>
    </row>
    <row r="518" spans="23:25" x14ac:dyDescent="0.25">
      <c r="W518" s="3">
        <v>42306</v>
      </c>
      <c r="X518" s="2">
        <v>1.5310000000000001</v>
      </c>
      <c r="Y518" s="2">
        <f t="shared" ref="Y518:Y579" si="10">LN(X518/X519)</f>
        <v>3.0746107366075867E-3</v>
      </c>
    </row>
    <row r="519" spans="23:25" x14ac:dyDescent="0.25">
      <c r="W519" s="3">
        <v>42305</v>
      </c>
      <c r="X519" s="2">
        <v>1.5263</v>
      </c>
      <c r="Y519" s="2">
        <f t="shared" si="10"/>
        <v>-2.4212294654048908E-3</v>
      </c>
    </row>
    <row r="520" spans="23:25" x14ac:dyDescent="0.25">
      <c r="W520" s="3">
        <v>42304</v>
      </c>
      <c r="X520" s="2">
        <v>1.53</v>
      </c>
      <c r="Y520" s="2">
        <f t="shared" si="10"/>
        <v>-3.3929303070090637E-3</v>
      </c>
    </row>
    <row r="521" spans="23:25" x14ac:dyDescent="0.25">
      <c r="W521" s="3">
        <v>42303</v>
      </c>
      <c r="X521" s="2">
        <v>1.5352000000000001</v>
      </c>
      <c r="Y521" s="2">
        <f t="shared" si="10"/>
        <v>2.4783160144670005E-3</v>
      </c>
    </row>
    <row r="522" spans="23:25" x14ac:dyDescent="0.25">
      <c r="W522" s="3">
        <v>42300</v>
      </c>
      <c r="X522" s="2">
        <v>1.5314000000000001</v>
      </c>
      <c r="Y522" s="2">
        <f t="shared" si="10"/>
        <v>-5.2103804211939362E-3</v>
      </c>
    </row>
    <row r="523" spans="23:25" x14ac:dyDescent="0.25">
      <c r="W523" s="3">
        <v>42299</v>
      </c>
      <c r="X523" s="2">
        <v>1.5394000000000001</v>
      </c>
      <c r="Y523" s="2">
        <f t="shared" si="10"/>
        <v>-1.4929735660764946E-3</v>
      </c>
    </row>
    <row r="524" spans="23:25" x14ac:dyDescent="0.25">
      <c r="W524" s="3">
        <v>42298</v>
      </c>
      <c r="X524" s="2">
        <v>1.5417000000000001</v>
      </c>
      <c r="Y524" s="2">
        <f t="shared" si="10"/>
        <v>-1.7497817237875951E-3</v>
      </c>
    </row>
    <row r="525" spans="23:25" x14ac:dyDescent="0.25">
      <c r="W525" s="3">
        <v>42297</v>
      </c>
      <c r="X525" s="2">
        <v>1.5444</v>
      </c>
      <c r="Y525" s="2">
        <f t="shared" si="10"/>
        <v>-1.3588277350430602E-3</v>
      </c>
    </row>
    <row r="526" spans="23:25" x14ac:dyDescent="0.25">
      <c r="W526" s="3">
        <v>42296</v>
      </c>
      <c r="X526" s="2">
        <v>1.5465</v>
      </c>
      <c r="Y526" s="2">
        <f t="shared" si="10"/>
        <v>1.7474036093708142E-3</v>
      </c>
    </row>
    <row r="527" spans="23:25" x14ac:dyDescent="0.25">
      <c r="W527" s="3">
        <v>42293</v>
      </c>
      <c r="X527" s="2">
        <v>1.5438000000000001</v>
      </c>
      <c r="Y527" s="2">
        <f t="shared" si="10"/>
        <v>-1.3593554865348066E-3</v>
      </c>
    </row>
    <row r="528" spans="23:25" x14ac:dyDescent="0.25">
      <c r="W528" s="3">
        <v>42292</v>
      </c>
      <c r="X528" s="2">
        <v>1.5459000000000001</v>
      </c>
      <c r="Y528" s="2">
        <f t="shared" si="10"/>
        <v>-1.1636929164255052E-3</v>
      </c>
    </row>
    <row r="529" spans="23:25" x14ac:dyDescent="0.25">
      <c r="W529" s="3">
        <v>42291</v>
      </c>
      <c r="X529" s="2">
        <v>1.5476999999999999</v>
      </c>
      <c r="Y529" s="2">
        <f t="shared" si="10"/>
        <v>1.4906704018776244E-2</v>
      </c>
    </row>
    <row r="530" spans="23:25" x14ac:dyDescent="0.25">
      <c r="W530" s="3">
        <v>42290</v>
      </c>
      <c r="X530" s="2">
        <v>1.5247999999999999</v>
      </c>
      <c r="Y530" s="2">
        <f t="shared" si="10"/>
        <v>-6.5368254728597596E-3</v>
      </c>
    </row>
    <row r="531" spans="23:25" x14ac:dyDescent="0.25">
      <c r="W531" s="3">
        <v>42289</v>
      </c>
      <c r="X531" s="2">
        <v>1.5348000000000002</v>
      </c>
      <c r="Y531" s="2">
        <f t="shared" si="10"/>
        <v>1.6954682900768357E-3</v>
      </c>
    </row>
    <row r="532" spans="23:25" x14ac:dyDescent="0.25">
      <c r="W532" s="3">
        <v>42286</v>
      </c>
      <c r="X532" s="2">
        <v>1.5322</v>
      </c>
      <c r="Y532" s="2">
        <f t="shared" si="10"/>
        <v>-1.6954682900769116E-3</v>
      </c>
    </row>
    <row r="533" spans="23:25" x14ac:dyDescent="0.25">
      <c r="W533" s="3">
        <v>42285</v>
      </c>
      <c r="X533" s="2">
        <v>1.5348000000000002</v>
      </c>
      <c r="Y533" s="2">
        <f t="shared" si="10"/>
        <v>1.89128435414706E-3</v>
      </c>
    </row>
    <row r="534" spans="23:25" x14ac:dyDescent="0.25">
      <c r="W534" s="3">
        <v>42284</v>
      </c>
      <c r="X534" s="2">
        <v>1.5319</v>
      </c>
      <c r="Y534" s="2">
        <f t="shared" si="10"/>
        <v>6.023720171963739E-3</v>
      </c>
    </row>
    <row r="535" spans="23:25" x14ac:dyDescent="0.25">
      <c r="W535" s="3">
        <v>42283</v>
      </c>
      <c r="X535" s="2">
        <v>1.5226999999999999</v>
      </c>
      <c r="Y535" s="2">
        <f t="shared" si="10"/>
        <v>5.3336971669645742E-3</v>
      </c>
    </row>
    <row r="536" spans="23:25" x14ac:dyDescent="0.25">
      <c r="W536" s="3">
        <v>42282</v>
      </c>
      <c r="X536" s="2">
        <v>1.5145999999999999</v>
      </c>
      <c r="Y536" s="2">
        <f t="shared" si="10"/>
        <v>-2.5716278060811254E-3</v>
      </c>
    </row>
    <row r="537" spans="23:25" x14ac:dyDescent="0.25">
      <c r="W537" s="3">
        <v>42279</v>
      </c>
      <c r="X537" s="2">
        <v>1.5185</v>
      </c>
      <c r="Y537" s="2">
        <f t="shared" si="10"/>
        <v>3.5624790282782069E-3</v>
      </c>
    </row>
    <row r="538" spans="23:25" x14ac:dyDescent="0.25">
      <c r="W538" s="3">
        <v>42278</v>
      </c>
      <c r="X538" s="2">
        <v>1.5131000000000001</v>
      </c>
      <c r="Y538" s="2">
        <f t="shared" si="10"/>
        <v>1.9828811327753278E-4</v>
      </c>
    </row>
    <row r="539" spans="23:25" x14ac:dyDescent="0.25">
      <c r="W539" s="3">
        <v>42277</v>
      </c>
      <c r="X539" s="2">
        <v>1.5127999999999999</v>
      </c>
      <c r="Y539" s="2">
        <f t="shared" si="10"/>
        <v>-1.5192050215420119E-3</v>
      </c>
    </row>
    <row r="540" spans="23:25" x14ac:dyDescent="0.25">
      <c r="W540" s="3">
        <v>42276</v>
      </c>
      <c r="X540" s="2">
        <v>1.5150999999999999</v>
      </c>
      <c r="Y540" s="2">
        <f t="shared" si="10"/>
        <v>-1.51690053818468E-3</v>
      </c>
    </row>
    <row r="541" spans="23:25" x14ac:dyDescent="0.25">
      <c r="W541" s="3">
        <v>42275</v>
      </c>
      <c r="X541" s="2">
        <v>1.5173999999999999</v>
      </c>
      <c r="Y541" s="2">
        <f t="shared" si="10"/>
        <v>-3.9533505160087979E-4</v>
      </c>
    </row>
    <row r="542" spans="23:25" x14ac:dyDescent="0.25">
      <c r="W542" s="3">
        <v>42272</v>
      </c>
      <c r="X542" s="2">
        <v>1.518</v>
      </c>
      <c r="Y542" s="2">
        <f t="shared" si="10"/>
        <v>-4.0760032764418442E-3</v>
      </c>
    </row>
    <row r="543" spans="23:25" x14ac:dyDescent="0.25">
      <c r="W543" s="3">
        <v>42271</v>
      </c>
      <c r="X543" s="2">
        <v>1.5242</v>
      </c>
      <c r="Y543" s="2">
        <f t="shared" si="10"/>
        <v>-1.9680519629238592E-4</v>
      </c>
    </row>
    <row r="544" spans="23:25" x14ac:dyDescent="0.25">
      <c r="W544" s="3">
        <v>42270</v>
      </c>
      <c r="X544" s="2">
        <v>1.5245</v>
      </c>
      <c r="Y544" s="2">
        <f t="shared" si="10"/>
        <v>-7.840615142229914E-3</v>
      </c>
    </row>
    <row r="545" spans="23:25" x14ac:dyDescent="0.25">
      <c r="W545" s="3">
        <v>42269</v>
      </c>
      <c r="X545" s="2">
        <v>1.5365</v>
      </c>
      <c r="Y545" s="2">
        <f t="shared" si="10"/>
        <v>-9.1993392995639248E-3</v>
      </c>
    </row>
    <row r="546" spans="23:25" x14ac:dyDescent="0.25">
      <c r="W546" s="3">
        <v>42268</v>
      </c>
      <c r="X546" s="2">
        <v>1.5507</v>
      </c>
      <c r="Y546" s="2">
        <f t="shared" si="10"/>
        <v>-1.868376666957106E-3</v>
      </c>
    </row>
    <row r="547" spans="23:25" x14ac:dyDescent="0.25">
      <c r="W547" s="3">
        <v>42265</v>
      </c>
      <c r="X547" s="2">
        <v>1.5535999999999999</v>
      </c>
      <c r="Y547" s="2">
        <f t="shared" si="10"/>
        <v>-3.5339131454454292E-3</v>
      </c>
    </row>
    <row r="548" spans="23:25" x14ac:dyDescent="0.25">
      <c r="W548" s="3">
        <v>42264</v>
      </c>
      <c r="X548" s="2">
        <v>1.5590999999999999</v>
      </c>
      <c r="Y548" s="2">
        <f t="shared" si="10"/>
        <v>6.3055156802596362E-3</v>
      </c>
    </row>
    <row r="549" spans="23:25" x14ac:dyDescent="0.25">
      <c r="W549" s="3">
        <v>42263</v>
      </c>
      <c r="X549" s="2">
        <v>1.5493000000000001</v>
      </c>
      <c r="Y549" s="2">
        <f t="shared" si="10"/>
        <v>9.6637908730725156E-3</v>
      </c>
    </row>
    <row r="550" spans="23:25" x14ac:dyDescent="0.25">
      <c r="W550" s="3">
        <v>42262</v>
      </c>
      <c r="X550" s="2">
        <v>1.5344</v>
      </c>
      <c r="Y550" s="2">
        <f t="shared" si="10"/>
        <v>-5.3947028887200198E-3</v>
      </c>
    </row>
    <row r="551" spans="23:25" x14ac:dyDescent="0.25">
      <c r="W551" s="3">
        <v>42261</v>
      </c>
      <c r="X551" s="2">
        <v>1.5427</v>
      </c>
      <c r="Y551" s="2">
        <f t="shared" si="10"/>
        <v>-1.2963443108632465E-4</v>
      </c>
    </row>
    <row r="552" spans="23:25" x14ac:dyDescent="0.25">
      <c r="W552" s="3">
        <v>42258</v>
      </c>
      <c r="X552" s="2">
        <v>1.5428999999999999</v>
      </c>
      <c r="Y552" s="2">
        <f t="shared" si="10"/>
        <v>-1.0364709096561764E-3</v>
      </c>
    </row>
    <row r="553" spans="23:25" x14ac:dyDescent="0.25">
      <c r="W553" s="3">
        <v>42257</v>
      </c>
      <c r="X553" s="2">
        <v>1.5445</v>
      </c>
      <c r="Y553" s="2">
        <f t="shared" si="10"/>
        <v>4.9979009042896367E-3</v>
      </c>
    </row>
    <row r="554" spans="23:25" x14ac:dyDescent="0.25">
      <c r="W554" s="3">
        <v>42256</v>
      </c>
      <c r="X554" s="2">
        <v>1.5367999999999999</v>
      </c>
      <c r="Y554" s="2">
        <f t="shared" si="10"/>
        <v>-1.820309955244232E-3</v>
      </c>
    </row>
    <row r="555" spans="23:25" x14ac:dyDescent="0.25">
      <c r="W555" s="3">
        <v>42255</v>
      </c>
      <c r="X555" s="2">
        <v>1.5396000000000001</v>
      </c>
      <c r="Y555" s="2">
        <f t="shared" si="10"/>
        <v>7.7593060379140934E-3</v>
      </c>
    </row>
    <row r="556" spans="23:25" x14ac:dyDescent="0.25">
      <c r="W556" s="3">
        <v>42254</v>
      </c>
      <c r="X556" s="2">
        <v>1.5276999999999998</v>
      </c>
      <c r="Y556" s="2">
        <f t="shared" si="10"/>
        <v>7.0286360231449144E-3</v>
      </c>
    </row>
    <row r="557" spans="23:25" x14ac:dyDescent="0.25">
      <c r="W557" s="3">
        <v>42251</v>
      </c>
      <c r="X557" s="2">
        <v>1.5169999999999999</v>
      </c>
      <c r="Y557" s="2">
        <f t="shared" si="10"/>
        <v>-5.7841623075968211E-3</v>
      </c>
    </row>
    <row r="558" spans="23:25" x14ac:dyDescent="0.25">
      <c r="W558" s="3">
        <v>42250</v>
      </c>
      <c r="X558" s="2">
        <v>1.5258</v>
      </c>
      <c r="Y558" s="2">
        <f t="shared" si="10"/>
        <v>-2.6835111172043326E-3</v>
      </c>
    </row>
    <row r="559" spans="23:25" x14ac:dyDescent="0.25">
      <c r="W559" s="3">
        <v>42249</v>
      </c>
      <c r="X559" s="2">
        <v>1.5299</v>
      </c>
      <c r="Y559" s="2">
        <f t="shared" si="10"/>
        <v>-3.2676535270978084E-4</v>
      </c>
    </row>
    <row r="560" spans="23:25" x14ac:dyDescent="0.25">
      <c r="W560" s="3">
        <v>42248</v>
      </c>
      <c r="X560" s="2">
        <v>1.5304</v>
      </c>
      <c r="Y560" s="2">
        <f t="shared" si="10"/>
        <v>-2.6754559337477933E-3</v>
      </c>
    </row>
    <row r="561" spans="23:25" x14ac:dyDescent="0.25">
      <c r="W561" s="3">
        <v>42247</v>
      </c>
      <c r="X561" s="2">
        <v>1.5345</v>
      </c>
      <c r="Y561" s="2">
        <f t="shared" si="10"/>
        <v>-2.9932349261174627E-3</v>
      </c>
    </row>
    <row r="562" spans="23:25" x14ac:dyDescent="0.25">
      <c r="W562" s="3">
        <v>42244</v>
      </c>
      <c r="X562" s="2">
        <v>1.5390999999999999</v>
      </c>
      <c r="Y562" s="2">
        <f t="shared" si="10"/>
        <v>-7.7937264450366861E-4</v>
      </c>
    </row>
    <row r="563" spans="23:25" x14ac:dyDescent="0.25">
      <c r="W563" s="3">
        <v>42243</v>
      </c>
      <c r="X563" s="2">
        <v>1.5403</v>
      </c>
      <c r="Y563" s="2">
        <f t="shared" si="10"/>
        <v>-3.8877778509728497E-3</v>
      </c>
    </row>
    <row r="564" spans="23:25" x14ac:dyDescent="0.25">
      <c r="W564" s="3">
        <v>42242</v>
      </c>
      <c r="X564" s="2">
        <v>1.5463</v>
      </c>
      <c r="Y564" s="2">
        <f t="shared" si="10"/>
        <v>-1.4382270380809817E-2</v>
      </c>
    </row>
    <row r="565" spans="23:25" x14ac:dyDescent="0.25">
      <c r="W565" s="3">
        <v>42241</v>
      </c>
      <c r="X565" s="2">
        <v>1.5687</v>
      </c>
      <c r="Y565" s="2">
        <f t="shared" si="10"/>
        <v>-5.6574539861763088E-3</v>
      </c>
    </row>
    <row r="566" spans="23:25" x14ac:dyDescent="0.25">
      <c r="W566" s="3">
        <v>42240</v>
      </c>
      <c r="X566" s="2">
        <v>1.5775999999999999</v>
      </c>
      <c r="Y566" s="2">
        <f t="shared" si="10"/>
        <v>5.2113241549981487E-3</v>
      </c>
    </row>
    <row r="567" spans="23:25" x14ac:dyDescent="0.25">
      <c r="W567" s="3">
        <v>42237</v>
      </c>
      <c r="X567" s="2">
        <v>1.5693999999999999</v>
      </c>
      <c r="Y567" s="2">
        <f t="shared" si="10"/>
        <v>2.5490696034011348E-4</v>
      </c>
    </row>
    <row r="568" spans="23:25" x14ac:dyDescent="0.25">
      <c r="W568" s="3">
        <v>42236</v>
      </c>
      <c r="X568" s="2">
        <v>1.569</v>
      </c>
      <c r="Y568" s="2">
        <f t="shared" si="10"/>
        <v>6.3755182267929002E-4</v>
      </c>
    </row>
    <row r="569" spans="23:25" x14ac:dyDescent="0.25">
      <c r="W569" s="3">
        <v>42235</v>
      </c>
      <c r="X569" s="2">
        <v>1.5680000000000001</v>
      </c>
      <c r="Y569" s="2">
        <f t="shared" si="10"/>
        <v>1.212469437965007E-3</v>
      </c>
    </row>
    <row r="570" spans="23:25" x14ac:dyDescent="0.25">
      <c r="W570" s="3">
        <v>42234</v>
      </c>
      <c r="X570" s="2">
        <v>1.5661</v>
      </c>
      <c r="Y570" s="2">
        <f t="shared" si="10"/>
        <v>4.8004700629277379E-3</v>
      </c>
    </row>
    <row r="571" spans="23:25" x14ac:dyDescent="0.25">
      <c r="W571" s="3">
        <v>42233</v>
      </c>
      <c r="X571" s="2">
        <v>1.5586</v>
      </c>
      <c r="Y571" s="2">
        <f t="shared" si="10"/>
        <v>-3.586528758050489E-3</v>
      </c>
    </row>
    <row r="572" spans="23:25" x14ac:dyDescent="0.25">
      <c r="W572" s="3">
        <v>42230</v>
      </c>
      <c r="X572" s="2">
        <v>1.5642</v>
      </c>
      <c r="Y572" s="2">
        <f t="shared" si="10"/>
        <v>1.983810204889937E-3</v>
      </c>
    </row>
    <row r="573" spans="23:25" x14ac:dyDescent="0.25">
      <c r="W573" s="3">
        <v>42229</v>
      </c>
      <c r="X573" s="2">
        <v>1.5611000000000002</v>
      </c>
      <c r="Y573" s="2">
        <f t="shared" si="10"/>
        <v>-1.281065848536725E-4</v>
      </c>
    </row>
    <row r="574" spans="23:25" x14ac:dyDescent="0.25">
      <c r="W574" s="3">
        <v>42228</v>
      </c>
      <c r="X574" s="2">
        <v>1.5613000000000001</v>
      </c>
      <c r="Y574" s="2">
        <f t="shared" si="10"/>
        <v>2.6294708111740642E-3</v>
      </c>
    </row>
    <row r="575" spans="23:25" x14ac:dyDescent="0.25">
      <c r="W575" s="3">
        <v>42227</v>
      </c>
      <c r="X575" s="2">
        <v>1.5571999999999999</v>
      </c>
      <c r="Y575" s="2">
        <f t="shared" si="10"/>
        <v>-1.2835324570505521E-3</v>
      </c>
    </row>
    <row r="576" spans="23:25" x14ac:dyDescent="0.25">
      <c r="W576" s="3">
        <v>42226</v>
      </c>
      <c r="X576" s="2">
        <v>1.5592000000000001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1.5512000000000001</v>
      </c>
      <c r="Y578" s="2">
        <f t="shared" si="10"/>
        <v>-5.8492855186943029E-3</v>
      </c>
    </row>
    <row r="579" spans="23:25" x14ac:dyDescent="0.25">
      <c r="W579" s="3">
        <v>42221</v>
      </c>
      <c r="X579" s="2">
        <v>1.5603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MXNJPY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103</v>
      </c>
      <c r="W2" s="3">
        <f>D1</f>
        <v>43025</v>
      </c>
      <c r="AA2" s="2">
        <v>62</v>
      </c>
      <c r="AB2" s="2">
        <f ca="1">AVERAGE(OFFSET($X$5,0,0,AA2,1))</f>
        <v>6.1665403225806452</v>
      </c>
      <c r="AC2" s="46">
        <f ca="1">STDEV(OFFSET($Y$5,0,0,AA2,1))*SQRT(250)</f>
        <v>0.11316974402837518</v>
      </c>
      <c r="AD2" s="2">
        <f ca="1">MAX(OFFSET($X$5,0,0,AA2,1))</f>
        <v>6.3207000000000004</v>
      </c>
      <c r="AE2" s="2">
        <f ca="1">MIN(OFFSET($X$5,0,0,AA2,1))</f>
        <v>5.8949999999999996</v>
      </c>
      <c r="AF2" s="2">
        <f ca="1">AD2-AE2</f>
        <v>0.42570000000000086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6.1358871999999982</v>
      </c>
      <c r="AC3" s="46">
        <f ca="1">STDEV(OFFSET($Y$5,0,0,AA3,1))*SQRT(250)</f>
        <v>0.12352690534981148</v>
      </c>
      <c r="AD3" s="2">
        <f ca="1">MAX(OFFSET($X$5,0,0,AA3,1))</f>
        <v>6.4138999999999999</v>
      </c>
      <c r="AE3" s="2">
        <f ca="1">MIN(OFFSET($X$5,0,0,AA3,1))</f>
        <v>5.7895000000000003</v>
      </c>
      <c r="AF3" s="2">
        <f t="shared" ref="AF3:AF5" ca="1" si="1">AD3-AE3</f>
        <v>0.62439999999999962</v>
      </c>
    </row>
    <row r="4" spans="1:32" x14ac:dyDescent="0.25">
      <c r="D4"/>
      <c r="AA4" s="2">
        <v>185</v>
      </c>
      <c r="AB4" s="2">
        <f t="shared" ca="1" si="0"/>
        <v>6.0164243243243227</v>
      </c>
      <c r="AC4" s="46">
        <f ca="1">STDEV(OFFSET($Y$5,0,0,AA4,1))*SQRT(250)</f>
        <v>0.13137872889823932</v>
      </c>
      <c r="AD4" s="2">
        <f ca="1">MAX(OFFSET($X$5,0,0,AA4,1))</f>
        <v>6.4138999999999999</v>
      </c>
      <c r="AE4" s="2">
        <f ca="1">MIN(OFFSET($X$5,0,0,AA4,1))</f>
        <v>5.4382000000000001</v>
      </c>
      <c r="AF4" s="2">
        <f t="shared" ca="1" si="1"/>
        <v>0.97569999999999979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5.9042000000000003</v>
      </c>
      <c r="Y5" s="2">
        <f>LN(X5/X6)</f>
        <v>1.5594280738343491E-3</v>
      </c>
      <c r="AA5" s="2">
        <v>250</v>
      </c>
      <c r="AB5" s="2">
        <f t="shared" ca="1" si="0"/>
        <v>5.8769920000000004</v>
      </c>
      <c r="AC5" s="46">
        <f ca="1">STDEV(OFFSET($Y$5,0,0,AA5,1))*SQRT(250)</f>
        <v>0.16909809554239941</v>
      </c>
      <c r="AD5" s="2">
        <f ca="1">MAX(OFFSET($X$5,0,0,AA5,1))</f>
        <v>6.4138999999999999</v>
      </c>
      <c r="AE5" s="2">
        <f ca="1">MIN(OFFSET($X$5,0,0,AA5,1))</f>
        <v>5.1048</v>
      </c>
      <c r="AF5" s="2">
        <f t="shared" ca="1" si="1"/>
        <v>1.3090999999999999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5.8848299768715702</v>
      </c>
      <c r="E6" s="128">
        <f ca="1">SUMIFS(INDIRECT("fincad_data!"&amp;E$3),fincad_data!$C:$C,$C6,fincad_data!$D:$D,$C6,fincad_data!$B:$B,$D$2,fincad_data!D:D,$C6,fincad_data!A:A,$D$1)</f>
        <v>5.7683137570477196</v>
      </c>
      <c r="F6" s="129">
        <f ca="1">SUMIFS(INDIRECT("fincad_data!"&amp;F$3),fincad_data!$C:$C,$C6,fincad_data!$D:$D,$C6,fincad_data!$B:$B,$D$2,fincad_data!D:D,$C6,fincad_data!A:A,$D$1)</f>
        <v>0.14170347778780201</v>
      </c>
      <c r="G6" s="129">
        <f ca="1">SUMIFS(INDIRECT("fincad_data!"&amp;G$3),fincad_data!$C:$C,$C6,fincad_data!$D:$D,$C6,fincad_data!$B:$B,$D$2,fincad_data!D:D,$C6,fincad_data!A:A,$D$1)</f>
        <v>0.149204461894514</v>
      </c>
      <c r="H6" s="130">
        <f ca="1">SUMIFS(INDIRECT("fincad_data!"&amp;H$3),fincad_data!$C:$C,$C6,fincad_data!$D:$D,$C6,fincad_data!$B:$B,$D$2,fincad_data!D:D,$C6,fincad_data!A:A,$D$1)</f>
        <v>1.9314555812247201E-2</v>
      </c>
      <c r="I6" s="130">
        <f ca="1">SUMIFS(INDIRECT("fincad_data!"&amp;I$3),fincad_data!$C:$C,$C6,fincad_data!$D:$D,$C6,fincad_data!$B:$B,$D$2,fincad_data!D:D,$C6,fincad_data!A:A,$D$1)</f>
        <v>2.9311712601910199E-2</v>
      </c>
      <c r="J6" s="129">
        <f ca="1">SUMIFS(INDIRECT("fincad_data!"&amp;J$3),fincad_data!$C:$C,$C6,fincad_data!$D:$D,$C6,fincad_data!$B:$B,$D$2,fincad_data!D:D,$C6,fincad_data!A:A,$D$1)</f>
        <v>-8.0848109434071891E-2</v>
      </c>
      <c r="K6" s="128">
        <f ca="1">SUMIFS(INDIRECT("fincad_data!"&amp;K$3),fincad_data!$C:$C,$C6,fincad_data!$D:$D,$C6,fincad_data!$B:$B,$D$2,fincad_data!D:D,$C6,fincad_data!A:A,$D$1)</f>
        <v>5.7112178170705485</v>
      </c>
      <c r="L6" s="128">
        <f ca="1">SUMIFS(INDIRECT("fincad_data!"&amp;L$3),fincad_data!$C:$C,$C6,fincad_data!$D:$D,$C6,fincad_data!$B:$B,$D$2,fincad_data!D:D,$C6,fincad_data!A:A,$D$1)</f>
        <v>5.6040494695882614</v>
      </c>
      <c r="W6" s="3">
        <v>43024</v>
      </c>
      <c r="X6" s="2">
        <v>5.8949999999999996</v>
      </c>
      <c r="Y6" s="2">
        <f t="shared" ref="Y6:Y69" si="2">LN(X6/X7)</f>
        <v>-3.1333387197003781E-3</v>
      </c>
      <c r="AA6" s="2">
        <v>500</v>
      </c>
      <c r="AB6" s="2">
        <f t="shared" ca="1" si="0"/>
        <v>5.9695885999999971</v>
      </c>
      <c r="AC6" s="46">
        <f ca="1">STDEV(OFFSET($Y$5,0,0,AA6,1))*SQRT(250)</f>
        <v>0.18551356026922355</v>
      </c>
      <c r="AD6" s="2">
        <f ca="1">MAX(OFFSET($X$5,0,0,AA6,1))</f>
        <v>7.4398999999999997</v>
      </c>
      <c r="AE6" s="2">
        <f ca="1">MIN(OFFSET($X$5,0,0,AA6,1))</f>
        <v>5.0475000000000003</v>
      </c>
      <c r="AF6" s="2">
        <f ca="1">AD6-AE6</f>
        <v>2.3923999999999994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5.8848299768715702</v>
      </c>
      <c r="E7" s="128">
        <f ca="1">SUMIFS(INDIRECT("fincad_data!"&amp;E$3),fincad_data!$C:$C,$C7,fincad_data!$D:$D,$C7,fincad_data!$B:$B,$D$2,fincad_data!D:D,$C7,fincad_data!A:A,$D$1)</f>
        <v>5.6600643528469199</v>
      </c>
      <c r="F7" s="129">
        <f ca="1">SUMIFS(INDIRECT("fincad_data!"&amp;F$3),fincad_data!$C:$C,$C7,fincad_data!$D:$D,$C7,fincad_data!$B:$B,$D$2,fincad_data!D:D,$C7,fincad_data!A:A,$D$1)</f>
        <v>0.129765969522947</v>
      </c>
      <c r="G7" s="129">
        <f ca="1">SUMIFS(INDIRECT("fincad_data!"&amp;G$3),fincad_data!$C:$C,$C7,fincad_data!$D:$D,$C7,fincad_data!$B:$B,$D$2,fincad_data!D:D,$C7,fincad_data!A:A,$D$1)</f>
        <v>0.14131631282735299</v>
      </c>
      <c r="H7" s="130">
        <f ca="1">SUMIFS(INDIRECT("fincad_data!"&amp;H$3),fincad_data!$C:$C,$C7,fincad_data!$D:$D,$C7,fincad_data!$B:$B,$D$2,fincad_data!D:D,$C7,fincad_data!A:A,$D$1)</f>
        <v>1.99835283731877E-2</v>
      </c>
      <c r="I7" s="130">
        <f ca="1">SUMIFS(INDIRECT("fincad_data!"&amp;I$3),fincad_data!$C:$C,$C7,fincad_data!$D:$D,$C7,fincad_data!$B:$B,$D$2,fincad_data!D:D,$C7,fincad_data!A:A,$D$1)</f>
        <v>3.8366877261995599E-2</v>
      </c>
      <c r="J7" s="129">
        <f ca="1">SUMIFS(INDIRECT("fincad_data!"&amp;J$3),fincad_data!$C:$C,$C7,fincad_data!$D:$D,$C7,fincad_data!$B:$B,$D$2,fincad_data!D:D,$C7,fincad_data!A:A,$D$1)</f>
        <v>-7.9890897318159598E-2</v>
      </c>
      <c r="K7" s="128">
        <f ca="1">SUMIFS(INDIRECT("fincad_data!"&amp;K$3),fincad_data!$C:$C,$C7,fincad_data!$D:$D,$C7,fincad_data!$B:$B,$D$2,fincad_data!D:D,$C7,fincad_data!A:A,$D$1)</f>
        <v>5.5578916908085798</v>
      </c>
      <c r="L7" s="128">
        <f ca="1">SUMIFS(INDIRECT("fincad_data!"&amp;L$3),fincad_data!$C:$C,$C7,fincad_data!$D:$D,$C7,fincad_data!$B:$B,$D$2,fincad_data!D:D,$C7,fincad_data!A:A,$D$1)</f>
        <v>5.4509292204809032</v>
      </c>
      <c r="W7" s="3">
        <v>43021</v>
      </c>
      <c r="X7" s="2">
        <v>5.9135</v>
      </c>
      <c r="Y7" s="2">
        <f t="shared" si="2"/>
        <v>-4.3028963246886445E-3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5.8848299768715702</v>
      </c>
      <c r="E8" s="128">
        <f ca="1">SUMIFS(INDIRECT("fincad_data!"&amp;E$3),fincad_data!$C:$C,$C8,fincad_data!$D:$D,$C8,fincad_data!$B:$B,$D$2,fincad_data!D:D,$C8,fincad_data!A:A,$D$1)</f>
        <v>5.5524155510507196</v>
      </c>
      <c r="F8" s="129">
        <f ca="1">SUMIFS(INDIRECT("fincad_data!"&amp;F$3),fincad_data!$C:$C,$C8,fincad_data!$D:$D,$C8,fincad_data!$B:$B,$D$2,fincad_data!D:D,$C8,fincad_data!A:A,$D$1)</f>
        <v>0.117955555186338</v>
      </c>
      <c r="G8" s="129">
        <f ca="1">SUMIFS(INDIRECT("fincad_data!"&amp;G$3),fincad_data!$C:$C,$C8,fincad_data!$D:$D,$C8,fincad_data!$B:$B,$D$2,fincad_data!D:D,$C8,fincad_data!A:A,$D$1)</f>
        <v>0.13526465015237099</v>
      </c>
      <c r="H8" s="130">
        <f ca="1">SUMIFS(INDIRECT("fincad_data!"&amp;H$3),fincad_data!$C:$C,$C8,fincad_data!$D:$D,$C8,fincad_data!$B:$B,$D$2,fincad_data!D:D,$C8,fincad_data!A:A,$D$1)</f>
        <v>1.7603905922293401E-2</v>
      </c>
      <c r="I8" s="130">
        <f ca="1">SUMIFS(INDIRECT("fincad_data!"&amp;I$3),fincad_data!$C:$C,$C8,fincad_data!$D:$D,$C8,fincad_data!$B:$B,$D$2,fincad_data!D:D,$C8,fincad_data!A:A,$D$1)</f>
        <v>4.4187173121805798E-2</v>
      </c>
      <c r="J8" s="129">
        <f ca="1">SUMIFS(INDIRECT("fincad_data!"&amp;J$3),fincad_data!$C:$C,$C8,fincad_data!$D:$D,$C8,fincad_data!$B:$B,$D$2,fincad_data!D:D,$C8,fincad_data!A:A,$D$1)</f>
        <v>-8.0017661648204785E-2</v>
      </c>
      <c r="K8" s="128">
        <f ca="1">SUMIFS(INDIRECT("fincad_data!"&amp;K$3),fincad_data!$C:$C,$C8,fincad_data!$D:$D,$C8,fincad_data!$B:$B,$D$2,fincad_data!D:D,$C8,fincad_data!A:A,$D$1)</f>
        <v>5.4086363264010124</v>
      </c>
      <c r="L8" s="128">
        <f ca="1">SUMIFS(INDIRECT("fincad_data!"&amp;L$3),fincad_data!$C:$C,$C8,fincad_data!$D:$D,$C8,fincad_data!$B:$B,$D$2,fincad_data!D:D,$C8,fincad_data!A:A,$D$1)</f>
        <v>5.3174523629232739</v>
      </c>
      <c r="W8" s="3">
        <v>43020</v>
      </c>
      <c r="X8" s="2">
        <v>5.9390000000000001</v>
      </c>
      <c r="Y8" s="2">
        <f t="shared" si="2"/>
        <v>-1.2582570716268955E-2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5.8848299768715702</v>
      </c>
      <c r="E9" s="128">
        <f ca="1">SUMIFS(INDIRECT("fincad_data!"&amp;E$3),fincad_data!$C:$C,$C9,fincad_data!$D:$D,$C9,fincad_data!$B:$B,$D$2,fincad_data!D:D,$C9,fincad_data!A:A,$D$1)</f>
        <v>5.4469777989028199</v>
      </c>
      <c r="F9" s="129">
        <f ca="1">SUMIFS(INDIRECT("fincad_data!"&amp;F$3),fincad_data!$C:$C,$C9,fincad_data!$D:$D,$C9,fincad_data!$B:$B,$D$2,fincad_data!D:D,$C9,fincad_data!A:A,$D$1)</f>
        <v>0.109807999824832</v>
      </c>
      <c r="G9" s="129">
        <f ca="1">SUMIFS(INDIRECT("fincad_data!"&amp;G$3),fincad_data!$C:$C,$C9,fincad_data!$D:$D,$C9,fincad_data!$B:$B,$D$2,fincad_data!D:D,$C9,fincad_data!A:A,$D$1)</f>
        <v>0.13218360186244399</v>
      </c>
      <c r="H9" s="130">
        <f ca="1">SUMIFS(INDIRECT("fincad_data!"&amp;H$3),fincad_data!$C:$C,$C9,fincad_data!$D:$D,$C9,fincad_data!$B:$B,$D$2,fincad_data!D:D,$C9,fincad_data!A:A,$D$1)</f>
        <v>1.5064134709058201E-2</v>
      </c>
      <c r="I9" s="130">
        <f ca="1">SUMIFS(INDIRECT("fincad_data!"&amp;I$3),fincad_data!$C:$C,$C9,fincad_data!$D:$D,$C9,fincad_data!$B:$B,$D$2,fincad_data!D:D,$C9,fincad_data!A:A,$D$1)</f>
        <v>4.9059041052592893E-2</v>
      </c>
      <c r="J9" s="129">
        <f ca="1">SUMIFS(INDIRECT("fincad_data!"&amp;J$3),fincad_data!$C:$C,$C9,fincad_data!$D:$D,$C9,fincad_data!$B:$B,$D$2,fincad_data!D:D,$C9,fincad_data!A:A,$D$1)</f>
        <v>-8.013921910038857E-2</v>
      </c>
      <c r="K9" s="128">
        <f ca="1">SUMIFS(INDIRECT("fincad_data!"&amp;K$3),fincad_data!$C:$C,$C9,fincad_data!$D:$D,$C9,fincad_data!$B:$B,$D$2,fincad_data!D:D,$C9,fincad_data!A:A,$D$1)</f>
        <v>5.2678961622400049</v>
      </c>
      <c r="L9" s="128">
        <f ca="1">SUMIFS(INDIRECT("fincad_data!"&amp;L$3),fincad_data!$C:$C,$C9,fincad_data!$D:$D,$C9,fincad_data!$B:$B,$D$2,fincad_data!D:D,$C9,fincad_data!A:A,$D$1)</f>
        <v>5.1922509465601605</v>
      </c>
      <c r="W9" s="3">
        <v>43019</v>
      </c>
      <c r="X9" s="2">
        <v>6.0141999999999998</v>
      </c>
      <c r="Y9" s="2">
        <f t="shared" si="2"/>
        <v>6.9075105718096044E-3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5.8848299768715702</v>
      </c>
      <c r="E10" s="128">
        <f ca="1">SUMIFS(INDIRECT("fincad_data!"&amp;E$3),fincad_data!$C:$C,$C10,fincad_data!$D:$D,$C10,fincad_data!$B:$B,$D$2,fincad_data!D:D,$C10,fincad_data!A:A,$D$1)</f>
        <v>5.0442680093186096</v>
      </c>
      <c r="F10" s="129">
        <f ca="1">SUMIFS(INDIRECT("fincad_data!"&amp;F$3),fincad_data!$C:$C,$C10,fincad_data!$D:$D,$C10,fincad_data!$B:$B,$D$2,fincad_data!D:D,$C10,fincad_data!A:A,$D$1)</f>
        <v>0.158860880983486</v>
      </c>
      <c r="G10" s="129">
        <f ca="1">SUMIFS(INDIRECT("fincad_data!"&amp;G$3),fincad_data!$C:$C,$C10,fincad_data!$D:$D,$C10,fincad_data!$B:$B,$D$2,fincad_data!D:D,$C10,fincad_data!A:A,$D$1)</f>
        <v>0.158860880983486</v>
      </c>
      <c r="H10" s="130">
        <f ca="1">SUMIFS(INDIRECT("fincad_data!"&amp;H$3),fincad_data!$C:$C,$C10,fincad_data!$D:$D,$C10,fincad_data!$B:$B,$D$2,fincad_data!D:D,$C10,fincad_data!A:A,$D$1)</f>
        <v>3.0742563879999501E-2</v>
      </c>
      <c r="I10" s="130">
        <f ca="1">SUMIFS(INDIRECT("fincad_data!"&amp;I$3),fincad_data!$C:$C,$C10,fincad_data!$D:$D,$C10,fincad_data!$B:$B,$D$2,fincad_data!D:D,$C10,fincad_data!A:A,$D$1)</f>
        <v>7.77304696841329E-2</v>
      </c>
      <c r="J10" s="129">
        <f ca="1">SUMIFS(INDIRECT("fincad_data!"&amp;J$3),fincad_data!$C:$C,$C10,fincad_data!$D:$D,$C10,fincad_data!$B:$B,$D$2,fincad_data!D:D,$C10,fincad_data!A:A,$D$1)</f>
        <v>-8.2031620360059787E-2</v>
      </c>
      <c r="K10" s="128">
        <f ca="1">SUMIFS(INDIRECT("fincad_data!"&amp;K$3),fincad_data!$C:$C,$C10,fincad_data!$D:$D,$C10,fincad_data!$B:$B,$D$2,fincad_data!D:D,$C10,fincad_data!A:A,$D$1)</f>
        <v>4.8178856521216327</v>
      </c>
      <c r="L10" s="128">
        <f ca="1">SUMIFS(INDIRECT("fincad_data!"&amp;L$3),fincad_data!$C:$C,$C10,fincad_data!$D:$D,$C10,fincad_data!$B:$B,$D$2,fincad_data!D:D,$C10,fincad_data!A:A,$D$1)</f>
        <v>4.6804541127959487</v>
      </c>
      <c r="W10" s="3">
        <v>43018</v>
      </c>
      <c r="X10" s="2">
        <v>5.9728000000000003</v>
      </c>
      <c r="Y10" s="2">
        <f t="shared" si="2"/>
        <v>-1.0525711727419987E-2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6.0359999999999996</v>
      </c>
      <c r="Y11" s="2">
        <f t="shared" si="2"/>
        <v>-7.082217651653718E-3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6.0789</v>
      </c>
      <c r="Y12" s="2">
        <f t="shared" si="2"/>
        <v>-3.481405930261413E-3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6.1001000000000003</v>
      </c>
      <c r="Y13" s="2">
        <f t="shared" si="2"/>
        <v>-1.1831179006851518E-2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1.6883845891983393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6.1726999999999999</v>
      </c>
      <c r="Y14" s="2">
        <f t="shared" si="2"/>
        <v>-3.7998574289071813E-3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0.6766612680632943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6.1962000000000002</v>
      </c>
      <c r="Y15" s="2">
        <f t="shared" si="2"/>
        <v>1.7283576025270394E-3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1.1618244630854746</v>
      </c>
      <c r="F16" s="123">
        <f ca="1">SUMIFS(INDIRECT("fincad_data!"&amp;$B16),fincad_data!$C:$C,$C16,fincad_data!$D:$D,F$13,fincad_data!$B:$B,$D$2,fincad_data!$A:$A,$D$1)</f>
        <v>1.915542950655585</v>
      </c>
      <c r="G16" s="123"/>
      <c r="H16" s="123"/>
      <c r="I16" s="123"/>
      <c r="K16" s="159">
        <f ca="1">E16/$F16</f>
        <v>0.6065248825080356</v>
      </c>
      <c r="L16" s="159">
        <f ca="1">(F16-E16)/$F16</f>
        <v>0.39347511749196434</v>
      </c>
      <c r="M16" s="123"/>
      <c r="N16" s="123"/>
      <c r="O16" s="123"/>
      <c r="S16" s="17"/>
      <c r="W16" s="3">
        <v>43010</v>
      </c>
      <c r="X16" s="2">
        <v>6.1855000000000002</v>
      </c>
      <c r="Y16" s="2">
        <f t="shared" si="2"/>
        <v>3.7739866785074703E-3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1.0581705657743596</v>
      </c>
      <c r="F17" s="124">
        <f ca="1">SUMIFS(INDIRECT("fincad_data!"&amp;$B17),fincad_data!$C:$C,$C16,fincad_data!$D:$D,F$13,fincad_data!$B:$B,$D$2,fincad_data!$A:$A,$D$1)</f>
        <v>0.99484639501937111</v>
      </c>
      <c r="G17" s="124"/>
      <c r="H17" s="124"/>
      <c r="I17" s="124"/>
      <c r="K17" s="160">
        <f ca="1">E17/$F17</f>
        <v>1.0636522090968179</v>
      </c>
      <c r="L17" s="160">
        <f ca="1">(F17-E17)/$F17</f>
        <v>-6.3652209096817916E-2</v>
      </c>
      <c r="M17" s="124"/>
      <c r="N17" s="124"/>
      <c r="O17" s="124"/>
      <c r="S17" s="17"/>
      <c r="W17" s="3">
        <v>43007</v>
      </c>
      <c r="X17" s="2">
        <v>6.1622000000000003</v>
      </c>
      <c r="Y17" s="2">
        <f t="shared" si="2"/>
        <v>-3.8063198394001647E-3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1.1024059344300967</v>
      </c>
      <c r="F18" s="123">
        <f ca="1">SUMIFS(INDIRECT("fincad_data!"&amp;$B18),fincad_data!$C:$C,$C18,fincad_data!$D:$D,F$13,fincad_data!$B:$B,$D$2,fincad_data!$A:$A,$D$1)</f>
        <v>1.283468281409857</v>
      </c>
      <c r="G18" s="123">
        <f ca="1">SUMIFS(INDIRECT("fincad_data!"&amp;$B18),fincad_data!$C:$C,$C18,fincad_data!$D:$D,G$13,fincad_data!$B:$B,$D$2,fincad_data!$A:$A,$D$1)</f>
        <v>2.0123453552022297</v>
      </c>
      <c r="H18" s="123"/>
      <c r="I18" s="123"/>
      <c r="K18" s="159">
        <f ca="1">E18/$G18</f>
        <v>0.54782144207017136</v>
      </c>
      <c r="L18" s="159">
        <f ca="1">(F18-E18)/$G18</f>
        <v>8.9975781995712434E-2</v>
      </c>
      <c r="M18" s="159">
        <f ca="1">(G18-F18)/$G18</f>
        <v>0.36220277593411621</v>
      </c>
      <c r="N18" s="123"/>
      <c r="O18" s="123"/>
      <c r="W18" s="3">
        <v>43006</v>
      </c>
      <c r="X18" s="2">
        <v>6.1856999999999998</v>
      </c>
      <c r="Y18" s="2">
        <f t="shared" si="2"/>
        <v>-1.9380790019138923E-3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1.1155912693389736</v>
      </c>
      <c r="F19" s="124">
        <f ca="1">SUMIFS(INDIRECT("fincad_data!"&amp;$B19),fincad_data!$C:$C,$C18,fincad_data!$D:$D,F$13,fincad_data!$B:$B,$D$2,fincad_data!$A:$A,$D$1)</f>
        <v>1.2075734260392006</v>
      </c>
      <c r="G19" s="124">
        <f ca="1">SUMIFS(INDIRECT("fincad_data!"&amp;$B19),fincad_data!$C:$C,$C18,fincad_data!$D:$D,G$13,fincad_data!$B:$B,$D$2,fincad_data!$A:$A,$D$1)</f>
        <v>1.277514840749796</v>
      </c>
      <c r="H19" s="124"/>
      <c r="I19" s="124"/>
      <c r="K19" s="160">
        <f ca="1">E19/$G19</f>
        <v>0.87325112300395147</v>
      </c>
      <c r="L19" s="160">
        <f ca="1">(F19-E19)/$G19</f>
        <v>7.2000851783640393E-2</v>
      </c>
      <c r="M19" s="160">
        <f ca="1">(G19-F19)/$G19</f>
        <v>5.474802521240818E-2</v>
      </c>
      <c r="N19" s="124"/>
      <c r="O19" s="124"/>
      <c r="W19" s="3">
        <v>43005</v>
      </c>
      <c r="X19" s="2">
        <v>6.1977000000000002</v>
      </c>
      <c r="Y19" s="2">
        <f t="shared" si="2"/>
        <v>-8.5312000734533867E-3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1.0992667916166681</v>
      </c>
      <c r="F20" s="123">
        <f ca="1">SUMIFS(INDIRECT("fincad_data!"&amp;$B20),fincad_data!$C:$C,$C20,fincad_data!$D:$D,F$13,fincad_data!$B:$B,$D$2,fincad_data!$A:$A,$D$1)</f>
        <v>1.205073321264245</v>
      </c>
      <c r="G20" s="123">
        <f ca="1">SUMIFS(INDIRECT("fincad_data!"&amp;$B20),fincad_data!$C:$C,$C20,fincad_data!$D:$D,G$13,fincad_data!$B:$B,$D$2,fincad_data!$A:$A,$D$1)</f>
        <v>1.4005761167032447</v>
      </c>
      <c r="H20" s="123">
        <f ca="1">SUMIFS(INDIRECT("fincad_data!"&amp;$B20),fincad_data!$C:$C,$C20,fincad_data!$D:$D,H$13,fincad_data!$B:$B,$D$2,fincad_data!$A:$A,$D$1)</f>
        <v>2.1003112505729793</v>
      </c>
      <c r="I20" s="123"/>
      <c r="K20" s="159">
        <f ca="1">E20/$H20</f>
        <v>0.52338280400906323</v>
      </c>
      <c r="L20" s="159">
        <f ca="1">(F20-E20)/$H20</f>
        <v>5.0376595192123182E-2</v>
      </c>
      <c r="M20" s="159">
        <f ca="1">(G20-F20)/$H20</f>
        <v>9.308277303455148E-2</v>
      </c>
      <c r="N20" s="159">
        <f ca="1">(H20-G20)/$H20</f>
        <v>0.33315782776426212</v>
      </c>
      <c r="O20" s="123"/>
      <c r="W20" s="3">
        <v>43004</v>
      </c>
      <c r="X20" s="2">
        <v>6.2507999999999999</v>
      </c>
      <c r="Y20" s="2">
        <f t="shared" si="2"/>
        <v>2.8035679724591682E-3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1.1205554851943935</v>
      </c>
      <c r="F21" s="124">
        <f ca="1">SUMIFS(INDIRECT("fincad_data!"&amp;$B21),fincad_data!$C:$C,$C20,fincad_data!$D:$D,F$13,fincad_data!$B:$B,$D$2,fincad_data!$A:$A,$D$1)</f>
        <v>1.2422975569643295</v>
      </c>
      <c r="G21" s="124">
        <f ca="1">SUMIFS(INDIRECT("fincad_data!"&amp;$B21),fincad_data!$C:$C,$C20,fincad_data!$D:$D,G$13,fincad_data!$B:$B,$D$2,fincad_data!$A:$A,$D$1)</f>
        <v>1.3642135739020576</v>
      </c>
      <c r="H21" s="124">
        <f ca="1">SUMIFS(INDIRECT("fincad_data!"&amp;$B21),fincad_data!$C:$C,$C20,fincad_data!$D:$D,H$13,fincad_data!$B:$B,$D$2,fincad_data!$A:$A,$D$1)</f>
        <v>1.5156215412901892</v>
      </c>
      <c r="I21" s="124"/>
      <c r="K21" s="160">
        <f ca="1">E21/$H21</f>
        <v>0.73933726505398478</v>
      </c>
      <c r="L21" s="160">
        <f ca="1">(F21-E21)/$H21</f>
        <v>8.0324849214205379E-2</v>
      </c>
      <c r="M21" s="160">
        <f ca="1">(G21-F21)/$H21</f>
        <v>8.0439617421870169E-2</v>
      </c>
      <c r="N21" s="160">
        <f ca="1">(H21-G21)/$H21</f>
        <v>9.9898268309939697E-2</v>
      </c>
      <c r="O21" s="124"/>
      <c r="W21" s="3">
        <v>43003</v>
      </c>
      <c r="X21" s="2">
        <v>6.2332999999999998</v>
      </c>
      <c r="Y21" s="2">
        <f t="shared" si="2"/>
        <v>-1.2340717839508946E-2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1.0790966690214054</v>
      </c>
      <c r="F22" s="123">
        <f ca="1">SUMIFS(INDIRECT("fincad_data!"&amp;$B22),fincad_data!$C:$C,$C22,fincad_data!$D:$D,F$13,fincad_data!$B:$B,$D$2,fincad_data!$A:$A,$D$1)</f>
        <v>1.1644208555981868</v>
      </c>
      <c r="G22" s="123">
        <f ca="1">SUMIFS(INDIRECT("fincad_data!"&amp;$B22),fincad_data!$C:$C,$C22,fincad_data!$D:$D,G$13,fincad_data!$B:$B,$D$2,fincad_data!$A:$A,$D$1)</f>
        <v>1.368552600860514</v>
      </c>
      <c r="H22" s="123">
        <f ca="1">SUMIFS(INDIRECT("fincad_data!"&amp;$B22),fincad_data!$C:$C,$C22,fincad_data!$D:$D,H$13,fincad_data!$B:$B,$D$2,fincad_data!$A:$A,$D$1)</f>
        <v>1.693723836685781</v>
      </c>
      <c r="I22" s="123">
        <f ca="1">SUMIFS(INDIRECT("fincad_data!"&amp;$B22),fincad_data!$C:$C,$C22,fincad_data!$D:$D,I$13,fincad_data!$B:$B,$D$2,fincad_data!$A:$A,$D$1)</f>
        <v>2.9749577166608363</v>
      </c>
      <c r="K22" s="159">
        <f ca="1">E22/$I22</f>
        <v>0.36272672481295276</v>
      </c>
      <c r="L22" s="159">
        <f ca="1">(F22-E22)/$I22</f>
        <v>2.8680806486403181E-2</v>
      </c>
      <c r="M22" s="159">
        <f ca="1">(G22-F22)/$I22</f>
        <v>6.8616687934458978E-2</v>
      </c>
      <c r="N22" s="159">
        <f ca="1">(H22-G22)/$I22</f>
        <v>0.1093028092480746</v>
      </c>
      <c r="O22" s="159">
        <f ca="1">(I22-H22)/$I22</f>
        <v>0.43067297151811046</v>
      </c>
      <c r="W22" s="3">
        <v>43000</v>
      </c>
      <c r="X22" s="2">
        <v>6.3106999999999998</v>
      </c>
      <c r="Y22" s="2">
        <f t="shared" si="2"/>
        <v>2.9835135520370863E-3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1.0354970295793251</v>
      </c>
      <c r="F23" s="124">
        <f ca="1">SUMIFS(INDIRECT("fincad_data!"&amp;$B23),fincad_data!$C:$C,$C22,fincad_data!$D:$D,F$13,fincad_data!$B:$B,$D$2,fincad_data!$A:$A,$D$1)</f>
        <v>1.0673610188113958</v>
      </c>
      <c r="G23" s="124">
        <f ca="1">SUMIFS(INDIRECT("fincad_data!"&amp;$B23),fincad_data!$C:$C,$C22,fincad_data!$D:$D,G$13,fincad_data!$B:$B,$D$2,fincad_data!$A:$A,$D$1)</f>
        <v>1.1239756663941971</v>
      </c>
      <c r="H23" s="124">
        <f ca="1">SUMIFS(INDIRECT("fincad_data!"&amp;$B23),fincad_data!$C:$C,$C22,fincad_data!$D:$D,H$13,fincad_data!$B:$B,$D$2,fincad_data!$A:$A,$D$1)</f>
        <v>1.2176521149310089</v>
      </c>
      <c r="I23" s="124">
        <f ca="1">SUMIFS(INDIRECT("fincad_data!"&amp;$B23),fincad_data!$C:$C,$C22,fincad_data!$D:$D,I$13,fincad_data!$B:$B,$D$2,fincad_data!$A:$A,$D$1)</f>
        <v>1.8363723865382213</v>
      </c>
      <c r="K23" s="161">
        <f ca="1">E23/$I23</f>
        <v>0.56388183419124438</v>
      </c>
      <c r="L23" s="161">
        <f ca="1">(F23-E23)/$I23</f>
        <v>1.7351594625171891E-2</v>
      </c>
      <c r="M23" s="161">
        <f ca="1">(G23-F23)/$I23</f>
        <v>3.0829611683241772E-2</v>
      </c>
      <c r="N23" s="161">
        <f ca="1">(H23-G23)/$I23</f>
        <v>5.1011684353086437E-2</v>
      </c>
      <c r="O23" s="161">
        <f ca="1">(I23-H23)/$I23</f>
        <v>0.33692527514725551</v>
      </c>
      <c r="W23" s="3">
        <v>42999</v>
      </c>
      <c r="X23" s="2">
        <v>6.2919</v>
      </c>
      <c r="Y23" s="2">
        <f t="shared" si="2"/>
        <v>-3.5221359590769307E-3</v>
      </c>
    </row>
    <row r="24" spans="1:25" x14ac:dyDescent="0.25">
      <c r="A24" s="48"/>
      <c r="K24" s="16"/>
      <c r="W24" s="3">
        <v>42998</v>
      </c>
      <c r="X24" s="2">
        <v>6.3140999999999998</v>
      </c>
      <c r="Y24" s="2">
        <f t="shared" si="2"/>
        <v>6.9769757683627474E-3</v>
      </c>
    </row>
    <row r="25" spans="1:25" x14ac:dyDescent="0.25">
      <c r="A25" s="48"/>
      <c r="C25" s="41" t="s">
        <v>32</v>
      </c>
      <c r="D25" s="40">
        <f ca="1">D6</f>
        <v>5.8848299768715702</v>
      </c>
      <c r="L25" s="71"/>
      <c r="W25" s="3">
        <v>42997</v>
      </c>
      <c r="X25" s="2">
        <v>6.2702</v>
      </c>
      <c r="Y25" s="2">
        <f t="shared" si="2"/>
        <v>-1.8005533995994736E-3</v>
      </c>
    </row>
    <row r="26" spans="1:25" x14ac:dyDescent="0.25">
      <c r="A26" s="48"/>
      <c r="L26" s="2"/>
      <c r="W26" s="3">
        <v>42996</v>
      </c>
      <c r="X26" s="2">
        <v>6.2815000000000003</v>
      </c>
      <c r="Y26" s="2">
        <f t="shared" si="2"/>
        <v>1.162818611874395E-3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6.2742000000000004</v>
      </c>
      <c r="Y27" s="2">
        <f t="shared" si="2"/>
        <v>5.4337537007049311E-3</v>
      </c>
    </row>
    <row r="28" spans="1:25" x14ac:dyDescent="0.25">
      <c r="A28" s="48"/>
      <c r="C28" s="8" t="s">
        <v>30</v>
      </c>
      <c r="D28" s="29">
        <f ca="1">E6</f>
        <v>5.7683137570477196</v>
      </c>
      <c r="L28" s="71"/>
      <c r="W28" s="3">
        <v>42992</v>
      </c>
      <c r="X28" s="2">
        <v>6.2401999999999997</v>
      </c>
      <c r="Y28" s="2">
        <f t="shared" si="2"/>
        <v>2.454855185044541E-3</v>
      </c>
    </row>
    <row r="29" spans="1:25" x14ac:dyDescent="0.25">
      <c r="A29" s="48"/>
      <c r="C29" s="11" t="s">
        <v>14</v>
      </c>
      <c r="D29" s="30">
        <f ca="1">E7</f>
        <v>5.6600643528469199</v>
      </c>
      <c r="W29" s="3">
        <v>42991</v>
      </c>
      <c r="X29" s="2">
        <v>6.2248999999999999</v>
      </c>
      <c r="Y29" s="2">
        <f t="shared" si="2"/>
        <v>1.6881982898975438E-3</v>
      </c>
    </row>
    <row r="30" spans="1:25" x14ac:dyDescent="0.25">
      <c r="A30" s="48"/>
      <c r="C30" s="11" t="s">
        <v>8</v>
      </c>
      <c r="D30" s="30">
        <f ca="1">E8</f>
        <v>5.5524155510507196</v>
      </c>
      <c r="L30" s="71"/>
      <c r="W30" s="3">
        <v>42990</v>
      </c>
      <c r="X30" s="2">
        <v>6.2144000000000004</v>
      </c>
      <c r="Y30" s="2">
        <f t="shared" si="2"/>
        <v>3.8856288861534314E-3</v>
      </c>
    </row>
    <row r="31" spans="1:25" x14ac:dyDescent="0.25">
      <c r="A31" s="48"/>
      <c r="C31" s="11" t="s">
        <v>6</v>
      </c>
      <c r="D31" s="30">
        <f ca="1">E9</f>
        <v>5.4469777989028199</v>
      </c>
      <c r="L31" s="1"/>
      <c r="W31" s="3">
        <v>42989</v>
      </c>
      <c r="X31" s="2">
        <v>6.1902999999999997</v>
      </c>
      <c r="Y31" s="2">
        <f t="shared" si="2"/>
        <v>1.6499686162223453E-2</v>
      </c>
    </row>
    <row r="32" spans="1:25" x14ac:dyDescent="0.25">
      <c r="A32" s="48"/>
      <c r="B32" s="48"/>
      <c r="C32" s="18" t="s">
        <v>67</v>
      </c>
      <c r="D32" s="31">
        <f ca="1">E10</f>
        <v>5.0442680093186096</v>
      </c>
      <c r="F32" s="4"/>
      <c r="G32" s="4"/>
      <c r="H32" s="4"/>
      <c r="L32" s="2"/>
      <c r="N32" s="74"/>
      <c r="W32" s="3">
        <v>42986</v>
      </c>
      <c r="X32" s="2">
        <v>6.0890000000000004</v>
      </c>
      <c r="Y32" s="2">
        <f t="shared" si="2"/>
        <v>-7.7706824289887786E-3</v>
      </c>
    </row>
    <row r="33" spans="1:25" x14ac:dyDescent="0.25">
      <c r="A33" s="48"/>
      <c r="B33" s="48"/>
      <c r="L33" s="72"/>
      <c r="N33" s="75"/>
      <c r="W33" s="3">
        <v>42985</v>
      </c>
      <c r="X33" s="2">
        <v>6.1364999999999998</v>
      </c>
      <c r="Y33" s="2">
        <f t="shared" si="2"/>
        <v>-8.63311749864025E-4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6.1417999999999999</v>
      </c>
      <c r="Y34" s="2">
        <f t="shared" si="2"/>
        <v>1.0425711665514132E-2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6.0781000000000001</v>
      </c>
      <c r="Y35" s="2">
        <f t="shared" si="2"/>
        <v>-1.0034870374671028E-2</v>
      </c>
    </row>
    <row r="36" spans="1:25" x14ac:dyDescent="0.25">
      <c r="A36" s="48"/>
      <c r="B36" s="48"/>
      <c r="C36" s="49" t="s">
        <v>30</v>
      </c>
      <c r="D36" s="105">
        <f ca="1">AC2</f>
        <v>0.11316974402837518</v>
      </c>
      <c r="E36" s="106">
        <f ca="1">$D$25-$D$25*D36*SQRT(B39)/SQRT($B$42)</f>
        <v>5.5531722698574466</v>
      </c>
      <c r="F36" s="106">
        <f ca="1">$D$25+$D$25*D36*SQRT(B39)/SQRT($B$42)</f>
        <v>6.2164876838856937</v>
      </c>
      <c r="G36" s="106">
        <f ca="1">IF(D28&gt;$D$25,F36,E36)/D28</f>
        <v>0.96270288055544595</v>
      </c>
      <c r="H36" s="106">
        <f ca="1">(D28-$D$25)/($D$25*D36*SQRT(B39)/SQRT($B$42))</f>
        <v>-0.35131467582295239</v>
      </c>
      <c r="I36" s="106">
        <f ca="1">AF2</f>
        <v>0.42570000000000086</v>
      </c>
      <c r="J36" s="106">
        <f ca="1">$D$25+IF(D28&gt;$D$25,I36,I36*-1)</f>
        <v>5.4591299768715693</v>
      </c>
      <c r="K36" s="107">
        <f ca="1">J36/D28</f>
        <v>0.94639962505534825</v>
      </c>
      <c r="L36" s="72"/>
      <c r="W36" s="3">
        <v>42982</v>
      </c>
      <c r="X36" s="2">
        <v>6.1394000000000002</v>
      </c>
      <c r="Y36" s="2">
        <f t="shared" si="2"/>
        <v>-7.9495543483297047E-3</v>
      </c>
    </row>
    <row r="37" spans="1:25" x14ac:dyDescent="0.25">
      <c r="A37" s="48"/>
      <c r="B37" s="48"/>
      <c r="C37" s="50" t="s">
        <v>14</v>
      </c>
      <c r="D37" s="108">
        <f ca="1">AC3</f>
        <v>0.12352690534981148</v>
      </c>
      <c r="E37" s="109">
        <f ca="1">$D$25-$D$25*D37*SQRT(B40)/SQRT($B$42)</f>
        <v>5.370809425171494</v>
      </c>
      <c r="F37" s="109">
        <f ca="1">$D$25+$D$25*D37*SQRT(B40)/SQRT($B$42)</f>
        <v>6.3988505285716464</v>
      </c>
      <c r="G37" s="109">
        <f ca="1">IF(D29&gt;$D$25,F37,E37)/D29</f>
        <v>0.94889547014956899</v>
      </c>
      <c r="H37" s="109">
        <f ca="1">(D29-$D$25)/($D$25*D37*SQRT(B40)/SQRT($B$42))</f>
        <v>-0.43726972254564261</v>
      </c>
      <c r="I37" s="109">
        <f ca="1">AF3</f>
        <v>0.62439999999999962</v>
      </c>
      <c r="J37" s="109">
        <f ca="1">$D$25+IF(D29&gt;$D$25,I37,I37*-1)</f>
        <v>5.2604299768715705</v>
      </c>
      <c r="K37" s="110">
        <f ca="1">J37/D29</f>
        <v>0.92939402256542547</v>
      </c>
      <c r="L37" s="73"/>
      <c r="W37" s="3">
        <v>42979</v>
      </c>
      <c r="X37" s="2">
        <v>6.1883999999999997</v>
      </c>
      <c r="Y37" s="2">
        <f t="shared" si="2"/>
        <v>6.435894502519076E-3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0.13137872889823932</v>
      </c>
      <c r="E38" s="109">
        <f ca="1">$D$25-$D$25*D38*SQRT(B41)/SQRT($B$42)</f>
        <v>5.2197485261872663</v>
      </c>
      <c r="F38" s="109">
        <f ca="1">$D$25+$D$25*D38*SQRT(B41)/SQRT($B$42)</f>
        <v>6.5499114275558741</v>
      </c>
      <c r="G38" s="109">
        <f ca="1">IF(D30&gt;$D$25,F38,E38)/D30</f>
        <v>0.94008607212396045</v>
      </c>
      <c r="H38" s="109">
        <f ca="1">(D30-$D$25)/($D$25*D38*SQRT(B41)/SQRT($B$42))</f>
        <v>-0.49981009916729541</v>
      </c>
      <c r="I38" s="109">
        <f ca="1">AF4</f>
        <v>0.97569999999999979</v>
      </c>
      <c r="J38" s="109">
        <f ca="1">$D$25+IF(D30&gt;$D$25,I38,I38*-1)</f>
        <v>4.9091299768715704</v>
      </c>
      <c r="K38" s="110">
        <f ca="1">J38/D30</f>
        <v>0.88414311424197778</v>
      </c>
      <c r="W38" s="3">
        <v>42978</v>
      </c>
      <c r="X38" s="2">
        <v>6.1486999999999998</v>
      </c>
      <c r="Y38" s="2">
        <f t="shared" si="2"/>
        <v>-1.191500705908839E-2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0.16909809554239941</v>
      </c>
      <c r="E39" s="109">
        <f ca="1">$D$25-$D$25*D39*SQRT(B42)/SQRT($B$42)</f>
        <v>4.8897164351917652</v>
      </c>
      <c r="F39" s="109">
        <f ca="1">$D$25+$D$25*D39*SQRT(B42)/SQRT($B$42)</f>
        <v>6.8799435185513751</v>
      </c>
      <c r="G39" s="109">
        <f ca="1">IF(D31&gt;$D$25,F39,E39)/D31</f>
        <v>0.89769347622028062</v>
      </c>
      <c r="H39" s="109">
        <f ca="1">(D31-$D$25)/($D$25*D39*SQRT(B42)/SQRT($B$42))</f>
        <v>-0.44000223052902332</v>
      </c>
      <c r="I39" s="109">
        <f ca="1">AF5</f>
        <v>1.3090999999999999</v>
      </c>
      <c r="J39" s="109">
        <f ca="1">$D$25+IF(D31&gt;$D$25,I39,I39*-1)</f>
        <v>4.5757299768715702</v>
      </c>
      <c r="K39" s="110">
        <f ca="1">J39/D31</f>
        <v>0.84004931648395109</v>
      </c>
      <c r="L39" s="72"/>
      <c r="W39" s="3">
        <v>42977</v>
      </c>
      <c r="X39" s="2">
        <v>6.2224000000000004</v>
      </c>
      <c r="Y39" s="2">
        <f t="shared" si="2"/>
        <v>1.1768645366560589E-2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0.18551356026922355</v>
      </c>
      <c r="E40" s="112">
        <f ca="1">$D$25-$D$25*D40*SQRT(B43)/SQRT($B$42)</f>
        <v>4.3409107419908581</v>
      </c>
      <c r="F40" s="112">
        <f ca="1">$D$25+$D$25*D40*SQRT(B43)/SQRT($B$42)</f>
        <v>7.4287492117522822</v>
      </c>
      <c r="G40" s="112">
        <f ca="1">IF(D32&gt;$D$25,F40,E40)/D32</f>
        <v>0.86056306563640295</v>
      </c>
      <c r="H40" s="112">
        <f ca="1">(D32-$D$25)/($D$25*D40*SQRT(B43)/SQRT($B$42))</f>
        <v>-0.54443389820057841</v>
      </c>
      <c r="I40" s="112">
        <f ca="1">AF6</f>
        <v>2.3923999999999994</v>
      </c>
      <c r="J40" s="112">
        <f ca="1">$D$25+IF(D32&gt;$D$25,I40,I40*-1)</f>
        <v>3.4924299768715708</v>
      </c>
      <c r="K40" s="113">
        <f ca="1">J40/D32</f>
        <v>0.69235614967717296</v>
      </c>
      <c r="L40" s="72"/>
      <c r="W40" s="3">
        <v>42976</v>
      </c>
      <c r="X40" s="2">
        <v>6.1496000000000004</v>
      </c>
      <c r="Y40" s="2">
        <f t="shared" si="2"/>
        <v>5.8548845014467768E-3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6.1136999999999997</v>
      </c>
      <c r="Y41" s="2">
        <f t="shared" si="2"/>
        <v>-1.516164359299594E-2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6.2070999999999996</v>
      </c>
      <c r="Y42" s="2">
        <f t="shared" si="2"/>
        <v>4.4078896579576154E-3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6.1798000000000002</v>
      </c>
      <c r="Y43" s="2">
        <f t="shared" si="2"/>
        <v>2.1220596794111141E-3</v>
      </c>
    </row>
    <row r="44" spans="1:25" x14ac:dyDescent="0.25">
      <c r="A44" s="48"/>
      <c r="C44" s="49" t="s">
        <v>30</v>
      </c>
      <c r="D44" s="108">
        <f ca="1">G6</f>
        <v>0.149204461894514</v>
      </c>
      <c r="E44" s="109">
        <f ca="1">$D$25-$D$25*D44*SQRT(B47)/SQRT($B$42)</f>
        <v>5.4475681439226218</v>
      </c>
      <c r="F44" s="109">
        <f ca="1">$D$25+$D$25*D44*SQRT(B47)/SQRT($B$50)</f>
        <v>6.3220918098205185</v>
      </c>
      <c r="G44" s="109">
        <f ca="1">IF(D28&gt;$D$25,F44,E44)/D28</f>
        <v>0.94439525541875891</v>
      </c>
      <c r="H44" s="109">
        <f ca="1">(D28-$D$25)/($D$25*D44*SQRT(B47)/SQRT($B$50))</f>
        <v>-0.26646784842402205</v>
      </c>
      <c r="I44" s="116">
        <f ca="1">D44/D36</f>
        <v>1.3184130014211555</v>
      </c>
      <c r="W44" s="3">
        <v>42970</v>
      </c>
      <c r="X44" s="2">
        <v>6.1666999999999996</v>
      </c>
      <c r="Y44" s="2">
        <f t="shared" si="2"/>
        <v>-5.7240955723261728E-3</v>
      </c>
    </row>
    <row r="45" spans="1:25" x14ac:dyDescent="0.25">
      <c r="A45" s="48"/>
      <c r="C45" s="50" t="s">
        <v>14</v>
      </c>
      <c r="D45" s="108">
        <f ca="1">G7</f>
        <v>0.14131631282735299</v>
      </c>
      <c r="E45" s="109">
        <f ca="1">$D$25-$D$25*D45*SQRT(B48)/SQRT($B$42)</f>
        <v>5.2967840861562534</v>
      </c>
      <c r="F45" s="109">
        <f ca="1">$D$25+$D$25*D45*SQRT(B48)/SQRT($B$50)</f>
        <v>6.4728758675868869</v>
      </c>
      <c r="G45" s="109">
        <f ca="1">IF(D29&gt;$D$25,F45,E45)/D29</f>
        <v>0.93581693704455104</v>
      </c>
      <c r="H45" s="109">
        <f ca="1">(D29-$D$25)/($D$25*D45*SQRT(B48)/SQRT($B$50))</f>
        <v>-0.38222463173960575</v>
      </c>
      <c r="I45" s="116">
        <f ca="1">D45/D37</f>
        <v>1.1440124111193777</v>
      </c>
      <c r="W45" s="3">
        <v>42969</v>
      </c>
      <c r="X45" s="2">
        <v>6.2020999999999997</v>
      </c>
      <c r="Y45" s="2">
        <f t="shared" si="2"/>
        <v>4.703000967532997E-3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0.13526465015237099</v>
      </c>
      <c r="E46" s="109">
        <f ca="1">$D$25-$D$25*D46*SQRT(B49)/SQRT($B$42)</f>
        <v>5.2000767409095703</v>
      </c>
      <c r="F46" s="109">
        <f ca="1">$D$25+$D$25*D46*SQRT(B49)/SQRT($B$50)</f>
        <v>6.5695832128335701</v>
      </c>
      <c r="G46" s="109">
        <f ca="1">IF(D30&gt;$D$25,F46,E46)/D30</f>
        <v>0.93654314831056296</v>
      </c>
      <c r="H46" s="109">
        <f ca="1">(D30-$D$25)/($D$25*D46*SQRT(B49)/SQRT($B$50))</f>
        <v>-0.48545141280544107</v>
      </c>
      <c r="I46" s="116">
        <f ca="1">D46/D38</f>
        <v>1.0295780092159481</v>
      </c>
      <c r="W46" s="3">
        <v>42968</v>
      </c>
      <c r="X46" s="2">
        <v>6.173</v>
      </c>
      <c r="Y46" s="2">
        <f t="shared" si="2"/>
        <v>9.0758814696465526E-4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0.13218360186244399</v>
      </c>
      <c r="E47" s="109">
        <f ca="1">$D$25-$D$25*D47*SQRT(B50)/SQRT($B$42)</f>
        <v>5.1069519541806034</v>
      </c>
      <c r="F47" s="109">
        <f ca="1">$D$25+$D$25*D47*SQRT(B50)/SQRT($B$50)</f>
        <v>6.6627079995625369</v>
      </c>
      <c r="G47" s="109">
        <f ca="1">IF(D31&gt;$D$25,F47,E47)/D31</f>
        <v>0.93757532024626433</v>
      </c>
      <c r="H47" s="109">
        <f ca="1">(D31-$D$25)/($D$25*D47*SQRT(B50)/SQRT($B$50))</f>
        <v>-0.56288025268287967</v>
      </c>
      <c r="I47" s="116">
        <f ca="1">D47/D39</f>
        <v>0.781697756195607</v>
      </c>
      <c r="W47" s="3">
        <v>42965</v>
      </c>
      <c r="X47" s="2">
        <v>6.1673999999999998</v>
      </c>
      <c r="Y47" s="2">
        <f t="shared" si="2"/>
        <v>4.6969426260368222E-3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0.158860880983486</v>
      </c>
      <c r="E48" s="112">
        <f ca="1">$D$25-$D$25*D48*SQRT(B51)/SQRT($B$42)</f>
        <v>4.5627251697374831</v>
      </c>
      <c r="F48" s="112">
        <f ca="1">$D$25+$D$25*D48*SQRT(B51)/SQRT($B$50)</f>
        <v>7.2069347840056572</v>
      </c>
      <c r="G48" s="112">
        <f ca="1">IF(D32&gt;$D$25,F48,E48)/D32</f>
        <v>0.90453662678280766</v>
      </c>
      <c r="H48" s="112">
        <f ca="1">(D32-$D$25)/($D$25*D48*SQRT(B51)/SQRT($B$50))</f>
        <v>-0.63577559284050889</v>
      </c>
      <c r="I48" s="117">
        <f ca="1">D48/D40</f>
        <v>0.85633029064259081</v>
      </c>
      <c r="W48" s="3">
        <v>42964</v>
      </c>
      <c r="X48" s="2">
        <v>6.1384999999999996</v>
      </c>
      <c r="Y48" s="2">
        <f t="shared" si="2"/>
        <v>-1.6351691663769555E-2</v>
      </c>
    </row>
    <row r="49" spans="2:25" x14ac:dyDescent="0.25">
      <c r="B49" s="58">
        <f>B41</f>
        <v>185</v>
      </c>
      <c r="W49" s="3">
        <v>42963</v>
      </c>
      <c r="X49" s="2">
        <v>6.2397</v>
      </c>
      <c r="Y49" s="2">
        <f t="shared" si="2"/>
        <v>3.9181101910697024E-3</v>
      </c>
    </row>
    <row r="50" spans="2:25" x14ac:dyDescent="0.25">
      <c r="B50" s="58">
        <f>B42</f>
        <v>250</v>
      </c>
      <c r="W50" s="3">
        <v>42962</v>
      </c>
      <c r="X50" s="2">
        <v>6.2153</v>
      </c>
      <c r="Y50" s="2">
        <f t="shared" si="2"/>
        <v>7.3961967550060055E-3</v>
      </c>
    </row>
    <row r="51" spans="2:25" x14ac:dyDescent="0.25">
      <c r="B51" s="58">
        <v>500</v>
      </c>
      <c r="W51" s="3">
        <v>42961</v>
      </c>
      <c r="X51" s="2">
        <v>6.1695000000000002</v>
      </c>
      <c r="Y51" s="2">
        <f t="shared" si="2"/>
        <v>7.28802171703686E-3</v>
      </c>
    </row>
    <row r="52" spans="2:25" x14ac:dyDescent="0.25">
      <c r="W52" s="3">
        <v>42958</v>
      </c>
      <c r="X52" s="2">
        <v>6.1246999999999998</v>
      </c>
      <c r="Y52" s="2">
        <f t="shared" si="2"/>
        <v>8.0819449589993233E-3</v>
      </c>
    </row>
    <row r="53" spans="2:25" x14ac:dyDescent="0.25">
      <c r="W53" s="3">
        <v>42957</v>
      </c>
      <c r="X53" s="2">
        <v>6.0754000000000001</v>
      </c>
      <c r="Y53" s="2">
        <f t="shared" si="2"/>
        <v>-9.4361959634313673E-3</v>
      </c>
    </row>
    <row r="54" spans="2:25" x14ac:dyDescent="0.25">
      <c r="W54" s="3">
        <v>42956</v>
      </c>
      <c r="X54" s="2">
        <v>6.133</v>
      </c>
      <c r="Y54" s="2">
        <f t="shared" si="2"/>
        <v>-7.7313274917189707E-3</v>
      </c>
    </row>
    <row r="55" spans="2:25" x14ac:dyDescent="0.25">
      <c r="B55" s="58"/>
      <c r="W55" s="3">
        <v>42955</v>
      </c>
      <c r="X55" s="2">
        <v>6.1806000000000001</v>
      </c>
      <c r="Y55" s="2">
        <f t="shared" si="2"/>
        <v>4.531330994157445E-4</v>
      </c>
    </row>
    <row r="56" spans="2:25" x14ac:dyDescent="0.25">
      <c r="B56" s="64"/>
      <c r="W56" s="3">
        <v>42954</v>
      </c>
      <c r="X56" s="2">
        <v>6.1778000000000004</v>
      </c>
      <c r="Y56" s="2">
        <f t="shared" si="2"/>
        <v>-1.6173905317914171E-3</v>
      </c>
    </row>
    <row r="57" spans="2:25" x14ac:dyDescent="0.25">
      <c r="W57" s="3">
        <v>42951</v>
      </c>
      <c r="X57" s="2">
        <v>6.1878000000000002</v>
      </c>
      <c r="Y57" s="2">
        <f t="shared" si="2"/>
        <v>3.237401254158786E-3</v>
      </c>
    </row>
    <row r="58" spans="2:25" x14ac:dyDescent="0.25">
      <c r="W58" s="3">
        <v>42950</v>
      </c>
      <c r="X58" s="2">
        <v>6.1677999999999997</v>
      </c>
      <c r="Y58" s="2">
        <f t="shared" si="2"/>
        <v>-7.2533737497296512E-3</v>
      </c>
    </row>
    <row r="59" spans="2:25" x14ac:dyDescent="0.25">
      <c r="W59" s="3">
        <v>42949</v>
      </c>
      <c r="X59" s="2">
        <v>6.2126999999999999</v>
      </c>
      <c r="Y59" s="2">
        <f t="shared" si="2"/>
        <v>7.0264141961899488E-3</v>
      </c>
    </row>
    <row r="60" spans="2:25" x14ac:dyDescent="0.25">
      <c r="W60" s="3">
        <v>42948</v>
      </c>
      <c r="X60" s="2">
        <v>6.1692</v>
      </c>
      <c r="Y60" s="2">
        <f t="shared" si="2"/>
        <v>-3.9473309739244105E-3</v>
      </c>
    </row>
    <row r="61" spans="2:25" x14ac:dyDescent="0.25">
      <c r="W61" s="3">
        <v>42947</v>
      </c>
      <c r="X61" s="2">
        <v>6.1936</v>
      </c>
      <c r="Y61" s="2">
        <f t="shared" si="2"/>
        <v>-5.169384986716704E-3</v>
      </c>
    </row>
    <row r="62" spans="2:25" x14ac:dyDescent="0.25">
      <c r="W62" s="3">
        <v>42944</v>
      </c>
      <c r="X62" s="2">
        <v>6.2256999999999998</v>
      </c>
      <c r="Y62" s="2">
        <f t="shared" si="2"/>
        <v>-8.2381353544652199E-3</v>
      </c>
    </row>
    <row r="63" spans="2:25" x14ac:dyDescent="0.25">
      <c r="W63" s="3">
        <v>42943</v>
      </c>
      <c r="X63" s="2">
        <v>6.2771999999999997</v>
      </c>
      <c r="Y63" s="2">
        <f t="shared" si="2"/>
        <v>-6.9059403366285715E-3</v>
      </c>
    </row>
    <row r="64" spans="2:25" x14ac:dyDescent="0.25">
      <c r="W64" s="3">
        <v>42942</v>
      </c>
      <c r="X64" s="2">
        <v>6.3207000000000004</v>
      </c>
      <c r="Y64" s="2">
        <f t="shared" si="2"/>
        <v>3.9154504039549728E-3</v>
      </c>
    </row>
    <row r="65" spans="11:25" x14ac:dyDescent="0.25">
      <c r="W65" s="3">
        <v>42941</v>
      </c>
      <c r="X65" s="2">
        <v>6.2960000000000003</v>
      </c>
      <c r="Y65" s="2">
        <f t="shared" si="2"/>
        <v>4.7124840442103978E-3</v>
      </c>
    </row>
    <row r="66" spans="11:25" x14ac:dyDescent="0.25">
      <c r="W66" s="3">
        <v>42940</v>
      </c>
      <c r="X66" s="2">
        <v>6.2664</v>
      </c>
      <c r="Y66" s="2">
        <f t="shared" si="2"/>
        <v>-4.6489496244170904E-3</v>
      </c>
    </row>
    <row r="67" spans="11:25" x14ac:dyDescent="0.25">
      <c r="K67" s="48"/>
      <c r="W67" s="3">
        <v>42937</v>
      </c>
      <c r="X67" s="2">
        <v>6.2956000000000003</v>
      </c>
      <c r="Y67" s="2">
        <f t="shared" si="2"/>
        <v>-1.6431388548245721E-2</v>
      </c>
    </row>
    <row r="68" spans="11:25" x14ac:dyDescent="0.25">
      <c r="W68" s="3">
        <v>42936</v>
      </c>
      <c r="X68" s="2">
        <v>6.3998999999999997</v>
      </c>
      <c r="Y68" s="2">
        <f t="shared" si="2"/>
        <v>3.333727703077106E-3</v>
      </c>
    </row>
    <row r="69" spans="11:25" x14ac:dyDescent="0.25">
      <c r="W69" s="3">
        <v>42935</v>
      </c>
      <c r="X69" s="2">
        <v>6.3785999999999996</v>
      </c>
      <c r="Y69" s="2">
        <f t="shared" si="2"/>
        <v>-5.5188727140291207E-3</v>
      </c>
    </row>
    <row r="70" spans="11:25" x14ac:dyDescent="0.25">
      <c r="W70" s="3">
        <v>42934</v>
      </c>
      <c r="X70" s="2">
        <v>6.4138999999999999</v>
      </c>
      <c r="Y70" s="2">
        <f t="shared" ref="Y70:Y133" si="3">LN(X70/X71)</f>
        <v>1.38857490580889E-3</v>
      </c>
    </row>
    <row r="71" spans="11:25" x14ac:dyDescent="0.25">
      <c r="W71" s="3">
        <v>42933</v>
      </c>
      <c r="X71" s="2">
        <v>6.4050000000000002</v>
      </c>
      <c r="Y71" s="2">
        <f t="shared" si="3"/>
        <v>1.7175557662308177E-4</v>
      </c>
    </row>
    <row r="72" spans="11:25" x14ac:dyDescent="0.25">
      <c r="W72" s="3">
        <v>42930</v>
      </c>
      <c r="X72" s="2">
        <v>6.4039000000000001</v>
      </c>
      <c r="Y72" s="2">
        <f t="shared" si="3"/>
        <v>-2.3420483661973303E-4</v>
      </c>
    </row>
    <row r="73" spans="11:25" x14ac:dyDescent="0.25">
      <c r="W73" s="3">
        <v>42929</v>
      </c>
      <c r="X73" s="2">
        <v>6.4054000000000002</v>
      </c>
      <c r="Y73" s="2">
        <f t="shared" si="3"/>
        <v>6.0758094832315023E-3</v>
      </c>
    </row>
    <row r="74" spans="11:25" x14ac:dyDescent="0.25">
      <c r="W74" s="3">
        <v>42928</v>
      </c>
      <c r="X74" s="2">
        <v>6.3666</v>
      </c>
      <c r="Y74" s="2">
        <f t="shared" si="3"/>
        <v>5.9704308339429799E-4</v>
      </c>
    </row>
    <row r="75" spans="11:25" x14ac:dyDescent="0.25">
      <c r="W75" s="3">
        <v>42927</v>
      </c>
      <c r="X75" s="2">
        <v>6.3628</v>
      </c>
      <c r="Y75" s="2">
        <f t="shared" si="3"/>
        <v>1.6830651481068153E-3</v>
      </c>
    </row>
    <row r="76" spans="11:25" x14ac:dyDescent="0.25">
      <c r="W76" s="3">
        <v>42926</v>
      </c>
      <c r="X76" s="2">
        <v>6.3521000000000001</v>
      </c>
      <c r="Y76" s="2">
        <f t="shared" si="3"/>
        <v>8.1882155826064028E-3</v>
      </c>
    </row>
    <row r="77" spans="11:25" x14ac:dyDescent="0.25">
      <c r="W77" s="3">
        <v>42923</v>
      </c>
      <c r="X77" s="2">
        <v>6.3003</v>
      </c>
      <c r="Y77" s="2">
        <f t="shared" si="3"/>
        <v>1.5725430633098031E-2</v>
      </c>
    </row>
    <row r="78" spans="11:25" x14ac:dyDescent="0.25">
      <c r="W78" s="3">
        <v>42922</v>
      </c>
      <c r="X78" s="2">
        <v>6.202</v>
      </c>
      <c r="Y78" s="2">
        <f t="shared" si="3"/>
        <v>2.1629308062671914E-3</v>
      </c>
    </row>
    <row r="79" spans="11:25" x14ac:dyDescent="0.25">
      <c r="W79" s="3">
        <v>42921</v>
      </c>
      <c r="X79" s="2">
        <v>6.1886000000000001</v>
      </c>
      <c r="Y79" s="2">
        <f t="shared" si="3"/>
        <v>-5.9448705383402323E-3</v>
      </c>
    </row>
    <row r="80" spans="11:25" x14ac:dyDescent="0.25">
      <c r="W80" s="3">
        <v>42920</v>
      </c>
      <c r="X80" s="2">
        <v>6.2255000000000003</v>
      </c>
      <c r="Y80" s="2">
        <f t="shared" si="3"/>
        <v>1.044638288578001E-3</v>
      </c>
    </row>
    <row r="81" spans="23:25" x14ac:dyDescent="0.25">
      <c r="W81" s="3">
        <v>42919</v>
      </c>
      <c r="X81" s="2">
        <v>6.2190000000000003</v>
      </c>
      <c r="Y81" s="2">
        <f t="shared" si="3"/>
        <v>2.8985527540114791E-3</v>
      </c>
    </row>
    <row r="82" spans="23:25" x14ac:dyDescent="0.25">
      <c r="W82" s="3">
        <v>42916</v>
      </c>
      <c r="X82" s="2">
        <v>6.2009999999999996</v>
      </c>
      <c r="Y82" s="2">
        <f t="shared" si="3"/>
        <v>-2.5769059194595935E-3</v>
      </c>
    </row>
    <row r="83" spans="23:25" x14ac:dyDescent="0.25">
      <c r="W83" s="3">
        <v>42915</v>
      </c>
      <c r="X83" s="2">
        <v>6.2169999999999996</v>
      </c>
      <c r="Y83" s="2">
        <f t="shared" si="3"/>
        <v>-1.1673595425148738E-2</v>
      </c>
    </row>
    <row r="84" spans="23:25" x14ac:dyDescent="0.25">
      <c r="W84" s="3">
        <v>42914</v>
      </c>
      <c r="X84" s="2">
        <v>6.29</v>
      </c>
      <c r="Y84" s="2">
        <f t="shared" si="3"/>
        <v>6.987791870991752E-3</v>
      </c>
    </row>
    <row r="85" spans="23:25" x14ac:dyDescent="0.25">
      <c r="W85" s="3">
        <v>42913</v>
      </c>
      <c r="X85" s="2">
        <v>6.2462</v>
      </c>
      <c r="Y85" s="2">
        <f t="shared" si="3"/>
        <v>-2.2228805839542855E-3</v>
      </c>
    </row>
    <row r="86" spans="23:25" x14ac:dyDescent="0.25">
      <c r="W86" s="3">
        <v>42912</v>
      </c>
      <c r="X86" s="2">
        <v>6.2600999999999996</v>
      </c>
      <c r="Y86" s="2">
        <f t="shared" si="3"/>
        <v>1.2505788908360512E-2</v>
      </c>
    </row>
    <row r="87" spans="23:25" x14ac:dyDescent="0.25">
      <c r="W87" s="3">
        <v>42909</v>
      </c>
      <c r="X87" s="2">
        <v>6.1822999999999997</v>
      </c>
      <c r="Y87" s="2">
        <f t="shared" si="3"/>
        <v>5.9214488285439775E-3</v>
      </c>
    </row>
    <row r="88" spans="23:25" x14ac:dyDescent="0.25">
      <c r="W88" s="3">
        <v>42908</v>
      </c>
      <c r="X88" s="2">
        <v>6.1458000000000004</v>
      </c>
      <c r="Y88" s="2">
        <f t="shared" si="3"/>
        <v>6.3496422335139191E-3</v>
      </c>
    </row>
    <row r="89" spans="23:25" x14ac:dyDescent="0.25">
      <c r="W89" s="3">
        <v>42907</v>
      </c>
      <c r="X89" s="2">
        <v>6.1068999999999996</v>
      </c>
      <c r="Y89" s="2">
        <f t="shared" si="3"/>
        <v>-3.0411062971952138E-3</v>
      </c>
    </row>
    <row r="90" spans="23:25" x14ac:dyDescent="0.25">
      <c r="W90" s="3">
        <v>42906</v>
      </c>
      <c r="X90" s="2">
        <v>6.1254999999999997</v>
      </c>
      <c r="Y90" s="2">
        <f t="shared" si="3"/>
        <v>-1.3732715793856055E-2</v>
      </c>
    </row>
    <row r="91" spans="23:25" x14ac:dyDescent="0.25">
      <c r="W91" s="3">
        <v>42905</v>
      </c>
      <c r="X91" s="2">
        <v>6.2102000000000004</v>
      </c>
      <c r="Y91" s="2">
        <f t="shared" si="3"/>
        <v>3.1933965818326114E-3</v>
      </c>
    </row>
    <row r="92" spans="23:25" x14ac:dyDescent="0.25">
      <c r="W92" s="3">
        <v>42902</v>
      </c>
      <c r="X92" s="2">
        <v>6.1904000000000003</v>
      </c>
      <c r="Y92" s="2">
        <f t="shared" si="3"/>
        <v>6.5801439996854916E-3</v>
      </c>
    </row>
    <row r="93" spans="23:25" x14ac:dyDescent="0.25">
      <c r="W93" s="3">
        <v>42901</v>
      </c>
      <c r="X93" s="2">
        <v>6.1497999999999999</v>
      </c>
      <c r="Y93" s="2">
        <f t="shared" si="3"/>
        <v>5.5930290191453721E-3</v>
      </c>
    </row>
    <row r="94" spans="23:25" x14ac:dyDescent="0.25">
      <c r="W94" s="3">
        <v>42900</v>
      </c>
      <c r="X94" s="2">
        <v>6.1154999999999999</v>
      </c>
      <c r="Y94" s="2">
        <f t="shared" si="3"/>
        <v>3.0132836451660975E-3</v>
      </c>
    </row>
    <row r="95" spans="23:25" x14ac:dyDescent="0.25">
      <c r="W95" s="3">
        <v>42899</v>
      </c>
      <c r="X95" s="2">
        <v>6.0971000000000002</v>
      </c>
      <c r="Y95" s="2">
        <f t="shared" si="3"/>
        <v>5.6085212105211205E-3</v>
      </c>
    </row>
    <row r="96" spans="23:25" x14ac:dyDescent="0.25">
      <c r="W96" s="3">
        <v>42898</v>
      </c>
      <c r="X96" s="2">
        <v>6.0629999999999997</v>
      </c>
      <c r="Y96" s="2">
        <f t="shared" si="3"/>
        <v>-1.4009644221430865E-3</v>
      </c>
    </row>
    <row r="97" spans="23:25" x14ac:dyDescent="0.25">
      <c r="W97" s="3">
        <v>42895</v>
      </c>
      <c r="X97" s="2">
        <v>6.0715000000000003</v>
      </c>
      <c r="Y97" s="2">
        <f t="shared" si="3"/>
        <v>4.0103365159066991E-3</v>
      </c>
    </row>
    <row r="98" spans="23:25" x14ac:dyDescent="0.25">
      <c r="W98" s="3">
        <v>42894</v>
      </c>
      <c r="X98" s="2">
        <v>6.0472000000000001</v>
      </c>
      <c r="Y98" s="2">
        <f t="shared" si="3"/>
        <v>3.4953196693549441E-3</v>
      </c>
    </row>
    <row r="99" spans="23:25" x14ac:dyDescent="0.25">
      <c r="W99" s="3">
        <v>42893</v>
      </c>
      <c r="X99" s="2">
        <v>6.0260999999999996</v>
      </c>
      <c r="Y99" s="2">
        <f t="shared" si="3"/>
        <v>4.4405710987534697E-3</v>
      </c>
    </row>
    <row r="100" spans="23:25" x14ac:dyDescent="0.25">
      <c r="W100" s="3">
        <v>42892</v>
      </c>
      <c r="X100" s="2">
        <v>5.9993999999999996</v>
      </c>
      <c r="Y100" s="2">
        <f t="shared" si="3"/>
        <v>-3.8263867411472093E-3</v>
      </c>
    </row>
    <row r="101" spans="23:25" x14ac:dyDescent="0.25">
      <c r="W101" s="3">
        <v>42891</v>
      </c>
      <c r="X101" s="2">
        <v>6.0224000000000002</v>
      </c>
      <c r="Y101" s="2">
        <f t="shared" si="3"/>
        <v>1.8840019550862001E-2</v>
      </c>
    </row>
    <row r="102" spans="23:25" x14ac:dyDescent="0.25">
      <c r="W102" s="3">
        <v>42888</v>
      </c>
      <c r="X102" s="2">
        <v>5.91</v>
      </c>
      <c r="Y102" s="2">
        <f t="shared" si="3"/>
        <v>-1.0586740186320826E-2</v>
      </c>
    </row>
    <row r="103" spans="23:25" x14ac:dyDescent="0.25">
      <c r="W103" s="3">
        <v>42887</v>
      </c>
      <c r="X103" s="2">
        <v>5.9729000000000001</v>
      </c>
      <c r="Y103" s="2">
        <f t="shared" si="3"/>
        <v>3.9590060265708386E-3</v>
      </c>
    </row>
    <row r="104" spans="23:25" x14ac:dyDescent="0.25">
      <c r="W104" s="3">
        <v>42886</v>
      </c>
      <c r="X104" s="2">
        <v>5.9493</v>
      </c>
      <c r="Y104" s="2">
        <f t="shared" si="3"/>
        <v>3.4854681309216548E-3</v>
      </c>
    </row>
    <row r="105" spans="23:25" x14ac:dyDescent="0.25">
      <c r="W105" s="3">
        <v>42885</v>
      </c>
      <c r="X105" s="2">
        <v>5.9286000000000003</v>
      </c>
      <c r="Y105" s="2">
        <f t="shared" si="3"/>
        <v>-1.5681148708297857E-2</v>
      </c>
    </row>
    <row r="106" spans="23:25" x14ac:dyDescent="0.25">
      <c r="W106" s="3">
        <v>42884</v>
      </c>
      <c r="X106" s="2">
        <v>6.0223000000000004</v>
      </c>
      <c r="Y106" s="2">
        <f t="shared" si="3"/>
        <v>1.3292792280192732E-3</v>
      </c>
    </row>
    <row r="107" spans="23:25" x14ac:dyDescent="0.25">
      <c r="W107" s="3">
        <v>42881</v>
      </c>
      <c r="X107" s="2">
        <v>6.0143000000000004</v>
      </c>
      <c r="Y107" s="2">
        <f t="shared" si="3"/>
        <v>-4.8433473902610236E-3</v>
      </c>
    </row>
    <row r="108" spans="23:25" x14ac:dyDescent="0.25">
      <c r="W108" s="3">
        <v>42880</v>
      </c>
      <c r="X108" s="2">
        <v>6.0434999999999999</v>
      </c>
      <c r="Y108" s="2">
        <f t="shared" si="3"/>
        <v>-1.8199717127361583E-4</v>
      </c>
    </row>
    <row r="109" spans="23:25" x14ac:dyDescent="0.25">
      <c r="W109" s="3">
        <v>42879</v>
      </c>
      <c r="X109" s="2">
        <v>6.0446</v>
      </c>
      <c r="Y109" s="2">
        <f t="shared" si="3"/>
        <v>7.5558535117182532E-3</v>
      </c>
    </row>
    <row r="110" spans="23:25" x14ac:dyDescent="0.25">
      <c r="W110" s="3">
        <v>42878</v>
      </c>
      <c r="X110" s="2">
        <v>5.9991000000000003</v>
      </c>
      <c r="Y110" s="2">
        <f t="shared" si="3"/>
        <v>5.8848284852985192E-3</v>
      </c>
    </row>
    <row r="111" spans="23:25" x14ac:dyDescent="0.25">
      <c r="W111" s="3">
        <v>42877</v>
      </c>
      <c r="X111" s="2">
        <v>5.9638999999999998</v>
      </c>
      <c r="Y111" s="2">
        <f t="shared" si="3"/>
        <v>3.426444053089187E-3</v>
      </c>
    </row>
    <row r="112" spans="23:25" x14ac:dyDescent="0.25">
      <c r="W112" s="3">
        <v>42874</v>
      </c>
      <c r="X112" s="2">
        <v>5.9435000000000002</v>
      </c>
      <c r="Y112" s="2">
        <f t="shared" si="3"/>
        <v>3.9786285771892266E-3</v>
      </c>
    </row>
    <row r="113" spans="23:25" x14ac:dyDescent="0.25">
      <c r="W113" s="3">
        <v>42873</v>
      </c>
      <c r="X113" s="2">
        <v>5.9199000000000002</v>
      </c>
      <c r="Y113" s="2">
        <f t="shared" si="3"/>
        <v>3.3333082191290011E-3</v>
      </c>
    </row>
    <row r="114" spans="23:25" x14ac:dyDescent="0.25">
      <c r="W114" s="3">
        <v>42872</v>
      </c>
      <c r="X114" s="2">
        <v>5.9001999999999999</v>
      </c>
      <c r="Y114" s="2">
        <f t="shared" si="3"/>
        <v>-2.8174643310273629E-2</v>
      </c>
    </row>
    <row r="115" spans="23:25" x14ac:dyDescent="0.25">
      <c r="W115" s="3">
        <v>42871</v>
      </c>
      <c r="X115" s="2">
        <v>6.0688000000000004</v>
      </c>
      <c r="Y115" s="2">
        <f t="shared" si="3"/>
        <v>-2.5179188643684055E-3</v>
      </c>
    </row>
    <row r="116" spans="23:25" x14ac:dyDescent="0.25">
      <c r="W116" s="3">
        <v>42870</v>
      </c>
      <c r="X116" s="2">
        <v>6.0841000000000003</v>
      </c>
      <c r="Y116" s="2">
        <f t="shared" si="3"/>
        <v>1.0242775116387194E-2</v>
      </c>
    </row>
    <row r="117" spans="23:25" x14ac:dyDescent="0.25">
      <c r="W117" s="3">
        <v>42867</v>
      </c>
      <c r="X117" s="2">
        <v>6.0221</v>
      </c>
      <c r="Y117" s="2">
        <f t="shared" si="3"/>
        <v>-3.7789056322593156E-3</v>
      </c>
    </row>
    <row r="118" spans="23:25" x14ac:dyDescent="0.25">
      <c r="W118" s="3">
        <v>42866</v>
      </c>
      <c r="X118" s="2">
        <v>6.0449000000000002</v>
      </c>
      <c r="Y118" s="2">
        <f t="shared" si="3"/>
        <v>5.7901927856217339E-3</v>
      </c>
    </row>
    <row r="119" spans="23:25" x14ac:dyDescent="0.25">
      <c r="W119" s="3">
        <v>42865</v>
      </c>
      <c r="X119" s="2">
        <v>6.01</v>
      </c>
      <c r="Y119" s="2">
        <f t="shared" si="3"/>
        <v>1.087421840437087E-2</v>
      </c>
    </row>
    <row r="120" spans="23:25" x14ac:dyDescent="0.25">
      <c r="W120" s="3">
        <v>42864</v>
      </c>
      <c r="X120" s="2">
        <v>5.9450000000000003</v>
      </c>
      <c r="Y120" s="2">
        <f t="shared" si="3"/>
        <v>8.191575594857713E-3</v>
      </c>
    </row>
    <row r="121" spans="23:25" x14ac:dyDescent="0.25">
      <c r="W121" s="3">
        <v>42863</v>
      </c>
      <c r="X121" s="2">
        <v>5.8964999999999996</v>
      </c>
      <c r="Y121" s="2">
        <f t="shared" si="3"/>
        <v>-6.1541777070859473E-3</v>
      </c>
    </row>
    <row r="122" spans="23:25" x14ac:dyDescent="0.25">
      <c r="W122" s="3">
        <v>42860</v>
      </c>
      <c r="X122" s="2">
        <v>5.9329000000000001</v>
      </c>
      <c r="Y122" s="2">
        <f t="shared" si="3"/>
        <v>5.2726872531672275E-3</v>
      </c>
    </row>
    <row r="123" spans="23:25" x14ac:dyDescent="0.25">
      <c r="W123" s="3">
        <v>42859</v>
      </c>
      <c r="X123" s="2">
        <v>5.9016999999999999</v>
      </c>
      <c r="Y123" s="2">
        <f t="shared" si="3"/>
        <v>-1.2025610613909171E-2</v>
      </c>
    </row>
    <row r="124" spans="23:25" x14ac:dyDescent="0.25">
      <c r="W124" s="3">
        <v>42858</v>
      </c>
      <c r="X124" s="2">
        <v>5.9730999999999996</v>
      </c>
      <c r="Y124" s="2">
        <f t="shared" si="3"/>
        <v>1.9271541905831126E-3</v>
      </c>
    </row>
    <row r="125" spans="23:25" x14ac:dyDescent="0.25">
      <c r="W125" s="3">
        <v>42857</v>
      </c>
      <c r="X125" s="2">
        <v>5.9615999999999998</v>
      </c>
      <c r="Y125" s="2">
        <f t="shared" si="3"/>
        <v>-7.7130740422386992E-4</v>
      </c>
    </row>
    <row r="126" spans="23:25" x14ac:dyDescent="0.25">
      <c r="W126" s="3">
        <v>42856</v>
      </c>
      <c r="X126" s="2">
        <v>5.9661999999999997</v>
      </c>
      <c r="Y126" s="2">
        <f t="shared" si="3"/>
        <v>7.942693120768082E-3</v>
      </c>
    </row>
    <row r="127" spans="23:25" x14ac:dyDescent="0.25">
      <c r="W127" s="3">
        <v>42853</v>
      </c>
      <c r="X127" s="2">
        <v>5.9190000000000005</v>
      </c>
      <c r="Y127" s="2">
        <f t="shared" si="3"/>
        <v>1.2358533196288556E-2</v>
      </c>
    </row>
    <row r="128" spans="23:25" x14ac:dyDescent="0.25">
      <c r="W128" s="3">
        <v>42852</v>
      </c>
      <c r="X128" s="2">
        <v>5.8463000000000003</v>
      </c>
      <c r="Y128" s="2">
        <f t="shared" si="3"/>
        <v>9.7630504421087859E-3</v>
      </c>
    </row>
    <row r="129" spans="23:25" x14ac:dyDescent="0.25">
      <c r="W129" s="3">
        <v>42851</v>
      </c>
      <c r="X129" s="2">
        <v>5.7895000000000003</v>
      </c>
      <c r="Y129" s="2">
        <f t="shared" si="3"/>
        <v>-1.6819496971377034E-2</v>
      </c>
    </row>
    <row r="130" spans="23:25" x14ac:dyDescent="0.25">
      <c r="W130" s="3">
        <v>42850</v>
      </c>
      <c r="X130" s="2">
        <v>5.8876999999999997</v>
      </c>
      <c r="Y130" s="2">
        <f t="shared" si="3"/>
        <v>4.7328904446691964E-3</v>
      </c>
    </row>
    <row r="131" spans="23:25" x14ac:dyDescent="0.25">
      <c r="W131" s="3">
        <v>42849</v>
      </c>
      <c r="X131" s="2">
        <v>5.8598999999999997</v>
      </c>
      <c r="Y131" s="2">
        <f t="shared" si="3"/>
        <v>1.0067745892940712E-2</v>
      </c>
    </row>
    <row r="132" spans="23:25" x14ac:dyDescent="0.25">
      <c r="W132" s="3">
        <v>42846</v>
      </c>
      <c r="X132" s="2">
        <v>5.8011999999999997</v>
      </c>
      <c r="Y132" s="2">
        <f t="shared" si="3"/>
        <v>-2.857390703928949E-3</v>
      </c>
    </row>
    <row r="133" spans="23:25" x14ac:dyDescent="0.25">
      <c r="W133" s="3">
        <v>42845</v>
      </c>
      <c r="X133" s="2">
        <v>5.8178000000000001</v>
      </c>
      <c r="Y133" s="2">
        <f t="shared" si="3"/>
        <v>7.0376666087582345E-3</v>
      </c>
    </row>
    <row r="134" spans="23:25" x14ac:dyDescent="0.25">
      <c r="W134" s="3">
        <v>42844</v>
      </c>
      <c r="X134" s="2">
        <v>5.7770000000000001</v>
      </c>
      <c r="Y134" s="2">
        <f t="shared" ref="Y134:Y197" si="4">LN(X134/X135)</f>
        <v>-9.5612081143194427E-3</v>
      </c>
    </row>
    <row r="135" spans="23:25" x14ac:dyDescent="0.25">
      <c r="W135" s="3">
        <v>42843</v>
      </c>
      <c r="X135" s="2">
        <v>5.8324999999999996</v>
      </c>
      <c r="Y135" s="2">
        <f t="shared" si="4"/>
        <v>-9.4536726732505072E-3</v>
      </c>
    </row>
    <row r="136" spans="23:25" x14ac:dyDescent="0.25">
      <c r="W136" s="3">
        <v>42842</v>
      </c>
      <c r="X136" s="2">
        <v>5.8879000000000001</v>
      </c>
      <c r="Y136" s="2">
        <f t="shared" si="4"/>
        <v>4.3403215290790196E-3</v>
      </c>
    </row>
    <row r="137" spans="23:25" x14ac:dyDescent="0.25">
      <c r="W137" s="3">
        <v>42839</v>
      </c>
      <c r="X137" s="2">
        <v>5.8624000000000001</v>
      </c>
      <c r="Y137" s="2">
        <f t="shared" si="4"/>
        <v>-1.3807330305101013E-3</v>
      </c>
    </row>
    <row r="138" spans="23:25" x14ac:dyDescent="0.25">
      <c r="W138" s="3">
        <v>42838</v>
      </c>
      <c r="X138" s="2">
        <v>5.8704999999999998</v>
      </c>
      <c r="Y138" s="2">
        <f t="shared" si="4"/>
        <v>-1.0045204260055874E-3</v>
      </c>
    </row>
    <row r="139" spans="23:25" x14ac:dyDescent="0.25">
      <c r="W139" s="3">
        <v>42837</v>
      </c>
      <c r="X139" s="2">
        <v>5.8764000000000003</v>
      </c>
      <c r="Y139" s="2">
        <f t="shared" si="4"/>
        <v>6.8130274035541807E-3</v>
      </c>
    </row>
    <row r="140" spans="23:25" x14ac:dyDescent="0.25">
      <c r="W140" s="3">
        <v>42836</v>
      </c>
      <c r="X140" s="2">
        <v>5.8365</v>
      </c>
      <c r="Y140" s="2">
        <f t="shared" si="4"/>
        <v>-1.7392628929893961E-2</v>
      </c>
    </row>
    <row r="141" spans="23:25" x14ac:dyDescent="0.25">
      <c r="W141" s="3">
        <v>42835</v>
      </c>
      <c r="X141" s="2">
        <v>5.9389000000000003</v>
      </c>
      <c r="Y141" s="2">
        <f t="shared" si="4"/>
        <v>-2.2705685332833005E-3</v>
      </c>
    </row>
    <row r="142" spans="23:25" x14ac:dyDescent="0.25">
      <c r="W142" s="3">
        <v>42832</v>
      </c>
      <c r="X142" s="2">
        <v>5.9523999999999999</v>
      </c>
      <c r="Y142" s="2">
        <f t="shared" si="4"/>
        <v>7.2163523413671105E-3</v>
      </c>
    </row>
    <row r="143" spans="23:25" x14ac:dyDescent="0.25">
      <c r="W143" s="3">
        <v>42831</v>
      </c>
      <c r="X143" s="2">
        <v>5.9096000000000002</v>
      </c>
      <c r="Y143" s="2">
        <f t="shared" si="4"/>
        <v>5.0894148466953558E-3</v>
      </c>
    </row>
    <row r="144" spans="23:25" x14ac:dyDescent="0.25">
      <c r="W144" s="3">
        <v>42830</v>
      </c>
      <c r="X144" s="2">
        <v>5.8795999999999999</v>
      </c>
      <c r="Y144" s="2">
        <f t="shared" si="4"/>
        <v>-6.2909658707074759E-4</v>
      </c>
    </row>
    <row r="145" spans="23:25" x14ac:dyDescent="0.25">
      <c r="W145" s="3">
        <v>42829</v>
      </c>
      <c r="X145" s="2">
        <v>5.8833000000000002</v>
      </c>
      <c r="Y145" s="2">
        <f t="shared" si="4"/>
        <v>-9.5744692432417761E-3</v>
      </c>
    </row>
    <row r="146" spans="23:25" x14ac:dyDescent="0.25">
      <c r="W146" s="3">
        <v>42828</v>
      </c>
      <c r="X146" s="2">
        <v>5.9398999999999997</v>
      </c>
      <c r="Y146" s="2">
        <f t="shared" si="4"/>
        <v>-1.6148841970632188E-3</v>
      </c>
    </row>
    <row r="147" spans="23:25" x14ac:dyDescent="0.25">
      <c r="W147" s="3">
        <v>42825</v>
      </c>
      <c r="X147" s="2">
        <v>5.9495000000000005</v>
      </c>
      <c r="Y147" s="2">
        <f t="shared" si="4"/>
        <v>-5.0297700136539367E-3</v>
      </c>
    </row>
    <row r="148" spans="23:25" x14ac:dyDescent="0.25">
      <c r="W148" s="3">
        <v>42824</v>
      </c>
      <c r="X148" s="2">
        <v>5.9794999999999998</v>
      </c>
      <c r="Y148" s="2">
        <f t="shared" si="4"/>
        <v>7.3856819152733596E-3</v>
      </c>
    </row>
    <row r="149" spans="23:25" x14ac:dyDescent="0.25">
      <c r="W149" s="3">
        <v>42823</v>
      </c>
      <c r="X149" s="2">
        <v>5.9355000000000002</v>
      </c>
      <c r="Y149" s="2">
        <f t="shared" si="4"/>
        <v>1.6015015327272328E-2</v>
      </c>
    </row>
    <row r="150" spans="23:25" x14ac:dyDescent="0.25">
      <c r="W150" s="3">
        <v>42822</v>
      </c>
      <c r="X150" s="2">
        <v>5.8411999999999997</v>
      </c>
      <c r="Y150" s="2">
        <f t="shared" si="4"/>
        <v>-2.7354185147857144E-3</v>
      </c>
    </row>
    <row r="151" spans="23:25" x14ac:dyDescent="0.25">
      <c r="W151" s="3">
        <v>42821</v>
      </c>
      <c r="X151" s="2">
        <v>5.8571999999999997</v>
      </c>
      <c r="Y151" s="2">
        <f t="shared" si="4"/>
        <v>-1.3111104815457787E-2</v>
      </c>
    </row>
    <row r="152" spans="23:25" x14ac:dyDescent="0.25">
      <c r="W152" s="3">
        <v>42818</v>
      </c>
      <c r="X152" s="2">
        <v>5.9344999999999999</v>
      </c>
      <c r="Y152" s="2">
        <f t="shared" si="4"/>
        <v>1.2701436640944988E-2</v>
      </c>
    </row>
    <row r="153" spans="23:25" x14ac:dyDescent="0.25">
      <c r="W153" s="3">
        <v>42817</v>
      </c>
      <c r="X153" s="2">
        <v>5.8596000000000004</v>
      </c>
      <c r="Y153" s="2">
        <f t="shared" si="4"/>
        <v>2.819863951651254E-3</v>
      </c>
    </row>
    <row r="154" spans="23:25" x14ac:dyDescent="0.25">
      <c r="W154" s="3">
        <v>42816</v>
      </c>
      <c r="X154" s="2">
        <v>5.8430999999999997</v>
      </c>
      <c r="Y154" s="2">
        <f t="shared" si="4"/>
        <v>-1.0605180426763972E-3</v>
      </c>
    </row>
    <row r="155" spans="23:25" x14ac:dyDescent="0.25">
      <c r="W155" s="3">
        <v>42815</v>
      </c>
      <c r="X155" s="2">
        <v>5.8493000000000004</v>
      </c>
      <c r="Y155" s="2">
        <f t="shared" si="4"/>
        <v>-1.1946883081052649E-2</v>
      </c>
    </row>
    <row r="156" spans="23:25" x14ac:dyDescent="0.25">
      <c r="W156" s="3">
        <v>42814</v>
      </c>
      <c r="X156" s="2">
        <v>5.9196</v>
      </c>
      <c r="Y156" s="2">
        <f t="shared" si="4"/>
        <v>2.0969331592145669E-3</v>
      </c>
    </row>
    <row r="157" spans="23:25" x14ac:dyDescent="0.25">
      <c r="W157" s="3">
        <v>42811</v>
      </c>
      <c r="X157" s="2">
        <v>5.9071999999999996</v>
      </c>
      <c r="Y157" s="2">
        <f t="shared" si="4"/>
        <v>4.2751057545380141E-3</v>
      </c>
    </row>
    <row r="158" spans="23:25" x14ac:dyDescent="0.25">
      <c r="W158" s="3">
        <v>42810</v>
      </c>
      <c r="X158" s="2">
        <v>5.8819999999999997</v>
      </c>
      <c r="Y158" s="2">
        <f t="shared" si="4"/>
        <v>-2.9029567712180317E-3</v>
      </c>
    </row>
    <row r="159" spans="23:25" x14ac:dyDescent="0.25">
      <c r="W159" s="3">
        <v>42809</v>
      </c>
      <c r="X159" s="2">
        <v>5.8990999999999998</v>
      </c>
      <c r="Y159" s="2">
        <f t="shared" si="4"/>
        <v>1.0994085356617767E-2</v>
      </c>
    </row>
    <row r="160" spans="23:25" x14ac:dyDescent="0.25">
      <c r="W160" s="3">
        <v>42808</v>
      </c>
      <c r="X160" s="2">
        <v>5.8346</v>
      </c>
      <c r="Y160" s="2">
        <f t="shared" si="4"/>
        <v>-3.6610651126067588E-3</v>
      </c>
    </row>
    <row r="161" spans="23:25" x14ac:dyDescent="0.25">
      <c r="W161" s="3">
        <v>42807</v>
      </c>
      <c r="X161" s="2">
        <v>5.8559999999999999</v>
      </c>
      <c r="Y161" s="2">
        <f t="shared" si="4"/>
        <v>4.9534124045342871E-4</v>
      </c>
    </row>
    <row r="162" spans="23:25" x14ac:dyDescent="0.25">
      <c r="W162" s="3">
        <v>42804</v>
      </c>
      <c r="X162" s="2">
        <v>5.8530999999999995</v>
      </c>
      <c r="Y162" s="2">
        <f t="shared" si="4"/>
        <v>9.9587025203369192E-3</v>
      </c>
    </row>
    <row r="163" spans="23:25" x14ac:dyDescent="0.25">
      <c r="W163" s="3">
        <v>42803</v>
      </c>
      <c r="X163" s="2">
        <v>5.7950999999999997</v>
      </c>
      <c r="Y163" s="2">
        <f t="shared" si="4"/>
        <v>-3.238869228143692E-3</v>
      </c>
    </row>
    <row r="164" spans="23:25" x14ac:dyDescent="0.25">
      <c r="W164" s="3">
        <v>42802</v>
      </c>
      <c r="X164" s="2">
        <v>5.8139000000000003</v>
      </c>
      <c r="Y164" s="2">
        <f t="shared" si="4"/>
        <v>-5.7113120576810384E-3</v>
      </c>
    </row>
    <row r="165" spans="23:25" x14ac:dyDescent="0.25">
      <c r="W165" s="3">
        <v>42801</v>
      </c>
      <c r="X165" s="2">
        <v>5.8472</v>
      </c>
      <c r="Y165" s="2">
        <f t="shared" si="4"/>
        <v>7.1227206020804184E-3</v>
      </c>
    </row>
    <row r="166" spans="23:25" x14ac:dyDescent="0.25">
      <c r="W166" s="3">
        <v>42800</v>
      </c>
      <c r="X166" s="2">
        <v>5.8056999999999999</v>
      </c>
      <c r="Y166" s="2">
        <f t="shared" si="4"/>
        <v>-6.5753003064886427E-3</v>
      </c>
    </row>
    <row r="167" spans="23:25" x14ac:dyDescent="0.25">
      <c r="W167" s="3">
        <v>42797</v>
      </c>
      <c r="X167" s="2">
        <v>5.8440000000000003</v>
      </c>
      <c r="Y167" s="2">
        <f t="shared" si="4"/>
        <v>2.1219441592007695E-2</v>
      </c>
    </row>
    <row r="168" spans="23:25" x14ac:dyDescent="0.25">
      <c r="W168" s="3">
        <v>42796</v>
      </c>
      <c r="X168" s="2">
        <v>5.7213000000000003</v>
      </c>
      <c r="Y168" s="2">
        <f t="shared" si="4"/>
        <v>-3.1237754994357094E-3</v>
      </c>
    </row>
    <row r="169" spans="23:25" x14ac:dyDescent="0.25">
      <c r="W169" s="3">
        <v>42795</v>
      </c>
      <c r="X169" s="2">
        <v>5.7392000000000003</v>
      </c>
      <c r="Y169" s="2">
        <f t="shared" si="4"/>
        <v>2.3214840383654862E-2</v>
      </c>
    </row>
    <row r="170" spans="23:25" x14ac:dyDescent="0.25">
      <c r="W170" s="3">
        <v>42794</v>
      </c>
      <c r="X170" s="2">
        <v>5.6074999999999999</v>
      </c>
      <c r="Y170" s="2">
        <f t="shared" si="4"/>
        <v>-9.1952222428320057E-3</v>
      </c>
    </row>
    <row r="171" spans="23:25" x14ac:dyDescent="0.25">
      <c r="W171" s="3">
        <v>42793</v>
      </c>
      <c r="X171" s="2">
        <v>5.6593</v>
      </c>
      <c r="Y171" s="2">
        <f t="shared" si="4"/>
        <v>5.0131633825767803E-3</v>
      </c>
    </row>
    <row r="172" spans="23:25" x14ac:dyDescent="0.25">
      <c r="W172" s="3">
        <v>42790</v>
      </c>
      <c r="X172" s="2">
        <v>5.6310000000000002</v>
      </c>
      <c r="Y172" s="2">
        <f t="shared" si="4"/>
        <v>-1.6904787139238795E-2</v>
      </c>
    </row>
    <row r="173" spans="23:25" x14ac:dyDescent="0.25">
      <c r="W173" s="3">
        <v>42789</v>
      </c>
      <c r="X173" s="2">
        <v>5.7270000000000003</v>
      </c>
      <c r="Y173" s="2">
        <f t="shared" si="4"/>
        <v>6.1301531841142778E-3</v>
      </c>
    </row>
    <row r="174" spans="23:25" x14ac:dyDescent="0.25">
      <c r="W174" s="3">
        <v>42788</v>
      </c>
      <c r="X174" s="2">
        <v>5.6920000000000002</v>
      </c>
      <c r="Y174" s="2">
        <f t="shared" si="4"/>
        <v>2.0928420157205543E-3</v>
      </c>
    </row>
    <row r="175" spans="23:25" x14ac:dyDescent="0.25">
      <c r="W175" s="3">
        <v>42787</v>
      </c>
      <c r="X175" s="2">
        <v>5.6801000000000004</v>
      </c>
      <c r="Y175" s="2">
        <f t="shared" si="4"/>
        <v>2.2810615007382296E-2</v>
      </c>
    </row>
    <row r="176" spans="23:25" x14ac:dyDescent="0.25">
      <c r="W176" s="3">
        <v>42786</v>
      </c>
      <c r="X176" s="2">
        <v>5.5519999999999996</v>
      </c>
      <c r="Y176" s="2">
        <f t="shared" si="4"/>
        <v>5.2551385511264538E-3</v>
      </c>
    </row>
    <row r="177" spans="23:25" x14ac:dyDescent="0.25">
      <c r="W177" s="3">
        <v>42783</v>
      </c>
      <c r="X177" s="2">
        <v>5.5228999999999999</v>
      </c>
      <c r="Y177" s="2">
        <f t="shared" si="4"/>
        <v>-5.9573415166293692E-3</v>
      </c>
    </row>
    <row r="178" spans="23:25" x14ac:dyDescent="0.25">
      <c r="W178" s="3">
        <v>42782</v>
      </c>
      <c r="X178" s="2">
        <v>5.5559000000000003</v>
      </c>
      <c r="Y178" s="2">
        <f t="shared" si="4"/>
        <v>-1.3213491371915806E-2</v>
      </c>
    </row>
    <row r="179" spans="23:25" x14ac:dyDescent="0.25">
      <c r="W179" s="3">
        <v>42781</v>
      </c>
      <c r="X179" s="2">
        <v>5.6298000000000004</v>
      </c>
      <c r="Y179" s="2">
        <f t="shared" si="4"/>
        <v>-1.7746863463819315E-3</v>
      </c>
    </row>
    <row r="180" spans="23:25" x14ac:dyDescent="0.25">
      <c r="W180" s="3">
        <v>42780</v>
      </c>
      <c r="X180" s="2">
        <v>5.6398000000000001</v>
      </c>
      <c r="Y180" s="2">
        <f t="shared" si="4"/>
        <v>5.7257833760601127E-3</v>
      </c>
    </row>
    <row r="181" spans="23:25" x14ac:dyDescent="0.25">
      <c r="W181" s="3">
        <v>42779</v>
      </c>
      <c r="X181" s="2">
        <v>5.6075999999999997</v>
      </c>
      <c r="Y181" s="2">
        <f t="shared" si="4"/>
        <v>7.3383658772615953E-3</v>
      </c>
    </row>
    <row r="182" spans="23:25" x14ac:dyDescent="0.25">
      <c r="W182" s="3">
        <v>42776</v>
      </c>
      <c r="X182" s="2">
        <v>5.5666000000000002</v>
      </c>
      <c r="Y182" s="2">
        <f t="shared" si="4"/>
        <v>3.2340945715522918E-4</v>
      </c>
    </row>
    <row r="183" spans="23:25" x14ac:dyDescent="0.25">
      <c r="W183" s="3">
        <v>42775</v>
      </c>
      <c r="X183" s="2">
        <v>5.5648</v>
      </c>
      <c r="Y183" s="2">
        <f t="shared" si="4"/>
        <v>1.7932252753318584E-2</v>
      </c>
    </row>
    <row r="184" spans="23:25" x14ac:dyDescent="0.25">
      <c r="W184" s="3">
        <v>42774</v>
      </c>
      <c r="X184" s="2">
        <v>5.4658999999999995</v>
      </c>
      <c r="Y184" s="2">
        <f t="shared" si="4"/>
        <v>2.8948352938363286E-3</v>
      </c>
    </row>
    <row r="185" spans="23:25" x14ac:dyDescent="0.25">
      <c r="W185" s="3">
        <v>42773</v>
      </c>
      <c r="X185" s="2">
        <v>5.4500999999999999</v>
      </c>
      <c r="Y185" s="2">
        <f t="shared" si="4"/>
        <v>2.1858333694059354E-3</v>
      </c>
    </row>
    <row r="186" spans="23:25" x14ac:dyDescent="0.25">
      <c r="W186" s="3">
        <v>42772</v>
      </c>
      <c r="X186" s="2">
        <v>5.4382000000000001</v>
      </c>
      <c r="Y186" s="2">
        <f t="shared" si="4"/>
        <v>-1.5961812449763777E-2</v>
      </c>
    </row>
    <row r="187" spans="23:25" x14ac:dyDescent="0.25">
      <c r="W187" s="3">
        <v>42769</v>
      </c>
      <c r="X187" s="2">
        <v>5.5256999999999996</v>
      </c>
      <c r="Y187" s="2">
        <f t="shared" si="4"/>
        <v>7.1011803723223235E-3</v>
      </c>
    </row>
    <row r="188" spans="23:25" x14ac:dyDescent="0.25">
      <c r="W188" s="3">
        <v>42768</v>
      </c>
      <c r="X188" s="2">
        <v>5.4866000000000001</v>
      </c>
      <c r="Y188" s="2">
        <f t="shared" si="4"/>
        <v>3.2312565196476305E-3</v>
      </c>
    </row>
    <row r="189" spans="23:25" x14ac:dyDescent="0.25">
      <c r="W189" s="3">
        <v>42767</v>
      </c>
      <c r="X189" s="2">
        <v>5.4688999999999997</v>
      </c>
      <c r="Y189" s="2">
        <f t="shared" si="4"/>
        <v>9.9784904772791394E-3</v>
      </c>
    </row>
    <row r="190" spans="23:25" x14ac:dyDescent="0.25">
      <c r="W190" s="3">
        <v>42766</v>
      </c>
      <c r="X190" s="2">
        <v>5.4146000000000001</v>
      </c>
      <c r="Y190" s="2">
        <f t="shared" si="4"/>
        <v>-1.0746174667787005E-2</v>
      </c>
    </row>
    <row r="191" spans="23:25" x14ac:dyDescent="0.25">
      <c r="W191" s="3">
        <v>42765</v>
      </c>
      <c r="X191" s="2">
        <v>5.4730999999999996</v>
      </c>
      <c r="Y191" s="2">
        <f t="shared" si="4"/>
        <v>-6.3927075182436451E-3</v>
      </c>
    </row>
    <row r="192" spans="23:25" x14ac:dyDescent="0.25">
      <c r="W192" s="3">
        <v>42762</v>
      </c>
      <c r="X192" s="2">
        <v>5.5082000000000004</v>
      </c>
      <c r="Y192" s="2">
        <f t="shared" si="4"/>
        <v>1.9987096580751474E-2</v>
      </c>
    </row>
    <row r="193" spans="23:25" x14ac:dyDescent="0.25">
      <c r="W193" s="3">
        <v>42761</v>
      </c>
      <c r="X193" s="2">
        <v>5.3992000000000004</v>
      </c>
      <c r="Y193" s="2">
        <f t="shared" si="4"/>
        <v>4.3061912262113058E-3</v>
      </c>
    </row>
    <row r="194" spans="23:25" x14ac:dyDescent="0.25">
      <c r="W194" s="3">
        <v>42760</v>
      </c>
      <c r="X194" s="2">
        <v>5.3760000000000003</v>
      </c>
      <c r="Y194" s="2">
        <f t="shared" si="4"/>
        <v>1.6826034960190899E-2</v>
      </c>
    </row>
    <row r="195" spans="23:25" x14ac:dyDescent="0.25">
      <c r="W195" s="3">
        <v>42759</v>
      </c>
      <c r="X195" s="2">
        <v>5.2862999999999998</v>
      </c>
      <c r="Y195" s="2">
        <f t="shared" si="4"/>
        <v>3.1451333239374641E-3</v>
      </c>
    </row>
    <row r="196" spans="23:25" x14ac:dyDescent="0.25">
      <c r="W196" s="3">
        <v>42758</v>
      </c>
      <c r="X196" s="2">
        <v>5.2697000000000003</v>
      </c>
      <c r="Y196" s="2">
        <f t="shared" si="4"/>
        <v>-7.1851614733145983E-3</v>
      </c>
    </row>
    <row r="197" spans="23:25" x14ac:dyDescent="0.25">
      <c r="W197" s="3">
        <v>42755</v>
      </c>
      <c r="X197" s="2">
        <v>5.3076999999999996</v>
      </c>
      <c r="Y197" s="2">
        <f t="shared" si="4"/>
        <v>1.4364982255137141E-2</v>
      </c>
    </row>
    <row r="198" spans="23:25" x14ac:dyDescent="0.25">
      <c r="W198" s="3">
        <v>42754</v>
      </c>
      <c r="X198" s="2">
        <v>5.2320000000000002</v>
      </c>
      <c r="Y198" s="2">
        <f t="shared" ref="Y198:Y261" si="5">LN(X198/X199)</f>
        <v>1.1665823333170701E-3</v>
      </c>
    </row>
    <row r="199" spans="23:25" x14ac:dyDescent="0.25">
      <c r="W199" s="3">
        <v>42753</v>
      </c>
      <c r="X199" s="2">
        <v>5.2259000000000002</v>
      </c>
      <c r="Y199" s="2">
        <f t="shared" si="5"/>
        <v>-1.758914515227651E-3</v>
      </c>
    </row>
    <row r="200" spans="23:25" x14ac:dyDescent="0.25">
      <c r="W200" s="3">
        <v>42752</v>
      </c>
      <c r="X200" s="2">
        <v>5.2351000000000001</v>
      </c>
      <c r="Y200" s="2">
        <f t="shared" si="5"/>
        <v>-3.5466439434358723E-3</v>
      </c>
    </row>
    <row r="201" spans="23:25" x14ac:dyDescent="0.25">
      <c r="W201" s="3">
        <v>42751</v>
      </c>
      <c r="X201" s="2">
        <v>5.2537000000000003</v>
      </c>
      <c r="Y201" s="2">
        <f t="shared" si="5"/>
        <v>-1.4306071204518159E-2</v>
      </c>
    </row>
    <row r="202" spans="23:25" x14ac:dyDescent="0.25">
      <c r="W202" s="3">
        <v>42748</v>
      </c>
      <c r="X202" s="2">
        <v>5.3293999999999997</v>
      </c>
      <c r="Y202" s="2">
        <f t="shared" si="5"/>
        <v>1.1872656190302569E-2</v>
      </c>
    </row>
    <row r="203" spans="23:25" x14ac:dyDescent="0.25">
      <c r="W203" s="3">
        <v>42747</v>
      </c>
      <c r="X203" s="2">
        <v>5.2664999999999997</v>
      </c>
      <c r="Y203" s="2">
        <f t="shared" si="5"/>
        <v>-2.4653909699723824E-3</v>
      </c>
    </row>
    <row r="204" spans="23:25" x14ac:dyDescent="0.25">
      <c r="W204" s="3">
        <v>42746</v>
      </c>
      <c r="X204" s="2">
        <v>5.2794999999999996</v>
      </c>
      <c r="Y204" s="2">
        <f t="shared" si="5"/>
        <v>-5.7416064203700198E-3</v>
      </c>
    </row>
    <row r="205" spans="23:25" x14ac:dyDescent="0.25">
      <c r="W205" s="3">
        <v>42745</v>
      </c>
      <c r="X205" s="2">
        <v>5.3098999999999998</v>
      </c>
      <c r="Y205" s="2">
        <f t="shared" si="5"/>
        <v>-2.214511236302668E-2</v>
      </c>
    </row>
    <row r="206" spans="23:25" x14ac:dyDescent="0.25">
      <c r="W206" s="3">
        <v>42744</v>
      </c>
      <c r="X206" s="2">
        <v>5.4287999999999998</v>
      </c>
      <c r="Y206" s="2">
        <f t="shared" si="5"/>
        <v>-1.5009834161510088E-2</v>
      </c>
    </row>
    <row r="207" spans="23:25" x14ac:dyDescent="0.25">
      <c r="W207" s="3">
        <v>42741</v>
      </c>
      <c r="X207" s="2">
        <v>5.5109000000000004</v>
      </c>
      <c r="Y207" s="2">
        <f t="shared" si="5"/>
        <v>2.3017792400650824E-2</v>
      </c>
    </row>
    <row r="208" spans="23:25" x14ac:dyDescent="0.25">
      <c r="W208" s="3">
        <v>42740</v>
      </c>
      <c r="X208" s="2">
        <v>5.3855000000000004</v>
      </c>
      <c r="Y208" s="2">
        <f t="shared" si="5"/>
        <v>-1.5056445570202453E-2</v>
      </c>
    </row>
    <row r="209" spans="23:25" x14ac:dyDescent="0.25">
      <c r="W209" s="3">
        <v>42739</v>
      </c>
      <c r="X209" s="2">
        <v>5.4672000000000001</v>
      </c>
      <c r="Y209" s="2">
        <f t="shared" si="5"/>
        <v>-2.0063686826406895E-2</v>
      </c>
    </row>
    <row r="210" spans="23:25" x14ac:dyDescent="0.25">
      <c r="W210" s="3">
        <v>42738</v>
      </c>
      <c r="X210" s="2">
        <v>5.5780000000000003</v>
      </c>
      <c r="Y210" s="2">
        <f t="shared" si="5"/>
        <v>-1.6094243270219032E-2</v>
      </c>
    </row>
    <row r="211" spans="23:25" x14ac:dyDescent="0.25">
      <c r="W211" s="3">
        <v>42737</v>
      </c>
      <c r="X211" s="2">
        <v>5.6684999999999999</v>
      </c>
      <c r="Y211" s="2">
        <f t="shared" si="5"/>
        <v>4.685919895711722E-3</v>
      </c>
    </row>
    <row r="212" spans="23:25" x14ac:dyDescent="0.25">
      <c r="W212" s="3">
        <v>42734</v>
      </c>
      <c r="X212" s="2">
        <v>5.6420000000000003</v>
      </c>
      <c r="Y212" s="2">
        <f t="shared" si="5"/>
        <v>3.5867152568904003E-3</v>
      </c>
    </row>
    <row r="213" spans="23:25" x14ac:dyDescent="0.25">
      <c r="W213" s="3">
        <v>42733</v>
      </c>
      <c r="X213" s="2">
        <v>5.6218000000000004</v>
      </c>
      <c r="Y213" s="2">
        <f t="shared" si="5"/>
        <v>-5.0213467938521519E-3</v>
      </c>
    </row>
    <row r="214" spans="23:25" x14ac:dyDescent="0.25">
      <c r="W214" s="3">
        <v>42732</v>
      </c>
      <c r="X214" s="2">
        <v>5.6501000000000001</v>
      </c>
      <c r="Y214" s="2">
        <f t="shared" si="5"/>
        <v>-1.2911786007832272E-3</v>
      </c>
    </row>
    <row r="215" spans="23:25" x14ac:dyDescent="0.25">
      <c r="W215" s="3">
        <v>42731</v>
      </c>
      <c r="X215" s="2">
        <v>5.6574</v>
      </c>
      <c r="Y215" s="2">
        <f t="shared" si="5"/>
        <v>-3.1061406499167722E-3</v>
      </c>
    </row>
    <row r="216" spans="23:25" x14ac:dyDescent="0.25">
      <c r="W216" s="3">
        <v>42730</v>
      </c>
      <c r="X216" s="2">
        <v>5.6749999999999998</v>
      </c>
      <c r="Y216" s="2">
        <f t="shared" si="5"/>
        <v>-3.7111667678757562E-3</v>
      </c>
    </row>
    <row r="217" spans="23:25" x14ac:dyDescent="0.25">
      <c r="W217" s="3">
        <v>42727</v>
      </c>
      <c r="X217" s="2">
        <v>5.6961000000000004</v>
      </c>
      <c r="Y217" s="2">
        <f t="shared" si="5"/>
        <v>6.0045434456342025E-3</v>
      </c>
    </row>
    <row r="218" spans="23:25" x14ac:dyDescent="0.25">
      <c r="W218" s="3">
        <v>42726</v>
      </c>
      <c r="X218" s="2">
        <v>5.6619999999999999</v>
      </c>
      <c r="Y218" s="2">
        <f t="shared" si="5"/>
        <v>-9.5970363785517661E-3</v>
      </c>
    </row>
    <row r="219" spans="23:25" x14ac:dyDescent="0.25">
      <c r="W219" s="3">
        <v>42725</v>
      </c>
      <c r="X219" s="2">
        <v>5.7165999999999997</v>
      </c>
      <c r="Y219" s="2">
        <f t="shared" si="5"/>
        <v>-7.7715632744982405E-3</v>
      </c>
    </row>
    <row r="220" spans="23:25" x14ac:dyDescent="0.25">
      <c r="W220" s="3">
        <v>42724</v>
      </c>
      <c r="X220" s="2">
        <v>5.7611999999999997</v>
      </c>
      <c r="Y220" s="2">
        <f t="shared" si="5"/>
        <v>3.0770057394360188E-3</v>
      </c>
    </row>
    <row r="221" spans="23:25" x14ac:dyDescent="0.25">
      <c r="W221" s="3">
        <v>42723</v>
      </c>
      <c r="X221" s="2">
        <v>5.7435</v>
      </c>
      <c r="Y221" s="2">
        <f t="shared" si="5"/>
        <v>-4.8805578376418367E-3</v>
      </c>
    </row>
    <row r="222" spans="23:25" x14ac:dyDescent="0.25">
      <c r="W222" s="3">
        <v>42720</v>
      </c>
      <c r="X222" s="2">
        <v>5.7716000000000003</v>
      </c>
      <c r="Y222" s="2">
        <f t="shared" si="5"/>
        <v>-7.07863662559395E-3</v>
      </c>
    </row>
    <row r="223" spans="23:25" x14ac:dyDescent="0.25">
      <c r="W223" s="3">
        <v>42719</v>
      </c>
      <c r="X223" s="2">
        <v>5.8125999999999998</v>
      </c>
      <c r="Y223" s="2">
        <f t="shared" si="5"/>
        <v>1.6408881166437683E-2</v>
      </c>
    </row>
    <row r="224" spans="23:25" x14ac:dyDescent="0.25">
      <c r="W224" s="3">
        <v>42718</v>
      </c>
      <c r="X224" s="2">
        <v>5.718</v>
      </c>
      <c r="Y224" s="2">
        <f t="shared" si="5"/>
        <v>6.6326505193566214E-3</v>
      </c>
    </row>
    <row r="225" spans="23:25" x14ac:dyDescent="0.25">
      <c r="W225" s="3">
        <v>42717</v>
      </c>
      <c r="X225" s="2">
        <v>5.6802000000000001</v>
      </c>
      <c r="Y225" s="2">
        <f t="shared" si="5"/>
        <v>-1.7238047574759077E-3</v>
      </c>
    </row>
    <row r="226" spans="23:25" x14ac:dyDescent="0.25">
      <c r="W226" s="3">
        <v>42716</v>
      </c>
      <c r="X226" s="2">
        <v>5.6899999999999995</v>
      </c>
      <c r="Y226" s="2">
        <f t="shared" si="5"/>
        <v>6.4708026863899903E-3</v>
      </c>
    </row>
    <row r="227" spans="23:25" x14ac:dyDescent="0.25">
      <c r="W227" s="3">
        <v>42713</v>
      </c>
      <c r="X227" s="2">
        <v>5.6532999999999998</v>
      </c>
      <c r="Y227" s="2">
        <f t="shared" si="5"/>
        <v>7.278827762284508E-3</v>
      </c>
    </row>
    <row r="228" spans="23:25" x14ac:dyDescent="0.25">
      <c r="W228" s="3">
        <v>42712</v>
      </c>
      <c r="X228" s="2">
        <v>5.6123000000000003</v>
      </c>
      <c r="Y228" s="2">
        <f t="shared" si="5"/>
        <v>3.2838993656113631E-3</v>
      </c>
    </row>
    <row r="229" spans="23:25" x14ac:dyDescent="0.25">
      <c r="W229" s="3">
        <v>42711</v>
      </c>
      <c r="X229" s="2">
        <v>5.5938999999999997</v>
      </c>
      <c r="Y229" s="2">
        <f t="shared" si="5"/>
        <v>2.3242301092417651E-4</v>
      </c>
    </row>
    <row r="230" spans="23:25" x14ac:dyDescent="0.25">
      <c r="W230" s="3">
        <v>42710</v>
      </c>
      <c r="X230" s="2">
        <v>5.5926</v>
      </c>
      <c r="Y230" s="2">
        <f t="shared" si="5"/>
        <v>1.1672479495394123E-2</v>
      </c>
    </row>
    <row r="231" spans="23:25" x14ac:dyDescent="0.25">
      <c r="W231" s="3">
        <v>42709</v>
      </c>
      <c r="X231" s="2">
        <v>5.5277000000000003</v>
      </c>
      <c r="Y231" s="2">
        <f t="shared" si="5"/>
        <v>4.7873878723298288E-3</v>
      </c>
    </row>
    <row r="232" spans="23:25" x14ac:dyDescent="0.25">
      <c r="W232" s="3">
        <v>42706</v>
      </c>
      <c r="X232" s="2">
        <v>5.5012999999999996</v>
      </c>
      <c r="Y232" s="2">
        <f t="shared" si="5"/>
        <v>2.001529108096155E-3</v>
      </c>
    </row>
    <row r="233" spans="23:25" x14ac:dyDescent="0.25">
      <c r="W233" s="3">
        <v>42705</v>
      </c>
      <c r="X233" s="2">
        <v>5.4903000000000004</v>
      </c>
      <c r="Y233" s="2">
        <f t="shared" si="5"/>
        <v>-1.3280455725784894E-2</v>
      </c>
    </row>
    <row r="234" spans="23:25" x14ac:dyDescent="0.25">
      <c r="W234" s="3">
        <v>42704</v>
      </c>
      <c r="X234" s="2">
        <v>5.5636999999999999</v>
      </c>
      <c r="Y234" s="2">
        <f t="shared" si="5"/>
        <v>2.1069853311270252E-2</v>
      </c>
    </row>
    <row r="235" spans="23:25" x14ac:dyDescent="0.25">
      <c r="W235" s="3">
        <v>42703</v>
      </c>
      <c r="X235" s="2">
        <v>5.4477000000000002</v>
      </c>
      <c r="Y235" s="2">
        <f t="shared" si="5"/>
        <v>4.1387361453010807E-3</v>
      </c>
    </row>
    <row r="236" spans="23:25" x14ac:dyDescent="0.25">
      <c r="W236" s="3">
        <v>42702</v>
      </c>
      <c r="X236" s="2">
        <v>5.4252000000000002</v>
      </c>
      <c r="Y236" s="2">
        <f t="shared" si="5"/>
        <v>-9.6670507303100988E-3</v>
      </c>
    </row>
    <row r="237" spans="23:25" x14ac:dyDescent="0.25">
      <c r="W237" s="3">
        <v>42699</v>
      </c>
      <c r="X237" s="2">
        <v>5.4779</v>
      </c>
      <c r="Y237" s="2">
        <f t="shared" si="5"/>
        <v>2.4308899336334439E-3</v>
      </c>
    </row>
    <row r="238" spans="23:25" x14ac:dyDescent="0.25">
      <c r="W238" s="3">
        <v>42698</v>
      </c>
      <c r="X238" s="2">
        <v>5.4645999999999999</v>
      </c>
      <c r="Y238" s="2">
        <f t="shared" si="5"/>
        <v>2.6936660201380244E-3</v>
      </c>
    </row>
    <row r="239" spans="23:25" x14ac:dyDescent="0.25">
      <c r="W239" s="3">
        <v>42697</v>
      </c>
      <c r="X239" s="2">
        <v>5.4499000000000004</v>
      </c>
      <c r="Y239" s="2">
        <f t="shared" si="5"/>
        <v>9.7169593084664579E-3</v>
      </c>
    </row>
    <row r="240" spans="23:25" x14ac:dyDescent="0.25">
      <c r="W240" s="3">
        <v>42696</v>
      </c>
      <c r="X240" s="2">
        <v>5.3971999999999998</v>
      </c>
      <c r="Y240" s="2">
        <f t="shared" si="5"/>
        <v>-3.6433955284346218E-3</v>
      </c>
    </row>
    <row r="241" spans="23:25" x14ac:dyDescent="0.25">
      <c r="W241" s="3">
        <v>42695</v>
      </c>
      <c r="X241" s="2">
        <v>5.4169</v>
      </c>
      <c r="Y241" s="2">
        <f t="shared" si="5"/>
        <v>8.6585443278365259E-3</v>
      </c>
    </row>
    <row r="242" spans="23:25" x14ac:dyDescent="0.25">
      <c r="W242" s="3">
        <v>42692</v>
      </c>
      <c r="X242" s="2">
        <v>5.3701999999999996</v>
      </c>
      <c r="Y242" s="2">
        <f t="shared" si="5"/>
        <v>-4.1254030596788909E-3</v>
      </c>
    </row>
    <row r="243" spans="23:25" x14ac:dyDescent="0.25">
      <c r="W243" s="3">
        <v>42691</v>
      </c>
      <c r="X243" s="2">
        <v>5.3924000000000003</v>
      </c>
      <c r="Y243" s="2">
        <f t="shared" si="5"/>
        <v>-8.8974573972317903E-4</v>
      </c>
    </row>
    <row r="244" spans="23:25" x14ac:dyDescent="0.25">
      <c r="W244" s="3">
        <v>42690</v>
      </c>
      <c r="X244" s="2">
        <v>5.3971999999999998</v>
      </c>
      <c r="Y244" s="2">
        <f t="shared" si="5"/>
        <v>1.9844772223850614E-3</v>
      </c>
    </row>
    <row r="245" spans="23:25" x14ac:dyDescent="0.25">
      <c r="W245" s="3">
        <v>42689</v>
      </c>
      <c r="X245" s="2">
        <v>5.3864999999999998</v>
      </c>
      <c r="Y245" s="2">
        <f t="shared" si="5"/>
        <v>2.7574325019159258E-2</v>
      </c>
    </row>
    <row r="246" spans="23:25" x14ac:dyDescent="0.25">
      <c r="W246" s="3">
        <v>42688</v>
      </c>
      <c r="X246" s="2">
        <v>5.24</v>
      </c>
      <c r="Y246" s="2">
        <f t="shared" si="5"/>
        <v>2.6140224760950681E-2</v>
      </c>
    </row>
    <row r="247" spans="23:25" x14ac:dyDescent="0.25">
      <c r="W247" s="3">
        <v>42685</v>
      </c>
      <c r="X247" s="2">
        <v>5.1048</v>
      </c>
      <c r="Y247" s="2">
        <f t="shared" si="5"/>
        <v>-1.6918445243688594E-2</v>
      </c>
    </row>
    <row r="248" spans="23:25" x14ac:dyDescent="0.25">
      <c r="W248" s="3">
        <v>42684</v>
      </c>
      <c r="X248" s="2">
        <v>5.1919000000000004</v>
      </c>
      <c r="Y248" s="2">
        <f t="shared" si="5"/>
        <v>-2.5388107329523742E-2</v>
      </c>
    </row>
    <row r="249" spans="23:25" x14ac:dyDescent="0.25">
      <c r="W249" s="3">
        <v>42683</v>
      </c>
      <c r="X249" s="2">
        <v>5.3254000000000001</v>
      </c>
      <c r="Y249" s="2">
        <f t="shared" si="5"/>
        <v>-7.5128166320388545E-2</v>
      </c>
    </row>
    <row r="250" spans="23:25" x14ac:dyDescent="0.25">
      <c r="W250" s="3">
        <v>42682</v>
      </c>
      <c r="X250" s="2">
        <v>5.7408999999999999</v>
      </c>
      <c r="Y250" s="2">
        <f t="shared" si="5"/>
        <v>2.1480077254893502E-2</v>
      </c>
    </row>
    <row r="251" spans="23:25" x14ac:dyDescent="0.25">
      <c r="W251" s="3">
        <v>42681</v>
      </c>
      <c r="X251" s="2">
        <v>5.6189</v>
      </c>
      <c r="Y251" s="2">
        <f t="shared" si="5"/>
        <v>3.6058550113861117E-2</v>
      </c>
    </row>
    <row r="252" spans="23:25" x14ac:dyDescent="0.25">
      <c r="W252" s="3">
        <v>42678</v>
      </c>
      <c r="X252" s="2">
        <v>5.4199000000000002</v>
      </c>
      <c r="Y252" s="2">
        <f t="shared" si="5"/>
        <v>9.1377309740352328E-3</v>
      </c>
    </row>
    <row r="253" spans="23:25" x14ac:dyDescent="0.25">
      <c r="W253" s="3">
        <v>42677</v>
      </c>
      <c r="X253" s="2">
        <v>5.3705999999999996</v>
      </c>
      <c r="Y253" s="2">
        <f t="shared" si="5"/>
        <v>7.1194627594427387E-3</v>
      </c>
    </row>
    <row r="254" spans="23:25" x14ac:dyDescent="0.25">
      <c r="W254" s="3">
        <v>42676</v>
      </c>
      <c r="X254" s="2">
        <v>5.3324999999999996</v>
      </c>
      <c r="Y254" s="2">
        <f t="shared" si="5"/>
        <v>-1.7271458063925375E-2</v>
      </c>
    </row>
    <row r="255" spans="23:25" x14ac:dyDescent="0.25">
      <c r="W255" s="3">
        <v>42675</v>
      </c>
      <c r="X255" s="2">
        <v>5.4253999999999998</v>
      </c>
      <c r="Y255" s="2">
        <f t="shared" si="5"/>
        <v>-2.3804793862946462E-2</v>
      </c>
    </row>
    <row r="256" spans="23:25" x14ac:dyDescent="0.25">
      <c r="W256" s="3">
        <v>42674</v>
      </c>
      <c r="X256" s="2">
        <v>5.5560999999999998</v>
      </c>
      <c r="Y256" s="2">
        <f t="shared" si="5"/>
        <v>6.8447031356705232E-3</v>
      </c>
    </row>
    <row r="257" spans="23:25" x14ac:dyDescent="0.25">
      <c r="W257" s="3">
        <v>42671</v>
      </c>
      <c r="X257" s="2">
        <v>5.5182000000000002</v>
      </c>
      <c r="Y257" s="2">
        <f t="shared" si="5"/>
        <v>-1.2641300639624863E-2</v>
      </c>
    </row>
    <row r="258" spans="23:25" x14ac:dyDescent="0.25">
      <c r="W258" s="3">
        <v>42670</v>
      </c>
      <c r="X258" s="2">
        <v>5.5884</v>
      </c>
      <c r="Y258" s="2">
        <f t="shared" si="5"/>
        <v>-4.4725520232464844E-4</v>
      </c>
    </row>
    <row r="259" spans="23:25" x14ac:dyDescent="0.25">
      <c r="W259" s="3">
        <v>42669</v>
      </c>
      <c r="X259" s="2">
        <v>5.5908999999999995</v>
      </c>
      <c r="Y259" s="2">
        <f t="shared" si="5"/>
        <v>-6.5072477642913037E-3</v>
      </c>
    </row>
    <row r="260" spans="23:25" x14ac:dyDescent="0.25">
      <c r="W260" s="3">
        <v>42668</v>
      </c>
      <c r="X260" s="2">
        <v>5.6273999999999997</v>
      </c>
      <c r="Y260" s="2">
        <f t="shared" si="5"/>
        <v>2.1347003516820067E-3</v>
      </c>
    </row>
    <row r="261" spans="23:25" x14ac:dyDescent="0.25">
      <c r="W261" s="3">
        <v>42667</v>
      </c>
      <c r="X261" s="2">
        <v>5.6154000000000002</v>
      </c>
      <c r="Y261" s="2">
        <f t="shared" si="5"/>
        <v>5.7865570809054389E-3</v>
      </c>
    </row>
    <row r="262" spans="23:25" x14ac:dyDescent="0.25">
      <c r="W262" s="3">
        <v>42664</v>
      </c>
      <c r="X262" s="2">
        <v>5.5830000000000002</v>
      </c>
      <c r="Y262" s="2">
        <f t="shared" ref="Y262:Y325" si="6">LN(X262/X263)</f>
        <v>1.7911677518705965E-5</v>
      </c>
    </row>
    <row r="263" spans="23:25" x14ac:dyDescent="0.25">
      <c r="W263" s="3">
        <v>42663</v>
      </c>
      <c r="X263" s="2">
        <v>5.5829000000000004</v>
      </c>
      <c r="Y263" s="2">
        <f t="shared" si="6"/>
        <v>-3.9398281311907004E-4</v>
      </c>
    </row>
    <row r="264" spans="23:25" x14ac:dyDescent="0.25">
      <c r="W264" s="3">
        <v>42662</v>
      </c>
      <c r="X264" s="2">
        <v>5.5850999999999997</v>
      </c>
      <c r="Y264" s="2">
        <f t="shared" si="6"/>
        <v>9.3148237814336739E-4</v>
      </c>
    </row>
    <row r="265" spans="23:25" x14ac:dyDescent="0.25">
      <c r="W265" s="3">
        <v>42661</v>
      </c>
      <c r="X265" s="2">
        <v>5.5799000000000003</v>
      </c>
      <c r="Y265" s="2">
        <f t="shared" si="6"/>
        <v>1.3677586015033903E-2</v>
      </c>
    </row>
    <row r="266" spans="23:25" x14ac:dyDescent="0.25">
      <c r="W266" s="3">
        <v>42660</v>
      </c>
      <c r="X266" s="2">
        <v>5.5041000000000002</v>
      </c>
      <c r="Y266" s="2">
        <f t="shared" si="6"/>
        <v>4.041512874125402E-3</v>
      </c>
    </row>
    <row r="267" spans="23:25" x14ac:dyDescent="0.25">
      <c r="W267" s="3">
        <v>42657</v>
      </c>
      <c r="X267" s="2">
        <v>5.4818999999999996</v>
      </c>
      <c r="Y267" s="2">
        <f t="shared" si="6"/>
        <v>4.3790027521149841E-4</v>
      </c>
    </row>
    <row r="268" spans="23:25" x14ac:dyDescent="0.25">
      <c r="W268" s="3">
        <v>42656</v>
      </c>
      <c r="X268" s="2">
        <v>5.4794999999999998</v>
      </c>
      <c r="Y268" s="2">
        <f t="shared" si="6"/>
        <v>-5.2058801906033729E-3</v>
      </c>
    </row>
    <row r="269" spans="23:25" x14ac:dyDescent="0.25">
      <c r="W269" s="3">
        <v>42655</v>
      </c>
      <c r="X269" s="2">
        <v>5.5080999999999998</v>
      </c>
      <c r="Y269" s="2">
        <f t="shared" si="6"/>
        <v>6.4841856970321481E-3</v>
      </c>
    </row>
    <row r="270" spans="23:25" x14ac:dyDescent="0.25">
      <c r="W270" s="3">
        <v>42654</v>
      </c>
      <c r="X270" s="2">
        <v>5.4725000000000001</v>
      </c>
      <c r="Y270" s="2">
        <f t="shared" si="6"/>
        <v>-2.1925417127534108E-4</v>
      </c>
    </row>
    <row r="271" spans="23:25" x14ac:dyDescent="0.25">
      <c r="W271" s="3">
        <v>42653</v>
      </c>
      <c r="X271" s="2">
        <v>5.4737</v>
      </c>
      <c r="Y271" s="2">
        <f t="shared" si="6"/>
        <v>2.5590946073220145E-2</v>
      </c>
    </row>
    <row r="272" spans="23:25" x14ac:dyDescent="0.25">
      <c r="W272" s="3">
        <v>42650</v>
      </c>
      <c r="X272" s="2">
        <v>5.3353999999999999</v>
      </c>
      <c r="Y272" s="2">
        <f t="shared" si="6"/>
        <v>-1.2738551277641607E-2</v>
      </c>
    </row>
    <row r="273" spans="23:25" x14ac:dyDescent="0.25">
      <c r="W273" s="3">
        <v>42649</v>
      </c>
      <c r="X273" s="2">
        <v>5.4038000000000004</v>
      </c>
      <c r="Y273" s="2">
        <f t="shared" si="6"/>
        <v>2.9838320799142688E-3</v>
      </c>
    </row>
    <row r="274" spans="23:25" x14ac:dyDescent="0.25">
      <c r="W274" s="3">
        <v>42648</v>
      </c>
      <c r="X274" s="2">
        <v>5.3876999999999997</v>
      </c>
      <c r="Y274" s="2">
        <f t="shared" si="6"/>
        <v>1.1780986307517437E-2</v>
      </c>
    </row>
    <row r="275" spans="23:25" x14ac:dyDescent="0.25">
      <c r="W275" s="3">
        <v>42647</v>
      </c>
      <c r="X275" s="2">
        <v>5.3246000000000002</v>
      </c>
      <c r="Y275" s="2">
        <f t="shared" si="6"/>
        <v>1.0440064996683204E-2</v>
      </c>
    </row>
    <row r="276" spans="23:25" x14ac:dyDescent="0.25">
      <c r="W276" s="3">
        <v>42646</v>
      </c>
      <c r="X276" s="2">
        <v>5.2693000000000003</v>
      </c>
      <c r="Y276" s="2">
        <f t="shared" si="6"/>
        <v>8.0026340238346719E-3</v>
      </c>
    </row>
    <row r="277" spans="23:25" x14ac:dyDescent="0.25">
      <c r="W277" s="3">
        <v>42643</v>
      </c>
      <c r="X277" s="2">
        <v>5.2272999999999996</v>
      </c>
      <c r="Y277" s="2">
        <f t="shared" si="6"/>
        <v>8.0286233349759518E-3</v>
      </c>
    </row>
    <row r="278" spans="23:25" x14ac:dyDescent="0.25">
      <c r="W278" s="3">
        <v>42642</v>
      </c>
      <c r="X278" s="2">
        <v>5.1855000000000002</v>
      </c>
      <c r="Y278" s="2">
        <f t="shared" si="6"/>
        <v>-2.0035840019847115E-3</v>
      </c>
    </row>
    <row r="279" spans="23:25" x14ac:dyDescent="0.25">
      <c r="W279" s="3">
        <v>42641</v>
      </c>
      <c r="X279" s="2">
        <v>5.1959</v>
      </c>
      <c r="Y279" s="2">
        <f t="shared" si="6"/>
        <v>3.1999410449551832E-3</v>
      </c>
    </row>
    <row r="280" spans="23:25" x14ac:dyDescent="0.25">
      <c r="W280" s="3">
        <v>42640</v>
      </c>
      <c r="X280" s="2">
        <v>5.1792999999999996</v>
      </c>
      <c r="Y280" s="2">
        <f t="shared" si="6"/>
        <v>2.5776840799825822E-2</v>
      </c>
    </row>
    <row r="281" spans="23:25" x14ac:dyDescent="0.25">
      <c r="W281" s="3">
        <v>42639</v>
      </c>
      <c r="X281" s="2">
        <v>5.0475000000000003</v>
      </c>
      <c r="Y281" s="2">
        <f t="shared" si="6"/>
        <v>-1.1307791581323803E-2</v>
      </c>
    </row>
    <row r="282" spans="23:25" x14ac:dyDescent="0.25">
      <c r="W282" s="3">
        <v>42636</v>
      </c>
      <c r="X282" s="2">
        <v>5.1048999999999998</v>
      </c>
      <c r="Y282" s="2">
        <f t="shared" si="6"/>
        <v>-6.2489218947187524E-3</v>
      </c>
    </row>
    <row r="283" spans="23:25" x14ac:dyDescent="0.25">
      <c r="W283" s="3">
        <v>42635</v>
      </c>
      <c r="X283" s="2">
        <v>5.1368999999999998</v>
      </c>
      <c r="Y283" s="2">
        <f t="shared" si="6"/>
        <v>9.034439016144976E-3</v>
      </c>
    </row>
    <row r="284" spans="23:25" x14ac:dyDescent="0.25">
      <c r="W284" s="3">
        <v>42634</v>
      </c>
      <c r="X284" s="2">
        <v>5.0907</v>
      </c>
      <c r="Y284" s="2">
        <f t="shared" si="6"/>
        <v>-8.3333815591444104E-3</v>
      </c>
    </row>
    <row r="285" spans="23:25" x14ac:dyDescent="0.25">
      <c r="W285" s="3">
        <v>42633</v>
      </c>
      <c r="X285" s="2">
        <v>5.1333000000000002</v>
      </c>
      <c r="Y285" s="2">
        <f t="shared" si="6"/>
        <v>-8.3611067414806322E-3</v>
      </c>
    </row>
    <row r="286" spans="23:25" x14ac:dyDescent="0.25">
      <c r="W286" s="3">
        <v>42632</v>
      </c>
      <c r="X286" s="2">
        <v>5.1764000000000001</v>
      </c>
      <c r="Y286" s="2">
        <f t="shared" si="6"/>
        <v>-7.1799424912828112E-3</v>
      </c>
    </row>
    <row r="287" spans="23:25" x14ac:dyDescent="0.25">
      <c r="W287" s="3">
        <v>42629</v>
      </c>
      <c r="X287" s="2">
        <v>5.2137000000000002</v>
      </c>
      <c r="Y287" s="2">
        <f t="shared" si="6"/>
        <v>-1.227640801565829E-2</v>
      </c>
    </row>
    <row r="288" spans="23:25" x14ac:dyDescent="0.25">
      <c r="W288" s="3">
        <v>42628</v>
      </c>
      <c r="X288" s="2">
        <v>5.2781000000000002</v>
      </c>
      <c r="Y288" s="2">
        <f t="shared" si="6"/>
        <v>-6.7786628653026676E-3</v>
      </c>
    </row>
    <row r="289" spans="23:25" x14ac:dyDescent="0.25">
      <c r="W289" s="3">
        <v>42627</v>
      </c>
      <c r="X289" s="2">
        <v>5.3140000000000001</v>
      </c>
      <c r="Y289" s="2">
        <f t="shared" si="6"/>
        <v>-1.0948502196906663E-2</v>
      </c>
    </row>
    <row r="290" spans="23:25" x14ac:dyDescent="0.25">
      <c r="W290" s="3">
        <v>42626</v>
      </c>
      <c r="X290" s="2">
        <v>5.3724999999999996</v>
      </c>
      <c r="Y290" s="2">
        <f t="shared" si="6"/>
        <v>-7.6024842342875317E-3</v>
      </c>
    </row>
    <row r="291" spans="23:25" x14ac:dyDescent="0.25">
      <c r="W291" s="3">
        <v>42625</v>
      </c>
      <c r="X291" s="2">
        <v>5.4135</v>
      </c>
      <c r="Y291" s="2">
        <f t="shared" si="6"/>
        <v>-5.5447729352095954E-3</v>
      </c>
    </row>
    <row r="292" spans="23:25" x14ac:dyDescent="0.25">
      <c r="W292" s="3">
        <v>42622</v>
      </c>
      <c r="X292" s="2">
        <v>5.4436</v>
      </c>
      <c r="Y292" s="2">
        <f t="shared" si="6"/>
        <v>-8.3601361342831009E-3</v>
      </c>
    </row>
    <row r="293" spans="23:25" x14ac:dyDescent="0.25">
      <c r="W293" s="3">
        <v>42621</v>
      </c>
      <c r="X293" s="2">
        <v>5.4893000000000001</v>
      </c>
      <c r="Y293" s="2">
        <f t="shared" si="6"/>
        <v>-1.0204077700841366E-2</v>
      </c>
    </row>
    <row r="294" spans="23:25" x14ac:dyDescent="0.25">
      <c r="W294" s="3">
        <v>42620</v>
      </c>
      <c r="X294" s="2">
        <v>5.5456000000000003</v>
      </c>
      <c r="Y294" s="2">
        <f t="shared" si="6"/>
        <v>-6.5243996886051939E-3</v>
      </c>
    </row>
    <row r="295" spans="23:25" x14ac:dyDescent="0.25">
      <c r="W295" s="3">
        <v>42619</v>
      </c>
      <c r="X295" s="2">
        <v>5.5819000000000001</v>
      </c>
      <c r="Y295" s="2">
        <f t="shared" si="6"/>
        <v>7.1662755105209283E-5</v>
      </c>
    </row>
    <row r="296" spans="23:25" x14ac:dyDescent="0.25">
      <c r="W296" s="3">
        <v>42618</v>
      </c>
      <c r="X296" s="2">
        <v>5.5815000000000001</v>
      </c>
      <c r="Y296" s="2">
        <f t="shared" si="6"/>
        <v>-3.3983219970073575E-3</v>
      </c>
    </row>
    <row r="297" spans="23:25" x14ac:dyDescent="0.25">
      <c r="W297" s="3">
        <v>42615</v>
      </c>
      <c r="X297" s="2">
        <v>5.6005000000000003</v>
      </c>
      <c r="Y297" s="2">
        <f t="shared" si="6"/>
        <v>1.6944827367639796E-2</v>
      </c>
    </row>
    <row r="298" spans="23:25" x14ac:dyDescent="0.25">
      <c r="W298" s="3">
        <v>42614</v>
      </c>
      <c r="X298" s="2">
        <v>5.5064000000000002</v>
      </c>
      <c r="Y298" s="2">
        <f t="shared" si="6"/>
        <v>1.8160850654820024E-5</v>
      </c>
    </row>
    <row r="299" spans="23:25" x14ac:dyDescent="0.25">
      <c r="W299" s="3">
        <v>42613</v>
      </c>
      <c r="X299" s="2">
        <v>5.5062999999999995</v>
      </c>
      <c r="Y299" s="2">
        <f t="shared" si="6"/>
        <v>4.6600612228659792E-3</v>
      </c>
    </row>
    <row r="300" spans="23:25" x14ac:dyDescent="0.25">
      <c r="W300" s="3">
        <v>42612</v>
      </c>
      <c r="X300" s="2">
        <v>5.4806999999999997</v>
      </c>
      <c r="Y300" s="2">
        <f t="shared" si="6"/>
        <v>1.5703750214292507E-3</v>
      </c>
    </row>
    <row r="301" spans="23:25" x14ac:dyDescent="0.25">
      <c r="W301" s="3">
        <v>42611</v>
      </c>
      <c r="X301" s="2">
        <v>5.4721000000000002</v>
      </c>
      <c r="Y301" s="2">
        <f t="shared" si="6"/>
        <v>-4.7502467367462113E-4</v>
      </c>
    </row>
    <row r="302" spans="23:25" x14ac:dyDescent="0.25">
      <c r="W302" s="3">
        <v>42608</v>
      </c>
      <c r="X302" s="2">
        <v>5.4747000000000003</v>
      </c>
      <c r="Y302" s="2">
        <f t="shared" si="6"/>
        <v>1.8267509458573197E-4</v>
      </c>
    </row>
    <row r="303" spans="23:25" x14ac:dyDescent="0.25">
      <c r="W303" s="3">
        <v>42607</v>
      </c>
      <c r="X303" s="2">
        <v>5.4737</v>
      </c>
      <c r="Y303" s="2">
        <f t="shared" si="6"/>
        <v>5.6611702515900258E-3</v>
      </c>
    </row>
    <row r="304" spans="23:25" x14ac:dyDescent="0.25">
      <c r="W304" s="3">
        <v>42606</v>
      </c>
      <c r="X304" s="2">
        <v>5.4428000000000001</v>
      </c>
      <c r="Y304" s="2">
        <f t="shared" si="6"/>
        <v>8.0057980487454571E-3</v>
      </c>
    </row>
    <row r="305" spans="23:25" x14ac:dyDescent="0.25">
      <c r="W305" s="3">
        <v>42605</v>
      </c>
      <c r="X305" s="2">
        <v>5.3994</v>
      </c>
      <c r="Y305" s="2">
        <f t="shared" si="6"/>
        <v>-1.5419273211617415E-2</v>
      </c>
    </row>
    <row r="306" spans="23:25" x14ac:dyDescent="0.25">
      <c r="W306" s="3">
        <v>42604</v>
      </c>
      <c r="X306" s="2">
        <v>5.4832999999999998</v>
      </c>
      <c r="Y306" s="2">
        <f t="shared" si="6"/>
        <v>-2.859148028239414E-3</v>
      </c>
    </row>
    <row r="307" spans="23:25" x14ac:dyDescent="0.25">
      <c r="W307" s="3">
        <v>42601</v>
      </c>
      <c r="X307" s="2">
        <v>5.4989999999999997</v>
      </c>
      <c r="Y307" s="2">
        <f t="shared" si="6"/>
        <v>1.2919780887122969E-3</v>
      </c>
    </row>
    <row r="308" spans="23:25" x14ac:dyDescent="0.25">
      <c r="W308" s="3">
        <v>42600</v>
      </c>
      <c r="X308" s="2">
        <v>5.4919000000000002</v>
      </c>
      <c r="Y308" s="2">
        <f t="shared" si="6"/>
        <v>-6.7326879188305509E-3</v>
      </c>
    </row>
    <row r="309" spans="23:25" x14ac:dyDescent="0.25">
      <c r="W309" s="3">
        <v>42599</v>
      </c>
      <c r="X309" s="2">
        <v>5.5289999999999999</v>
      </c>
      <c r="Y309" s="2">
        <f t="shared" si="6"/>
        <v>-4.3853782958161872E-3</v>
      </c>
    </row>
    <row r="310" spans="23:25" x14ac:dyDescent="0.25">
      <c r="W310" s="3">
        <v>42598</v>
      </c>
      <c r="X310" s="2">
        <v>5.5533000000000001</v>
      </c>
      <c r="Y310" s="2">
        <f t="shared" si="6"/>
        <v>-8.5885148478729544E-3</v>
      </c>
    </row>
    <row r="311" spans="23:25" x14ac:dyDescent="0.25">
      <c r="W311" s="3">
        <v>42597</v>
      </c>
      <c r="X311" s="2">
        <v>5.6012000000000004</v>
      </c>
      <c r="Y311" s="2">
        <f t="shared" si="6"/>
        <v>9.7236194263875687E-3</v>
      </c>
    </row>
    <row r="312" spans="23:25" x14ac:dyDescent="0.25">
      <c r="W312" s="3">
        <v>42594</v>
      </c>
      <c r="X312" s="2">
        <v>5.5469999999999997</v>
      </c>
      <c r="Y312" s="2">
        <f t="shared" si="6"/>
        <v>-8.1870542399319797E-3</v>
      </c>
    </row>
    <row r="313" spans="23:25" x14ac:dyDescent="0.25">
      <c r="W313" s="3">
        <v>42593</v>
      </c>
      <c r="X313" s="2">
        <v>5.5926</v>
      </c>
      <c r="Y313" s="2">
        <f t="shared" si="6"/>
        <v>1.6841668199597006E-2</v>
      </c>
    </row>
    <row r="314" spans="23:25" x14ac:dyDescent="0.25">
      <c r="W314" s="3">
        <v>42592</v>
      </c>
      <c r="X314" s="2">
        <v>5.4992000000000001</v>
      </c>
      <c r="Y314" s="2">
        <f t="shared" si="6"/>
        <v>-4.7892116791936881E-3</v>
      </c>
    </row>
    <row r="315" spans="23:25" x14ac:dyDescent="0.25">
      <c r="W315" s="3">
        <v>42591</v>
      </c>
      <c r="X315" s="2">
        <v>5.5255999999999998</v>
      </c>
      <c r="Y315" s="2">
        <f t="shared" si="6"/>
        <v>6.8794470189703638E-4</v>
      </c>
    </row>
    <row r="316" spans="23:25" x14ac:dyDescent="0.25">
      <c r="W316" s="3">
        <v>42590</v>
      </c>
      <c r="X316" s="2">
        <v>5.5217999999999998</v>
      </c>
      <c r="Y316" s="2">
        <f t="shared" si="6"/>
        <v>1.7114729295913737E-2</v>
      </c>
    </row>
    <row r="317" spans="23:25" x14ac:dyDescent="0.25">
      <c r="W317" s="3">
        <v>42587</v>
      </c>
      <c r="X317" s="2">
        <v>5.4280999999999997</v>
      </c>
      <c r="Y317" s="2">
        <f t="shared" si="6"/>
        <v>1.3745219696654437E-2</v>
      </c>
    </row>
    <row r="318" spans="23:25" x14ac:dyDescent="0.25">
      <c r="W318" s="3">
        <v>42586</v>
      </c>
      <c r="X318" s="2">
        <v>5.3540000000000001</v>
      </c>
      <c r="Y318" s="2">
        <f t="shared" si="6"/>
        <v>-1.2319640182095963E-3</v>
      </c>
    </row>
    <row r="319" spans="23:25" x14ac:dyDescent="0.25">
      <c r="W319" s="3">
        <v>42585</v>
      </c>
      <c r="X319" s="2">
        <v>5.3605999999999998</v>
      </c>
      <c r="Y319" s="2">
        <f t="shared" si="6"/>
        <v>6.0061364374966201E-3</v>
      </c>
    </row>
    <row r="320" spans="23:25" x14ac:dyDescent="0.25">
      <c r="W320" s="3">
        <v>42584</v>
      </c>
      <c r="X320" s="2">
        <v>5.3285</v>
      </c>
      <c r="Y320" s="2">
        <f t="shared" si="6"/>
        <v>-1.8445698790681135E-2</v>
      </c>
    </row>
    <row r="321" spans="23:25" x14ac:dyDescent="0.25">
      <c r="W321" s="3">
        <v>42583</v>
      </c>
      <c r="X321" s="2">
        <v>5.4276999999999997</v>
      </c>
      <c r="Y321" s="2">
        <f t="shared" si="6"/>
        <v>-2.7414163972614438E-3</v>
      </c>
    </row>
    <row r="322" spans="23:25" x14ac:dyDescent="0.25">
      <c r="W322" s="3">
        <v>42580</v>
      </c>
      <c r="X322" s="2">
        <v>5.4425999999999997</v>
      </c>
      <c r="Y322" s="2">
        <f t="shared" si="6"/>
        <v>-2.3479221012452527E-2</v>
      </c>
    </row>
    <row r="323" spans="23:25" x14ac:dyDescent="0.25">
      <c r="W323" s="3">
        <v>42579</v>
      </c>
      <c r="X323" s="2">
        <v>5.5719000000000003</v>
      </c>
      <c r="Y323" s="2">
        <f t="shared" si="6"/>
        <v>-4.8161801850849159E-3</v>
      </c>
    </row>
    <row r="324" spans="23:25" x14ac:dyDescent="0.25">
      <c r="W324" s="3">
        <v>42578</v>
      </c>
      <c r="X324" s="2">
        <v>5.5987999999999998</v>
      </c>
      <c r="Y324" s="2">
        <f t="shared" si="6"/>
        <v>4.3855401396721066E-3</v>
      </c>
    </row>
    <row r="325" spans="23:25" x14ac:dyDescent="0.25">
      <c r="W325" s="3">
        <v>42577</v>
      </c>
      <c r="X325" s="2">
        <v>5.5743</v>
      </c>
      <c r="Y325" s="2">
        <f t="shared" si="6"/>
        <v>-1.1202999949993901E-2</v>
      </c>
    </row>
    <row r="326" spans="23:25" x14ac:dyDescent="0.25">
      <c r="W326" s="3">
        <v>42576</v>
      </c>
      <c r="X326" s="2">
        <v>5.6371000000000002</v>
      </c>
      <c r="Y326" s="2">
        <f t="shared" ref="Y326:Y389" si="7">LN(X326/X327)</f>
        <v>-1.5333052810098682E-2</v>
      </c>
    </row>
    <row r="327" spans="23:25" x14ac:dyDescent="0.25">
      <c r="W327" s="3">
        <v>42573</v>
      </c>
      <c r="X327" s="2">
        <v>5.7241999999999997</v>
      </c>
      <c r="Y327" s="2">
        <f t="shared" si="7"/>
        <v>4.9210715494322019E-3</v>
      </c>
    </row>
    <row r="328" spans="23:25" x14ac:dyDescent="0.25">
      <c r="W328" s="3">
        <v>42572</v>
      </c>
      <c r="X328" s="2">
        <v>5.6961000000000004</v>
      </c>
      <c r="Y328" s="2">
        <f t="shared" si="7"/>
        <v>-4.6065676766950661E-3</v>
      </c>
    </row>
    <row r="329" spans="23:25" x14ac:dyDescent="0.25">
      <c r="W329" s="3">
        <v>42571</v>
      </c>
      <c r="X329" s="2">
        <v>5.7224000000000004</v>
      </c>
      <c r="Y329" s="2">
        <f t="shared" si="7"/>
        <v>-2.4435380608830402E-3</v>
      </c>
    </row>
    <row r="330" spans="23:25" x14ac:dyDescent="0.25">
      <c r="W330" s="3">
        <v>42570</v>
      </c>
      <c r="X330" s="2">
        <v>5.7363999999999997</v>
      </c>
      <c r="Y330" s="2">
        <f t="shared" si="7"/>
        <v>-6.446646536853352E-3</v>
      </c>
    </row>
    <row r="331" spans="23:25" x14ac:dyDescent="0.25">
      <c r="W331" s="3">
        <v>42569</v>
      </c>
      <c r="X331" s="2">
        <v>5.7735000000000003</v>
      </c>
      <c r="Y331" s="2">
        <f t="shared" si="7"/>
        <v>2.3483073311938975E-2</v>
      </c>
    </row>
    <row r="332" spans="23:25" x14ac:dyDescent="0.25">
      <c r="W332" s="3">
        <v>42566</v>
      </c>
      <c r="X332" s="2">
        <v>5.6395</v>
      </c>
      <c r="Y332" s="2">
        <f t="shared" si="7"/>
        <v>-1.7524418698046659E-2</v>
      </c>
    </row>
    <row r="333" spans="23:25" x14ac:dyDescent="0.25">
      <c r="W333" s="3">
        <v>42565</v>
      </c>
      <c r="X333" s="2">
        <v>5.7392000000000003</v>
      </c>
      <c r="Y333" s="2">
        <f t="shared" si="7"/>
        <v>8.8204982087100366E-3</v>
      </c>
    </row>
    <row r="334" spans="23:25" x14ac:dyDescent="0.25">
      <c r="W334" s="3">
        <v>42564</v>
      </c>
      <c r="X334" s="2">
        <v>5.6887999999999996</v>
      </c>
      <c r="Y334" s="2">
        <f t="shared" si="7"/>
        <v>-3.1941619673999193E-3</v>
      </c>
    </row>
    <row r="335" spans="23:25" x14ac:dyDescent="0.25">
      <c r="W335" s="3">
        <v>42563</v>
      </c>
      <c r="X335" s="2">
        <v>5.7069999999999999</v>
      </c>
      <c r="Y335" s="2">
        <f t="shared" si="7"/>
        <v>2.4927001367946178E-2</v>
      </c>
    </row>
    <row r="336" spans="23:25" x14ac:dyDescent="0.25">
      <c r="W336" s="3">
        <v>42562</v>
      </c>
      <c r="X336" s="2">
        <v>5.5664999999999996</v>
      </c>
      <c r="Y336" s="2">
        <f t="shared" si="7"/>
        <v>2.3612624712691949E-2</v>
      </c>
    </row>
    <row r="337" spans="23:25" x14ac:dyDescent="0.25">
      <c r="W337" s="3">
        <v>42559</v>
      </c>
      <c r="X337" s="2">
        <v>5.4366000000000003</v>
      </c>
      <c r="Y337" s="2">
        <f t="shared" si="7"/>
        <v>1.5833030651871735E-2</v>
      </c>
    </row>
    <row r="338" spans="23:25" x14ac:dyDescent="0.25">
      <c r="W338" s="3">
        <v>42558</v>
      </c>
      <c r="X338" s="2">
        <v>5.3512000000000004</v>
      </c>
      <c r="Y338" s="2">
        <f t="shared" si="7"/>
        <v>-1.0392069950893919E-2</v>
      </c>
    </row>
    <row r="339" spans="23:25" x14ac:dyDescent="0.25">
      <c r="W339" s="3">
        <v>42557</v>
      </c>
      <c r="X339" s="2">
        <v>5.4070999999999998</v>
      </c>
      <c r="Y339" s="2">
        <f t="shared" si="7"/>
        <v>1.6646167258421881E-4</v>
      </c>
    </row>
    <row r="340" spans="23:25" x14ac:dyDescent="0.25">
      <c r="W340" s="3">
        <v>42556</v>
      </c>
      <c r="X340" s="2">
        <v>5.4062000000000001</v>
      </c>
      <c r="Y340" s="2">
        <f t="shared" si="7"/>
        <v>-2.9220047086253812E-2</v>
      </c>
    </row>
    <row r="341" spans="23:25" x14ac:dyDescent="0.25">
      <c r="W341" s="3">
        <v>42555</v>
      </c>
      <c r="X341" s="2">
        <v>5.5664999999999996</v>
      </c>
      <c r="Y341" s="2">
        <f t="shared" si="7"/>
        <v>-3.4432702013543984E-3</v>
      </c>
    </row>
    <row r="342" spans="23:25" x14ac:dyDescent="0.25">
      <c r="W342" s="3">
        <v>42552</v>
      </c>
      <c r="X342" s="2">
        <v>5.5857000000000001</v>
      </c>
      <c r="Y342" s="2">
        <f t="shared" si="7"/>
        <v>-1.0719857632196624E-2</v>
      </c>
    </row>
    <row r="343" spans="23:25" x14ac:dyDescent="0.25">
      <c r="W343" s="3">
        <v>42551</v>
      </c>
      <c r="X343" s="2">
        <v>5.6459000000000001</v>
      </c>
      <c r="Y343" s="2">
        <f t="shared" si="7"/>
        <v>1.4846016118005064E-2</v>
      </c>
    </row>
    <row r="344" spans="23:25" x14ac:dyDescent="0.25">
      <c r="W344" s="3">
        <v>42550</v>
      </c>
      <c r="X344" s="2">
        <v>5.5626999999999995</v>
      </c>
      <c r="Y344" s="2">
        <f t="shared" si="7"/>
        <v>1.9532650979479226E-2</v>
      </c>
    </row>
    <row r="345" spans="23:25" x14ac:dyDescent="0.25">
      <c r="W345" s="3">
        <v>42549</v>
      </c>
      <c r="X345" s="2">
        <v>5.4550999999999998</v>
      </c>
      <c r="Y345" s="2">
        <f t="shared" si="7"/>
        <v>2.5265635162511006E-2</v>
      </c>
    </row>
    <row r="346" spans="23:25" x14ac:dyDescent="0.25">
      <c r="W346" s="3">
        <v>42548</v>
      </c>
      <c r="X346" s="2">
        <v>5.319</v>
      </c>
      <c r="Y346" s="2">
        <f t="shared" si="7"/>
        <v>-1.5539473055274911E-2</v>
      </c>
    </row>
    <row r="347" spans="23:25" x14ac:dyDescent="0.25">
      <c r="W347" s="3">
        <v>42545</v>
      </c>
      <c r="X347" s="2">
        <v>5.4023000000000003</v>
      </c>
      <c r="Y347" s="2">
        <f t="shared" si="7"/>
        <v>-7.5162522078929414E-2</v>
      </c>
    </row>
    <row r="348" spans="23:25" x14ac:dyDescent="0.25">
      <c r="W348" s="3">
        <v>42544</v>
      </c>
      <c r="X348" s="2">
        <v>5.8239999999999998</v>
      </c>
      <c r="Y348" s="2">
        <f t="shared" si="7"/>
        <v>3.0916007168288618E-2</v>
      </c>
    </row>
    <row r="349" spans="23:25" x14ac:dyDescent="0.25">
      <c r="W349" s="3">
        <v>42543</v>
      </c>
      <c r="X349" s="2">
        <v>5.6467000000000001</v>
      </c>
      <c r="Y349" s="2">
        <f t="shared" si="7"/>
        <v>3.7259189337354123E-3</v>
      </c>
    </row>
    <row r="350" spans="23:25" x14ac:dyDescent="0.25">
      <c r="W350" s="3">
        <v>42542</v>
      </c>
      <c r="X350" s="2">
        <v>5.6257000000000001</v>
      </c>
      <c r="Y350" s="2">
        <f t="shared" si="7"/>
        <v>9.7528638160578347E-3</v>
      </c>
    </row>
    <row r="351" spans="23:25" x14ac:dyDescent="0.25">
      <c r="W351" s="3">
        <v>42541</v>
      </c>
      <c r="X351" s="2">
        <v>5.5711000000000004</v>
      </c>
      <c r="Y351" s="2">
        <f t="shared" si="7"/>
        <v>7.4951254430254159E-3</v>
      </c>
    </row>
    <row r="352" spans="23:25" x14ac:dyDescent="0.25">
      <c r="W352" s="3">
        <v>42538</v>
      </c>
      <c r="X352" s="2">
        <v>5.5294999999999996</v>
      </c>
      <c r="Y352" s="2">
        <f t="shared" si="7"/>
        <v>4.8221695269997497E-3</v>
      </c>
    </row>
    <row r="353" spans="23:25" x14ac:dyDescent="0.25">
      <c r="W353" s="3">
        <v>42537</v>
      </c>
      <c r="X353" s="2">
        <v>5.5029000000000003</v>
      </c>
      <c r="Y353" s="2">
        <f t="shared" si="7"/>
        <v>-1.8722756126919343E-2</v>
      </c>
    </row>
    <row r="354" spans="23:25" x14ac:dyDescent="0.25">
      <c r="W354" s="3">
        <v>42536</v>
      </c>
      <c r="X354" s="2">
        <v>5.6068999999999996</v>
      </c>
      <c r="Y354" s="2">
        <f t="shared" si="7"/>
        <v>6.2442577160696751E-4</v>
      </c>
    </row>
    <row r="355" spans="23:25" x14ac:dyDescent="0.25">
      <c r="W355" s="3">
        <v>42535</v>
      </c>
      <c r="X355" s="2">
        <v>5.6033999999999997</v>
      </c>
      <c r="Y355" s="2">
        <f t="shared" si="7"/>
        <v>-6.6523430611038379E-3</v>
      </c>
    </row>
    <row r="356" spans="23:25" x14ac:dyDescent="0.25">
      <c r="W356" s="3">
        <v>42534</v>
      </c>
      <c r="X356" s="2">
        <v>5.6408000000000005</v>
      </c>
      <c r="Y356" s="2">
        <f t="shared" si="7"/>
        <v>-1.7590093042907193E-2</v>
      </c>
    </row>
    <row r="357" spans="23:25" x14ac:dyDescent="0.25">
      <c r="W357" s="3">
        <v>42531</v>
      </c>
      <c r="X357" s="2">
        <v>5.7408999999999999</v>
      </c>
      <c r="Y357" s="2">
        <f t="shared" si="7"/>
        <v>-2.1983072092440551E-2</v>
      </c>
    </row>
    <row r="358" spans="23:25" x14ac:dyDescent="0.25">
      <c r="W358" s="3">
        <v>42530</v>
      </c>
      <c r="X358" s="2">
        <v>5.8685</v>
      </c>
      <c r="Y358" s="2">
        <f t="shared" si="7"/>
        <v>-6.2003850912841002E-3</v>
      </c>
    </row>
    <row r="359" spans="23:25" x14ac:dyDescent="0.25">
      <c r="W359" s="3">
        <v>42529</v>
      </c>
      <c r="X359" s="2">
        <v>5.9050000000000002</v>
      </c>
      <c r="Y359" s="2">
        <f t="shared" si="7"/>
        <v>9.6142315407010022E-3</v>
      </c>
    </row>
    <row r="360" spans="23:25" x14ac:dyDescent="0.25">
      <c r="W360" s="3">
        <v>42528</v>
      </c>
      <c r="X360" s="2">
        <v>5.8484999999999996</v>
      </c>
      <c r="Y360" s="2">
        <f t="shared" si="7"/>
        <v>1.5039431765866709E-2</v>
      </c>
    </row>
    <row r="361" spans="23:25" x14ac:dyDescent="0.25">
      <c r="W361" s="3">
        <v>42527</v>
      </c>
      <c r="X361" s="2">
        <v>5.7611999999999997</v>
      </c>
      <c r="Y361" s="2">
        <f t="shared" si="7"/>
        <v>5.3255490561480738E-3</v>
      </c>
    </row>
    <row r="362" spans="23:25" x14ac:dyDescent="0.25">
      <c r="W362" s="3">
        <v>42524</v>
      </c>
      <c r="X362" s="2">
        <v>5.7305999999999999</v>
      </c>
      <c r="Y362" s="2">
        <f t="shared" si="7"/>
        <v>-1.707668725634388E-2</v>
      </c>
    </row>
    <row r="363" spans="23:25" x14ac:dyDescent="0.25">
      <c r="W363" s="3">
        <v>42523</v>
      </c>
      <c r="X363" s="2">
        <v>5.8292999999999999</v>
      </c>
      <c r="Y363" s="2">
        <f t="shared" si="7"/>
        <v>-1.4425496887331773E-2</v>
      </c>
    </row>
    <row r="364" spans="23:25" x14ac:dyDescent="0.25">
      <c r="W364" s="3">
        <v>42522</v>
      </c>
      <c r="X364" s="2">
        <v>5.9139999999999997</v>
      </c>
      <c r="Y364" s="2">
        <f t="shared" si="7"/>
        <v>-1.3770158810065929E-2</v>
      </c>
    </row>
    <row r="365" spans="23:25" x14ac:dyDescent="0.25">
      <c r="W365" s="3">
        <v>42521</v>
      </c>
      <c r="X365" s="2">
        <v>5.9960000000000004</v>
      </c>
      <c r="Y365" s="2">
        <f t="shared" si="7"/>
        <v>-2.398721832462362E-3</v>
      </c>
    </row>
    <row r="366" spans="23:25" x14ac:dyDescent="0.25">
      <c r="W366" s="3">
        <v>42520</v>
      </c>
      <c r="X366" s="2">
        <v>6.0103999999999997</v>
      </c>
      <c r="Y366" s="2">
        <f t="shared" si="7"/>
        <v>5.254697518798008E-3</v>
      </c>
    </row>
    <row r="367" spans="23:25" x14ac:dyDescent="0.25">
      <c r="W367" s="3">
        <v>42517</v>
      </c>
      <c r="X367" s="2">
        <v>5.9789000000000003</v>
      </c>
      <c r="Y367" s="2">
        <f t="shared" si="7"/>
        <v>5.2152012692461914E-3</v>
      </c>
    </row>
    <row r="368" spans="23:25" x14ac:dyDescent="0.25">
      <c r="W368" s="3">
        <v>42516</v>
      </c>
      <c r="X368" s="2">
        <v>5.9478</v>
      </c>
      <c r="Y368" s="2">
        <f t="shared" si="7"/>
        <v>-2.2168489530198275E-3</v>
      </c>
    </row>
    <row r="369" spans="23:25" x14ac:dyDescent="0.25">
      <c r="W369" s="3">
        <v>42515</v>
      </c>
      <c r="X369" s="2">
        <v>5.9610000000000003</v>
      </c>
      <c r="Y369" s="2">
        <f t="shared" si="7"/>
        <v>1.4101533360146717E-3</v>
      </c>
    </row>
    <row r="370" spans="23:25" x14ac:dyDescent="0.25">
      <c r="W370" s="3">
        <v>42514</v>
      </c>
      <c r="X370" s="2">
        <v>5.9526000000000003</v>
      </c>
      <c r="Y370" s="2">
        <f t="shared" si="7"/>
        <v>8.9774480766336619E-3</v>
      </c>
    </row>
    <row r="371" spans="23:25" x14ac:dyDescent="0.25">
      <c r="W371" s="3">
        <v>42513</v>
      </c>
      <c r="X371" s="2">
        <v>5.8994</v>
      </c>
      <c r="Y371" s="2">
        <f t="shared" si="7"/>
        <v>-1.7525295008823903E-2</v>
      </c>
    </row>
    <row r="372" spans="23:25" x14ac:dyDescent="0.25">
      <c r="W372" s="3">
        <v>42510</v>
      </c>
      <c r="X372" s="2">
        <v>6.0037000000000003</v>
      </c>
      <c r="Y372" s="2">
        <f t="shared" si="7"/>
        <v>5.9473270407144731E-3</v>
      </c>
    </row>
    <row r="373" spans="23:25" x14ac:dyDescent="0.25">
      <c r="W373" s="3">
        <v>42509</v>
      </c>
      <c r="X373" s="2">
        <v>5.9680999999999997</v>
      </c>
      <c r="Y373" s="2">
        <f t="shared" si="7"/>
        <v>-7.7046767847287125E-4</v>
      </c>
    </row>
    <row r="374" spans="23:25" x14ac:dyDescent="0.25">
      <c r="W374" s="3">
        <v>42508</v>
      </c>
      <c r="X374" s="2">
        <v>5.9726999999999997</v>
      </c>
      <c r="Y374" s="2">
        <f t="shared" si="7"/>
        <v>1.6742986781853644E-5</v>
      </c>
    </row>
    <row r="375" spans="23:25" x14ac:dyDescent="0.25">
      <c r="W375" s="3">
        <v>42507</v>
      </c>
      <c r="X375" s="2">
        <v>5.9725999999999999</v>
      </c>
      <c r="Y375" s="2">
        <f t="shared" si="7"/>
        <v>2.8168088105989969E-3</v>
      </c>
    </row>
    <row r="376" spans="23:25" x14ac:dyDescent="0.25">
      <c r="W376" s="3">
        <v>42506</v>
      </c>
      <c r="X376" s="2">
        <v>5.9558</v>
      </c>
      <c r="Y376" s="2">
        <f t="shared" si="7"/>
        <v>-3.4193797983013076E-3</v>
      </c>
    </row>
    <row r="377" spans="23:25" x14ac:dyDescent="0.25">
      <c r="W377" s="3">
        <v>42503</v>
      </c>
      <c r="X377" s="2">
        <v>5.9762000000000004</v>
      </c>
      <c r="Y377" s="2">
        <f t="shared" si="7"/>
        <v>-1.5326543091635373E-2</v>
      </c>
    </row>
    <row r="378" spans="23:25" x14ac:dyDescent="0.25">
      <c r="W378" s="3">
        <v>42502</v>
      </c>
      <c r="X378" s="2">
        <v>6.0685000000000002</v>
      </c>
      <c r="Y378" s="2">
        <f t="shared" si="7"/>
        <v>7.0280168561697252E-3</v>
      </c>
    </row>
    <row r="379" spans="23:25" x14ac:dyDescent="0.25">
      <c r="W379" s="3">
        <v>42501</v>
      </c>
      <c r="X379" s="2">
        <v>6.0259999999999998</v>
      </c>
      <c r="Y379" s="2">
        <f t="shared" si="7"/>
        <v>-7.9833155419896835E-3</v>
      </c>
    </row>
    <row r="380" spans="23:25" x14ac:dyDescent="0.25">
      <c r="W380" s="3">
        <v>42500</v>
      </c>
      <c r="X380" s="2">
        <v>6.0743</v>
      </c>
      <c r="Y380" s="2">
        <f t="shared" si="7"/>
        <v>2.0490679830063571E-2</v>
      </c>
    </row>
    <row r="381" spans="23:25" x14ac:dyDescent="0.25">
      <c r="W381" s="3">
        <v>42499</v>
      </c>
      <c r="X381" s="2">
        <v>5.9511000000000003</v>
      </c>
      <c r="Y381" s="2">
        <f t="shared" si="7"/>
        <v>-7.8166589026938474E-3</v>
      </c>
    </row>
    <row r="382" spans="23:25" x14ac:dyDescent="0.25">
      <c r="W382" s="3">
        <v>42496</v>
      </c>
      <c r="X382" s="2">
        <v>5.9977999999999998</v>
      </c>
      <c r="Y382" s="2">
        <f t="shared" si="7"/>
        <v>6.6713368497198884E-4</v>
      </c>
    </row>
    <row r="383" spans="23:25" x14ac:dyDescent="0.25">
      <c r="W383" s="3">
        <v>42495</v>
      </c>
      <c r="X383" s="2">
        <v>5.9938000000000002</v>
      </c>
      <c r="Y383" s="2">
        <f t="shared" si="7"/>
        <v>-2.9320648733778694E-3</v>
      </c>
    </row>
    <row r="384" spans="23:25" x14ac:dyDescent="0.25">
      <c r="W384" s="3">
        <v>42494</v>
      </c>
      <c r="X384" s="2">
        <v>6.0114000000000001</v>
      </c>
      <c r="Y384" s="2">
        <f t="shared" si="7"/>
        <v>-6.5824071865106578E-3</v>
      </c>
    </row>
    <row r="385" spans="23:25" x14ac:dyDescent="0.25">
      <c r="W385" s="3">
        <v>42493</v>
      </c>
      <c r="X385" s="2">
        <v>6.0510999999999999</v>
      </c>
      <c r="Y385" s="2">
        <f t="shared" si="7"/>
        <v>-2.1256175460493125E-2</v>
      </c>
    </row>
    <row r="386" spans="23:25" x14ac:dyDescent="0.25">
      <c r="W386" s="3">
        <v>42492</v>
      </c>
      <c r="X386" s="2">
        <v>6.1810999999999998</v>
      </c>
      <c r="Y386" s="2">
        <f t="shared" si="7"/>
        <v>-1.164163308352168E-3</v>
      </c>
    </row>
    <row r="387" spans="23:25" x14ac:dyDescent="0.25">
      <c r="W387" s="3">
        <v>42489</v>
      </c>
      <c r="X387" s="2">
        <v>6.1882999999999999</v>
      </c>
      <c r="Y387" s="2">
        <f t="shared" si="7"/>
        <v>-1.1072388238986989E-2</v>
      </c>
    </row>
    <row r="388" spans="23:25" x14ac:dyDescent="0.25">
      <c r="W388" s="3">
        <v>42488</v>
      </c>
      <c r="X388" s="2">
        <v>6.2572000000000001</v>
      </c>
      <c r="Y388" s="2">
        <f t="shared" si="7"/>
        <v>-2.8252113412073822E-2</v>
      </c>
    </row>
    <row r="389" spans="23:25" x14ac:dyDescent="0.25">
      <c r="W389" s="3">
        <v>42487</v>
      </c>
      <c r="X389" s="2">
        <v>6.4364999999999997</v>
      </c>
      <c r="Y389" s="2">
        <f t="shared" si="7"/>
        <v>4.5469487703832029E-3</v>
      </c>
    </row>
    <row r="390" spans="23:25" x14ac:dyDescent="0.25">
      <c r="W390" s="3">
        <v>42486</v>
      </c>
      <c r="X390" s="2">
        <v>6.4073000000000002</v>
      </c>
      <c r="Y390" s="2">
        <f t="shared" ref="Y390:Y453" si="8">LN(X390/X391)</f>
        <v>1.1963968616920921E-2</v>
      </c>
    </row>
    <row r="391" spans="23:25" x14ac:dyDescent="0.25">
      <c r="W391" s="3">
        <v>42485</v>
      </c>
      <c r="X391" s="2">
        <v>6.3311000000000002</v>
      </c>
      <c r="Y391" s="2">
        <f t="shared" si="8"/>
        <v>-1.1011476059450359E-2</v>
      </c>
    </row>
    <row r="392" spans="23:25" x14ac:dyDescent="0.25">
      <c r="W392" s="3">
        <v>42482</v>
      </c>
      <c r="X392" s="2">
        <v>6.4012000000000002</v>
      </c>
      <c r="Y392" s="2">
        <f t="shared" si="8"/>
        <v>2.1379199058277277E-2</v>
      </c>
    </row>
    <row r="393" spans="23:25" x14ac:dyDescent="0.25">
      <c r="W393" s="3">
        <v>42481</v>
      </c>
      <c r="X393" s="2">
        <v>6.2657999999999996</v>
      </c>
      <c r="Y393" s="2">
        <f t="shared" si="8"/>
        <v>-1.4560402994698915E-2</v>
      </c>
    </row>
    <row r="394" spans="23:25" x14ac:dyDescent="0.25">
      <c r="W394" s="3">
        <v>42480</v>
      </c>
      <c r="X394" s="2">
        <v>6.3577000000000004</v>
      </c>
      <c r="Y394" s="2">
        <f t="shared" si="8"/>
        <v>7.6419413505145481E-3</v>
      </c>
    </row>
    <row r="395" spans="23:25" x14ac:dyDescent="0.25">
      <c r="W395" s="3">
        <v>42479</v>
      </c>
      <c r="X395" s="2">
        <v>6.3093000000000004</v>
      </c>
      <c r="Y395" s="2">
        <f t="shared" si="8"/>
        <v>1.0852263790715039E-2</v>
      </c>
    </row>
    <row r="396" spans="23:25" x14ac:dyDescent="0.25">
      <c r="W396" s="3">
        <v>42478</v>
      </c>
      <c r="X396" s="2">
        <v>6.2412000000000001</v>
      </c>
      <c r="Y396" s="2">
        <f t="shared" si="8"/>
        <v>7.9950879118740065E-3</v>
      </c>
    </row>
    <row r="397" spans="23:25" x14ac:dyDescent="0.25">
      <c r="W397" s="3">
        <v>42475</v>
      </c>
      <c r="X397" s="2">
        <v>6.1914999999999996</v>
      </c>
      <c r="Y397" s="2">
        <f t="shared" si="8"/>
        <v>-1.29976155854241E-2</v>
      </c>
    </row>
    <row r="398" spans="23:25" x14ac:dyDescent="0.25">
      <c r="W398" s="3">
        <v>42474</v>
      </c>
      <c r="X398" s="2">
        <v>6.2725</v>
      </c>
      <c r="Y398" s="2">
        <f t="shared" si="8"/>
        <v>-7.9709856165878325E-5</v>
      </c>
    </row>
    <row r="399" spans="23:25" x14ac:dyDescent="0.25">
      <c r="W399" s="3">
        <v>42473</v>
      </c>
      <c r="X399" s="2">
        <v>6.2729999999999997</v>
      </c>
      <c r="Y399" s="2">
        <f t="shared" si="8"/>
        <v>1.0109916358455746E-2</v>
      </c>
    </row>
    <row r="400" spans="23:25" x14ac:dyDescent="0.25">
      <c r="W400" s="3">
        <v>42472</v>
      </c>
      <c r="X400" s="2">
        <v>6.2099000000000002</v>
      </c>
      <c r="Y400" s="2">
        <f t="shared" si="8"/>
        <v>1.4942237983488623E-2</v>
      </c>
    </row>
    <row r="401" spans="23:25" x14ac:dyDescent="0.25">
      <c r="W401" s="3">
        <v>42471</v>
      </c>
      <c r="X401" s="2">
        <v>6.1177999999999999</v>
      </c>
      <c r="Y401" s="2">
        <f t="shared" si="8"/>
        <v>5.7703186239638354E-3</v>
      </c>
    </row>
    <row r="402" spans="23:25" x14ac:dyDescent="0.25">
      <c r="W402" s="3">
        <v>42468</v>
      </c>
      <c r="X402" s="2">
        <v>6.0826000000000002</v>
      </c>
      <c r="Y402" s="2">
        <f t="shared" si="8"/>
        <v>4.77909975052292E-3</v>
      </c>
    </row>
    <row r="403" spans="23:25" x14ac:dyDescent="0.25">
      <c r="W403" s="3">
        <v>42467</v>
      </c>
      <c r="X403" s="2">
        <v>6.0536000000000003</v>
      </c>
      <c r="Y403" s="2">
        <f t="shared" si="8"/>
        <v>-2.7261454419431039E-2</v>
      </c>
    </row>
    <row r="404" spans="23:25" x14ac:dyDescent="0.25">
      <c r="W404" s="3">
        <v>42466</v>
      </c>
      <c r="X404" s="2">
        <v>6.2209000000000003</v>
      </c>
      <c r="Y404" s="2">
        <f t="shared" si="8"/>
        <v>-2.4564317045575176E-3</v>
      </c>
    </row>
    <row r="405" spans="23:25" x14ac:dyDescent="0.25">
      <c r="W405" s="3">
        <v>42465</v>
      </c>
      <c r="X405" s="2">
        <v>6.2362000000000002</v>
      </c>
      <c r="Y405" s="2">
        <f t="shared" si="8"/>
        <v>-2.0757378512724935E-2</v>
      </c>
    </row>
    <row r="406" spans="23:25" x14ac:dyDescent="0.25">
      <c r="W406" s="3">
        <v>42464</v>
      </c>
      <c r="X406" s="2">
        <v>6.367</v>
      </c>
      <c r="Y406" s="2">
        <f t="shared" si="8"/>
        <v>-1.0872049355978269E-2</v>
      </c>
    </row>
    <row r="407" spans="23:25" x14ac:dyDescent="0.25">
      <c r="W407" s="3">
        <v>42461</v>
      </c>
      <c r="X407" s="2">
        <v>6.4366000000000003</v>
      </c>
      <c r="Y407" s="2">
        <f t="shared" si="8"/>
        <v>-1.2214198773381311E-2</v>
      </c>
    </row>
    <row r="408" spans="23:25" x14ac:dyDescent="0.25">
      <c r="W408" s="3">
        <v>42460</v>
      </c>
      <c r="X408" s="2">
        <v>6.5156999999999998</v>
      </c>
      <c r="Y408" s="2">
        <f t="shared" si="8"/>
        <v>-1.4722799990930741E-3</v>
      </c>
    </row>
    <row r="409" spans="23:25" x14ac:dyDescent="0.25">
      <c r="W409" s="3">
        <v>42459</v>
      </c>
      <c r="X409" s="2">
        <v>6.5252999999999997</v>
      </c>
      <c r="Y409" s="2">
        <f t="shared" si="8"/>
        <v>4.0539973521226177E-3</v>
      </c>
    </row>
    <row r="410" spans="23:25" x14ac:dyDescent="0.25">
      <c r="W410" s="3">
        <v>42458</v>
      </c>
      <c r="X410" s="2">
        <v>6.4988999999999999</v>
      </c>
      <c r="Y410" s="2">
        <f t="shared" si="8"/>
        <v>-1.4146231312710626E-3</v>
      </c>
    </row>
    <row r="411" spans="23:25" x14ac:dyDescent="0.25">
      <c r="W411" s="3">
        <v>42457</v>
      </c>
      <c r="X411" s="2">
        <v>6.5080999999999998</v>
      </c>
      <c r="Y411" s="2">
        <f t="shared" si="8"/>
        <v>9.3085675889378935E-3</v>
      </c>
    </row>
    <row r="412" spans="23:25" x14ac:dyDescent="0.25">
      <c r="W412" s="3">
        <v>42454</v>
      </c>
      <c r="X412" s="2">
        <v>6.4478</v>
      </c>
      <c r="Y412" s="2">
        <f t="shared" si="8"/>
        <v>5.8329156440713494E-3</v>
      </c>
    </row>
    <row r="413" spans="23:25" x14ac:dyDescent="0.25">
      <c r="W413" s="3">
        <v>42453</v>
      </c>
      <c r="X413" s="2">
        <v>6.4103000000000003</v>
      </c>
      <c r="Y413" s="2">
        <f t="shared" si="8"/>
        <v>3.4378794037143415E-3</v>
      </c>
    </row>
    <row r="414" spans="23:25" x14ac:dyDescent="0.25">
      <c r="W414" s="3">
        <v>42452</v>
      </c>
      <c r="X414" s="2">
        <v>6.3883000000000001</v>
      </c>
      <c r="Y414" s="2">
        <f t="shared" si="8"/>
        <v>-1.4931099979515361E-2</v>
      </c>
    </row>
    <row r="415" spans="23:25" x14ac:dyDescent="0.25">
      <c r="W415" s="3">
        <v>42451</v>
      </c>
      <c r="X415" s="2">
        <v>6.4843999999999999</v>
      </c>
      <c r="Y415" s="2">
        <f t="shared" si="8"/>
        <v>8.3780988255239292E-3</v>
      </c>
    </row>
    <row r="416" spans="23:25" x14ac:dyDescent="0.25">
      <c r="W416" s="3">
        <v>42450</v>
      </c>
      <c r="X416" s="2">
        <v>6.4302999999999999</v>
      </c>
      <c r="Y416" s="2">
        <f t="shared" si="8"/>
        <v>2.7719829628691625E-3</v>
      </c>
    </row>
    <row r="417" spans="23:25" x14ac:dyDescent="0.25">
      <c r="W417" s="3">
        <v>42447</v>
      </c>
      <c r="X417" s="2">
        <v>6.4124999999999996</v>
      </c>
      <c r="Y417" s="2">
        <f t="shared" si="8"/>
        <v>-3.0674154237157057E-3</v>
      </c>
    </row>
    <row r="418" spans="23:25" x14ac:dyDescent="0.25">
      <c r="W418" s="3">
        <v>42446</v>
      </c>
      <c r="X418" s="2">
        <v>6.4321999999999999</v>
      </c>
      <c r="Y418" s="2">
        <f t="shared" si="8"/>
        <v>5.7063719914754955E-3</v>
      </c>
    </row>
    <row r="419" spans="23:25" x14ac:dyDescent="0.25">
      <c r="W419" s="3">
        <v>42445</v>
      </c>
      <c r="X419" s="2">
        <v>6.3956</v>
      </c>
      <c r="Y419" s="2">
        <f t="shared" si="8"/>
        <v>1.0784063764381093E-2</v>
      </c>
    </row>
    <row r="420" spans="23:25" x14ac:dyDescent="0.25">
      <c r="W420" s="3">
        <v>42444</v>
      </c>
      <c r="X420" s="2">
        <v>6.327</v>
      </c>
      <c r="Y420" s="2">
        <f t="shared" si="8"/>
        <v>-1.3625728830219079E-2</v>
      </c>
    </row>
    <row r="421" spans="23:25" x14ac:dyDescent="0.25">
      <c r="W421" s="3">
        <v>42443</v>
      </c>
      <c r="X421" s="2">
        <v>6.4138000000000002</v>
      </c>
      <c r="Y421" s="2">
        <f t="shared" si="8"/>
        <v>-2.5537229699029913E-3</v>
      </c>
    </row>
    <row r="422" spans="23:25" x14ac:dyDescent="0.25">
      <c r="W422" s="3">
        <v>42440</v>
      </c>
      <c r="X422" s="2">
        <v>6.4302000000000001</v>
      </c>
      <c r="Y422" s="2">
        <f t="shared" si="8"/>
        <v>1.14962671959104E-2</v>
      </c>
    </row>
    <row r="423" spans="23:25" x14ac:dyDescent="0.25">
      <c r="W423" s="3">
        <v>42439</v>
      </c>
      <c r="X423" s="2">
        <v>6.3567</v>
      </c>
      <c r="Y423" s="2">
        <f t="shared" si="8"/>
        <v>-3.7214165471971595E-3</v>
      </c>
    </row>
    <row r="424" spans="23:25" x14ac:dyDescent="0.25">
      <c r="W424" s="3">
        <v>42438</v>
      </c>
      <c r="X424" s="2">
        <v>6.3803999999999998</v>
      </c>
      <c r="Y424" s="2">
        <f t="shared" si="8"/>
        <v>1.5606066216151177E-2</v>
      </c>
    </row>
    <row r="425" spans="23:25" x14ac:dyDescent="0.25">
      <c r="W425" s="3">
        <v>42437</v>
      </c>
      <c r="X425" s="2">
        <v>6.2816000000000001</v>
      </c>
      <c r="Y425" s="2">
        <f t="shared" si="8"/>
        <v>-1.7469415929702348E-2</v>
      </c>
    </row>
    <row r="426" spans="23:25" x14ac:dyDescent="0.25">
      <c r="W426" s="3">
        <v>42436</v>
      </c>
      <c r="X426" s="2">
        <v>6.3922999999999996</v>
      </c>
      <c r="Y426" s="2">
        <f t="shared" si="8"/>
        <v>-1.4694390638445975E-3</v>
      </c>
    </row>
    <row r="427" spans="23:25" x14ac:dyDescent="0.25">
      <c r="W427" s="3">
        <v>42433</v>
      </c>
      <c r="X427" s="2">
        <v>6.4016999999999999</v>
      </c>
      <c r="Y427" s="2">
        <f t="shared" si="8"/>
        <v>9.1171494512431017E-3</v>
      </c>
    </row>
    <row r="428" spans="23:25" x14ac:dyDescent="0.25">
      <c r="W428" s="3">
        <v>42432</v>
      </c>
      <c r="X428" s="2">
        <v>6.3436000000000003</v>
      </c>
      <c r="Y428" s="2">
        <f t="shared" si="8"/>
        <v>-3.5091896430665573E-3</v>
      </c>
    </row>
    <row r="429" spans="23:25" x14ac:dyDescent="0.25">
      <c r="W429" s="3">
        <v>42431</v>
      </c>
      <c r="X429" s="2">
        <v>6.3658999999999999</v>
      </c>
      <c r="Y429" s="2">
        <f t="shared" si="8"/>
        <v>3.6136533642783415E-4</v>
      </c>
    </row>
    <row r="430" spans="23:25" x14ac:dyDescent="0.25">
      <c r="W430" s="3">
        <v>42430</v>
      </c>
      <c r="X430" s="2">
        <v>6.3635999999999999</v>
      </c>
      <c r="Y430" s="2">
        <f t="shared" si="8"/>
        <v>2.3789443978091913E-2</v>
      </c>
    </row>
    <row r="431" spans="23:25" x14ac:dyDescent="0.25">
      <c r="W431" s="3">
        <v>42429</v>
      </c>
      <c r="X431" s="2">
        <v>6.2140000000000004</v>
      </c>
      <c r="Y431" s="2">
        <f t="shared" si="8"/>
        <v>-3.7265527577375929E-3</v>
      </c>
    </row>
    <row r="432" spans="23:25" x14ac:dyDescent="0.25">
      <c r="W432" s="3">
        <v>42426</v>
      </c>
      <c r="X432" s="2">
        <v>6.2371999999999996</v>
      </c>
      <c r="Y432" s="2">
        <f t="shared" si="8"/>
        <v>5.6130673678636404E-4</v>
      </c>
    </row>
    <row r="433" spans="23:25" x14ac:dyDescent="0.25">
      <c r="W433" s="3">
        <v>42425</v>
      </c>
      <c r="X433" s="2">
        <v>6.2336999999999998</v>
      </c>
      <c r="Y433" s="2">
        <f t="shared" si="8"/>
        <v>1.1941981931026663E-2</v>
      </c>
    </row>
    <row r="434" spans="23:25" x14ac:dyDescent="0.25">
      <c r="W434" s="3">
        <v>42424</v>
      </c>
      <c r="X434" s="2">
        <v>6.1597</v>
      </c>
      <c r="Y434" s="2">
        <f t="shared" si="8"/>
        <v>4.871553472329875E-4</v>
      </c>
    </row>
    <row r="435" spans="23:25" x14ac:dyDescent="0.25">
      <c r="W435" s="3">
        <v>42423</v>
      </c>
      <c r="X435" s="2">
        <v>6.1566999999999998</v>
      </c>
      <c r="Y435" s="2">
        <f t="shared" si="8"/>
        <v>-1.4400339147339507E-2</v>
      </c>
    </row>
    <row r="436" spans="23:25" x14ac:dyDescent="0.25">
      <c r="W436" s="3">
        <v>42422</v>
      </c>
      <c r="X436" s="2">
        <v>6.2460000000000004</v>
      </c>
      <c r="Y436" s="2">
        <f t="shared" si="8"/>
        <v>1.0186189597451442E-2</v>
      </c>
    </row>
    <row r="437" spans="23:25" x14ac:dyDescent="0.25">
      <c r="W437" s="3">
        <v>42419</v>
      </c>
      <c r="X437" s="2">
        <v>6.1826999999999996</v>
      </c>
      <c r="Y437" s="2">
        <f t="shared" si="8"/>
        <v>-9.2150259934107226E-4</v>
      </c>
    </row>
    <row r="438" spans="23:25" x14ac:dyDescent="0.25">
      <c r="W438" s="3">
        <v>42418</v>
      </c>
      <c r="X438" s="2">
        <v>6.1883999999999997</v>
      </c>
      <c r="Y438" s="2">
        <f t="shared" si="8"/>
        <v>-4.2247906103346179E-3</v>
      </c>
    </row>
    <row r="439" spans="23:25" x14ac:dyDescent="0.25">
      <c r="W439" s="3">
        <v>42417</v>
      </c>
      <c r="X439" s="2">
        <v>6.2145999999999999</v>
      </c>
      <c r="Y439" s="2">
        <f t="shared" si="8"/>
        <v>2.8265589305623836E-2</v>
      </c>
    </row>
    <row r="440" spans="23:25" x14ac:dyDescent="0.25">
      <c r="W440" s="3">
        <v>42416</v>
      </c>
      <c r="X440" s="2">
        <v>6.0414000000000003</v>
      </c>
      <c r="Y440" s="2">
        <f t="shared" si="8"/>
        <v>-7.3388470188321875E-3</v>
      </c>
    </row>
    <row r="441" spans="23:25" x14ac:dyDescent="0.25">
      <c r="W441" s="3">
        <v>42415</v>
      </c>
      <c r="X441" s="2">
        <v>6.0858999999999996</v>
      </c>
      <c r="Y441" s="2">
        <f t="shared" si="8"/>
        <v>1.6250554320334978E-2</v>
      </c>
    </row>
    <row r="442" spans="23:25" x14ac:dyDescent="0.25">
      <c r="W442" s="3">
        <v>42412</v>
      </c>
      <c r="X442" s="2">
        <v>5.9878</v>
      </c>
      <c r="Y442" s="2">
        <f t="shared" si="8"/>
        <v>1.9647991469088397E-2</v>
      </c>
    </row>
    <row r="443" spans="23:25" x14ac:dyDescent="0.25">
      <c r="W443" s="3">
        <v>42411</v>
      </c>
      <c r="X443" s="2">
        <v>5.8712999999999997</v>
      </c>
      <c r="Y443" s="2">
        <f t="shared" si="8"/>
        <v>-1.8996454905699432E-2</v>
      </c>
    </row>
    <row r="444" spans="23:25" x14ac:dyDescent="0.25">
      <c r="W444" s="3">
        <v>42410</v>
      </c>
      <c r="X444" s="2">
        <v>5.9839000000000002</v>
      </c>
      <c r="Y444" s="2">
        <f t="shared" si="8"/>
        <v>-2.2946978932819582E-2</v>
      </c>
    </row>
    <row r="445" spans="23:25" x14ac:dyDescent="0.25">
      <c r="W445" s="3">
        <v>42409</v>
      </c>
      <c r="X445" s="2">
        <v>6.1227999999999998</v>
      </c>
      <c r="Y445" s="2">
        <f t="shared" si="8"/>
        <v>-1.3239209533043628E-2</v>
      </c>
    </row>
    <row r="446" spans="23:25" x14ac:dyDescent="0.25">
      <c r="W446" s="3">
        <v>42408</v>
      </c>
      <c r="X446" s="2">
        <v>6.2043999999999997</v>
      </c>
      <c r="Y446" s="2">
        <f t="shared" si="8"/>
        <v>-2.0941587137842756E-2</v>
      </c>
    </row>
    <row r="447" spans="23:25" x14ac:dyDescent="0.25">
      <c r="W447" s="3">
        <v>42405</v>
      </c>
      <c r="X447" s="2">
        <v>6.3357000000000001</v>
      </c>
      <c r="Y447" s="2">
        <f t="shared" si="8"/>
        <v>-8.2835408937159388E-3</v>
      </c>
    </row>
    <row r="448" spans="23:25" x14ac:dyDescent="0.25">
      <c r="W448" s="3">
        <v>42404</v>
      </c>
      <c r="X448" s="2">
        <v>6.3883999999999999</v>
      </c>
      <c r="Y448" s="2">
        <f t="shared" si="8"/>
        <v>-1.5470471013094504E-2</v>
      </c>
    </row>
    <row r="449" spans="23:25" x14ac:dyDescent="0.25">
      <c r="W449" s="3">
        <v>42403</v>
      </c>
      <c r="X449" s="2">
        <v>6.4879999999999995</v>
      </c>
      <c r="Y449" s="2">
        <f t="shared" si="8"/>
        <v>-6.4713951196091325E-4</v>
      </c>
    </row>
    <row r="450" spans="23:25" x14ac:dyDescent="0.25">
      <c r="W450" s="3">
        <v>42402</v>
      </c>
      <c r="X450" s="2">
        <v>6.4922000000000004</v>
      </c>
      <c r="Y450" s="2">
        <f t="shared" si="8"/>
        <v>-2.1772282935575704E-2</v>
      </c>
    </row>
    <row r="451" spans="23:25" x14ac:dyDescent="0.25">
      <c r="W451" s="3">
        <v>42401</v>
      </c>
      <c r="X451" s="2">
        <v>6.6350999999999996</v>
      </c>
      <c r="Y451" s="2">
        <f t="shared" si="8"/>
        <v>-8.1205462641823802E-3</v>
      </c>
    </row>
    <row r="452" spans="23:25" x14ac:dyDescent="0.25">
      <c r="W452" s="3">
        <v>42398</v>
      </c>
      <c r="X452" s="2">
        <v>6.6891999999999996</v>
      </c>
      <c r="Y452" s="2">
        <f t="shared" si="8"/>
        <v>3.1172104348985364E-2</v>
      </c>
    </row>
    <row r="453" spans="23:25" x14ac:dyDescent="0.25">
      <c r="W453" s="3">
        <v>42397</v>
      </c>
      <c r="X453" s="2">
        <v>6.4839000000000002</v>
      </c>
      <c r="Y453" s="2">
        <f t="shared" si="8"/>
        <v>9.0477324107865967E-3</v>
      </c>
    </row>
    <row r="454" spans="23:25" x14ac:dyDescent="0.25">
      <c r="W454" s="3">
        <v>42396</v>
      </c>
      <c r="X454" s="2">
        <v>6.4254999999999995</v>
      </c>
      <c r="Y454" s="2">
        <f t="shared" ref="Y454:Y517" si="9">LN(X454/X455)</f>
        <v>1.7601661904027984E-3</v>
      </c>
    </row>
    <row r="455" spans="23:25" x14ac:dyDescent="0.25">
      <c r="W455" s="3">
        <v>42395</v>
      </c>
      <c r="X455" s="2">
        <v>6.4142000000000001</v>
      </c>
      <c r="Y455" s="2">
        <f t="shared" si="9"/>
        <v>8.6274246699921692E-3</v>
      </c>
    </row>
    <row r="456" spans="23:25" x14ac:dyDescent="0.25">
      <c r="W456" s="3">
        <v>42394</v>
      </c>
      <c r="X456" s="2">
        <v>6.3590999999999998</v>
      </c>
      <c r="Y456" s="2">
        <f t="shared" si="9"/>
        <v>-1.2843525193970253E-2</v>
      </c>
    </row>
    <row r="457" spans="23:25" x14ac:dyDescent="0.25">
      <c r="W457" s="3">
        <v>42391</v>
      </c>
      <c r="X457" s="2">
        <v>6.4413</v>
      </c>
      <c r="Y457" s="2">
        <f t="shared" si="9"/>
        <v>2.4612274892562215E-2</v>
      </c>
    </row>
    <row r="458" spans="23:25" x14ac:dyDescent="0.25">
      <c r="W458" s="3">
        <v>42390</v>
      </c>
      <c r="X458" s="2">
        <v>6.2847</v>
      </c>
      <c r="Y458" s="2">
        <f t="shared" si="9"/>
        <v>-4.5404110387667574E-3</v>
      </c>
    </row>
    <row r="459" spans="23:25" x14ac:dyDescent="0.25">
      <c r="W459" s="3">
        <v>42389</v>
      </c>
      <c r="X459" s="2">
        <v>6.3132999999999999</v>
      </c>
      <c r="Y459" s="2">
        <f t="shared" si="9"/>
        <v>-1.9264247365585151E-2</v>
      </c>
    </row>
    <row r="460" spans="23:25" x14ac:dyDescent="0.25">
      <c r="W460" s="3">
        <v>42388</v>
      </c>
      <c r="X460" s="2">
        <v>6.4360999999999997</v>
      </c>
      <c r="Y460" s="2">
        <f t="shared" si="9"/>
        <v>-1.1180646225819352E-3</v>
      </c>
    </row>
    <row r="461" spans="23:25" x14ac:dyDescent="0.25">
      <c r="W461" s="3">
        <v>42387</v>
      </c>
      <c r="X461" s="2">
        <v>6.4432999999999998</v>
      </c>
      <c r="Y461" s="2">
        <f t="shared" si="9"/>
        <v>5.727731265511949E-3</v>
      </c>
    </row>
    <row r="462" spans="23:25" x14ac:dyDescent="0.25">
      <c r="W462" s="3">
        <v>42384</v>
      </c>
      <c r="X462" s="2">
        <v>6.4065000000000003</v>
      </c>
      <c r="Y462" s="2">
        <f t="shared" si="9"/>
        <v>-3.0619812709218486E-2</v>
      </c>
    </row>
    <row r="463" spans="23:25" x14ac:dyDescent="0.25">
      <c r="W463" s="3">
        <v>42383</v>
      </c>
      <c r="X463" s="2">
        <v>6.6056999999999997</v>
      </c>
      <c r="Y463" s="2">
        <f t="shared" si="9"/>
        <v>7.5064932325501731E-3</v>
      </c>
    </row>
    <row r="464" spans="23:25" x14ac:dyDescent="0.25">
      <c r="W464" s="3">
        <v>42382</v>
      </c>
      <c r="X464" s="2">
        <v>6.5563000000000002</v>
      </c>
      <c r="Y464" s="2">
        <f t="shared" si="9"/>
        <v>-2.772110100674326E-3</v>
      </c>
    </row>
    <row r="465" spans="23:25" x14ac:dyDescent="0.25">
      <c r="W465" s="3">
        <v>42381</v>
      </c>
      <c r="X465" s="2">
        <v>6.5745000000000005</v>
      </c>
      <c r="Y465" s="2">
        <f t="shared" si="9"/>
        <v>-1.5046853259564762E-3</v>
      </c>
    </row>
    <row r="466" spans="23:25" x14ac:dyDescent="0.25">
      <c r="W466" s="3">
        <v>42380</v>
      </c>
      <c r="X466" s="2">
        <v>6.5844000000000005</v>
      </c>
      <c r="Y466" s="2">
        <f t="shared" si="9"/>
        <v>6.9954335063730413E-3</v>
      </c>
    </row>
    <row r="467" spans="23:25" x14ac:dyDescent="0.25">
      <c r="W467" s="3">
        <v>42377</v>
      </c>
      <c r="X467" s="2">
        <v>6.5385</v>
      </c>
      <c r="Y467" s="2">
        <f t="shared" si="9"/>
        <v>-7.9669558367193357E-3</v>
      </c>
    </row>
    <row r="468" spans="23:25" x14ac:dyDescent="0.25">
      <c r="W468" s="3">
        <v>42376</v>
      </c>
      <c r="X468" s="2">
        <v>6.5907999999999998</v>
      </c>
      <c r="Y468" s="2">
        <f t="shared" si="9"/>
        <v>-2.4474990693493012E-2</v>
      </c>
    </row>
    <row r="469" spans="23:25" x14ac:dyDescent="0.25">
      <c r="W469" s="3">
        <v>42375</v>
      </c>
      <c r="X469" s="2">
        <v>6.7541000000000002</v>
      </c>
      <c r="Y469" s="2">
        <f t="shared" si="9"/>
        <v>-1.6679533347889092E-2</v>
      </c>
    </row>
    <row r="470" spans="23:25" x14ac:dyDescent="0.25">
      <c r="W470" s="3">
        <v>42374</v>
      </c>
      <c r="X470" s="2">
        <v>6.8677000000000001</v>
      </c>
      <c r="Y470" s="2">
        <f t="shared" si="9"/>
        <v>-4.8225766374243367E-3</v>
      </c>
    </row>
    <row r="471" spans="23:25" x14ac:dyDescent="0.25">
      <c r="W471" s="3">
        <v>42373</v>
      </c>
      <c r="X471" s="2">
        <v>6.9009</v>
      </c>
      <c r="Y471" s="2">
        <f t="shared" si="9"/>
        <v>-1.1884066313902751E-2</v>
      </c>
    </row>
    <row r="472" spans="23:25" x14ac:dyDescent="0.25">
      <c r="W472" s="3">
        <v>42370</v>
      </c>
      <c r="X472" s="2">
        <v>6.9833999999999996</v>
      </c>
      <c r="Y472" s="2">
        <f t="shared" si="9"/>
        <v>-1.044790099405171E-3</v>
      </c>
    </row>
    <row r="473" spans="23:25" x14ac:dyDescent="0.25">
      <c r="W473" s="3">
        <v>42369</v>
      </c>
      <c r="X473" s="2">
        <v>6.9907000000000004</v>
      </c>
      <c r="Y473" s="2">
        <f t="shared" si="9"/>
        <v>8.288074332900474E-3</v>
      </c>
    </row>
    <row r="474" spans="23:25" x14ac:dyDescent="0.25">
      <c r="W474" s="3">
        <v>42368</v>
      </c>
      <c r="X474" s="2">
        <v>6.9329999999999998</v>
      </c>
      <c r="Y474" s="2">
        <f t="shared" si="9"/>
        <v>-7.0714333995958029E-3</v>
      </c>
    </row>
    <row r="475" spans="23:25" x14ac:dyDescent="0.25">
      <c r="W475" s="3">
        <v>42367</v>
      </c>
      <c r="X475" s="2">
        <v>6.9821999999999997</v>
      </c>
      <c r="Y475" s="2">
        <f t="shared" si="9"/>
        <v>5.5871925811462868E-4</v>
      </c>
    </row>
    <row r="476" spans="23:25" x14ac:dyDescent="0.25">
      <c r="W476" s="3">
        <v>42366</v>
      </c>
      <c r="X476" s="2">
        <v>6.9782999999999999</v>
      </c>
      <c r="Y476" s="2">
        <f t="shared" si="9"/>
        <v>-2.0060180608904107E-4</v>
      </c>
    </row>
    <row r="477" spans="23:25" x14ac:dyDescent="0.25">
      <c r="W477" s="3">
        <v>42363</v>
      </c>
      <c r="X477" s="2">
        <v>6.9797000000000002</v>
      </c>
      <c r="Y477" s="2">
        <f t="shared" si="9"/>
        <v>-6.1588262937758715E-4</v>
      </c>
    </row>
    <row r="478" spans="23:25" x14ac:dyDescent="0.25">
      <c r="W478" s="3">
        <v>42362</v>
      </c>
      <c r="X478" s="2">
        <v>6.984</v>
      </c>
      <c r="Y478" s="2">
        <f t="shared" si="9"/>
        <v>-5.5117013006137526E-3</v>
      </c>
    </row>
    <row r="479" spans="23:25" x14ac:dyDescent="0.25">
      <c r="W479" s="3">
        <v>42361</v>
      </c>
      <c r="X479" s="2">
        <v>7.0225999999999997</v>
      </c>
      <c r="Y479" s="2">
        <f t="shared" si="9"/>
        <v>-2.7729013053379575E-3</v>
      </c>
    </row>
    <row r="480" spans="23:25" x14ac:dyDescent="0.25">
      <c r="W480" s="3">
        <v>42360</v>
      </c>
      <c r="X480" s="2">
        <v>7.0420999999999996</v>
      </c>
      <c r="Y480" s="2">
        <f t="shared" si="9"/>
        <v>-2.7510723837286134E-3</v>
      </c>
    </row>
    <row r="481" spans="23:25" x14ac:dyDescent="0.25">
      <c r="W481" s="3">
        <v>42359</v>
      </c>
      <c r="X481" s="2">
        <v>7.0614999999999997</v>
      </c>
      <c r="Y481" s="2">
        <f t="shared" si="9"/>
        <v>-1.471691436893205E-3</v>
      </c>
    </row>
    <row r="482" spans="23:25" x14ac:dyDescent="0.25">
      <c r="W482" s="3">
        <v>42356</v>
      </c>
      <c r="X482" s="2">
        <v>7.0719000000000003</v>
      </c>
      <c r="Y482" s="2">
        <f t="shared" si="9"/>
        <v>-1.6506352398152107E-2</v>
      </c>
    </row>
    <row r="483" spans="23:25" x14ac:dyDescent="0.25">
      <c r="W483" s="3">
        <v>42355</v>
      </c>
      <c r="X483" s="2">
        <v>7.1896000000000004</v>
      </c>
      <c r="Y483" s="2">
        <f t="shared" si="9"/>
        <v>-9.7315490573379585E-4</v>
      </c>
    </row>
    <row r="484" spans="23:25" x14ac:dyDescent="0.25">
      <c r="W484" s="3">
        <v>42354</v>
      </c>
      <c r="X484" s="2">
        <v>7.1966000000000001</v>
      </c>
      <c r="Y484" s="2">
        <f t="shared" si="9"/>
        <v>1.1881438607480949E-2</v>
      </c>
    </row>
    <row r="485" spans="23:25" x14ac:dyDescent="0.25">
      <c r="W485" s="3">
        <v>42353</v>
      </c>
      <c r="X485" s="2">
        <v>7.1116000000000001</v>
      </c>
      <c r="Y485" s="2">
        <f t="shared" si="9"/>
        <v>1.7747538121913934E-2</v>
      </c>
    </row>
    <row r="486" spans="23:25" x14ac:dyDescent="0.25">
      <c r="W486" s="3">
        <v>42352</v>
      </c>
      <c r="X486" s="2">
        <v>6.9865000000000004</v>
      </c>
      <c r="Y486" s="2">
        <f t="shared" si="9"/>
        <v>4.633921940614771E-3</v>
      </c>
    </row>
    <row r="487" spans="23:25" x14ac:dyDescent="0.25">
      <c r="W487" s="3">
        <v>42349</v>
      </c>
      <c r="X487" s="2">
        <v>6.9542000000000002</v>
      </c>
      <c r="Y487" s="2">
        <f t="shared" si="9"/>
        <v>-1.6670261195600763E-2</v>
      </c>
    </row>
    <row r="488" spans="23:25" x14ac:dyDescent="0.25">
      <c r="W488" s="3">
        <v>42348</v>
      </c>
      <c r="X488" s="2">
        <v>7.0711000000000004</v>
      </c>
      <c r="Y488" s="2">
        <f t="shared" si="9"/>
        <v>-6.3016089379183352E-3</v>
      </c>
    </row>
    <row r="489" spans="23:25" x14ac:dyDescent="0.25">
      <c r="W489" s="3">
        <v>42347</v>
      </c>
      <c r="X489" s="2">
        <v>7.1158000000000001</v>
      </c>
      <c r="Y489" s="2">
        <f t="shared" si="9"/>
        <v>-1.5174205412821329E-2</v>
      </c>
    </row>
    <row r="490" spans="23:25" x14ac:dyDescent="0.25">
      <c r="W490" s="3">
        <v>42346</v>
      </c>
      <c r="X490" s="2">
        <v>7.2245999999999997</v>
      </c>
      <c r="Y490" s="2">
        <f t="shared" si="9"/>
        <v>-1.1204059228999533E-2</v>
      </c>
    </row>
    <row r="491" spans="23:25" x14ac:dyDescent="0.25">
      <c r="W491" s="3">
        <v>42345</v>
      </c>
      <c r="X491" s="2">
        <v>7.306</v>
      </c>
      <c r="Y491" s="2">
        <f t="shared" si="9"/>
        <v>-1.1756517056373443E-2</v>
      </c>
    </row>
    <row r="492" spans="23:25" x14ac:dyDescent="0.25">
      <c r="W492" s="3">
        <v>42342</v>
      </c>
      <c r="X492" s="2">
        <v>7.3924000000000003</v>
      </c>
      <c r="Y492" s="2">
        <f t="shared" si="9"/>
        <v>7.5769253792256006E-3</v>
      </c>
    </row>
    <row r="493" spans="23:25" x14ac:dyDescent="0.25">
      <c r="W493" s="3">
        <v>42341</v>
      </c>
      <c r="X493" s="2">
        <v>7.3365999999999998</v>
      </c>
      <c r="Y493" s="2">
        <f t="shared" si="9"/>
        <v>-1.3981887844217628E-2</v>
      </c>
    </row>
    <row r="494" spans="23:25" x14ac:dyDescent="0.25">
      <c r="W494" s="3">
        <v>42340</v>
      </c>
      <c r="X494" s="2">
        <v>7.4398999999999997</v>
      </c>
      <c r="Y494" s="2">
        <f t="shared" si="9"/>
        <v>4.5709984394072035E-4</v>
      </c>
    </row>
    <row r="495" spans="23:25" x14ac:dyDescent="0.25">
      <c r="W495" s="3">
        <v>42339</v>
      </c>
      <c r="X495" s="2">
        <v>7.4364999999999997</v>
      </c>
      <c r="Y495" s="2">
        <f t="shared" si="9"/>
        <v>1.2917638406990471E-3</v>
      </c>
    </row>
    <row r="496" spans="23:25" x14ac:dyDescent="0.25">
      <c r="W496" s="3">
        <v>42338</v>
      </c>
      <c r="X496" s="2">
        <v>7.4268999999999998</v>
      </c>
      <c r="Y496" s="2">
        <f t="shared" si="9"/>
        <v>5.4409963103293248E-3</v>
      </c>
    </row>
    <row r="497" spans="23:25" x14ac:dyDescent="0.25">
      <c r="W497" s="3">
        <v>42335</v>
      </c>
      <c r="X497" s="2">
        <v>7.3865999999999996</v>
      </c>
      <c r="Y497" s="2">
        <f t="shared" si="9"/>
        <v>-2.2177755614741653E-3</v>
      </c>
    </row>
    <row r="498" spans="23:25" x14ac:dyDescent="0.25">
      <c r="W498" s="3">
        <v>42334</v>
      </c>
      <c r="X498" s="2">
        <v>7.4030000000000005</v>
      </c>
      <c r="Y498" s="2">
        <f t="shared" si="9"/>
        <v>-4.5015373129637095E-3</v>
      </c>
    </row>
    <row r="499" spans="23:25" x14ac:dyDescent="0.25">
      <c r="W499" s="3">
        <v>42333</v>
      </c>
      <c r="X499" s="2">
        <v>7.4363999999999999</v>
      </c>
      <c r="Y499" s="2">
        <f t="shared" si="9"/>
        <v>3.3944912574952863E-3</v>
      </c>
    </row>
    <row r="500" spans="23:25" x14ac:dyDescent="0.25">
      <c r="W500" s="3">
        <v>42332</v>
      </c>
      <c r="X500" s="2">
        <v>7.4112</v>
      </c>
      <c r="Y500" s="2">
        <f t="shared" si="9"/>
        <v>-1.5370305982742413E-3</v>
      </c>
    </row>
    <row r="501" spans="23:25" x14ac:dyDescent="0.25">
      <c r="W501" s="3">
        <v>42331</v>
      </c>
      <c r="X501" s="2">
        <v>7.4226000000000001</v>
      </c>
      <c r="Y501" s="2">
        <f t="shared" si="9"/>
        <v>-4.0408939007045272E-4</v>
      </c>
    </row>
    <row r="502" spans="23:25" x14ac:dyDescent="0.25">
      <c r="W502" s="3">
        <v>42328</v>
      </c>
      <c r="X502" s="2">
        <v>7.4256000000000002</v>
      </c>
      <c r="Y502" s="2">
        <f t="shared" si="9"/>
        <v>4.5351551653913628E-3</v>
      </c>
    </row>
    <row r="503" spans="23:25" x14ac:dyDescent="0.25">
      <c r="W503" s="3">
        <v>42327</v>
      </c>
      <c r="X503" s="2">
        <v>7.3920000000000003</v>
      </c>
      <c r="Y503" s="2">
        <f t="shared" si="9"/>
        <v>5.548075569076805E-4</v>
      </c>
    </row>
    <row r="504" spans="23:25" x14ac:dyDescent="0.25">
      <c r="W504" s="3">
        <v>42326</v>
      </c>
      <c r="X504" s="2">
        <v>7.3879000000000001</v>
      </c>
      <c r="Y504" s="2">
        <f t="shared" si="9"/>
        <v>1.1918468262611963E-3</v>
      </c>
    </row>
    <row r="505" spans="23:25" x14ac:dyDescent="0.25">
      <c r="W505" s="3">
        <v>42325</v>
      </c>
      <c r="X505" s="2">
        <v>7.3791000000000002</v>
      </c>
      <c r="Y505" s="2">
        <f t="shared" si="9"/>
        <v>4.6046412933269387E-3</v>
      </c>
    </row>
    <row r="506" spans="23:25" x14ac:dyDescent="0.25">
      <c r="W506" s="3">
        <v>42324</v>
      </c>
      <c r="X506" s="2">
        <v>7.3452000000000002</v>
      </c>
      <c r="Y506" s="2">
        <f t="shared" si="9"/>
        <v>-4.491721017146106E-4</v>
      </c>
    </row>
    <row r="507" spans="23:25" x14ac:dyDescent="0.25">
      <c r="W507" s="3">
        <v>42321</v>
      </c>
      <c r="X507" s="2">
        <v>7.3484999999999996</v>
      </c>
      <c r="Y507" s="2">
        <f t="shared" si="9"/>
        <v>3.5717244939946183E-3</v>
      </c>
    </row>
    <row r="508" spans="23:25" x14ac:dyDescent="0.25">
      <c r="W508" s="3">
        <v>42320</v>
      </c>
      <c r="X508" s="2">
        <v>7.3223000000000003</v>
      </c>
      <c r="Y508" s="2">
        <f t="shared" si="9"/>
        <v>-2.9046993333060626E-3</v>
      </c>
    </row>
    <row r="509" spans="23:25" x14ac:dyDescent="0.25">
      <c r="W509" s="3">
        <v>42319</v>
      </c>
      <c r="X509" s="2">
        <v>7.3436000000000003</v>
      </c>
      <c r="Y509" s="2">
        <f t="shared" si="9"/>
        <v>-9.6636118121038242E-4</v>
      </c>
    </row>
    <row r="510" spans="23:25" x14ac:dyDescent="0.25">
      <c r="W510" s="3">
        <v>42318</v>
      </c>
      <c r="X510" s="2">
        <v>7.3506999999999998</v>
      </c>
      <c r="Y510" s="2">
        <f t="shared" si="9"/>
        <v>5.7153745126006046E-4</v>
      </c>
    </row>
    <row r="511" spans="23:25" x14ac:dyDescent="0.25">
      <c r="W511" s="3">
        <v>42317</v>
      </c>
      <c r="X511" s="2">
        <v>7.3464999999999998</v>
      </c>
      <c r="Y511" s="2">
        <f t="shared" si="9"/>
        <v>2.7806950567518564E-3</v>
      </c>
    </row>
    <row r="512" spans="23:25" x14ac:dyDescent="0.25">
      <c r="W512" s="3">
        <v>42314</v>
      </c>
      <c r="X512" s="2">
        <v>7.3261000000000003</v>
      </c>
      <c r="Y512" s="2">
        <f t="shared" si="9"/>
        <v>-8.3229301516934691E-4</v>
      </c>
    </row>
    <row r="513" spans="23:25" x14ac:dyDescent="0.25">
      <c r="W513" s="3">
        <v>42313</v>
      </c>
      <c r="X513" s="2">
        <v>7.3322000000000003</v>
      </c>
      <c r="Y513" s="2">
        <f t="shared" si="9"/>
        <v>-2.4791262203605773E-3</v>
      </c>
    </row>
    <row r="514" spans="23:25" x14ac:dyDescent="0.25">
      <c r="W514" s="3">
        <v>42312</v>
      </c>
      <c r="X514" s="2">
        <v>7.3503999999999996</v>
      </c>
      <c r="Y514" s="2">
        <f t="shared" si="9"/>
        <v>-4.4659596275155719E-3</v>
      </c>
    </row>
    <row r="515" spans="23:25" x14ac:dyDescent="0.25">
      <c r="W515" s="3">
        <v>42311</v>
      </c>
      <c r="X515" s="2">
        <v>7.3833000000000002</v>
      </c>
      <c r="Y515" s="2">
        <f t="shared" si="9"/>
        <v>5.2417284601010512E-3</v>
      </c>
    </row>
    <row r="516" spans="23:25" x14ac:dyDescent="0.25">
      <c r="W516" s="3">
        <v>42310</v>
      </c>
      <c r="X516" s="2">
        <v>7.3446999999999996</v>
      </c>
      <c r="Y516" s="2">
        <f t="shared" si="9"/>
        <v>4.6262577819063651E-3</v>
      </c>
    </row>
    <row r="517" spans="23:25" x14ac:dyDescent="0.25">
      <c r="W517" s="3">
        <v>42307</v>
      </c>
      <c r="X517" s="2">
        <v>7.3108000000000004</v>
      </c>
      <c r="Y517" s="2">
        <f t="shared" si="9"/>
        <v>3.823572362157386E-3</v>
      </c>
    </row>
    <row r="518" spans="23:25" x14ac:dyDescent="0.25">
      <c r="W518" s="3">
        <v>42306</v>
      </c>
      <c r="X518" s="2">
        <v>7.2828999999999997</v>
      </c>
      <c r="Y518" s="2">
        <f t="shared" ref="Y518:Y579" si="10">LN(X518/X519)</f>
        <v>0</v>
      </c>
    </row>
    <row r="519" spans="23:25" x14ac:dyDescent="0.25">
      <c r="W519" s="3">
        <v>42305</v>
      </c>
      <c r="X519" s="2">
        <v>7.2828999999999997</v>
      </c>
      <c r="Y519" s="2">
        <f t="shared" si="10"/>
        <v>3.5706438524824512E-4</v>
      </c>
    </row>
    <row r="520" spans="23:25" x14ac:dyDescent="0.25">
      <c r="W520" s="3">
        <v>42304</v>
      </c>
      <c r="X520" s="2">
        <v>7.2803000000000004</v>
      </c>
      <c r="Y520" s="2">
        <f t="shared" si="10"/>
        <v>-6.066475752809739E-3</v>
      </c>
    </row>
    <row r="521" spans="23:25" x14ac:dyDescent="0.25">
      <c r="W521" s="3">
        <v>42303</v>
      </c>
      <c r="X521" s="2">
        <v>7.3246000000000002</v>
      </c>
      <c r="Y521" s="2">
        <f t="shared" si="10"/>
        <v>4.3697938698898908E-4</v>
      </c>
    </row>
    <row r="522" spans="23:25" x14ac:dyDescent="0.25">
      <c r="W522" s="3">
        <v>42300</v>
      </c>
      <c r="X522" s="2">
        <v>7.3213999999999997</v>
      </c>
      <c r="Y522" s="2">
        <f t="shared" si="10"/>
        <v>-5.0524017051283379E-4</v>
      </c>
    </row>
    <row r="523" spans="23:25" x14ac:dyDescent="0.25">
      <c r="W523" s="3">
        <v>42299</v>
      </c>
      <c r="X523" s="2">
        <v>7.3250999999999999</v>
      </c>
      <c r="Y523" s="2">
        <f t="shared" si="10"/>
        <v>1.7073014556626818E-2</v>
      </c>
    </row>
    <row r="524" spans="23:25" x14ac:dyDescent="0.25">
      <c r="W524" s="3">
        <v>42298</v>
      </c>
      <c r="X524" s="2">
        <v>7.2011000000000003</v>
      </c>
      <c r="Y524" s="2">
        <f t="shared" si="10"/>
        <v>-4.7518532250135376E-3</v>
      </c>
    </row>
    <row r="525" spans="23:25" x14ac:dyDescent="0.25">
      <c r="W525" s="3">
        <v>42297</v>
      </c>
      <c r="X525" s="2">
        <v>7.2354000000000003</v>
      </c>
      <c r="Y525" s="2">
        <f t="shared" si="10"/>
        <v>-1.7261263805427756E-3</v>
      </c>
    </row>
    <row r="526" spans="23:25" x14ac:dyDescent="0.25">
      <c r="W526" s="3">
        <v>42296</v>
      </c>
      <c r="X526" s="2">
        <v>7.2478999999999996</v>
      </c>
      <c r="Y526" s="2">
        <f t="shared" si="10"/>
        <v>-3.5395829400793875E-3</v>
      </c>
    </row>
    <row r="527" spans="23:25" x14ac:dyDescent="0.25">
      <c r="W527" s="3">
        <v>42293</v>
      </c>
      <c r="X527" s="2">
        <v>7.2736000000000001</v>
      </c>
      <c r="Y527" s="2">
        <f t="shared" si="10"/>
        <v>2.7120994080536871E-3</v>
      </c>
    </row>
    <row r="528" spans="23:25" x14ac:dyDescent="0.25">
      <c r="W528" s="3">
        <v>42292</v>
      </c>
      <c r="X528" s="2">
        <v>7.2538999999999998</v>
      </c>
      <c r="Y528" s="2">
        <f t="shared" si="10"/>
        <v>5.4879493007330537E-3</v>
      </c>
    </row>
    <row r="529" spans="23:25" x14ac:dyDescent="0.25">
      <c r="W529" s="3">
        <v>42291</v>
      </c>
      <c r="X529" s="2">
        <v>7.2141999999999999</v>
      </c>
      <c r="Y529" s="2">
        <f t="shared" si="10"/>
        <v>3.5826902915700623E-3</v>
      </c>
    </row>
    <row r="530" spans="23:25" x14ac:dyDescent="0.25">
      <c r="W530" s="3">
        <v>42290</v>
      </c>
      <c r="X530" s="2">
        <v>7.1883999999999997</v>
      </c>
      <c r="Y530" s="2">
        <f t="shared" si="10"/>
        <v>-1.4254385000899449E-2</v>
      </c>
    </row>
    <row r="531" spans="23:25" x14ac:dyDescent="0.25">
      <c r="W531" s="3">
        <v>42289</v>
      </c>
      <c r="X531" s="2">
        <v>7.2915999999999999</v>
      </c>
      <c r="Y531" s="2">
        <f t="shared" si="10"/>
        <v>-3.6140659203856623E-3</v>
      </c>
    </row>
    <row r="532" spans="23:25" x14ac:dyDescent="0.25">
      <c r="W532" s="3">
        <v>42286</v>
      </c>
      <c r="X532" s="2">
        <v>7.3179999999999996</v>
      </c>
      <c r="Y532" s="2">
        <f t="shared" si="10"/>
        <v>4.1765149204042286E-3</v>
      </c>
    </row>
    <row r="533" spans="23:25" x14ac:dyDescent="0.25">
      <c r="W533" s="3">
        <v>42285</v>
      </c>
      <c r="X533" s="2">
        <v>7.2874999999999996</v>
      </c>
      <c r="Y533" s="2">
        <f t="shared" si="10"/>
        <v>1.1121651229488692E-2</v>
      </c>
    </row>
    <row r="534" spans="23:25" x14ac:dyDescent="0.25">
      <c r="W534" s="3">
        <v>42284</v>
      </c>
      <c r="X534" s="2">
        <v>7.2069000000000001</v>
      </c>
      <c r="Y534" s="2">
        <f t="shared" si="10"/>
        <v>-1.5944212510318159E-3</v>
      </c>
    </row>
    <row r="535" spans="23:25" x14ac:dyDescent="0.25">
      <c r="W535" s="3">
        <v>42283</v>
      </c>
      <c r="X535" s="2">
        <v>7.2183999999999999</v>
      </c>
      <c r="Y535" s="2">
        <f t="shared" si="10"/>
        <v>6.2257010424531497E-3</v>
      </c>
    </row>
    <row r="536" spans="23:25" x14ac:dyDescent="0.25">
      <c r="W536" s="3">
        <v>42282</v>
      </c>
      <c r="X536" s="2">
        <v>7.1736000000000004</v>
      </c>
      <c r="Y536" s="2">
        <f t="shared" si="10"/>
        <v>2.6800686058665196E-3</v>
      </c>
    </row>
    <row r="537" spans="23:25" x14ac:dyDescent="0.25">
      <c r="W537" s="3">
        <v>42279</v>
      </c>
      <c r="X537" s="2">
        <v>7.1543999999999999</v>
      </c>
      <c r="Y537" s="2">
        <f t="shared" si="10"/>
        <v>9.5077641463425025E-3</v>
      </c>
    </row>
    <row r="538" spans="23:25" x14ac:dyDescent="0.25">
      <c r="W538" s="3">
        <v>42278</v>
      </c>
      <c r="X538" s="2">
        <v>7.0867000000000004</v>
      </c>
      <c r="Y538" s="2">
        <f t="shared" si="10"/>
        <v>1.4111039772282491E-5</v>
      </c>
    </row>
    <row r="539" spans="23:25" x14ac:dyDescent="0.25">
      <c r="W539" s="3">
        <v>42277</v>
      </c>
      <c r="X539" s="2">
        <v>7.0865999999999998</v>
      </c>
      <c r="Y539" s="2">
        <f t="shared" si="10"/>
        <v>7.4927937072487034E-3</v>
      </c>
    </row>
    <row r="540" spans="23:25" x14ac:dyDescent="0.25">
      <c r="W540" s="3">
        <v>42276</v>
      </c>
      <c r="X540" s="2">
        <v>7.0336999999999996</v>
      </c>
      <c r="Y540" s="2">
        <f t="shared" si="10"/>
        <v>1.7360127303729009E-3</v>
      </c>
    </row>
    <row r="541" spans="23:25" x14ac:dyDescent="0.25">
      <c r="W541" s="3">
        <v>42275</v>
      </c>
      <c r="X541" s="2">
        <v>7.0214999999999996</v>
      </c>
      <c r="Y541" s="2">
        <f t="shared" si="10"/>
        <v>-1.1821891122966171E-2</v>
      </c>
    </row>
    <row r="542" spans="23:25" x14ac:dyDescent="0.25">
      <c r="W542" s="3">
        <v>42272</v>
      </c>
      <c r="X542" s="2">
        <v>7.1050000000000004</v>
      </c>
      <c r="Y542" s="2">
        <f t="shared" si="10"/>
        <v>-1.8561229244770578E-3</v>
      </c>
    </row>
    <row r="543" spans="23:25" x14ac:dyDescent="0.25">
      <c r="W543" s="3">
        <v>42271</v>
      </c>
      <c r="X543" s="2">
        <v>7.1181999999999999</v>
      </c>
      <c r="Y543" s="2">
        <f t="shared" si="10"/>
        <v>1.3037330629905789E-2</v>
      </c>
    </row>
    <row r="544" spans="23:25" x14ac:dyDescent="0.25">
      <c r="W544" s="3">
        <v>42270</v>
      </c>
      <c r="X544" s="2">
        <v>7.0259999999999998</v>
      </c>
      <c r="Y544" s="2">
        <f t="shared" si="10"/>
        <v>-1.2545512367914255E-2</v>
      </c>
    </row>
    <row r="545" spans="23:25" x14ac:dyDescent="0.25">
      <c r="W545" s="3">
        <v>42269</v>
      </c>
      <c r="X545" s="2">
        <v>7.1147</v>
      </c>
      <c r="Y545" s="2">
        <f t="shared" si="10"/>
        <v>-1.673965008967367E-2</v>
      </c>
    </row>
    <row r="546" spans="23:25" x14ac:dyDescent="0.25">
      <c r="W546" s="3">
        <v>42268</v>
      </c>
      <c r="X546" s="2">
        <v>7.2347999999999999</v>
      </c>
      <c r="Y546" s="2">
        <f t="shared" si="10"/>
        <v>4.5856070379439373E-3</v>
      </c>
    </row>
    <row r="547" spans="23:25" x14ac:dyDescent="0.25">
      <c r="W547" s="3">
        <v>42265</v>
      </c>
      <c r="X547" s="2">
        <v>7.2016999999999998</v>
      </c>
      <c r="Y547" s="2">
        <f t="shared" si="10"/>
        <v>-3.7006022785927143E-3</v>
      </c>
    </row>
    <row r="548" spans="23:25" x14ac:dyDescent="0.25">
      <c r="W548" s="3">
        <v>42264</v>
      </c>
      <c r="X548" s="2">
        <v>7.2283999999999997</v>
      </c>
      <c r="Y548" s="2">
        <f t="shared" si="10"/>
        <v>-7.991885345411634E-3</v>
      </c>
    </row>
    <row r="549" spans="23:25" x14ac:dyDescent="0.25">
      <c r="W549" s="3">
        <v>42263</v>
      </c>
      <c r="X549" s="2">
        <v>7.2864000000000004</v>
      </c>
      <c r="Y549" s="2">
        <f t="shared" si="10"/>
        <v>9.7365306973143662E-3</v>
      </c>
    </row>
    <row r="550" spans="23:25" x14ac:dyDescent="0.25">
      <c r="W550" s="3">
        <v>42262</v>
      </c>
      <c r="X550" s="2">
        <v>7.2157999999999998</v>
      </c>
      <c r="Y550" s="2">
        <f t="shared" si="10"/>
        <v>5.530941433474189E-3</v>
      </c>
    </row>
    <row r="551" spans="23:25" x14ac:dyDescent="0.25">
      <c r="W551" s="3">
        <v>42261</v>
      </c>
      <c r="X551" s="2">
        <v>7.1760000000000002</v>
      </c>
      <c r="Y551" s="2">
        <f t="shared" si="10"/>
        <v>1.9668158580165118E-3</v>
      </c>
    </row>
    <row r="552" spans="23:25" x14ac:dyDescent="0.25">
      <c r="W552" s="3">
        <v>42258</v>
      </c>
      <c r="X552" s="2">
        <v>7.1619000000000002</v>
      </c>
      <c r="Y552" s="2">
        <f t="shared" si="10"/>
        <v>-4.0688413969157304E-3</v>
      </c>
    </row>
    <row r="553" spans="23:25" x14ac:dyDescent="0.25">
      <c r="W553" s="3">
        <v>42257</v>
      </c>
      <c r="X553" s="2">
        <v>7.1910999999999996</v>
      </c>
      <c r="Y553" s="2">
        <f t="shared" si="10"/>
        <v>4.0129918555656873E-3</v>
      </c>
    </row>
    <row r="554" spans="23:25" x14ac:dyDescent="0.25">
      <c r="W554" s="3">
        <v>42256</v>
      </c>
      <c r="X554" s="2">
        <v>7.1623000000000001</v>
      </c>
      <c r="Y554" s="2">
        <f t="shared" si="10"/>
        <v>5.6987391603756429E-3</v>
      </c>
    </row>
    <row r="555" spans="23:25" x14ac:dyDescent="0.25">
      <c r="W555" s="3">
        <v>42255</v>
      </c>
      <c r="X555" s="2">
        <v>7.1215999999999999</v>
      </c>
      <c r="Y555" s="2">
        <f t="shared" si="10"/>
        <v>1.4668391293758696E-2</v>
      </c>
    </row>
    <row r="556" spans="23:25" x14ac:dyDescent="0.25">
      <c r="W556" s="3">
        <v>42254</v>
      </c>
      <c r="X556" s="2">
        <v>7.0179</v>
      </c>
      <c r="Y556" s="2">
        <f t="shared" si="10"/>
        <v>2.2801442290003895E-4</v>
      </c>
    </row>
    <row r="557" spans="23:25" x14ac:dyDescent="0.25">
      <c r="W557" s="3">
        <v>42251</v>
      </c>
      <c r="X557" s="2">
        <v>7.0163000000000002</v>
      </c>
      <c r="Y557" s="2">
        <f t="shared" si="10"/>
        <v>-1.8372719842698115E-2</v>
      </c>
    </row>
    <row r="558" spans="23:25" x14ac:dyDescent="0.25">
      <c r="W558" s="3">
        <v>42250</v>
      </c>
      <c r="X558" s="2">
        <v>7.1463999999999999</v>
      </c>
      <c r="Y558" s="2">
        <f t="shared" si="10"/>
        <v>-7.5533986889851482E-4</v>
      </c>
    </row>
    <row r="559" spans="23:25" x14ac:dyDescent="0.25">
      <c r="W559" s="3">
        <v>42249</v>
      </c>
      <c r="X559" s="2">
        <v>7.1517999999999997</v>
      </c>
      <c r="Y559" s="2">
        <f t="shared" si="10"/>
        <v>1.646638270803839E-2</v>
      </c>
    </row>
    <row r="560" spans="23:25" x14ac:dyDescent="0.25">
      <c r="W560" s="3">
        <v>42248</v>
      </c>
      <c r="X560" s="2">
        <v>7.0350000000000001</v>
      </c>
      <c r="Y560" s="2">
        <f t="shared" si="10"/>
        <v>-2.8378152332761218E-2</v>
      </c>
    </row>
    <row r="561" spans="23:25" x14ac:dyDescent="0.25">
      <c r="W561" s="3">
        <v>42247</v>
      </c>
      <c r="X561" s="2">
        <v>7.2374999999999998</v>
      </c>
      <c r="Y561" s="2">
        <f t="shared" si="10"/>
        <v>-3.6823310604989479E-3</v>
      </c>
    </row>
    <row r="562" spans="23:25" x14ac:dyDescent="0.25">
      <c r="W562" s="3">
        <v>42244</v>
      </c>
      <c r="X562" s="2">
        <v>7.2641999999999998</v>
      </c>
      <c r="Y562" s="2">
        <f t="shared" si="10"/>
        <v>1.2815448427904988E-2</v>
      </c>
    </row>
    <row r="563" spans="23:25" x14ac:dyDescent="0.25">
      <c r="W563" s="3">
        <v>42243</v>
      </c>
      <c r="X563" s="2">
        <v>7.1717000000000004</v>
      </c>
      <c r="Y563" s="2">
        <f t="shared" si="10"/>
        <v>1.737046045594938E-2</v>
      </c>
    </row>
    <row r="564" spans="23:25" x14ac:dyDescent="0.25">
      <c r="W564" s="3">
        <v>42242</v>
      </c>
      <c r="X564" s="2">
        <v>7.0481999999999996</v>
      </c>
      <c r="Y564" s="2">
        <f t="shared" si="10"/>
        <v>2.0150010347380225E-2</v>
      </c>
    </row>
    <row r="565" spans="23:25" x14ac:dyDescent="0.25">
      <c r="W565" s="3">
        <v>42241</v>
      </c>
      <c r="X565" s="2">
        <v>6.9076000000000004</v>
      </c>
      <c r="Y565" s="2">
        <f t="shared" si="10"/>
        <v>3.3061716261797735E-3</v>
      </c>
    </row>
    <row r="566" spans="23:25" x14ac:dyDescent="0.25">
      <c r="W566" s="3">
        <v>42240</v>
      </c>
      <c r="X566" s="2">
        <v>6.8848000000000003</v>
      </c>
      <c r="Y566" s="2">
        <f t="shared" si="10"/>
        <v>-4.245672547884248E-2</v>
      </c>
    </row>
    <row r="567" spans="23:25" x14ac:dyDescent="0.25">
      <c r="W567" s="3">
        <v>42237</v>
      </c>
      <c r="X567" s="2">
        <v>7.1833999999999998</v>
      </c>
      <c r="Y567" s="2">
        <f t="shared" si="10"/>
        <v>-2.2015524290159814E-2</v>
      </c>
    </row>
    <row r="568" spans="23:25" x14ac:dyDescent="0.25">
      <c r="W568" s="3">
        <v>42236</v>
      </c>
      <c r="X568" s="2">
        <v>7.3433000000000002</v>
      </c>
      <c r="Y568" s="2">
        <f t="shared" si="10"/>
        <v>-1.4022933857307995E-2</v>
      </c>
    </row>
    <row r="569" spans="23:25" x14ac:dyDescent="0.25">
      <c r="W569" s="3">
        <v>42235</v>
      </c>
      <c r="X569" s="2">
        <v>7.4470000000000001</v>
      </c>
      <c r="Y569" s="2">
        <f t="shared" si="10"/>
        <v>-1.8308609018921354E-2</v>
      </c>
    </row>
    <row r="570" spans="23:25" x14ac:dyDescent="0.25">
      <c r="W570" s="3">
        <v>42234</v>
      </c>
      <c r="X570" s="2">
        <v>7.5846</v>
      </c>
      <c r="Y570" s="2">
        <f t="shared" si="10"/>
        <v>1.8079250082998219E-3</v>
      </c>
    </row>
    <row r="571" spans="23:25" x14ac:dyDescent="0.25">
      <c r="W571" s="3">
        <v>42233</v>
      </c>
      <c r="X571" s="2">
        <v>7.5709</v>
      </c>
      <c r="Y571" s="2">
        <f t="shared" si="10"/>
        <v>-2.6513842955009992E-3</v>
      </c>
    </row>
    <row r="572" spans="23:25" x14ac:dyDescent="0.25">
      <c r="W572" s="3">
        <v>42230</v>
      </c>
      <c r="X572" s="2">
        <v>7.5910000000000002</v>
      </c>
      <c r="Y572" s="2">
        <f t="shared" si="10"/>
        <v>3.8210434548616352E-4</v>
      </c>
    </row>
    <row r="573" spans="23:25" x14ac:dyDescent="0.25">
      <c r="W573" s="3">
        <v>42229</v>
      </c>
      <c r="X573" s="2">
        <v>7.5880999999999998</v>
      </c>
      <c r="Y573" s="2">
        <f t="shared" si="10"/>
        <v>-5.6245630900812506E-3</v>
      </c>
    </row>
    <row r="574" spans="23:25" x14ac:dyDescent="0.25">
      <c r="W574" s="3">
        <v>42228</v>
      </c>
      <c r="X574" s="2">
        <v>7.6309000000000005</v>
      </c>
      <c r="Y574" s="2">
        <f t="shared" si="10"/>
        <v>-5.04563042680035E-3</v>
      </c>
    </row>
    <row r="575" spans="23:25" x14ac:dyDescent="0.25">
      <c r="W575" s="3">
        <v>42227</v>
      </c>
      <c r="X575" s="2">
        <v>7.6695000000000002</v>
      </c>
      <c r="Y575" s="2">
        <f t="shared" si="10"/>
        <v>-5.6557927458355589E-3</v>
      </c>
    </row>
    <row r="576" spans="23:25" x14ac:dyDescent="0.25">
      <c r="W576" s="3">
        <v>42226</v>
      </c>
      <c r="X576" s="2">
        <v>7.7130000000000001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7.6421000000000001</v>
      </c>
      <c r="Y578" s="2">
        <f t="shared" si="10"/>
        <v>2.0827473585969458E-3</v>
      </c>
    </row>
    <row r="579" spans="23:25" x14ac:dyDescent="0.25">
      <c r="W579" s="3">
        <v>42221</v>
      </c>
      <c r="X579" s="2">
        <v>7.6261999999999999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NZDJPY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164</v>
      </c>
      <c r="W2" s="3">
        <f>D1</f>
        <v>43025</v>
      </c>
      <c r="AA2" s="2">
        <v>62</v>
      </c>
      <c r="AB2" s="2">
        <f ca="1">AVERAGE(OFFSET($X$5,0,0,AA2,1))</f>
        <v>80.534612903225806</v>
      </c>
      <c r="AC2" s="46">
        <f ca="1">STDEV(OFFSET($Y$5,0,0,AA2,1))*SQRT(250)</f>
        <v>9.1145470462587169E-2</v>
      </c>
      <c r="AD2" s="2">
        <f ca="1">MAX(OFFSET($X$5,0,0,AA2,1))</f>
        <v>83.587000000000003</v>
      </c>
      <c r="AE2" s="2">
        <f ca="1">MIN(OFFSET($X$5,0,0,AA2,1))</f>
        <v>78.325000000000003</v>
      </c>
      <c r="AF2" s="2">
        <f ca="1">AD2-AE2</f>
        <v>5.2620000000000005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80.165680000000052</v>
      </c>
      <c r="AC3" s="46">
        <f ca="1">STDEV(OFFSET($Y$5,0,0,AA3,1))*SQRT(250)</f>
        <v>8.6342247293469676E-2</v>
      </c>
      <c r="AD3" s="2">
        <f ca="1">MAX(OFFSET($X$5,0,0,AA3,1))</f>
        <v>83.587000000000003</v>
      </c>
      <c r="AE3" s="2">
        <f ca="1">MIN(OFFSET($X$5,0,0,AA3,1))</f>
        <v>76.507999999999996</v>
      </c>
      <c r="AF3" s="2">
        <f t="shared" ref="AF3:AF5" ca="1" si="1">AD3-AE3</f>
        <v>7.0790000000000077</v>
      </c>
    </row>
    <row r="4" spans="1:32" x14ac:dyDescent="0.25">
      <c r="D4"/>
      <c r="AA4" s="2">
        <v>185</v>
      </c>
      <c r="AB4" s="2">
        <f t="shared" ca="1" si="0"/>
        <v>79.872767567567621</v>
      </c>
      <c r="AC4" s="46">
        <f ca="1">STDEV(OFFSET($Y$5,0,0,AA4,1))*SQRT(250)</f>
        <v>8.2632973849283614E-2</v>
      </c>
      <c r="AD4" s="2">
        <f ca="1">MAX(OFFSET($X$5,0,0,AA4,1))</f>
        <v>83.587000000000003</v>
      </c>
      <c r="AE4" s="2">
        <f ca="1">MIN(OFFSET($X$5,0,0,AA4,1))</f>
        <v>75.945999999999998</v>
      </c>
      <c r="AF4" s="2">
        <f t="shared" ca="1" si="1"/>
        <v>7.6410000000000053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80.504999999999995</v>
      </c>
      <c r="Y5" s="2">
        <f>LN(X5/X6)</f>
        <v>7.2071179619447566E-4</v>
      </c>
      <c r="AA5" s="2">
        <v>250</v>
      </c>
      <c r="AB5" s="2">
        <f t="shared" ca="1" si="0"/>
        <v>80.020660000000092</v>
      </c>
      <c r="AC5" s="46">
        <f ca="1">STDEV(OFFSET($Y$5,0,0,AA5,1))*SQRT(250)</f>
        <v>8.9001423116801801E-2</v>
      </c>
      <c r="AD5" s="2">
        <f ca="1">MAX(OFFSET($X$5,0,0,AA5,1))</f>
        <v>83.587000000000003</v>
      </c>
      <c r="AE5" s="2">
        <f ca="1">MIN(OFFSET($X$5,0,0,AA5,1))</f>
        <v>75.289000000000001</v>
      </c>
      <c r="AF5" s="2">
        <f t="shared" ca="1" si="1"/>
        <v>8.2980000000000018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80.426614206245603</v>
      </c>
      <c r="E6" s="128">
        <f ca="1">SUMIFS(INDIRECT("fincad_data!"&amp;E$3),fincad_data!$C:$C,$C6,fincad_data!$D:$D,$C6,fincad_data!$B:$B,$D$2,fincad_data!D:D,$C6,fincad_data!A:A,$D$1)</f>
        <v>79.920873388000004</v>
      </c>
      <c r="F6" s="129">
        <f ca="1">SUMIFS(INDIRECT("fincad_data!"&amp;F$3),fincad_data!$C:$C,$C6,fincad_data!$D:$D,$C6,fincad_data!$B:$B,$D$2,fincad_data!D:D,$C6,fincad_data!A:A,$D$1)</f>
        <v>8.6799668682364203E-2</v>
      </c>
      <c r="G6" s="129">
        <f ca="1">SUMIFS(INDIRECT("fincad_data!"&amp;G$3),fincad_data!$C:$C,$C6,fincad_data!$D:$D,$C6,fincad_data!$B:$B,$D$2,fincad_data!D:D,$C6,fincad_data!A:A,$D$1)</f>
        <v>8.8680588764896803E-2</v>
      </c>
      <c r="H6" s="130">
        <f ca="1">SUMIFS(INDIRECT("fincad_data!"&amp;H$3),fincad_data!$C:$C,$C6,fincad_data!$D:$D,$C6,fincad_data!$B:$B,$D$2,fincad_data!D:D,$C6,fincad_data!A:A,$D$1)</f>
        <v>1.4386035995842599E-2</v>
      </c>
      <c r="I6" s="130">
        <f ca="1">SUMIFS(INDIRECT("fincad_data!"&amp;I$3),fincad_data!$C:$C,$C6,fincad_data!$D:$D,$C6,fincad_data!$B:$B,$D$2,fincad_data!D:D,$C6,fincad_data!A:A,$D$1)</f>
        <v>1.7673107984307199E-2</v>
      </c>
      <c r="J6" s="129">
        <f ca="1">SUMIFS(INDIRECT("fincad_data!"&amp;J$3),fincad_data!$C:$C,$C6,fincad_data!$D:$D,$C6,fincad_data!$B:$B,$D$2,fincad_data!D:D,$C6,fincad_data!A:A,$D$1)</f>
        <v>-2.5099609333832203E-2</v>
      </c>
      <c r="K6" s="128">
        <f ca="1">SUMIFS(INDIRECT("fincad_data!"&amp;K$3),fincad_data!$C:$C,$C6,fincad_data!$D:$D,$C6,fincad_data!$B:$B,$D$2,fincad_data!D:D,$C6,fincad_data!A:A,$D$1)</f>
        <v>79.659028427029213</v>
      </c>
      <c r="L6" s="128">
        <f ca="1">SUMIFS(INDIRECT("fincad_data!"&amp;L$3),fincad_data!$C:$C,$C6,fincad_data!$D:$D,$C6,fincad_data!$B:$B,$D$2,fincad_data!D:D,$C6,fincad_data!A:A,$D$1)</f>
        <v>78.532952046161782</v>
      </c>
      <c r="W6" s="3">
        <v>43024</v>
      </c>
      <c r="X6" s="2">
        <v>80.447000000000003</v>
      </c>
      <c r="Y6" s="2">
        <f t="shared" ref="Y6:Y69" si="2">LN(X6/X7)</f>
        <v>1.6919846283880201E-3</v>
      </c>
      <c r="AA6" s="2">
        <v>500</v>
      </c>
      <c r="AB6" s="2">
        <f t="shared" ca="1" si="0"/>
        <v>77.914920000000023</v>
      </c>
      <c r="AC6" s="46">
        <f ca="1">STDEV(OFFSET($Y$5,0,0,AA6,1))*SQRT(250)</f>
        <v>0.12141152679925366</v>
      </c>
      <c r="AD6" s="2">
        <f ca="1">MAX(OFFSET($X$5,0,0,AA6,1))</f>
        <v>83.587000000000003</v>
      </c>
      <c r="AE6" s="2">
        <f ca="1">MIN(OFFSET($X$5,0,0,AA6,1))</f>
        <v>71.341999999999999</v>
      </c>
      <c r="AF6" s="2">
        <f ca="1">AD6-AE6</f>
        <v>12.245000000000005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80.426614206245603</v>
      </c>
      <c r="E7" s="128">
        <f ca="1">SUMIFS(INDIRECT("fincad_data!"&amp;E$3),fincad_data!$C:$C,$C7,fincad_data!$D:$D,$C7,fincad_data!$B:$B,$D$2,fincad_data!D:D,$C7,fincad_data!A:A,$D$1)</f>
        <v>79.420207382100003</v>
      </c>
      <c r="F7" s="129">
        <f ca="1">SUMIFS(INDIRECT("fincad_data!"&amp;F$3),fincad_data!$C:$C,$C7,fincad_data!$D:$D,$C7,fincad_data!$B:$B,$D$2,fincad_data!D:D,$C7,fincad_data!A:A,$D$1)</f>
        <v>9.5848311794613505E-2</v>
      </c>
      <c r="G7" s="129">
        <f ca="1">SUMIFS(INDIRECT("fincad_data!"&amp;G$3),fincad_data!$C:$C,$C7,fincad_data!$D:$D,$C7,fincad_data!$B:$B,$D$2,fincad_data!D:D,$C7,fincad_data!A:A,$D$1)</f>
        <v>9.9021182449310699E-2</v>
      </c>
      <c r="H7" s="130">
        <f ca="1">SUMIFS(INDIRECT("fincad_data!"&amp;H$3),fincad_data!$C:$C,$C7,fincad_data!$D:$D,$C7,fincad_data!$B:$B,$D$2,fincad_data!D:D,$C7,fincad_data!A:A,$D$1)</f>
        <v>2.10949644710824E-2</v>
      </c>
      <c r="I7" s="130">
        <f ca="1">SUMIFS(INDIRECT("fincad_data!"&amp;I$3),fincad_data!$C:$C,$C7,fincad_data!$D:$D,$C7,fincad_data!$B:$B,$D$2,fincad_data!D:D,$C7,fincad_data!A:A,$D$1)</f>
        <v>2.7621138868209098E-2</v>
      </c>
      <c r="J7" s="129">
        <f ca="1">SUMIFS(INDIRECT("fincad_data!"&amp;J$3),fincad_data!$C:$C,$C7,fincad_data!$D:$D,$C7,fincad_data!$B:$B,$D$2,fincad_data!D:D,$C7,fincad_data!A:A,$D$1)</f>
        <v>-2.5388574444060601E-2</v>
      </c>
      <c r="K7" s="128">
        <f ca="1">SUMIFS(INDIRECT("fincad_data!"&amp;K$3),fincad_data!$C:$C,$C7,fincad_data!$D:$D,$C7,fincad_data!$B:$B,$D$2,fincad_data!D:D,$C7,fincad_data!A:A,$D$1)</f>
        <v>78.905257908141209</v>
      </c>
      <c r="L7" s="128">
        <f ca="1">SUMIFS(INDIRECT("fincad_data!"&amp;L$3),fincad_data!$C:$C,$C7,fincad_data!$D:$D,$C7,fincad_data!$B:$B,$D$2,fincad_data!D:D,$C7,fincad_data!A:A,$D$1)</f>
        <v>77.285494019294916</v>
      </c>
      <c r="W7" s="3">
        <v>43021</v>
      </c>
      <c r="X7" s="2">
        <v>80.311000000000007</v>
      </c>
      <c r="Y7" s="2">
        <f t="shared" si="2"/>
        <v>4.155001017871569E-3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80.426614206245603</v>
      </c>
      <c r="E8" s="128">
        <f ca="1">SUMIFS(INDIRECT("fincad_data!"&amp;E$3),fincad_data!$C:$C,$C8,fincad_data!$D:$D,$C8,fincad_data!$B:$B,$D$2,fincad_data!D:D,$C8,fincad_data!A:A,$D$1)</f>
        <v>78.902690359999994</v>
      </c>
      <c r="F8" s="129">
        <f ca="1">SUMIFS(INDIRECT("fincad_data!"&amp;F$3),fincad_data!$C:$C,$C8,fincad_data!$D:$D,$C8,fincad_data!$B:$B,$D$2,fincad_data!D:D,$C8,fincad_data!A:A,$D$1)</f>
        <v>0.100784260014638</v>
      </c>
      <c r="G8" s="129">
        <f ca="1">SUMIFS(INDIRECT("fincad_data!"&amp;G$3),fincad_data!$C:$C,$C8,fincad_data!$D:$D,$C8,fincad_data!$B:$B,$D$2,fincad_data!D:D,$C8,fincad_data!A:A,$D$1)</f>
        <v>0.105392851004576</v>
      </c>
      <c r="H8" s="130">
        <f ca="1">SUMIFS(INDIRECT("fincad_data!"&amp;H$3),fincad_data!$C:$C,$C8,fincad_data!$D:$D,$C8,fincad_data!$B:$B,$D$2,fincad_data!D:D,$C8,fincad_data!A:A,$D$1)</f>
        <v>2.5901556331041499E-2</v>
      </c>
      <c r="I8" s="130">
        <f ca="1">SUMIFS(INDIRECT("fincad_data!"&amp;I$3),fincad_data!$C:$C,$C8,fincad_data!$D:$D,$C8,fincad_data!$B:$B,$D$2,fincad_data!D:D,$C8,fincad_data!A:A,$D$1)</f>
        <v>3.5824335437127298E-2</v>
      </c>
      <c r="J8" s="129">
        <f ca="1">SUMIFS(INDIRECT("fincad_data!"&amp;J$3),fincad_data!$C:$C,$C8,fincad_data!$D:$D,$C8,fincad_data!$B:$B,$D$2,fincad_data!D:D,$C8,fincad_data!A:A,$D$1)</f>
        <v>-2.5747060941071653E-2</v>
      </c>
      <c r="K8" s="128">
        <f ca="1">SUMIFS(INDIRECT("fincad_data!"&amp;K$3),fincad_data!$C:$C,$C8,fincad_data!$D:$D,$C8,fincad_data!$B:$B,$D$2,fincad_data!D:D,$C8,fincad_data!A:A,$D$1)</f>
        <v>78.127448942026263</v>
      </c>
      <c r="L8" s="128">
        <f ca="1">SUMIFS(INDIRECT("fincad_data!"&amp;L$3),fincad_data!$C:$C,$C8,fincad_data!$D:$D,$C8,fincad_data!$B:$B,$D$2,fincad_data!D:D,$C8,fincad_data!A:A,$D$1)</f>
        <v>76.173814092427506</v>
      </c>
      <c r="W8" s="3">
        <v>43020</v>
      </c>
      <c r="X8" s="2">
        <v>79.977999999999994</v>
      </c>
      <c r="Y8" s="2">
        <f t="shared" si="2"/>
        <v>4.2602309823276223E-3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80.426614206245603</v>
      </c>
      <c r="E9" s="128">
        <f ca="1">SUMIFS(INDIRECT("fincad_data!"&amp;E$3),fincad_data!$C:$C,$C9,fincad_data!$D:$D,$C9,fincad_data!$B:$B,$D$2,fincad_data!D:D,$C9,fincad_data!A:A,$D$1)</f>
        <v>78.360008167499998</v>
      </c>
      <c r="F9" s="129">
        <f ca="1">SUMIFS(INDIRECT("fincad_data!"&amp;F$3),fincad_data!$C:$C,$C9,fincad_data!$D:$D,$C9,fincad_data!$B:$B,$D$2,fincad_data!D:D,$C9,fincad_data!A:A,$D$1)</f>
        <v>0.102859125026295</v>
      </c>
      <c r="G9" s="129">
        <f ca="1">SUMIFS(INDIRECT("fincad_data!"&amp;G$3),fincad_data!$C:$C,$C9,fincad_data!$D:$D,$C9,fincad_data!$B:$B,$D$2,fincad_data!D:D,$C9,fincad_data!A:A,$D$1)</f>
        <v>0.108630669791018</v>
      </c>
      <c r="H9" s="130">
        <f ca="1">SUMIFS(INDIRECT("fincad_data!"&amp;H$3),fincad_data!$C:$C,$C9,fincad_data!$D:$D,$C9,fincad_data!$B:$B,$D$2,fincad_data!D:D,$C9,fincad_data!A:A,$D$1)</f>
        <v>2.9113658169150503E-2</v>
      </c>
      <c r="I9" s="130">
        <f ca="1">SUMIFS(INDIRECT("fincad_data!"&amp;I$3),fincad_data!$C:$C,$C9,fincad_data!$D:$D,$C9,fincad_data!$B:$B,$D$2,fincad_data!D:D,$C9,fincad_data!A:A,$D$1)</f>
        <v>4.2470107170789501E-2</v>
      </c>
      <c r="J9" s="129">
        <f ca="1">SUMIFS(INDIRECT("fincad_data!"&amp;J$3),fincad_data!$C:$C,$C9,fincad_data!$D:$D,$C9,fincad_data!$B:$B,$D$2,fincad_data!D:D,$C9,fincad_data!A:A,$D$1)</f>
        <v>-2.6231437369001687E-2</v>
      </c>
      <c r="K9" s="128">
        <f ca="1">SUMIFS(INDIRECT("fincad_data!"&amp;K$3),fincad_data!$C:$C,$C9,fincad_data!$D:$D,$C9,fincad_data!$B:$B,$D$2,fincad_data!D:D,$C9,fincad_data!A:A,$D$1)</f>
        <v>77.327191478083023</v>
      </c>
      <c r="L9" s="128">
        <f ca="1">SUMIFS(INDIRECT("fincad_data!"&amp;L$3),fincad_data!$C:$C,$C9,fincad_data!$D:$D,$C9,fincad_data!$B:$B,$D$2,fincad_data!D:D,$C9,fincad_data!A:A,$D$1)</f>
        <v>75.167630830360253</v>
      </c>
      <c r="W9" s="3">
        <v>43019</v>
      </c>
      <c r="X9" s="2">
        <v>79.638000000000005</v>
      </c>
      <c r="Y9" s="2">
        <f t="shared" si="2"/>
        <v>1.8601382870991373E-3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80.426614206245603</v>
      </c>
      <c r="E10" s="128">
        <f ca="1">SUMIFS(INDIRECT("fincad_data!"&amp;E$3),fincad_data!$C:$C,$C10,fincad_data!$D:$D,$C10,fincad_data!$B:$B,$D$2,fincad_data!D:D,$C10,fincad_data!A:A,$D$1)</f>
        <v>75.949483159851894</v>
      </c>
      <c r="F10" s="129">
        <f ca="1">SUMIFS(INDIRECT("fincad_data!"&amp;F$3),fincad_data!$C:$C,$C10,fincad_data!$D:$D,$C10,fincad_data!$B:$B,$D$2,fincad_data!D:D,$C10,fincad_data!A:A,$D$1)</f>
        <v>0.106457910312073</v>
      </c>
      <c r="G10" s="129">
        <f ca="1">SUMIFS(INDIRECT("fincad_data!"&amp;G$3),fincad_data!$C:$C,$C10,fincad_data!$D:$D,$C10,fincad_data!$B:$B,$D$2,fincad_data!D:D,$C10,fincad_data!A:A,$D$1)</f>
        <v>0.116487910921487</v>
      </c>
      <c r="H10" s="130">
        <f ca="1">SUMIFS(INDIRECT("fincad_data!"&amp;H$3),fincad_data!$C:$C,$C10,fincad_data!$D:$D,$C10,fincad_data!$B:$B,$D$2,fincad_data!D:D,$C10,fincad_data!A:A,$D$1)</f>
        <v>3.5163374440220801E-2</v>
      </c>
      <c r="I10" s="130">
        <f ca="1">SUMIFS(INDIRECT("fincad_data!"&amp;I$3),fincad_data!$C:$C,$C10,fincad_data!$D:$D,$C10,fincad_data!$B:$B,$D$2,fincad_data!D:D,$C10,fincad_data!A:A,$D$1)</f>
        <v>6.2885647068953193E-2</v>
      </c>
      <c r="J10" s="129">
        <f ca="1">SUMIFS(INDIRECT("fincad_data!"&amp;J$3),fincad_data!$C:$C,$C10,fincad_data!$D:$D,$C10,fincad_data!$B:$B,$D$2,fincad_data!D:D,$C10,fincad_data!A:A,$D$1)</f>
        <v>-2.8967986481648611E-2</v>
      </c>
      <c r="K10" s="128">
        <f ca="1">SUMIFS(INDIRECT("fincad_data!"&amp;K$3),fincad_data!$C:$C,$C10,fincad_data!$D:$D,$C10,fincad_data!$B:$B,$D$2,fincad_data!D:D,$C10,fincad_data!A:A,$D$1)</f>
        <v>73.900785438449745</v>
      </c>
      <c r="L10" s="128">
        <f ca="1">SUMIFS(INDIRECT("fincad_data!"&amp;L$3),fincad_data!$C:$C,$C10,fincad_data!$D:$D,$C10,fincad_data!$B:$B,$D$2,fincad_data!D:D,$C10,fincad_data!A:A,$D$1)</f>
        <v>71.455930719633457</v>
      </c>
      <c r="W10" s="3">
        <v>43018</v>
      </c>
      <c r="X10" s="2">
        <v>79.489999999999995</v>
      </c>
      <c r="Y10" s="2">
        <f t="shared" si="2"/>
        <v>-1.5587291973332108E-3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79.614000000000004</v>
      </c>
      <c r="Y11" s="2">
        <f t="shared" si="2"/>
        <v>-3.1727944048251674E-3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79.867000000000004</v>
      </c>
      <c r="Y12" s="2">
        <f t="shared" si="2"/>
        <v>-5.1826852358207946E-3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80.281999999999996</v>
      </c>
      <c r="Y13" s="2">
        <f t="shared" si="2"/>
        <v>-6.6047814217322772E-3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1.4067551237294904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80.813999999999993</v>
      </c>
      <c r="Y14" s="2">
        <f t="shared" si="2"/>
        <v>1.8562863189297254E-4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0.38578089013461031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80.799000000000007</v>
      </c>
      <c r="Y15" s="2">
        <f t="shared" si="2"/>
        <v>-4.2607648608549206E-3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1.0611950138241071</v>
      </c>
      <c r="F16" s="123">
        <f ca="1">SUMIFS(INDIRECT("fincad_data!"&amp;$B16),fincad_data!$C:$C,$C16,fincad_data!$D:$D,F$13,fincad_data!$B:$B,$D$2,fincad_data!$A:$A,$D$1)</f>
        <v>1.594359844306569</v>
      </c>
      <c r="G16" s="123"/>
      <c r="H16" s="123"/>
      <c r="I16" s="123"/>
      <c r="K16" s="159">
        <f ca="1">E16/$F16</f>
        <v>0.66559316431206916</v>
      </c>
      <c r="L16" s="159">
        <f ca="1">(F16-E16)/$F16</f>
        <v>0.33440683568793089</v>
      </c>
      <c r="M16" s="123"/>
      <c r="N16" s="123"/>
      <c r="O16" s="123"/>
      <c r="S16" s="17"/>
      <c r="W16" s="3">
        <v>43010</v>
      </c>
      <c r="X16" s="2">
        <v>81.144000000000005</v>
      </c>
      <c r="Y16" s="2">
        <f t="shared" si="2"/>
        <v>3.0814172297843423E-4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0.76966254081602581</v>
      </c>
      <c r="F17" s="124">
        <f ca="1">SUMIFS(INDIRECT("fincad_data!"&amp;$B17),fincad_data!$C:$C,$C16,fincad_data!$D:$D,F$13,fincad_data!$B:$B,$D$2,fincad_data!$A:$A,$D$1)</f>
        <v>0.4561329792962367</v>
      </c>
      <c r="G17" s="124"/>
      <c r="H17" s="124"/>
      <c r="I17" s="124"/>
      <c r="K17" s="160">
        <f ca="1">E17/$F17</f>
        <v>1.6873643778258063</v>
      </c>
      <c r="L17" s="160">
        <f ca="1">(F17-E17)/$F17</f>
        <v>-0.68736437782580628</v>
      </c>
      <c r="M17" s="124"/>
      <c r="N17" s="124"/>
      <c r="O17" s="124"/>
      <c r="S17" s="17"/>
      <c r="W17" s="3">
        <v>43007</v>
      </c>
      <c r="X17" s="2">
        <v>81.119</v>
      </c>
      <c r="Y17" s="2">
        <f t="shared" si="2"/>
        <v>-2.1796025006599212E-3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1.0330204599518136</v>
      </c>
      <c r="F18" s="123">
        <f ca="1">SUMIFS(INDIRECT("fincad_data!"&amp;$B18),fincad_data!$C:$C,$C18,fincad_data!$D:$D,F$13,fincad_data!$B:$B,$D$2,fincad_data!$A:$A,$D$1)</f>
        <v>1.1166649371162158</v>
      </c>
      <c r="G18" s="123">
        <f ca="1">SUMIFS(INDIRECT("fincad_data!"&amp;$B18),fincad_data!$C:$C,$C18,fincad_data!$D:$D,G$13,fincad_data!$B:$B,$D$2,fincad_data!$A:$A,$D$1)</f>
        <v>1.6887754858866395</v>
      </c>
      <c r="H18" s="123"/>
      <c r="I18" s="123"/>
      <c r="K18" s="159">
        <f ca="1">E18/$G18</f>
        <v>0.61169792467082029</v>
      </c>
      <c r="L18" s="159">
        <f ca="1">(F18-E18)/$G18</f>
        <v>4.95296609072267E-2</v>
      </c>
      <c r="M18" s="159">
        <f ca="1">(G18-F18)/$G18</f>
        <v>0.33877241442195299</v>
      </c>
      <c r="N18" s="123"/>
      <c r="O18" s="123"/>
      <c r="W18" s="3">
        <v>43006</v>
      </c>
      <c r="X18" s="2">
        <v>81.296000000000006</v>
      </c>
      <c r="Y18" s="2">
        <f t="shared" si="2"/>
        <v>7.6293611034741911E-4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0.87349490526631213</v>
      </c>
      <c r="F19" s="124">
        <f ca="1">SUMIFS(INDIRECT("fincad_data!"&amp;$B19),fincad_data!$C:$C,$C18,fincad_data!$D:$D,F$13,fincad_data!$B:$B,$D$2,fincad_data!$A:$A,$D$1)</f>
        <v>0.70940134376192632</v>
      </c>
      <c r="G19" s="124">
        <f ca="1">SUMIFS(INDIRECT("fincad_data!"&amp;$B19),fincad_data!$C:$C,$C18,fincad_data!$D:$D,G$13,fincad_data!$B:$B,$D$2,fincad_data!$A:$A,$D$1)</f>
        <v>0.52900319971815135</v>
      </c>
      <c r="H19" s="124"/>
      <c r="I19" s="124"/>
      <c r="K19" s="160">
        <f ca="1">E19/$G19</f>
        <v>1.6512091150520511</v>
      </c>
      <c r="L19" s="160">
        <f ca="1">(F19-E19)/$G19</f>
        <v>-0.31019389219538474</v>
      </c>
      <c r="M19" s="160">
        <f ca="1">(G19-F19)/$G19</f>
        <v>-0.34101522285666636</v>
      </c>
      <c r="N19" s="124"/>
      <c r="O19" s="124"/>
      <c r="W19" s="3">
        <v>43005</v>
      </c>
      <c r="X19" s="2">
        <v>81.233999999999995</v>
      </c>
      <c r="Y19" s="2">
        <f t="shared" si="2"/>
        <v>3.9964529212806257E-3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1.03746879807022</v>
      </c>
      <c r="F20" s="123">
        <f ca="1">SUMIFS(INDIRECT("fincad_data!"&amp;$B20),fincad_data!$C:$C,$C20,fincad_data!$D:$D,F$13,fincad_data!$B:$B,$D$2,fincad_data!$A:$A,$D$1)</f>
        <v>1.0788725514542845</v>
      </c>
      <c r="G20" s="123">
        <f ca="1">SUMIFS(INDIRECT("fincad_data!"&amp;$B20),fincad_data!$C:$C,$C20,fincad_data!$D:$D,G$13,fincad_data!$B:$B,$D$2,fincad_data!$A:$A,$D$1)</f>
        <v>1.1843205229048757</v>
      </c>
      <c r="H20" s="123">
        <f ca="1">SUMIFS(INDIRECT("fincad_data!"&amp;$B20),fincad_data!$C:$C,$C20,fincad_data!$D:$D,H$13,fincad_data!$B:$B,$D$2,fincad_data!$A:$A,$D$1)</f>
        <v>1.7592793745858191</v>
      </c>
      <c r="I20" s="123"/>
      <c r="K20" s="159">
        <f ca="1">E20/$H20</f>
        <v>0.58971236351501455</v>
      </c>
      <c r="L20" s="159">
        <f ca="1">(F20-E20)/$H20</f>
        <v>2.353449598862721E-2</v>
      </c>
      <c r="M20" s="159">
        <f ca="1">(G20-F20)/$H20</f>
        <v>5.993816159836262E-2</v>
      </c>
      <c r="N20" s="159">
        <f ca="1">(H20-G20)/$H20</f>
        <v>0.32681497889799566</v>
      </c>
      <c r="O20" s="123"/>
      <c r="W20" s="3">
        <v>43004</v>
      </c>
      <c r="X20" s="2">
        <v>80.91</v>
      </c>
      <c r="Y20" s="2">
        <f t="shared" si="2"/>
        <v>-3.2206147000422834E-3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0.93615152095974818</v>
      </c>
      <c r="F21" s="124">
        <f ca="1">SUMIFS(INDIRECT("fincad_data!"&amp;$B21),fincad_data!$C:$C,$C20,fincad_data!$D:$D,F$13,fincad_data!$B:$B,$D$2,fincad_data!$A:$A,$D$1)</f>
        <v>0.8372803429148532</v>
      </c>
      <c r="G21" s="124">
        <f ca="1">SUMIFS(INDIRECT("fincad_data!"&amp;$B21),fincad_data!$C:$C,$C20,fincad_data!$D:$D,G$13,fincad_data!$B:$B,$D$2,fincad_data!$A:$A,$D$1)</f>
        <v>0.71119087456389185</v>
      </c>
      <c r="H21" s="124">
        <f ca="1">SUMIFS(INDIRECT("fincad_data!"&amp;$B21),fincad_data!$C:$C,$C20,fincad_data!$D:$D,H$13,fincad_data!$B:$B,$D$2,fincad_data!$A:$A,$D$1)</f>
        <v>0.60493294991617297</v>
      </c>
      <c r="I21" s="124"/>
      <c r="K21" s="160">
        <f ca="1">E21/$H21</f>
        <v>1.5475293932814753</v>
      </c>
      <c r="L21" s="160">
        <f ca="1">(F21-E21)/$H21</f>
        <v>-0.16344154845358613</v>
      </c>
      <c r="M21" s="160">
        <f ca="1">(G21-F21)/$H21</f>
        <v>-0.20843544457023522</v>
      </c>
      <c r="N21" s="160">
        <f ca="1">(H21-G21)/$H21</f>
        <v>-0.17565240025765386</v>
      </c>
      <c r="O21" s="124"/>
      <c r="W21" s="3">
        <v>43003</v>
      </c>
      <c r="X21" s="2">
        <v>81.171000000000006</v>
      </c>
      <c r="Y21" s="2">
        <f t="shared" si="2"/>
        <v>-1.0441655219990315E-2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1.0300143759820981</v>
      </c>
      <c r="F22" s="123">
        <f ca="1">SUMIFS(INDIRECT("fincad_data!"&amp;$B22),fincad_data!$C:$C,$C22,fincad_data!$D:$D,F$13,fincad_data!$B:$B,$D$2,fincad_data!$A:$A,$D$1)</f>
        <v>1.0603182363159731</v>
      </c>
      <c r="G22" s="123">
        <f ca="1">SUMIFS(INDIRECT("fincad_data!"&amp;$B22),fincad_data!$C:$C,$C22,fincad_data!$D:$D,G$13,fincad_data!$B:$B,$D$2,fincad_data!$A:$A,$D$1)</f>
        <v>1.107269694071553</v>
      </c>
      <c r="H22" s="123">
        <f ca="1">SUMIFS(INDIRECT("fincad_data!"&amp;$B22),fincad_data!$C:$C,$C22,fincad_data!$D:$D,H$13,fincad_data!$B:$B,$D$2,fincad_data!$A:$A,$D$1)</f>
        <v>1.1659871033991782</v>
      </c>
      <c r="I22" s="123">
        <f ca="1">SUMIFS(INDIRECT("fincad_data!"&amp;$B22),fincad_data!$C:$C,$C22,fincad_data!$D:$D,I$13,fincad_data!$B:$B,$D$2,fincad_data!$A:$A,$D$1)</f>
        <v>1.9285748398705762</v>
      </c>
      <c r="K22" s="159">
        <f ca="1">E22/$I22</f>
        <v>0.53408058359364519</v>
      </c>
      <c r="L22" s="159">
        <f ca="1">(F22-E22)/$I22</f>
        <v>1.5713084972066031E-2</v>
      </c>
      <c r="M22" s="159">
        <f ca="1">(G22-F22)/$I22</f>
        <v>2.4345157255463674E-2</v>
      </c>
      <c r="N22" s="159">
        <f ca="1">(H22-G22)/$I22</f>
        <v>3.0446010242239651E-2</v>
      </c>
      <c r="O22" s="159">
        <f ca="1">(I22-H22)/$I22</f>
        <v>0.39541516393658549</v>
      </c>
      <c r="W22" s="3">
        <v>43000</v>
      </c>
      <c r="X22" s="2">
        <v>82.022999999999996</v>
      </c>
      <c r="Y22" s="2">
        <f t="shared" si="2"/>
        <v>-1.9609401741817016E-3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1.0002958991811504</v>
      </c>
      <c r="F23" s="124">
        <f ca="1">SUMIFS(INDIRECT("fincad_data!"&amp;$B23),fincad_data!$C:$C,$C22,fincad_data!$D:$D,F$13,fincad_data!$B:$B,$D$2,fincad_data!$A:$A,$D$1)</f>
        <v>0.9920337563956384</v>
      </c>
      <c r="G23" s="124">
        <f ca="1">SUMIFS(INDIRECT("fincad_data!"&amp;$B23),fincad_data!$C:$C,$C22,fincad_data!$D:$D,G$13,fincad_data!$B:$B,$D$2,fincad_data!$A:$A,$D$1)</f>
        <v>0.98629257460662967</v>
      </c>
      <c r="H23" s="124">
        <f ca="1">SUMIFS(INDIRECT("fincad_data!"&amp;$B23),fincad_data!$C:$C,$C22,fincad_data!$D:$D,H$13,fincad_data!$B:$B,$D$2,fincad_data!$A:$A,$D$1)</f>
        <v>0.97697127078621326</v>
      </c>
      <c r="I23" s="124">
        <f ca="1">SUMIFS(INDIRECT("fincad_data!"&amp;$B23),fincad_data!$C:$C,$C22,fincad_data!$D:$D,I$13,fincad_data!$B:$B,$D$2,fincad_data!$A:$A,$D$1)</f>
        <v>0.88507190524044954</v>
      </c>
      <c r="K23" s="161">
        <f ca="1">E23/$I23</f>
        <v>1.1301860258567327</v>
      </c>
      <c r="L23" s="161">
        <f ca="1">(F23-E23)/$I23</f>
        <v>-9.3349961021159805E-3</v>
      </c>
      <c r="M23" s="161">
        <f ca="1">(G23-F23)/$I23</f>
        <v>-6.4866840253493428E-3</v>
      </c>
      <c r="N23" s="161">
        <f ca="1">(H23-G23)/$I23</f>
        <v>-1.0531691001856018E-2</v>
      </c>
      <c r="O23" s="161">
        <f ca="1">(I23-H23)/$I23</f>
        <v>-0.10383265472741134</v>
      </c>
      <c r="W23" s="3">
        <v>42999</v>
      </c>
      <c r="X23" s="2">
        <v>82.183999999999997</v>
      </c>
      <c r="Y23" s="2">
        <f t="shared" si="2"/>
        <v>-4.431420508419502E-3</v>
      </c>
    </row>
    <row r="24" spans="1:25" x14ac:dyDescent="0.25">
      <c r="A24" s="48"/>
      <c r="K24" s="16"/>
      <c r="W24" s="3">
        <v>42998</v>
      </c>
      <c r="X24" s="2">
        <v>82.549000000000007</v>
      </c>
      <c r="Y24" s="2">
        <f t="shared" si="2"/>
        <v>1.0974732100766502E-2</v>
      </c>
    </row>
    <row r="25" spans="1:25" x14ac:dyDescent="0.25">
      <c r="A25" s="48"/>
      <c r="C25" s="41" t="s">
        <v>32</v>
      </c>
      <c r="D25" s="40">
        <f ca="1">D6</f>
        <v>80.426614206245603</v>
      </c>
      <c r="L25" s="71"/>
      <c r="W25" s="3">
        <v>42997</v>
      </c>
      <c r="X25" s="2">
        <v>81.647999999999996</v>
      </c>
      <c r="Y25" s="2">
        <f t="shared" si="2"/>
        <v>7.8323764003615601E-3</v>
      </c>
    </row>
    <row r="26" spans="1:25" x14ac:dyDescent="0.25">
      <c r="A26" s="48"/>
      <c r="L26" s="2"/>
      <c r="W26" s="3">
        <v>42996</v>
      </c>
      <c r="X26" s="2">
        <v>81.010999999999996</v>
      </c>
      <c r="Y26" s="2">
        <f t="shared" si="2"/>
        <v>1.6183732090380193E-3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80.88</v>
      </c>
      <c r="Y27" s="2">
        <f t="shared" si="2"/>
        <v>1.572637677229478E-2</v>
      </c>
    </row>
    <row r="28" spans="1:25" x14ac:dyDescent="0.25">
      <c r="A28" s="48"/>
      <c r="C28" s="8" t="s">
        <v>30</v>
      </c>
      <c r="D28" s="29">
        <f ca="1">E6</f>
        <v>79.920873388000004</v>
      </c>
      <c r="L28" s="71"/>
      <c r="W28" s="3">
        <v>42992</v>
      </c>
      <c r="X28" s="2">
        <v>79.617999999999995</v>
      </c>
      <c r="Y28" s="2">
        <f t="shared" si="2"/>
        <v>-4.6739304053607829E-3</v>
      </c>
    </row>
    <row r="29" spans="1:25" x14ac:dyDescent="0.25">
      <c r="A29" s="48"/>
      <c r="C29" s="11" t="s">
        <v>14</v>
      </c>
      <c r="D29" s="30">
        <f ca="1">E7</f>
        <v>79.420207382100003</v>
      </c>
      <c r="W29" s="3">
        <v>42991</v>
      </c>
      <c r="X29" s="2">
        <v>79.991</v>
      </c>
      <c r="Y29" s="2">
        <f t="shared" si="2"/>
        <v>-3.7434066249141624E-3</v>
      </c>
    </row>
    <row r="30" spans="1:25" x14ac:dyDescent="0.25">
      <c r="A30" s="48"/>
      <c r="C30" s="11" t="s">
        <v>8</v>
      </c>
      <c r="D30" s="30">
        <f ca="1">E8</f>
        <v>78.902690359999994</v>
      </c>
      <c r="L30" s="71"/>
      <c r="W30" s="3">
        <v>42990</v>
      </c>
      <c r="X30" s="2">
        <v>80.290999999999997</v>
      </c>
      <c r="Y30" s="2">
        <f t="shared" si="2"/>
        <v>1.1789087997778128E-2</v>
      </c>
    </row>
    <row r="31" spans="1:25" x14ac:dyDescent="0.25">
      <c r="A31" s="48"/>
      <c r="C31" s="11" t="s">
        <v>6</v>
      </c>
      <c r="D31" s="30">
        <f ca="1">E9</f>
        <v>78.360008167499998</v>
      </c>
      <c r="L31" s="1"/>
      <c r="W31" s="3">
        <v>42989</v>
      </c>
      <c r="X31" s="2">
        <v>79.349999999999994</v>
      </c>
      <c r="Y31" s="2">
        <f t="shared" si="2"/>
        <v>1.3001610134162605E-2</v>
      </c>
    </row>
    <row r="32" spans="1:25" x14ac:dyDescent="0.25">
      <c r="A32" s="48"/>
      <c r="B32" s="48"/>
      <c r="C32" s="18" t="s">
        <v>67</v>
      </c>
      <c r="D32" s="31">
        <f ca="1">E10</f>
        <v>75.949483159851894</v>
      </c>
      <c r="F32" s="4"/>
      <c r="G32" s="4"/>
      <c r="H32" s="4"/>
      <c r="L32" s="2"/>
      <c r="N32" s="74"/>
      <c r="W32" s="3">
        <v>42986</v>
      </c>
      <c r="X32" s="2">
        <v>78.325000000000003</v>
      </c>
      <c r="Y32" s="2">
        <f t="shared" si="2"/>
        <v>-1.5181575803373442E-3</v>
      </c>
    </row>
    <row r="33" spans="1:25" x14ac:dyDescent="0.25">
      <c r="A33" s="48"/>
      <c r="B33" s="48"/>
      <c r="L33" s="72"/>
      <c r="N33" s="75"/>
      <c r="W33" s="3">
        <v>42985</v>
      </c>
      <c r="X33" s="2">
        <v>78.444000000000003</v>
      </c>
      <c r="Y33" s="2">
        <f t="shared" si="2"/>
        <v>-2.3937468457354717E-3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78.632000000000005</v>
      </c>
      <c r="Y34" s="2">
        <f t="shared" si="2"/>
        <v>-1.1312146510166199E-3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78.721000000000004</v>
      </c>
      <c r="Y35" s="2">
        <f t="shared" si="2"/>
        <v>1.7800159815555383E-3</v>
      </c>
    </row>
    <row r="36" spans="1:25" x14ac:dyDescent="0.25">
      <c r="A36" s="48"/>
      <c r="B36" s="48"/>
      <c r="C36" s="49" t="s">
        <v>30</v>
      </c>
      <c r="D36" s="105">
        <f ca="1">AC2</f>
        <v>9.1145470462587169E-2</v>
      </c>
      <c r="E36" s="106">
        <f ca="1">$D$25-$D$25*D36*SQRT(B39)/SQRT($B$42)</f>
        <v>76.77604389461851</v>
      </c>
      <c r="F36" s="106">
        <f ca="1">$D$25+$D$25*D36*SQRT(B39)/SQRT($B$42)</f>
        <v>84.077184517872695</v>
      </c>
      <c r="G36" s="106">
        <f ca="1">IF(D28&gt;$D$25,F36,E36)/D28</f>
        <v>0.96065071163431903</v>
      </c>
      <c r="H36" s="106">
        <f ca="1">(D28-$D$25)/($D$25*D36*SQRT(B39)/SQRT($B$42))</f>
        <v>-0.13853748183805975</v>
      </c>
      <c r="I36" s="106">
        <f ca="1">AF2</f>
        <v>5.2620000000000005</v>
      </c>
      <c r="J36" s="106">
        <f ca="1">$D$25+IF(D28&gt;$D$25,I36,I36*-1)</f>
        <v>75.164614206245602</v>
      </c>
      <c r="K36" s="107">
        <f ca="1">J36/D28</f>
        <v>0.9404878978403588</v>
      </c>
      <c r="L36" s="72"/>
      <c r="W36" s="3">
        <v>42982</v>
      </c>
      <c r="X36" s="2">
        <v>78.581000000000003</v>
      </c>
      <c r="Y36" s="2">
        <f t="shared" si="2"/>
        <v>-4.1526769478330327E-3</v>
      </c>
    </row>
    <row r="37" spans="1:25" x14ac:dyDescent="0.25">
      <c r="A37" s="48"/>
      <c r="B37" s="48"/>
      <c r="C37" s="50" t="s">
        <v>14</v>
      </c>
      <c r="D37" s="108">
        <f ca="1">AC3</f>
        <v>8.6342247293469676E-2</v>
      </c>
      <c r="E37" s="109">
        <f ca="1">$D$25-$D$25*D37*SQRT(B40)/SQRT($B$42)</f>
        <v>75.516312963539704</v>
      </c>
      <c r="F37" s="109">
        <f ca="1">$D$25+$D$25*D37*SQRT(B40)/SQRT($B$42)</f>
        <v>85.336915448951501</v>
      </c>
      <c r="G37" s="109">
        <f ca="1">IF(D29&gt;$D$25,F37,E37)/D29</f>
        <v>0.9508450739774803</v>
      </c>
      <c r="H37" s="109">
        <f ca="1">(D29-$D$25)/($D$25*D37*SQRT(B40)/SQRT($B$42))</f>
        <v>-0.20495826516562235</v>
      </c>
      <c r="I37" s="109">
        <f ca="1">AF3</f>
        <v>7.0790000000000077</v>
      </c>
      <c r="J37" s="109">
        <f ca="1">$D$25+IF(D29&gt;$D$25,I37,I37*-1)</f>
        <v>73.347614206245595</v>
      </c>
      <c r="K37" s="110">
        <f ca="1">J37/D29</f>
        <v>0.92353843718087458</v>
      </c>
      <c r="L37" s="73"/>
      <c r="W37" s="3">
        <v>42979</v>
      </c>
      <c r="X37" s="2">
        <v>78.908000000000001</v>
      </c>
      <c r="Y37" s="2">
        <f t="shared" si="2"/>
        <v>-4.0545335307865416E-4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8.2632973849283614E-2</v>
      </c>
      <c r="E38" s="109">
        <f ca="1">$D$25-$D$25*D38*SQRT(B41)/SQRT($B$42)</f>
        <v>74.709603193972924</v>
      </c>
      <c r="F38" s="109">
        <f ca="1">$D$25+$D$25*D38*SQRT(B41)/SQRT($B$42)</f>
        <v>86.143625218518281</v>
      </c>
      <c r="G38" s="109">
        <f ca="1">IF(D30&gt;$D$25,F38,E38)/D30</f>
        <v>0.94685748804133596</v>
      </c>
      <c r="H38" s="109">
        <f ca="1">(D30-$D$25)/($D$25*D38*SQRT(B41)/SQRT($B$42))</f>
        <v>-0.26655954361015005</v>
      </c>
      <c r="I38" s="109">
        <f ca="1">AF4</f>
        <v>7.6410000000000053</v>
      </c>
      <c r="J38" s="109">
        <f ca="1">$D$25+IF(D30&gt;$D$25,I38,I38*-1)</f>
        <v>72.785614206245597</v>
      </c>
      <c r="K38" s="110">
        <f ca="1">J38/D30</f>
        <v>0.92247316123385992</v>
      </c>
      <c r="W38" s="3">
        <v>42978</v>
      </c>
      <c r="X38" s="2">
        <v>78.94</v>
      </c>
      <c r="Y38" s="2">
        <f t="shared" si="2"/>
        <v>-5.7221329228932223E-3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8.9001423116801801E-2</v>
      </c>
      <c r="E39" s="109">
        <f ca="1">$D$25-$D$25*D39*SQRT(B42)/SQRT($B$42)</f>
        <v>73.26853108542376</v>
      </c>
      <c r="F39" s="109">
        <f ca="1">$D$25+$D$25*D39*SQRT(B42)/SQRT($B$42)</f>
        <v>87.584697327067445</v>
      </c>
      <c r="G39" s="109">
        <f ca="1">IF(D31&gt;$D$25,F39,E39)/D31</f>
        <v>0.93502454630692677</v>
      </c>
      <c r="H39" s="109">
        <f ca="1">(D31-$D$25)/($D$25*D39*SQRT(B42)/SQRT($B$42))</f>
        <v>-0.28870942176322889</v>
      </c>
      <c r="I39" s="109">
        <f ca="1">AF5</f>
        <v>8.2980000000000018</v>
      </c>
      <c r="J39" s="109">
        <f ca="1">$D$25+IF(D31&gt;$D$25,I39,I39*-1)</f>
        <v>72.128614206245601</v>
      </c>
      <c r="K39" s="110">
        <f ca="1">J39/D31</f>
        <v>0.92047736968155547</v>
      </c>
      <c r="L39" s="72"/>
      <c r="W39" s="3">
        <v>42977</v>
      </c>
      <c r="X39" s="2">
        <v>79.393000000000001</v>
      </c>
      <c r="Y39" s="2">
        <f t="shared" si="2"/>
        <v>-2.5033821294644047E-3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0.12141152679925366</v>
      </c>
      <c r="E40" s="112">
        <f ca="1">$D$25-$D$25*D40*SQRT(B43)/SQRT($B$42)</f>
        <v>66.617217541021546</v>
      </c>
      <c r="F40" s="112">
        <f ca="1">$D$25+$D$25*D40*SQRT(B43)/SQRT($B$42)</f>
        <v>94.236010871469659</v>
      </c>
      <c r="G40" s="112">
        <f ca="1">IF(D32&gt;$D$25,F40,E40)/D32</f>
        <v>0.87712535713786755</v>
      </c>
      <c r="H40" s="112">
        <f ca="1">(D32-$D$25)/($D$25*D40*SQRT(B43)/SQRT($B$42))</f>
        <v>-0.32420902628341353</v>
      </c>
      <c r="I40" s="112">
        <f ca="1">AF6</f>
        <v>12.245000000000005</v>
      </c>
      <c r="J40" s="112">
        <f ca="1">$D$25+IF(D32&gt;$D$25,I40,I40*-1)</f>
        <v>68.181614206245598</v>
      </c>
      <c r="K40" s="113">
        <f ca="1">J40/D32</f>
        <v>0.89772321508420061</v>
      </c>
      <c r="L40" s="72"/>
      <c r="W40" s="3">
        <v>42976</v>
      </c>
      <c r="X40" s="2">
        <v>79.591999999999999</v>
      </c>
      <c r="Y40" s="2">
        <f t="shared" si="2"/>
        <v>4.0412234046586773E-3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79.271000000000001</v>
      </c>
      <c r="Y41" s="2">
        <f t="shared" si="2"/>
        <v>1.0097058827567059E-3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79.191000000000003</v>
      </c>
      <c r="Y42" s="2">
        <f t="shared" si="2"/>
        <v>1.933906523898115E-3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79.037999999999997</v>
      </c>
      <c r="Y43" s="2">
        <f t="shared" si="2"/>
        <v>3.3457562957167194E-3</v>
      </c>
    </row>
    <row r="44" spans="1:25" x14ac:dyDescent="0.25">
      <c r="A44" s="48"/>
      <c r="C44" s="49" t="s">
        <v>30</v>
      </c>
      <c r="D44" s="108">
        <f ca="1">G6</f>
        <v>8.8680588764896803E-2</v>
      </c>
      <c r="E44" s="109">
        <f ca="1">$D$25-$D$25*D44*SQRT(B47)/SQRT($B$42)</f>
        <v>76.874767658965695</v>
      </c>
      <c r="F44" s="109">
        <f ca="1">$D$25+$D$25*D44*SQRT(B47)/SQRT($B$50)</f>
        <v>83.978460753525511</v>
      </c>
      <c r="G44" s="109">
        <f ca="1">IF(D28&gt;$D$25,F44,E44)/D28</f>
        <v>0.96188598047163387</v>
      </c>
      <c r="H44" s="109">
        <f ca="1">(D28-$D$25)/($D$25*D44*SQRT(B47)/SQRT($B$50))</f>
        <v>-0.14238813853962998</v>
      </c>
      <c r="I44" s="116">
        <f ca="1">D44/D36</f>
        <v>0.9729566188513763</v>
      </c>
      <c r="W44" s="3">
        <v>42970</v>
      </c>
      <c r="X44" s="2">
        <v>78.774000000000001</v>
      </c>
      <c r="Y44" s="2">
        <f t="shared" si="2"/>
        <v>-1.2276130222508685E-2</v>
      </c>
    </row>
    <row r="45" spans="1:25" x14ac:dyDescent="0.25">
      <c r="A45" s="48"/>
      <c r="C45" s="50" t="s">
        <v>14</v>
      </c>
      <c r="D45" s="108">
        <f ca="1">G7</f>
        <v>9.9021182449310699E-2</v>
      </c>
      <c r="E45" s="109">
        <f ca="1">$D$25-$D$25*D45*SQRT(B48)/SQRT($B$42)</f>
        <v>74.795259331007927</v>
      </c>
      <c r="F45" s="109">
        <f ca="1">$D$25+$D$25*D45*SQRT(B48)/SQRT($B$50)</f>
        <v>86.057969081483279</v>
      </c>
      <c r="G45" s="109">
        <f ca="1">IF(D29&gt;$D$25,F45,E45)/D29</f>
        <v>0.94176610457788279</v>
      </c>
      <c r="H45" s="109">
        <f ca="1">(D29-$D$25)/($D$25*D45*SQRT(B48)/SQRT($B$50))</f>
        <v>-0.17871486461828137</v>
      </c>
      <c r="I45" s="116">
        <f ca="1">D45/D37</f>
        <v>1.1468450909407817</v>
      </c>
      <c r="W45" s="3">
        <v>42969</v>
      </c>
      <c r="X45" s="2">
        <v>79.747</v>
      </c>
      <c r="Y45" s="2">
        <f t="shared" si="2"/>
        <v>-1.1529834721321485E-3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0.105392851004576</v>
      </c>
      <c r="E46" s="109">
        <f ca="1">$D$25-$D$25*D46*SQRT(B49)/SQRT($B$42)</f>
        <v>73.134947674832262</v>
      </c>
      <c r="F46" s="109">
        <f ca="1">$D$25+$D$25*D46*SQRT(B49)/SQRT($B$50)</f>
        <v>87.718280737658944</v>
      </c>
      <c r="G46" s="109">
        <f ca="1">IF(D30&gt;$D$25,F46,E46)/D30</f>
        <v>0.92690055739732147</v>
      </c>
      <c r="H46" s="109">
        <f ca="1">(D30-$D$25)/($D$25*D46*SQRT(B49)/SQRT($B$50))</f>
        <v>-0.20899527421891395</v>
      </c>
      <c r="I46" s="116">
        <f ca="1">D46/D38</f>
        <v>1.2754333542056069</v>
      </c>
      <c r="W46" s="3">
        <v>42968</v>
      </c>
      <c r="X46" s="2">
        <v>79.838999999999999</v>
      </c>
      <c r="Y46" s="2">
        <f t="shared" si="2"/>
        <v>-1.3776778635220027E-4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0.108630669791018</v>
      </c>
      <c r="E47" s="109">
        <f ca="1">$D$25-$D$25*D47*SQRT(B50)/SQRT($B$42)</f>
        <v>71.689817235997339</v>
      </c>
      <c r="F47" s="109">
        <f ca="1">$D$25+$D$25*D47*SQRT(B50)/SQRT($B$50)</f>
        <v>89.163411176493867</v>
      </c>
      <c r="G47" s="109">
        <f ca="1">IF(D31&gt;$D$25,F47,E47)/D31</f>
        <v>0.91487761311554916</v>
      </c>
      <c r="H47" s="109">
        <f ca="1">(D31-$D$25)/($D$25*D47*SQRT(B50)/SQRT($B$50))</f>
        <v>-0.23654046737987547</v>
      </c>
      <c r="I47" s="116">
        <f ca="1">D47/D39</f>
        <v>1.2205498068098932</v>
      </c>
      <c r="W47" s="3">
        <v>42965</v>
      </c>
      <c r="X47" s="2">
        <v>79.849999999999994</v>
      </c>
      <c r="Y47" s="2">
        <f t="shared" si="2"/>
        <v>8.0182419290013946E-4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0.116487910921487</v>
      </c>
      <c r="E48" s="112">
        <f ca="1">$D$25-$D$25*D48*SQRT(B51)/SQRT($B$42)</f>
        <v>67.177231622680338</v>
      </c>
      <c r="F48" s="112">
        <f ca="1">$D$25+$D$25*D48*SQRT(B51)/SQRT($B$50)</f>
        <v>93.675996789810867</v>
      </c>
      <c r="G48" s="112">
        <f ca="1">IF(D32&gt;$D$25,F48,E48)/D32</f>
        <v>0.88449886461098781</v>
      </c>
      <c r="H48" s="112">
        <f ca="1">(D32-$D$25)/($D$25*D48*SQRT(B51)/SQRT($B$50))</f>
        <v>-0.33791242860985898</v>
      </c>
      <c r="I48" s="117">
        <f ca="1">D48/D40</f>
        <v>0.95944688278315171</v>
      </c>
      <c r="W48" s="3">
        <v>42964</v>
      </c>
      <c r="X48" s="2">
        <v>79.786000000000001</v>
      </c>
      <c r="Y48" s="2">
        <f t="shared" si="2"/>
        <v>-9.9024292950800792E-3</v>
      </c>
    </row>
    <row r="49" spans="2:25" x14ac:dyDescent="0.25">
      <c r="B49" s="58">
        <f>B41</f>
        <v>185</v>
      </c>
      <c r="W49" s="3">
        <v>42963</v>
      </c>
      <c r="X49" s="2">
        <v>80.58</v>
      </c>
      <c r="Y49" s="2">
        <f t="shared" si="2"/>
        <v>6.2368323466932465E-3</v>
      </c>
    </row>
    <row r="50" spans="2:25" x14ac:dyDescent="0.25">
      <c r="B50" s="58">
        <f>B42</f>
        <v>250</v>
      </c>
      <c r="W50" s="3">
        <v>42962</v>
      </c>
      <c r="X50" s="2">
        <v>80.078999999999994</v>
      </c>
      <c r="Y50" s="2">
        <f t="shared" si="2"/>
        <v>2.3504417897314946E-3</v>
      </c>
    </row>
    <row r="51" spans="2:25" x14ac:dyDescent="0.25">
      <c r="B51" s="58">
        <v>500</v>
      </c>
      <c r="W51" s="3">
        <v>42961</v>
      </c>
      <c r="X51" s="2">
        <v>79.891000000000005</v>
      </c>
      <c r="Y51" s="2">
        <f t="shared" si="2"/>
        <v>1.8777344563112417E-4</v>
      </c>
    </row>
    <row r="52" spans="2:25" x14ac:dyDescent="0.25">
      <c r="W52" s="3">
        <v>42958</v>
      </c>
      <c r="X52" s="2">
        <v>79.876000000000005</v>
      </c>
      <c r="Y52" s="2">
        <f t="shared" si="2"/>
        <v>5.3601258100415905E-3</v>
      </c>
    </row>
    <row r="53" spans="2:25" x14ac:dyDescent="0.25">
      <c r="W53" s="3">
        <v>42957</v>
      </c>
      <c r="X53" s="2">
        <v>79.448999999999998</v>
      </c>
      <c r="Y53" s="2">
        <f t="shared" si="2"/>
        <v>-1.6168349565454827E-2</v>
      </c>
    </row>
    <row r="54" spans="2:25" x14ac:dyDescent="0.25">
      <c r="W54" s="3">
        <v>42956</v>
      </c>
      <c r="X54" s="2">
        <v>80.744</v>
      </c>
      <c r="Y54" s="2">
        <f t="shared" si="2"/>
        <v>-1.2995614262687658E-3</v>
      </c>
    </row>
    <row r="55" spans="2:25" x14ac:dyDescent="0.25">
      <c r="B55" s="58"/>
      <c r="W55" s="3">
        <v>42955</v>
      </c>
      <c r="X55" s="2">
        <v>80.849000000000004</v>
      </c>
      <c r="Y55" s="2">
        <f t="shared" si="2"/>
        <v>-8.5104800282802748E-3</v>
      </c>
    </row>
    <row r="56" spans="2:25" x14ac:dyDescent="0.25">
      <c r="B56" s="64"/>
      <c r="W56" s="3">
        <v>42954</v>
      </c>
      <c r="X56" s="2">
        <v>81.540000000000006</v>
      </c>
      <c r="Y56" s="2">
        <f t="shared" si="2"/>
        <v>-5.4548035895115813E-3</v>
      </c>
    </row>
    <row r="57" spans="2:25" x14ac:dyDescent="0.25">
      <c r="W57" s="3">
        <v>42951</v>
      </c>
      <c r="X57" s="2">
        <v>81.986000000000004</v>
      </c>
      <c r="Y57" s="2">
        <f t="shared" si="2"/>
        <v>2.1245688646991182E-3</v>
      </c>
    </row>
    <row r="58" spans="2:25" x14ac:dyDescent="0.25">
      <c r="W58" s="3">
        <v>42950</v>
      </c>
      <c r="X58" s="2">
        <v>81.811999999999998</v>
      </c>
      <c r="Y58" s="2">
        <f t="shared" si="2"/>
        <v>-5.2421883613793093E-3</v>
      </c>
    </row>
    <row r="59" spans="2:25" x14ac:dyDescent="0.25">
      <c r="W59" s="3">
        <v>42949</v>
      </c>
      <c r="X59" s="2">
        <v>82.242000000000004</v>
      </c>
      <c r="Y59" s="2">
        <f t="shared" si="2"/>
        <v>-2.0649369029134656E-3</v>
      </c>
    </row>
    <row r="60" spans="2:25" x14ac:dyDescent="0.25">
      <c r="W60" s="3">
        <v>42948</v>
      </c>
      <c r="X60" s="2">
        <v>82.412000000000006</v>
      </c>
      <c r="Y60" s="2">
        <f t="shared" si="2"/>
        <v>-4.9868170835992614E-3</v>
      </c>
    </row>
    <row r="61" spans="2:25" x14ac:dyDescent="0.25">
      <c r="W61" s="3">
        <v>42947</v>
      </c>
      <c r="X61" s="2">
        <v>82.823999999999998</v>
      </c>
      <c r="Y61" s="2">
        <f t="shared" si="2"/>
        <v>-3.9764358509084569E-3</v>
      </c>
    </row>
    <row r="62" spans="2:25" x14ac:dyDescent="0.25">
      <c r="W62" s="3">
        <v>42944</v>
      </c>
      <c r="X62" s="2">
        <v>83.153999999999996</v>
      </c>
      <c r="Y62" s="2">
        <f t="shared" si="2"/>
        <v>-1.7182238037799949E-3</v>
      </c>
    </row>
    <row r="63" spans="2:25" x14ac:dyDescent="0.25">
      <c r="W63" s="3">
        <v>42943</v>
      </c>
      <c r="X63" s="2">
        <v>83.296999999999997</v>
      </c>
      <c r="Y63" s="2">
        <f t="shared" si="2"/>
        <v>-3.4754714880605849E-3</v>
      </c>
    </row>
    <row r="64" spans="2:25" x14ac:dyDescent="0.25">
      <c r="W64" s="3">
        <v>42942</v>
      </c>
      <c r="X64" s="2">
        <v>83.587000000000003</v>
      </c>
      <c r="Y64" s="2">
        <f t="shared" si="2"/>
        <v>7.2040365831991995E-3</v>
      </c>
    </row>
    <row r="65" spans="11:25" x14ac:dyDescent="0.25">
      <c r="W65" s="3">
        <v>42941</v>
      </c>
      <c r="X65" s="2">
        <v>82.986999999999995</v>
      </c>
      <c r="Y65" s="2">
        <f t="shared" si="2"/>
        <v>4.178043607553081E-3</v>
      </c>
    </row>
    <row r="66" spans="11:25" x14ac:dyDescent="0.25">
      <c r="W66" s="3">
        <v>42940</v>
      </c>
      <c r="X66" s="2">
        <v>82.641000000000005</v>
      </c>
      <c r="Y66" s="2">
        <f t="shared" si="2"/>
        <v>-2.2360963465255404E-3</v>
      </c>
    </row>
    <row r="67" spans="11:25" x14ac:dyDescent="0.25">
      <c r="K67" s="48"/>
      <c r="W67" s="3">
        <v>42937</v>
      </c>
      <c r="X67" s="2">
        <v>82.825999999999993</v>
      </c>
      <c r="Y67" s="2">
        <f t="shared" si="2"/>
        <v>4.9513620275982648E-4</v>
      </c>
    </row>
    <row r="68" spans="11:25" x14ac:dyDescent="0.25">
      <c r="W68" s="3">
        <v>42936</v>
      </c>
      <c r="X68" s="2">
        <v>82.784999999999997</v>
      </c>
      <c r="Y68" s="2">
        <f t="shared" si="2"/>
        <v>5.0862961606286819E-3</v>
      </c>
    </row>
    <row r="69" spans="11:25" x14ac:dyDescent="0.25">
      <c r="W69" s="3">
        <v>42935</v>
      </c>
      <c r="X69" s="2">
        <v>82.364999999999995</v>
      </c>
      <c r="Y69" s="2">
        <f t="shared" si="2"/>
        <v>1.8213277529625335E-4</v>
      </c>
    </row>
    <row r="70" spans="11:25" x14ac:dyDescent="0.25">
      <c r="W70" s="3">
        <v>42934</v>
      </c>
      <c r="X70" s="2">
        <v>82.35</v>
      </c>
      <c r="Y70" s="2">
        <f t="shared" ref="Y70:Y133" si="3">LN(X70/X71)</f>
        <v>-9.9525441818450124E-4</v>
      </c>
    </row>
    <row r="71" spans="11:25" x14ac:dyDescent="0.25">
      <c r="W71" s="3">
        <v>42933</v>
      </c>
      <c r="X71" s="2">
        <v>82.432000000000002</v>
      </c>
      <c r="Y71" s="2">
        <f t="shared" si="3"/>
        <v>-2.9314521979874435E-3</v>
      </c>
    </row>
    <row r="72" spans="11:25" x14ac:dyDescent="0.25">
      <c r="W72" s="3">
        <v>42930</v>
      </c>
      <c r="X72" s="2">
        <v>82.674000000000007</v>
      </c>
      <c r="Y72" s="2">
        <f t="shared" si="3"/>
        <v>-2.9831840717295384E-3</v>
      </c>
    </row>
    <row r="73" spans="11:25" x14ac:dyDescent="0.25">
      <c r="W73" s="3">
        <v>42929</v>
      </c>
      <c r="X73" s="2">
        <v>82.921000000000006</v>
      </c>
      <c r="Y73" s="2">
        <f t="shared" si="3"/>
        <v>8.879041307782113E-3</v>
      </c>
    </row>
    <row r="74" spans="11:25" x14ac:dyDescent="0.25">
      <c r="W74" s="3">
        <v>42928</v>
      </c>
      <c r="X74" s="2">
        <v>82.188000000000002</v>
      </c>
      <c r="Y74" s="2">
        <f t="shared" si="3"/>
        <v>-1.6412280066782415E-3</v>
      </c>
    </row>
    <row r="75" spans="11:25" x14ac:dyDescent="0.25">
      <c r="W75" s="3">
        <v>42927</v>
      </c>
      <c r="X75" s="2">
        <v>82.322999999999993</v>
      </c>
      <c r="Y75" s="2">
        <f t="shared" si="3"/>
        <v>-7.6598127406816239E-3</v>
      </c>
    </row>
    <row r="76" spans="11:25" x14ac:dyDescent="0.25">
      <c r="W76" s="3">
        <v>42926</v>
      </c>
      <c r="X76" s="2">
        <v>82.956000000000003</v>
      </c>
      <c r="Y76" s="2">
        <f t="shared" si="3"/>
        <v>7.2330114674696111E-5</v>
      </c>
    </row>
    <row r="77" spans="11:25" x14ac:dyDescent="0.25">
      <c r="W77" s="3">
        <v>42923</v>
      </c>
      <c r="X77" s="2">
        <v>82.95</v>
      </c>
      <c r="Y77" s="2">
        <f t="shared" si="3"/>
        <v>7.0410046627921953E-3</v>
      </c>
    </row>
    <row r="78" spans="11:25" x14ac:dyDescent="0.25">
      <c r="W78" s="3">
        <v>42922</v>
      </c>
      <c r="X78" s="2">
        <v>82.367999999999995</v>
      </c>
      <c r="Y78" s="2">
        <f t="shared" si="3"/>
        <v>-2.3767381983496355E-3</v>
      </c>
    </row>
    <row r="79" spans="11:25" x14ac:dyDescent="0.25">
      <c r="W79" s="3">
        <v>42921</v>
      </c>
      <c r="X79" s="2">
        <v>82.563999999999993</v>
      </c>
      <c r="Y79" s="2">
        <f t="shared" si="3"/>
        <v>4.844843875834939E-5</v>
      </c>
    </row>
    <row r="80" spans="11:25" x14ac:dyDescent="0.25">
      <c r="W80" s="3">
        <v>42920</v>
      </c>
      <c r="X80" s="2">
        <v>82.56</v>
      </c>
      <c r="Y80" s="2">
        <f t="shared" si="3"/>
        <v>-1.8152119705623449E-3</v>
      </c>
    </row>
    <row r="81" spans="23:25" x14ac:dyDescent="0.25">
      <c r="W81" s="3">
        <v>42919</v>
      </c>
      <c r="X81" s="2">
        <v>82.71</v>
      </c>
      <c r="Y81" s="2">
        <f t="shared" si="3"/>
        <v>4.0342419649533291E-3</v>
      </c>
    </row>
    <row r="82" spans="23:25" x14ac:dyDescent="0.25">
      <c r="W82" s="3">
        <v>42916</v>
      </c>
      <c r="X82" s="2">
        <v>82.376999999999995</v>
      </c>
      <c r="Y82" s="2">
        <f t="shared" si="3"/>
        <v>6.0637240149783054E-3</v>
      </c>
    </row>
    <row r="83" spans="23:25" x14ac:dyDescent="0.25">
      <c r="W83" s="3">
        <v>42915</v>
      </c>
      <c r="X83" s="2">
        <v>81.879000000000005</v>
      </c>
      <c r="Y83" s="2">
        <f t="shared" si="3"/>
        <v>-1.8546768784227442E-3</v>
      </c>
    </row>
    <row r="84" spans="23:25" x14ac:dyDescent="0.25">
      <c r="W84" s="3">
        <v>42914</v>
      </c>
      <c r="X84" s="2">
        <v>82.031000000000006</v>
      </c>
      <c r="Y84" s="2">
        <f t="shared" si="3"/>
        <v>4.2880507458958987E-3</v>
      </c>
    </row>
    <row r="85" spans="23:25" x14ac:dyDescent="0.25">
      <c r="W85" s="3">
        <v>42913</v>
      </c>
      <c r="X85" s="2">
        <v>81.680000000000007</v>
      </c>
      <c r="Y85" s="2">
        <f t="shared" si="3"/>
        <v>1.9485180888177637E-3</v>
      </c>
    </row>
    <row r="86" spans="23:25" x14ac:dyDescent="0.25">
      <c r="W86" s="3">
        <v>42912</v>
      </c>
      <c r="X86" s="2">
        <v>81.521000000000001</v>
      </c>
      <c r="Y86" s="2">
        <f t="shared" si="3"/>
        <v>5.6957079534832537E-3</v>
      </c>
    </row>
    <row r="87" spans="23:25" x14ac:dyDescent="0.25">
      <c r="W87" s="3">
        <v>42909</v>
      </c>
      <c r="X87" s="2">
        <v>81.058000000000007</v>
      </c>
      <c r="Y87" s="2">
        <f t="shared" si="3"/>
        <v>2.3467520620290869E-3</v>
      </c>
    </row>
    <row r="88" spans="23:25" x14ac:dyDescent="0.25">
      <c r="W88" s="3">
        <v>42908</v>
      </c>
      <c r="X88" s="2">
        <v>80.867999999999995</v>
      </c>
      <c r="Y88" s="2">
        <f t="shared" si="3"/>
        <v>4.685242646437709E-3</v>
      </c>
    </row>
    <row r="89" spans="23:25" x14ac:dyDescent="0.25">
      <c r="W89" s="3">
        <v>42907</v>
      </c>
      <c r="X89" s="2">
        <v>80.489999999999995</v>
      </c>
      <c r="Y89" s="2">
        <f t="shared" si="3"/>
        <v>-2.6675781196005607E-3</v>
      </c>
    </row>
    <row r="90" spans="23:25" x14ac:dyDescent="0.25">
      <c r="W90" s="3">
        <v>42906</v>
      </c>
      <c r="X90" s="2">
        <v>80.704999999999998</v>
      </c>
      <c r="Y90" s="2">
        <f t="shared" si="3"/>
        <v>2.3545303130625194E-4</v>
      </c>
    </row>
    <row r="91" spans="23:25" x14ac:dyDescent="0.25">
      <c r="W91" s="3">
        <v>42905</v>
      </c>
      <c r="X91" s="2">
        <v>80.686000000000007</v>
      </c>
      <c r="Y91" s="2">
        <f t="shared" si="3"/>
        <v>3.3270464695220256E-3</v>
      </c>
    </row>
    <row r="92" spans="23:25" x14ac:dyDescent="0.25">
      <c r="W92" s="3">
        <v>42902</v>
      </c>
      <c r="X92" s="2">
        <v>80.418000000000006</v>
      </c>
      <c r="Y92" s="2">
        <f t="shared" si="3"/>
        <v>5.6614983309183917E-3</v>
      </c>
    </row>
    <row r="93" spans="23:25" x14ac:dyDescent="0.25">
      <c r="W93" s="3">
        <v>42901</v>
      </c>
      <c r="X93" s="2">
        <v>79.963999999999999</v>
      </c>
      <c r="Y93" s="2">
        <f t="shared" si="3"/>
        <v>5.2159203462415109E-3</v>
      </c>
    </row>
    <row r="94" spans="23:25" x14ac:dyDescent="0.25">
      <c r="W94" s="3">
        <v>42900</v>
      </c>
      <c r="X94" s="2">
        <v>79.548000000000002</v>
      </c>
      <c r="Y94" s="2">
        <f t="shared" si="3"/>
        <v>8.4261366120846968E-4</v>
      </c>
    </row>
    <row r="95" spans="23:25" x14ac:dyDescent="0.25">
      <c r="W95" s="3">
        <v>42899</v>
      </c>
      <c r="X95" s="2">
        <v>79.480999999999995</v>
      </c>
      <c r="Y95" s="2">
        <f t="shared" si="3"/>
        <v>4.223751291208582E-3</v>
      </c>
    </row>
    <row r="96" spans="23:25" x14ac:dyDescent="0.25">
      <c r="W96" s="3">
        <v>42898</v>
      </c>
      <c r="X96" s="2">
        <v>79.146000000000001</v>
      </c>
      <c r="Y96" s="2">
        <f t="shared" si="3"/>
        <v>-5.1543582649821703E-3</v>
      </c>
    </row>
    <row r="97" spans="23:25" x14ac:dyDescent="0.25">
      <c r="W97" s="3">
        <v>42895</v>
      </c>
      <c r="X97" s="2">
        <v>79.555000000000007</v>
      </c>
      <c r="Y97" s="2">
        <f t="shared" si="3"/>
        <v>2.3533420122186766E-3</v>
      </c>
    </row>
    <row r="98" spans="23:25" x14ac:dyDescent="0.25">
      <c r="W98" s="3">
        <v>42894</v>
      </c>
      <c r="X98" s="2">
        <v>79.367999999999995</v>
      </c>
      <c r="Y98" s="2">
        <f t="shared" si="3"/>
        <v>4.5208376129593601E-3</v>
      </c>
    </row>
    <row r="99" spans="23:25" x14ac:dyDescent="0.25">
      <c r="W99" s="3">
        <v>42893</v>
      </c>
      <c r="X99" s="2">
        <v>79.010000000000005</v>
      </c>
      <c r="Y99" s="2">
        <f t="shared" si="3"/>
        <v>5.2663425544406655E-3</v>
      </c>
    </row>
    <row r="100" spans="23:25" x14ac:dyDescent="0.25">
      <c r="W100" s="3">
        <v>42892</v>
      </c>
      <c r="X100" s="2">
        <v>78.594999999999999</v>
      </c>
      <c r="Y100" s="2">
        <f t="shared" si="3"/>
        <v>-3.315320182936479E-3</v>
      </c>
    </row>
    <row r="101" spans="23:25" x14ac:dyDescent="0.25">
      <c r="W101" s="3">
        <v>42891</v>
      </c>
      <c r="X101" s="2">
        <v>78.855999999999995</v>
      </c>
      <c r="Y101" s="2">
        <f t="shared" si="3"/>
        <v>-2.4091649823945011E-4</v>
      </c>
    </row>
    <row r="102" spans="23:25" x14ac:dyDescent="0.25">
      <c r="W102" s="3">
        <v>42888</v>
      </c>
      <c r="X102" s="2">
        <v>78.875</v>
      </c>
      <c r="Y102" s="2">
        <f t="shared" si="3"/>
        <v>3.2509203583746776E-3</v>
      </c>
    </row>
    <row r="103" spans="23:25" x14ac:dyDescent="0.25">
      <c r="W103" s="3">
        <v>42887</v>
      </c>
      <c r="X103" s="2">
        <v>78.619</v>
      </c>
      <c r="Y103" s="2">
        <f t="shared" si="3"/>
        <v>1.7695852458948411E-3</v>
      </c>
    </row>
    <row r="104" spans="23:25" x14ac:dyDescent="0.25">
      <c r="W104" s="3">
        <v>42886</v>
      </c>
      <c r="X104" s="2">
        <v>78.48</v>
      </c>
      <c r="Y104" s="2">
        <f t="shared" si="3"/>
        <v>-2.1510996081793941E-3</v>
      </c>
    </row>
    <row r="105" spans="23:25" x14ac:dyDescent="0.25">
      <c r="W105" s="3">
        <v>42885</v>
      </c>
      <c r="X105" s="2">
        <v>78.649000000000001</v>
      </c>
      <c r="Y105" s="2">
        <f t="shared" si="3"/>
        <v>1.7306986923928784E-3</v>
      </c>
    </row>
    <row r="106" spans="23:25" x14ac:dyDescent="0.25">
      <c r="W106" s="3">
        <v>42884</v>
      </c>
      <c r="X106" s="2">
        <v>78.513000000000005</v>
      </c>
      <c r="Y106" s="2">
        <f t="shared" si="3"/>
        <v>-1.1202058276450219E-3</v>
      </c>
    </row>
    <row r="107" spans="23:25" x14ac:dyDescent="0.25">
      <c r="W107" s="3">
        <v>42881</v>
      </c>
      <c r="X107" s="2">
        <v>78.600999999999999</v>
      </c>
      <c r="Y107" s="2">
        <f t="shared" si="3"/>
        <v>7.3817648314532833E-4</v>
      </c>
    </row>
    <row r="108" spans="23:25" x14ac:dyDescent="0.25">
      <c r="W108" s="3">
        <v>42880</v>
      </c>
      <c r="X108" s="2">
        <v>78.543000000000006</v>
      </c>
      <c r="Y108" s="2">
        <f t="shared" si="3"/>
        <v>-2.164185288167106E-4</v>
      </c>
    </row>
    <row r="109" spans="23:25" x14ac:dyDescent="0.25">
      <c r="W109" s="3">
        <v>42879</v>
      </c>
      <c r="X109" s="2">
        <v>78.56</v>
      </c>
      <c r="Y109" s="2">
        <f t="shared" si="3"/>
        <v>2.4214629814371226E-3</v>
      </c>
    </row>
    <row r="110" spans="23:25" x14ac:dyDescent="0.25">
      <c r="W110" s="3">
        <v>42878</v>
      </c>
      <c r="X110" s="2">
        <v>78.37</v>
      </c>
      <c r="Y110" s="2">
        <f t="shared" si="3"/>
        <v>6.5673903209111798E-3</v>
      </c>
    </row>
    <row r="111" spans="23:25" x14ac:dyDescent="0.25">
      <c r="W111" s="3">
        <v>42877</v>
      </c>
      <c r="X111" s="2">
        <v>77.856999999999999</v>
      </c>
      <c r="Y111" s="2">
        <f t="shared" si="3"/>
        <v>1.0510103202196638E-2</v>
      </c>
    </row>
    <row r="112" spans="23:25" x14ac:dyDescent="0.25">
      <c r="W112" s="3">
        <v>42874</v>
      </c>
      <c r="X112" s="2">
        <v>77.043000000000006</v>
      </c>
      <c r="Y112" s="2">
        <f t="shared" si="3"/>
        <v>1.6237881991608429E-3</v>
      </c>
    </row>
    <row r="113" spans="23:25" x14ac:dyDescent="0.25">
      <c r="W113" s="3">
        <v>42873</v>
      </c>
      <c r="X113" s="2">
        <v>76.918000000000006</v>
      </c>
      <c r="Y113" s="2">
        <f t="shared" si="3"/>
        <v>-1.5599812833887243E-4</v>
      </c>
    </row>
    <row r="114" spans="23:25" x14ac:dyDescent="0.25">
      <c r="W114" s="3">
        <v>42872</v>
      </c>
      <c r="X114" s="2">
        <v>76.930000000000007</v>
      </c>
      <c r="Y114" s="2">
        <f t="shared" si="3"/>
        <v>-1.2029268194362189E-2</v>
      </c>
    </row>
    <row r="115" spans="23:25" x14ac:dyDescent="0.25">
      <c r="W115" s="3">
        <v>42871</v>
      </c>
      <c r="X115" s="2">
        <v>77.861000000000004</v>
      </c>
      <c r="Y115" s="2">
        <f t="shared" si="3"/>
        <v>-5.7118130802050193E-3</v>
      </c>
    </row>
    <row r="116" spans="23:25" x14ac:dyDescent="0.25">
      <c r="W116" s="3">
        <v>42870</v>
      </c>
      <c r="X116" s="2">
        <v>78.307000000000002</v>
      </c>
      <c r="Y116" s="2">
        <f t="shared" si="3"/>
        <v>5.8402553327450788E-3</v>
      </c>
    </row>
    <row r="117" spans="23:25" x14ac:dyDescent="0.25">
      <c r="W117" s="3">
        <v>42867</v>
      </c>
      <c r="X117" s="2">
        <v>77.850999999999999</v>
      </c>
      <c r="Y117" s="2">
        <f t="shared" si="3"/>
        <v>-1.7197570911231723E-3</v>
      </c>
    </row>
    <row r="118" spans="23:25" x14ac:dyDescent="0.25">
      <c r="W118" s="3">
        <v>42866</v>
      </c>
      <c r="X118" s="2">
        <v>77.984999999999999</v>
      </c>
      <c r="Y118" s="2">
        <f t="shared" si="3"/>
        <v>-1.6797287317660687E-2</v>
      </c>
    </row>
    <row r="119" spans="23:25" x14ac:dyDescent="0.25">
      <c r="W119" s="3">
        <v>42865</v>
      </c>
      <c r="X119" s="2">
        <v>79.305999999999997</v>
      </c>
      <c r="Y119" s="2">
        <f t="shared" si="3"/>
        <v>9.0693229433658901E-3</v>
      </c>
    </row>
    <row r="120" spans="23:25" x14ac:dyDescent="0.25">
      <c r="W120" s="3">
        <v>42864</v>
      </c>
      <c r="X120" s="2">
        <v>78.59</v>
      </c>
      <c r="Y120" s="2">
        <f t="shared" si="3"/>
        <v>4.5529114567074806E-3</v>
      </c>
    </row>
    <row r="121" spans="23:25" x14ac:dyDescent="0.25">
      <c r="W121" s="3">
        <v>42863</v>
      </c>
      <c r="X121" s="2">
        <v>78.233000000000004</v>
      </c>
      <c r="Y121" s="2">
        <f t="shared" si="3"/>
        <v>3.1494072888834141E-3</v>
      </c>
    </row>
    <row r="122" spans="23:25" x14ac:dyDescent="0.25">
      <c r="W122" s="3">
        <v>42860</v>
      </c>
      <c r="X122" s="2">
        <v>77.986999999999995</v>
      </c>
      <c r="Y122" s="2">
        <f t="shared" si="3"/>
        <v>9.4175634678760785E-3</v>
      </c>
    </row>
    <row r="123" spans="23:25" x14ac:dyDescent="0.25">
      <c r="W123" s="3">
        <v>42859</v>
      </c>
      <c r="X123" s="2">
        <v>77.256</v>
      </c>
      <c r="Y123" s="2">
        <f t="shared" si="3"/>
        <v>-3.7725168123443576E-3</v>
      </c>
    </row>
    <row r="124" spans="23:25" x14ac:dyDescent="0.25">
      <c r="W124" s="3">
        <v>42858</v>
      </c>
      <c r="X124" s="2">
        <v>77.548000000000002</v>
      </c>
      <c r="Y124" s="2">
        <f t="shared" si="3"/>
        <v>-1.5076059629095754E-3</v>
      </c>
    </row>
    <row r="125" spans="23:25" x14ac:dyDescent="0.25">
      <c r="W125" s="3">
        <v>42857</v>
      </c>
      <c r="X125" s="2">
        <v>77.665000000000006</v>
      </c>
      <c r="Y125" s="2">
        <f t="shared" si="3"/>
        <v>5.422516675857629E-3</v>
      </c>
    </row>
    <row r="126" spans="23:25" x14ac:dyDescent="0.25">
      <c r="W126" s="3">
        <v>42856</v>
      </c>
      <c r="X126" s="2">
        <v>77.245000000000005</v>
      </c>
      <c r="Y126" s="2">
        <f t="shared" si="3"/>
        <v>9.1687087664567759E-3</v>
      </c>
    </row>
    <row r="127" spans="23:25" x14ac:dyDescent="0.25">
      <c r="W127" s="3">
        <v>42853</v>
      </c>
      <c r="X127" s="2">
        <v>76.540000000000006</v>
      </c>
      <c r="Y127" s="2">
        <f t="shared" si="3"/>
        <v>4.1816946926881746E-4</v>
      </c>
    </row>
    <row r="128" spans="23:25" x14ac:dyDescent="0.25">
      <c r="W128" s="3">
        <v>42852</v>
      </c>
      <c r="X128" s="2">
        <v>76.507999999999996</v>
      </c>
      <c r="Y128" s="2">
        <f t="shared" si="3"/>
        <v>-1.0455876211961069E-4</v>
      </c>
    </row>
    <row r="129" spans="23:25" x14ac:dyDescent="0.25">
      <c r="W129" s="3">
        <v>42851</v>
      </c>
      <c r="X129" s="2">
        <v>76.516000000000005</v>
      </c>
      <c r="Y129" s="2">
        <f t="shared" si="3"/>
        <v>-9.4046415263359974E-3</v>
      </c>
    </row>
    <row r="130" spans="23:25" x14ac:dyDescent="0.25">
      <c r="W130" s="3">
        <v>42850</v>
      </c>
      <c r="X130" s="2">
        <v>77.239000000000004</v>
      </c>
      <c r="Y130" s="2">
        <f t="shared" si="3"/>
        <v>2.9302720446061363E-3</v>
      </c>
    </row>
    <row r="131" spans="23:25" x14ac:dyDescent="0.25">
      <c r="W131" s="3">
        <v>42849</v>
      </c>
      <c r="X131" s="2">
        <v>77.013000000000005</v>
      </c>
      <c r="Y131" s="2">
        <f t="shared" si="3"/>
        <v>6.0562437243187111E-3</v>
      </c>
    </row>
    <row r="132" spans="23:25" x14ac:dyDescent="0.25">
      <c r="W132" s="3">
        <v>42846</v>
      </c>
      <c r="X132" s="2">
        <v>76.548000000000002</v>
      </c>
      <c r="Y132" s="2">
        <f t="shared" si="3"/>
        <v>-1.27942365064189E-3</v>
      </c>
    </row>
    <row r="133" spans="23:25" x14ac:dyDescent="0.25">
      <c r="W133" s="3">
        <v>42845</v>
      </c>
      <c r="X133" s="2">
        <v>76.646000000000001</v>
      </c>
      <c r="Y133" s="2">
        <f t="shared" si="3"/>
        <v>5.4292145893844544E-3</v>
      </c>
    </row>
    <row r="134" spans="23:25" x14ac:dyDescent="0.25">
      <c r="W134" s="3">
        <v>42844</v>
      </c>
      <c r="X134" s="2">
        <v>76.230999999999995</v>
      </c>
      <c r="Y134" s="2">
        <f t="shared" ref="Y134:Y197" si="4">LN(X134/X135)</f>
        <v>-1.6122164910342544E-3</v>
      </c>
    </row>
    <row r="135" spans="23:25" x14ac:dyDescent="0.25">
      <c r="W135" s="3">
        <v>42843</v>
      </c>
      <c r="X135" s="2">
        <v>76.353999999999999</v>
      </c>
      <c r="Y135" s="2">
        <f t="shared" si="4"/>
        <v>3.9298393201488114E-4</v>
      </c>
    </row>
    <row r="136" spans="23:25" x14ac:dyDescent="0.25">
      <c r="W136" s="3">
        <v>42842</v>
      </c>
      <c r="X136" s="2">
        <v>76.323999999999998</v>
      </c>
      <c r="Y136" s="2">
        <f t="shared" si="4"/>
        <v>4.1883090721125792E-3</v>
      </c>
    </row>
    <row r="137" spans="23:25" x14ac:dyDescent="0.25">
      <c r="W137" s="3">
        <v>42839</v>
      </c>
      <c r="X137" s="2">
        <v>76.004999999999995</v>
      </c>
      <c r="Y137" s="2">
        <f t="shared" si="4"/>
        <v>-4.5158064059365264E-3</v>
      </c>
    </row>
    <row r="138" spans="23:25" x14ac:dyDescent="0.25">
      <c r="W138" s="3">
        <v>42838</v>
      </c>
      <c r="X138" s="2">
        <v>76.349000000000004</v>
      </c>
      <c r="Y138" s="2">
        <f t="shared" si="4"/>
        <v>5.2923725748333632E-3</v>
      </c>
    </row>
    <row r="139" spans="23:25" x14ac:dyDescent="0.25">
      <c r="W139" s="3">
        <v>42837</v>
      </c>
      <c r="X139" s="2">
        <v>75.945999999999998</v>
      </c>
      <c r="Y139" s="2">
        <f t="shared" si="4"/>
        <v>-4.3226691756474518E-3</v>
      </c>
    </row>
    <row r="140" spans="23:25" x14ac:dyDescent="0.25">
      <c r="W140" s="3">
        <v>42836</v>
      </c>
      <c r="X140" s="2">
        <v>76.275000000000006</v>
      </c>
      <c r="Y140" s="2">
        <f t="shared" si="4"/>
        <v>-1.2533386224003391E-2</v>
      </c>
    </row>
    <row r="141" spans="23:25" x14ac:dyDescent="0.25">
      <c r="W141" s="3">
        <v>42835</v>
      </c>
      <c r="X141" s="2">
        <v>77.236999999999995</v>
      </c>
      <c r="Y141" s="2">
        <f t="shared" si="4"/>
        <v>1.8920745886166711E-3</v>
      </c>
    </row>
    <row r="142" spans="23:25" x14ac:dyDescent="0.25">
      <c r="W142" s="3">
        <v>42832</v>
      </c>
      <c r="X142" s="2">
        <v>77.090999999999994</v>
      </c>
      <c r="Y142" s="2">
        <f t="shared" si="4"/>
        <v>-1.736696566525186E-3</v>
      </c>
    </row>
    <row r="143" spans="23:25" x14ac:dyDescent="0.25">
      <c r="W143" s="3">
        <v>42831</v>
      </c>
      <c r="X143" s="2">
        <v>77.224999999999994</v>
      </c>
      <c r="Y143" s="2">
        <f t="shared" si="4"/>
        <v>1.749668333474356E-3</v>
      </c>
    </row>
    <row r="144" spans="23:25" x14ac:dyDescent="0.25">
      <c r="W144" s="3">
        <v>42830</v>
      </c>
      <c r="X144" s="2">
        <v>77.09</v>
      </c>
      <c r="Y144" s="2">
        <f t="shared" si="4"/>
        <v>-1.6978702940187453E-3</v>
      </c>
    </row>
    <row r="145" spans="23:25" x14ac:dyDescent="0.25">
      <c r="W145" s="3">
        <v>42829</v>
      </c>
      <c r="X145" s="2">
        <v>77.221000000000004</v>
      </c>
      <c r="Y145" s="2">
        <f t="shared" si="4"/>
        <v>-7.2386011828652055E-3</v>
      </c>
    </row>
    <row r="146" spans="23:25" x14ac:dyDescent="0.25">
      <c r="W146" s="3">
        <v>42828</v>
      </c>
      <c r="X146" s="2">
        <v>77.781999999999996</v>
      </c>
      <c r="Y146" s="2">
        <f t="shared" si="4"/>
        <v>-3.5420981592468315E-3</v>
      </c>
    </row>
    <row r="147" spans="23:25" x14ac:dyDescent="0.25">
      <c r="W147" s="3">
        <v>42825</v>
      </c>
      <c r="X147" s="2">
        <v>78.058000000000007</v>
      </c>
      <c r="Y147" s="2">
        <f t="shared" si="4"/>
        <v>-2.9677408125211155E-3</v>
      </c>
    </row>
    <row r="148" spans="23:25" x14ac:dyDescent="0.25">
      <c r="W148" s="3">
        <v>42824</v>
      </c>
      <c r="X148" s="2">
        <v>78.290000000000006</v>
      </c>
      <c r="Y148" s="2">
        <f t="shared" si="4"/>
        <v>2.7115538971475288E-3</v>
      </c>
    </row>
    <row r="149" spans="23:25" x14ac:dyDescent="0.25">
      <c r="W149" s="3">
        <v>42823</v>
      </c>
      <c r="X149" s="2">
        <v>78.078000000000003</v>
      </c>
      <c r="Y149" s="2">
        <f t="shared" si="4"/>
        <v>1.589417889978839E-3</v>
      </c>
    </row>
    <row r="150" spans="23:25" x14ac:dyDescent="0.25">
      <c r="W150" s="3">
        <v>42822</v>
      </c>
      <c r="X150" s="2">
        <v>77.953999999999994</v>
      </c>
      <c r="Y150" s="2">
        <f t="shared" si="4"/>
        <v>-7.6965506663488026E-5</v>
      </c>
    </row>
    <row r="151" spans="23:25" x14ac:dyDescent="0.25">
      <c r="W151" s="3">
        <v>42821</v>
      </c>
      <c r="X151" s="2">
        <v>77.959999999999994</v>
      </c>
      <c r="Y151" s="2">
        <f t="shared" si="4"/>
        <v>-2.8179857254488952E-3</v>
      </c>
    </row>
    <row r="152" spans="23:25" x14ac:dyDescent="0.25">
      <c r="W152" s="3">
        <v>42818</v>
      </c>
      <c r="X152" s="2">
        <v>78.180000000000007</v>
      </c>
      <c r="Y152" s="2">
        <f t="shared" si="4"/>
        <v>2.6255978709419912E-3</v>
      </c>
    </row>
    <row r="153" spans="23:25" x14ac:dyDescent="0.25">
      <c r="W153" s="3">
        <v>42817</v>
      </c>
      <c r="X153" s="2">
        <v>77.974999999999994</v>
      </c>
      <c r="Y153" s="2">
        <f t="shared" si="4"/>
        <v>-4.2104247663943013E-3</v>
      </c>
    </row>
    <row r="154" spans="23:25" x14ac:dyDescent="0.25">
      <c r="W154" s="3">
        <v>42816</v>
      </c>
      <c r="X154" s="2">
        <v>78.304000000000002</v>
      </c>
      <c r="Y154" s="2">
        <f t="shared" si="4"/>
        <v>-4.701334331182209E-3</v>
      </c>
    </row>
    <row r="155" spans="23:25" x14ac:dyDescent="0.25">
      <c r="W155" s="3">
        <v>42815</v>
      </c>
      <c r="X155" s="2">
        <v>78.673000000000002</v>
      </c>
      <c r="Y155" s="2">
        <f t="shared" si="4"/>
        <v>-9.1983466616467995E-3</v>
      </c>
    </row>
    <row r="156" spans="23:25" x14ac:dyDescent="0.25">
      <c r="W156" s="3">
        <v>42814</v>
      </c>
      <c r="X156" s="2">
        <v>79.400000000000006</v>
      </c>
      <c r="Y156" s="2">
        <f t="shared" si="4"/>
        <v>3.8487066025472898E-3</v>
      </c>
    </row>
    <row r="157" spans="23:25" x14ac:dyDescent="0.25">
      <c r="W157" s="3">
        <v>42811</v>
      </c>
      <c r="X157" s="2">
        <v>79.094999999999999</v>
      </c>
      <c r="Y157" s="2">
        <f t="shared" si="4"/>
        <v>-8.8462030285475887E-4</v>
      </c>
    </row>
    <row r="158" spans="23:25" x14ac:dyDescent="0.25">
      <c r="W158" s="3">
        <v>42810</v>
      </c>
      <c r="X158" s="2">
        <v>79.165000000000006</v>
      </c>
      <c r="Y158" s="2">
        <f t="shared" si="4"/>
        <v>-8.8284692337820148E-3</v>
      </c>
    </row>
    <row r="159" spans="23:25" x14ac:dyDescent="0.25">
      <c r="W159" s="3">
        <v>42809</v>
      </c>
      <c r="X159" s="2">
        <v>79.867000000000004</v>
      </c>
      <c r="Y159" s="2">
        <f t="shared" si="4"/>
        <v>5.9273572091190713E-3</v>
      </c>
    </row>
    <row r="160" spans="23:25" x14ac:dyDescent="0.25">
      <c r="W160" s="3">
        <v>42808</v>
      </c>
      <c r="X160" s="2">
        <v>79.394999999999996</v>
      </c>
      <c r="Y160" s="2">
        <f t="shared" si="4"/>
        <v>-1.786928218170919E-3</v>
      </c>
    </row>
    <row r="161" spans="23:25" x14ac:dyDescent="0.25">
      <c r="W161" s="3">
        <v>42807</v>
      </c>
      <c r="X161" s="2">
        <v>79.537000000000006</v>
      </c>
      <c r="Y161" s="2">
        <f t="shared" si="4"/>
        <v>1.1951265425950814E-3</v>
      </c>
    </row>
    <row r="162" spans="23:25" x14ac:dyDescent="0.25">
      <c r="W162" s="3">
        <v>42804</v>
      </c>
      <c r="X162" s="2">
        <v>79.441999999999993</v>
      </c>
      <c r="Y162" s="2">
        <f t="shared" si="4"/>
        <v>1.4864646300530773E-3</v>
      </c>
    </row>
    <row r="163" spans="23:25" x14ac:dyDescent="0.25">
      <c r="W163" s="3">
        <v>42803</v>
      </c>
      <c r="X163" s="2">
        <v>79.323999999999998</v>
      </c>
      <c r="Y163" s="2">
        <f t="shared" si="4"/>
        <v>3.1439618318707388E-3</v>
      </c>
    </row>
    <row r="164" spans="23:25" x14ac:dyDescent="0.25">
      <c r="W164" s="3">
        <v>42802</v>
      </c>
      <c r="X164" s="2">
        <v>79.075000000000003</v>
      </c>
      <c r="Y164" s="2">
        <f t="shared" si="4"/>
        <v>-2.4125159325595153E-3</v>
      </c>
    </row>
    <row r="165" spans="23:25" x14ac:dyDescent="0.25">
      <c r="W165" s="3">
        <v>42801</v>
      </c>
      <c r="X165" s="2">
        <v>79.266000000000005</v>
      </c>
      <c r="Y165" s="2">
        <f t="shared" si="4"/>
        <v>-4.9457391986872891E-3</v>
      </c>
    </row>
    <row r="166" spans="23:25" x14ac:dyDescent="0.25">
      <c r="W166" s="3">
        <v>42800</v>
      </c>
      <c r="X166" s="2">
        <v>79.659000000000006</v>
      </c>
      <c r="Y166" s="2">
        <f t="shared" si="4"/>
        <v>-6.2321871635562598E-3</v>
      </c>
    </row>
    <row r="167" spans="23:25" x14ac:dyDescent="0.25">
      <c r="W167" s="3">
        <v>42797</v>
      </c>
      <c r="X167" s="2">
        <v>80.156999999999996</v>
      </c>
      <c r="Y167" s="2">
        <f t="shared" si="4"/>
        <v>-8.0640087093304547E-3</v>
      </c>
    </row>
    <row r="168" spans="23:25" x14ac:dyDescent="0.25">
      <c r="W168" s="3">
        <v>42796</v>
      </c>
      <c r="X168" s="2">
        <v>80.805999999999997</v>
      </c>
      <c r="Y168" s="2">
        <f t="shared" si="4"/>
        <v>-5.3688256478672623E-3</v>
      </c>
    </row>
    <row r="169" spans="23:25" x14ac:dyDescent="0.25">
      <c r="W169" s="3">
        <v>42795</v>
      </c>
      <c r="X169" s="2">
        <v>81.241</v>
      </c>
      <c r="Y169" s="2">
        <f t="shared" si="4"/>
        <v>1.7247543421386781E-3</v>
      </c>
    </row>
    <row r="170" spans="23:25" x14ac:dyDescent="0.25">
      <c r="W170" s="3">
        <v>42794</v>
      </c>
      <c r="X170" s="2">
        <v>81.100999999999999</v>
      </c>
      <c r="Y170" s="2">
        <f t="shared" si="4"/>
        <v>7.3984561921913597E-5</v>
      </c>
    </row>
    <row r="171" spans="23:25" x14ac:dyDescent="0.25">
      <c r="W171" s="3">
        <v>42793</v>
      </c>
      <c r="X171" s="2">
        <v>81.094999999999999</v>
      </c>
      <c r="Y171" s="2">
        <f t="shared" si="4"/>
        <v>4.3748061568281331E-3</v>
      </c>
    </row>
    <row r="172" spans="23:25" x14ac:dyDescent="0.25">
      <c r="W172" s="3">
        <v>42790</v>
      </c>
      <c r="X172" s="2">
        <v>80.741</v>
      </c>
      <c r="Y172" s="2">
        <f t="shared" si="4"/>
        <v>-8.2638982308752187E-3</v>
      </c>
    </row>
    <row r="173" spans="23:25" x14ac:dyDescent="0.25">
      <c r="W173" s="3">
        <v>42789</v>
      </c>
      <c r="X173" s="2">
        <v>81.411000000000001</v>
      </c>
      <c r="Y173" s="2">
        <f t="shared" si="4"/>
        <v>-5.6487463741372004E-4</v>
      </c>
    </row>
    <row r="174" spans="23:25" x14ac:dyDescent="0.25">
      <c r="W174" s="3">
        <v>42788</v>
      </c>
      <c r="X174" s="2">
        <v>81.456999999999994</v>
      </c>
      <c r="Y174" s="2">
        <f t="shared" si="4"/>
        <v>7.1228573036536064E-4</v>
      </c>
    </row>
    <row r="175" spans="23:25" x14ac:dyDescent="0.25">
      <c r="W175" s="3">
        <v>42787</v>
      </c>
      <c r="X175" s="2">
        <v>81.399000000000001</v>
      </c>
      <c r="Y175" s="2">
        <f t="shared" si="4"/>
        <v>9.8329633409717054E-4</v>
      </c>
    </row>
    <row r="176" spans="23:25" x14ac:dyDescent="0.25">
      <c r="W176" s="3">
        <v>42786</v>
      </c>
      <c r="X176" s="2">
        <v>81.319000000000003</v>
      </c>
      <c r="Y176" s="2">
        <f t="shared" si="4"/>
        <v>3.0173737277396544E-3</v>
      </c>
    </row>
    <row r="177" spans="23:25" x14ac:dyDescent="0.25">
      <c r="W177" s="3">
        <v>42783</v>
      </c>
      <c r="X177" s="2">
        <v>81.073999999999998</v>
      </c>
      <c r="Y177" s="2">
        <f t="shared" si="4"/>
        <v>-7.1039960524262799E-3</v>
      </c>
    </row>
    <row r="178" spans="23:25" x14ac:dyDescent="0.25">
      <c r="W178" s="3">
        <v>42782</v>
      </c>
      <c r="X178" s="2">
        <v>81.652000000000001</v>
      </c>
      <c r="Y178" s="2">
        <f t="shared" si="4"/>
        <v>-9.7621201206231981E-3</v>
      </c>
    </row>
    <row r="179" spans="23:25" x14ac:dyDescent="0.25">
      <c r="W179" s="3">
        <v>42781</v>
      </c>
      <c r="X179" s="2">
        <v>82.453000000000003</v>
      </c>
      <c r="Y179" s="2">
        <f t="shared" si="4"/>
        <v>6.6683949753661266E-3</v>
      </c>
    </row>
    <row r="180" spans="23:25" x14ac:dyDescent="0.25">
      <c r="W180" s="3">
        <v>42780</v>
      </c>
      <c r="X180" s="2">
        <v>81.905000000000001</v>
      </c>
      <c r="Y180" s="2">
        <f t="shared" si="4"/>
        <v>3.57147605012712E-3</v>
      </c>
    </row>
    <row r="181" spans="23:25" x14ac:dyDescent="0.25">
      <c r="W181" s="3">
        <v>42779</v>
      </c>
      <c r="X181" s="2">
        <v>81.613</v>
      </c>
      <c r="Y181" s="2">
        <f t="shared" si="4"/>
        <v>1.4468943348713839E-3</v>
      </c>
    </row>
    <row r="182" spans="23:25" x14ac:dyDescent="0.25">
      <c r="W182" s="3">
        <v>42776</v>
      </c>
      <c r="X182" s="2">
        <v>81.495000000000005</v>
      </c>
      <c r="Y182" s="2">
        <f t="shared" si="4"/>
        <v>1.3015399298118699E-3</v>
      </c>
    </row>
    <row r="183" spans="23:25" x14ac:dyDescent="0.25">
      <c r="W183" s="3">
        <v>42775</v>
      </c>
      <c r="X183" s="2">
        <v>81.388999999999996</v>
      </c>
      <c r="Y183" s="2">
        <f t="shared" si="4"/>
        <v>9.096273613731574E-4</v>
      </c>
    </row>
    <row r="184" spans="23:25" x14ac:dyDescent="0.25">
      <c r="W184" s="3">
        <v>42774</v>
      </c>
      <c r="X184" s="2">
        <v>81.314999999999998</v>
      </c>
      <c r="Y184" s="2">
        <f t="shared" si="4"/>
        <v>-9.0714396246986077E-3</v>
      </c>
    </row>
    <row r="185" spans="23:25" x14ac:dyDescent="0.25">
      <c r="W185" s="3">
        <v>42773</v>
      </c>
      <c r="X185" s="2">
        <v>82.055999999999997</v>
      </c>
      <c r="Y185" s="2">
        <f t="shared" si="4"/>
        <v>3.0024554795030009E-3</v>
      </c>
    </row>
    <row r="186" spans="23:25" x14ac:dyDescent="0.25">
      <c r="W186" s="3">
        <v>42772</v>
      </c>
      <c r="X186" s="2">
        <v>81.81</v>
      </c>
      <c r="Y186" s="2">
        <f t="shared" si="4"/>
        <v>-6.4696755080106702E-3</v>
      </c>
    </row>
    <row r="187" spans="23:25" x14ac:dyDescent="0.25">
      <c r="W187" s="3">
        <v>42769</v>
      </c>
      <c r="X187" s="2">
        <v>82.340999999999994</v>
      </c>
      <c r="Y187" s="2">
        <f t="shared" si="4"/>
        <v>1.60437591387708E-3</v>
      </c>
    </row>
    <row r="188" spans="23:25" x14ac:dyDescent="0.25">
      <c r="W188" s="3">
        <v>42768</v>
      </c>
      <c r="X188" s="2">
        <v>82.209000000000003</v>
      </c>
      <c r="Y188" s="2">
        <f t="shared" si="4"/>
        <v>-2.8059709025177429E-3</v>
      </c>
    </row>
    <row r="189" spans="23:25" x14ac:dyDescent="0.25">
      <c r="W189" s="3">
        <v>42767</v>
      </c>
      <c r="X189" s="2">
        <v>82.44</v>
      </c>
      <c r="Y189" s="2">
        <f t="shared" si="4"/>
        <v>-3.6383482300581833E-4</v>
      </c>
    </row>
    <row r="190" spans="23:25" x14ac:dyDescent="0.25">
      <c r="W190" s="3">
        <v>42766</v>
      </c>
      <c r="X190" s="2">
        <v>82.47</v>
      </c>
      <c r="Y190" s="2">
        <f t="shared" si="4"/>
        <v>-5.1280923196336996E-3</v>
      </c>
    </row>
    <row r="191" spans="23:25" x14ac:dyDescent="0.25">
      <c r="W191" s="3">
        <v>42765</v>
      </c>
      <c r="X191" s="2">
        <v>82.894000000000005</v>
      </c>
      <c r="Y191" s="2">
        <f t="shared" si="4"/>
        <v>-8.0261881341121277E-3</v>
      </c>
    </row>
    <row r="192" spans="23:25" x14ac:dyDescent="0.25">
      <c r="W192" s="3">
        <v>42762</v>
      </c>
      <c r="X192" s="2">
        <v>83.561999999999998</v>
      </c>
      <c r="Y192" s="2">
        <f t="shared" si="4"/>
        <v>7.049513692971663E-3</v>
      </c>
    </row>
    <row r="193" spans="23:25" x14ac:dyDescent="0.25">
      <c r="W193" s="3">
        <v>42761</v>
      </c>
      <c r="X193" s="2">
        <v>82.974999999999994</v>
      </c>
      <c r="Y193" s="2">
        <f t="shared" si="4"/>
        <v>3.6462901405584559E-3</v>
      </c>
    </row>
    <row r="194" spans="23:25" x14ac:dyDescent="0.25">
      <c r="W194" s="3">
        <v>42760</v>
      </c>
      <c r="X194" s="2">
        <v>82.673000000000002</v>
      </c>
      <c r="Y194" s="2">
        <f t="shared" si="4"/>
        <v>2.5312329955251987E-3</v>
      </c>
    </row>
    <row r="195" spans="23:25" x14ac:dyDescent="0.25">
      <c r="W195" s="3">
        <v>42759</v>
      </c>
      <c r="X195" s="2">
        <v>82.463999999999999</v>
      </c>
      <c r="Y195" s="2">
        <f t="shared" si="4"/>
        <v>1.1513445555485195E-2</v>
      </c>
    </row>
    <row r="196" spans="23:25" x14ac:dyDescent="0.25">
      <c r="W196" s="3">
        <v>42758</v>
      </c>
      <c r="X196" s="2">
        <v>81.52</v>
      </c>
      <c r="Y196" s="2">
        <f t="shared" si="4"/>
        <v>-8.3190785237879945E-3</v>
      </c>
    </row>
    <row r="197" spans="23:25" x14ac:dyDescent="0.25">
      <c r="W197" s="3">
        <v>42755</v>
      </c>
      <c r="X197" s="2">
        <v>82.200999999999993</v>
      </c>
      <c r="Y197" s="2">
        <f t="shared" si="4"/>
        <v>-4.5395038385960575E-3</v>
      </c>
    </row>
    <row r="198" spans="23:25" x14ac:dyDescent="0.25">
      <c r="W198" s="3">
        <v>42754</v>
      </c>
      <c r="X198" s="2">
        <v>82.575000000000003</v>
      </c>
      <c r="Y198" s="2">
        <f t="shared" ref="Y198:Y261" si="5">LN(X198/X199)</f>
        <v>1.109370299458347E-2</v>
      </c>
    </row>
    <row r="199" spans="23:25" x14ac:dyDescent="0.25">
      <c r="W199" s="3">
        <v>42753</v>
      </c>
      <c r="X199" s="2">
        <v>81.664000000000001</v>
      </c>
      <c r="Y199" s="2">
        <f t="shared" si="5"/>
        <v>4.885543382304125E-3</v>
      </c>
    </row>
    <row r="200" spans="23:25" x14ac:dyDescent="0.25">
      <c r="W200" s="3">
        <v>42752</v>
      </c>
      <c r="X200" s="2">
        <v>81.266000000000005</v>
      </c>
      <c r="Y200" s="2">
        <f t="shared" si="5"/>
        <v>1.8598240376038644E-3</v>
      </c>
    </row>
    <row r="201" spans="23:25" x14ac:dyDescent="0.25">
      <c r="W201" s="3">
        <v>42751</v>
      </c>
      <c r="X201" s="2">
        <v>81.114999999999995</v>
      </c>
      <c r="Y201" s="2">
        <f t="shared" si="5"/>
        <v>-6.5739185541120451E-3</v>
      </c>
    </row>
    <row r="202" spans="23:25" x14ac:dyDescent="0.25">
      <c r="W202" s="3">
        <v>42748</v>
      </c>
      <c r="X202" s="2">
        <v>81.650000000000006</v>
      </c>
      <c r="Y202" s="2">
        <f t="shared" si="5"/>
        <v>3.1279733560009449E-3</v>
      </c>
    </row>
    <row r="203" spans="23:25" x14ac:dyDescent="0.25">
      <c r="W203" s="3">
        <v>42747</v>
      </c>
      <c r="X203" s="2">
        <v>81.394999999999996</v>
      </c>
      <c r="Y203" s="2">
        <f t="shared" si="5"/>
        <v>-2.8253272346814666E-4</v>
      </c>
    </row>
    <row r="204" spans="23:25" x14ac:dyDescent="0.25">
      <c r="W204" s="3">
        <v>42746</v>
      </c>
      <c r="X204" s="2">
        <v>81.418000000000006</v>
      </c>
      <c r="Y204" s="2">
        <f t="shared" si="5"/>
        <v>6.1477244450860776E-3</v>
      </c>
    </row>
    <row r="205" spans="23:25" x14ac:dyDescent="0.25">
      <c r="W205" s="3">
        <v>42745</v>
      </c>
      <c r="X205" s="2">
        <v>80.918999999999997</v>
      </c>
      <c r="Y205" s="2">
        <f t="shared" si="5"/>
        <v>-6.0003260268955859E-3</v>
      </c>
    </row>
    <row r="206" spans="23:25" x14ac:dyDescent="0.25">
      <c r="W206" s="3">
        <v>42744</v>
      </c>
      <c r="X206" s="2">
        <v>81.406000000000006</v>
      </c>
      <c r="Y206" s="2">
        <f t="shared" si="5"/>
        <v>-9.2088386795950673E-4</v>
      </c>
    </row>
    <row r="207" spans="23:25" x14ac:dyDescent="0.25">
      <c r="W207" s="3">
        <v>42741</v>
      </c>
      <c r="X207" s="2">
        <v>81.480999999999995</v>
      </c>
      <c r="Y207" s="2">
        <f t="shared" si="5"/>
        <v>5.3776471698055855E-3</v>
      </c>
    </row>
    <row r="208" spans="23:25" x14ac:dyDescent="0.25">
      <c r="W208" s="3">
        <v>42740</v>
      </c>
      <c r="X208" s="2">
        <v>81.043999999999997</v>
      </c>
      <c r="Y208" s="2">
        <f t="shared" si="5"/>
        <v>-8.0740246292261616E-3</v>
      </c>
    </row>
    <row r="209" spans="23:25" x14ac:dyDescent="0.25">
      <c r="W209" s="3">
        <v>42739</v>
      </c>
      <c r="X209" s="2">
        <v>81.700999999999993</v>
      </c>
      <c r="Y209" s="2">
        <f t="shared" si="5"/>
        <v>3.0155211749983003E-3</v>
      </c>
    </row>
    <row r="210" spans="23:25" x14ac:dyDescent="0.25">
      <c r="W210" s="3">
        <v>42738</v>
      </c>
      <c r="X210" s="2">
        <v>81.454999999999998</v>
      </c>
      <c r="Y210" s="2">
        <f t="shared" si="5"/>
        <v>7.3687445765948658E-4</v>
      </c>
    </row>
    <row r="211" spans="23:25" x14ac:dyDescent="0.25">
      <c r="W211" s="3">
        <v>42737</v>
      </c>
      <c r="X211" s="2">
        <v>81.394999999999996</v>
      </c>
      <c r="Y211" s="2">
        <f t="shared" si="5"/>
        <v>5.1116354564581133E-3</v>
      </c>
    </row>
    <row r="212" spans="23:25" x14ac:dyDescent="0.25">
      <c r="W212" s="3">
        <v>42734</v>
      </c>
      <c r="X212" s="2">
        <v>80.98</v>
      </c>
      <c r="Y212" s="2">
        <f t="shared" si="5"/>
        <v>-1.9738471742861106E-3</v>
      </c>
    </row>
    <row r="213" spans="23:25" x14ac:dyDescent="0.25">
      <c r="W213" s="3">
        <v>42733</v>
      </c>
      <c r="X213" s="2">
        <v>81.14</v>
      </c>
      <c r="Y213" s="2">
        <f t="shared" si="5"/>
        <v>8.7541387388169044E-4</v>
      </c>
    </row>
    <row r="214" spans="23:25" x14ac:dyDescent="0.25">
      <c r="W214" s="3">
        <v>42732</v>
      </c>
      <c r="X214" s="2">
        <v>81.069000000000003</v>
      </c>
      <c r="Y214" s="2">
        <f t="shared" si="5"/>
        <v>2.0250170526482651E-3</v>
      </c>
    </row>
    <row r="215" spans="23:25" x14ac:dyDescent="0.25">
      <c r="W215" s="3">
        <v>42731</v>
      </c>
      <c r="X215" s="2">
        <v>80.905000000000001</v>
      </c>
      <c r="Y215" s="2">
        <f t="shared" si="5"/>
        <v>1.0387941030341801E-3</v>
      </c>
    </row>
    <row r="216" spans="23:25" x14ac:dyDescent="0.25">
      <c r="W216" s="3">
        <v>42730</v>
      </c>
      <c r="X216" s="2">
        <v>80.820999999999998</v>
      </c>
      <c r="Y216" s="2">
        <f t="shared" si="5"/>
        <v>1.7337250940259983E-3</v>
      </c>
    </row>
    <row r="217" spans="23:25" x14ac:dyDescent="0.25">
      <c r="W217" s="3">
        <v>42727</v>
      </c>
      <c r="X217" s="2">
        <v>80.680999999999997</v>
      </c>
      <c r="Y217" s="2">
        <f t="shared" si="5"/>
        <v>-5.6606256700252816E-3</v>
      </c>
    </row>
    <row r="218" spans="23:25" x14ac:dyDescent="0.25">
      <c r="W218" s="3">
        <v>42726</v>
      </c>
      <c r="X218" s="2">
        <v>81.138999999999996</v>
      </c>
      <c r="Y218" s="2">
        <f t="shared" si="5"/>
        <v>5.3009524463778438E-4</v>
      </c>
    </row>
    <row r="219" spans="23:25" x14ac:dyDescent="0.25">
      <c r="W219" s="3">
        <v>42725</v>
      </c>
      <c r="X219" s="2">
        <v>81.096000000000004</v>
      </c>
      <c r="Y219" s="2">
        <f t="shared" si="5"/>
        <v>-4.8712178395561934E-3</v>
      </c>
    </row>
    <row r="220" spans="23:25" x14ac:dyDescent="0.25">
      <c r="W220" s="3">
        <v>42724</v>
      </c>
      <c r="X220" s="2">
        <v>81.492000000000004</v>
      </c>
      <c r="Y220" s="2">
        <f t="shared" si="5"/>
        <v>4.5013543149788155E-3</v>
      </c>
    </row>
    <row r="221" spans="23:25" x14ac:dyDescent="0.25">
      <c r="W221" s="3">
        <v>42723</v>
      </c>
      <c r="X221" s="2">
        <v>81.126000000000005</v>
      </c>
      <c r="Y221" s="2">
        <f t="shared" si="5"/>
        <v>-1.1203431599503943E-2</v>
      </c>
    </row>
    <row r="222" spans="23:25" x14ac:dyDescent="0.25">
      <c r="W222" s="3">
        <v>42720</v>
      </c>
      <c r="X222" s="2">
        <v>82.04</v>
      </c>
      <c r="Y222" s="2">
        <f t="shared" si="5"/>
        <v>-1.3703819519667947E-2</v>
      </c>
    </row>
    <row r="223" spans="23:25" x14ac:dyDescent="0.25">
      <c r="W223" s="3">
        <v>42719</v>
      </c>
      <c r="X223" s="2">
        <v>83.171999999999997</v>
      </c>
      <c r="Y223" s="2">
        <f t="shared" si="5"/>
        <v>-1.6338302529219123E-3</v>
      </c>
    </row>
    <row r="224" spans="23:25" x14ac:dyDescent="0.25">
      <c r="W224" s="3">
        <v>42718</v>
      </c>
      <c r="X224" s="2">
        <v>83.308000000000007</v>
      </c>
      <c r="Y224" s="2">
        <f t="shared" si="5"/>
        <v>3.9570192413129306E-3</v>
      </c>
    </row>
    <row r="225" spans="23:25" x14ac:dyDescent="0.25">
      <c r="W225" s="3">
        <v>42717</v>
      </c>
      <c r="X225" s="2">
        <v>82.978999999999999</v>
      </c>
      <c r="Y225" s="2">
        <f t="shared" si="5"/>
        <v>3.1140640735540679E-3</v>
      </c>
    </row>
    <row r="226" spans="23:25" x14ac:dyDescent="0.25">
      <c r="W226" s="3">
        <v>42716</v>
      </c>
      <c r="X226" s="2">
        <v>82.721000000000004</v>
      </c>
      <c r="Y226" s="2">
        <f t="shared" si="5"/>
        <v>5.3940505459861583E-3</v>
      </c>
    </row>
    <row r="227" spans="23:25" x14ac:dyDescent="0.25">
      <c r="W227" s="3">
        <v>42713</v>
      </c>
      <c r="X227" s="2">
        <v>82.275999999999996</v>
      </c>
      <c r="Y227" s="2">
        <f t="shared" si="5"/>
        <v>5.6555169999968737E-3</v>
      </c>
    </row>
    <row r="228" spans="23:25" x14ac:dyDescent="0.25">
      <c r="W228" s="3">
        <v>42712</v>
      </c>
      <c r="X228" s="2">
        <v>81.811999999999998</v>
      </c>
      <c r="Y228" s="2">
        <f t="shared" si="5"/>
        <v>3.7841027306164867E-3</v>
      </c>
    </row>
    <row r="229" spans="23:25" x14ac:dyDescent="0.25">
      <c r="W229" s="3">
        <v>42711</v>
      </c>
      <c r="X229" s="2">
        <v>81.503</v>
      </c>
      <c r="Y229" s="2">
        <f t="shared" si="5"/>
        <v>3.9462816680253194E-3</v>
      </c>
    </row>
    <row r="230" spans="23:25" x14ac:dyDescent="0.25">
      <c r="W230" s="3">
        <v>42710</v>
      </c>
      <c r="X230" s="2">
        <v>81.182000000000002</v>
      </c>
      <c r="Y230" s="2">
        <f t="shared" si="5"/>
        <v>-1.3417616016561827E-3</v>
      </c>
    </row>
    <row r="231" spans="23:25" x14ac:dyDescent="0.25">
      <c r="W231" s="3">
        <v>42709</v>
      </c>
      <c r="X231" s="2">
        <v>81.290999999999997</v>
      </c>
      <c r="Y231" s="2">
        <f t="shared" si="5"/>
        <v>2.598987735134662E-3</v>
      </c>
    </row>
    <row r="232" spans="23:25" x14ac:dyDescent="0.25">
      <c r="W232" s="3">
        <v>42706</v>
      </c>
      <c r="X232" s="2">
        <v>81.08</v>
      </c>
      <c r="Y232" s="2">
        <f t="shared" si="5"/>
        <v>2.4944751694122016E-3</v>
      </c>
    </row>
    <row r="233" spans="23:25" x14ac:dyDescent="0.25">
      <c r="W233" s="3">
        <v>42705</v>
      </c>
      <c r="X233" s="2">
        <v>80.878</v>
      </c>
      <c r="Y233" s="2">
        <f t="shared" si="5"/>
        <v>-2.2231013997221086E-3</v>
      </c>
    </row>
    <row r="234" spans="23:25" x14ac:dyDescent="0.25">
      <c r="W234" s="3">
        <v>42704</v>
      </c>
      <c r="X234" s="2">
        <v>81.058000000000007</v>
      </c>
      <c r="Y234" s="2">
        <f t="shared" si="5"/>
        <v>1.2063890538962268E-2</v>
      </c>
    </row>
    <row r="235" spans="23:25" x14ac:dyDescent="0.25">
      <c r="W235" s="3">
        <v>42703</v>
      </c>
      <c r="X235" s="2">
        <v>80.085999999999999</v>
      </c>
      <c r="Y235" s="2">
        <f t="shared" si="5"/>
        <v>1.1516249218690757E-2</v>
      </c>
    </row>
    <row r="236" spans="23:25" x14ac:dyDescent="0.25">
      <c r="W236" s="3">
        <v>42702</v>
      </c>
      <c r="X236" s="2">
        <v>79.168999999999997</v>
      </c>
      <c r="Y236" s="2">
        <f t="shared" si="5"/>
        <v>-8.139177554749898E-3</v>
      </c>
    </row>
    <row r="237" spans="23:25" x14ac:dyDescent="0.25">
      <c r="W237" s="3">
        <v>42699</v>
      </c>
      <c r="X237" s="2">
        <v>79.816000000000003</v>
      </c>
      <c r="Y237" s="2">
        <f t="shared" si="5"/>
        <v>5.7925286516840955E-3</v>
      </c>
    </row>
    <row r="238" spans="23:25" x14ac:dyDescent="0.25">
      <c r="W238" s="3">
        <v>42698</v>
      </c>
      <c r="X238" s="2">
        <v>79.355000000000004</v>
      </c>
      <c r="Y238" s="2">
        <f t="shared" si="5"/>
        <v>6.701251528397339E-3</v>
      </c>
    </row>
    <row r="239" spans="23:25" x14ac:dyDescent="0.25">
      <c r="W239" s="3">
        <v>42697</v>
      </c>
      <c r="X239" s="2">
        <v>78.825000000000003</v>
      </c>
      <c r="Y239" s="2">
        <f t="shared" si="5"/>
        <v>4.309940496979572E-3</v>
      </c>
    </row>
    <row r="240" spans="23:25" x14ac:dyDescent="0.25">
      <c r="W240" s="3">
        <v>42696</v>
      </c>
      <c r="X240" s="2">
        <v>78.486000000000004</v>
      </c>
      <c r="Y240" s="2">
        <f t="shared" si="5"/>
        <v>2.4620656783550308E-3</v>
      </c>
    </row>
    <row r="241" spans="23:25" x14ac:dyDescent="0.25">
      <c r="W241" s="3">
        <v>42695</v>
      </c>
      <c r="X241" s="2">
        <v>78.293000000000006</v>
      </c>
      <c r="Y241" s="2">
        <f t="shared" si="5"/>
        <v>7.0754105236558468E-3</v>
      </c>
    </row>
    <row r="242" spans="23:25" x14ac:dyDescent="0.25">
      <c r="W242" s="3">
        <v>42692</v>
      </c>
      <c r="X242" s="2">
        <v>77.741</v>
      </c>
      <c r="Y242" s="2">
        <f t="shared" si="5"/>
        <v>4.9000110936004183E-3</v>
      </c>
    </row>
    <row r="243" spans="23:25" x14ac:dyDescent="0.25">
      <c r="W243" s="3">
        <v>42691</v>
      </c>
      <c r="X243" s="2">
        <v>77.361000000000004</v>
      </c>
      <c r="Y243" s="2">
        <f t="shared" si="5"/>
        <v>3.133094225292721E-3</v>
      </c>
    </row>
    <row r="244" spans="23:25" x14ac:dyDescent="0.25">
      <c r="W244" s="3">
        <v>42690</v>
      </c>
      <c r="X244" s="2">
        <v>77.119</v>
      </c>
      <c r="Y244" s="2">
        <f t="shared" si="5"/>
        <v>-5.5474160637198761E-3</v>
      </c>
    </row>
    <row r="245" spans="23:25" x14ac:dyDescent="0.25">
      <c r="W245" s="3">
        <v>42689</v>
      </c>
      <c r="X245" s="2">
        <v>77.548000000000002</v>
      </c>
      <c r="Y245" s="2">
        <f t="shared" si="5"/>
        <v>4.8863190074494561E-3</v>
      </c>
    </row>
    <row r="246" spans="23:25" x14ac:dyDescent="0.25">
      <c r="W246" s="3">
        <v>42688</v>
      </c>
      <c r="X246" s="2">
        <v>77.17</v>
      </c>
      <c r="Y246" s="2">
        <f t="shared" si="5"/>
        <v>1.4803868125604611E-2</v>
      </c>
    </row>
    <row r="247" spans="23:25" x14ac:dyDescent="0.25">
      <c r="W247" s="3">
        <v>42685</v>
      </c>
      <c r="X247" s="2">
        <v>76.036000000000001</v>
      </c>
      <c r="Y247" s="2">
        <f t="shared" si="5"/>
        <v>-1.323467075266095E-2</v>
      </c>
    </row>
    <row r="248" spans="23:25" x14ac:dyDescent="0.25">
      <c r="W248" s="3">
        <v>42684</v>
      </c>
      <c r="X248" s="2">
        <v>77.049000000000007</v>
      </c>
      <c r="Y248" s="2">
        <f t="shared" si="5"/>
        <v>1.7016637540635149E-3</v>
      </c>
    </row>
    <row r="249" spans="23:25" x14ac:dyDescent="0.25">
      <c r="W249" s="3">
        <v>42683</v>
      </c>
      <c r="X249" s="2">
        <v>76.918000000000006</v>
      </c>
      <c r="Y249" s="2">
        <f t="shared" si="5"/>
        <v>-9.7935359366065171E-3</v>
      </c>
    </row>
    <row r="250" spans="23:25" x14ac:dyDescent="0.25">
      <c r="W250" s="3">
        <v>42682</v>
      </c>
      <c r="X250" s="2">
        <v>77.674999999999997</v>
      </c>
      <c r="Y250" s="2">
        <f t="shared" si="5"/>
        <v>1.2501377307906181E-2</v>
      </c>
    </row>
    <row r="251" spans="23:25" x14ac:dyDescent="0.25">
      <c r="W251" s="3">
        <v>42681</v>
      </c>
      <c r="X251" s="2">
        <v>76.709999999999994</v>
      </c>
      <c r="Y251" s="2">
        <f t="shared" si="5"/>
        <v>1.6084869374155941E-2</v>
      </c>
    </row>
    <row r="252" spans="23:25" x14ac:dyDescent="0.25">
      <c r="W252" s="3">
        <v>42678</v>
      </c>
      <c r="X252" s="2">
        <v>75.486000000000004</v>
      </c>
      <c r="Y252" s="2">
        <f t="shared" si="5"/>
        <v>-1.2312582232677058E-3</v>
      </c>
    </row>
    <row r="253" spans="23:25" x14ac:dyDescent="0.25">
      <c r="W253" s="3">
        <v>42677</v>
      </c>
      <c r="X253" s="2">
        <v>75.578999999999994</v>
      </c>
      <c r="Y253" s="2">
        <f t="shared" si="5"/>
        <v>3.8444250228500307E-3</v>
      </c>
    </row>
    <row r="254" spans="23:25" x14ac:dyDescent="0.25">
      <c r="W254" s="3">
        <v>42676</v>
      </c>
      <c r="X254" s="2">
        <v>75.289000000000001</v>
      </c>
      <c r="Y254" s="2">
        <f t="shared" si="5"/>
        <v>6.3423751265038759E-3</v>
      </c>
    </row>
    <row r="255" spans="23:25" x14ac:dyDescent="0.25">
      <c r="W255" s="3">
        <v>42675</v>
      </c>
      <c r="X255" s="2">
        <v>74.813000000000002</v>
      </c>
      <c r="Y255" s="2">
        <f t="shared" si="5"/>
        <v>-1.7361579189389225E-3</v>
      </c>
    </row>
    <row r="256" spans="23:25" x14ac:dyDescent="0.25">
      <c r="W256" s="3">
        <v>42674</v>
      </c>
      <c r="X256" s="2">
        <v>74.942999999999998</v>
      </c>
      <c r="Y256" s="2">
        <f t="shared" si="5"/>
        <v>-9.4693819302097077E-4</v>
      </c>
    </row>
    <row r="257" spans="23:25" x14ac:dyDescent="0.25">
      <c r="W257" s="3">
        <v>42671</v>
      </c>
      <c r="X257" s="2">
        <v>75.013999999999996</v>
      </c>
      <c r="Y257" s="2">
        <f t="shared" si="5"/>
        <v>4.8002561058296583E-4</v>
      </c>
    </row>
    <row r="258" spans="23:25" x14ac:dyDescent="0.25">
      <c r="W258" s="3">
        <v>42670</v>
      </c>
      <c r="X258" s="2">
        <v>74.977999999999994</v>
      </c>
      <c r="Y258" s="2">
        <f t="shared" si="5"/>
        <v>3.2863565747487116E-3</v>
      </c>
    </row>
    <row r="259" spans="23:25" x14ac:dyDescent="0.25">
      <c r="W259" s="3">
        <v>42669</v>
      </c>
      <c r="X259" s="2">
        <v>74.731999999999999</v>
      </c>
      <c r="Y259" s="2">
        <f t="shared" si="5"/>
        <v>9.1033233414538565E-4</v>
      </c>
    </row>
    <row r="260" spans="23:25" x14ac:dyDescent="0.25">
      <c r="W260" s="3">
        <v>42668</v>
      </c>
      <c r="X260" s="2">
        <v>74.664000000000001</v>
      </c>
      <c r="Y260" s="2">
        <f t="shared" si="5"/>
        <v>3.985753208178941E-3</v>
      </c>
    </row>
    <row r="261" spans="23:25" x14ac:dyDescent="0.25">
      <c r="W261" s="3">
        <v>42667</v>
      </c>
      <c r="X261" s="2">
        <v>74.367000000000004</v>
      </c>
      <c r="Y261" s="2">
        <f t="shared" si="5"/>
        <v>4.1693846726816616E-4</v>
      </c>
    </row>
    <row r="262" spans="23:25" x14ac:dyDescent="0.25">
      <c r="W262" s="3">
        <v>42664</v>
      </c>
      <c r="X262" s="2">
        <v>74.335999999999999</v>
      </c>
      <c r="Y262" s="2">
        <f t="shared" ref="Y262:Y325" si="6">LN(X262/X263)</f>
        <v>-5.8213784238255002E-3</v>
      </c>
    </row>
    <row r="263" spans="23:25" x14ac:dyDescent="0.25">
      <c r="W263" s="3">
        <v>42663</v>
      </c>
      <c r="X263" s="2">
        <v>74.77</v>
      </c>
      <c r="Y263" s="2">
        <f t="shared" si="6"/>
        <v>-4.5462447464948165E-4</v>
      </c>
    </row>
    <row r="264" spans="23:25" x14ac:dyDescent="0.25">
      <c r="W264" s="3">
        <v>42662</v>
      </c>
      <c r="X264" s="2">
        <v>74.804000000000002</v>
      </c>
      <c r="Y264" s="2">
        <f t="shared" si="6"/>
        <v>1.6724313685929195E-3</v>
      </c>
    </row>
    <row r="265" spans="23:25" x14ac:dyDescent="0.25">
      <c r="W265" s="3">
        <v>42661</v>
      </c>
      <c r="X265" s="2">
        <v>74.679000000000002</v>
      </c>
      <c r="Y265" s="2">
        <f t="shared" si="6"/>
        <v>7.6484521546130975E-3</v>
      </c>
    </row>
    <row r="266" spans="23:25" x14ac:dyDescent="0.25">
      <c r="W266" s="3">
        <v>42660</v>
      </c>
      <c r="X266" s="2">
        <v>74.11</v>
      </c>
      <c r="Y266" s="2">
        <f t="shared" si="6"/>
        <v>4.4085700298497187E-3</v>
      </c>
    </row>
    <row r="267" spans="23:25" x14ac:dyDescent="0.25">
      <c r="W267" s="3">
        <v>42657</v>
      </c>
      <c r="X267" s="2">
        <v>73.784000000000006</v>
      </c>
      <c r="Y267" s="2">
        <f t="shared" si="6"/>
        <v>2.8366118138814221E-3</v>
      </c>
    </row>
    <row r="268" spans="23:25" x14ac:dyDescent="0.25">
      <c r="W268" s="3">
        <v>42656</v>
      </c>
      <c r="X268" s="2">
        <v>73.575000000000003</v>
      </c>
      <c r="Y268" s="2">
        <f t="shared" si="6"/>
        <v>-1.2231667803152741E-4</v>
      </c>
    </row>
    <row r="269" spans="23:25" x14ac:dyDescent="0.25">
      <c r="W269" s="3">
        <v>42655</v>
      </c>
      <c r="X269" s="2">
        <v>73.584000000000003</v>
      </c>
      <c r="Y269" s="2">
        <f t="shared" si="6"/>
        <v>7.5436022564223035E-3</v>
      </c>
    </row>
    <row r="270" spans="23:25" x14ac:dyDescent="0.25">
      <c r="W270" s="3">
        <v>42654</v>
      </c>
      <c r="X270" s="2">
        <v>73.031000000000006</v>
      </c>
      <c r="Y270" s="2">
        <f t="shared" si="6"/>
        <v>-1.2288794798909033E-2</v>
      </c>
    </row>
    <row r="271" spans="23:25" x14ac:dyDescent="0.25">
      <c r="W271" s="3">
        <v>42653</v>
      </c>
      <c r="X271" s="2">
        <v>73.933999999999997</v>
      </c>
      <c r="Y271" s="2">
        <f t="shared" si="6"/>
        <v>2.4375723027782515E-3</v>
      </c>
    </row>
    <row r="272" spans="23:25" x14ac:dyDescent="0.25">
      <c r="W272" s="3">
        <v>42650</v>
      </c>
      <c r="X272" s="2">
        <v>73.754000000000005</v>
      </c>
      <c r="Y272" s="2">
        <f t="shared" si="6"/>
        <v>-9.7282675620695321E-3</v>
      </c>
    </row>
    <row r="273" spans="23:25" x14ac:dyDescent="0.25">
      <c r="W273" s="3">
        <v>42649</v>
      </c>
      <c r="X273" s="2">
        <v>74.474999999999994</v>
      </c>
      <c r="Y273" s="2">
        <f t="shared" si="6"/>
        <v>3.1334708290943433E-3</v>
      </c>
    </row>
    <row r="274" spans="23:25" x14ac:dyDescent="0.25">
      <c r="W274" s="3">
        <v>42648</v>
      </c>
      <c r="X274" s="2">
        <v>74.242000000000004</v>
      </c>
      <c r="Y274" s="2">
        <f t="shared" si="6"/>
        <v>8.6241751740661601E-4</v>
      </c>
    </row>
    <row r="275" spans="23:25" x14ac:dyDescent="0.25">
      <c r="W275" s="3">
        <v>42647</v>
      </c>
      <c r="X275" s="2">
        <v>74.177999999999997</v>
      </c>
      <c r="Y275" s="2">
        <f t="shared" si="6"/>
        <v>3.2271813151233146E-3</v>
      </c>
    </row>
    <row r="276" spans="23:25" x14ac:dyDescent="0.25">
      <c r="W276" s="3">
        <v>42646</v>
      </c>
      <c r="X276" s="2">
        <v>73.938999999999993</v>
      </c>
      <c r="Y276" s="2">
        <f t="shared" si="6"/>
        <v>1.3804679541788852E-3</v>
      </c>
    </row>
    <row r="277" spans="23:25" x14ac:dyDescent="0.25">
      <c r="W277" s="3">
        <v>42643</v>
      </c>
      <c r="X277" s="2">
        <v>73.837000000000003</v>
      </c>
      <c r="Y277" s="2">
        <f t="shared" si="6"/>
        <v>7.6404743865864343E-3</v>
      </c>
    </row>
    <row r="278" spans="23:25" x14ac:dyDescent="0.25">
      <c r="W278" s="3">
        <v>42642</v>
      </c>
      <c r="X278" s="2">
        <v>73.275000000000006</v>
      </c>
      <c r="Y278" s="2">
        <f t="shared" si="6"/>
        <v>-5.1845991283317871E-4</v>
      </c>
    </row>
    <row r="279" spans="23:25" x14ac:dyDescent="0.25">
      <c r="W279" s="3">
        <v>42641</v>
      </c>
      <c r="X279" s="2">
        <v>73.313000000000002</v>
      </c>
      <c r="Y279" s="2">
        <f t="shared" si="6"/>
        <v>-1.364005265065062E-5</v>
      </c>
    </row>
    <row r="280" spans="23:25" x14ac:dyDescent="0.25">
      <c r="W280" s="3">
        <v>42640</v>
      </c>
      <c r="X280" s="2">
        <v>73.313999999999993</v>
      </c>
      <c r="Y280" s="2">
        <f t="shared" si="6"/>
        <v>4.5798580322318804E-3</v>
      </c>
    </row>
    <row r="281" spans="23:25" x14ac:dyDescent="0.25">
      <c r="W281" s="3">
        <v>42639</v>
      </c>
      <c r="X281" s="2">
        <v>72.978999999999999</v>
      </c>
      <c r="Y281" s="2">
        <f t="shared" si="6"/>
        <v>-2.477094992456685E-3</v>
      </c>
    </row>
    <row r="282" spans="23:25" x14ac:dyDescent="0.25">
      <c r="W282" s="3">
        <v>42636</v>
      </c>
      <c r="X282" s="2">
        <v>73.16</v>
      </c>
      <c r="Y282" s="2">
        <f t="shared" si="6"/>
        <v>-7.0418509830649685E-3</v>
      </c>
    </row>
    <row r="283" spans="23:25" x14ac:dyDescent="0.25">
      <c r="W283" s="3">
        <v>42635</v>
      </c>
      <c r="X283" s="2">
        <v>73.677000000000007</v>
      </c>
      <c r="Y283" s="2">
        <f t="shared" si="6"/>
        <v>-1.166576366699927E-3</v>
      </c>
    </row>
    <row r="284" spans="23:25" x14ac:dyDescent="0.25">
      <c r="W284" s="3">
        <v>42634</v>
      </c>
      <c r="X284" s="2">
        <v>73.763000000000005</v>
      </c>
      <c r="Y284" s="2">
        <f t="shared" si="6"/>
        <v>-8.3970577367771908E-3</v>
      </c>
    </row>
    <row r="285" spans="23:25" x14ac:dyDescent="0.25">
      <c r="W285" s="3">
        <v>42633</v>
      </c>
      <c r="X285" s="2">
        <v>74.385000000000005</v>
      </c>
      <c r="Y285" s="2">
        <f t="shared" si="6"/>
        <v>7.6657727019546242E-4</v>
      </c>
    </row>
    <row r="286" spans="23:25" x14ac:dyDescent="0.25">
      <c r="W286" s="3">
        <v>42632</v>
      </c>
      <c r="X286" s="2">
        <v>74.328000000000003</v>
      </c>
      <c r="Y286" s="2">
        <f t="shared" si="6"/>
        <v>9.4181595640367106E-5</v>
      </c>
    </row>
    <row r="287" spans="23:25" x14ac:dyDescent="0.25">
      <c r="W287" s="3">
        <v>42629</v>
      </c>
      <c r="X287" s="2">
        <v>74.320999999999998</v>
      </c>
      <c r="Y287" s="2">
        <f t="shared" si="6"/>
        <v>-4.832159306487652E-3</v>
      </c>
    </row>
    <row r="288" spans="23:25" x14ac:dyDescent="0.25">
      <c r="W288" s="3">
        <v>42628</v>
      </c>
      <c r="X288" s="2">
        <v>74.680999999999997</v>
      </c>
      <c r="Y288" s="2">
        <f t="shared" si="6"/>
        <v>1.2058525497831095E-3</v>
      </c>
    </row>
    <row r="289" spans="23:25" x14ac:dyDescent="0.25">
      <c r="W289" s="3">
        <v>42627</v>
      </c>
      <c r="X289" s="2">
        <v>74.590999999999994</v>
      </c>
      <c r="Y289" s="2">
        <f t="shared" si="6"/>
        <v>2.85965731330785E-3</v>
      </c>
    </row>
    <row r="290" spans="23:25" x14ac:dyDescent="0.25">
      <c r="W290" s="3">
        <v>42626</v>
      </c>
      <c r="X290" s="2">
        <v>74.378</v>
      </c>
      <c r="Y290" s="2">
        <f t="shared" si="6"/>
        <v>-6.7934042575913305E-3</v>
      </c>
    </row>
    <row r="291" spans="23:25" x14ac:dyDescent="0.25">
      <c r="W291" s="3">
        <v>42625</v>
      </c>
      <c r="X291" s="2">
        <v>74.885000000000005</v>
      </c>
      <c r="Y291" s="2">
        <f t="shared" si="6"/>
        <v>-4.1710314130811218E-3</v>
      </c>
    </row>
    <row r="292" spans="23:25" x14ac:dyDescent="0.25">
      <c r="W292" s="3">
        <v>42622</v>
      </c>
      <c r="X292" s="2">
        <v>75.197999999999993</v>
      </c>
      <c r="Y292" s="2">
        <f t="shared" si="6"/>
        <v>-8.408919251398984E-3</v>
      </c>
    </row>
    <row r="293" spans="23:25" x14ac:dyDescent="0.25">
      <c r="W293" s="3">
        <v>42621</v>
      </c>
      <c r="X293" s="2">
        <v>75.832999999999998</v>
      </c>
      <c r="Y293" s="2">
        <f t="shared" si="6"/>
        <v>4.3526146051313895E-4</v>
      </c>
    </row>
    <row r="294" spans="23:25" x14ac:dyDescent="0.25">
      <c r="W294" s="3">
        <v>42620</v>
      </c>
      <c r="X294" s="2">
        <v>75.8</v>
      </c>
      <c r="Y294" s="2">
        <f t="shared" si="6"/>
        <v>1.7429428449090051E-3</v>
      </c>
    </row>
    <row r="295" spans="23:25" x14ac:dyDescent="0.25">
      <c r="W295" s="3">
        <v>42619</v>
      </c>
      <c r="X295" s="2">
        <v>75.668000000000006</v>
      </c>
      <c r="Y295" s="2">
        <f t="shared" si="6"/>
        <v>1.5606610846683939E-3</v>
      </c>
    </row>
    <row r="296" spans="23:25" x14ac:dyDescent="0.25">
      <c r="W296" s="3">
        <v>42618</v>
      </c>
      <c r="X296" s="2">
        <v>75.55</v>
      </c>
      <c r="Y296" s="2">
        <f t="shared" si="6"/>
        <v>-2.5909489959539825E-3</v>
      </c>
    </row>
    <row r="297" spans="23:25" x14ac:dyDescent="0.25">
      <c r="W297" s="3">
        <v>42615</v>
      </c>
      <c r="X297" s="2">
        <v>75.745999999999995</v>
      </c>
      <c r="Y297" s="2">
        <f t="shared" si="6"/>
        <v>7.5270027524309011E-3</v>
      </c>
    </row>
    <row r="298" spans="23:25" x14ac:dyDescent="0.25">
      <c r="W298" s="3">
        <v>42614</v>
      </c>
      <c r="X298" s="2">
        <v>75.177999999999997</v>
      </c>
      <c r="Y298" s="2">
        <f t="shared" si="6"/>
        <v>2.6905726368866415E-3</v>
      </c>
    </row>
    <row r="299" spans="23:25" x14ac:dyDescent="0.25">
      <c r="W299" s="3">
        <v>42613</v>
      </c>
      <c r="X299" s="2">
        <v>74.975999999999999</v>
      </c>
      <c r="Y299" s="2">
        <f t="shared" si="6"/>
        <v>8.4247399306693633E-3</v>
      </c>
    </row>
    <row r="300" spans="23:25" x14ac:dyDescent="0.25">
      <c r="W300" s="3">
        <v>42612</v>
      </c>
      <c r="X300" s="2">
        <v>74.346999999999994</v>
      </c>
      <c r="Y300" s="2">
        <f t="shared" si="6"/>
        <v>6.0169627323843171E-3</v>
      </c>
    </row>
    <row r="301" spans="23:25" x14ac:dyDescent="0.25">
      <c r="W301" s="3">
        <v>42611</v>
      </c>
      <c r="X301" s="2">
        <v>73.900999999999996</v>
      </c>
      <c r="Y301" s="2">
        <f t="shared" si="6"/>
        <v>2.7099920380609741E-3</v>
      </c>
    </row>
    <row r="302" spans="23:25" x14ac:dyDescent="0.25">
      <c r="W302" s="3">
        <v>42608</v>
      </c>
      <c r="X302" s="2">
        <v>73.700999999999993</v>
      </c>
      <c r="Y302" s="2">
        <f t="shared" si="6"/>
        <v>4.0106914754388257E-3</v>
      </c>
    </row>
    <row r="303" spans="23:25" x14ac:dyDescent="0.25">
      <c r="W303" s="3">
        <v>42607</v>
      </c>
      <c r="X303" s="2">
        <v>73.406000000000006</v>
      </c>
      <c r="Y303" s="2">
        <f t="shared" si="6"/>
        <v>-4.2221965582998406E-4</v>
      </c>
    </row>
    <row r="304" spans="23:25" x14ac:dyDescent="0.25">
      <c r="W304" s="3">
        <v>42606</v>
      </c>
      <c r="X304" s="2">
        <v>73.436999999999998</v>
      </c>
      <c r="Y304" s="2">
        <f t="shared" si="6"/>
        <v>4.9005319380929085E-3</v>
      </c>
    </row>
    <row r="305" spans="23:25" x14ac:dyDescent="0.25">
      <c r="W305" s="3">
        <v>42605</v>
      </c>
      <c r="X305" s="2">
        <v>73.078000000000003</v>
      </c>
      <c r="Y305" s="2">
        <f t="shared" si="6"/>
        <v>1.9861523812089053E-3</v>
      </c>
    </row>
    <row r="306" spans="23:25" x14ac:dyDescent="0.25">
      <c r="W306" s="3">
        <v>42604</v>
      </c>
      <c r="X306" s="2">
        <v>72.933000000000007</v>
      </c>
      <c r="Y306" s="2">
        <f t="shared" si="6"/>
        <v>6.3091484742669522E-4</v>
      </c>
    </row>
    <row r="307" spans="23:25" x14ac:dyDescent="0.25">
      <c r="W307" s="3">
        <v>42601</v>
      </c>
      <c r="X307" s="2">
        <v>72.887</v>
      </c>
      <c r="Y307" s="2">
        <f t="shared" si="6"/>
        <v>1.2080777933726917E-3</v>
      </c>
    </row>
    <row r="308" spans="23:25" x14ac:dyDescent="0.25">
      <c r="W308" s="3">
        <v>42600</v>
      </c>
      <c r="X308" s="2">
        <v>72.799000000000007</v>
      </c>
      <c r="Y308" s="2">
        <f t="shared" si="6"/>
        <v>1.1682806301555161E-3</v>
      </c>
    </row>
    <row r="309" spans="23:25" x14ac:dyDescent="0.25">
      <c r="W309" s="3">
        <v>42599</v>
      </c>
      <c r="X309" s="2">
        <v>72.713999999999999</v>
      </c>
      <c r="Y309" s="2">
        <f t="shared" si="6"/>
        <v>-4.2542160252051001E-3</v>
      </c>
    </row>
    <row r="310" spans="23:25" x14ac:dyDescent="0.25">
      <c r="W310" s="3">
        <v>42598</v>
      </c>
      <c r="X310" s="2">
        <v>73.024000000000001</v>
      </c>
      <c r="Y310" s="2">
        <f t="shared" si="6"/>
        <v>3.0131620624358616E-4</v>
      </c>
    </row>
    <row r="311" spans="23:25" x14ac:dyDescent="0.25">
      <c r="W311" s="3">
        <v>42597</v>
      </c>
      <c r="X311" s="2">
        <v>73.001999999999995</v>
      </c>
      <c r="Y311" s="2">
        <f t="shared" si="6"/>
        <v>1.6314223723288977E-3</v>
      </c>
    </row>
    <row r="312" spans="23:25" x14ac:dyDescent="0.25">
      <c r="W312" s="3">
        <v>42594</v>
      </c>
      <c r="X312" s="2">
        <v>72.882999999999996</v>
      </c>
      <c r="Y312" s="2">
        <f t="shared" si="6"/>
        <v>-8.4435959073765592E-3</v>
      </c>
    </row>
    <row r="313" spans="23:25" x14ac:dyDescent="0.25">
      <c r="W313" s="3">
        <v>42593</v>
      </c>
      <c r="X313" s="2">
        <v>73.501000000000005</v>
      </c>
      <c r="Y313" s="2">
        <f t="shared" si="6"/>
        <v>6.9765661048739012E-3</v>
      </c>
    </row>
    <row r="314" spans="23:25" x14ac:dyDescent="0.25">
      <c r="W314" s="3">
        <v>42592</v>
      </c>
      <c r="X314" s="2">
        <v>72.989999999999995</v>
      </c>
      <c r="Y314" s="2">
        <f t="shared" si="6"/>
        <v>-4.1100676111915399E-5</v>
      </c>
    </row>
    <row r="315" spans="23:25" x14ac:dyDescent="0.25">
      <c r="W315" s="3">
        <v>42591</v>
      </c>
      <c r="X315" s="2">
        <v>72.992999999999995</v>
      </c>
      <c r="Y315" s="2">
        <f t="shared" si="6"/>
        <v>-1.8614587710315373E-3</v>
      </c>
    </row>
    <row r="316" spans="23:25" x14ac:dyDescent="0.25">
      <c r="W316" s="3">
        <v>42590</v>
      </c>
      <c r="X316" s="2">
        <v>73.129000000000005</v>
      </c>
      <c r="Y316" s="2">
        <f t="shared" si="6"/>
        <v>4.8799976215940502E-3</v>
      </c>
    </row>
    <row r="317" spans="23:25" x14ac:dyDescent="0.25">
      <c r="W317" s="3">
        <v>42587</v>
      </c>
      <c r="X317" s="2">
        <v>72.772999999999996</v>
      </c>
      <c r="Y317" s="2">
        <f t="shared" si="6"/>
        <v>2.3663114485188729E-3</v>
      </c>
    </row>
    <row r="318" spans="23:25" x14ac:dyDescent="0.25">
      <c r="W318" s="3">
        <v>42586</v>
      </c>
      <c r="X318" s="2">
        <v>72.600999999999999</v>
      </c>
      <c r="Y318" s="2">
        <f t="shared" si="6"/>
        <v>1.7094256909441622E-3</v>
      </c>
    </row>
    <row r="319" spans="23:25" x14ac:dyDescent="0.25">
      <c r="W319" s="3">
        <v>42585</v>
      </c>
      <c r="X319" s="2">
        <v>72.477000000000004</v>
      </c>
      <c r="Y319" s="2">
        <f t="shared" si="6"/>
        <v>-8.2170408476824261E-3</v>
      </c>
    </row>
    <row r="320" spans="23:25" x14ac:dyDescent="0.25">
      <c r="W320" s="3">
        <v>42584</v>
      </c>
      <c r="X320" s="2">
        <v>73.075000000000003</v>
      </c>
      <c r="Y320" s="2">
        <f t="shared" si="6"/>
        <v>-4.9688186644849391E-3</v>
      </c>
    </row>
    <row r="321" spans="23:25" x14ac:dyDescent="0.25">
      <c r="W321" s="3">
        <v>42583</v>
      </c>
      <c r="X321" s="2">
        <v>73.438999999999993</v>
      </c>
      <c r="Y321" s="2">
        <f t="shared" si="6"/>
        <v>-1.0343373678260133E-3</v>
      </c>
    </row>
    <row r="322" spans="23:25" x14ac:dyDescent="0.25">
      <c r="W322" s="3">
        <v>42580</v>
      </c>
      <c r="X322" s="2">
        <v>73.515000000000001</v>
      </c>
      <c r="Y322" s="2">
        <f t="shared" si="6"/>
        <v>-1.27994611133176E-2</v>
      </c>
    </row>
    <row r="323" spans="23:25" x14ac:dyDescent="0.25">
      <c r="W323" s="3">
        <v>42579</v>
      </c>
      <c r="X323" s="2">
        <v>74.462000000000003</v>
      </c>
      <c r="Y323" s="2">
        <f t="shared" si="6"/>
        <v>-1.4895832592938048E-3</v>
      </c>
    </row>
    <row r="324" spans="23:25" x14ac:dyDescent="0.25">
      <c r="W324" s="3">
        <v>42578</v>
      </c>
      <c r="X324" s="2">
        <v>74.572999999999993</v>
      </c>
      <c r="Y324" s="2">
        <f t="shared" si="6"/>
        <v>1.0053993045399803E-2</v>
      </c>
    </row>
    <row r="325" spans="23:25" x14ac:dyDescent="0.25">
      <c r="W325" s="3">
        <v>42577</v>
      </c>
      <c r="X325" s="2">
        <v>73.826999999999998</v>
      </c>
      <c r="Y325" s="2">
        <f t="shared" si="6"/>
        <v>-2.637827960550405E-3</v>
      </c>
    </row>
    <row r="326" spans="23:25" x14ac:dyDescent="0.25">
      <c r="W326" s="3">
        <v>42576</v>
      </c>
      <c r="X326" s="2">
        <v>74.022000000000006</v>
      </c>
      <c r="Y326" s="2">
        <f t="shared" ref="Y326:Y389" si="7">LN(X326/X327)</f>
        <v>-3.6005459938562518E-3</v>
      </c>
    </row>
    <row r="327" spans="23:25" x14ac:dyDescent="0.25">
      <c r="W327" s="3">
        <v>42573</v>
      </c>
      <c r="X327" s="2">
        <v>74.289000000000001</v>
      </c>
      <c r="Y327" s="2">
        <f t="shared" si="7"/>
        <v>3.5059839847484701E-3</v>
      </c>
    </row>
    <row r="328" spans="23:25" x14ac:dyDescent="0.25">
      <c r="W328" s="3">
        <v>42572</v>
      </c>
      <c r="X328" s="2">
        <v>74.028999999999996</v>
      </c>
      <c r="Y328" s="2">
        <f t="shared" si="7"/>
        <v>-1.4416911342122555E-2</v>
      </c>
    </row>
    <row r="329" spans="23:25" x14ac:dyDescent="0.25">
      <c r="W329" s="3">
        <v>42571</v>
      </c>
      <c r="X329" s="2">
        <v>75.103999999999999</v>
      </c>
      <c r="Y329" s="2">
        <f t="shared" si="7"/>
        <v>3.5213182627241695E-3</v>
      </c>
    </row>
    <row r="330" spans="23:25" x14ac:dyDescent="0.25">
      <c r="W330" s="3">
        <v>42570</v>
      </c>
      <c r="X330" s="2">
        <v>74.84</v>
      </c>
      <c r="Y330" s="2">
        <f t="shared" si="7"/>
        <v>-9.3098158784220026E-3</v>
      </c>
    </row>
    <row r="331" spans="23:25" x14ac:dyDescent="0.25">
      <c r="W331" s="3">
        <v>42569</v>
      </c>
      <c r="X331" s="2">
        <v>75.540000000000006</v>
      </c>
      <c r="Y331" s="2">
        <f t="shared" si="7"/>
        <v>1.2320757900879642E-2</v>
      </c>
    </row>
    <row r="332" spans="23:25" x14ac:dyDescent="0.25">
      <c r="W332" s="3">
        <v>42566</v>
      </c>
      <c r="X332" s="2">
        <v>74.614999999999995</v>
      </c>
      <c r="Y332" s="2">
        <f t="shared" si="7"/>
        <v>-1.6165620635312454E-2</v>
      </c>
    </row>
    <row r="333" spans="23:25" x14ac:dyDescent="0.25">
      <c r="W333" s="3">
        <v>42565</v>
      </c>
      <c r="X333" s="2">
        <v>75.831000000000003</v>
      </c>
      <c r="Y333" s="2">
        <f t="shared" si="7"/>
        <v>-2.3051045198289608E-3</v>
      </c>
    </row>
    <row r="334" spans="23:25" x14ac:dyDescent="0.25">
      <c r="W334" s="3">
        <v>42564</v>
      </c>
      <c r="X334" s="2">
        <v>76.006</v>
      </c>
      <c r="Y334" s="2">
        <f t="shared" si="7"/>
        <v>-5.3667274412270627E-3</v>
      </c>
    </row>
    <row r="335" spans="23:25" x14ac:dyDescent="0.25">
      <c r="W335" s="3">
        <v>42563</v>
      </c>
      <c r="X335" s="2">
        <v>76.415000000000006</v>
      </c>
      <c r="Y335" s="2">
        <f t="shared" si="7"/>
        <v>2.9172303625001127E-2</v>
      </c>
    </row>
    <row r="336" spans="23:25" x14ac:dyDescent="0.25">
      <c r="W336" s="3">
        <v>42562</v>
      </c>
      <c r="X336" s="2">
        <v>74.218000000000004</v>
      </c>
      <c r="Y336" s="2">
        <f t="shared" si="7"/>
        <v>1.0279280906463972E-2</v>
      </c>
    </row>
    <row r="337" spans="23:25" x14ac:dyDescent="0.25">
      <c r="W337" s="3">
        <v>42559</v>
      </c>
      <c r="X337" s="2">
        <v>73.459000000000003</v>
      </c>
      <c r="Y337" s="2">
        <f t="shared" si="7"/>
        <v>8.5582782503114702E-3</v>
      </c>
    </row>
    <row r="338" spans="23:25" x14ac:dyDescent="0.25">
      <c r="W338" s="3">
        <v>42558</v>
      </c>
      <c r="X338" s="2">
        <v>72.832999999999998</v>
      </c>
      <c r="Y338" s="2">
        <f t="shared" si="7"/>
        <v>7.8984234785291364E-3</v>
      </c>
    </row>
    <row r="339" spans="23:25" x14ac:dyDescent="0.25">
      <c r="W339" s="3">
        <v>42557</v>
      </c>
      <c r="X339" s="2">
        <v>72.260000000000005</v>
      </c>
      <c r="Y339" s="2">
        <f t="shared" si="7"/>
        <v>-7.1429860099911733E-3</v>
      </c>
    </row>
    <row r="340" spans="23:25" x14ac:dyDescent="0.25">
      <c r="W340" s="3">
        <v>42556</v>
      </c>
      <c r="X340" s="2">
        <v>72.778000000000006</v>
      </c>
      <c r="Y340" s="2">
        <f t="shared" si="7"/>
        <v>-1.8447065565845643E-2</v>
      </c>
    </row>
    <row r="341" spans="23:25" x14ac:dyDescent="0.25">
      <c r="W341" s="3">
        <v>42555</v>
      </c>
      <c r="X341" s="2">
        <v>74.132999999999996</v>
      </c>
      <c r="Y341" s="2">
        <f t="shared" si="7"/>
        <v>7.9633135240246272E-3</v>
      </c>
    </row>
    <row r="342" spans="23:25" x14ac:dyDescent="0.25">
      <c r="W342" s="3">
        <v>42552</v>
      </c>
      <c r="X342" s="2">
        <v>73.545000000000002</v>
      </c>
      <c r="Y342" s="2">
        <f t="shared" si="7"/>
        <v>-1.1279243991693198E-3</v>
      </c>
    </row>
    <row r="343" spans="23:25" x14ac:dyDescent="0.25">
      <c r="W343" s="3">
        <v>42551</v>
      </c>
      <c r="X343" s="2">
        <v>73.628</v>
      </c>
      <c r="Y343" s="2">
        <f t="shared" si="7"/>
        <v>6.8003832597913838E-3</v>
      </c>
    </row>
    <row r="344" spans="23:25" x14ac:dyDescent="0.25">
      <c r="W344" s="3">
        <v>42550</v>
      </c>
      <c r="X344" s="2">
        <v>73.129000000000005</v>
      </c>
      <c r="Y344" s="2">
        <f t="shared" si="7"/>
        <v>9.8805935099548683E-3</v>
      </c>
    </row>
    <row r="345" spans="23:25" x14ac:dyDescent="0.25">
      <c r="W345" s="3">
        <v>42549</v>
      </c>
      <c r="X345" s="2">
        <v>72.41</v>
      </c>
      <c r="Y345" s="2">
        <f t="shared" si="7"/>
        <v>1.4859197099844207E-2</v>
      </c>
    </row>
    <row r="346" spans="23:25" x14ac:dyDescent="0.25">
      <c r="W346" s="3">
        <v>42548</v>
      </c>
      <c r="X346" s="2">
        <v>71.341999999999999</v>
      </c>
      <c r="Y346" s="2">
        <f t="shared" si="7"/>
        <v>-2.027194884390501E-2</v>
      </c>
    </row>
    <row r="347" spans="23:25" x14ac:dyDescent="0.25">
      <c r="W347" s="3">
        <v>42545</v>
      </c>
      <c r="X347" s="2">
        <v>72.802999999999997</v>
      </c>
      <c r="Y347" s="2">
        <f t="shared" si="7"/>
        <v>-5.5645580242203792E-2</v>
      </c>
    </row>
    <row r="348" spans="23:25" x14ac:dyDescent="0.25">
      <c r="W348" s="3">
        <v>42544</v>
      </c>
      <c r="X348" s="2">
        <v>76.968999999999994</v>
      </c>
      <c r="Y348" s="2">
        <f t="shared" si="7"/>
        <v>2.8705186501312083E-2</v>
      </c>
    </row>
    <row r="349" spans="23:25" x14ac:dyDescent="0.25">
      <c r="W349" s="3">
        <v>42543</v>
      </c>
      <c r="X349" s="2">
        <v>74.790999999999997</v>
      </c>
      <c r="Y349" s="2">
        <f t="shared" si="7"/>
        <v>2.5168360073353139E-3</v>
      </c>
    </row>
    <row r="350" spans="23:25" x14ac:dyDescent="0.25">
      <c r="W350" s="3">
        <v>42542</v>
      </c>
      <c r="X350" s="2">
        <v>74.602999999999994</v>
      </c>
      <c r="Y350" s="2">
        <f t="shared" si="7"/>
        <v>8.115627674176765E-3</v>
      </c>
    </row>
    <row r="351" spans="23:25" x14ac:dyDescent="0.25">
      <c r="W351" s="3">
        <v>42541</v>
      </c>
      <c r="X351" s="2">
        <v>74</v>
      </c>
      <c r="Y351" s="2">
        <f t="shared" si="7"/>
        <v>9.4499155412576582E-3</v>
      </c>
    </row>
    <row r="352" spans="23:25" x14ac:dyDescent="0.25">
      <c r="W352" s="3">
        <v>42538</v>
      </c>
      <c r="X352" s="2">
        <v>73.304000000000002</v>
      </c>
      <c r="Y352" s="2">
        <f t="shared" si="7"/>
        <v>-1.921649120465981E-3</v>
      </c>
    </row>
    <row r="353" spans="23:25" x14ac:dyDescent="0.25">
      <c r="W353" s="3">
        <v>42537</v>
      </c>
      <c r="X353" s="2">
        <v>73.444999999999993</v>
      </c>
      <c r="Y353" s="2">
        <f t="shared" si="7"/>
        <v>-1.5067343593957656E-2</v>
      </c>
    </row>
    <row r="354" spans="23:25" x14ac:dyDescent="0.25">
      <c r="W354" s="3">
        <v>42536</v>
      </c>
      <c r="X354" s="2">
        <v>74.56</v>
      </c>
      <c r="Y354" s="2">
        <f t="shared" si="7"/>
        <v>4.7591609395067243E-3</v>
      </c>
    </row>
    <row r="355" spans="23:25" x14ac:dyDescent="0.25">
      <c r="W355" s="3">
        <v>42535</v>
      </c>
      <c r="X355" s="2">
        <v>74.206000000000003</v>
      </c>
      <c r="Y355" s="2">
        <f t="shared" si="7"/>
        <v>-1.1016367760265858E-2</v>
      </c>
    </row>
    <row r="356" spans="23:25" x14ac:dyDescent="0.25">
      <c r="W356" s="3">
        <v>42534</v>
      </c>
      <c r="X356" s="2">
        <v>75.028000000000006</v>
      </c>
      <c r="Y356" s="2">
        <f t="shared" si="7"/>
        <v>-6.1520666533546094E-3</v>
      </c>
    </row>
    <row r="357" spans="23:25" x14ac:dyDescent="0.25">
      <c r="W357" s="3">
        <v>42531</v>
      </c>
      <c r="X357" s="2">
        <v>75.491</v>
      </c>
      <c r="Y357" s="2">
        <f t="shared" si="7"/>
        <v>-7.9822572168671592E-3</v>
      </c>
    </row>
    <row r="358" spans="23:25" x14ac:dyDescent="0.25">
      <c r="W358" s="3">
        <v>42530</v>
      </c>
      <c r="X358" s="2">
        <v>76.096000000000004</v>
      </c>
      <c r="Y358" s="2">
        <f t="shared" si="7"/>
        <v>1.4720943624132026E-2</v>
      </c>
    </row>
    <row r="359" spans="23:25" x14ac:dyDescent="0.25">
      <c r="W359" s="3">
        <v>42529</v>
      </c>
      <c r="X359" s="2">
        <v>74.983999999999995</v>
      </c>
      <c r="Y359" s="2">
        <f t="shared" si="7"/>
        <v>7.4710500299878652E-4</v>
      </c>
    </row>
    <row r="360" spans="23:25" x14ac:dyDescent="0.25">
      <c r="W360" s="3">
        <v>42528</v>
      </c>
      <c r="X360" s="2">
        <v>74.927999999999997</v>
      </c>
      <c r="Y360" s="2">
        <f t="shared" si="7"/>
        <v>6.3595986226739273E-3</v>
      </c>
    </row>
    <row r="361" spans="23:25" x14ac:dyDescent="0.25">
      <c r="W361" s="3">
        <v>42527</v>
      </c>
      <c r="X361" s="2">
        <v>74.453000000000003</v>
      </c>
      <c r="Y361" s="2">
        <f t="shared" si="7"/>
        <v>4.5636054890827874E-3</v>
      </c>
    </row>
    <row r="362" spans="23:25" x14ac:dyDescent="0.25">
      <c r="W362" s="3">
        <v>42524</v>
      </c>
      <c r="X362" s="2">
        <v>74.114000000000004</v>
      </c>
      <c r="Y362" s="2">
        <f t="shared" si="7"/>
        <v>-3.2377303793083883E-4</v>
      </c>
    </row>
    <row r="363" spans="23:25" x14ac:dyDescent="0.25">
      <c r="W363" s="3">
        <v>42523</v>
      </c>
      <c r="X363" s="2">
        <v>74.138000000000005</v>
      </c>
      <c r="Y363" s="2">
        <f t="shared" si="7"/>
        <v>-7.1367913312990359E-3</v>
      </c>
    </row>
    <row r="364" spans="23:25" x14ac:dyDescent="0.25">
      <c r="W364" s="3">
        <v>42522</v>
      </c>
      <c r="X364" s="2">
        <v>74.668999999999997</v>
      </c>
      <c r="Y364" s="2">
        <f t="shared" si="7"/>
        <v>-2.8885907456998828E-3</v>
      </c>
    </row>
    <row r="365" spans="23:25" x14ac:dyDescent="0.25">
      <c r="W365" s="3">
        <v>42521</v>
      </c>
      <c r="X365" s="2">
        <v>74.885000000000005</v>
      </c>
      <c r="Y365" s="2">
        <f t="shared" si="7"/>
        <v>6.6186366644356088E-3</v>
      </c>
    </row>
    <row r="366" spans="23:25" x14ac:dyDescent="0.25">
      <c r="W366" s="3">
        <v>42520</v>
      </c>
      <c r="X366" s="2">
        <v>74.391000000000005</v>
      </c>
      <c r="Y366" s="2">
        <f t="shared" si="7"/>
        <v>7.00110101529025E-3</v>
      </c>
    </row>
    <row r="367" spans="23:25" x14ac:dyDescent="0.25">
      <c r="W367" s="3">
        <v>42517</v>
      </c>
      <c r="X367" s="2">
        <v>73.872</v>
      </c>
      <c r="Y367" s="2">
        <f t="shared" si="7"/>
        <v>-1.5690521276694647E-3</v>
      </c>
    </row>
    <row r="368" spans="23:25" x14ac:dyDescent="0.25">
      <c r="W368" s="3">
        <v>42516</v>
      </c>
      <c r="X368" s="2">
        <v>73.988</v>
      </c>
      <c r="Y368" s="2">
        <f t="shared" si="7"/>
        <v>-3.6021975906059302E-3</v>
      </c>
    </row>
    <row r="369" spans="23:25" x14ac:dyDescent="0.25">
      <c r="W369" s="3">
        <v>42515</v>
      </c>
      <c r="X369" s="2">
        <v>74.254999999999995</v>
      </c>
      <c r="Y369" s="2">
        <f t="shared" si="7"/>
        <v>1.9411461550027458E-3</v>
      </c>
    </row>
    <row r="370" spans="23:25" x14ac:dyDescent="0.25">
      <c r="W370" s="3">
        <v>42514</v>
      </c>
      <c r="X370" s="2">
        <v>74.111000000000004</v>
      </c>
      <c r="Y370" s="2">
        <f t="shared" si="7"/>
        <v>3.1353495513843995E-3</v>
      </c>
    </row>
    <row r="371" spans="23:25" x14ac:dyDescent="0.25">
      <c r="W371" s="3">
        <v>42513</v>
      </c>
      <c r="X371" s="2">
        <v>73.879000000000005</v>
      </c>
      <c r="Y371" s="2">
        <f t="shared" si="7"/>
        <v>-8.8804426830735653E-3</v>
      </c>
    </row>
    <row r="372" spans="23:25" x14ac:dyDescent="0.25">
      <c r="W372" s="3">
        <v>42510</v>
      </c>
      <c r="X372" s="2">
        <v>74.537999999999997</v>
      </c>
      <c r="Y372" s="2">
        <f t="shared" si="7"/>
        <v>5.2189938756536042E-3</v>
      </c>
    </row>
    <row r="373" spans="23:25" x14ac:dyDescent="0.25">
      <c r="W373" s="3">
        <v>42509</v>
      </c>
      <c r="X373" s="2">
        <v>74.150000000000006</v>
      </c>
      <c r="Y373" s="2">
        <f t="shared" si="7"/>
        <v>-1.5631741001055218E-3</v>
      </c>
    </row>
    <row r="374" spans="23:25" x14ac:dyDescent="0.25">
      <c r="W374" s="3">
        <v>42508</v>
      </c>
      <c r="X374" s="2">
        <v>74.266000000000005</v>
      </c>
      <c r="Y374" s="2">
        <f t="shared" si="7"/>
        <v>-1.0093738029528791E-3</v>
      </c>
    </row>
    <row r="375" spans="23:25" x14ac:dyDescent="0.25">
      <c r="W375" s="3">
        <v>42507</v>
      </c>
      <c r="X375" s="2">
        <v>74.340999999999994</v>
      </c>
      <c r="Y375" s="2">
        <f t="shared" si="7"/>
        <v>4.1786920859430213E-3</v>
      </c>
    </row>
    <row r="376" spans="23:25" x14ac:dyDescent="0.25">
      <c r="W376" s="3">
        <v>42506</v>
      </c>
      <c r="X376" s="2">
        <v>74.031000000000006</v>
      </c>
      <c r="Y376" s="2">
        <f t="shared" si="7"/>
        <v>7.8790217811702482E-3</v>
      </c>
    </row>
    <row r="377" spans="23:25" x14ac:dyDescent="0.25">
      <c r="W377" s="3">
        <v>42503</v>
      </c>
      <c r="X377" s="2">
        <v>73.45</v>
      </c>
      <c r="Y377" s="2">
        <f t="shared" si="7"/>
        <v>-1.2219119169627812E-2</v>
      </c>
    </row>
    <row r="378" spans="23:25" x14ac:dyDescent="0.25">
      <c r="W378" s="3">
        <v>42502</v>
      </c>
      <c r="X378" s="2">
        <v>74.352999999999994</v>
      </c>
      <c r="Y378" s="2">
        <f t="shared" si="7"/>
        <v>5.8135385450437185E-3</v>
      </c>
    </row>
    <row r="379" spans="23:25" x14ac:dyDescent="0.25">
      <c r="W379" s="3">
        <v>42501</v>
      </c>
      <c r="X379" s="2">
        <v>73.921999999999997</v>
      </c>
      <c r="Y379" s="2">
        <f t="shared" si="7"/>
        <v>8.7969202920206867E-4</v>
      </c>
    </row>
    <row r="380" spans="23:25" x14ac:dyDescent="0.25">
      <c r="W380" s="3">
        <v>42500</v>
      </c>
      <c r="X380" s="2">
        <v>73.856999999999999</v>
      </c>
      <c r="Y380" s="2">
        <f t="shared" si="7"/>
        <v>7.3519251056669253E-3</v>
      </c>
    </row>
    <row r="381" spans="23:25" x14ac:dyDescent="0.25">
      <c r="W381" s="3">
        <v>42499</v>
      </c>
      <c r="X381" s="2">
        <v>73.316000000000003</v>
      </c>
      <c r="Y381" s="2">
        <f t="shared" si="7"/>
        <v>2.0617015652114484E-3</v>
      </c>
    </row>
    <row r="382" spans="23:25" x14ac:dyDescent="0.25">
      <c r="W382" s="3">
        <v>42496</v>
      </c>
      <c r="X382" s="2">
        <v>73.165000000000006</v>
      </c>
      <c r="Y382" s="2">
        <f t="shared" si="7"/>
        <v>-9.0615330645110702E-3</v>
      </c>
    </row>
    <row r="383" spans="23:25" x14ac:dyDescent="0.25">
      <c r="W383" s="3">
        <v>42495</v>
      </c>
      <c r="X383" s="2">
        <v>73.831000000000003</v>
      </c>
      <c r="Y383" s="2">
        <f t="shared" si="7"/>
        <v>2.8212206920251019E-3</v>
      </c>
    </row>
    <row r="384" spans="23:25" x14ac:dyDescent="0.25">
      <c r="W384" s="3">
        <v>42494</v>
      </c>
      <c r="X384" s="2">
        <v>73.623000000000005</v>
      </c>
      <c r="Y384" s="2">
        <f t="shared" si="7"/>
        <v>-1.0181848681364953E-3</v>
      </c>
    </row>
    <row r="385" spans="23:25" x14ac:dyDescent="0.25">
      <c r="W385" s="3">
        <v>42493</v>
      </c>
      <c r="X385" s="2">
        <v>73.697999999999993</v>
      </c>
      <c r="Y385" s="2">
        <f t="shared" si="7"/>
        <v>-1.3263437461883371E-2</v>
      </c>
    </row>
    <row r="386" spans="23:25" x14ac:dyDescent="0.25">
      <c r="W386" s="3">
        <v>42492</v>
      </c>
      <c r="X386" s="2">
        <v>74.682000000000002</v>
      </c>
      <c r="Y386" s="2">
        <f t="shared" si="7"/>
        <v>6.5692931464645067E-3</v>
      </c>
    </row>
    <row r="387" spans="23:25" x14ac:dyDescent="0.25">
      <c r="W387" s="3">
        <v>42489</v>
      </c>
      <c r="X387" s="2">
        <v>74.192999999999998</v>
      </c>
      <c r="Y387" s="2">
        <f t="shared" si="7"/>
        <v>-1.4172675248452893E-2</v>
      </c>
    </row>
    <row r="388" spans="23:25" x14ac:dyDescent="0.25">
      <c r="W388" s="3">
        <v>42488</v>
      </c>
      <c r="X388" s="2">
        <v>75.251999999999995</v>
      </c>
      <c r="Y388" s="2">
        <f t="shared" si="7"/>
        <v>-1.2820773070353128E-2</v>
      </c>
    </row>
    <row r="389" spans="23:25" x14ac:dyDescent="0.25">
      <c r="W389" s="3">
        <v>42487</v>
      </c>
      <c r="X389" s="2">
        <v>76.222999999999999</v>
      </c>
      <c r="Y389" s="2">
        <f t="shared" si="7"/>
        <v>-7.3069832642766583E-3</v>
      </c>
    </row>
    <row r="390" spans="23:25" x14ac:dyDescent="0.25">
      <c r="W390" s="3">
        <v>42486</v>
      </c>
      <c r="X390" s="2">
        <v>76.781999999999996</v>
      </c>
      <c r="Y390" s="2">
        <f t="shared" ref="Y390:Y453" si="8">LN(X390/X391)</f>
        <v>7.1757978728935355E-3</v>
      </c>
    </row>
    <row r="391" spans="23:25" x14ac:dyDescent="0.25">
      <c r="W391" s="3">
        <v>42485</v>
      </c>
      <c r="X391" s="2">
        <v>76.233000000000004</v>
      </c>
      <c r="Y391" s="2">
        <f t="shared" si="8"/>
        <v>-4.7504162513003437E-3</v>
      </c>
    </row>
    <row r="392" spans="23:25" x14ac:dyDescent="0.25">
      <c r="W392" s="3">
        <v>42482</v>
      </c>
      <c r="X392" s="2">
        <v>76.596000000000004</v>
      </c>
      <c r="Y392" s="2">
        <f t="shared" si="8"/>
        <v>1.2374542142776347E-2</v>
      </c>
    </row>
    <row r="393" spans="23:25" x14ac:dyDescent="0.25">
      <c r="W393" s="3">
        <v>42481</v>
      </c>
      <c r="X393" s="2">
        <v>75.653999999999996</v>
      </c>
      <c r="Y393" s="2">
        <f t="shared" si="8"/>
        <v>-1.3092337627992586E-2</v>
      </c>
    </row>
    <row r="394" spans="23:25" x14ac:dyDescent="0.25">
      <c r="W394" s="3">
        <v>42480</v>
      </c>
      <c r="X394" s="2">
        <v>76.650999999999996</v>
      </c>
      <c r="Y394" s="2">
        <f t="shared" si="8"/>
        <v>-3.8542216229878906E-3</v>
      </c>
    </row>
    <row r="395" spans="23:25" x14ac:dyDescent="0.25">
      <c r="W395" s="3">
        <v>42479</v>
      </c>
      <c r="X395" s="2">
        <v>76.947000000000003</v>
      </c>
      <c r="Y395" s="2">
        <f t="shared" si="8"/>
        <v>1.7171291721141155E-2</v>
      </c>
    </row>
    <row r="396" spans="23:25" x14ac:dyDescent="0.25">
      <c r="W396" s="3">
        <v>42478</v>
      </c>
      <c r="X396" s="2">
        <v>75.637</v>
      </c>
      <c r="Y396" s="2">
        <f t="shared" si="8"/>
        <v>5.8209465915433686E-3</v>
      </c>
    </row>
    <row r="397" spans="23:25" x14ac:dyDescent="0.25">
      <c r="W397" s="3">
        <v>42475</v>
      </c>
      <c r="X397" s="2">
        <v>75.197999999999993</v>
      </c>
      <c r="Y397" s="2">
        <f t="shared" si="8"/>
        <v>4.117617602927978E-3</v>
      </c>
    </row>
    <row r="398" spans="23:25" x14ac:dyDescent="0.25">
      <c r="W398" s="3">
        <v>42474</v>
      </c>
      <c r="X398" s="2">
        <v>74.888999999999996</v>
      </c>
      <c r="Y398" s="2">
        <f t="shared" si="8"/>
        <v>-1.0163296664632102E-2</v>
      </c>
    </row>
    <row r="399" spans="23:25" x14ac:dyDescent="0.25">
      <c r="W399" s="3">
        <v>42473</v>
      </c>
      <c r="X399" s="2">
        <v>75.653999999999996</v>
      </c>
      <c r="Y399" s="2">
        <f t="shared" si="8"/>
        <v>6.6575846345049254E-3</v>
      </c>
    </row>
    <row r="400" spans="23:25" x14ac:dyDescent="0.25">
      <c r="W400" s="3">
        <v>42472</v>
      </c>
      <c r="X400" s="2">
        <v>75.152000000000001</v>
      </c>
      <c r="Y400" s="2">
        <f t="shared" si="8"/>
        <v>1.505582095814894E-2</v>
      </c>
    </row>
    <row r="401" spans="23:25" x14ac:dyDescent="0.25">
      <c r="W401" s="3">
        <v>42471</v>
      </c>
      <c r="X401" s="2">
        <v>74.028999999999996</v>
      </c>
      <c r="Y401" s="2">
        <f t="shared" si="8"/>
        <v>6.2875391765800813E-3</v>
      </c>
    </row>
    <row r="402" spans="23:25" x14ac:dyDescent="0.25">
      <c r="W402" s="3">
        <v>42468</v>
      </c>
      <c r="X402" s="2">
        <v>73.564999999999998</v>
      </c>
      <c r="Y402" s="2">
        <f t="shared" si="8"/>
        <v>3.2677542863954663E-3</v>
      </c>
    </row>
    <row r="403" spans="23:25" x14ac:dyDescent="0.25">
      <c r="W403" s="3">
        <v>42467</v>
      </c>
      <c r="X403" s="2">
        <v>73.325000000000003</v>
      </c>
      <c r="Y403" s="2">
        <f t="shared" si="8"/>
        <v>-2.1479219198415882E-2</v>
      </c>
    </row>
    <row r="404" spans="23:25" x14ac:dyDescent="0.25">
      <c r="W404" s="3">
        <v>42466</v>
      </c>
      <c r="X404" s="2">
        <v>74.917000000000002</v>
      </c>
      <c r="Y404" s="2">
        <f t="shared" si="8"/>
        <v>-2.0801394259714898E-3</v>
      </c>
    </row>
    <row r="405" spans="23:25" x14ac:dyDescent="0.25">
      <c r="W405" s="3">
        <v>42465</v>
      </c>
      <c r="X405" s="2">
        <v>75.072999999999993</v>
      </c>
      <c r="Y405" s="2">
        <f t="shared" si="8"/>
        <v>-1.3469018945619145E-2</v>
      </c>
    </row>
    <row r="406" spans="23:25" x14ac:dyDescent="0.25">
      <c r="W406" s="3">
        <v>42464</v>
      </c>
      <c r="X406" s="2">
        <v>76.090999999999994</v>
      </c>
      <c r="Y406" s="2">
        <f t="shared" si="8"/>
        <v>-1.3432657868768997E-2</v>
      </c>
    </row>
    <row r="407" spans="23:25" x14ac:dyDescent="0.25">
      <c r="W407" s="3">
        <v>42461</v>
      </c>
      <c r="X407" s="2">
        <v>77.12</v>
      </c>
      <c r="Y407" s="2">
        <f t="shared" si="8"/>
        <v>-8.3931024045616007E-3</v>
      </c>
    </row>
    <row r="408" spans="23:25" x14ac:dyDescent="0.25">
      <c r="W408" s="3">
        <v>42460</v>
      </c>
      <c r="X408" s="2">
        <v>77.77</v>
      </c>
      <c r="Y408" s="2">
        <f t="shared" si="8"/>
        <v>-3.9853186532596928E-4</v>
      </c>
    </row>
    <row r="409" spans="23:25" x14ac:dyDescent="0.25">
      <c r="W409" s="3">
        <v>42459</v>
      </c>
      <c r="X409" s="2">
        <v>77.801000000000002</v>
      </c>
      <c r="Y409" s="2">
        <f t="shared" si="8"/>
        <v>8.2471767046820646E-3</v>
      </c>
    </row>
    <row r="410" spans="23:25" x14ac:dyDescent="0.25">
      <c r="W410" s="3">
        <v>42458</v>
      </c>
      <c r="X410" s="2">
        <v>77.162000000000006</v>
      </c>
      <c r="Y410" s="2">
        <f t="shared" si="8"/>
        <v>1.1574987806293452E-2</v>
      </c>
    </row>
    <row r="411" spans="23:25" x14ac:dyDescent="0.25">
      <c r="W411" s="3">
        <v>42457</v>
      </c>
      <c r="X411" s="2">
        <v>76.274000000000001</v>
      </c>
      <c r="Y411" s="2">
        <f t="shared" si="8"/>
        <v>8.3997597422288978E-3</v>
      </c>
    </row>
    <row r="412" spans="23:25" x14ac:dyDescent="0.25">
      <c r="W412" s="3">
        <v>42454</v>
      </c>
      <c r="X412" s="2">
        <v>75.635999999999996</v>
      </c>
      <c r="Y412" s="2">
        <f t="shared" si="8"/>
        <v>-3.1725888590982331E-4</v>
      </c>
    </row>
    <row r="413" spans="23:25" x14ac:dyDescent="0.25">
      <c r="W413" s="3">
        <v>42453</v>
      </c>
      <c r="X413" s="2">
        <v>75.66</v>
      </c>
      <c r="Y413" s="2">
        <f t="shared" si="8"/>
        <v>3.9597193857505812E-3</v>
      </c>
    </row>
    <row r="414" spans="23:25" x14ac:dyDescent="0.25">
      <c r="W414" s="3">
        <v>42452</v>
      </c>
      <c r="X414" s="2">
        <v>75.361000000000004</v>
      </c>
      <c r="Y414" s="2">
        <f t="shared" si="8"/>
        <v>-6.9027805757962543E-3</v>
      </c>
    </row>
    <row r="415" spans="23:25" x14ac:dyDescent="0.25">
      <c r="W415" s="3">
        <v>42451</v>
      </c>
      <c r="X415" s="2">
        <v>75.882999999999996</v>
      </c>
      <c r="Y415" s="2">
        <f t="shared" si="8"/>
        <v>2.4673615061365189E-3</v>
      </c>
    </row>
    <row r="416" spans="23:25" x14ac:dyDescent="0.25">
      <c r="W416" s="3">
        <v>42450</v>
      </c>
      <c r="X416" s="2">
        <v>75.695999999999998</v>
      </c>
      <c r="Y416" s="2">
        <f t="shared" si="8"/>
        <v>-1.1222827085511091E-3</v>
      </c>
    </row>
    <row r="417" spans="23:25" x14ac:dyDescent="0.25">
      <c r="W417" s="3">
        <v>42447</v>
      </c>
      <c r="X417" s="2">
        <v>75.781000000000006</v>
      </c>
      <c r="Y417" s="2">
        <f t="shared" si="8"/>
        <v>-7.0481165940003985E-3</v>
      </c>
    </row>
    <row r="418" spans="23:25" x14ac:dyDescent="0.25">
      <c r="W418" s="3">
        <v>42446</v>
      </c>
      <c r="X418" s="2">
        <v>76.316999999999993</v>
      </c>
      <c r="Y418" s="2">
        <f t="shared" si="8"/>
        <v>8.3553667355988539E-3</v>
      </c>
    </row>
    <row r="419" spans="23:25" x14ac:dyDescent="0.25">
      <c r="W419" s="3">
        <v>42445</v>
      </c>
      <c r="X419" s="2">
        <v>75.682000000000002</v>
      </c>
      <c r="Y419" s="2">
        <f t="shared" si="8"/>
        <v>1.3020099480820158E-2</v>
      </c>
    </row>
    <row r="420" spans="23:25" x14ac:dyDescent="0.25">
      <c r="W420" s="3">
        <v>42444</v>
      </c>
      <c r="X420" s="2">
        <v>74.703000000000003</v>
      </c>
      <c r="Y420" s="2">
        <f t="shared" si="8"/>
        <v>-1.6949895784554681E-2</v>
      </c>
    </row>
    <row r="421" spans="23:25" x14ac:dyDescent="0.25">
      <c r="W421" s="3">
        <v>42443</v>
      </c>
      <c r="X421" s="2">
        <v>75.98</v>
      </c>
      <c r="Y421" s="2">
        <f t="shared" si="8"/>
        <v>-1.1398334502208946E-2</v>
      </c>
    </row>
    <row r="422" spans="23:25" x14ac:dyDescent="0.25">
      <c r="W422" s="3">
        <v>42440</v>
      </c>
      <c r="X422" s="2">
        <v>76.850999999999999</v>
      </c>
      <c r="Y422" s="2">
        <f t="shared" si="8"/>
        <v>1.8040508179198243E-2</v>
      </c>
    </row>
    <row r="423" spans="23:25" x14ac:dyDescent="0.25">
      <c r="W423" s="3">
        <v>42439</v>
      </c>
      <c r="X423" s="2">
        <v>75.477000000000004</v>
      </c>
      <c r="Y423" s="2">
        <f t="shared" si="8"/>
        <v>7.8200076883485031E-4</v>
      </c>
    </row>
    <row r="424" spans="23:25" x14ac:dyDescent="0.25">
      <c r="W424" s="3">
        <v>42438</v>
      </c>
      <c r="X424" s="2">
        <v>75.418000000000006</v>
      </c>
      <c r="Y424" s="2">
        <f t="shared" si="8"/>
        <v>-7.3583654892012511E-3</v>
      </c>
    </row>
    <row r="425" spans="23:25" x14ac:dyDescent="0.25">
      <c r="W425" s="3">
        <v>42437</v>
      </c>
      <c r="X425" s="2">
        <v>75.974999999999994</v>
      </c>
      <c r="Y425" s="2">
        <f t="shared" si="8"/>
        <v>-1.552868822278616E-2</v>
      </c>
    </row>
    <row r="426" spans="23:25" x14ac:dyDescent="0.25">
      <c r="W426" s="3">
        <v>42436</v>
      </c>
      <c r="X426" s="2">
        <v>77.164000000000001</v>
      </c>
      <c r="Y426" s="2">
        <f t="shared" si="8"/>
        <v>-4.0351839543498139E-3</v>
      </c>
    </row>
    <row r="427" spans="23:25" x14ac:dyDescent="0.25">
      <c r="W427" s="3">
        <v>42433</v>
      </c>
      <c r="X427" s="2">
        <v>77.475999999999999</v>
      </c>
      <c r="Y427" s="2">
        <f t="shared" si="8"/>
        <v>1.3357439836593913E-2</v>
      </c>
    </row>
    <row r="428" spans="23:25" x14ac:dyDescent="0.25">
      <c r="W428" s="3">
        <v>42432</v>
      </c>
      <c r="X428" s="2">
        <v>76.447999999999993</v>
      </c>
      <c r="Y428" s="2">
        <f t="shared" si="8"/>
        <v>9.330755144619271E-3</v>
      </c>
    </row>
    <row r="429" spans="23:25" x14ac:dyDescent="0.25">
      <c r="W429" s="3">
        <v>42431</v>
      </c>
      <c r="X429" s="2">
        <v>75.738</v>
      </c>
      <c r="Y429" s="2">
        <f t="shared" si="8"/>
        <v>2.1280119057131329E-3</v>
      </c>
    </row>
    <row r="430" spans="23:25" x14ac:dyDescent="0.25">
      <c r="W430" s="3">
        <v>42430</v>
      </c>
      <c r="X430" s="2">
        <v>75.576999999999998</v>
      </c>
      <c r="Y430" s="2">
        <f t="shared" si="8"/>
        <v>1.7552623307126199E-2</v>
      </c>
    </row>
    <row r="431" spans="23:25" x14ac:dyDescent="0.25">
      <c r="W431" s="3">
        <v>42429</v>
      </c>
      <c r="X431" s="2">
        <v>74.262</v>
      </c>
      <c r="Y431" s="2">
        <f t="shared" si="8"/>
        <v>-1.7420299165716684E-2</v>
      </c>
    </row>
    <row r="432" spans="23:25" x14ac:dyDescent="0.25">
      <c r="W432" s="3">
        <v>42426</v>
      </c>
      <c r="X432" s="2">
        <v>75.566999999999993</v>
      </c>
      <c r="Y432" s="2">
        <f t="shared" si="8"/>
        <v>-5.3583340558735343E-3</v>
      </c>
    </row>
    <row r="433" spans="23:25" x14ac:dyDescent="0.25">
      <c r="W433" s="3">
        <v>42425</v>
      </c>
      <c r="X433" s="2">
        <v>75.972999999999999</v>
      </c>
      <c r="Y433" s="2">
        <f t="shared" si="8"/>
        <v>1.7205867538865459E-2</v>
      </c>
    </row>
    <row r="434" spans="23:25" x14ac:dyDescent="0.25">
      <c r="W434" s="3">
        <v>42424</v>
      </c>
      <c r="X434" s="2">
        <v>74.677000000000007</v>
      </c>
      <c r="Y434" s="2">
        <f t="shared" si="8"/>
        <v>2.9235081438239176E-3</v>
      </c>
    </row>
    <row r="435" spans="23:25" x14ac:dyDescent="0.25">
      <c r="W435" s="3">
        <v>42423</v>
      </c>
      <c r="X435" s="2">
        <v>74.459000000000003</v>
      </c>
      <c r="Y435" s="2">
        <f t="shared" si="8"/>
        <v>-1.5710164079356631E-2</v>
      </c>
    </row>
    <row r="436" spans="23:25" x14ac:dyDescent="0.25">
      <c r="W436" s="3">
        <v>42422</v>
      </c>
      <c r="X436" s="2">
        <v>75.638000000000005</v>
      </c>
      <c r="Y436" s="2">
        <f t="shared" si="8"/>
        <v>1.1849724718047822E-2</v>
      </c>
    </row>
    <row r="437" spans="23:25" x14ac:dyDescent="0.25">
      <c r="W437" s="3">
        <v>42419</v>
      </c>
      <c r="X437" s="2">
        <v>74.747</v>
      </c>
      <c r="Y437" s="2">
        <f t="shared" si="8"/>
        <v>-6.6802475165422762E-3</v>
      </c>
    </row>
    <row r="438" spans="23:25" x14ac:dyDescent="0.25">
      <c r="W438" s="3">
        <v>42418</v>
      </c>
      <c r="X438" s="2">
        <v>75.248000000000005</v>
      </c>
      <c r="Y438" s="2">
        <f t="shared" si="8"/>
        <v>-5.7510262530527665E-3</v>
      </c>
    </row>
    <row r="439" spans="23:25" x14ac:dyDescent="0.25">
      <c r="W439" s="3">
        <v>42417</v>
      </c>
      <c r="X439" s="2">
        <v>75.682000000000002</v>
      </c>
      <c r="Y439" s="2">
        <f t="shared" si="8"/>
        <v>8.3191733436055928E-3</v>
      </c>
    </row>
    <row r="440" spans="23:25" x14ac:dyDescent="0.25">
      <c r="W440" s="3">
        <v>42416</v>
      </c>
      <c r="X440" s="2">
        <v>75.055000000000007</v>
      </c>
      <c r="Y440" s="2">
        <f t="shared" si="8"/>
        <v>-1.5100913726699017E-2</v>
      </c>
    </row>
    <row r="441" spans="23:25" x14ac:dyDescent="0.25">
      <c r="W441" s="3">
        <v>42415</v>
      </c>
      <c r="X441" s="2">
        <v>76.197000000000003</v>
      </c>
      <c r="Y441" s="2">
        <f t="shared" si="8"/>
        <v>1.5007653136558451E-2</v>
      </c>
    </row>
    <row r="442" spans="23:25" x14ac:dyDescent="0.25">
      <c r="W442" s="3">
        <v>42412</v>
      </c>
      <c r="X442" s="2">
        <v>75.061999999999998</v>
      </c>
      <c r="Y442" s="2">
        <f t="shared" si="8"/>
        <v>-5.9241722042071704E-3</v>
      </c>
    </row>
    <row r="443" spans="23:25" x14ac:dyDescent="0.25">
      <c r="W443" s="3">
        <v>42411</v>
      </c>
      <c r="X443" s="2">
        <v>75.507999999999996</v>
      </c>
      <c r="Y443" s="2">
        <f t="shared" si="8"/>
        <v>-3.5825985029419847E-3</v>
      </c>
    </row>
    <row r="444" spans="23:25" x14ac:dyDescent="0.25">
      <c r="W444" s="3">
        <v>42410</v>
      </c>
      <c r="X444" s="2">
        <v>75.778999999999996</v>
      </c>
      <c r="Y444" s="2">
        <f t="shared" si="8"/>
        <v>-7.5592111906809664E-3</v>
      </c>
    </row>
    <row r="445" spans="23:25" x14ac:dyDescent="0.25">
      <c r="W445" s="3">
        <v>42409</v>
      </c>
      <c r="X445" s="2">
        <v>76.353999999999999</v>
      </c>
      <c r="Y445" s="2">
        <f t="shared" si="8"/>
        <v>-5.4204922332749782E-3</v>
      </c>
    </row>
    <row r="446" spans="23:25" x14ac:dyDescent="0.25">
      <c r="W446" s="3">
        <v>42408</v>
      </c>
      <c r="X446" s="2">
        <v>76.769000000000005</v>
      </c>
      <c r="Y446" s="2">
        <f t="shared" si="8"/>
        <v>-9.2189257054100301E-3</v>
      </c>
    </row>
    <row r="447" spans="23:25" x14ac:dyDescent="0.25">
      <c r="W447" s="3">
        <v>42405</v>
      </c>
      <c r="X447" s="2">
        <v>77.48</v>
      </c>
      <c r="Y447" s="2">
        <f t="shared" si="8"/>
        <v>-1.3117002079842953E-2</v>
      </c>
    </row>
    <row r="448" spans="23:25" x14ac:dyDescent="0.25">
      <c r="W448" s="3">
        <v>42404</v>
      </c>
      <c r="X448" s="2">
        <v>78.503</v>
      </c>
      <c r="Y448" s="2">
        <f t="shared" si="8"/>
        <v>-1.2348588165225734E-3</v>
      </c>
    </row>
    <row r="449" spans="23:25" x14ac:dyDescent="0.25">
      <c r="W449" s="3">
        <v>42403</v>
      </c>
      <c r="X449" s="2">
        <v>78.599999999999994</v>
      </c>
      <c r="Y449" s="2">
        <f t="shared" si="8"/>
        <v>5.6904602562708228E-3</v>
      </c>
    </row>
    <row r="450" spans="23:25" x14ac:dyDescent="0.25">
      <c r="W450" s="3">
        <v>42402</v>
      </c>
      <c r="X450" s="2">
        <v>78.153999999999996</v>
      </c>
      <c r="Y450" s="2">
        <f t="shared" si="8"/>
        <v>-1.3585421522802885E-2</v>
      </c>
    </row>
    <row r="451" spans="23:25" x14ac:dyDescent="0.25">
      <c r="W451" s="3">
        <v>42401</v>
      </c>
      <c r="X451" s="2">
        <v>79.222999999999999</v>
      </c>
      <c r="Y451" s="2">
        <f t="shared" si="8"/>
        <v>8.6586115518292126E-3</v>
      </c>
    </row>
    <row r="452" spans="23:25" x14ac:dyDescent="0.25">
      <c r="W452" s="3">
        <v>42398</v>
      </c>
      <c r="X452" s="2">
        <v>78.540000000000006</v>
      </c>
      <c r="Y452" s="2">
        <f t="shared" si="8"/>
        <v>1.9750680593485007E-2</v>
      </c>
    </row>
    <row r="453" spans="23:25" x14ac:dyDescent="0.25">
      <c r="W453" s="3">
        <v>42397</v>
      </c>
      <c r="X453" s="2">
        <v>77.004000000000005</v>
      </c>
      <c r="Y453" s="2">
        <f t="shared" si="8"/>
        <v>8.8830340127931343E-3</v>
      </c>
    </row>
    <row r="454" spans="23:25" x14ac:dyDescent="0.25">
      <c r="W454" s="3">
        <v>42396</v>
      </c>
      <c r="X454" s="2">
        <v>76.322999999999993</v>
      </c>
      <c r="Y454" s="2">
        <f t="shared" ref="Y454:Y517" si="9">LN(X454/X455)</f>
        <v>-8.3114718138654568E-3</v>
      </c>
    </row>
    <row r="455" spans="23:25" x14ac:dyDescent="0.25">
      <c r="W455" s="3">
        <v>42395</v>
      </c>
      <c r="X455" s="2">
        <v>76.959999999999994</v>
      </c>
      <c r="Y455" s="2">
        <f t="shared" si="9"/>
        <v>7.9839701898051507E-3</v>
      </c>
    </row>
    <row r="456" spans="23:25" x14ac:dyDescent="0.25">
      <c r="W456" s="3">
        <v>42394</v>
      </c>
      <c r="X456" s="2">
        <v>76.347999999999999</v>
      </c>
      <c r="Y456" s="2">
        <f t="shared" si="9"/>
        <v>-9.6457902648149282E-3</v>
      </c>
    </row>
    <row r="457" spans="23:25" x14ac:dyDescent="0.25">
      <c r="W457" s="3">
        <v>42391</v>
      </c>
      <c r="X457" s="2">
        <v>77.087999999999994</v>
      </c>
      <c r="Y457" s="2">
        <f t="shared" si="9"/>
        <v>2.9880629718204901E-3</v>
      </c>
    </row>
    <row r="458" spans="23:25" x14ac:dyDescent="0.25">
      <c r="W458" s="3">
        <v>42390</v>
      </c>
      <c r="X458" s="2">
        <v>76.858000000000004</v>
      </c>
      <c r="Y458" s="2">
        <f t="shared" si="9"/>
        <v>2.192802051823442E-2</v>
      </c>
    </row>
    <row r="459" spans="23:25" x14ac:dyDescent="0.25">
      <c r="W459" s="3">
        <v>42389</v>
      </c>
      <c r="X459" s="2">
        <v>75.191000000000003</v>
      </c>
      <c r="Y459" s="2">
        <f t="shared" si="9"/>
        <v>-2.828781062259911E-3</v>
      </c>
    </row>
    <row r="460" spans="23:25" x14ac:dyDescent="0.25">
      <c r="W460" s="3">
        <v>42388</v>
      </c>
      <c r="X460" s="2">
        <v>75.403999999999996</v>
      </c>
      <c r="Y460" s="2">
        <f t="shared" si="9"/>
        <v>-3.9838844556696939E-3</v>
      </c>
    </row>
    <row r="461" spans="23:25" x14ac:dyDescent="0.25">
      <c r="W461" s="3">
        <v>42387</v>
      </c>
      <c r="X461" s="2">
        <v>75.704999999999998</v>
      </c>
      <c r="Y461" s="2">
        <f t="shared" si="9"/>
        <v>2.274561606942086E-3</v>
      </c>
    </row>
    <row r="462" spans="23:25" x14ac:dyDescent="0.25">
      <c r="W462" s="3">
        <v>42384</v>
      </c>
      <c r="X462" s="2">
        <v>75.533000000000001</v>
      </c>
      <c r="Y462" s="2">
        <f t="shared" si="9"/>
        <v>-1.1687880659436493E-2</v>
      </c>
    </row>
    <row r="463" spans="23:25" x14ac:dyDescent="0.25">
      <c r="W463" s="3">
        <v>42383</v>
      </c>
      <c r="X463" s="2">
        <v>76.421000000000006</v>
      </c>
      <c r="Y463" s="2">
        <f t="shared" si="9"/>
        <v>-2.9529380957965647E-3</v>
      </c>
    </row>
    <row r="464" spans="23:25" x14ac:dyDescent="0.25">
      <c r="W464" s="3">
        <v>42382</v>
      </c>
      <c r="X464" s="2">
        <v>76.647000000000006</v>
      </c>
      <c r="Y464" s="2">
        <f t="shared" si="9"/>
        <v>-3.5684555474675638E-3</v>
      </c>
    </row>
    <row r="465" spans="23:25" x14ac:dyDescent="0.25">
      <c r="W465" s="3">
        <v>42381</v>
      </c>
      <c r="X465" s="2">
        <v>76.921000000000006</v>
      </c>
      <c r="Y465" s="2">
        <f t="shared" si="9"/>
        <v>-4.0996956706428958E-3</v>
      </c>
    </row>
    <row r="466" spans="23:25" x14ac:dyDescent="0.25">
      <c r="W466" s="3">
        <v>42380</v>
      </c>
      <c r="X466" s="2">
        <v>77.236999999999995</v>
      </c>
      <c r="Y466" s="2">
        <f t="shared" si="9"/>
        <v>6.3382597602734533E-3</v>
      </c>
    </row>
    <row r="467" spans="23:25" x14ac:dyDescent="0.25">
      <c r="W467" s="3">
        <v>42377</v>
      </c>
      <c r="X467" s="2">
        <v>76.748999999999995</v>
      </c>
      <c r="Y467" s="2">
        <f t="shared" si="9"/>
        <v>-1.5847905427403643E-2</v>
      </c>
    </row>
    <row r="468" spans="23:25" x14ac:dyDescent="0.25">
      <c r="W468" s="3">
        <v>42376</v>
      </c>
      <c r="X468" s="2">
        <v>77.974999999999994</v>
      </c>
      <c r="Y468" s="2">
        <f t="shared" si="9"/>
        <v>-8.6193670104199819E-3</v>
      </c>
    </row>
    <row r="469" spans="23:25" x14ac:dyDescent="0.25">
      <c r="W469" s="3">
        <v>42375</v>
      </c>
      <c r="X469" s="2">
        <v>78.650000000000006</v>
      </c>
      <c r="Y469" s="2">
        <f t="shared" si="9"/>
        <v>-1.4816581614394652E-2</v>
      </c>
    </row>
    <row r="470" spans="23:25" x14ac:dyDescent="0.25">
      <c r="W470" s="3">
        <v>42374</v>
      </c>
      <c r="X470" s="2">
        <v>79.823999999999998</v>
      </c>
      <c r="Y470" s="2">
        <f t="shared" si="9"/>
        <v>-1.0232595250464252E-2</v>
      </c>
    </row>
    <row r="471" spans="23:25" x14ac:dyDescent="0.25">
      <c r="W471" s="3">
        <v>42373</v>
      </c>
      <c r="X471" s="2">
        <v>80.644999999999996</v>
      </c>
      <c r="Y471" s="2">
        <f t="shared" si="9"/>
        <v>-2.0824499208838908E-2</v>
      </c>
    </row>
    <row r="472" spans="23:25" x14ac:dyDescent="0.25">
      <c r="W472" s="3">
        <v>42370</v>
      </c>
      <c r="X472" s="2">
        <v>82.341999999999999</v>
      </c>
      <c r="Y472" s="2">
        <f t="shared" si="9"/>
        <v>2.9554694617481372E-3</v>
      </c>
    </row>
    <row r="473" spans="23:25" x14ac:dyDescent="0.25">
      <c r="W473" s="3">
        <v>42369</v>
      </c>
      <c r="X473" s="2">
        <v>82.099000000000004</v>
      </c>
      <c r="Y473" s="2">
        <f t="shared" si="9"/>
        <v>-4.1449199060216296E-3</v>
      </c>
    </row>
    <row r="474" spans="23:25" x14ac:dyDescent="0.25">
      <c r="W474" s="3">
        <v>42368</v>
      </c>
      <c r="X474" s="2">
        <v>82.44</v>
      </c>
      <c r="Y474" s="2">
        <f t="shared" si="9"/>
        <v>-3.6807480532442482E-3</v>
      </c>
    </row>
    <row r="475" spans="23:25" x14ac:dyDescent="0.25">
      <c r="W475" s="3">
        <v>42367</v>
      </c>
      <c r="X475" s="2">
        <v>82.744</v>
      </c>
      <c r="Y475" s="2">
        <f t="shared" si="9"/>
        <v>4.2267486128090333E-3</v>
      </c>
    </row>
    <row r="476" spans="23:25" x14ac:dyDescent="0.25">
      <c r="W476" s="3">
        <v>42366</v>
      </c>
      <c r="X476" s="2">
        <v>82.394999999999996</v>
      </c>
      <c r="Y476" s="2">
        <f t="shared" si="9"/>
        <v>5.5844220360610575E-4</v>
      </c>
    </row>
    <row r="477" spans="23:25" x14ac:dyDescent="0.25">
      <c r="W477" s="3">
        <v>42363</v>
      </c>
      <c r="X477" s="2">
        <v>82.349000000000004</v>
      </c>
      <c r="Y477" s="2">
        <f t="shared" si="9"/>
        <v>2.2734051892024723E-3</v>
      </c>
    </row>
    <row r="478" spans="23:25" x14ac:dyDescent="0.25">
      <c r="W478" s="3">
        <v>42362</v>
      </c>
      <c r="X478" s="2">
        <v>82.162000000000006</v>
      </c>
      <c r="Y478" s="2">
        <f t="shared" si="9"/>
        <v>6.0857235031385898E-5</v>
      </c>
    </row>
    <row r="479" spans="23:25" x14ac:dyDescent="0.25">
      <c r="W479" s="3">
        <v>42361</v>
      </c>
      <c r="X479" s="2">
        <v>82.156999999999996</v>
      </c>
      <c r="Y479" s="2">
        <f t="shared" si="9"/>
        <v>-3.0504687465388487E-3</v>
      </c>
    </row>
    <row r="480" spans="23:25" x14ac:dyDescent="0.25">
      <c r="W480" s="3">
        <v>42360</v>
      </c>
      <c r="X480" s="2">
        <v>82.408000000000001</v>
      </c>
      <c r="Y480" s="2">
        <f t="shared" si="9"/>
        <v>5.8661187847726948E-3</v>
      </c>
    </row>
    <row r="481" spans="23:25" x14ac:dyDescent="0.25">
      <c r="W481" s="3">
        <v>42359</v>
      </c>
      <c r="X481" s="2">
        <v>81.926000000000002</v>
      </c>
      <c r="Y481" s="2">
        <f t="shared" si="9"/>
        <v>5.4588094380145112E-3</v>
      </c>
    </row>
    <row r="482" spans="23:25" x14ac:dyDescent="0.25">
      <c r="W482" s="3">
        <v>42356</v>
      </c>
      <c r="X482" s="2">
        <v>81.48</v>
      </c>
      <c r="Y482" s="2">
        <f t="shared" si="9"/>
        <v>-7.8970619321576153E-3</v>
      </c>
    </row>
    <row r="483" spans="23:25" x14ac:dyDescent="0.25">
      <c r="W483" s="3">
        <v>42355</v>
      </c>
      <c r="X483" s="2">
        <v>82.126000000000005</v>
      </c>
      <c r="Y483" s="2">
        <f t="shared" si="9"/>
        <v>-1.1537309053471109E-2</v>
      </c>
    </row>
    <row r="484" spans="23:25" x14ac:dyDescent="0.25">
      <c r="W484" s="3">
        <v>42354</v>
      </c>
      <c r="X484" s="2">
        <v>83.078999999999994</v>
      </c>
      <c r="Y484" s="2">
        <f t="shared" si="9"/>
        <v>8.9592358286826532E-3</v>
      </c>
    </row>
    <row r="485" spans="23:25" x14ac:dyDescent="0.25">
      <c r="W485" s="3">
        <v>42353</v>
      </c>
      <c r="X485" s="2">
        <v>82.337999999999994</v>
      </c>
      <c r="Y485" s="2">
        <f t="shared" si="9"/>
        <v>6.5799330835034347E-3</v>
      </c>
    </row>
    <row r="486" spans="23:25" x14ac:dyDescent="0.25">
      <c r="W486" s="3">
        <v>42352</v>
      </c>
      <c r="X486" s="2">
        <v>81.798000000000002</v>
      </c>
      <c r="Y486" s="2">
        <f t="shared" si="9"/>
        <v>6.3528096018759259E-3</v>
      </c>
    </row>
    <row r="487" spans="23:25" x14ac:dyDescent="0.25">
      <c r="W487" s="3">
        <v>42349</v>
      </c>
      <c r="X487" s="2">
        <v>81.28</v>
      </c>
      <c r="Y487" s="2">
        <f t="shared" si="9"/>
        <v>-1.0086752513241431E-2</v>
      </c>
    </row>
    <row r="488" spans="23:25" x14ac:dyDescent="0.25">
      <c r="W488" s="3">
        <v>42348</v>
      </c>
      <c r="X488" s="2">
        <v>82.103999999999999</v>
      </c>
      <c r="Y488" s="2">
        <f t="shared" si="9"/>
        <v>6.1207103432749377E-3</v>
      </c>
    </row>
    <row r="489" spans="23:25" x14ac:dyDescent="0.25">
      <c r="W489" s="3">
        <v>42347</v>
      </c>
      <c r="X489" s="2">
        <v>81.602999999999994</v>
      </c>
      <c r="Y489" s="2">
        <f t="shared" si="9"/>
        <v>-1.310367396477589E-3</v>
      </c>
    </row>
    <row r="490" spans="23:25" x14ac:dyDescent="0.25">
      <c r="W490" s="3">
        <v>42346</v>
      </c>
      <c r="X490" s="2">
        <v>81.709999999999994</v>
      </c>
      <c r="Y490" s="2">
        <f t="shared" si="9"/>
        <v>-3.1525338002305176E-3</v>
      </c>
    </row>
    <row r="491" spans="23:25" x14ac:dyDescent="0.25">
      <c r="W491" s="3">
        <v>42345</v>
      </c>
      <c r="X491" s="2">
        <v>81.968000000000004</v>
      </c>
      <c r="Y491" s="2">
        <f t="shared" si="9"/>
        <v>-1.3222271443760108E-2</v>
      </c>
    </row>
    <row r="492" spans="23:25" x14ac:dyDescent="0.25">
      <c r="W492" s="3">
        <v>42342</v>
      </c>
      <c r="X492" s="2">
        <v>83.058999999999997</v>
      </c>
      <c r="Y492" s="2">
        <f t="shared" si="9"/>
        <v>1.2722201301552261E-2</v>
      </c>
    </row>
    <row r="493" spans="23:25" x14ac:dyDescent="0.25">
      <c r="W493" s="3">
        <v>42341</v>
      </c>
      <c r="X493" s="2">
        <v>82.009</v>
      </c>
      <c r="Y493" s="2">
        <f t="shared" si="9"/>
        <v>2.221734842943759E-3</v>
      </c>
    </row>
    <row r="494" spans="23:25" x14ac:dyDescent="0.25">
      <c r="W494" s="3">
        <v>42340</v>
      </c>
      <c r="X494" s="2">
        <v>81.826999999999998</v>
      </c>
      <c r="Y494" s="2">
        <f t="shared" si="9"/>
        <v>-2.611859809793594E-3</v>
      </c>
    </row>
    <row r="495" spans="23:25" x14ac:dyDescent="0.25">
      <c r="W495" s="3">
        <v>42339</v>
      </c>
      <c r="X495" s="2">
        <v>82.040999999999997</v>
      </c>
      <c r="Y495" s="2">
        <f t="shared" si="9"/>
        <v>1.2165212263257568E-2</v>
      </c>
    </row>
    <row r="496" spans="23:25" x14ac:dyDescent="0.25">
      <c r="W496" s="3">
        <v>42338</v>
      </c>
      <c r="X496" s="2">
        <v>81.049000000000007</v>
      </c>
      <c r="Y496" s="2">
        <f t="shared" si="9"/>
        <v>1.0318447557846899E-2</v>
      </c>
    </row>
    <row r="497" spans="23:25" x14ac:dyDescent="0.25">
      <c r="W497" s="3">
        <v>42335</v>
      </c>
      <c r="X497" s="2">
        <v>80.216999999999999</v>
      </c>
      <c r="Y497" s="2">
        <f t="shared" si="9"/>
        <v>-4.0309090521408516E-3</v>
      </c>
    </row>
    <row r="498" spans="23:25" x14ac:dyDescent="0.25">
      <c r="W498" s="3">
        <v>42334</v>
      </c>
      <c r="X498" s="2">
        <v>80.540999999999997</v>
      </c>
      <c r="Y498" s="2">
        <f t="shared" si="9"/>
        <v>-2.5915905658254038E-3</v>
      </c>
    </row>
    <row r="499" spans="23:25" x14ac:dyDescent="0.25">
      <c r="W499" s="3">
        <v>42333</v>
      </c>
      <c r="X499" s="2">
        <v>80.75</v>
      </c>
      <c r="Y499" s="2">
        <f t="shared" si="9"/>
        <v>5.3019562592536299E-3</v>
      </c>
    </row>
    <row r="500" spans="23:25" x14ac:dyDescent="0.25">
      <c r="W500" s="3">
        <v>42332</v>
      </c>
      <c r="X500" s="2">
        <v>80.322999999999993</v>
      </c>
      <c r="Y500" s="2">
        <f t="shared" si="9"/>
        <v>2.830090594148476E-3</v>
      </c>
    </row>
    <row r="501" spans="23:25" x14ac:dyDescent="0.25">
      <c r="W501" s="3">
        <v>42331</v>
      </c>
      <c r="X501" s="2">
        <v>80.096000000000004</v>
      </c>
      <c r="Y501" s="2">
        <f t="shared" si="9"/>
        <v>-6.3967960461457415E-3</v>
      </c>
    </row>
    <row r="502" spans="23:25" x14ac:dyDescent="0.25">
      <c r="W502" s="3">
        <v>42328</v>
      </c>
      <c r="X502" s="2">
        <v>80.61</v>
      </c>
      <c r="Y502" s="2">
        <f t="shared" si="9"/>
        <v>-6.572706145234091E-4</v>
      </c>
    </row>
    <row r="503" spans="23:25" x14ac:dyDescent="0.25">
      <c r="W503" s="3">
        <v>42327</v>
      </c>
      <c r="X503" s="2">
        <v>80.662999999999997</v>
      </c>
      <c r="Y503" s="2">
        <f t="shared" si="9"/>
        <v>8.1283550480001996E-3</v>
      </c>
    </row>
    <row r="504" spans="23:25" x14ac:dyDescent="0.25">
      <c r="W504" s="3">
        <v>42326</v>
      </c>
      <c r="X504" s="2">
        <v>80.010000000000005</v>
      </c>
      <c r="Y504" s="2">
        <f t="shared" si="9"/>
        <v>1.5885626851379615E-3</v>
      </c>
    </row>
    <row r="505" spans="23:25" x14ac:dyDescent="0.25">
      <c r="W505" s="3">
        <v>42325</v>
      </c>
      <c r="X505" s="2">
        <v>79.882999999999996</v>
      </c>
      <c r="Y505" s="2">
        <f t="shared" si="9"/>
        <v>-1.238545180689415E-3</v>
      </c>
    </row>
    <row r="506" spans="23:25" x14ac:dyDescent="0.25">
      <c r="W506" s="3">
        <v>42324</v>
      </c>
      <c r="X506" s="2">
        <v>79.981999999999999</v>
      </c>
      <c r="Y506" s="2">
        <f t="shared" si="9"/>
        <v>-2.0109296394044919E-3</v>
      </c>
    </row>
    <row r="507" spans="23:25" x14ac:dyDescent="0.25">
      <c r="W507" s="3">
        <v>42321</v>
      </c>
      <c r="X507" s="2">
        <v>80.143000000000001</v>
      </c>
      <c r="Y507" s="2">
        <f t="shared" si="9"/>
        <v>-9.4785554794838528E-4</v>
      </c>
    </row>
    <row r="508" spans="23:25" x14ac:dyDescent="0.25">
      <c r="W508" s="3">
        <v>42320</v>
      </c>
      <c r="X508" s="2">
        <v>80.218999999999994</v>
      </c>
      <c r="Y508" s="2">
        <f t="shared" si="9"/>
        <v>-4.4528544433012872E-3</v>
      </c>
    </row>
    <row r="509" spans="23:25" x14ac:dyDescent="0.25">
      <c r="W509" s="3">
        <v>42319</v>
      </c>
      <c r="X509" s="2">
        <v>80.576999999999998</v>
      </c>
      <c r="Y509" s="2">
        <f t="shared" si="9"/>
        <v>2.1120119166098245E-3</v>
      </c>
    </row>
    <row r="510" spans="23:25" x14ac:dyDescent="0.25">
      <c r="W510" s="3">
        <v>42318</v>
      </c>
      <c r="X510" s="2">
        <v>80.406999999999996</v>
      </c>
      <c r="Y510" s="2">
        <f t="shared" si="9"/>
        <v>-6.8378621291866851E-4</v>
      </c>
    </row>
    <row r="511" spans="23:25" x14ac:dyDescent="0.25">
      <c r="W511" s="3">
        <v>42317</v>
      </c>
      <c r="X511" s="2">
        <v>80.462000000000003</v>
      </c>
      <c r="Y511" s="2">
        <f t="shared" si="9"/>
        <v>1.7041182826251589E-3</v>
      </c>
    </row>
    <row r="512" spans="23:25" x14ac:dyDescent="0.25">
      <c r="W512" s="3">
        <v>42314</v>
      </c>
      <c r="X512" s="2">
        <v>80.325000000000003</v>
      </c>
      <c r="Y512" s="2">
        <f t="shared" si="9"/>
        <v>-2.3004953099672772E-3</v>
      </c>
    </row>
    <row r="513" spans="23:25" x14ac:dyDescent="0.25">
      <c r="W513" s="3">
        <v>42313</v>
      </c>
      <c r="X513" s="2">
        <v>80.510000000000005</v>
      </c>
      <c r="Y513" s="2">
        <f t="shared" si="9"/>
        <v>4.3442880032474492E-3</v>
      </c>
    </row>
    <row r="514" spans="23:25" x14ac:dyDescent="0.25">
      <c r="W514" s="3">
        <v>42312</v>
      </c>
      <c r="X514" s="2">
        <v>80.161000000000001</v>
      </c>
      <c r="Y514" s="2">
        <f t="shared" si="9"/>
        <v>-6.4164161494899069E-3</v>
      </c>
    </row>
    <row r="515" spans="23:25" x14ac:dyDescent="0.25">
      <c r="W515" s="3">
        <v>42311</v>
      </c>
      <c r="X515" s="2">
        <v>80.677000000000007</v>
      </c>
      <c r="Y515" s="2">
        <f t="shared" si="9"/>
        <v>-9.3884660857511022E-3</v>
      </c>
    </row>
    <row r="516" spans="23:25" x14ac:dyDescent="0.25">
      <c r="W516" s="3">
        <v>42310</v>
      </c>
      <c r="X516" s="2">
        <v>81.438000000000002</v>
      </c>
      <c r="Y516" s="2">
        <f t="shared" si="9"/>
        <v>-3.7259511177262458E-3</v>
      </c>
    </row>
    <row r="517" spans="23:25" x14ac:dyDescent="0.25">
      <c r="W517" s="3">
        <v>42307</v>
      </c>
      <c r="X517" s="2">
        <v>81.742000000000004</v>
      </c>
      <c r="Y517" s="2">
        <f t="shared" si="9"/>
        <v>8.2673017571898641E-3</v>
      </c>
    </row>
    <row r="518" spans="23:25" x14ac:dyDescent="0.25">
      <c r="W518" s="3">
        <v>42306</v>
      </c>
      <c r="X518" s="2">
        <v>81.069000000000003</v>
      </c>
      <c r="Y518" s="2">
        <f t="shared" ref="Y518:Y579" si="10">LN(X518/X519)</f>
        <v>-1.09722806843494E-3</v>
      </c>
    </row>
    <row r="519" spans="23:25" x14ac:dyDescent="0.25">
      <c r="W519" s="3">
        <v>42305</v>
      </c>
      <c r="X519" s="2">
        <v>81.158000000000001</v>
      </c>
      <c r="Y519" s="2">
        <f t="shared" si="10"/>
        <v>-4.0210822550975876E-3</v>
      </c>
    </row>
    <row r="520" spans="23:25" x14ac:dyDescent="0.25">
      <c r="W520" s="3">
        <v>42304</v>
      </c>
      <c r="X520" s="2">
        <v>81.484999999999999</v>
      </c>
      <c r="Y520" s="2">
        <f t="shared" si="10"/>
        <v>-8.8093378710745532E-3</v>
      </c>
    </row>
    <row r="521" spans="23:25" x14ac:dyDescent="0.25">
      <c r="W521" s="3">
        <v>42303</v>
      </c>
      <c r="X521" s="2">
        <v>82.206000000000003</v>
      </c>
      <c r="Y521" s="2">
        <f t="shared" si="10"/>
        <v>2.2042132518612298E-3</v>
      </c>
    </row>
    <row r="522" spans="23:25" x14ac:dyDescent="0.25">
      <c r="W522" s="3">
        <v>42300</v>
      </c>
      <c r="X522" s="2">
        <v>82.025000000000006</v>
      </c>
      <c r="Y522" s="2">
        <f t="shared" si="10"/>
        <v>4.6338073653094685E-4</v>
      </c>
    </row>
    <row r="523" spans="23:25" x14ac:dyDescent="0.25">
      <c r="W523" s="3">
        <v>42299</v>
      </c>
      <c r="X523" s="2">
        <v>81.986999999999995</v>
      </c>
      <c r="Y523" s="2">
        <f t="shared" si="10"/>
        <v>1.9098860946813411E-2</v>
      </c>
    </row>
    <row r="524" spans="23:25" x14ac:dyDescent="0.25">
      <c r="W524" s="3">
        <v>42298</v>
      </c>
      <c r="X524" s="2">
        <v>80.436000000000007</v>
      </c>
      <c r="Y524" s="2">
        <f t="shared" si="10"/>
        <v>-6.1351026247960993E-3</v>
      </c>
    </row>
    <row r="525" spans="23:25" x14ac:dyDescent="0.25">
      <c r="W525" s="3">
        <v>42297</v>
      </c>
      <c r="X525" s="2">
        <v>80.930999999999997</v>
      </c>
      <c r="Y525" s="2">
        <f t="shared" si="10"/>
        <v>-2.7762885921860602E-3</v>
      </c>
    </row>
    <row r="526" spans="23:25" x14ac:dyDescent="0.25">
      <c r="W526" s="3">
        <v>42296</v>
      </c>
      <c r="X526" s="2">
        <v>81.156000000000006</v>
      </c>
      <c r="Y526" s="2">
        <f t="shared" si="10"/>
        <v>-2.3753126456900384E-3</v>
      </c>
    </row>
    <row r="527" spans="23:25" x14ac:dyDescent="0.25">
      <c r="W527" s="3">
        <v>42293</v>
      </c>
      <c r="X527" s="2">
        <v>81.349000000000004</v>
      </c>
      <c r="Y527" s="2">
        <f t="shared" si="10"/>
        <v>-1.4003884066324148E-3</v>
      </c>
    </row>
    <row r="528" spans="23:25" x14ac:dyDescent="0.25">
      <c r="W528" s="3">
        <v>42292</v>
      </c>
      <c r="X528" s="2">
        <v>81.462999999999994</v>
      </c>
      <c r="Y528" s="2">
        <f t="shared" si="10"/>
        <v>9.7697743790986676E-3</v>
      </c>
    </row>
    <row r="529" spans="23:25" x14ac:dyDescent="0.25">
      <c r="W529" s="3">
        <v>42291</v>
      </c>
      <c r="X529" s="2">
        <v>80.671000000000006</v>
      </c>
      <c r="Y529" s="2">
        <f t="shared" si="10"/>
        <v>1.4332867059180682E-2</v>
      </c>
    </row>
    <row r="530" spans="23:25" x14ac:dyDescent="0.25">
      <c r="W530" s="3">
        <v>42290</v>
      </c>
      <c r="X530" s="2">
        <v>79.522999999999996</v>
      </c>
      <c r="Y530" s="2">
        <f t="shared" si="10"/>
        <v>-1.3911313255234063E-2</v>
      </c>
    </row>
    <row r="531" spans="23:25" x14ac:dyDescent="0.25">
      <c r="W531" s="3">
        <v>42289</v>
      </c>
      <c r="X531" s="2">
        <v>80.637</v>
      </c>
      <c r="Y531" s="2">
        <f t="shared" si="10"/>
        <v>1.4520004784897955E-3</v>
      </c>
    </row>
    <row r="532" spans="23:25" x14ac:dyDescent="0.25">
      <c r="W532" s="3">
        <v>42286</v>
      </c>
      <c r="X532" s="2">
        <v>80.52</v>
      </c>
      <c r="Y532" s="2">
        <f t="shared" si="10"/>
        <v>6.9415730838229073E-3</v>
      </c>
    </row>
    <row r="533" spans="23:25" x14ac:dyDescent="0.25">
      <c r="W533" s="3">
        <v>42285</v>
      </c>
      <c r="X533" s="2">
        <v>79.962999999999994</v>
      </c>
      <c r="Y533" s="2">
        <f t="shared" si="10"/>
        <v>7.9224495483265663E-3</v>
      </c>
    </row>
    <row r="534" spans="23:25" x14ac:dyDescent="0.25">
      <c r="W534" s="3">
        <v>42284</v>
      </c>
      <c r="X534" s="2">
        <v>79.331999999999994</v>
      </c>
      <c r="Y534" s="2">
        <f t="shared" si="10"/>
        <v>8.3415565479980133E-3</v>
      </c>
    </row>
    <row r="535" spans="23:25" x14ac:dyDescent="0.25">
      <c r="W535" s="3">
        <v>42283</v>
      </c>
      <c r="X535" s="2">
        <v>78.673000000000002</v>
      </c>
      <c r="Y535" s="2">
        <f t="shared" si="10"/>
        <v>6.1582594550207608E-3</v>
      </c>
    </row>
    <row r="536" spans="23:25" x14ac:dyDescent="0.25">
      <c r="W536" s="3">
        <v>42282</v>
      </c>
      <c r="X536" s="2">
        <v>78.19</v>
      </c>
      <c r="Y536" s="2">
        <f t="shared" si="10"/>
        <v>1.3299455103584415E-2</v>
      </c>
    </row>
    <row r="537" spans="23:25" x14ac:dyDescent="0.25">
      <c r="W537" s="3">
        <v>42279</v>
      </c>
      <c r="X537" s="2">
        <v>77.156999999999996</v>
      </c>
      <c r="Y537" s="2">
        <f t="shared" si="10"/>
        <v>5.3931605260149175E-3</v>
      </c>
    </row>
    <row r="538" spans="23:25" x14ac:dyDescent="0.25">
      <c r="W538" s="3">
        <v>42278</v>
      </c>
      <c r="X538" s="2">
        <v>76.742000000000004</v>
      </c>
      <c r="Y538" s="2">
        <f t="shared" si="10"/>
        <v>5.0832546957922133E-4</v>
      </c>
    </row>
    <row r="539" spans="23:25" x14ac:dyDescent="0.25">
      <c r="W539" s="3">
        <v>42277</v>
      </c>
      <c r="X539" s="2">
        <v>76.703000000000003</v>
      </c>
      <c r="Y539" s="2">
        <f t="shared" si="10"/>
        <v>9.3917082460718802E-3</v>
      </c>
    </row>
    <row r="540" spans="23:25" x14ac:dyDescent="0.25">
      <c r="W540" s="3">
        <v>42276</v>
      </c>
      <c r="X540" s="2">
        <v>75.986000000000004</v>
      </c>
      <c r="Y540" s="2">
        <f t="shared" si="10"/>
        <v>1.4355046155783131E-3</v>
      </c>
    </row>
    <row r="541" spans="23:25" x14ac:dyDescent="0.25">
      <c r="W541" s="3">
        <v>42275</v>
      </c>
      <c r="X541" s="2">
        <v>75.876999999999995</v>
      </c>
      <c r="Y541" s="2">
        <f t="shared" si="10"/>
        <v>-1.448399987850563E-2</v>
      </c>
    </row>
    <row r="542" spans="23:25" x14ac:dyDescent="0.25">
      <c r="W542" s="3">
        <v>42272</v>
      </c>
      <c r="X542" s="2">
        <v>76.983999999999995</v>
      </c>
      <c r="Y542" s="2">
        <f t="shared" si="10"/>
        <v>8.7805123960142083E-3</v>
      </c>
    </row>
    <row r="543" spans="23:25" x14ac:dyDescent="0.25">
      <c r="W543" s="3">
        <v>42271</v>
      </c>
      <c r="X543" s="2">
        <v>76.311000000000007</v>
      </c>
      <c r="Y543" s="2">
        <f t="shared" si="10"/>
        <v>1.1240885581297995E-2</v>
      </c>
    </row>
    <row r="544" spans="23:25" x14ac:dyDescent="0.25">
      <c r="W544" s="3">
        <v>42270</v>
      </c>
      <c r="X544" s="2">
        <v>75.457999999999998</v>
      </c>
      <c r="Y544" s="2">
        <f t="shared" si="10"/>
        <v>-2.0387906711311172E-3</v>
      </c>
    </row>
    <row r="545" spans="23:25" x14ac:dyDescent="0.25">
      <c r="W545" s="3">
        <v>42269</v>
      </c>
      <c r="X545" s="2">
        <v>75.611999999999995</v>
      </c>
      <c r="Y545" s="2">
        <f t="shared" si="10"/>
        <v>-7.1294737463403592E-3</v>
      </c>
    </row>
    <row r="546" spans="23:25" x14ac:dyDescent="0.25">
      <c r="W546" s="3">
        <v>42268</v>
      </c>
      <c r="X546" s="2">
        <v>76.153000000000006</v>
      </c>
      <c r="Y546" s="2">
        <f t="shared" si="10"/>
        <v>-7.5743567798323315E-3</v>
      </c>
    </row>
    <row r="547" spans="23:25" x14ac:dyDescent="0.25">
      <c r="W547" s="3">
        <v>42265</v>
      </c>
      <c r="X547" s="2">
        <v>76.731999999999999</v>
      </c>
      <c r="Y547" s="2">
        <f t="shared" si="10"/>
        <v>7.0229875322674164E-3</v>
      </c>
    </row>
    <row r="548" spans="23:25" x14ac:dyDescent="0.25">
      <c r="W548" s="3">
        <v>42264</v>
      </c>
      <c r="X548" s="2">
        <v>76.194999999999993</v>
      </c>
      <c r="Y548" s="2">
        <f t="shared" si="10"/>
        <v>-7.1533027649994009E-3</v>
      </c>
    </row>
    <row r="549" spans="23:25" x14ac:dyDescent="0.25">
      <c r="W549" s="3">
        <v>42263</v>
      </c>
      <c r="X549" s="2">
        <v>76.742000000000004</v>
      </c>
      <c r="Y549" s="2">
        <f t="shared" si="10"/>
        <v>2.7401924840671694E-3</v>
      </c>
    </row>
    <row r="550" spans="23:25" x14ac:dyDescent="0.25">
      <c r="W550" s="3">
        <v>42262</v>
      </c>
      <c r="X550" s="2">
        <v>76.531999999999996</v>
      </c>
      <c r="Y550" s="2">
        <f t="shared" si="10"/>
        <v>5.4504615829957994E-3</v>
      </c>
    </row>
    <row r="551" spans="23:25" x14ac:dyDescent="0.25">
      <c r="W551" s="3">
        <v>42261</v>
      </c>
      <c r="X551" s="2">
        <v>76.116</v>
      </c>
      <c r="Y551" s="2">
        <f t="shared" si="10"/>
        <v>-5.2537565566971754E-4</v>
      </c>
    </row>
    <row r="552" spans="23:25" x14ac:dyDescent="0.25">
      <c r="W552" s="3">
        <v>42258</v>
      </c>
      <c r="X552" s="2">
        <v>76.156000000000006</v>
      </c>
      <c r="Y552" s="2">
        <f t="shared" si="10"/>
        <v>3.6043659695357572E-3</v>
      </c>
    </row>
    <row r="553" spans="23:25" x14ac:dyDescent="0.25">
      <c r="W553" s="3">
        <v>42257</v>
      </c>
      <c r="X553" s="2">
        <v>75.882000000000005</v>
      </c>
      <c r="Y553" s="2">
        <f t="shared" si="10"/>
        <v>-1.5339950461446565E-2</v>
      </c>
    </row>
    <row r="554" spans="23:25" x14ac:dyDescent="0.25">
      <c r="W554" s="3">
        <v>42256</v>
      </c>
      <c r="X554" s="2">
        <v>77.055000000000007</v>
      </c>
      <c r="Y554" s="2">
        <f t="shared" si="10"/>
        <v>1.345721902391247E-2</v>
      </c>
    </row>
    <row r="555" spans="23:25" x14ac:dyDescent="0.25">
      <c r="W555" s="3">
        <v>42255</v>
      </c>
      <c r="X555" s="2">
        <v>76.025000000000006</v>
      </c>
      <c r="Y555" s="2">
        <f t="shared" si="10"/>
        <v>1.810436611364967E-2</v>
      </c>
    </row>
    <row r="556" spans="23:25" x14ac:dyDescent="0.25">
      <c r="W556" s="3">
        <v>42254</v>
      </c>
      <c r="X556" s="2">
        <v>74.661000000000001</v>
      </c>
      <c r="Y556" s="2">
        <f t="shared" si="10"/>
        <v>-8.0330967889747609E-4</v>
      </c>
    </row>
    <row r="557" spans="23:25" x14ac:dyDescent="0.25">
      <c r="W557" s="3">
        <v>42251</v>
      </c>
      <c r="X557" s="2">
        <v>74.721000000000004</v>
      </c>
      <c r="Y557" s="2">
        <f t="shared" si="10"/>
        <v>-2.7925117843975712E-2</v>
      </c>
    </row>
    <row r="558" spans="23:25" x14ac:dyDescent="0.25">
      <c r="W558" s="3">
        <v>42250</v>
      </c>
      <c r="X558" s="2">
        <v>76.837000000000003</v>
      </c>
      <c r="Y558" s="2">
        <f t="shared" si="10"/>
        <v>5.8083163247505589E-3</v>
      </c>
    </row>
    <row r="559" spans="23:25" x14ac:dyDescent="0.25">
      <c r="W559" s="3">
        <v>42249</v>
      </c>
      <c r="X559" s="2">
        <v>76.391999999999996</v>
      </c>
      <c r="Y559" s="2">
        <f t="shared" si="10"/>
        <v>1.0434923063125781E-2</v>
      </c>
    </row>
    <row r="560" spans="23:25" x14ac:dyDescent="0.25">
      <c r="W560" s="3">
        <v>42248</v>
      </c>
      <c r="X560" s="2">
        <v>75.599000000000004</v>
      </c>
      <c r="Y560" s="2">
        <f t="shared" si="10"/>
        <v>-1.6490485522661812E-2</v>
      </c>
    </row>
    <row r="561" spans="23:25" x14ac:dyDescent="0.25">
      <c r="W561" s="3">
        <v>42247</v>
      </c>
      <c r="X561" s="2">
        <v>76.855999999999995</v>
      </c>
      <c r="Y561" s="2">
        <f t="shared" si="10"/>
        <v>-2.4344736598305175E-2</v>
      </c>
    </row>
    <row r="562" spans="23:25" x14ac:dyDescent="0.25">
      <c r="W562" s="3">
        <v>42244</v>
      </c>
      <c r="X562" s="2">
        <v>78.75</v>
      </c>
      <c r="Y562" s="2">
        <f t="shared" si="10"/>
        <v>6.0627860459754931E-3</v>
      </c>
    </row>
    <row r="563" spans="23:25" x14ac:dyDescent="0.25">
      <c r="W563" s="3">
        <v>42243</v>
      </c>
      <c r="X563" s="2">
        <v>78.274000000000001</v>
      </c>
      <c r="Y563" s="2">
        <f t="shared" si="10"/>
        <v>1.3725365164506989E-2</v>
      </c>
    </row>
    <row r="564" spans="23:25" x14ac:dyDescent="0.25">
      <c r="W564" s="3">
        <v>42242</v>
      </c>
      <c r="X564" s="2">
        <v>77.206999999999994</v>
      </c>
      <c r="Y564" s="2">
        <f t="shared" si="10"/>
        <v>3.6462056966412746E-3</v>
      </c>
    </row>
    <row r="565" spans="23:25" x14ac:dyDescent="0.25">
      <c r="W565" s="3">
        <v>42241</v>
      </c>
      <c r="X565" s="2">
        <v>76.926000000000002</v>
      </c>
      <c r="Y565" s="2">
        <f t="shared" si="10"/>
        <v>2.0820870025914772E-3</v>
      </c>
    </row>
    <row r="566" spans="23:25" x14ac:dyDescent="0.25">
      <c r="W566" s="3">
        <v>42240</v>
      </c>
      <c r="X566" s="2">
        <v>76.766000000000005</v>
      </c>
      <c r="Y566" s="2">
        <f t="shared" si="10"/>
        <v>-6.0699713516461737E-2</v>
      </c>
    </row>
    <row r="567" spans="23:25" x14ac:dyDescent="0.25">
      <c r="W567" s="3">
        <v>42237</v>
      </c>
      <c r="X567" s="2">
        <v>81.569999999999993</v>
      </c>
      <c r="Y567" s="2">
        <f t="shared" si="10"/>
        <v>-2.9501615829789405E-3</v>
      </c>
    </row>
    <row r="568" spans="23:25" x14ac:dyDescent="0.25">
      <c r="W568" s="3">
        <v>42236</v>
      </c>
      <c r="X568" s="2">
        <v>81.811000000000007</v>
      </c>
      <c r="Y568" s="2">
        <f t="shared" si="10"/>
        <v>1.1007021144068727E-3</v>
      </c>
    </row>
    <row r="569" spans="23:25" x14ac:dyDescent="0.25">
      <c r="W569" s="3">
        <v>42235</v>
      </c>
      <c r="X569" s="2">
        <v>81.721000000000004</v>
      </c>
      <c r="Y569" s="2">
        <f t="shared" si="10"/>
        <v>-4.8218749772998863E-3</v>
      </c>
    </row>
    <row r="570" spans="23:25" x14ac:dyDescent="0.25">
      <c r="W570" s="3">
        <v>42234</v>
      </c>
      <c r="X570" s="2">
        <v>82.116</v>
      </c>
      <c r="Y570" s="2">
        <f t="shared" si="10"/>
        <v>4.3936801788296426E-3</v>
      </c>
    </row>
    <row r="571" spans="23:25" x14ac:dyDescent="0.25">
      <c r="W571" s="3">
        <v>42233</v>
      </c>
      <c r="X571" s="2">
        <v>81.756</v>
      </c>
      <c r="Y571" s="2">
        <f t="shared" si="10"/>
        <v>5.1381840033873222E-3</v>
      </c>
    </row>
    <row r="572" spans="23:25" x14ac:dyDescent="0.25">
      <c r="W572" s="3">
        <v>42230</v>
      </c>
      <c r="X572" s="2">
        <v>81.337000000000003</v>
      </c>
      <c r="Y572" s="2">
        <f t="shared" si="10"/>
        <v>-5.2604917052559933E-3</v>
      </c>
    </row>
    <row r="573" spans="23:25" x14ac:dyDescent="0.25">
      <c r="W573" s="3">
        <v>42229</v>
      </c>
      <c r="X573" s="2">
        <v>81.766000000000005</v>
      </c>
      <c r="Y573" s="2">
        <f t="shared" si="10"/>
        <v>-5.5978827937206285E-3</v>
      </c>
    </row>
    <row r="574" spans="23:25" x14ac:dyDescent="0.25">
      <c r="W574" s="3">
        <v>42228</v>
      </c>
      <c r="X574" s="2">
        <v>82.224999999999994</v>
      </c>
      <c r="Y574" s="2">
        <f t="shared" si="10"/>
        <v>5.4755900491969389E-3</v>
      </c>
    </row>
    <row r="575" spans="23:25" x14ac:dyDescent="0.25">
      <c r="W575" s="3">
        <v>42227</v>
      </c>
      <c r="X575" s="2">
        <v>81.775999999999996</v>
      </c>
      <c r="Y575" s="2">
        <f t="shared" si="10"/>
        <v>-8.7660052907984273E-3</v>
      </c>
    </row>
    <row r="576" spans="23:25" x14ac:dyDescent="0.25">
      <c r="W576" s="3">
        <v>42226</v>
      </c>
      <c r="X576" s="2">
        <v>82.495999999999995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7.6421000000000001</v>
      </c>
      <c r="Y578" s="2">
        <f t="shared" si="10"/>
        <v>2.0827473585969458E-3</v>
      </c>
    </row>
    <row r="579" spans="23:25" x14ac:dyDescent="0.25">
      <c r="W579" s="3">
        <v>42221</v>
      </c>
      <c r="X579" s="2">
        <v>7.6261999999999999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NZDUSD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165</v>
      </c>
      <c r="W2" s="3">
        <f>D1</f>
        <v>43025</v>
      </c>
      <c r="AA2" s="2">
        <v>62</v>
      </c>
      <c r="AB2" s="2">
        <f ca="1">AVERAGE(OFFSET($X$5,0,0,AA2,1))</f>
        <v>0.72692741935483851</v>
      </c>
      <c r="AC2" s="46">
        <f ca="1">STDEV(OFFSET($Y$5,0,0,AA2,1))*SQRT(250)</f>
        <v>8.5078375124078981E-2</v>
      </c>
      <c r="AD2" s="2">
        <f ca="1">MAX(OFFSET($X$5,0,0,AA2,1))</f>
        <v>0.752</v>
      </c>
      <c r="AE2" s="2">
        <f ca="1">MIN(OFFSET($X$5,0,0,AA2,1))</f>
        <v>0.70640000000000003</v>
      </c>
      <c r="AF2" s="2">
        <f ca="1">AD2-AE2</f>
        <v>4.5599999999999974E-2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0.71997599999999984</v>
      </c>
      <c r="AC3" s="46">
        <f ca="1">STDEV(OFFSET($Y$5,0,0,AA3,1))*SQRT(250)</f>
        <v>8.214787920883794E-2</v>
      </c>
      <c r="AD3" s="2">
        <f ca="1">MAX(OFFSET($X$5,0,0,AA3,1))</f>
        <v>0.752</v>
      </c>
      <c r="AE3" s="2">
        <f ca="1">MIN(OFFSET($X$5,0,0,AA3,1))</f>
        <v>0.68489999999999995</v>
      </c>
      <c r="AF3" s="2">
        <f t="shared" ref="AF3:AF5" ca="1" si="1">AD3-AE3</f>
        <v>6.7100000000000048E-2</v>
      </c>
    </row>
    <row r="4" spans="1:32" x14ac:dyDescent="0.25">
      <c r="D4"/>
      <c r="AA4" s="2">
        <v>185</v>
      </c>
      <c r="AB4" s="2">
        <f t="shared" ca="1" si="0"/>
        <v>0.7158659459459461</v>
      </c>
      <c r="AC4" s="46">
        <f ca="1">STDEV(OFFSET($Y$5,0,0,AA4,1))*SQRT(250)</f>
        <v>8.0330084482300931E-2</v>
      </c>
      <c r="AD4" s="2">
        <f ca="1">MAX(OFFSET($X$5,0,0,AA4,1))</f>
        <v>0.752</v>
      </c>
      <c r="AE4" s="2">
        <f ca="1">MIN(OFFSET($X$5,0,0,AA4,1))</f>
        <v>0.68489999999999995</v>
      </c>
      <c r="AF4" s="2">
        <f t="shared" ca="1" si="1"/>
        <v>6.7100000000000048E-2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0.7167</v>
      </c>
      <c r="Y5" s="2">
        <f>LN(X5/X6)</f>
        <v>-5.5795788865556947E-4</v>
      </c>
      <c r="AA5" s="2">
        <v>250</v>
      </c>
      <c r="AB5" s="2">
        <f t="shared" ca="1" si="0"/>
        <v>0.71432760000000017</v>
      </c>
      <c r="AC5" s="46">
        <f ca="1">STDEV(OFFSET($Y$5,0,0,AA5,1))*SQRT(250)</f>
        <v>8.8016214913034782E-2</v>
      </c>
      <c r="AD5" s="2">
        <f ca="1">MAX(OFFSET($X$5,0,0,AA5,1))</f>
        <v>0.752</v>
      </c>
      <c r="AE5" s="2">
        <f ca="1">MIN(OFFSET($X$5,0,0,AA5,1))</f>
        <v>0.68489999999999995</v>
      </c>
      <c r="AF5" s="2">
        <f t="shared" ca="1" si="1"/>
        <v>6.7100000000000048E-2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0.71588464241365402</v>
      </c>
      <c r="E6" s="128">
        <f ca="1">SUMIFS(INDIRECT("fincad_data!"&amp;E$3),fincad_data!$C:$C,$C6,fincad_data!$D:$D,$C6,fincad_data!$B:$B,$D$2,fincad_data!D:D,$C6,fincad_data!A:A,$D$1)</f>
        <v>0.71470999999999996</v>
      </c>
      <c r="F6" s="129">
        <f ca="1">SUMIFS(INDIRECT("fincad_data!"&amp;F$3),fincad_data!$C:$C,$C6,fincad_data!$D:$D,$C6,fincad_data!$B:$B,$D$2,fincad_data!D:D,$C6,fincad_data!A:A,$D$1)</f>
        <v>8.5169415485967306E-2</v>
      </c>
      <c r="G6" s="129">
        <f ca="1">SUMIFS(INDIRECT("fincad_data!"&amp;G$3),fincad_data!$C:$C,$C6,fincad_data!$D:$D,$C6,fincad_data!$B:$B,$D$2,fincad_data!D:D,$C6,fincad_data!A:A,$D$1)</f>
        <v>8.5368582473383803E-2</v>
      </c>
      <c r="H6" s="130">
        <f ca="1">SUMIFS(INDIRECT("fincad_data!"&amp;H$3),fincad_data!$C:$C,$C6,fincad_data!$D:$D,$C6,fincad_data!$B:$B,$D$2,fincad_data!D:D,$C6,fincad_data!A:A,$D$1)</f>
        <v>1.6182222054549E-2</v>
      </c>
      <c r="I6" s="130">
        <f ca="1">SUMIFS(INDIRECT("fincad_data!"&amp;I$3),fincad_data!$C:$C,$C6,fincad_data!$D:$D,$C6,fincad_data!$B:$B,$D$2,fincad_data!D:D,$C6,fincad_data!A:A,$D$1)</f>
        <v>1.7013162980894898E-2</v>
      </c>
      <c r="J6" s="129">
        <f ca="1">SUMIFS(INDIRECT("fincad_data!"&amp;J$3),fincad_data!$C:$C,$C6,fincad_data!$D:$D,$C6,fincad_data!$B:$B,$D$2,fincad_data!D:D,$C6,fincad_data!A:A,$D$1)</f>
        <v>-6.68518900018167E-3</v>
      </c>
      <c r="K6" s="128">
        <f ca="1">SUMIFS(INDIRECT("fincad_data!"&amp;K$3),fincad_data!$C:$C,$C6,fincad_data!$D:$D,$C6,fincad_data!$B:$B,$D$2,fincad_data!D:D,$C6,fincad_data!A:A,$D$1)</f>
        <v>0.71411661128150272</v>
      </c>
      <c r="L6" s="128">
        <f ca="1">SUMIFS(INDIRECT("fincad_data!"&amp;L$3),fincad_data!$C:$C,$C6,fincad_data!$D:$D,$C6,fincad_data!$B:$B,$D$2,fincad_data!D:D,$C6,fincad_data!A:A,$D$1)</f>
        <v>0.70275393280571152</v>
      </c>
      <c r="W6" s="3">
        <v>43024</v>
      </c>
      <c r="X6" s="2">
        <v>0.71709999999999996</v>
      </c>
      <c r="Y6" s="2">
        <f t="shared" ref="Y6:Y69" si="2">LN(X6/X7)</f>
        <v>-1.3935342277426204E-3</v>
      </c>
      <c r="AA6" s="2">
        <v>500</v>
      </c>
      <c r="AB6" s="2">
        <f t="shared" ca="1" si="0"/>
        <v>0.70310720000000015</v>
      </c>
      <c r="AC6" s="46">
        <f ca="1">STDEV(OFFSET($Y$5,0,0,AA6,1))*SQRT(250)</f>
        <v>0.10622118931333645</v>
      </c>
      <c r="AD6" s="2">
        <f ca="1">MAX(OFFSET($X$5,0,0,AA6,1))</f>
        <v>0.752</v>
      </c>
      <c r="AE6" s="2">
        <f ca="1">MIN(OFFSET($X$5,0,0,AA6,1))</f>
        <v>0.6411</v>
      </c>
      <c r="AF6" s="2">
        <f ca="1">AD6-AE6</f>
        <v>0.1109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0.71588464241365402</v>
      </c>
      <c r="E7" s="128">
        <f ca="1">SUMIFS(INDIRECT("fincad_data!"&amp;E$3),fincad_data!$C:$C,$C7,fincad_data!$D:$D,$C7,fincad_data!$B:$B,$D$2,fincad_data!D:D,$C7,fincad_data!A:A,$D$1)</f>
        <v>0.71381700000000003</v>
      </c>
      <c r="F7" s="129">
        <f ca="1">SUMIFS(INDIRECT("fincad_data!"&amp;F$3),fincad_data!$C:$C,$C7,fincad_data!$D:$D,$C7,fincad_data!$B:$B,$D$2,fincad_data!D:D,$C7,fincad_data!A:A,$D$1)</f>
        <v>8.9978578800575998E-2</v>
      </c>
      <c r="G7" s="129">
        <f ca="1">SUMIFS(INDIRECT("fincad_data!"&amp;G$3),fincad_data!$C:$C,$C7,fincad_data!$D:$D,$C7,fincad_data!$B:$B,$D$2,fincad_data!D:D,$C7,fincad_data!A:A,$D$1)</f>
        <v>9.0284750910733097E-2</v>
      </c>
      <c r="H7" s="130">
        <f ca="1">SUMIFS(INDIRECT("fincad_data!"&amp;H$3),fincad_data!$C:$C,$C7,fincad_data!$D:$D,$C7,fincad_data!$B:$B,$D$2,fincad_data!D:D,$C7,fincad_data!A:A,$D$1)</f>
        <v>2.3727684588219902E-2</v>
      </c>
      <c r="I7" s="130">
        <f ca="1">SUMIFS(INDIRECT("fincad_data!"&amp;I$3),fincad_data!$C:$C,$C7,fincad_data!$D:$D,$C7,fincad_data!$B:$B,$D$2,fincad_data!D:D,$C7,fincad_data!A:A,$D$1)</f>
        <v>2.5185048874343703E-2</v>
      </c>
      <c r="J7" s="129">
        <f ca="1">SUMIFS(INDIRECT("fincad_data!"&amp;J$3),fincad_data!$C:$C,$C7,fincad_data!$D:$D,$C7,fincad_data!$B:$B,$D$2,fincad_data!D:D,$C7,fincad_data!A:A,$D$1)</f>
        <v>-5.9298394098528384E-3</v>
      </c>
      <c r="K7" s="128">
        <f ca="1">SUMIFS(INDIRECT("fincad_data!"&amp;K$3),fincad_data!$C:$C,$C7,fincad_data!$D:$D,$C7,fincad_data!$B:$B,$D$2,fincad_data!D:D,$C7,fincad_data!A:A,$D$1)</f>
        <v>0.71277822247463873</v>
      </c>
      <c r="L7" s="128">
        <f ca="1">SUMIFS(INDIRECT("fincad_data!"&amp;L$3),fincad_data!$C:$C,$C7,fincad_data!$D:$D,$C7,fincad_data!$B:$B,$D$2,fincad_data!D:D,$C7,fincad_data!A:A,$D$1)</f>
        <v>0.69628112581604007</v>
      </c>
      <c r="W7" s="3">
        <v>43021</v>
      </c>
      <c r="X7" s="2">
        <v>0.71809999999999996</v>
      </c>
      <c r="Y7" s="2">
        <f t="shared" si="2"/>
        <v>7.9692837007650542E-3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0.71588464241365402</v>
      </c>
      <c r="E8" s="128">
        <f ca="1">SUMIFS(INDIRECT("fincad_data!"&amp;E$3),fincad_data!$C:$C,$C8,fincad_data!$D:$D,$C8,fincad_data!$B:$B,$D$2,fincad_data!D:D,$C8,fincad_data!A:A,$D$1)</f>
        <v>0.71304999999999996</v>
      </c>
      <c r="F8" s="129">
        <f ca="1">SUMIFS(INDIRECT("fincad_data!"&amp;F$3),fincad_data!$C:$C,$C8,fincad_data!$D:$D,$C8,fincad_data!$B:$B,$D$2,fincad_data!D:D,$C8,fincad_data!A:A,$D$1)</f>
        <v>9.4145073904708498E-2</v>
      </c>
      <c r="G8" s="129">
        <f ca="1">SUMIFS(INDIRECT("fincad_data!"&amp;G$3),fincad_data!$C:$C,$C8,fincad_data!$D:$D,$C8,fincad_data!$B:$B,$D$2,fincad_data!D:D,$C8,fincad_data!A:A,$D$1)</f>
        <v>9.4535332399413599E-2</v>
      </c>
      <c r="H8" s="130">
        <f ca="1">SUMIFS(INDIRECT("fincad_data!"&amp;H$3),fincad_data!$C:$C,$C8,fincad_data!$D:$D,$C8,fincad_data!$B:$B,$D$2,fincad_data!D:D,$C8,fincad_data!A:A,$D$1)</f>
        <v>3.01460317694426E-2</v>
      </c>
      <c r="I8" s="130">
        <f ca="1">SUMIFS(INDIRECT("fincad_data!"&amp;I$3),fincad_data!$C:$C,$C8,fincad_data!$D:$D,$C8,fincad_data!$B:$B,$D$2,fincad_data!D:D,$C8,fincad_data!A:A,$D$1)</f>
        <v>3.2135903737483804E-2</v>
      </c>
      <c r="J8" s="129">
        <f ca="1">SUMIFS(INDIRECT("fincad_data!"&amp;J$3),fincad_data!$C:$C,$C8,fincad_data!$D:$D,$C8,fincad_data!$B:$B,$D$2,fincad_data!D:D,$C8,fincad_data!A:A,$D$1)</f>
        <v>-5.4287195486708451E-3</v>
      </c>
      <c r="K8" s="128">
        <f ca="1">SUMIFS(INDIRECT("fincad_data!"&amp;K$3),fincad_data!$C:$C,$C8,fincad_data!$D:$D,$C8,fincad_data!$B:$B,$D$2,fincad_data!D:D,$C8,fincad_data!A:A,$D$1)</f>
        <v>0.71163393957213872</v>
      </c>
      <c r="L8" s="128">
        <f ca="1">SUMIFS(INDIRECT("fincad_data!"&amp;L$3),fincad_data!$C:$C,$C8,fincad_data!$D:$D,$C8,fincad_data!$B:$B,$D$2,fincad_data!D:D,$C8,fincad_data!A:A,$D$1)</f>
        <v>0.69084894481236747</v>
      </c>
      <c r="W8" s="3">
        <v>43020</v>
      </c>
      <c r="X8" s="2">
        <v>0.71240000000000003</v>
      </c>
      <c r="Y8" s="2">
        <f t="shared" si="2"/>
        <v>6.0542247577785001E-3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0.71588464241365402</v>
      </c>
      <c r="E9" s="128">
        <f ca="1">SUMIFS(INDIRECT("fincad_data!"&amp;E$3),fincad_data!$C:$C,$C9,fincad_data!$D:$D,$C9,fincad_data!$B:$B,$D$2,fincad_data!D:D,$C9,fincad_data!A:A,$D$1)</f>
        <v>0.71227499999999999</v>
      </c>
      <c r="F9" s="129">
        <f ca="1">SUMIFS(INDIRECT("fincad_data!"&amp;F$3),fincad_data!$C:$C,$C9,fincad_data!$D:$D,$C9,fincad_data!$B:$B,$D$2,fincad_data!D:D,$C9,fincad_data!A:A,$D$1)</f>
        <v>9.6229709157854601E-2</v>
      </c>
      <c r="G9" s="129">
        <f ca="1">SUMIFS(INDIRECT("fincad_data!"&amp;G$3),fincad_data!$C:$C,$C9,fincad_data!$D:$D,$C9,fincad_data!$B:$B,$D$2,fincad_data!D:D,$C9,fincad_data!A:A,$D$1)</f>
        <v>9.6683848568816302E-2</v>
      </c>
      <c r="H9" s="130">
        <f ca="1">SUMIFS(INDIRECT("fincad_data!"&amp;H$3),fincad_data!$C:$C,$C9,fincad_data!$D:$D,$C9,fincad_data!$B:$B,$D$2,fincad_data!D:D,$C9,fincad_data!A:A,$D$1)</f>
        <v>3.5288760259120797E-2</v>
      </c>
      <c r="I9" s="130">
        <f ca="1">SUMIFS(INDIRECT("fincad_data!"&amp;I$3),fincad_data!$C:$C,$C9,fincad_data!$D:$D,$C9,fincad_data!$B:$B,$D$2,fincad_data!D:D,$C9,fincad_data!A:A,$D$1)</f>
        <v>3.7803255308190099E-2</v>
      </c>
      <c r="J9" s="129">
        <f ca="1">SUMIFS(INDIRECT("fincad_data!"&amp;J$3),fincad_data!$C:$C,$C9,fincad_data!$D:$D,$C9,fincad_data!$B:$B,$D$2,fincad_data!D:D,$C9,fincad_data!A:A,$D$1)</f>
        <v>-5.1854852132602325E-3</v>
      </c>
      <c r="K9" s="128">
        <f ca="1">SUMIFS(INDIRECT("fincad_data!"&amp;K$3),fincad_data!$C:$C,$C9,fincad_data!$D:$D,$C9,fincad_data!$B:$B,$D$2,fincad_data!D:D,$C9,fincad_data!A:A,$D$1)</f>
        <v>0.71048848023403077</v>
      </c>
      <c r="L9" s="128">
        <f ca="1">SUMIFS(INDIRECT("fincad_data!"&amp;L$3),fincad_data!$C:$C,$C9,fincad_data!$D:$D,$C9,fincad_data!$B:$B,$D$2,fincad_data!D:D,$C9,fincad_data!A:A,$D$1)</f>
        <v>0.68632951029670841</v>
      </c>
      <c r="W9" s="3">
        <v>43019</v>
      </c>
      <c r="X9" s="2">
        <v>0.70809999999999995</v>
      </c>
      <c r="Y9" s="2">
        <f t="shared" si="2"/>
        <v>1.5546607611555759E-3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0.71588464241365402</v>
      </c>
      <c r="E10" s="128">
        <f ca="1">SUMIFS(INDIRECT("fincad_data!"&amp;E$3),fincad_data!$C:$C,$C10,fincad_data!$D:$D,$C10,fincad_data!$B:$B,$D$2,fincad_data!D:D,$C10,fincad_data!A:A,$D$1)</f>
        <v>0.70832965319182595</v>
      </c>
      <c r="F10" s="129">
        <f ca="1">SUMIFS(INDIRECT("fincad_data!"&amp;F$3),fincad_data!$C:$C,$C10,fincad_data!$D:$D,$C10,fincad_data!$B:$B,$D$2,fincad_data!D:D,$C10,fincad_data!A:A,$D$1)</f>
        <v>0.101074987569092</v>
      </c>
      <c r="G10" s="129">
        <f ca="1">SUMIFS(INDIRECT("fincad_data!"&amp;G$3),fincad_data!$C:$C,$C10,fincad_data!$D:$D,$C10,fincad_data!$B:$B,$D$2,fincad_data!D:D,$C10,fincad_data!A:A,$D$1)</f>
        <v>0.10172652787903</v>
      </c>
      <c r="H10" s="130">
        <f ca="1">SUMIFS(INDIRECT("fincad_data!"&amp;H$3),fincad_data!$C:$C,$C10,fincad_data!$D:$D,$C10,fincad_data!$B:$B,$D$2,fincad_data!D:D,$C10,fincad_data!A:A,$D$1)</f>
        <v>4.9913516760879698E-2</v>
      </c>
      <c r="I10" s="130">
        <f ca="1">SUMIFS(INDIRECT("fincad_data!"&amp;I$3),fincad_data!$C:$C,$C10,fincad_data!$D:$D,$C10,fincad_data!$B:$B,$D$2,fincad_data!D:D,$C10,fincad_data!A:A,$D$1)</f>
        <v>5.4931490465719102E-2</v>
      </c>
      <c r="J10" s="129">
        <f ca="1">SUMIFS(INDIRECT("fincad_data!"&amp;J$3),fincad_data!$C:$C,$C10,fincad_data!$D:$D,$C10,fincad_data!$B:$B,$D$2,fincad_data!D:D,$C10,fincad_data!A:A,$D$1)</f>
        <v>-5.5129375320552843E-3</v>
      </c>
      <c r="K10" s="128">
        <f ca="1">SUMIFS(INDIRECT("fincad_data!"&amp;K$3),fincad_data!$C:$C,$C10,fincad_data!$D:$D,$C10,fincad_data!$B:$B,$D$2,fincad_data!D:D,$C10,fincad_data!A:A,$D$1)</f>
        <v>0.70479302034836344</v>
      </c>
      <c r="L10" s="128">
        <f ca="1">SUMIFS(INDIRECT("fincad_data!"&amp;L$3),fincad_data!$C:$C,$C10,fincad_data!$D:$D,$C10,fincad_data!$B:$B,$D$2,fincad_data!D:D,$C10,fincad_data!A:A,$D$1)</f>
        <v>0.6714461172062659</v>
      </c>
      <c r="W10" s="3">
        <v>43018</v>
      </c>
      <c r="X10" s="2">
        <v>0.70699999999999996</v>
      </c>
      <c r="Y10" s="2">
        <f t="shared" si="2"/>
        <v>8.4901660682248567E-4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0.70640000000000003</v>
      </c>
      <c r="Y11" s="2">
        <f t="shared" si="2"/>
        <v>-4.0969189182908546E-3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0.70930000000000004</v>
      </c>
      <c r="Y12" s="2">
        <f t="shared" si="2"/>
        <v>-3.3779060971843265E-3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0.7117</v>
      </c>
      <c r="Y13" s="2">
        <f t="shared" si="2"/>
        <v>-7.1403873554952268E-3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1.1360697922500158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0.71679999999999999</v>
      </c>
      <c r="Y14" s="2">
        <f t="shared" si="2"/>
        <v>1.1166947000751544E-3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0.19184382272016706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0.71599999999999997</v>
      </c>
      <c r="Y15" s="2">
        <f t="shared" si="2"/>
        <v>-5.0153351157325166E-3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1.0162133425672499</v>
      </c>
      <c r="F16" s="123">
        <f ca="1">SUMIFS(INDIRECT("fincad_data!"&amp;$B16),fincad_data!$C:$C,$C16,fincad_data!$D:$D,F$13,fincad_data!$B:$B,$D$2,fincad_data!$A:$A,$D$1)</f>
        <v>1.2231171370924256</v>
      </c>
      <c r="G16" s="123"/>
      <c r="H16" s="123"/>
      <c r="I16" s="123"/>
      <c r="K16" s="159">
        <f ca="1">E16/$F16</f>
        <v>0.8308389374569437</v>
      </c>
      <c r="L16" s="159">
        <f ca="1">(F16-E16)/$F16</f>
        <v>0.16916106254305624</v>
      </c>
      <c r="M16" s="123"/>
      <c r="N16" s="123"/>
      <c r="O16" s="123"/>
      <c r="S16" s="17"/>
      <c r="W16" s="3">
        <v>43010</v>
      </c>
      <c r="X16" s="2">
        <v>0.71960000000000002</v>
      </c>
      <c r="Y16" s="2">
        <f t="shared" si="2"/>
        <v>-1.8049293341547872E-3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0.69850108959015167</v>
      </c>
      <c r="F17" s="124">
        <f ca="1">SUMIFS(INDIRECT("fincad_data!"&amp;$B17),fincad_data!$C:$C,$C16,fincad_data!$D:$D,F$13,fincad_data!$B:$B,$D$2,fincad_data!$A:$A,$D$1)</f>
        <v>0.16288991897783975</v>
      </c>
      <c r="G17" s="124"/>
      <c r="H17" s="124"/>
      <c r="I17" s="124"/>
      <c r="K17" s="160">
        <f ca="1">E17/$F17</f>
        <v>4.2881787527021782</v>
      </c>
      <c r="L17" s="160">
        <f ca="1">(F17-E17)/$F17</f>
        <v>-3.2881787527021777</v>
      </c>
      <c r="M17" s="124"/>
      <c r="N17" s="124"/>
      <c r="O17" s="124"/>
      <c r="S17" s="17"/>
      <c r="W17" s="3">
        <v>43007</v>
      </c>
      <c r="X17" s="2">
        <v>0.72089999999999999</v>
      </c>
      <c r="Y17" s="2">
        <f t="shared" si="2"/>
        <v>-3.8765104615491324E-3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1.0114526663475369</v>
      </c>
      <c r="F18" s="123">
        <f ca="1">SUMIFS(INDIRECT("fincad_data!"&amp;$B18),fincad_data!$C:$C,$C18,fincad_data!$D:$D,F$13,fincad_data!$B:$B,$D$2,fincad_data!$A:$A,$D$1)</f>
        <v>1.0311121592196906</v>
      </c>
      <c r="G18" s="123">
        <f ca="1">SUMIFS(INDIRECT("fincad_data!"&amp;$B18),fincad_data!$C:$C,$C18,fincad_data!$D:$D,G$13,fincad_data!$B:$B,$D$2,fincad_data!$A:$A,$D$1)</f>
        <v>1.2937783634020981</v>
      </c>
      <c r="H18" s="123"/>
      <c r="I18" s="123"/>
      <c r="K18" s="159">
        <f ca="1">E18/$G18</f>
        <v>0.78178202307220368</v>
      </c>
      <c r="L18" s="159">
        <f ca="1">(F18-E18)/$G18</f>
        <v>1.5195410147729904E-2</v>
      </c>
      <c r="M18" s="159">
        <f ca="1">(G18-F18)/$G18</f>
        <v>0.20302256678006642</v>
      </c>
      <c r="N18" s="123"/>
      <c r="O18" s="123"/>
      <c r="W18" s="3">
        <v>43006</v>
      </c>
      <c r="X18" s="2">
        <v>0.72370000000000001</v>
      </c>
      <c r="Y18" s="2">
        <f t="shared" si="2"/>
        <v>5.1257298619811478E-3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0.79879881494528127</v>
      </c>
      <c r="F19" s="124">
        <f ca="1">SUMIFS(INDIRECT("fincad_data!"&amp;$B19),fincad_data!$C:$C,$C18,fincad_data!$D:$D,F$13,fincad_data!$B:$B,$D$2,fincad_data!$A:$A,$D$1)</f>
        <v>0.56518006705138646</v>
      </c>
      <c r="G19" s="124">
        <f ca="1">SUMIFS(INDIRECT("fincad_data!"&amp;$B19),fincad_data!$C:$C,$C18,fincad_data!$D:$D,G$13,fincad_data!$B:$B,$D$2,fincad_data!$A:$A,$D$1)</f>
        <v>0.15230057556257692</v>
      </c>
      <c r="H19" s="124"/>
      <c r="I19" s="124"/>
      <c r="K19" s="160">
        <f ca="1">E19/$G19</f>
        <v>5.2448837569696023</v>
      </c>
      <c r="L19" s="160">
        <f ca="1">(F19-E19)/$G19</f>
        <v>-1.5339321406431983</v>
      </c>
      <c r="M19" s="160">
        <f ca="1">(G19-F19)/$G19</f>
        <v>-2.7109516163264038</v>
      </c>
      <c r="N19" s="124"/>
      <c r="O19" s="124"/>
      <c r="W19" s="3">
        <v>43005</v>
      </c>
      <c r="X19" s="2">
        <v>0.72</v>
      </c>
      <c r="Y19" s="2">
        <f t="shared" si="2"/>
        <v>-1.1104942840271764E-3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1.0133532454652578</v>
      </c>
      <c r="F20" s="123">
        <f ca="1">SUMIFS(INDIRECT("fincad_data!"&amp;$B20),fincad_data!$C:$C,$C20,fincad_data!$D:$D,F$13,fincad_data!$B:$B,$D$2,fincad_data!$A:$A,$D$1)</f>
        <v>1.0262231516276417</v>
      </c>
      <c r="G20" s="123">
        <f ca="1">SUMIFS(INDIRECT("fincad_data!"&amp;$B20),fincad_data!$C:$C,$C20,fincad_data!$D:$D,G$13,fincad_data!$B:$B,$D$2,fincad_data!$A:$A,$D$1)</f>
        <v>1.0497345012089339</v>
      </c>
      <c r="H20" s="123">
        <f ca="1">SUMIFS(INDIRECT("fincad_data!"&amp;$B20),fincad_data!$C:$C,$C20,fincad_data!$D:$D,H$13,fincad_data!$B:$B,$D$2,fincad_data!$A:$A,$D$1)</f>
        <v>1.3645623685907056</v>
      </c>
      <c r="I20" s="123"/>
      <c r="K20" s="159">
        <f ca="1">E20/$H20</f>
        <v>0.74262142119002594</v>
      </c>
      <c r="L20" s="159">
        <f ca="1">(F20-E20)/$H20</f>
        <v>9.431526516208719E-3</v>
      </c>
      <c r="M20" s="159">
        <f ca="1">(G20-F20)/$H20</f>
        <v>1.7229956008221359E-2</v>
      </c>
      <c r="N20" s="159">
        <f ca="1">(H20-G20)/$H20</f>
        <v>0.23071709628554393</v>
      </c>
      <c r="O20" s="123"/>
      <c r="W20" s="3">
        <v>43004</v>
      </c>
      <c r="X20" s="2">
        <v>0.7208</v>
      </c>
      <c r="Y20" s="2">
        <f t="shared" si="2"/>
        <v>-7.739120992955496E-3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0.86484889255132746</v>
      </c>
      <c r="F21" s="124">
        <f ca="1">SUMIFS(INDIRECT("fincad_data!"&amp;$B21),fincad_data!$C:$C,$C20,fincad_data!$D:$D,F$13,fincad_data!$B:$B,$D$2,fincad_data!$A:$A,$D$1)</f>
        <v>0.69776215415631038</v>
      </c>
      <c r="G21" s="124">
        <f ca="1">SUMIFS(INDIRECT("fincad_data!"&amp;$B21),fincad_data!$C:$C,$C20,fincad_data!$D:$D,G$13,fincad_data!$B:$B,$D$2,fincad_data!$A:$A,$D$1)</f>
        <v>0.49788765827789305</v>
      </c>
      <c r="H21" s="124">
        <f ca="1">SUMIFS(INDIRECT("fincad_data!"&amp;$B21),fincad_data!$C:$C,$C20,fincad_data!$D:$D,H$13,fincad_data!$B:$B,$D$2,fincad_data!$A:$A,$D$1)</f>
        <v>0.152131042957349</v>
      </c>
      <c r="I21" s="124"/>
      <c r="K21" s="160">
        <f ca="1">E21/$H21</f>
        <v>5.6848942578655288</v>
      </c>
      <c r="L21" s="160">
        <f ca="1">(F21-E21)/$H21</f>
        <v>-1.0983079794033952</v>
      </c>
      <c r="M21" s="160">
        <f ca="1">(G21-F21)/$H21</f>
        <v>-1.313831102403298</v>
      </c>
      <c r="N21" s="160">
        <f ca="1">(H21-G21)/$H21</f>
        <v>-2.2727551760588356</v>
      </c>
      <c r="O21" s="124"/>
      <c r="W21" s="3">
        <v>43003</v>
      </c>
      <c r="X21" s="2">
        <v>0.72640000000000005</v>
      </c>
      <c r="Y21" s="2">
        <f t="shared" si="2"/>
        <v>-9.0448745995678845E-3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1.0163040913158012</v>
      </c>
      <c r="F22" s="123">
        <f ca="1">SUMIFS(INDIRECT("fincad_data!"&amp;$B22),fincad_data!$C:$C,$C22,fincad_data!$D:$D,F$13,fincad_data!$B:$B,$D$2,fincad_data!$A:$A,$D$1)</f>
        <v>1.0336133838266477</v>
      </c>
      <c r="G22" s="123">
        <f ca="1">SUMIFS(INDIRECT("fincad_data!"&amp;$B22),fincad_data!$C:$C,$C22,fincad_data!$D:$D,G$13,fincad_data!$B:$B,$D$2,fincad_data!$A:$A,$D$1)</f>
        <v>1.0516822994936157</v>
      </c>
      <c r="H22" s="123">
        <f ca="1">SUMIFS(INDIRECT("fincad_data!"&amp;$B22),fincad_data!$C:$C,$C22,fincad_data!$D:$D,H$13,fincad_data!$B:$B,$D$2,fincad_data!$A:$A,$D$1)</f>
        <v>1.0743810302430328</v>
      </c>
      <c r="I22" s="123">
        <f ca="1">SUMIFS(INDIRECT("fincad_data!"&amp;$B22),fincad_data!$C:$C,$C22,fincad_data!$D:$D,I$13,fincad_data!$B:$B,$D$2,fincad_data!$A:$A,$D$1)</f>
        <v>1.6668619420105752</v>
      </c>
      <c r="K22" s="159">
        <f ca="1">E22/$I22</f>
        <v>0.60971101787226079</v>
      </c>
      <c r="L22" s="159">
        <f ca="1">(F22-E22)/$I22</f>
        <v>1.0384358820963851E-2</v>
      </c>
      <c r="M22" s="159">
        <f ca="1">(G22-F22)/$I22</f>
        <v>1.0840079320050468E-2</v>
      </c>
      <c r="N22" s="159">
        <f ca="1">(H22-G22)/$I22</f>
        <v>1.3617642935705753E-2</v>
      </c>
      <c r="O22" s="159">
        <f ca="1">(I22-H22)/$I22</f>
        <v>0.35544690105101912</v>
      </c>
      <c r="W22" s="3">
        <v>43000</v>
      </c>
      <c r="X22" s="2">
        <v>0.73299999999999998</v>
      </c>
      <c r="Y22" s="2">
        <f t="shared" si="2"/>
        <v>3.1427230894794209E-3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0.94512078002746136</v>
      </c>
      <c r="F23" s="124">
        <f ca="1">SUMIFS(INDIRECT("fincad_data!"&amp;$B23),fincad_data!$C:$C,$C22,fincad_data!$D:$D,F$13,fincad_data!$B:$B,$D$2,fincad_data!$A:$A,$D$1)</f>
        <v>0.88473581378423616</v>
      </c>
      <c r="G23" s="124">
        <f ca="1">SUMIFS(INDIRECT("fincad_data!"&amp;$B23),fincad_data!$C:$C,$C22,fincad_data!$D:$D,G$13,fincad_data!$B:$B,$D$2,fincad_data!$A:$A,$D$1)</f>
        <v>0.81761523418079995</v>
      </c>
      <c r="H23" s="124">
        <f ca="1">SUMIFS(INDIRECT("fincad_data!"&amp;$B23),fincad_data!$C:$C,$C22,fincad_data!$D:$D,H$13,fincad_data!$B:$B,$D$2,fincad_data!$A:$A,$D$1)</f>
        <v>0.74055838778388161</v>
      </c>
      <c r="I23" s="124">
        <f ca="1">SUMIFS(INDIRECT("fincad_data!"&amp;$B23),fincad_data!$C:$C,$C22,fincad_data!$D:$D,I$13,fincad_data!$B:$B,$D$2,fincad_data!$A:$A,$D$1)</f>
        <v>0.19449923243070399</v>
      </c>
      <c r="K23" s="161">
        <f ca="1">E23/$I23</f>
        <v>4.859251978612245</v>
      </c>
      <c r="L23" s="161">
        <f ca="1">(F23-E23)/$I23</f>
        <v>-0.31046377658451224</v>
      </c>
      <c r="M23" s="161">
        <f ca="1">(G23-F23)/$I23</f>
        <v>-0.34509431612975572</v>
      </c>
      <c r="N23" s="161">
        <f ca="1">(H23-G23)/$I23</f>
        <v>-0.39618072232944201</v>
      </c>
      <c r="O23" s="161">
        <f ca="1">(I23-H23)/$I23</f>
        <v>-2.8075131635685353</v>
      </c>
      <c r="W23" s="3">
        <v>42999</v>
      </c>
      <c r="X23" s="2">
        <v>0.73070000000000002</v>
      </c>
      <c r="Y23" s="2">
        <f t="shared" si="2"/>
        <v>-6.8194481410466653E-3</v>
      </c>
    </row>
    <row r="24" spans="1:25" x14ac:dyDescent="0.25">
      <c r="A24" s="48"/>
      <c r="K24" s="16"/>
      <c r="W24" s="3">
        <v>42998</v>
      </c>
      <c r="X24" s="2">
        <v>0.73570000000000002</v>
      </c>
      <c r="Y24" s="2">
        <f t="shared" si="2"/>
        <v>5.3151743531122293E-3</v>
      </c>
    </row>
    <row r="25" spans="1:25" x14ac:dyDescent="0.25">
      <c r="A25" s="48"/>
      <c r="C25" s="41" t="s">
        <v>32</v>
      </c>
      <c r="D25" s="40">
        <f ca="1">D6</f>
        <v>0.71588464241365402</v>
      </c>
      <c r="L25" s="71"/>
      <c r="W25" s="3">
        <v>42997</v>
      </c>
      <c r="X25" s="2">
        <v>0.73180000000000001</v>
      </c>
      <c r="Y25" s="2">
        <f t="shared" si="2"/>
        <v>7.5440999729839186E-3</v>
      </c>
    </row>
    <row r="26" spans="1:25" x14ac:dyDescent="0.25">
      <c r="A26" s="48"/>
      <c r="L26" s="2"/>
      <c r="W26" s="3">
        <v>42996</v>
      </c>
      <c r="X26" s="2">
        <v>0.72629999999999995</v>
      </c>
      <c r="Y26" s="2">
        <f t="shared" si="2"/>
        <v>-4.9443858454641899E-3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0.72989999999999999</v>
      </c>
      <c r="Y27" s="2">
        <f t="shared" si="2"/>
        <v>1.0605429614229374E-2</v>
      </c>
    </row>
    <row r="28" spans="1:25" x14ac:dyDescent="0.25">
      <c r="A28" s="48"/>
      <c r="C28" s="8" t="s">
        <v>30</v>
      </c>
      <c r="D28" s="29">
        <f ca="1">E6</f>
        <v>0.71470999999999996</v>
      </c>
      <c r="L28" s="71"/>
      <c r="W28" s="3">
        <v>42992</v>
      </c>
      <c r="X28" s="2">
        <v>0.72219999999999995</v>
      </c>
      <c r="Y28" s="2">
        <f t="shared" si="2"/>
        <v>-2.6273955514177203E-3</v>
      </c>
    </row>
    <row r="29" spans="1:25" x14ac:dyDescent="0.25">
      <c r="A29" s="48"/>
      <c r="C29" s="11" t="s">
        <v>14</v>
      </c>
      <c r="D29" s="30">
        <f ca="1">E7</f>
        <v>0.71381700000000003</v>
      </c>
      <c r="W29" s="3">
        <v>42991</v>
      </c>
      <c r="X29" s="2">
        <v>0.72409999999999997</v>
      </c>
      <c r="Y29" s="2">
        <f t="shared" si="2"/>
        <v>-6.4698415509735225E-3</v>
      </c>
    </row>
    <row r="30" spans="1:25" x14ac:dyDescent="0.25">
      <c r="A30" s="48"/>
      <c r="C30" s="11" t="s">
        <v>8</v>
      </c>
      <c r="D30" s="30">
        <f ca="1">E8</f>
        <v>0.71304999999999996</v>
      </c>
      <c r="L30" s="71"/>
      <c r="W30" s="3">
        <v>42990</v>
      </c>
      <c r="X30" s="2">
        <v>0.7288</v>
      </c>
      <c r="Y30" s="2">
        <f t="shared" si="2"/>
        <v>4.6761190969465084E-3</v>
      </c>
    </row>
    <row r="31" spans="1:25" x14ac:dyDescent="0.25">
      <c r="A31" s="48"/>
      <c r="C31" s="11" t="s">
        <v>6</v>
      </c>
      <c r="D31" s="30">
        <f ca="1">E9</f>
        <v>0.71227499999999999</v>
      </c>
      <c r="L31" s="1"/>
      <c r="W31" s="3">
        <v>42989</v>
      </c>
      <c r="X31" s="2">
        <v>0.72540000000000004</v>
      </c>
      <c r="Y31" s="2">
        <f t="shared" si="2"/>
        <v>-1.5152561615355963E-3</v>
      </c>
    </row>
    <row r="32" spans="1:25" x14ac:dyDescent="0.25">
      <c r="A32" s="48"/>
      <c r="B32" s="48"/>
      <c r="C32" s="18" t="s">
        <v>67</v>
      </c>
      <c r="D32" s="31">
        <f ca="1">E10</f>
        <v>0.70832965319182595</v>
      </c>
      <c r="F32" s="4"/>
      <c r="G32" s="4"/>
      <c r="H32" s="4"/>
      <c r="L32" s="2"/>
      <c r="N32" s="74"/>
      <c r="W32" s="3">
        <v>42986</v>
      </c>
      <c r="X32" s="2">
        <v>0.72650000000000003</v>
      </c>
      <c r="Y32" s="2">
        <f t="shared" si="2"/>
        <v>4.4144091551024589E-3</v>
      </c>
    </row>
    <row r="33" spans="1:25" x14ac:dyDescent="0.25">
      <c r="A33" s="48"/>
      <c r="B33" s="48"/>
      <c r="L33" s="72"/>
      <c r="N33" s="75"/>
      <c r="W33" s="3">
        <v>42985</v>
      </c>
      <c r="X33" s="2">
        <v>0.72330000000000005</v>
      </c>
      <c r="Y33" s="2">
        <f t="shared" si="2"/>
        <v>4.5728618451341121E-3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0.72</v>
      </c>
      <c r="Y34" s="2">
        <f t="shared" si="2"/>
        <v>-4.8493340614375949E-3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0.72350000000000003</v>
      </c>
      <c r="Y35" s="2">
        <f t="shared" si="2"/>
        <v>1.0141088507206386E-2</v>
      </c>
    </row>
    <row r="36" spans="1:25" x14ac:dyDescent="0.25">
      <c r="A36" s="48"/>
      <c r="B36" s="48"/>
      <c r="C36" s="49" t="s">
        <v>30</v>
      </c>
      <c r="D36" s="105">
        <f ca="1">AC2</f>
        <v>8.5078375124078981E-2</v>
      </c>
      <c r="E36" s="106">
        <f ca="1">$D$25-$D$25*D36*SQRT(B39)/SQRT($B$42)</f>
        <v>0.68555354854615114</v>
      </c>
      <c r="F36" s="106">
        <f ca="1">$D$25+$D$25*D36*SQRT(B39)/SQRT($B$42)</f>
        <v>0.74621573628115689</v>
      </c>
      <c r="G36" s="106">
        <f ca="1">IF(D28&gt;$D$25,F36,E36)/D28</f>
        <v>0.9592052000757666</v>
      </c>
      <c r="H36" s="106">
        <f ca="1">(D28-$D$25)/($D$25*D36*SQRT(B39)/SQRT($B$42))</f>
        <v>-3.8727334358111758E-2</v>
      </c>
      <c r="I36" s="106">
        <f ca="1">AF2</f>
        <v>4.5599999999999974E-2</v>
      </c>
      <c r="J36" s="106">
        <f ca="1">$D$25+IF(D28&gt;$D$25,I36,I36*-1)</f>
        <v>0.67028464241365404</v>
      </c>
      <c r="K36" s="107">
        <f ca="1">J36/D28</f>
        <v>0.9378414215747003</v>
      </c>
      <c r="L36" s="72"/>
      <c r="W36" s="3">
        <v>42982</v>
      </c>
      <c r="X36" s="2">
        <v>0.71619999999999995</v>
      </c>
      <c r="Y36" s="2">
        <f t="shared" si="2"/>
        <v>5.5865923240681155E-4</v>
      </c>
    </row>
    <row r="37" spans="1:25" x14ac:dyDescent="0.25">
      <c r="A37" s="48"/>
      <c r="B37" s="48"/>
      <c r="C37" s="50" t="s">
        <v>14</v>
      </c>
      <c r="D37" s="108">
        <f ca="1">AC3</f>
        <v>8.214787920883794E-2</v>
      </c>
      <c r="E37" s="109">
        <f ca="1">$D$25-$D$25*D37*SQRT(B40)/SQRT($B$42)</f>
        <v>0.67430082035372652</v>
      </c>
      <c r="F37" s="109">
        <f ca="1">$D$25+$D$25*D37*SQRT(B40)/SQRT($B$42)</f>
        <v>0.75746846447358152</v>
      </c>
      <c r="G37" s="109">
        <f ca="1">IF(D29&gt;$D$25,F37,E37)/D29</f>
        <v>0.94464102193381005</v>
      </c>
      <c r="H37" s="109">
        <f ca="1">(D29-$D$25)/($D$25*D37*SQRT(B40)/SQRT($B$42))</f>
        <v>-4.9722279271834313E-2</v>
      </c>
      <c r="I37" s="109">
        <f ca="1">AF3</f>
        <v>6.7100000000000048E-2</v>
      </c>
      <c r="J37" s="109">
        <f ca="1">$D$25+IF(D29&gt;$D$25,I37,I37*-1)</f>
        <v>0.64878464241365397</v>
      </c>
      <c r="K37" s="110">
        <f ca="1">J37/D29</f>
        <v>0.90889491622314111</v>
      </c>
      <c r="L37" s="73"/>
      <c r="W37" s="3">
        <v>42979</v>
      </c>
      <c r="X37" s="2">
        <v>0.71579999999999999</v>
      </c>
      <c r="Y37" s="2">
        <f t="shared" si="2"/>
        <v>-2.790180381581422E-3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8.0330084482300931E-2</v>
      </c>
      <c r="E38" s="109">
        <f ca="1">$D$25-$D$25*D38*SQRT(B41)/SQRT($B$42)</f>
        <v>0.66641518701129365</v>
      </c>
      <c r="F38" s="109">
        <f ca="1">$D$25+$D$25*D38*SQRT(B41)/SQRT($B$42)</f>
        <v>0.76535409781601438</v>
      </c>
      <c r="G38" s="109">
        <f ca="1">IF(D30&gt;$D$25,F38,E38)/D30</f>
        <v>0.93459811655745562</v>
      </c>
      <c r="H38" s="109">
        <f ca="1">(D30-$D$25)/($D$25*D38*SQRT(B41)/SQRT($B$42))</f>
        <v>-5.7300861523509009E-2</v>
      </c>
      <c r="I38" s="109">
        <f ca="1">AF4</f>
        <v>6.7100000000000048E-2</v>
      </c>
      <c r="J38" s="109">
        <f ca="1">$D$25+IF(D30&gt;$D$25,I38,I38*-1)</f>
        <v>0.64878464241365397</v>
      </c>
      <c r="K38" s="110">
        <f ca="1">J38/D30</f>
        <v>0.90987257894068296</v>
      </c>
      <c r="W38" s="3">
        <v>42978</v>
      </c>
      <c r="X38" s="2">
        <v>0.71779999999999999</v>
      </c>
      <c r="Y38" s="2">
        <f t="shared" si="2"/>
        <v>-3.3379725012679141E-3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8.8016214913034782E-2</v>
      </c>
      <c r="E39" s="109">
        <f ca="1">$D$25-$D$25*D39*SQRT(B42)/SQRT($B$42)</f>
        <v>0.65287518587403282</v>
      </c>
      <c r="F39" s="109">
        <f ca="1">$D$25+$D$25*D39*SQRT(B42)/SQRT($B$42)</f>
        <v>0.77889409895327522</v>
      </c>
      <c r="G39" s="109">
        <f ca="1">IF(D31&gt;$D$25,F39,E39)/D31</f>
        <v>0.91660550471943114</v>
      </c>
      <c r="H39" s="109">
        <f ca="1">(D31-$D$25)/($D$25*D39*SQRT(B42)/SQRT($B$42))</f>
        <v>-5.7287312284374808E-2</v>
      </c>
      <c r="I39" s="109">
        <f ca="1">AF5</f>
        <v>6.7100000000000048E-2</v>
      </c>
      <c r="J39" s="109">
        <f ca="1">$D$25+IF(D31&gt;$D$25,I39,I39*-1)</f>
        <v>0.64878464241365397</v>
      </c>
      <c r="K39" s="110">
        <f ca="1">J39/D31</f>
        <v>0.91086257753487621</v>
      </c>
      <c r="L39" s="72"/>
      <c r="W39" s="3">
        <v>42977</v>
      </c>
      <c r="X39" s="2">
        <v>0.72019999999999995</v>
      </c>
      <c r="Y39" s="2">
        <f t="shared" si="2"/>
        <v>-7.6077550693164856E-3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0.10622118931333645</v>
      </c>
      <c r="E40" s="112">
        <f ca="1">$D$25-$D$25*D40*SQRT(B43)/SQRT($B$42)</f>
        <v>0.60834484764499142</v>
      </c>
      <c r="F40" s="112">
        <f ca="1">$D$25+$D$25*D40*SQRT(B43)/SQRT($B$42)</f>
        <v>0.82342443718231662</v>
      </c>
      <c r="G40" s="112">
        <f ca="1">IF(D32&gt;$D$25,F40,E40)/D32</f>
        <v>0.85884424703061646</v>
      </c>
      <c r="H40" s="112">
        <f ca="1">(D32-$D$25)/($D$25*D40*SQRT(B43)/SQRT($B$42))</f>
        <v>-7.0252962989935094E-2</v>
      </c>
      <c r="I40" s="112">
        <f ca="1">AF6</f>
        <v>0.1109</v>
      </c>
      <c r="J40" s="112">
        <f ca="1">$D$25+IF(D32&gt;$D$25,I40,I40*-1)</f>
        <v>0.60498464241365402</v>
      </c>
      <c r="K40" s="113">
        <f ca="1">J40/D32</f>
        <v>0.85410040323388159</v>
      </c>
      <c r="L40" s="72"/>
      <c r="W40" s="3">
        <v>42976</v>
      </c>
      <c r="X40" s="2">
        <v>0.72570000000000001</v>
      </c>
      <c r="Y40" s="2">
        <f t="shared" si="2"/>
        <v>1.3780748316439241E-4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0.72560000000000002</v>
      </c>
      <c r="Y41" s="2">
        <f t="shared" si="2"/>
        <v>2.0693944061518066E-3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0.72409999999999997</v>
      </c>
      <c r="Y42" s="2">
        <f t="shared" si="2"/>
        <v>3.7357359253363943E-3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0.72140000000000004</v>
      </c>
      <c r="Y43" s="2">
        <f t="shared" si="2"/>
        <v>-1.5236515171485414E-3</v>
      </c>
    </row>
    <row r="44" spans="1:25" x14ac:dyDescent="0.25">
      <c r="A44" s="48"/>
      <c r="C44" s="49" t="s">
        <v>30</v>
      </c>
      <c r="D44" s="108">
        <f ca="1">G6</f>
        <v>8.5368582473383803E-2</v>
      </c>
      <c r="E44" s="109">
        <f ca="1">$D$25-$D$25*D44*SQRT(B47)/SQRT($B$42)</f>
        <v>0.68545008739823932</v>
      </c>
      <c r="F44" s="109">
        <f ca="1">$D$25+$D$25*D44*SQRT(B47)/SQRT($B$50)</f>
        <v>0.74631919742906871</v>
      </c>
      <c r="G44" s="109">
        <f ca="1">IF(D28&gt;$D$25,F44,E44)/D28</f>
        <v>0.95906044045590433</v>
      </c>
      <c r="H44" s="109">
        <f ca="1">(D28-$D$25)/($D$25*D44*SQRT(B47)/SQRT($B$50))</f>
        <v>-3.8595682212508746E-2</v>
      </c>
      <c r="I44" s="116">
        <f ca="1">D44/D36</f>
        <v>1.003411058907526</v>
      </c>
      <c r="W44" s="3">
        <v>42970</v>
      </c>
      <c r="X44" s="2">
        <v>0.72250000000000003</v>
      </c>
      <c r="Y44" s="2">
        <f t="shared" si="2"/>
        <v>-7.4462561376249696E-3</v>
      </c>
    </row>
    <row r="45" spans="1:25" x14ac:dyDescent="0.25">
      <c r="A45" s="48"/>
      <c r="C45" s="50" t="s">
        <v>14</v>
      </c>
      <c r="D45" s="108">
        <f ca="1">G7</f>
        <v>9.0284750910733097E-2</v>
      </c>
      <c r="E45" s="109">
        <f ca="1">$D$25-$D$25*D45*SQRT(B48)/SQRT($B$42)</f>
        <v>0.67018187987425437</v>
      </c>
      <c r="F45" s="109">
        <f ca="1">$D$25+$D$25*D45*SQRT(B48)/SQRT($B$50)</f>
        <v>0.76158740495305366</v>
      </c>
      <c r="G45" s="109">
        <f ca="1">IF(D29&gt;$D$25,F45,E45)/D29</f>
        <v>0.9388707187896258</v>
      </c>
      <c r="H45" s="109">
        <f ca="1">(D29-$D$25)/($D$25*D45*SQRT(B48)/SQRT($B$50))</f>
        <v>-4.5241081693289296E-2</v>
      </c>
      <c r="I45" s="116">
        <f ca="1">D45/D37</f>
        <v>1.099051512714156</v>
      </c>
      <c r="W45" s="3">
        <v>42969</v>
      </c>
      <c r="X45" s="2">
        <v>0.72789999999999999</v>
      </c>
      <c r="Y45" s="2">
        <f t="shared" si="2"/>
        <v>-6.4361742205018297E-3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9.4535332399413599E-2</v>
      </c>
      <c r="E46" s="109">
        <f ca="1">$D$25-$D$25*D46*SQRT(B49)/SQRT($B$42)</f>
        <v>0.65766720818313862</v>
      </c>
      <c r="F46" s="109">
        <f ca="1">$D$25+$D$25*D46*SQRT(B49)/SQRT($B$50)</f>
        <v>0.77410207664416941</v>
      </c>
      <c r="G46" s="109">
        <f ca="1">IF(D30&gt;$D$25,F46,E46)/D30</f>
        <v>0.92232972187523832</v>
      </c>
      <c r="H46" s="109">
        <f ca="1">(D30-$D$25)/($D$25*D46*SQRT(B49)/SQRT($B$50))</f>
        <v>-4.8690610486716371E-2</v>
      </c>
      <c r="I46" s="116">
        <f ca="1">D46/D38</f>
        <v>1.1768359638690844</v>
      </c>
      <c r="W46" s="3">
        <v>42968</v>
      </c>
      <c r="X46" s="2">
        <v>0.73260000000000003</v>
      </c>
      <c r="Y46" s="2">
        <f t="shared" si="2"/>
        <v>1.7760780678085658E-3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9.6683848568816302E-2</v>
      </c>
      <c r="E47" s="109">
        <f ca="1">$D$25-$D$25*D47*SQRT(B50)/SQRT($B$42)</f>
        <v>0.64667016005379108</v>
      </c>
      <c r="F47" s="109">
        <f ca="1">$D$25+$D$25*D47*SQRT(B50)/SQRT($B$50)</f>
        <v>0.78509912477351695</v>
      </c>
      <c r="G47" s="109">
        <f ca="1">IF(D31&gt;$D$25,F47,E47)/D31</f>
        <v>0.90789394553198</v>
      </c>
      <c r="H47" s="109">
        <f ca="1">(D31-$D$25)/($D$25*D47*SQRT(B50)/SQRT($B$50))</f>
        <v>-5.2151548210483095E-2</v>
      </c>
      <c r="I47" s="116">
        <f ca="1">D47/D39</f>
        <v>1.0984776914611205</v>
      </c>
      <c r="W47" s="3">
        <v>42965</v>
      </c>
      <c r="X47" s="2">
        <v>0.73129999999999995</v>
      </c>
      <c r="Y47" s="2">
        <f t="shared" si="2"/>
        <v>4.2480365355723375E-3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0.10172652787903</v>
      </c>
      <c r="E48" s="112">
        <f ca="1">$D$25-$D$25*D48*SQRT(B51)/SQRT($B$42)</f>
        <v>0.61289530477435117</v>
      </c>
      <c r="F48" s="112">
        <f ca="1">$D$25+$D$25*D48*SQRT(B51)/SQRT($B$50)</f>
        <v>0.81887398005295686</v>
      </c>
      <c r="G48" s="112">
        <f ca="1">IF(D32&gt;$D$25,F48,E48)/D32</f>
        <v>0.86526845517841144</v>
      </c>
      <c r="H48" s="112">
        <f ca="1">(D32-$D$25)/($D$25*D48*SQRT(B51)/SQRT($B$50))</f>
        <v>-7.3357003695739137E-2</v>
      </c>
      <c r="I48" s="117">
        <f ca="1">D48/D40</f>
        <v>0.95768583026266185</v>
      </c>
      <c r="W48" s="3">
        <v>42964</v>
      </c>
      <c r="X48" s="2">
        <v>0.72819999999999996</v>
      </c>
      <c r="Y48" s="2">
        <f t="shared" si="2"/>
        <v>-4.248036535572452E-3</v>
      </c>
    </row>
    <row r="49" spans="2:25" x14ac:dyDescent="0.25">
      <c r="B49" s="58">
        <f>B41</f>
        <v>185</v>
      </c>
      <c r="W49" s="3">
        <v>42963</v>
      </c>
      <c r="X49" s="2">
        <v>0.73129999999999995</v>
      </c>
      <c r="Y49" s="2">
        <f t="shared" si="2"/>
        <v>1.058501875576531E-2</v>
      </c>
    </row>
    <row r="50" spans="2:25" x14ac:dyDescent="0.25">
      <c r="B50" s="58">
        <f>B42</f>
        <v>250</v>
      </c>
      <c r="W50" s="3">
        <v>42962</v>
      </c>
      <c r="X50" s="2">
        <v>0.72360000000000002</v>
      </c>
      <c r="Y50" s="2">
        <f t="shared" si="2"/>
        <v>-7.0233711550964639E-3</v>
      </c>
    </row>
    <row r="51" spans="2:25" x14ac:dyDescent="0.25">
      <c r="B51" s="58">
        <v>500</v>
      </c>
      <c r="W51" s="3">
        <v>42961</v>
      </c>
      <c r="X51" s="2">
        <v>0.72870000000000001</v>
      </c>
      <c r="Y51" s="2">
        <f t="shared" si="2"/>
        <v>-3.2881246230336576E-3</v>
      </c>
    </row>
    <row r="52" spans="2:25" x14ac:dyDescent="0.25">
      <c r="W52" s="3">
        <v>42958</v>
      </c>
      <c r="X52" s="2">
        <v>0.73109999999999997</v>
      </c>
      <c r="Y52" s="2">
        <f t="shared" si="2"/>
        <v>4.9362502536225922E-3</v>
      </c>
    </row>
    <row r="53" spans="2:25" x14ac:dyDescent="0.25">
      <c r="W53" s="3">
        <v>42957</v>
      </c>
      <c r="X53" s="2">
        <v>0.72750000000000004</v>
      </c>
      <c r="Y53" s="2">
        <f t="shared" si="2"/>
        <v>-8.4862266743009271E-3</v>
      </c>
    </row>
    <row r="54" spans="2:25" x14ac:dyDescent="0.25">
      <c r="W54" s="3">
        <v>42956</v>
      </c>
      <c r="X54" s="2">
        <v>0.73370000000000002</v>
      </c>
      <c r="Y54" s="2">
        <f t="shared" si="2"/>
        <v>1.090958788144174E-3</v>
      </c>
    </row>
    <row r="55" spans="2:25" x14ac:dyDescent="0.25">
      <c r="B55" s="58"/>
      <c r="W55" s="3">
        <v>42955</v>
      </c>
      <c r="X55" s="2">
        <v>0.7329</v>
      </c>
      <c r="Y55" s="2">
        <f t="shared" si="2"/>
        <v>-4.6283774428665858E-3</v>
      </c>
    </row>
    <row r="56" spans="2:25" x14ac:dyDescent="0.25">
      <c r="B56" s="64"/>
      <c r="W56" s="3">
        <v>42954</v>
      </c>
      <c r="X56" s="2">
        <v>0.73629999999999995</v>
      </c>
      <c r="Y56" s="2">
        <f t="shared" si="2"/>
        <v>-6.2280190479401107E-3</v>
      </c>
    </row>
    <row r="57" spans="2:25" x14ac:dyDescent="0.25">
      <c r="W57" s="3">
        <v>42951</v>
      </c>
      <c r="X57" s="2">
        <v>0.7409</v>
      </c>
      <c r="Y57" s="2">
        <f t="shared" si="2"/>
        <v>-3.5031024775985845E-3</v>
      </c>
    </row>
    <row r="58" spans="2:25" x14ac:dyDescent="0.25">
      <c r="W58" s="3">
        <v>42950</v>
      </c>
      <c r="X58" s="2">
        <v>0.74350000000000005</v>
      </c>
      <c r="Y58" s="2">
        <f t="shared" si="2"/>
        <v>8.0731974244937089E-4</v>
      </c>
    </row>
    <row r="59" spans="2:25" x14ac:dyDescent="0.25">
      <c r="W59" s="3">
        <v>42949</v>
      </c>
      <c r="X59" s="2">
        <v>0.7429</v>
      </c>
      <c r="Y59" s="2">
        <f t="shared" si="2"/>
        <v>-5.1020518838955104E-3</v>
      </c>
    </row>
    <row r="60" spans="2:25" x14ac:dyDescent="0.25">
      <c r="W60" s="3">
        <v>42948</v>
      </c>
      <c r="X60" s="2">
        <v>0.74670000000000003</v>
      </c>
      <c r="Y60" s="2">
        <f t="shared" si="2"/>
        <v>-6.0084298523970653E-3</v>
      </c>
    </row>
    <row r="61" spans="2:25" x14ac:dyDescent="0.25">
      <c r="W61" s="3">
        <v>42947</v>
      </c>
      <c r="X61" s="2">
        <v>0.75119999999999998</v>
      </c>
      <c r="Y61" s="2">
        <f t="shared" si="2"/>
        <v>-2.6620524581529682E-4</v>
      </c>
    </row>
    <row r="62" spans="2:25" x14ac:dyDescent="0.25">
      <c r="W62" s="3">
        <v>42944</v>
      </c>
      <c r="X62" s="2">
        <v>0.75139999999999996</v>
      </c>
      <c r="Y62" s="2">
        <f t="shared" si="2"/>
        <v>3.5997639032289848E-3</v>
      </c>
    </row>
    <row r="63" spans="2:25" x14ac:dyDescent="0.25">
      <c r="W63" s="3">
        <v>42943</v>
      </c>
      <c r="X63" s="2">
        <v>0.74870000000000003</v>
      </c>
      <c r="Y63" s="2">
        <f t="shared" si="2"/>
        <v>-4.3979547132002774E-3</v>
      </c>
    </row>
    <row r="64" spans="2:25" x14ac:dyDescent="0.25">
      <c r="W64" s="3">
        <v>42942</v>
      </c>
      <c r="X64" s="2">
        <v>0.752</v>
      </c>
      <c r="Y64" s="2">
        <f t="shared" si="2"/>
        <v>1.379147520732747E-2</v>
      </c>
    </row>
    <row r="65" spans="11:25" x14ac:dyDescent="0.25">
      <c r="W65" s="3">
        <v>42941</v>
      </c>
      <c r="X65" s="2">
        <v>0.74170000000000003</v>
      </c>
      <c r="Y65" s="2">
        <f t="shared" si="2"/>
        <v>-2.9617684547832406E-3</v>
      </c>
    </row>
    <row r="66" spans="11:25" x14ac:dyDescent="0.25">
      <c r="W66" s="3">
        <v>42940</v>
      </c>
      <c r="X66" s="2">
        <v>0.74390000000000001</v>
      </c>
      <c r="Y66" s="2">
        <f t="shared" si="2"/>
        <v>-2.0143698478623266E-3</v>
      </c>
    </row>
    <row r="67" spans="11:25" x14ac:dyDescent="0.25">
      <c r="K67" s="48"/>
      <c r="W67" s="3">
        <v>42937</v>
      </c>
      <c r="X67" s="2">
        <v>0.74539999999999995</v>
      </c>
      <c r="Y67" s="2">
        <f t="shared" si="2"/>
        <v>7.5411076468042439E-3</v>
      </c>
    </row>
    <row r="68" spans="11:25" x14ac:dyDescent="0.25">
      <c r="W68" s="3">
        <v>42936</v>
      </c>
      <c r="X68" s="2">
        <v>0.73980000000000001</v>
      </c>
      <c r="Y68" s="2">
        <f t="shared" si="2"/>
        <v>5.6933866681875937E-3</v>
      </c>
    </row>
    <row r="69" spans="11:25" x14ac:dyDescent="0.25">
      <c r="W69" s="3">
        <v>42935</v>
      </c>
      <c r="X69" s="2">
        <v>0.73560000000000003</v>
      </c>
      <c r="Y69" s="2">
        <f t="shared" si="2"/>
        <v>9.520571953404918E-4</v>
      </c>
    </row>
    <row r="70" spans="11:25" x14ac:dyDescent="0.25">
      <c r="W70" s="3">
        <v>42934</v>
      </c>
      <c r="X70" s="2">
        <v>0.7349</v>
      </c>
      <c r="Y70" s="2">
        <f t="shared" ref="Y70:Y133" si="3">LN(X70/X71)</f>
        <v>4.2271829497190659E-3</v>
      </c>
    </row>
    <row r="71" spans="11:25" x14ac:dyDescent="0.25">
      <c r="W71" s="3">
        <v>42933</v>
      </c>
      <c r="X71" s="2">
        <v>0.73180000000000001</v>
      </c>
      <c r="Y71" s="2">
        <f t="shared" si="3"/>
        <v>-3.9550000411253602E-3</v>
      </c>
    </row>
    <row r="72" spans="11:25" x14ac:dyDescent="0.25">
      <c r="W72" s="3">
        <v>42930</v>
      </c>
      <c r="X72" s="2">
        <v>0.73470000000000002</v>
      </c>
      <c r="Y72" s="2">
        <f t="shared" si="3"/>
        <v>3.6817386649201428E-3</v>
      </c>
    </row>
    <row r="73" spans="11:25" x14ac:dyDescent="0.25">
      <c r="W73" s="3">
        <v>42929</v>
      </c>
      <c r="X73" s="2">
        <v>0.73199999999999998</v>
      </c>
      <c r="Y73" s="2">
        <f t="shared" si="3"/>
        <v>7.5420309509739263E-3</v>
      </c>
    </row>
    <row r="74" spans="11:25" x14ac:dyDescent="0.25">
      <c r="W74" s="3">
        <v>42928</v>
      </c>
      <c r="X74" s="2">
        <v>0.72650000000000003</v>
      </c>
      <c r="Y74" s="2">
        <f t="shared" si="3"/>
        <v>5.5210630237504527E-3</v>
      </c>
    </row>
    <row r="75" spans="11:25" x14ac:dyDescent="0.25">
      <c r="W75" s="3">
        <v>42927</v>
      </c>
      <c r="X75" s="2">
        <v>0.72250000000000003</v>
      </c>
      <c r="Y75" s="2">
        <f t="shared" si="3"/>
        <v>-6.8965790590603286E-3</v>
      </c>
    </row>
    <row r="76" spans="11:25" x14ac:dyDescent="0.25">
      <c r="W76" s="3">
        <v>42926</v>
      </c>
      <c r="X76" s="2">
        <v>0.72750000000000004</v>
      </c>
      <c r="Y76" s="2">
        <f t="shared" si="3"/>
        <v>-8.2440235501769342E-4</v>
      </c>
    </row>
    <row r="77" spans="11:25" x14ac:dyDescent="0.25">
      <c r="W77" s="3">
        <v>42923</v>
      </c>
      <c r="X77" s="2">
        <v>0.72809999999999997</v>
      </c>
      <c r="Y77" s="2">
        <f t="shared" si="3"/>
        <v>8.2440235501776216E-4</v>
      </c>
    </row>
    <row r="78" spans="11:25" x14ac:dyDescent="0.25">
      <c r="W78" s="3">
        <v>42922</v>
      </c>
      <c r="X78" s="2">
        <v>0.72750000000000004</v>
      </c>
      <c r="Y78" s="2">
        <f t="shared" si="3"/>
        <v>-2.0597329630105046E-3</v>
      </c>
    </row>
    <row r="79" spans="11:25" x14ac:dyDescent="0.25">
      <c r="W79" s="3">
        <v>42921</v>
      </c>
      <c r="X79" s="2">
        <v>0.72899999999999998</v>
      </c>
      <c r="Y79" s="2">
        <f t="shared" si="3"/>
        <v>1.3718362049084266E-4</v>
      </c>
    </row>
    <row r="80" spans="11:25" x14ac:dyDescent="0.25">
      <c r="W80" s="3">
        <v>42920</v>
      </c>
      <c r="X80" s="2">
        <v>0.72889999999999999</v>
      </c>
      <c r="Y80" s="2">
        <f t="shared" si="3"/>
        <v>-8.2281957467311034E-4</v>
      </c>
    </row>
    <row r="81" spans="23:25" x14ac:dyDescent="0.25">
      <c r="W81" s="3">
        <v>42919</v>
      </c>
      <c r="X81" s="2">
        <v>0.72950000000000004</v>
      </c>
      <c r="Y81" s="2">
        <f t="shared" si="3"/>
        <v>-5.1955271369134226E-3</v>
      </c>
    </row>
    <row r="82" spans="23:25" x14ac:dyDescent="0.25">
      <c r="W82" s="3">
        <v>42916</v>
      </c>
      <c r="X82" s="2">
        <v>0.73329999999999995</v>
      </c>
      <c r="Y82" s="2">
        <f t="shared" si="3"/>
        <v>4.6473566421672569E-3</v>
      </c>
    </row>
    <row r="83" spans="23:25" x14ac:dyDescent="0.25">
      <c r="W83" s="3">
        <v>42915</v>
      </c>
      <c r="X83" s="2">
        <v>0.72989999999999999</v>
      </c>
      <c r="Y83" s="2">
        <f t="shared" si="3"/>
        <v>-8.2169273316760937E-4</v>
      </c>
    </row>
    <row r="84" spans="23:25" x14ac:dyDescent="0.25">
      <c r="W84" s="3">
        <v>42914</v>
      </c>
      <c r="X84" s="2">
        <v>0.73050000000000004</v>
      </c>
      <c r="Y84" s="2">
        <f t="shared" si="3"/>
        <v>4.6652115347432131E-3</v>
      </c>
    </row>
    <row r="85" spans="23:25" x14ac:dyDescent="0.25">
      <c r="W85" s="3">
        <v>42913</v>
      </c>
      <c r="X85" s="2">
        <v>0.72709999999999997</v>
      </c>
      <c r="Y85" s="2">
        <f t="shared" si="3"/>
        <v>-2.472528732156204E-3</v>
      </c>
    </row>
    <row r="86" spans="23:25" x14ac:dyDescent="0.25">
      <c r="W86" s="3">
        <v>42912</v>
      </c>
      <c r="X86" s="2">
        <v>0.72889999999999999</v>
      </c>
      <c r="Y86" s="2">
        <f t="shared" si="3"/>
        <v>5.489227529075799E-4</v>
      </c>
    </row>
    <row r="87" spans="23:25" x14ac:dyDescent="0.25">
      <c r="W87" s="3">
        <v>42909</v>
      </c>
      <c r="X87" s="2">
        <v>0.72850000000000004</v>
      </c>
      <c r="Y87" s="2">
        <f t="shared" si="3"/>
        <v>2.8867983481758622E-3</v>
      </c>
    </row>
    <row r="88" spans="23:25" x14ac:dyDescent="0.25">
      <c r="W88" s="3">
        <v>42908</v>
      </c>
      <c r="X88" s="2">
        <v>0.72640000000000005</v>
      </c>
      <c r="Y88" s="2">
        <f t="shared" si="3"/>
        <v>5.106628998148211E-3</v>
      </c>
    </row>
    <row r="89" spans="23:25" x14ac:dyDescent="0.25">
      <c r="W89" s="3">
        <v>42907</v>
      </c>
      <c r="X89" s="2">
        <v>0.72270000000000001</v>
      </c>
      <c r="Y89" s="2">
        <f t="shared" si="3"/>
        <v>-2.0733990426053716E-3</v>
      </c>
    </row>
    <row r="90" spans="23:25" x14ac:dyDescent="0.25">
      <c r="W90" s="3">
        <v>42906</v>
      </c>
      <c r="X90" s="2">
        <v>0.72419999999999995</v>
      </c>
      <c r="Y90" s="2">
        <f t="shared" si="3"/>
        <v>1.3817882535741696E-3</v>
      </c>
    </row>
    <row r="91" spans="23:25" x14ac:dyDescent="0.25">
      <c r="W91" s="3">
        <v>42905</v>
      </c>
      <c r="X91" s="2">
        <v>0.72319999999999995</v>
      </c>
      <c r="Y91" s="2">
        <f t="shared" si="3"/>
        <v>-3.0374177708353892E-3</v>
      </c>
    </row>
    <row r="92" spans="23:25" x14ac:dyDescent="0.25">
      <c r="W92" s="3">
        <v>42902</v>
      </c>
      <c r="X92" s="2">
        <v>0.72540000000000004</v>
      </c>
      <c r="Y92" s="2">
        <f t="shared" si="3"/>
        <v>6.3615205546739047E-3</v>
      </c>
    </row>
    <row r="93" spans="23:25" x14ac:dyDescent="0.25">
      <c r="W93" s="3">
        <v>42901</v>
      </c>
      <c r="X93" s="2">
        <v>0.7208</v>
      </c>
      <c r="Y93" s="2">
        <f t="shared" si="3"/>
        <v>-7.3260400920728977E-3</v>
      </c>
    </row>
    <row r="94" spans="23:25" x14ac:dyDescent="0.25">
      <c r="W94" s="3">
        <v>42900</v>
      </c>
      <c r="X94" s="2">
        <v>0.72609999999999997</v>
      </c>
      <c r="Y94" s="2">
        <f t="shared" si="3"/>
        <v>5.5241129290651914E-3</v>
      </c>
    </row>
    <row r="95" spans="23:25" x14ac:dyDescent="0.25">
      <c r="W95" s="3">
        <v>42899</v>
      </c>
      <c r="X95" s="2">
        <v>0.72209999999999996</v>
      </c>
      <c r="Y95" s="2">
        <f t="shared" si="3"/>
        <v>3.1902378122056576E-3</v>
      </c>
    </row>
    <row r="96" spans="23:25" x14ac:dyDescent="0.25">
      <c r="W96" s="3">
        <v>42898</v>
      </c>
      <c r="X96" s="2">
        <v>0.7198</v>
      </c>
      <c r="Y96" s="2">
        <f t="shared" si="3"/>
        <v>-2.0817438646966572E-3</v>
      </c>
    </row>
    <row r="97" spans="23:25" x14ac:dyDescent="0.25">
      <c r="W97" s="3">
        <v>42895</v>
      </c>
      <c r="X97" s="2">
        <v>0.72130000000000005</v>
      </c>
      <c r="Y97" s="2">
        <f t="shared" si="3"/>
        <v>-2.7723870429857911E-4</v>
      </c>
    </row>
    <row r="98" spans="23:25" x14ac:dyDescent="0.25">
      <c r="W98" s="3">
        <v>42894</v>
      </c>
      <c r="X98" s="2">
        <v>0.72150000000000003</v>
      </c>
      <c r="Y98" s="2">
        <f t="shared" si="3"/>
        <v>2.775851886502981E-3</v>
      </c>
    </row>
    <row r="99" spans="23:25" x14ac:dyDescent="0.25">
      <c r="W99" s="3">
        <v>42893</v>
      </c>
      <c r="X99" s="2">
        <v>0.71950000000000003</v>
      </c>
      <c r="Y99" s="2">
        <f t="shared" si="3"/>
        <v>1.5300093394326334E-3</v>
      </c>
    </row>
    <row r="100" spans="23:25" x14ac:dyDescent="0.25">
      <c r="W100" s="3">
        <v>42892</v>
      </c>
      <c r="X100" s="2">
        <v>0.71840000000000004</v>
      </c>
      <c r="Y100" s="2">
        <f t="shared" si="3"/>
        <v>6.2836204795751393E-3</v>
      </c>
    </row>
    <row r="101" spans="23:25" x14ac:dyDescent="0.25">
      <c r="W101" s="3">
        <v>42891</v>
      </c>
      <c r="X101" s="2">
        <v>0.71389999999999998</v>
      </c>
      <c r="Y101" s="2">
        <f t="shared" si="3"/>
        <v>-4.2013865193313342E-4</v>
      </c>
    </row>
    <row r="102" spans="23:25" x14ac:dyDescent="0.25">
      <c r="W102" s="3">
        <v>42888</v>
      </c>
      <c r="X102" s="2">
        <v>0.71419999999999995</v>
      </c>
      <c r="Y102" s="2">
        <f t="shared" si="3"/>
        <v>1.1547797667105899E-2</v>
      </c>
    </row>
    <row r="103" spans="23:25" x14ac:dyDescent="0.25">
      <c r="W103" s="3">
        <v>42887</v>
      </c>
      <c r="X103" s="2">
        <v>0.70599999999999996</v>
      </c>
      <c r="Y103" s="2">
        <f t="shared" si="3"/>
        <v>-3.5348216374931061E-3</v>
      </c>
    </row>
    <row r="104" spans="23:25" x14ac:dyDescent="0.25">
      <c r="W104" s="3">
        <v>42886</v>
      </c>
      <c r="X104" s="2">
        <v>0.70850000000000002</v>
      </c>
      <c r="Y104" s="2">
        <f t="shared" si="3"/>
        <v>-1.4104374693622755E-3</v>
      </c>
    </row>
    <row r="105" spans="23:25" x14ac:dyDescent="0.25">
      <c r="W105" s="3">
        <v>42885</v>
      </c>
      <c r="X105" s="2">
        <v>0.70950000000000002</v>
      </c>
      <c r="Y105" s="2">
        <f t="shared" si="3"/>
        <v>5.370278593312891E-3</v>
      </c>
    </row>
    <row r="106" spans="23:25" x14ac:dyDescent="0.25">
      <c r="W106" s="3">
        <v>42884</v>
      </c>
      <c r="X106" s="2">
        <v>0.70569999999999999</v>
      </c>
      <c r="Y106" s="2">
        <f t="shared" si="3"/>
        <v>-5.6665251551657773E-4</v>
      </c>
    </row>
    <row r="107" spans="23:25" x14ac:dyDescent="0.25">
      <c r="W107" s="3">
        <v>42881</v>
      </c>
      <c r="X107" s="2">
        <v>0.70609999999999995</v>
      </c>
      <c r="Y107" s="2">
        <f t="shared" si="3"/>
        <v>5.3962073573263717E-3</v>
      </c>
    </row>
    <row r="108" spans="23:25" x14ac:dyDescent="0.25">
      <c r="W108" s="3">
        <v>42880</v>
      </c>
      <c r="X108" s="2">
        <v>0.70230000000000004</v>
      </c>
      <c r="Y108" s="2">
        <f t="shared" si="3"/>
        <v>-3.2696027421624096E-3</v>
      </c>
    </row>
    <row r="109" spans="23:25" x14ac:dyDescent="0.25">
      <c r="W109" s="3">
        <v>42879</v>
      </c>
      <c r="X109" s="2">
        <v>0.7046</v>
      </c>
      <c r="Y109" s="2">
        <f t="shared" si="3"/>
        <v>4.8371128600578151E-3</v>
      </c>
    </row>
    <row r="110" spans="23:25" x14ac:dyDescent="0.25">
      <c r="W110" s="3">
        <v>42878</v>
      </c>
      <c r="X110" s="2">
        <v>0.70120000000000005</v>
      </c>
      <c r="Y110" s="2">
        <f t="shared" si="3"/>
        <v>2.2844099026324686E-3</v>
      </c>
    </row>
    <row r="111" spans="23:25" x14ac:dyDescent="0.25">
      <c r="W111" s="3">
        <v>42877</v>
      </c>
      <c r="X111" s="2">
        <v>0.6996</v>
      </c>
      <c r="Y111" s="2">
        <f t="shared" si="3"/>
        <v>1.034491984239273E-2</v>
      </c>
    </row>
    <row r="112" spans="23:25" x14ac:dyDescent="0.25">
      <c r="W112" s="3">
        <v>42874</v>
      </c>
      <c r="X112" s="2">
        <v>0.69240000000000002</v>
      </c>
      <c r="Y112" s="2">
        <f t="shared" si="3"/>
        <v>3.6171637499912432E-3</v>
      </c>
    </row>
    <row r="113" spans="23:25" x14ac:dyDescent="0.25">
      <c r="W113" s="3">
        <v>42873</v>
      </c>
      <c r="X113" s="2">
        <v>0.68989999999999996</v>
      </c>
      <c r="Y113" s="2">
        <f t="shared" si="3"/>
        <v>-6.213443875623054E-3</v>
      </c>
    </row>
    <row r="114" spans="23:25" x14ac:dyDescent="0.25">
      <c r="W114" s="3">
        <v>42872</v>
      </c>
      <c r="X114" s="2">
        <v>0.69420000000000004</v>
      </c>
      <c r="Y114" s="2">
        <f t="shared" si="3"/>
        <v>8.5353140233673432E-3</v>
      </c>
    </row>
    <row r="115" spans="23:25" x14ac:dyDescent="0.25">
      <c r="W115" s="3">
        <v>42871</v>
      </c>
      <c r="X115" s="2">
        <v>0.68830000000000002</v>
      </c>
      <c r="Y115" s="2">
        <f t="shared" si="3"/>
        <v>2.9061319588422432E-4</v>
      </c>
    </row>
    <row r="116" spans="23:25" x14ac:dyDescent="0.25">
      <c r="W116" s="3">
        <v>42870</v>
      </c>
      <c r="X116" s="2">
        <v>0.68810000000000004</v>
      </c>
      <c r="Y116" s="2">
        <f t="shared" si="3"/>
        <v>2.1822951848425084E-3</v>
      </c>
    </row>
    <row r="117" spans="23:25" x14ac:dyDescent="0.25">
      <c r="W117" s="3">
        <v>42867</v>
      </c>
      <c r="X117" s="2">
        <v>0.68659999999999999</v>
      </c>
      <c r="Y117" s="2">
        <f t="shared" si="3"/>
        <v>2.4790388197321847E-3</v>
      </c>
    </row>
    <row r="118" spans="23:25" x14ac:dyDescent="0.25">
      <c r="W118" s="3">
        <v>42866</v>
      </c>
      <c r="X118" s="2">
        <v>0.68489999999999995</v>
      </c>
      <c r="Y118" s="2">
        <f t="shared" si="3"/>
        <v>-1.3199118302944918E-2</v>
      </c>
    </row>
    <row r="119" spans="23:25" x14ac:dyDescent="0.25">
      <c r="W119" s="3">
        <v>42865</v>
      </c>
      <c r="X119" s="2">
        <v>0.69399999999999995</v>
      </c>
      <c r="Y119" s="2">
        <f t="shared" si="3"/>
        <v>6.5052632734480349E-3</v>
      </c>
    </row>
    <row r="120" spans="23:25" x14ac:dyDescent="0.25">
      <c r="W120" s="3">
        <v>42864</v>
      </c>
      <c r="X120" s="2">
        <v>0.6895</v>
      </c>
      <c r="Y120" s="2">
        <f t="shared" si="3"/>
        <v>-1.8836490391669677E-3</v>
      </c>
    </row>
    <row r="121" spans="23:25" x14ac:dyDescent="0.25">
      <c r="W121" s="3">
        <v>42863</v>
      </c>
      <c r="X121" s="2">
        <v>0.69079999999999997</v>
      </c>
      <c r="Y121" s="2">
        <f t="shared" si="3"/>
        <v>-1.4465502305447569E-3</v>
      </c>
    </row>
    <row r="122" spans="23:25" x14ac:dyDescent="0.25">
      <c r="W122" s="3">
        <v>42860</v>
      </c>
      <c r="X122" s="2">
        <v>0.69179999999999997</v>
      </c>
      <c r="Y122" s="2">
        <f t="shared" si="3"/>
        <v>7.1081752832323616E-3</v>
      </c>
    </row>
    <row r="123" spans="23:25" x14ac:dyDescent="0.25">
      <c r="W123" s="3">
        <v>42859</v>
      </c>
      <c r="X123" s="2">
        <v>0.68689999999999996</v>
      </c>
      <c r="Y123" s="2">
        <f t="shared" si="3"/>
        <v>-1.3093767783299781E-3</v>
      </c>
    </row>
    <row r="124" spans="23:25" x14ac:dyDescent="0.25">
      <c r="W124" s="3">
        <v>42858</v>
      </c>
      <c r="X124" s="2">
        <v>0.68779999999999997</v>
      </c>
      <c r="Y124" s="2">
        <f t="shared" si="3"/>
        <v>-8.2531417567205251E-3</v>
      </c>
    </row>
    <row r="125" spans="23:25" x14ac:dyDescent="0.25">
      <c r="W125" s="3">
        <v>42857</v>
      </c>
      <c r="X125" s="2">
        <v>0.69350000000000001</v>
      </c>
      <c r="Y125" s="2">
        <f t="shared" si="3"/>
        <v>4.0456636599590081E-3</v>
      </c>
    </row>
    <row r="126" spans="23:25" x14ac:dyDescent="0.25">
      <c r="W126" s="3">
        <v>42856</v>
      </c>
      <c r="X126" s="2">
        <v>0.69069999999999998</v>
      </c>
      <c r="Y126" s="2">
        <f t="shared" si="3"/>
        <v>5.9536950713355869E-3</v>
      </c>
    </row>
    <row r="127" spans="23:25" x14ac:dyDescent="0.25">
      <c r="W127" s="3">
        <v>42853</v>
      </c>
      <c r="X127" s="2">
        <v>0.68659999999999999</v>
      </c>
      <c r="Y127" s="2">
        <f t="shared" si="3"/>
        <v>-1.4553924851024955E-3</v>
      </c>
    </row>
    <row r="128" spans="23:25" x14ac:dyDescent="0.25">
      <c r="W128" s="3">
        <v>42852</v>
      </c>
      <c r="X128" s="2">
        <v>0.68759999999999999</v>
      </c>
      <c r="Y128" s="2">
        <f t="shared" si="3"/>
        <v>-2.0339975049643538E-3</v>
      </c>
    </row>
    <row r="129" spans="23:25" x14ac:dyDescent="0.25">
      <c r="W129" s="3">
        <v>42851</v>
      </c>
      <c r="X129" s="2">
        <v>0.68899999999999995</v>
      </c>
      <c r="Y129" s="2">
        <f t="shared" si="3"/>
        <v>-8.9583029375239036E-3</v>
      </c>
    </row>
    <row r="130" spans="23:25" x14ac:dyDescent="0.25">
      <c r="W130" s="3">
        <v>42850</v>
      </c>
      <c r="X130" s="2">
        <v>0.69520000000000004</v>
      </c>
      <c r="Y130" s="2">
        <f t="shared" si="3"/>
        <v>-9.3063883070606569E-3</v>
      </c>
    </row>
    <row r="131" spans="23:25" x14ac:dyDescent="0.25">
      <c r="W131" s="3">
        <v>42849</v>
      </c>
      <c r="X131" s="2">
        <v>0.70169999999999999</v>
      </c>
      <c r="Y131" s="2">
        <f t="shared" si="3"/>
        <v>-7.1230147608887908E-4</v>
      </c>
    </row>
    <row r="132" spans="23:25" x14ac:dyDescent="0.25">
      <c r="W132" s="3">
        <v>42846</v>
      </c>
      <c r="X132" s="2">
        <v>0.70220000000000005</v>
      </c>
      <c r="Y132" s="2">
        <f t="shared" si="3"/>
        <v>1.5677335214100366E-3</v>
      </c>
    </row>
    <row r="133" spans="23:25" x14ac:dyDescent="0.25">
      <c r="W133" s="3">
        <v>42845</v>
      </c>
      <c r="X133" s="2">
        <v>0.70109999999999995</v>
      </c>
      <c r="Y133" s="2">
        <f t="shared" si="3"/>
        <v>1.1417155514497567E-3</v>
      </c>
    </row>
    <row r="134" spans="23:25" x14ac:dyDescent="0.25">
      <c r="W134" s="3">
        <v>42844</v>
      </c>
      <c r="X134" s="2">
        <v>0.70030000000000003</v>
      </c>
      <c r="Y134" s="2">
        <f t="shared" ref="Y134:Y197" si="4">LN(X134/X135)</f>
        <v>-5.6955870898925754E-3</v>
      </c>
    </row>
    <row r="135" spans="23:25" x14ac:dyDescent="0.25">
      <c r="W135" s="3">
        <v>42843</v>
      </c>
      <c r="X135" s="2">
        <v>0.70430000000000004</v>
      </c>
      <c r="Y135" s="2">
        <f t="shared" si="4"/>
        <v>4.981862129183133E-3</v>
      </c>
    </row>
    <row r="136" spans="23:25" x14ac:dyDescent="0.25">
      <c r="W136" s="3">
        <v>42842</v>
      </c>
      <c r="X136" s="2">
        <v>0.70079999999999998</v>
      </c>
      <c r="Y136" s="2">
        <f t="shared" si="4"/>
        <v>1.4279596885939906E-3</v>
      </c>
    </row>
    <row r="137" spans="23:25" x14ac:dyDescent="0.25">
      <c r="W137" s="3">
        <v>42839</v>
      </c>
      <c r="X137" s="2">
        <v>0.69979999999999998</v>
      </c>
      <c r="Y137" s="2">
        <f t="shared" si="4"/>
        <v>0</v>
      </c>
    </row>
    <row r="138" spans="23:25" x14ac:dyDescent="0.25">
      <c r="W138" s="3">
        <v>42838</v>
      </c>
      <c r="X138" s="2">
        <v>0.69979999999999998</v>
      </c>
      <c r="Y138" s="2">
        <f t="shared" si="4"/>
        <v>4.726786713727291E-3</v>
      </c>
    </row>
    <row r="139" spans="23:25" x14ac:dyDescent="0.25">
      <c r="W139" s="3">
        <v>42837</v>
      </c>
      <c r="X139" s="2">
        <v>0.69650000000000001</v>
      </c>
      <c r="Y139" s="2">
        <f t="shared" si="4"/>
        <v>8.6182136905614049E-4</v>
      </c>
    </row>
    <row r="140" spans="23:25" x14ac:dyDescent="0.25">
      <c r="W140" s="3">
        <v>42836</v>
      </c>
      <c r="X140" s="2">
        <v>0.69589999999999996</v>
      </c>
      <c r="Y140" s="2">
        <f t="shared" si="4"/>
        <v>-4.3100352653427403E-4</v>
      </c>
    </row>
    <row r="141" spans="23:25" x14ac:dyDescent="0.25">
      <c r="W141" s="3">
        <v>42835</v>
      </c>
      <c r="X141" s="2">
        <v>0.69620000000000004</v>
      </c>
      <c r="Y141" s="2">
        <f t="shared" si="4"/>
        <v>3.0209330318004637E-3</v>
      </c>
    </row>
    <row r="142" spans="23:25" x14ac:dyDescent="0.25">
      <c r="W142" s="3">
        <v>42832</v>
      </c>
      <c r="X142" s="2">
        <v>0.69410000000000005</v>
      </c>
      <c r="Y142" s="2">
        <f t="shared" si="4"/>
        <v>-4.169368414985746E-3</v>
      </c>
    </row>
    <row r="143" spans="23:25" x14ac:dyDescent="0.25">
      <c r="W143" s="3">
        <v>42831</v>
      </c>
      <c r="X143" s="2">
        <v>0.69699999999999995</v>
      </c>
      <c r="Y143" s="2">
        <f t="shared" si="4"/>
        <v>8.6120286648977732E-4</v>
      </c>
    </row>
    <row r="144" spans="23:25" x14ac:dyDescent="0.25">
      <c r="W144" s="3">
        <v>42830</v>
      </c>
      <c r="X144" s="2">
        <v>0.69640000000000002</v>
      </c>
      <c r="Y144" s="2">
        <f t="shared" si="4"/>
        <v>-1.2915263329311133E-3</v>
      </c>
    </row>
    <row r="145" spans="23:25" x14ac:dyDescent="0.25">
      <c r="W145" s="3">
        <v>42829</v>
      </c>
      <c r="X145" s="2">
        <v>0.69730000000000003</v>
      </c>
      <c r="Y145" s="2">
        <f t="shared" si="4"/>
        <v>-5.8626034791126776E-3</v>
      </c>
    </row>
    <row r="146" spans="23:25" x14ac:dyDescent="0.25">
      <c r="W146" s="3">
        <v>42828</v>
      </c>
      <c r="X146" s="2">
        <v>0.70140000000000002</v>
      </c>
      <c r="Y146" s="2">
        <f t="shared" si="4"/>
        <v>1.1412269426913197E-3</v>
      </c>
    </row>
    <row r="147" spans="23:25" x14ac:dyDescent="0.25">
      <c r="W147" s="3">
        <v>42825</v>
      </c>
      <c r="X147" s="2">
        <v>0.7006</v>
      </c>
      <c r="Y147" s="2">
        <f t="shared" si="4"/>
        <v>1.428367618939405E-3</v>
      </c>
    </row>
    <row r="148" spans="23:25" x14ac:dyDescent="0.25">
      <c r="W148" s="3">
        <v>42824</v>
      </c>
      <c r="X148" s="2">
        <v>0.6996</v>
      </c>
      <c r="Y148" s="2">
        <f t="shared" si="4"/>
        <v>-5.27480016952567E-3</v>
      </c>
    </row>
    <row r="149" spans="23:25" x14ac:dyDescent="0.25">
      <c r="W149" s="3">
        <v>42823</v>
      </c>
      <c r="X149" s="2">
        <v>0.70330000000000004</v>
      </c>
      <c r="Y149" s="2">
        <f t="shared" si="4"/>
        <v>2.8477877711077159E-3</v>
      </c>
    </row>
    <row r="150" spans="23:25" x14ac:dyDescent="0.25">
      <c r="W150" s="3">
        <v>42822</v>
      </c>
      <c r="X150" s="2">
        <v>0.70130000000000003</v>
      </c>
      <c r="Y150" s="2">
        <f t="shared" si="4"/>
        <v>-4.552575795870123E-3</v>
      </c>
    </row>
    <row r="151" spans="23:25" x14ac:dyDescent="0.25">
      <c r="W151" s="3">
        <v>42821</v>
      </c>
      <c r="X151" s="2">
        <v>0.70450000000000002</v>
      </c>
      <c r="Y151" s="2">
        <f t="shared" si="4"/>
        <v>2.4159750257928426E-3</v>
      </c>
    </row>
    <row r="152" spans="23:25" x14ac:dyDescent="0.25">
      <c r="W152" s="3">
        <v>42818</v>
      </c>
      <c r="X152" s="2">
        <v>0.70279999999999998</v>
      </c>
      <c r="Y152" s="2">
        <f t="shared" si="4"/>
        <v>-1.4227786891747951E-4</v>
      </c>
    </row>
    <row r="153" spans="23:25" x14ac:dyDescent="0.25">
      <c r="W153" s="3">
        <v>42817</v>
      </c>
      <c r="X153" s="2">
        <v>0.70289999999999997</v>
      </c>
      <c r="Y153" s="2">
        <f t="shared" si="4"/>
        <v>-2.1317424401914955E-3</v>
      </c>
    </row>
    <row r="154" spans="23:25" x14ac:dyDescent="0.25">
      <c r="W154" s="3">
        <v>42816</v>
      </c>
      <c r="X154" s="2">
        <v>0.70440000000000003</v>
      </c>
      <c r="Y154" s="2">
        <f t="shared" si="4"/>
        <v>2.8396990109883023E-4</v>
      </c>
    </row>
    <row r="155" spans="23:25" x14ac:dyDescent="0.25">
      <c r="W155" s="3">
        <v>42815</v>
      </c>
      <c r="X155" s="2">
        <v>0.70420000000000005</v>
      </c>
      <c r="Y155" s="2">
        <f t="shared" si="4"/>
        <v>-1.8443645719164704E-3</v>
      </c>
    </row>
    <row r="156" spans="23:25" x14ac:dyDescent="0.25">
      <c r="W156" s="3">
        <v>42814</v>
      </c>
      <c r="X156" s="2">
        <v>0.70550000000000002</v>
      </c>
      <c r="Y156" s="2">
        <f t="shared" si="4"/>
        <v>5.400809034625754E-3</v>
      </c>
    </row>
    <row r="157" spans="23:25" x14ac:dyDescent="0.25">
      <c r="W157" s="3">
        <v>42811</v>
      </c>
      <c r="X157" s="2">
        <v>0.70169999999999999</v>
      </c>
      <c r="Y157" s="2">
        <f t="shared" si="4"/>
        <v>4.2844966998379858E-3</v>
      </c>
    </row>
    <row r="158" spans="23:25" x14ac:dyDescent="0.25">
      <c r="W158" s="3">
        <v>42810</v>
      </c>
      <c r="X158" s="2">
        <v>0.69869999999999999</v>
      </c>
      <c r="Y158" s="2">
        <f t="shared" si="4"/>
        <v>-8.2668657803299361E-3</v>
      </c>
    </row>
    <row r="159" spans="23:25" x14ac:dyDescent="0.25">
      <c r="W159" s="3">
        <v>42809</v>
      </c>
      <c r="X159" s="2">
        <v>0.70450000000000002</v>
      </c>
      <c r="Y159" s="2">
        <f t="shared" si="4"/>
        <v>1.8046894833969599E-2</v>
      </c>
    </row>
    <row r="160" spans="23:25" x14ac:dyDescent="0.25">
      <c r="W160" s="3">
        <v>42808</v>
      </c>
      <c r="X160" s="2">
        <v>0.69189999999999996</v>
      </c>
      <c r="Y160" s="2">
        <f t="shared" si="4"/>
        <v>-7.2238679728883401E-4</v>
      </c>
    </row>
    <row r="161" spans="23:25" x14ac:dyDescent="0.25">
      <c r="W161" s="3">
        <v>42807</v>
      </c>
      <c r="X161" s="2">
        <v>0.69240000000000002</v>
      </c>
      <c r="Y161" s="2">
        <f t="shared" si="4"/>
        <v>1.4443561807435192E-4</v>
      </c>
    </row>
    <row r="162" spans="23:25" x14ac:dyDescent="0.25">
      <c r="W162" s="3">
        <v>42804</v>
      </c>
      <c r="X162" s="2">
        <v>0.69230000000000003</v>
      </c>
      <c r="Y162" s="2">
        <f t="shared" si="4"/>
        <v>3.1828730574235808E-3</v>
      </c>
    </row>
    <row r="163" spans="23:25" x14ac:dyDescent="0.25">
      <c r="W163" s="3">
        <v>42803</v>
      </c>
      <c r="X163" s="2">
        <v>0.69010000000000005</v>
      </c>
      <c r="Y163" s="2">
        <f t="shared" si="4"/>
        <v>-2.0266364782567329E-3</v>
      </c>
    </row>
    <row r="164" spans="23:25" x14ac:dyDescent="0.25">
      <c r="W164" s="3">
        <v>42802</v>
      </c>
      <c r="X164" s="2">
        <v>0.6915</v>
      </c>
      <c r="Y164" s="2">
        <f t="shared" si="4"/>
        <v>-5.6240684689481081E-3</v>
      </c>
    </row>
    <row r="165" spans="23:25" x14ac:dyDescent="0.25">
      <c r="W165" s="3">
        <v>42801</v>
      </c>
      <c r="X165" s="2">
        <v>0.69540000000000002</v>
      </c>
      <c r="Y165" s="2">
        <f t="shared" si="4"/>
        <v>-5.7356050555144008E-3</v>
      </c>
    </row>
    <row r="166" spans="23:25" x14ac:dyDescent="0.25">
      <c r="W166" s="3">
        <v>42800</v>
      </c>
      <c r="X166" s="2">
        <v>0.69940000000000002</v>
      </c>
      <c r="Y166" s="2">
        <f t="shared" si="4"/>
        <v>-5.2763045758401289E-3</v>
      </c>
    </row>
    <row r="167" spans="23:25" x14ac:dyDescent="0.25">
      <c r="W167" s="3">
        <v>42797</v>
      </c>
      <c r="X167" s="2">
        <v>0.70309999999999995</v>
      </c>
      <c r="Y167" s="2">
        <f t="shared" si="4"/>
        <v>-4.5409472097611044E-3</v>
      </c>
    </row>
    <row r="168" spans="23:25" x14ac:dyDescent="0.25">
      <c r="W168" s="3">
        <v>42796</v>
      </c>
      <c r="X168" s="2">
        <v>0.70630000000000004</v>
      </c>
      <c r="Y168" s="2">
        <f t="shared" si="4"/>
        <v>-1.1402953147412746E-2</v>
      </c>
    </row>
    <row r="169" spans="23:25" x14ac:dyDescent="0.25">
      <c r="W169" s="3">
        <v>42795</v>
      </c>
      <c r="X169" s="2">
        <v>0.71440000000000003</v>
      </c>
      <c r="Y169" s="2">
        <f t="shared" si="4"/>
        <v>-6.6964535951210737E-3</v>
      </c>
    </row>
    <row r="170" spans="23:25" x14ac:dyDescent="0.25">
      <c r="W170" s="3">
        <v>42794</v>
      </c>
      <c r="X170" s="2">
        <v>0.71919999999999995</v>
      </c>
      <c r="Y170" s="2">
        <f t="shared" si="4"/>
        <v>-4.1704317001207898E-4</v>
      </c>
    </row>
    <row r="171" spans="23:25" x14ac:dyDescent="0.25">
      <c r="W171" s="3">
        <v>42793</v>
      </c>
      <c r="X171" s="2">
        <v>0.71950000000000003</v>
      </c>
      <c r="Y171" s="2">
        <f t="shared" si="4"/>
        <v>-2.0826109575264561E-3</v>
      </c>
    </row>
    <row r="172" spans="23:25" x14ac:dyDescent="0.25">
      <c r="W172" s="3">
        <v>42790</v>
      </c>
      <c r="X172" s="2">
        <v>0.72099999999999997</v>
      </c>
      <c r="Y172" s="2">
        <f t="shared" si="4"/>
        <v>-2.770084873815601E-3</v>
      </c>
    </row>
    <row r="173" spans="23:25" x14ac:dyDescent="0.25">
      <c r="W173" s="3">
        <v>42789</v>
      </c>
      <c r="X173" s="2">
        <v>0.72299999999999998</v>
      </c>
      <c r="Y173" s="2">
        <f t="shared" si="4"/>
        <v>5.686956168938829E-3</v>
      </c>
    </row>
    <row r="174" spans="23:25" x14ac:dyDescent="0.25">
      <c r="W174" s="3">
        <v>42788</v>
      </c>
      <c r="X174" s="2">
        <v>0.71889999999999998</v>
      </c>
      <c r="Y174" s="2">
        <f t="shared" si="4"/>
        <v>3.9024439769317454E-3</v>
      </c>
    </row>
    <row r="175" spans="23:25" x14ac:dyDescent="0.25">
      <c r="W175" s="3">
        <v>42787</v>
      </c>
      <c r="X175" s="2">
        <v>0.71609999999999996</v>
      </c>
      <c r="Y175" s="2">
        <f t="shared" si="4"/>
        <v>-4.0415357081526266E-3</v>
      </c>
    </row>
    <row r="176" spans="23:25" x14ac:dyDescent="0.25">
      <c r="W176" s="3">
        <v>42786</v>
      </c>
      <c r="X176" s="2">
        <v>0.71899999999999997</v>
      </c>
      <c r="Y176" s="2">
        <f t="shared" si="4"/>
        <v>1.1132759290642237E-3</v>
      </c>
    </row>
    <row r="177" spans="23:25" x14ac:dyDescent="0.25">
      <c r="W177" s="3">
        <v>42783</v>
      </c>
      <c r="X177" s="2">
        <v>0.71819999999999995</v>
      </c>
      <c r="Y177" s="2">
        <f t="shared" si="4"/>
        <v>-3.8910554929666762E-3</v>
      </c>
    </row>
    <row r="178" spans="23:25" x14ac:dyDescent="0.25">
      <c r="W178" s="3">
        <v>42782</v>
      </c>
      <c r="X178" s="2">
        <v>0.72099999999999997</v>
      </c>
      <c r="Y178" s="2">
        <f t="shared" si="4"/>
        <v>-1.8014277718521594E-3</v>
      </c>
    </row>
    <row r="179" spans="23:25" x14ac:dyDescent="0.25">
      <c r="W179" s="3">
        <v>42781</v>
      </c>
      <c r="X179" s="2">
        <v>0.72230000000000005</v>
      </c>
      <c r="Y179" s="2">
        <f t="shared" si="4"/>
        <v>7.5042041979747169E-3</v>
      </c>
    </row>
    <row r="180" spans="23:25" x14ac:dyDescent="0.25">
      <c r="W180" s="3">
        <v>42780</v>
      </c>
      <c r="X180" s="2">
        <v>0.71689999999999998</v>
      </c>
      <c r="Y180" s="2">
        <f t="shared" si="4"/>
        <v>-8.3658677494968944E-4</v>
      </c>
    </row>
    <row r="181" spans="23:25" x14ac:dyDescent="0.25">
      <c r="W181" s="3">
        <v>42779</v>
      </c>
      <c r="X181" s="2">
        <v>0.71750000000000003</v>
      </c>
      <c r="Y181" s="2">
        <f t="shared" si="4"/>
        <v>-2.0884100872703894E-3</v>
      </c>
    </row>
    <row r="182" spans="23:25" x14ac:dyDescent="0.25">
      <c r="W182" s="3">
        <v>42776</v>
      </c>
      <c r="X182" s="2">
        <v>0.71899999999999997</v>
      </c>
      <c r="Y182" s="2">
        <f t="shared" si="4"/>
        <v>4.1733324664972049E-4</v>
      </c>
    </row>
    <row r="183" spans="23:25" x14ac:dyDescent="0.25">
      <c r="W183" s="3">
        <v>42775</v>
      </c>
      <c r="X183" s="2">
        <v>0.71870000000000001</v>
      </c>
      <c r="Y183" s="2">
        <f t="shared" si="4"/>
        <v>-1.0932095312704703E-2</v>
      </c>
    </row>
    <row r="184" spans="23:25" x14ac:dyDescent="0.25">
      <c r="W184" s="3">
        <v>42774</v>
      </c>
      <c r="X184" s="2">
        <v>0.72660000000000002</v>
      </c>
      <c r="Y184" s="2">
        <f t="shared" si="4"/>
        <v>-4.8053912749384592E-3</v>
      </c>
    </row>
    <row r="185" spans="23:25" x14ac:dyDescent="0.25">
      <c r="W185" s="3">
        <v>42773</v>
      </c>
      <c r="X185" s="2">
        <v>0.73009999999999997</v>
      </c>
      <c r="Y185" s="2">
        <f t="shared" si="4"/>
        <v>-2.7356055905568815E-3</v>
      </c>
    </row>
    <row r="186" spans="23:25" x14ac:dyDescent="0.25">
      <c r="W186" s="3">
        <v>42772</v>
      </c>
      <c r="X186" s="2">
        <v>0.73209999999999997</v>
      </c>
      <c r="Y186" s="2">
        <f t="shared" si="4"/>
        <v>8.1989619241794743E-4</v>
      </c>
    </row>
    <row r="187" spans="23:25" x14ac:dyDescent="0.25">
      <c r="W187" s="3">
        <v>42769</v>
      </c>
      <c r="X187" s="2">
        <v>0.73150000000000004</v>
      </c>
      <c r="Y187" s="2">
        <f t="shared" si="4"/>
        <v>3.6978745144303749E-3</v>
      </c>
    </row>
    <row r="188" spans="23:25" x14ac:dyDescent="0.25">
      <c r="W188" s="3">
        <v>42768</v>
      </c>
      <c r="X188" s="2">
        <v>0.7288</v>
      </c>
      <c r="Y188" s="2">
        <f t="shared" si="4"/>
        <v>1.0982977490625919E-3</v>
      </c>
    </row>
    <row r="189" spans="23:25" x14ac:dyDescent="0.25">
      <c r="W189" s="3">
        <v>42767</v>
      </c>
      <c r="X189" s="2">
        <v>0.72799999999999998</v>
      </c>
      <c r="Y189" s="2">
        <f t="shared" si="4"/>
        <v>-4.3859719432542167E-3</v>
      </c>
    </row>
    <row r="190" spans="23:25" x14ac:dyDescent="0.25">
      <c r="W190" s="3">
        <v>42766</v>
      </c>
      <c r="X190" s="2">
        <v>0.73119999999999996</v>
      </c>
      <c r="Y190" s="2">
        <f t="shared" si="4"/>
        <v>3.6993945046805672E-3</v>
      </c>
    </row>
    <row r="191" spans="23:25" x14ac:dyDescent="0.25">
      <c r="W191" s="3">
        <v>42765</v>
      </c>
      <c r="X191" s="2">
        <v>0.72850000000000004</v>
      </c>
      <c r="Y191" s="2">
        <f t="shared" si="4"/>
        <v>3.5753613444645641E-3</v>
      </c>
    </row>
    <row r="192" spans="23:25" x14ac:dyDescent="0.25">
      <c r="W192" s="3">
        <v>42762</v>
      </c>
      <c r="X192" s="2">
        <v>0.72589999999999999</v>
      </c>
      <c r="Y192" s="2">
        <f t="shared" si="4"/>
        <v>1.930502530057845E-3</v>
      </c>
    </row>
    <row r="193" spans="23:25" x14ac:dyDescent="0.25">
      <c r="W193" s="3">
        <v>42761</v>
      </c>
      <c r="X193" s="2">
        <v>0.72450000000000003</v>
      </c>
      <c r="Y193" s="2">
        <f t="shared" si="4"/>
        <v>-7.4257766968495384E-3</v>
      </c>
    </row>
    <row r="194" spans="23:25" x14ac:dyDescent="0.25">
      <c r="W194" s="3">
        <v>42760</v>
      </c>
      <c r="X194" s="2">
        <v>0.72989999999999999</v>
      </c>
      <c r="Y194" s="2">
        <f t="shared" si="4"/>
        <v>7.1497623423508504E-3</v>
      </c>
    </row>
    <row r="195" spans="23:25" x14ac:dyDescent="0.25">
      <c r="W195" s="3">
        <v>42759</v>
      </c>
      <c r="X195" s="2">
        <v>0.72470000000000001</v>
      </c>
      <c r="Y195" s="2">
        <f t="shared" si="4"/>
        <v>1.9337022600005313E-3</v>
      </c>
    </row>
    <row r="196" spans="23:25" x14ac:dyDescent="0.25">
      <c r="W196" s="3">
        <v>42758</v>
      </c>
      <c r="X196" s="2">
        <v>0.72330000000000005</v>
      </c>
      <c r="Y196" s="2">
        <f t="shared" si="4"/>
        <v>8.7482332556147822E-3</v>
      </c>
    </row>
    <row r="197" spans="23:25" x14ac:dyDescent="0.25">
      <c r="W197" s="3">
        <v>42755</v>
      </c>
      <c r="X197" s="2">
        <v>0.71699999999999997</v>
      </c>
      <c r="Y197" s="2">
        <f t="shared" si="4"/>
        <v>-2.7855171214263121E-3</v>
      </c>
    </row>
    <row r="198" spans="23:25" x14ac:dyDescent="0.25">
      <c r="W198" s="3">
        <v>42754</v>
      </c>
      <c r="X198" s="2">
        <v>0.71899999999999997</v>
      </c>
      <c r="Y198" s="2">
        <f t="shared" ref="Y198:Y261" si="5">LN(X198/X199)</f>
        <v>9.3621867367384634E-3</v>
      </c>
    </row>
    <row r="199" spans="23:25" x14ac:dyDescent="0.25">
      <c r="W199" s="3">
        <v>42753</v>
      </c>
      <c r="X199" s="2">
        <v>0.71230000000000004</v>
      </c>
      <c r="Y199" s="2">
        <f t="shared" si="5"/>
        <v>-1.2833207229617399E-2</v>
      </c>
    </row>
    <row r="200" spans="23:25" x14ac:dyDescent="0.25">
      <c r="W200" s="3">
        <v>42752</v>
      </c>
      <c r="X200" s="2">
        <v>0.72150000000000003</v>
      </c>
      <c r="Y200" s="2">
        <f t="shared" si="5"/>
        <v>1.5644962210161237E-2</v>
      </c>
    </row>
    <row r="201" spans="23:25" x14ac:dyDescent="0.25">
      <c r="W201" s="3">
        <v>42751</v>
      </c>
      <c r="X201" s="2">
        <v>0.71030000000000004</v>
      </c>
      <c r="Y201" s="2">
        <f t="shared" si="5"/>
        <v>-3.9342470304935444E-3</v>
      </c>
    </row>
    <row r="202" spans="23:25" x14ac:dyDescent="0.25">
      <c r="W202" s="3">
        <v>42748</v>
      </c>
      <c r="X202" s="2">
        <v>0.71309999999999996</v>
      </c>
      <c r="Y202" s="2">
        <f t="shared" si="5"/>
        <v>5.0611664341605059E-3</v>
      </c>
    </row>
    <row r="203" spans="23:25" x14ac:dyDescent="0.25">
      <c r="W203" s="3">
        <v>42747</v>
      </c>
      <c r="X203" s="2">
        <v>0.70950000000000002</v>
      </c>
      <c r="Y203" s="2">
        <f t="shared" si="5"/>
        <v>5.6537253072287122E-3</v>
      </c>
    </row>
    <row r="204" spans="23:25" x14ac:dyDescent="0.25">
      <c r="W204" s="3">
        <v>42746</v>
      </c>
      <c r="X204" s="2">
        <v>0.70550000000000002</v>
      </c>
      <c r="Y204" s="2">
        <f t="shared" si="5"/>
        <v>9.2560290590585868E-3</v>
      </c>
    </row>
    <row r="205" spans="23:25" x14ac:dyDescent="0.25">
      <c r="W205" s="3">
        <v>42745</v>
      </c>
      <c r="X205" s="2">
        <v>0.69899999999999995</v>
      </c>
      <c r="Y205" s="2">
        <f t="shared" si="5"/>
        <v>-3.7126988241631036E-3</v>
      </c>
    </row>
    <row r="206" spans="23:25" x14ac:dyDescent="0.25">
      <c r="W206" s="3">
        <v>42744</v>
      </c>
      <c r="X206" s="2">
        <v>0.7016</v>
      </c>
      <c r="Y206" s="2">
        <f t="shared" si="5"/>
        <v>8.0137807235536162E-3</v>
      </c>
    </row>
    <row r="207" spans="23:25" x14ac:dyDescent="0.25">
      <c r="W207" s="3">
        <v>42741</v>
      </c>
      <c r="X207" s="2">
        <v>0.69599999999999995</v>
      </c>
      <c r="Y207" s="2">
        <f t="shared" si="5"/>
        <v>-9.4380794973070413E-3</v>
      </c>
    </row>
    <row r="208" spans="23:25" x14ac:dyDescent="0.25">
      <c r="W208" s="3">
        <v>42740</v>
      </c>
      <c r="X208" s="2">
        <v>0.7026</v>
      </c>
      <c r="Y208" s="2">
        <f t="shared" si="5"/>
        <v>8.0023290712027944E-3</v>
      </c>
    </row>
    <row r="209" spans="23:25" x14ac:dyDescent="0.25">
      <c r="W209" s="3">
        <v>42739</v>
      </c>
      <c r="X209" s="2">
        <v>0.69699999999999995</v>
      </c>
      <c r="Y209" s="2">
        <f t="shared" si="5"/>
        <v>7.4885142574555499E-3</v>
      </c>
    </row>
    <row r="210" spans="23:25" x14ac:dyDescent="0.25">
      <c r="W210" s="3">
        <v>42738</v>
      </c>
      <c r="X210" s="2">
        <v>0.69179999999999997</v>
      </c>
      <c r="Y210" s="2">
        <f t="shared" si="5"/>
        <v>-8.6692679898594876E-4</v>
      </c>
    </row>
    <row r="211" spans="23:25" x14ac:dyDescent="0.25">
      <c r="W211" s="3">
        <v>42737</v>
      </c>
      <c r="X211" s="2">
        <v>0.69240000000000002</v>
      </c>
      <c r="Y211" s="2">
        <f t="shared" si="5"/>
        <v>-1.4432099488688617E-3</v>
      </c>
    </row>
    <row r="212" spans="23:25" x14ac:dyDescent="0.25">
      <c r="W212" s="3">
        <v>42734</v>
      </c>
      <c r="X212" s="2">
        <v>0.69340000000000002</v>
      </c>
      <c r="Y212" s="2">
        <f t="shared" si="5"/>
        <v>-4.4607599689373712E-3</v>
      </c>
    </row>
    <row r="213" spans="23:25" x14ac:dyDescent="0.25">
      <c r="W213" s="3">
        <v>42733</v>
      </c>
      <c r="X213" s="2">
        <v>0.69650000000000001</v>
      </c>
      <c r="Y213" s="2">
        <f t="shared" si="5"/>
        <v>6.3373393720427083E-3</v>
      </c>
    </row>
    <row r="214" spans="23:25" x14ac:dyDescent="0.25">
      <c r="W214" s="3">
        <v>42732</v>
      </c>
      <c r="X214" s="2">
        <v>0.69210000000000005</v>
      </c>
      <c r="Y214" s="2">
        <f t="shared" si="5"/>
        <v>4.3440554846553934E-3</v>
      </c>
    </row>
    <row r="215" spans="23:25" x14ac:dyDescent="0.25">
      <c r="W215" s="3">
        <v>42731</v>
      </c>
      <c r="X215" s="2">
        <v>0.68910000000000005</v>
      </c>
      <c r="Y215" s="2">
        <f t="shared" si="5"/>
        <v>-1.4501162633938642E-3</v>
      </c>
    </row>
    <row r="216" spans="23:25" x14ac:dyDescent="0.25">
      <c r="W216" s="3">
        <v>42730</v>
      </c>
      <c r="X216" s="2">
        <v>0.69010000000000005</v>
      </c>
      <c r="Y216" s="2">
        <f t="shared" si="5"/>
        <v>3.9201502108226439E-3</v>
      </c>
    </row>
    <row r="217" spans="23:25" x14ac:dyDescent="0.25">
      <c r="W217" s="3">
        <v>42727</v>
      </c>
      <c r="X217" s="2">
        <v>0.68740000000000001</v>
      </c>
      <c r="Y217" s="2">
        <f t="shared" si="5"/>
        <v>-4.2099212936963686E-3</v>
      </c>
    </row>
    <row r="218" spans="23:25" x14ac:dyDescent="0.25">
      <c r="W218" s="3">
        <v>42726</v>
      </c>
      <c r="X218" s="2">
        <v>0.69030000000000002</v>
      </c>
      <c r="Y218" s="2">
        <f t="shared" si="5"/>
        <v>5.7962615736706585E-4</v>
      </c>
    </row>
    <row r="219" spans="23:25" x14ac:dyDescent="0.25">
      <c r="W219" s="3">
        <v>42725</v>
      </c>
      <c r="X219" s="2">
        <v>0.68989999999999996</v>
      </c>
      <c r="Y219" s="2">
        <f t="shared" si="5"/>
        <v>-2.4610942570725196E-3</v>
      </c>
    </row>
    <row r="220" spans="23:25" x14ac:dyDescent="0.25">
      <c r="W220" s="3">
        <v>42724</v>
      </c>
      <c r="X220" s="2">
        <v>0.69159999999999999</v>
      </c>
      <c r="Y220" s="2">
        <f t="shared" si="5"/>
        <v>-1.8779348242000977E-3</v>
      </c>
    </row>
    <row r="221" spans="23:25" x14ac:dyDescent="0.25">
      <c r="W221" s="3">
        <v>42723</v>
      </c>
      <c r="X221" s="2">
        <v>0.69289999999999996</v>
      </c>
      <c r="Y221" s="2">
        <f t="shared" si="5"/>
        <v>-4.8949133151655394E-3</v>
      </c>
    </row>
    <row r="222" spans="23:25" x14ac:dyDescent="0.25">
      <c r="W222" s="3">
        <v>42720</v>
      </c>
      <c r="X222" s="2">
        <v>0.69630000000000003</v>
      </c>
      <c r="Y222" s="2">
        <f t="shared" si="5"/>
        <v>-1.0713622938983675E-2</v>
      </c>
    </row>
    <row r="223" spans="23:25" x14ac:dyDescent="0.25">
      <c r="W223" s="3">
        <v>42719</v>
      </c>
      <c r="X223" s="2">
        <v>0.70379999999999998</v>
      </c>
      <c r="Y223" s="2">
        <f t="shared" si="5"/>
        <v>-1.1302748188607502E-2</v>
      </c>
    </row>
    <row r="224" spans="23:25" x14ac:dyDescent="0.25">
      <c r="W224" s="3">
        <v>42718</v>
      </c>
      <c r="X224" s="2">
        <v>0.71179999999999999</v>
      </c>
      <c r="Y224" s="2">
        <f t="shared" si="5"/>
        <v>-1.2009640225708815E-2</v>
      </c>
    </row>
    <row r="225" spans="23:25" x14ac:dyDescent="0.25">
      <c r="W225" s="3">
        <v>42717</v>
      </c>
      <c r="X225" s="2">
        <v>0.72040000000000004</v>
      </c>
      <c r="Y225" s="2">
        <f t="shared" si="5"/>
        <v>1.6671301443906244E-3</v>
      </c>
    </row>
    <row r="226" spans="23:25" x14ac:dyDescent="0.25">
      <c r="W226" s="3">
        <v>42716</v>
      </c>
      <c r="X226" s="2">
        <v>0.71919999999999995</v>
      </c>
      <c r="Y226" s="2">
        <f t="shared" si="5"/>
        <v>7.8169018916108626E-3</v>
      </c>
    </row>
    <row r="227" spans="23:25" x14ac:dyDescent="0.25">
      <c r="W227" s="3">
        <v>42713</v>
      </c>
      <c r="X227" s="2">
        <v>0.71360000000000001</v>
      </c>
      <c r="Y227" s="2">
        <f t="shared" si="5"/>
        <v>-5.3109838323825752E-3</v>
      </c>
    </row>
    <row r="228" spans="23:25" x14ac:dyDescent="0.25">
      <c r="W228" s="3">
        <v>42712</v>
      </c>
      <c r="X228" s="2">
        <v>0.71740000000000004</v>
      </c>
      <c r="Y228" s="2">
        <f t="shared" si="5"/>
        <v>1.2553178299556361E-3</v>
      </c>
    </row>
    <row r="229" spans="23:25" x14ac:dyDescent="0.25">
      <c r="W229" s="3">
        <v>42711</v>
      </c>
      <c r="X229" s="2">
        <v>0.71650000000000003</v>
      </c>
      <c r="Y229" s="2">
        <f t="shared" si="5"/>
        <v>6.3003358562508582E-3</v>
      </c>
    </row>
    <row r="230" spans="23:25" x14ac:dyDescent="0.25">
      <c r="W230" s="3">
        <v>42710</v>
      </c>
      <c r="X230" s="2">
        <v>0.71199999999999997</v>
      </c>
      <c r="Y230" s="2">
        <f t="shared" si="5"/>
        <v>-2.9450971430885231E-3</v>
      </c>
    </row>
    <row r="231" spans="23:25" x14ac:dyDescent="0.25">
      <c r="W231" s="3">
        <v>42709</v>
      </c>
      <c r="X231" s="2">
        <v>0.71409999999999996</v>
      </c>
      <c r="Y231" s="2">
        <f t="shared" si="5"/>
        <v>0</v>
      </c>
    </row>
    <row r="232" spans="23:25" x14ac:dyDescent="0.25">
      <c r="W232" s="3">
        <v>42706</v>
      </c>
      <c r="X232" s="2">
        <v>0.71409999999999996</v>
      </c>
      <c r="Y232" s="2">
        <f t="shared" si="5"/>
        <v>7.4496092641931893E-3</v>
      </c>
    </row>
    <row r="233" spans="23:25" x14ac:dyDescent="0.25">
      <c r="W233" s="3">
        <v>42705</v>
      </c>
      <c r="X233" s="2">
        <v>0.70879999999999999</v>
      </c>
      <c r="Y233" s="2">
        <f t="shared" si="5"/>
        <v>7.0566653129428729E-4</v>
      </c>
    </row>
    <row r="234" spans="23:25" x14ac:dyDescent="0.25">
      <c r="W234" s="3">
        <v>42704</v>
      </c>
      <c r="X234" s="2">
        <v>0.70830000000000004</v>
      </c>
      <c r="Y234" s="2">
        <f t="shared" si="5"/>
        <v>-5.9121793832286884E-3</v>
      </c>
    </row>
    <row r="235" spans="23:25" x14ac:dyDescent="0.25">
      <c r="W235" s="3">
        <v>42703</v>
      </c>
      <c r="X235" s="2">
        <v>0.71250000000000002</v>
      </c>
      <c r="Y235" s="2">
        <f t="shared" si="5"/>
        <v>7.3250081008612404E-3</v>
      </c>
    </row>
    <row r="236" spans="23:25" x14ac:dyDescent="0.25">
      <c r="W236" s="3">
        <v>42702</v>
      </c>
      <c r="X236" s="2">
        <v>0.70730000000000004</v>
      </c>
      <c r="Y236" s="2">
        <f t="shared" si="5"/>
        <v>4.2505022905795515E-3</v>
      </c>
    </row>
    <row r="237" spans="23:25" x14ac:dyDescent="0.25">
      <c r="W237" s="3">
        <v>42699</v>
      </c>
      <c r="X237" s="2">
        <v>0.70430000000000004</v>
      </c>
      <c r="Y237" s="2">
        <f t="shared" si="5"/>
        <v>5.8383932307994133E-3</v>
      </c>
    </row>
    <row r="238" spans="23:25" x14ac:dyDescent="0.25">
      <c r="W238" s="3">
        <v>42698</v>
      </c>
      <c r="X238" s="2">
        <v>0.70020000000000004</v>
      </c>
      <c r="Y238" s="2">
        <f t="shared" si="5"/>
        <v>-7.1382685592284939E-4</v>
      </c>
    </row>
    <row r="239" spans="23:25" x14ac:dyDescent="0.25">
      <c r="W239" s="3">
        <v>42697</v>
      </c>
      <c r="X239" s="2">
        <v>0.70069999999999999</v>
      </c>
      <c r="Y239" s="2">
        <f t="shared" si="5"/>
        <v>-7.8186481177978853E-3</v>
      </c>
    </row>
    <row r="240" spans="23:25" x14ac:dyDescent="0.25">
      <c r="W240" s="3">
        <v>42696</v>
      </c>
      <c r="X240" s="2">
        <v>0.70620000000000005</v>
      </c>
      <c r="Y240" s="2">
        <f t="shared" si="5"/>
        <v>-5.6625143075879076E-4</v>
      </c>
    </row>
    <row r="241" spans="23:25" x14ac:dyDescent="0.25">
      <c r="W241" s="3">
        <v>42695</v>
      </c>
      <c r="X241" s="2">
        <v>0.70660000000000001</v>
      </c>
      <c r="Y241" s="2">
        <f t="shared" si="5"/>
        <v>7.956847890454824E-3</v>
      </c>
    </row>
    <row r="242" spans="23:25" x14ac:dyDescent="0.25">
      <c r="W242" s="3">
        <v>42692</v>
      </c>
      <c r="X242" s="2">
        <v>0.70099999999999996</v>
      </c>
      <c r="Y242" s="2">
        <f t="shared" si="5"/>
        <v>-2.1375141733108666E-3</v>
      </c>
    </row>
    <row r="243" spans="23:25" x14ac:dyDescent="0.25">
      <c r="W243" s="3">
        <v>42691</v>
      </c>
      <c r="X243" s="2">
        <v>0.70250000000000001</v>
      </c>
      <c r="Y243" s="2">
        <f t="shared" si="5"/>
        <v>-6.3852646886718677E-3</v>
      </c>
    </row>
    <row r="244" spans="23:25" x14ac:dyDescent="0.25">
      <c r="W244" s="3">
        <v>42690</v>
      </c>
      <c r="X244" s="2">
        <v>0.70699999999999996</v>
      </c>
      <c r="Y244" s="2">
        <f t="shared" si="5"/>
        <v>-4.3751392914752147E-3</v>
      </c>
    </row>
    <row r="245" spans="23:25" x14ac:dyDescent="0.25">
      <c r="W245" s="3">
        <v>42689</v>
      </c>
      <c r="X245" s="2">
        <v>0.71009999999999995</v>
      </c>
      <c r="Y245" s="2">
        <f t="shared" si="5"/>
        <v>-2.3911678880443542E-3</v>
      </c>
    </row>
    <row r="246" spans="23:25" x14ac:dyDescent="0.25">
      <c r="W246" s="3">
        <v>42688</v>
      </c>
      <c r="X246" s="2">
        <v>0.71179999999999999</v>
      </c>
      <c r="Y246" s="2">
        <f t="shared" si="5"/>
        <v>-1.6844473382035578E-3</v>
      </c>
    </row>
    <row r="247" spans="23:25" x14ac:dyDescent="0.25">
      <c r="W247" s="3">
        <v>42685</v>
      </c>
      <c r="X247" s="2">
        <v>0.71299999999999997</v>
      </c>
      <c r="Y247" s="2">
        <f t="shared" si="5"/>
        <v>-1.1573719095331171E-2</v>
      </c>
    </row>
    <row r="248" spans="23:25" x14ac:dyDescent="0.25">
      <c r="W248" s="3">
        <v>42684</v>
      </c>
      <c r="X248" s="2">
        <v>0.72130000000000005</v>
      </c>
      <c r="Y248" s="2">
        <f t="shared" si="5"/>
        <v>-9.1085366145852165E-3</v>
      </c>
    </row>
    <row r="249" spans="23:25" x14ac:dyDescent="0.25">
      <c r="W249" s="3">
        <v>42683</v>
      </c>
      <c r="X249" s="2">
        <v>0.72789999999999999</v>
      </c>
      <c r="Y249" s="2">
        <f t="shared" si="5"/>
        <v>-1.4592826294250643E-2</v>
      </c>
    </row>
    <row r="250" spans="23:25" x14ac:dyDescent="0.25">
      <c r="W250" s="3">
        <v>42682</v>
      </c>
      <c r="X250" s="2">
        <v>0.73860000000000003</v>
      </c>
      <c r="Y250" s="2">
        <f t="shared" si="5"/>
        <v>5.7026631121820989E-3</v>
      </c>
    </row>
    <row r="251" spans="23:25" x14ac:dyDescent="0.25">
      <c r="W251" s="3">
        <v>42681</v>
      </c>
      <c r="X251" s="2">
        <v>0.73440000000000005</v>
      </c>
      <c r="Y251" s="2">
        <f t="shared" si="5"/>
        <v>2.453988961566787E-3</v>
      </c>
    </row>
    <row r="252" spans="23:25" x14ac:dyDescent="0.25">
      <c r="W252" s="3">
        <v>42678</v>
      </c>
      <c r="X252" s="2">
        <v>0.73260000000000003</v>
      </c>
      <c r="Y252" s="2">
        <f t="shared" si="5"/>
        <v>-1.5003753752345652E-3</v>
      </c>
    </row>
    <row r="253" spans="23:25" x14ac:dyDescent="0.25">
      <c r="W253" s="3">
        <v>42677</v>
      </c>
      <c r="X253" s="2">
        <v>0.73370000000000002</v>
      </c>
      <c r="Y253" s="2">
        <f t="shared" si="5"/>
        <v>6.700879774199954E-3</v>
      </c>
    </row>
    <row r="254" spans="23:25" x14ac:dyDescent="0.25">
      <c r="W254" s="3">
        <v>42676</v>
      </c>
      <c r="X254" s="2">
        <v>0.7288</v>
      </c>
      <c r="Y254" s="2">
        <f t="shared" si="5"/>
        <v>1.4372828957758684E-2</v>
      </c>
    </row>
    <row r="255" spans="23:25" x14ac:dyDescent="0.25">
      <c r="W255" s="3">
        <v>42675</v>
      </c>
      <c r="X255" s="2">
        <v>0.71840000000000004</v>
      </c>
      <c r="Y255" s="2">
        <f t="shared" si="5"/>
        <v>4.604123933639773E-3</v>
      </c>
    </row>
    <row r="256" spans="23:25" x14ac:dyDescent="0.25">
      <c r="W256" s="3">
        <v>42674</v>
      </c>
      <c r="X256" s="2">
        <v>0.71509999999999996</v>
      </c>
      <c r="Y256" s="2">
        <f t="shared" si="5"/>
        <v>-1.6766805660553502E-3</v>
      </c>
    </row>
    <row r="257" spans="23:25" x14ac:dyDescent="0.25">
      <c r="W257" s="3">
        <v>42671</v>
      </c>
      <c r="X257" s="2">
        <v>0.71630000000000005</v>
      </c>
      <c r="Y257" s="2">
        <f t="shared" si="5"/>
        <v>5.8807226323265467E-3</v>
      </c>
    </row>
    <row r="258" spans="23:25" x14ac:dyDescent="0.25">
      <c r="W258" s="3">
        <v>42670</v>
      </c>
      <c r="X258" s="2">
        <v>0.71209999999999996</v>
      </c>
      <c r="Y258" s="2">
        <f t="shared" si="5"/>
        <v>-4.6234758368383653E-3</v>
      </c>
    </row>
    <row r="259" spans="23:25" x14ac:dyDescent="0.25">
      <c r="W259" s="3">
        <v>42669</v>
      </c>
      <c r="X259" s="2">
        <v>0.71540000000000004</v>
      </c>
      <c r="Y259" s="2">
        <f t="shared" si="5"/>
        <v>-1.2572467954882324E-3</v>
      </c>
    </row>
    <row r="260" spans="23:25" x14ac:dyDescent="0.25">
      <c r="W260" s="3">
        <v>42668</v>
      </c>
      <c r="X260" s="2">
        <v>0.71630000000000005</v>
      </c>
      <c r="Y260" s="2">
        <f t="shared" si="5"/>
        <v>3.4962625643457546E-3</v>
      </c>
    </row>
    <row r="261" spans="23:25" x14ac:dyDescent="0.25">
      <c r="W261" s="3">
        <v>42667</v>
      </c>
      <c r="X261" s="2">
        <v>0.71379999999999999</v>
      </c>
      <c r="Y261" s="2">
        <f t="shared" si="5"/>
        <v>-3.2170109568340319E-3</v>
      </c>
    </row>
    <row r="262" spans="23:25" x14ac:dyDescent="0.25">
      <c r="W262" s="3">
        <v>42664</v>
      </c>
      <c r="X262" s="2">
        <v>0.71609999999999996</v>
      </c>
      <c r="Y262" s="2">
        <f t="shared" ref="Y262:Y325" si="6">LN(X262/X263)</f>
        <v>-4.5977092486295425E-3</v>
      </c>
    </row>
    <row r="263" spans="23:25" x14ac:dyDescent="0.25">
      <c r="W263" s="3">
        <v>42663</v>
      </c>
      <c r="X263" s="2">
        <v>0.71940000000000004</v>
      </c>
      <c r="Y263" s="2">
        <f t="shared" si="6"/>
        <v>-5.2682778164430417E-3</v>
      </c>
    </row>
    <row r="264" spans="23:25" x14ac:dyDescent="0.25">
      <c r="W264" s="3">
        <v>42662</v>
      </c>
      <c r="X264" s="2">
        <v>0.72319999999999995</v>
      </c>
      <c r="Y264" s="2">
        <f t="shared" si="6"/>
        <v>5.8244513569201033E-3</v>
      </c>
    </row>
    <row r="265" spans="23:25" x14ac:dyDescent="0.25">
      <c r="W265" s="3">
        <v>42661</v>
      </c>
      <c r="X265" s="2">
        <v>0.71899999999999997</v>
      </c>
      <c r="Y265" s="2">
        <f t="shared" si="6"/>
        <v>7.8190847962555533E-3</v>
      </c>
    </row>
    <row r="266" spans="23:25" x14ac:dyDescent="0.25">
      <c r="W266" s="3">
        <v>42660</v>
      </c>
      <c r="X266" s="2">
        <v>0.71340000000000003</v>
      </c>
      <c r="Y266" s="2">
        <f t="shared" si="6"/>
        <v>6.6099671085809858E-3</v>
      </c>
    </row>
    <row r="267" spans="23:25" x14ac:dyDescent="0.25">
      <c r="W267" s="3">
        <v>42657</v>
      </c>
      <c r="X267" s="2">
        <v>0.7087</v>
      </c>
      <c r="Y267" s="2">
        <f t="shared" si="6"/>
        <v>-1.1281907838870523E-3</v>
      </c>
    </row>
    <row r="268" spans="23:25" x14ac:dyDescent="0.25">
      <c r="W268" s="3">
        <v>42656</v>
      </c>
      <c r="X268" s="2">
        <v>0.70950000000000002</v>
      </c>
      <c r="Y268" s="2">
        <f t="shared" si="6"/>
        <v>4.6620131058113714E-3</v>
      </c>
    </row>
    <row r="269" spans="23:25" x14ac:dyDescent="0.25">
      <c r="W269" s="3">
        <v>42655</v>
      </c>
      <c r="X269" s="2">
        <v>0.70620000000000005</v>
      </c>
      <c r="Y269" s="2">
        <f t="shared" si="6"/>
        <v>8.4997880170451618E-4</v>
      </c>
    </row>
    <row r="270" spans="23:25" x14ac:dyDescent="0.25">
      <c r="W270" s="3">
        <v>42654</v>
      </c>
      <c r="X270" s="2">
        <v>0.7056</v>
      </c>
      <c r="Y270" s="2">
        <f t="shared" si="6"/>
        <v>-1.1274076573218108E-2</v>
      </c>
    </row>
    <row r="271" spans="23:25" x14ac:dyDescent="0.25">
      <c r="W271" s="3">
        <v>42653</v>
      </c>
      <c r="X271" s="2">
        <v>0.71360000000000001</v>
      </c>
      <c r="Y271" s="2">
        <f t="shared" si="6"/>
        <v>-2.7987703687644221E-3</v>
      </c>
    </row>
    <row r="272" spans="23:25" x14ac:dyDescent="0.25">
      <c r="W272" s="3">
        <v>42650</v>
      </c>
      <c r="X272" s="2">
        <v>0.71560000000000001</v>
      </c>
      <c r="Y272" s="2">
        <f t="shared" si="6"/>
        <v>-1.2568956336624212E-3</v>
      </c>
    </row>
    <row r="273" spans="23:25" x14ac:dyDescent="0.25">
      <c r="W273" s="3">
        <v>42649</v>
      </c>
      <c r="X273" s="2">
        <v>0.71650000000000003</v>
      </c>
      <c r="Y273" s="2">
        <f t="shared" si="6"/>
        <v>-1.115915864162231E-3</v>
      </c>
    </row>
    <row r="274" spans="23:25" x14ac:dyDescent="0.25">
      <c r="W274" s="3">
        <v>42648</v>
      </c>
      <c r="X274" s="2">
        <v>0.71730000000000005</v>
      </c>
      <c r="Y274" s="2">
        <f t="shared" si="6"/>
        <v>-5.1449741525602683E-3</v>
      </c>
    </row>
    <row r="275" spans="23:25" x14ac:dyDescent="0.25">
      <c r="W275" s="3">
        <v>42647</v>
      </c>
      <c r="X275" s="2">
        <v>0.72099999999999997</v>
      </c>
      <c r="Y275" s="2">
        <f t="shared" si="6"/>
        <v>-8.9748617606985829E-3</v>
      </c>
    </row>
    <row r="276" spans="23:25" x14ac:dyDescent="0.25">
      <c r="W276" s="3">
        <v>42646</v>
      </c>
      <c r="X276" s="2">
        <v>0.72750000000000004</v>
      </c>
      <c r="Y276" s="2">
        <f t="shared" si="6"/>
        <v>-1.5108855288158392E-3</v>
      </c>
    </row>
    <row r="277" spans="23:25" x14ac:dyDescent="0.25">
      <c r="W277" s="3">
        <v>42643</v>
      </c>
      <c r="X277" s="2">
        <v>0.72860000000000003</v>
      </c>
      <c r="Y277" s="2">
        <f t="shared" si="6"/>
        <v>4.5395222050968118E-3</v>
      </c>
    </row>
    <row r="278" spans="23:25" x14ac:dyDescent="0.25">
      <c r="W278" s="3">
        <v>42642</v>
      </c>
      <c r="X278" s="2">
        <v>0.72529999999999994</v>
      </c>
      <c r="Y278" s="2">
        <f t="shared" si="6"/>
        <v>-4.2649854840863576E-3</v>
      </c>
    </row>
    <row r="279" spans="23:25" x14ac:dyDescent="0.25">
      <c r="W279" s="3">
        <v>42641</v>
      </c>
      <c r="X279" s="2">
        <v>0.72840000000000005</v>
      </c>
      <c r="Y279" s="2">
        <f t="shared" si="6"/>
        <v>-2.3311632085871187E-3</v>
      </c>
    </row>
    <row r="280" spans="23:25" x14ac:dyDescent="0.25">
      <c r="W280" s="3">
        <v>42640</v>
      </c>
      <c r="X280" s="2">
        <v>0.73009999999999997</v>
      </c>
      <c r="Y280" s="2">
        <f t="shared" si="6"/>
        <v>3.7049785091512666E-3</v>
      </c>
    </row>
    <row r="281" spans="23:25" x14ac:dyDescent="0.25">
      <c r="W281" s="3">
        <v>42639</v>
      </c>
      <c r="X281" s="2">
        <v>0.72740000000000005</v>
      </c>
      <c r="Y281" s="2">
        <f t="shared" si="6"/>
        <v>4.4089352213480225E-3</v>
      </c>
    </row>
    <row r="282" spans="23:25" x14ac:dyDescent="0.25">
      <c r="W282" s="3">
        <v>42636</v>
      </c>
      <c r="X282" s="2">
        <v>0.72419999999999995</v>
      </c>
      <c r="Y282" s="2">
        <f t="shared" si="6"/>
        <v>-9.7561749453646852E-3</v>
      </c>
    </row>
    <row r="283" spans="23:25" x14ac:dyDescent="0.25">
      <c r="W283" s="3">
        <v>42635</v>
      </c>
      <c r="X283" s="2">
        <v>0.73129999999999995</v>
      </c>
      <c r="Y283" s="2">
        <f t="shared" si="6"/>
        <v>-5.0467269359311916E-3</v>
      </c>
    </row>
    <row r="284" spans="23:25" x14ac:dyDescent="0.25">
      <c r="W284" s="3">
        <v>42634</v>
      </c>
      <c r="X284" s="2">
        <v>0.73499999999999999</v>
      </c>
      <c r="Y284" s="2">
        <f t="shared" si="6"/>
        <v>4.9099934975557853E-3</v>
      </c>
    </row>
    <row r="285" spans="23:25" x14ac:dyDescent="0.25">
      <c r="W285" s="3">
        <v>42633</v>
      </c>
      <c r="X285" s="2">
        <v>0.73140000000000005</v>
      </c>
      <c r="Y285" s="2">
        <f t="shared" si="6"/>
        <v>2.8753357250936046E-3</v>
      </c>
    </row>
    <row r="286" spans="23:25" x14ac:dyDescent="0.25">
      <c r="W286" s="3">
        <v>42632</v>
      </c>
      <c r="X286" s="2">
        <v>0.72929999999999995</v>
      </c>
      <c r="Y286" s="2">
        <f t="shared" si="6"/>
        <v>3.7090502030856271E-3</v>
      </c>
    </row>
    <row r="287" spans="23:25" x14ac:dyDescent="0.25">
      <c r="W287" s="3">
        <v>42629</v>
      </c>
      <c r="X287" s="2">
        <v>0.72660000000000002</v>
      </c>
      <c r="Y287" s="2">
        <f t="shared" si="6"/>
        <v>-6.8577967296091016E-3</v>
      </c>
    </row>
    <row r="288" spans="23:25" x14ac:dyDescent="0.25">
      <c r="W288" s="3">
        <v>42628</v>
      </c>
      <c r="X288" s="2">
        <v>0.73160000000000003</v>
      </c>
      <c r="Y288" s="2">
        <f t="shared" si="6"/>
        <v>4.5208652928412753E-3</v>
      </c>
    </row>
    <row r="289" spans="23:25" x14ac:dyDescent="0.25">
      <c r="W289" s="3">
        <v>42627</v>
      </c>
      <c r="X289" s="2">
        <v>0.72829999999999995</v>
      </c>
      <c r="Y289" s="2">
        <f t="shared" si="6"/>
        <v>4.2655723431733799E-3</v>
      </c>
    </row>
    <row r="290" spans="23:25" x14ac:dyDescent="0.25">
      <c r="W290" s="3">
        <v>42626</v>
      </c>
      <c r="X290" s="2">
        <v>0.72519999999999996</v>
      </c>
      <c r="Y290" s="2">
        <f t="shared" si="6"/>
        <v>-1.3831100321480619E-2</v>
      </c>
    </row>
    <row r="291" spans="23:25" x14ac:dyDescent="0.25">
      <c r="W291" s="3">
        <v>42625</v>
      </c>
      <c r="X291" s="2">
        <v>0.73529999999999995</v>
      </c>
      <c r="Y291" s="2">
        <f t="shared" si="6"/>
        <v>3.9517664018208264E-3</v>
      </c>
    </row>
    <row r="292" spans="23:25" x14ac:dyDescent="0.25">
      <c r="W292" s="3">
        <v>42622</v>
      </c>
      <c r="X292" s="2">
        <v>0.73240000000000005</v>
      </c>
      <c r="Y292" s="2">
        <f t="shared" si="6"/>
        <v>-1.0188229131149574E-2</v>
      </c>
    </row>
    <row r="293" spans="23:25" x14ac:dyDescent="0.25">
      <c r="W293" s="3">
        <v>42621</v>
      </c>
      <c r="X293" s="2">
        <v>0.7399</v>
      </c>
      <c r="Y293" s="2">
        <f t="shared" si="6"/>
        <v>-7.0033956281765307E-3</v>
      </c>
    </row>
    <row r="294" spans="23:25" x14ac:dyDescent="0.25">
      <c r="W294" s="3">
        <v>42620</v>
      </c>
      <c r="X294" s="2">
        <v>0.74509999999999998</v>
      </c>
      <c r="Y294" s="2">
        <f t="shared" si="6"/>
        <v>4.4387725041914452E-3</v>
      </c>
    </row>
    <row r="295" spans="23:25" x14ac:dyDescent="0.25">
      <c r="W295" s="3">
        <v>42619</v>
      </c>
      <c r="X295" s="2">
        <v>0.74180000000000001</v>
      </c>
      <c r="Y295" s="2">
        <f t="shared" si="6"/>
        <v>1.5350433864736158E-2</v>
      </c>
    </row>
    <row r="296" spans="23:25" x14ac:dyDescent="0.25">
      <c r="W296" s="3">
        <v>42618</v>
      </c>
      <c r="X296" s="2">
        <v>0.73050000000000004</v>
      </c>
      <c r="Y296" s="2">
        <f t="shared" si="6"/>
        <v>2.6043466162908556E-3</v>
      </c>
    </row>
    <row r="297" spans="23:25" x14ac:dyDescent="0.25">
      <c r="W297" s="3">
        <v>42615</v>
      </c>
      <c r="X297" s="2">
        <v>0.72860000000000003</v>
      </c>
      <c r="Y297" s="2">
        <f t="shared" si="6"/>
        <v>4.1183335059412801E-4</v>
      </c>
    </row>
    <row r="298" spans="23:25" x14ac:dyDescent="0.25">
      <c r="W298" s="3">
        <v>42614</v>
      </c>
      <c r="X298" s="2">
        <v>0.72829999999999995</v>
      </c>
      <c r="Y298" s="2">
        <f t="shared" si="6"/>
        <v>4.5413963691945782E-3</v>
      </c>
    </row>
    <row r="299" spans="23:25" x14ac:dyDescent="0.25">
      <c r="W299" s="3">
        <v>42613</v>
      </c>
      <c r="X299" s="2">
        <v>0.72499999999999998</v>
      </c>
      <c r="Y299" s="2">
        <f t="shared" si="6"/>
        <v>4.146515961848618E-3</v>
      </c>
    </row>
    <row r="300" spans="23:25" x14ac:dyDescent="0.25">
      <c r="W300" s="3">
        <v>42612</v>
      </c>
      <c r="X300" s="2">
        <v>0.72199999999999998</v>
      </c>
      <c r="Y300" s="2">
        <f t="shared" si="6"/>
        <v>-4.2844374847207578E-3</v>
      </c>
    </row>
    <row r="301" spans="23:25" x14ac:dyDescent="0.25">
      <c r="W301" s="3">
        <v>42611</v>
      </c>
      <c r="X301" s="2">
        <v>0.72509999999999997</v>
      </c>
      <c r="Y301" s="2">
        <f t="shared" si="6"/>
        <v>2.0708228564069132E-3</v>
      </c>
    </row>
    <row r="302" spans="23:25" x14ac:dyDescent="0.25">
      <c r="W302" s="3">
        <v>42608</v>
      </c>
      <c r="X302" s="2">
        <v>0.72360000000000002</v>
      </c>
      <c r="Y302" s="2">
        <f t="shared" si="6"/>
        <v>-9.0797157003962917E-3</v>
      </c>
    </row>
    <row r="303" spans="23:25" x14ac:dyDescent="0.25">
      <c r="W303" s="3">
        <v>42607</v>
      </c>
      <c r="X303" s="2">
        <v>0.73019999999999996</v>
      </c>
      <c r="Y303" s="2">
        <f t="shared" si="6"/>
        <v>-1.3685509184037427E-3</v>
      </c>
    </row>
    <row r="304" spans="23:25" x14ac:dyDescent="0.25">
      <c r="W304" s="3">
        <v>42606</v>
      </c>
      <c r="X304" s="2">
        <v>0.73119999999999996</v>
      </c>
      <c r="Y304" s="2">
        <f t="shared" si="6"/>
        <v>2.8761233275557104E-3</v>
      </c>
    </row>
    <row r="305" spans="23:25" x14ac:dyDescent="0.25">
      <c r="W305" s="3">
        <v>42605</v>
      </c>
      <c r="X305" s="2">
        <v>0.72909999999999997</v>
      </c>
      <c r="Y305" s="2">
        <f t="shared" si="6"/>
        <v>3.0219803217948608E-3</v>
      </c>
    </row>
    <row r="306" spans="23:25" x14ac:dyDescent="0.25">
      <c r="W306" s="3">
        <v>42604</v>
      </c>
      <c r="X306" s="2">
        <v>0.72689999999999999</v>
      </c>
      <c r="Y306" s="2">
        <f t="shared" si="6"/>
        <v>-4.1262637267930189E-4</v>
      </c>
    </row>
    <row r="307" spans="23:25" x14ac:dyDescent="0.25">
      <c r="W307" s="3">
        <v>42601</v>
      </c>
      <c r="X307" s="2">
        <v>0.72719999999999996</v>
      </c>
      <c r="Y307" s="2">
        <f t="shared" si="6"/>
        <v>-2.4721891453891483E-3</v>
      </c>
    </row>
    <row r="308" spans="23:25" x14ac:dyDescent="0.25">
      <c r="W308" s="3">
        <v>42600</v>
      </c>
      <c r="X308" s="2">
        <v>0.72899999999999998</v>
      </c>
      <c r="Y308" s="2">
        <f t="shared" si="6"/>
        <v>5.2262531279622278E-3</v>
      </c>
    </row>
    <row r="309" spans="23:25" x14ac:dyDescent="0.25">
      <c r="W309" s="3">
        <v>42599</v>
      </c>
      <c r="X309" s="2">
        <v>0.72519999999999996</v>
      </c>
      <c r="Y309" s="2">
        <f t="shared" si="6"/>
        <v>-3.9909225199694304E-3</v>
      </c>
    </row>
    <row r="310" spans="23:25" x14ac:dyDescent="0.25">
      <c r="W310" s="3">
        <v>42598</v>
      </c>
      <c r="X310" s="2">
        <v>0.72809999999999997</v>
      </c>
      <c r="Y310" s="2">
        <f t="shared" si="6"/>
        <v>9.6605774779514614E-3</v>
      </c>
    </row>
    <row r="311" spans="23:25" x14ac:dyDescent="0.25">
      <c r="W311" s="3">
        <v>42597</v>
      </c>
      <c r="X311" s="2">
        <v>0.72109999999999996</v>
      </c>
      <c r="Y311" s="2">
        <f t="shared" si="6"/>
        <v>1.9433654089552961E-3</v>
      </c>
    </row>
    <row r="312" spans="23:25" x14ac:dyDescent="0.25">
      <c r="W312" s="3">
        <v>42594</v>
      </c>
      <c r="X312" s="2">
        <v>0.71970000000000001</v>
      </c>
      <c r="Y312" s="2">
        <f t="shared" si="6"/>
        <v>-1.6659728967742689E-3</v>
      </c>
    </row>
    <row r="313" spans="23:25" x14ac:dyDescent="0.25">
      <c r="W313" s="3">
        <v>42593</v>
      </c>
      <c r="X313" s="2">
        <v>0.72089999999999999</v>
      </c>
      <c r="Y313" s="2">
        <f t="shared" si="6"/>
        <v>4.1623309654007298E-4</v>
      </c>
    </row>
    <row r="314" spans="23:25" x14ac:dyDescent="0.25">
      <c r="W314" s="3">
        <v>42592</v>
      </c>
      <c r="X314" s="2">
        <v>0.72060000000000002</v>
      </c>
      <c r="Y314" s="2">
        <f t="shared" si="6"/>
        <v>5.5663934431394004E-3</v>
      </c>
    </row>
    <row r="315" spans="23:25" x14ac:dyDescent="0.25">
      <c r="W315" s="3">
        <v>42591</v>
      </c>
      <c r="X315" s="2">
        <v>0.71660000000000001</v>
      </c>
      <c r="Y315" s="2">
        <f t="shared" si="6"/>
        <v>3.9149938147935593E-3</v>
      </c>
    </row>
    <row r="316" spans="23:25" x14ac:dyDescent="0.25">
      <c r="W316" s="3">
        <v>42590</v>
      </c>
      <c r="X316" s="2">
        <v>0.71379999999999999</v>
      </c>
      <c r="Y316" s="2">
        <f t="shared" si="6"/>
        <v>-8.4021850622938285E-4</v>
      </c>
    </row>
    <row r="317" spans="23:25" x14ac:dyDescent="0.25">
      <c r="W317" s="3">
        <v>42587</v>
      </c>
      <c r="X317" s="2">
        <v>0.71440000000000003</v>
      </c>
      <c r="Y317" s="2">
        <f t="shared" si="6"/>
        <v>-4.051133570099486E-3</v>
      </c>
    </row>
    <row r="318" spans="23:25" x14ac:dyDescent="0.25">
      <c r="W318" s="3">
        <v>42586</v>
      </c>
      <c r="X318" s="2">
        <v>0.71730000000000005</v>
      </c>
      <c r="Y318" s="2">
        <f t="shared" si="6"/>
        <v>1.9536707302494588E-3</v>
      </c>
    </row>
    <row r="319" spans="23:25" x14ac:dyDescent="0.25">
      <c r="W319" s="3">
        <v>42585</v>
      </c>
      <c r="X319" s="2">
        <v>0.71589999999999998</v>
      </c>
      <c r="Y319" s="2">
        <f t="shared" si="6"/>
        <v>-1.1665178799141191E-2</v>
      </c>
    </row>
    <row r="320" spans="23:25" x14ac:dyDescent="0.25">
      <c r="W320" s="3">
        <v>42584</v>
      </c>
      <c r="X320" s="2">
        <v>0.72430000000000005</v>
      </c>
      <c r="Y320" s="2">
        <f t="shared" si="6"/>
        <v>9.8509294703026107E-3</v>
      </c>
    </row>
    <row r="321" spans="23:25" x14ac:dyDescent="0.25">
      <c r="W321" s="3">
        <v>42583</v>
      </c>
      <c r="X321" s="2">
        <v>0.71719999999999995</v>
      </c>
      <c r="Y321" s="2">
        <f t="shared" si="6"/>
        <v>-3.7575717442794644E-3</v>
      </c>
    </row>
    <row r="322" spans="23:25" x14ac:dyDescent="0.25">
      <c r="W322" s="3">
        <v>42580</v>
      </c>
      <c r="X322" s="2">
        <v>0.71989999999999998</v>
      </c>
      <c r="Y322" s="2">
        <f t="shared" si="6"/>
        <v>1.7657409433312954E-2</v>
      </c>
    </row>
    <row r="323" spans="23:25" x14ac:dyDescent="0.25">
      <c r="W323" s="3">
        <v>42579</v>
      </c>
      <c r="X323" s="2">
        <v>0.70730000000000004</v>
      </c>
      <c r="Y323" s="2">
        <f t="shared" si="6"/>
        <v>-4.2405824368591606E-4</v>
      </c>
    </row>
    <row r="324" spans="23:25" x14ac:dyDescent="0.25">
      <c r="W324" s="3">
        <v>42578</v>
      </c>
      <c r="X324" s="2">
        <v>0.70760000000000001</v>
      </c>
      <c r="Y324" s="2">
        <f t="shared" si="6"/>
        <v>3.1139444836784636E-3</v>
      </c>
    </row>
    <row r="325" spans="23:25" x14ac:dyDescent="0.25">
      <c r="W325" s="3">
        <v>42577</v>
      </c>
      <c r="X325" s="2">
        <v>0.70540000000000003</v>
      </c>
      <c r="Y325" s="2">
        <f t="shared" si="6"/>
        <v>8.2562746575047027E-3</v>
      </c>
    </row>
    <row r="326" spans="23:25" x14ac:dyDescent="0.25">
      <c r="W326" s="3">
        <v>42576</v>
      </c>
      <c r="X326" s="2">
        <v>0.6996</v>
      </c>
      <c r="Y326" s="2">
        <f t="shared" ref="Y326:Y389" si="7">LN(X326/X327)</f>
        <v>-1.4292860740404415E-4</v>
      </c>
    </row>
    <row r="327" spans="23:25" x14ac:dyDescent="0.25">
      <c r="W327" s="3">
        <v>42573</v>
      </c>
      <c r="X327" s="2">
        <v>0.69969999999999999</v>
      </c>
      <c r="Y327" s="2">
        <f t="shared" si="7"/>
        <v>0</v>
      </c>
    </row>
    <row r="328" spans="23:25" x14ac:dyDescent="0.25">
      <c r="W328" s="3">
        <v>42572</v>
      </c>
      <c r="X328" s="2">
        <v>0.69969999999999999</v>
      </c>
      <c r="Y328" s="2">
        <f t="shared" si="7"/>
        <v>-4.1360680798755937E-3</v>
      </c>
    </row>
    <row r="329" spans="23:25" x14ac:dyDescent="0.25">
      <c r="W329" s="3">
        <v>42571</v>
      </c>
      <c r="X329" s="2">
        <v>0.7026</v>
      </c>
      <c r="Y329" s="2">
        <f t="shared" si="7"/>
        <v>-3.8355043824069433E-3</v>
      </c>
    </row>
    <row r="330" spans="23:25" x14ac:dyDescent="0.25">
      <c r="W330" s="3">
        <v>42570</v>
      </c>
      <c r="X330" s="2">
        <v>0.70530000000000004</v>
      </c>
      <c r="Y330" s="2">
        <f t="shared" si="7"/>
        <v>-8.8927115775465724E-3</v>
      </c>
    </row>
    <row r="331" spans="23:25" x14ac:dyDescent="0.25">
      <c r="W331" s="3">
        <v>42569</v>
      </c>
      <c r="X331" s="2">
        <v>0.71160000000000001</v>
      </c>
      <c r="Y331" s="2">
        <f t="shared" si="7"/>
        <v>0</v>
      </c>
    </row>
    <row r="332" spans="23:25" x14ac:dyDescent="0.25">
      <c r="W332" s="3">
        <v>42566</v>
      </c>
      <c r="X332" s="2">
        <v>0.71160000000000001</v>
      </c>
      <c r="Y332" s="2">
        <f t="shared" si="7"/>
        <v>-1.1596357683577144E-2</v>
      </c>
    </row>
    <row r="333" spans="23:25" x14ac:dyDescent="0.25">
      <c r="W333" s="3">
        <v>42565</v>
      </c>
      <c r="X333" s="2">
        <v>0.71989999999999998</v>
      </c>
      <c r="Y333" s="2">
        <f t="shared" si="7"/>
        <v>-1.0639133168710013E-2</v>
      </c>
    </row>
    <row r="334" spans="23:25" x14ac:dyDescent="0.25">
      <c r="W334" s="3">
        <v>42564</v>
      </c>
      <c r="X334" s="2">
        <v>0.72760000000000002</v>
      </c>
      <c r="Y334" s="2">
        <f t="shared" si="7"/>
        <v>-3.2930874984695665E-3</v>
      </c>
    </row>
    <row r="335" spans="23:25" x14ac:dyDescent="0.25">
      <c r="W335" s="3">
        <v>42563</v>
      </c>
      <c r="X335" s="2">
        <v>0.73</v>
      </c>
      <c r="Y335" s="2">
        <f t="shared" si="7"/>
        <v>1.1019395249610698E-2</v>
      </c>
    </row>
    <row r="336" spans="23:25" x14ac:dyDescent="0.25">
      <c r="W336" s="3">
        <v>42562</v>
      </c>
      <c r="X336" s="2">
        <v>0.72199999999999998</v>
      </c>
      <c r="Y336" s="2">
        <f t="shared" si="7"/>
        <v>-1.1840975468356014E-2</v>
      </c>
    </row>
    <row r="337" spans="23:25" x14ac:dyDescent="0.25">
      <c r="W337" s="3">
        <v>42559</v>
      </c>
      <c r="X337" s="2">
        <v>0.73060000000000003</v>
      </c>
      <c r="Y337" s="2">
        <f t="shared" si="7"/>
        <v>1.0733555643108633E-2</v>
      </c>
    </row>
    <row r="338" spans="23:25" x14ac:dyDescent="0.25">
      <c r="W338" s="3">
        <v>42558</v>
      </c>
      <c r="X338" s="2">
        <v>0.7228</v>
      </c>
      <c r="Y338" s="2">
        <f t="shared" si="7"/>
        <v>1.3370672729088184E-2</v>
      </c>
    </row>
    <row r="339" spans="23:25" x14ac:dyDescent="0.25">
      <c r="W339" s="3">
        <v>42557</v>
      </c>
      <c r="X339" s="2">
        <v>0.71319999999999995</v>
      </c>
      <c r="Y339" s="2">
        <f t="shared" si="7"/>
        <v>-3.0799408359321089E-3</v>
      </c>
    </row>
    <row r="340" spans="23:25" x14ac:dyDescent="0.25">
      <c r="W340" s="3">
        <v>42556</v>
      </c>
      <c r="X340" s="2">
        <v>0.71540000000000004</v>
      </c>
      <c r="Y340" s="2">
        <f t="shared" si="7"/>
        <v>-1.0429073181334046E-2</v>
      </c>
    </row>
    <row r="341" spans="23:25" x14ac:dyDescent="0.25">
      <c r="W341" s="3">
        <v>42555</v>
      </c>
      <c r="X341" s="2">
        <v>0.72289999999999999</v>
      </c>
      <c r="Y341" s="2">
        <f t="shared" si="7"/>
        <v>7.4979523724751918E-3</v>
      </c>
    </row>
    <row r="342" spans="23:25" x14ac:dyDescent="0.25">
      <c r="W342" s="3">
        <v>42552</v>
      </c>
      <c r="X342" s="2">
        <v>0.71750000000000003</v>
      </c>
      <c r="Y342" s="2">
        <f t="shared" si="7"/>
        <v>5.7306747089850745E-3</v>
      </c>
    </row>
    <row r="343" spans="23:25" x14ac:dyDescent="0.25">
      <c r="W343" s="3">
        <v>42551</v>
      </c>
      <c r="X343" s="2">
        <v>0.71340000000000003</v>
      </c>
      <c r="Y343" s="2">
        <f t="shared" si="7"/>
        <v>2.9479911853216834E-3</v>
      </c>
    </row>
    <row r="344" spans="23:25" x14ac:dyDescent="0.25">
      <c r="W344" s="3">
        <v>42550</v>
      </c>
      <c r="X344" s="2">
        <v>0.71130000000000004</v>
      </c>
      <c r="Y344" s="2">
        <f t="shared" si="7"/>
        <v>9.3221014064926687E-3</v>
      </c>
    </row>
    <row r="345" spans="23:25" x14ac:dyDescent="0.25">
      <c r="W345" s="3">
        <v>42549</v>
      </c>
      <c r="X345" s="2">
        <v>0.70469999999999999</v>
      </c>
      <c r="Y345" s="2">
        <f t="shared" si="7"/>
        <v>7.2634371885298395E-3</v>
      </c>
    </row>
    <row r="346" spans="23:25" x14ac:dyDescent="0.25">
      <c r="W346" s="3">
        <v>42548</v>
      </c>
      <c r="X346" s="2">
        <v>0.6996</v>
      </c>
      <c r="Y346" s="2">
        <f t="shared" si="7"/>
        <v>-1.8130808271059628E-2</v>
      </c>
    </row>
    <row r="347" spans="23:25" x14ac:dyDescent="0.25">
      <c r="W347" s="3">
        <v>42545</v>
      </c>
      <c r="X347" s="2">
        <v>0.71240000000000003</v>
      </c>
      <c r="Y347" s="2">
        <f t="shared" si="7"/>
        <v>-1.753210343916814E-2</v>
      </c>
    </row>
    <row r="348" spans="23:25" x14ac:dyDescent="0.25">
      <c r="W348" s="3">
        <v>42544</v>
      </c>
      <c r="X348" s="2">
        <v>0.72499999999999998</v>
      </c>
      <c r="Y348" s="2">
        <f t="shared" si="7"/>
        <v>1.1932984668118048E-2</v>
      </c>
    </row>
    <row r="349" spans="23:25" x14ac:dyDescent="0.25">
      <c r="W349" s="3">
        <v>42543</v>
      </c>
      <c r="X349" s="2">
        <v>0.71640000000000004</v>
      </c>
      <c r="Y349" s="2">
        <f t="shared" si="7"/>
        <v>5.8798993428792511E-3</v>
      </c>
    </row>
    <row r="350" spans="23:25" x14ac:dyDescent="0.25">
      <c r="W350" s="3">
        <v>42542</v>
      </c>
      <c r="X350" s="2">
        <v>0.71220000000000006</v>
      </c>
      <c r="Y350" s="2">
        <f t="shared" si="7"/>
        <v>2.8085943170179335E-4</v>
      </c>
    </row>
    <row r="351" spans="23:25" x14ac:dyDescent="0.25">
      <c r="W351" s="3">
        <v>42541</v>
      </c>
      <c r="X351" s="2">
        <v>0.71199999999999997</v>
      </c>
      <c r="Y351" s="2">
        <f t="shared" si="7"/>
        <v>1.0021962632145904E-2</v>
      </c>
    </row>
    <row r="352" spans="23:25" x14ac:dyDescent="0.25">
      <c r="W352" s="3">
        <v>42538</v>
      </c>
      <c r="X352" s="2">
        <v>0.70489999999999997</v>
      </c>
      <c r="Y352" s="2">
        <f t="shared" si="7"/>
        <v>5.6761744109503276E-4</v>
      </c>
    </row>
    <row r="353" spans="23:25" x14ac:dyDescent="0.25">
      <c r="W353" s="3">
        <v>42537</v>
      </c>
      <c r="X353" s="2">
        <v>0.70450000000000002</v>
      </c>
      <c r="Y353" s="2">
        <f t="shared" si="7"/>
        <v>1.5626112988528407E-3</v>
      </c>
    </row>
    <row r="354" spans="23:25" x14ac:dyDescent="0.25">
      <c r="W354" s="3">
        <v>42536</v>
      </c>
      <c r="X354" s="2">
        <v>0.70340000000000003</v>
      </c>
      <c r="Y354" s="2">
        <f t="shared" si="7"/>
        <v>5.8458853300608887E-3</v>
      </c>
    </row>
    <row r="355" spans="23:25" x14ac:dyDescent="0.25">
      <c r="W355" s="3">
        <v>42535</v>
      </c>
      <c r="X355" s="2">
        <v>0.69930000000000003</v>
      </c>
      <c r="Y355" s="2">
        <f t="shared" si="7"/>
        <v>-9.6770358124799467E-3</v>
      </c>
    </row>
    <row r="356" spans="23:25" x14ac:dyDescent="0.25">
      <c r="W356" s="3">
        <v>42534</v>
      </c>
      <c r="X356" s="2">
        <v>0.70609999999999995</v>
      </c>
      <c r="Y356" s="2">
        <f t="shared" si="7"/>
        <v>8.5009922943237489E-4</v>
      </c>
    </row>
    <row r="357" spans="23:25" x14ac:dyDescent="0.25">
      <c r="W357" s="3">
        <v>42531</v>
      </c>
      <c r="X357" s="2">
        <v>0.70550000000000002</v>
      </c>
      <c r="Y357" s="2">
        <f t="shared" si="7"/>
        <v>-7.0621762442866567E-3</v>
      </c>
    </row>
    <row r="358" spans="23:25" x14ac:dyDescent="0.25">
      <c r="W358" s="3">
        <v>42530</v>
      </c>
      <c r="X358" s="2">
        <v>0.71050000000000002</v>
      </c>
      <c r="Y358" s="2">
        <f t="shared" si="7"/>
        <v>1.3461060502565342E-2</v>
      </c>
    </row>
    <row r="359" spans="23:25" x14ac:dyDescent="0.25">
      <c r="W359" s="3">
        <v>42529</v>
      </c>
      <c r="X359" s="2">
        <v>0.70099999999999996</v>
      </c>
      <c r="Y359" s="2">
        <f t="shared" si="7"/>
        <v>4.4320610114840656E-3</v>
      </c>
    </row>
    <row r="360" spans="23:25" x14ac:dyDescent="0.25">
      <c r="W360" s="3">
        <v>42528</v>
      </c>
      <c r="X360" s="2">
        <v>0.69789999999999996</v>
      </c>
      <c r="Y360" s="2">
        <f t="shared" si="7"/>
        <v>8.0564383391261447E-3</v>
      </c>
    </row>
    <row r="361" spans="23:25" x14ac:dyDescent="0.25">
      <c r="W361" s="3">
        <v>42527</v>
      </c>
      <c r="X361" s="2">
        <v>0.69230000000000003</v>
      </c>
      <c r="Y361" s="2">
        <f t="shared" si="7"/>
        <v>-5.042875033861899E-3</v>
      </c>
    </row>
    <row r="362" spans="23:25" x14ac:dyDescent="0.25">
      <c r="W362" s="3">
        <v>42524</v>
      </c>
      <c r="X362" s="2">
        <v>0.69579999999999997</v>
      </c>
      <c r="Y362" s="2">
        <f t="shared" si="7"/>
        <v>2.1499956568329284E-2</v>
      </c>
    </row>
    <row r="363" spans="23:25" x14ac:dyDescent="0.25">
      <c r="W363" s="3">
        <v>42523</v>
      </c>
      <c r="X363" s="2">
        <v>0.68100000000000005</v>
      </c>
      <c r="Y363" s="2">
        <f t="shared" si="7"/>
        <v>-1.0273722192271385E-3</v>
      </c>
    </row>
    <row r="364" spans="23:25" x14ac:dyDescent="0.25">
      <c r="W364" s="3">
        <v>42522</v>
      </c>
      <c r="X364" s="2">
        <v>0.68169999999999997</v>
      </c>
      <c r="Y364" s="2">
        <f t="shared" si="7"/>
        <v>7.9529137878452012E-3</v>
      </c>
    </row>
    <row r="365" spans="23:25" x14ac:dyDescent="0.25">
      <c r="W365" s="3">
        <v>42521</v>
      </c>
      <c r="X365" s="2">
        <v>0.67630000000000001</v>
      </c>
      <c r="Y365" s="2">
        <f t="shared" si="7"/>
        <v>1.0254975803667953E-2</v>
      </c>
    </row>
    <row r="366" spans="23:25" x14ac:dyDescent="0.25">
      <c r="W366" s="3">
        <v>42520</v>
      </c>
      <c r="X366" s="2">
        <v>0.6694</v>
      </c>
      <c r="Y366" s="2">
        <f t="shared" si="7"/>
        <v>-1.0451662018988166E-3</v>
      </c>
    </row>
    <row r="367" spans="23:25" x14ac:dyDescent="0.25">
      <c r="W367" s="3">
        <v>42517</v>
      </c>
      <c r="X367" s="2">
        <v>0.67010000000000003</v>
      </c>
      <c r="Y367" s="2">
        <f t="shared" si="7"/>
        <v>-5.9515128802682003E-3</v>
      </c>
    </row>
    <row r="368" spans="23:25" x14ac:dyDescent="0.25">
      <c r="W368" s="3">
        <v>42516</v>
      </c>
      <c r="X368" s="2">
        <v>0.67410000000000003</v>
      </c>
      <c r="Y368" s="2">
        <f t="shared" si="7"/>
        <v>4.4513688694074329E-4</v>
      </c>
    </row>
    <row r="369" spans="23:25" x14ac:dyDescent="0.25">
      <c r="W369" s="3">
        <v>42515</v>
      </c>
      <c r="X369" s="2">
        <v>0.67379999999999995</v>
      </c>
      <c r="Y369" s="2">
        <f t="shared" si="7"/>
        <v>0</v>
      </c>
    </row>
    <row r="370" spans="23:25" x14ac:dyDescent="0.25">
      <c r="W370" s="3">
        <v>42514</v>
      </c>
      <c r="X370" s="2">
        <v>0.67379999999999995</v>
      </c>
      <c r="Y370" s="2">
        <f t="shared" si="7"/>
        <v>-3.7034336084418966E-3</v>
      </c>
    </row>
    <row r="371" spans="23:25" x14ac:dyDescent="0.25">
      <c r="W371" s="3">
        <v>42513</v>
      </c>
      <c r="X371" s="2">
        <v>0.67630000000000001</v>
      </c>
      <c r="Y371" s="2">
        <f t="shared" si="7"/>
        <v>-2.9568302994841694E-4</v>
      </c>
    </row>
    <row r="372" spans="23:25" x14ac:dyDescent="0.25">
      <c r="W372" s="3">
        <v>42510</v>
      </c>
      <c r="X372" s="2">
        <v>0.67649999999999999</v>
      </c>
      <c r="Y372" s="2">
        <f t="shared" si="7"/>
        <v>3.1090409231970609E-3</v>
      </c>
    </row>
    <row r="373" spans="23:25" x14ac:dyDescent="0.25">
      <c r="W373" s="3">
        <v>42509</v>
      </c>
      <c r="X373" s="2">
        <v>0.6744</v>
      </c>
      <c r="Y373" s="2">
        <f t="shared" si="7"/>
        <v>5.9329577533870945E-4</v>
      </c>
    </row>
    <row r="374" spans="23:25" x14ac:dyDescent="0.25">
      <c r="W374" s="3">
        <v>42508</v>
      </c>
      <c r="X374" s="2">
        <v>0.67400000000000004</v>
      </c>
      <c r="Y374" s="2">
        <f t="shared" si="7"/>
        <v>-1.0479027334965673E-2</v>
      </c>
    </row>
    <row r="375" spans="23:25" x14ac:dyDescent="0.25">
      <c r="W375" s="3">
        <v>42507</v>
      </c>
      <c r="X375" s="2">
        <v>0.68110000000000004</v>
      </c>
      <c r="Y375" s="2">
        <f t="shared" si="7"/>
        <v>2.9407461275269288E-3</v>
      </c>
    </row>
    <row r="376" spans="23:25" x14ac:dyDescent="0.25">
      <c r="W376" s="3">
        <v>42506</v>
      </c>
      <c r="X376" s="2">
        <v>0.67910000000000004</v>
      </c>
      <c r="Y376" s="2">
        <f t="shared" si="7"/>
        <v>2.3588393658898524E-3</v>
      </c>
    </row>
    <row r="377" spans="23:25" x14ac:dyDescent="0.25">
      <c r="W377" s="3">
        <v>42503</v>
      </c>
      <c r="X377" s="2">
        <v>0.67749999999999999</v>
      </c>
      <c r="Y377" s="2">
        <f t="shared" si="7"/>
        <v>-6.6201050896062402E-3</v>
      </c>
    </row>
    <row r="378" spans="23:25" x14ac:dyDescent="0.25">
      <c r="W378" s="3">
        <v>42502</v>
      </c>
      <c r="X378" s="2">
        <v>0.68200000000000005</v>
      </c>
      <c r="Y378" s="2">
        <f t="shared" si="7"/>
        <v>0</v>
      </c>
    </row>
    <row r="379" spans="23:25" x14ac:dyDescent="0.25">
      <c r="W379" s="3">
        <v>42501</v>
      </c>
      <c r="X379" s="2">
        <v>0.68200000000000005</v>
      </c>
      <c r="Y379" s="2">
        <f t="shared" si="7"/>
        <v>8.8365818004979436E-3</v>
      </c>
    </row>
    <row r="380" spans="23:25" x14ac:dyDescent="0.25">
      <c r="W380" s="3">
        <v>42500</v>
      </c>
      <c r="X380" s="2">
        <v>0.67600000000000005</v>
      </c>
      <c r="Y380" s="2">
        <f t="shared" si="7"/>
        <v>-1.1827322490492672E-3</v>
      </c>
    </row>
    <row r="381" spans="23:25" x14ac:dyDescent="0.25">
      <c r="W381" s="3">
        <v>42499</v>
      </c>
      <c r="X381" s="2">
        <v>0.67679999999999996</v>
      </c>
      <c r="Y381" s="2">
        <f t="shared" si="7"/>
        <v>-9.2654534457902345E-3</v>
      </c>
    </row>
    <row r="382" spans="23:25" x14ac:dyDescent="0.25">
      <c r="W382" s="3">
        <v>42496</v>
      </c>
      <c r="X382" s="2">
        <v>0.68310000000000004</v>
      </c>
      <c r="Y382" s="2">
        <f t="shared" si="7"/>
        <v>-7.7288025995806307E-3</v>
      </c>
    </row>
    <row r="383" spans="23:25" x14ac:dyDescent="0.25">
      <c r="W383" s="3">
        <v>42495</v>
      </c>
      <c r="X383" s="2">
        <v>0.68840000000000001</v>
      </c>
      <c r="Y383" s="2">
        <f t="shared" si="7"/>
        <v>5.8122640404087076E-4</v>
      </c>
    </row>
    <row r="384" spans="23:25" x14ac:dyDescent="0.25">
      <c r="W384" s="3">
        <v>42494</v>
      </c>
      <c r="X384" s="2">
        <v>0.68799999999999994</v>
      </c>
      <c r="Y384" s="2">
        <f t="shared" si="7"/>
        <v>-4.929689554180567E-3</v>
      </c>
    </row>
    <row r="385" spans="23:25" x14ac:dyDescent="0.25">
      <c r="W385" s="3">
        <v>42493</v>
      </c>
      <c r="X385" s="2">
        <v>0.69140000000000001</v>
      </c>
      <c r="Y385" s="2">
        <f t="shared" si="7"/>
        <v>-1.521487653828683E-2</v>
      </c>
    </row>
    <row r="386" spans="23:25" x14ac:dyDescent="0.25">
      <c r="W386" s="3">
        <v>42492</v>
      </c>
      <c r="X386" s="2">
        <v>0.70199999999999996</v>
      </c>
      <c r="Y386" s="2">
        <f t="shared" si="7"/>
        <v>6.1441930806202414E-3</v>
      </c>
    </row>
    <row r="387" spans="23:25" x14ac:dyDescent="0.25">
      <c r="W387" s="3">
        <v>42489</v>
      </c>
      <c r="X387" s="2">
        <v>0.69769999999999999</v>
      </c>
      <c r="Y387" s="2">
        <f t="shared" si="7"/>
        <v>2.1522355678522649E-3</v>
      </c>
    </row>
    <row r="388" spans="23:25" x14ac:dyDescent="0.25">
      <c r="W388" s="3">
        <v>42488</v>
      </c>
      <c r="X388" s="2">
        <v>0.69620000000000004</v>
      </c>
      <c r="Y388" s="2">
        <f t="shared" si="7"/>
        <v>1.6802249281253578E-2</v>
      </c>
    </row>
    <row r="389" spans="23:25" x14ac:dyDescent="0.25">
      <c r="W389" s="3">
        <v>42487</v>
      </c>
      <c r="X389" s="2">
        <v>0.68459999999999999</v>
      </c>
      <c r="Y389" s="2">
        <f t="shared" si="7"/>
        <v>-7.7119334559779843E-3</v>
      </c>
    </row>
    <row r="390" spans="23:25" x14ac:dyDescent="0.25">
      <c r="W390" s="3">
        <v>42486</v>
      </c>
      <c r="X390" s="2">
        <v>0.68989999999999996</v>
      </c>
      <c r="Y390" s="2">
        <f t="shared" ref="Y390:Y453" si="8">LN(X390/X391)</f>
        <v>6.3981605496938147E-3</v>
      </c>
    </row>
    <row r="391" spans="23:25" x14ac:dyDescent="0.25">
      <c r="W391" s="3">
        <v>42485</v>
      </c>
      <c r="X391" s="2">
        <v>0.6855</v>
      </c>
      <c r="Y391" s="2">
        <f t="shared" si="8"/>
        <v>4.3773255240426076E-4</v>
      </c>
    </row>
    <row r="392" spans="23:25" x14ac:dyDescent="0.25">
      <c r="W392" s="3">
        <v>42482</v>
      </c>
      <c r="X392" s="2">
        <v>0.68520000000000003</v>
      </c>
      <c r="Y392" s="2">
        <f t="shared" si="8"/>
        <v>-8.7184510398810467E-3</v>
      </c>
    </row>
    <row r="393" spans="23:25" x14ac:dyDescent="0.25">
      <c r="W393" s="3">
        <v>42481</v>
      </c>
      <c r="X393" s="2">
        <v>0.69120000000000004</v>
      </c>
      <c r="Y393" s="2">
        <f t="shared" si="8"/>
        <v>-9.6466085332600118E-3</v>
      </c>
    </row>
    <row r="394" spans="23:25" x14ac:dyDescent="0.25">
      <c r="W394" s="3">
        <v>42480</v>
      </c>
      <c r="X394" s="2">
        <v>0.69789999999999996</v>
      </c>
      <c r="Y394" s="2">
        <f t="shared" si="8"/>
        <v>-9.4125053156290384E-3</v>
      </c>
    </row>
    <row r="395" spans="23:25" x14ac:dyDescent="0.25">
      <c r="W395" s="3">
        <v>42479</v>
      </c>
      <c r="X395" s="2">
        <v>0.70450000000000002</v>
      </c>
      <c r="Y395" s="2">
        <f t="shared" si="8"/>
        <v>1.3576485773942954E-2</v>
      </c>
    </row>
    <row r="396" spans="23:25" x14ac:dyDescent="0.25">
      <c r="W396" s="3">
        <v>42478</v>
      </c>
      <c r="X396" s="2">
        <v>0.69499999999999995</v>
      </c>
      <c r="Y396" s="2">
        <f t="shared" si="8"/>
        <v>4.4704090600268072E-3</v>
      </c>
    </row>
    <row r="397" spans="23:25" x14ac:dyDescent="0.25">
      <c r="W397" s="3">
        <v>42475</v>
      </c>
      <c r="X397" s="2">
        <v>0.69189999999999996</v>
      </c>
      <c r="Y397" s="2">
        <f t="shared" si="8"/>
        <v>1.0460650377748144E-2</v>
      </c>
    </row>
    <row r="398" spans="23:25" x14ac:dyDescent="0.25">
      <c r="W398" s="3">
        <v>42474</v>
      </c>
      <c r="X398" s="2">
        <v>0.68469999999999998</v>
      </c>
      <c r="Y398" s="2">
        <f t="shared" si="8"/>
        <v>-1.0460650377748138E-2</v>
      </c>
    </row>
    <row r="399" spans="23:25" x14ac:dyDescent="0.25">
      <c r="W399" s="3">
        <v>42473</v>
      </c>
      <c r="X399" s="2">
        <v>0.69189999999999996</v>
      </c>
      <c r="Y399" s="2">
        <f t="shared" si="8"/>
        <v>-7.2238679728883401E-4</v>
      </c>
    </row>
    <row r="400" spans="23:25" x14ac:dyDescent="0.25">
      <c r="W400" s="3">
        <v>42472</v>
      </c>
      <c r="X400" s="2">
        <v>0.69240000000000002</v>
      </c>
      <c r="Y400" s="2">
        <f t="shared" si="8"/>
        <v>9.5777832732342472E-3</v>
      </c>
    </row>
    <row r="401" spans="23:25" x14ac:dyDescent="0.25">
      <c r="W401" s="3">
        <v>42471</v>
      </c>
      <c r="X401" s="2">
        <v>0.68579999999999997</v>
      </c>
      <c r="Y401" s="2">
        <f t="shared" si="8"/>
        <v>7.1705875398990924E-3</v>
      </c>
    </row>
    <row r="402" spans="23:25" x14ac:dyDescent="0.25">
      <c r="W402" s="3">
        <v>42468</v>
      </c>
      <c r="X402" s="2">
        <v>0.68089999999999995</v>
      </c>
      <c r="Y402" s="2">
        <f t="shared" si="8"/>
        <v>4.7107403468535838E-3</v>
      </c>
    </row>
    <row r="403" spans="23:25" x14ac:dyDescent="0.25">
      <c r="W403" s="3">
        <v>42467</v>
      </c>
      <c r="X403" s="2">
        <v>0.67769999999999997</v>
      </c>
      <c r="Y403" s="2">
        <f t="shared" si="8"/>
        <v>-6.9112840354021597E-3</v>
      </c>
    </row>
    <row r="404" spans="23:25" x14ac:dyDescent="0.25">
      <c r="W404" s="3">
        <v>42466</v>
      </c>
      <c r="X404" s="2">
        <v>0.68240000000000001</v>
      </c>
      <c r="Y404" s="2">
        <f t="shared" si="8"/>
        <v>2.9351356557625729E-3</v>
      </c>
    </row>
    <row r="405" spans="23:25" x14ac:dyDescent="0.25">
      <c r="W405" s="3">
        <v>42465</v>
      </c>
      <c r="X405" s="2">
        <v>0.6804</v>
      </c>
      <c r="Y405" s="2">
        <f t="shared" si="8"/>
        <v>-4.3994791594847791E-3</v>
      </c>
    </row>
    <row r="406" spans="23:25" x14ac:dyDescent="0.25">
      <c r="W406" s="3">
        <v>42464</v>
      </c>
      <c r="X406" s="2">
        <v>0.68340000000000001</v>
      </c>
      <c r="Y406" s="2">
        <f t="shared" si="8"/>
        <v>-1.0190800088026756E-2</v>
      </c>
    </row>
    <row r="407" spans="23:25" x14ac:dyDescent="0.25">
      <c r="W407" s="3">
        <v>42461</v>
      </c>
      <c r="X407" s="2">
        <v>0.69040000000000001</v>
      </c>
      <c r="Y407" s="2">
        <f t="shared" si="8"/>
        <v>-7.239557255309659E-4</v>
      </c>
    </row>
    <row r="408" spans="23:25" x14ac:dyDescent="0.25">
      <c r="W408" s="3">
        <v>42460</v>
      </c>
      <c r="X408" s="2">
        <v>0.69089999999999996</v>
      </c>
      <c r="Y408" s="2">
        <f t="shared" si="8"/>
        <v>-1.7353583530685876E-3</v>
      </c>
    </row>
    <row r="409" spans="23:25" x14ac:dyDescent="0.25">
      <c r="W409" s="3">
        <v>42459</v>
      </c>
      <c r="X409" s="2">
        <v>0.69210000000000005</v>
      </c>
      <c r="Y409" s="2">
        <f t="shared" si="8"/>
        <v>1.0311615585592321E-2</v>
      </c>
    </row>
    <row r="410" spans="23:25" x14ac:dyDescent="0.25">
      <c r="W410" s="3">
        <v>42458</v>
      </c>
      <c r="X410" s="2">
        <v>0.68500000000000005</v>
      </c>
      <c r="Y410" s="2">
        <f t="shared" si="8"/>
        <v>1.871416878723425E-2</v>
      </c>
    </row>
    <row r="411" spans="23:25" x14ac:dyDescent="0.25">
      <c r="W411" s="3">
        <v>42457</v>
      </c>
      <c r="X411" s="2">
        <v>0.67230000000000001</v>
      </c>
      <c r="Y411" s="2">
        <f t="shared" si="8"/>
        <v>5.5186954889929135E-3</v>
      </c>
    </row>
    <row r="412" spans="23:25" x14ac:dyDescent="0.25">
      <c r="W412" s="3">
        <v>42454</v>
      </c>
      <c r="X412" s="2">
        <v>0.66859999999999997</v>
      </c>
      <c r="Y412" s="2">
        <f t="shared" si="8"/>
        <v>-2.3902013172118291E-3</v>
      </c>
    </row>
    <row r="413" spans="23:25" x14ac:dyDescent="0.25">
      <c r="W413" s="3">
        <v>42453</v>
      </c>
      <c r="X413" s="2">
        <v>0.67020000000000002</v>
      </c>
      <c r="Y413" s="2">
        <f t="shared" si="8"/>
        <v>-5.9665872891804031E-4</v>
      </c>
    </row>
    <row r="414" spans="23:25" x14ac:dyDescent="0.25">
      <c r="W414" s="3">
        <v>42452</v>
      </c>
      <c r="X414" s="2">
        <v>0.67059999999999997</v>
      </c>
      <c r="Y414" s="2">
        <f t="shared" si="8"/>
        <v>-6.9842025486681692E-3</v>
      </c>
    </row>
    <row r="415" spans="23:25" x14ac:dyDescent="0.25">
      <c r="W415" s="3">
        <v>42451</v>
      </c>
      <c r="X415" s="2">
        <v>0.67530000000000001</v>
      </c>
      <c r="Y415" s="2">
        <f t="shared" si="8"/>
        <v>-1.3318536929893309E-3</v>
      </c>
    </row>
    <row r="416" spans="23:25" x14ac:dyDescent="0.25">
      <c r="W416" s="3">
        <v>42450</v>
      </c>
      <c r="X416" s="2">
        <v>0.67620000000000002</v>
      </c>
      <c r="Y416" s="2">
        <f t="shared" si="8"/>
        <v>-6.191970247921107E-3</v>
      </c>
    </row>
    <row r="417" spans="23:25" x14ac:dyDescent="0.25">
      <c r="W417" s="3">
        <v>42447</v>
      </c>
      <c r="X417" s="2">
        <v>0.6804</v>
      </c>
      <c r="Y417" s="2">
        <f t="shared" si="8"/>
        <v>-7.0299059282581738E-3</v>
      </c>
    </row>
    <row r="418" spans="23:25" x14ac:dyDescent="0.25">
      <c r="W418" s="3">
        <v>42446</v>
      </c>
      <c r="X418" s="2">
        <v>0.68520000000000003</v>
      </c>
      <c r="Y418" s="2">
        <f t="shared" si="8"/>
        <v>1.8857364915504264E-2</v>
      </c>
    </row>
    <row r="419" spans="23:25" x14ac:dyDescent="0.25">
      <c r="W419" s="3">
        <v>42445</v>
      </c>
      <c r="X419" s="2">
        <v>0.6724</v>
      </c>
      <c r="Y419" s="2">
        <f t="shared" si="8"/>
        <v>1.8462062839735352E-2</v>
      </c>
    </row>
    <row r="420" spans="23:25" x14ac:dyDescent="0.25">
      <c r="W420" s="3">
        <v>42444</v>
      </c>
      <c r="X420" s="2">
        <v>0.66010000000000002</v>
      </c>
      <c r="Y420" s="2">
        <f t="shared" si="8"/>
        <v>-1.1297853092954778E-2</v>
      </c>
    </row>
    <row r="421" spans="23:25" x14ac:dyDescent="0.25">
      <c r="W421" s="3">
        <v>42443</v>
      </c>
      <c r="X421" s="2">
        <v>0.66759999999999997</v>
      </c>
      <c r="Y421" s="2">
        <f t="shared" si="8"/>
        <v>-1.087533996168091E-2</v>
      </c>
    </row>
    <row r="422" spans="23:25" x14ac:dyDescent="0.25">
      <c r="W422" s="3">
        <v>42440</v>
      </c>
      <c r="X422" s="2">
        <v>0.67490000000000006</v>
      </c>
      <c r="Y422" s="2">
        <f t="shared" si="8"/>
        <v>1.2074380872722142E-2</v>
      </c>
    </row>
    <row r="423" spans="23:25" x14ac:dyDescent="0.25">
      <c r="W423" s="3">
        <v>42439</v>
      </c>
      <c r="X423" s="2">
        <v>0.66679999999999995</v>
      </c>
      <c r="Y423" s="2">
        <f t="shared" si="8"/>
        <v>2.1017872922626051E-3</v>
      </c>
    </row>
    <row r="424" spans="23:25" x14ac:dyDescent="0.25">
      <c r="W424" s="3">
        <v>42438</v>
      </c>
      <c r="X424" s="2">
        <v>0.66539999999999999</v>
      </c>
      <c r="Y424" s="2">
        <f t="shared" si="8"/>
        <v>-1.3731559043173443E-2</v>
      </c>
    </row>
    <row r="425" spans="23:25" x14ac:dyDescent="0.25">
      <c r="W425" s="3">
        <v>42437</v>
      </c>
      <c r="X425" s="2">
        <v>0.67459999999999998</v>
      </c>
      <c r="Y425" s="2">
        <f t="shared" si="8"/>
        <v>-8.1199235540431666E-3</v>
      </c>
    </row>
    <row r="426" spans="23:25" x14ac:dyDescent="0.25">
      <c r="W426" s="3">
        <v>42436</v>
      </c>
      <c r="X426" s="2">
        <v>0.68010000000000004</v>
      </c>
      <c r="Y426" s="2">
        <f t="shared" si="8"/>
        <v>-1.4692920656796521E-3</v>
      </c>
    </row>
    <row r="427" spans="23:25" x14ac:dyDescent="0.25">
      <c r="W427" s="3">
        <v>42433</v>
      </c>
      <c r="X427" s="2">
        <v>0.68110000000000004</v>
      </c>
      <c r="Y427" s="2">
        <f t="shared" si="8"/>
        <v>1.2855736712812099E-2</v>
      </c>
    </row>
    <row r="428" spans="23:25" x14ac:dyDescent="0.25">
      <c r="W428" s="3">
        <v>42432</v>
      </c>
      <c r="X428" s="2">
        <v>0.6724</v>
      </c>
      <c r="Y428" s="2">
        <f t="shared" si="8"/>
        <v>7.3140112600559304E-3</v>
      </c>
    </row>
    <row r="429" spans="23:25" x14ac:dyDescent="0.25">
      <c r="W429" s="3">
        <v>42431</v>
      </c>
      <c r="X429" s="2">
        <v>0.66749999999999998</v>
      </c>
      <c r="Y429" s="2">
        <f t="shared" si="8"/>
        <v>6.9152410270585931E-3</v>
      </c>
    </row>
    <row r="430" spans="23:25" x14ac:dyDescent="0.25">
      <c r="W430" s="3">
        <v>42430</v>
      </c>
      <c r="X430" s="2">
        <v>0.66290000000000004</v>
      </c>
      <c r="Y430" s="2">
        <f t="shared" si="8"/>
        <v>5.9006147448386172E-3</v>
      </c>
    </row>
    <row r="431" spans="23:25" x14ac:dyDescent="0.25">
      <c r="W431" s="3">
        <v>42429</v>
      </c>
      <c r="X431" s="2">
        <v>0.65900000000000003</v>
      </c>
      <c r="Y431" s="2">
        <f t="shared" si="8"/>
        <v>-5.9006147448387135E-3</v>
      </c>
    </row>
    <row r="432" spans="23:25" x14ac:dyDescent="0.25">
      <c r="W432" s="3">
        <v>42426</v>
      </c>
      <c r="X432" s="2">
        <v>0.66290000000000004</v>
      </c>
      <c r="Y432" s="2">
        <f t="shared" si="8"/>
        <v>-1.4080520227645115E-2</v>
      </c>
    </row>
    <row r="433" spans="23:25" x14ac:dyDescent="0.25">
      <c r="W433" s="3">
        <v>42425</v>
      </c>
      <c r="X433" s="2">
        <v>0.67230000000000001</v>
      </c>
      <c r="Y433" s="2">
        <f t="shared" si="8"/>
        <v>9.5651603584143534E-3</v>
      </c>
    </row>
    <row r="434" spans="23:25" x14ac:dyDescent="0.25">
      <c r="W434" s="3">
        <v>42424</v>
      </c>
      <c r="X434" s="2">
        <v>0.66590000000000005</v>
      </c>
      <c r="Y434" s="2">
        <f t="shared" si="8"/>
        <v>2.4056544453812303E-3</v>
      </c>
    </row>
    <row r="435" spans="23:25" x14ac:dyDescent="0.25">
      <c r="W435" s="3">
        <v>42423</v>
      </c>
      <c r="X435" s="2">
        <v>0.6643</v>
      </c>
      <c r="Y435" s="2">
        <f t="shared" si="8"/>
        <v>-8.3945928430264796E-3</v>
      </c>
    </row>
    <row r="436" spans="23:25" x14ac:dyDescent="0.25">
      <c r="W436" s="3">
        <v>42422</v>
      </c>
      <c r="X436" s="2">
        <v>0.66990000000000005</v>
      </c>
      <c r="Y436" s="2">
        <f t="shared" si="8"/>
        <v>1.0051843693136777E-2</v>
      </c>
    </row>
    <row r="437" spans="23:25" x14ac:dyDescent="0.25">
      <c r="W437" s="3">
        <v>42419</v>
      </c>
      <c r="X437" s="2">
        <v>0.66320000000000001</v>
      </c>
      <c r="Y437" s="2">
        <f t="shared" si="8"/>
        <v>-1.807773918054588E-3</v>
      </c>
    </row>
    <row r="438" spans="23:25" x14ac:dyDescent="0.25">
      <c r="W438" s="3">
        <v>42418</v>
      </c>
      <c r="X438" s="2">
        <v>0.66439999999999999</v>
      </c>
      <c r="Y438" s="2">
        <f t="shared" si="8"/>
        <v>1.6570012076293867E-3</v>
      </c>
    </row>
    <row r="439" spans="23:25" x14ac:dyDescent="0.25">
      <c r="W439" s="3">
        <v>42417</v>
      </c>
      <c r="X439" s="2">
        <v>0.6633</v>
      </c>
      <c r="Y439" s="2">
        <f t="shared" si="8"/>
        <v>8.0224452061931004E-3</v>
      </c>
    </row>
    <row r="440" spans="23:25" x14ac:dyDescent="0.25">
      <c r="W440" s="3">
        <v>42416</v>
      </c>
      <c r="X440" s="2">
        <v>0.65800000000000003</v>
      </c>
      <c r="Y440" s="2">
        <f t="shared" si="8"/>
        <v>-1.0281312215921119E-2</v>
      </c>
    </row>
    <row r="441" spans="23:25" x14ac:dyDescent="0.25">
      <c r="W441" s="3">
        <v>42415</v>
      </c>
      <c r="X441" s="2">
        <v>0.66479999999999995</v>
      </c>
      <c r="Y441" s="2">
        <f t="shared" si="8"/>
        <v>3.1638444470573415E-3</v>
      </c>
    </row>
    <row r="442" spans="23:25" x14ac:dyDescent="0.25">
      <c r="W442" s="3">
        <v>42412</v>
      </c>
      <c r="X442" s="2">
        <v>0.66269999999999996</v>
      </c>
      <c r="Y442" s="2">
        <f t="shared" si="8"/>
        <v>-1.3489413178637673E-2</v>
      </c>
    </row>
    <row r="443" spans="23:25" x14ac:dyDescent="0.25">
      <c r="W443" s="3">
        <v>42411</v>
      </c>
      <c r="X443" s="2">
        <v>0.67169999999999996</v>
      </c>
      <c r="Y443" s="2">
        <f t="shared" si="8"/>
        <v>4.6258382868205163E-3</v>
      </c>
    </row>
    <row r="444" spans="23:25" x14ac:dyDescent="0.25">
      <c r="W444" s="3">
        <v>42410</v>
      </c>
      <c r="X444" s="2">
        <v>0.66859999999999997</v>
      </c>
      <c r="Y444" s="2">
        <f t="shared" si="8"/>
        <v>7.5064156697087969E-3</v>
      </c>
    </row>
    <row r="445" spans="23:25" x14ac:dyDescent="0.25">
      <c r="W445" s="3">
        <v>42409</v>
      </c>
      <c r="X445" s="2">
        <v>0.66359999999999997</v>
      </c>
      <c r="Y445" s="2">
        <f t="shared" si="8"/>
        <v>1.3571592221082818E-3</v>
      </c>
    </row>
    <row r="446" spans="23:25" x14ac:dyDescent="0.25">
      <c r="W446" s="3">
        <v>42408</v>
      </c>
      <c r="X446" s="2">
        <v>0.66269999999999996</v>
      </c>
      <c r="Y446" s="2">
        <f t="shared" si="8"/>
        <v>-3.0175015316478428E-4</v>
      </c>
    </row>
    <row r="447" spans="23:25" x14ac:dyDescent="0.25">
      <c r="W447" s="3">
        <v>42405</v>
      </c>
      <c r="X447" s="2">
        <v>0.66290000000000004</v>
      </c>
      <c r="Y447" s="2">
        <f t="shared" si="8"/>
        <v>-1.4080520227645115E-2</v>
      </c>
    </row>
    <row r="448" spans="23:25" x14ac:dyDescent="0.25">
      <c r="W448" s="3">
        <v>42404</v>
      </c>
      <c r="X448" s="2">
        <v>0.67230000000000001</v>
      </c>
      <c r="Y448" s="2">
        <f t="shared" si="8"/>
        <v>8.3644998509767726E-3</v>
      </c>
    </row>
    <row r="449" spans="23:25" x14ac:dyDescent="0.25">
      <c r="W449" s="3">
        <v>42403</v>
      </c>
      <c r="X449" s="2">
        <v>0.66669999999999996</v>
      </c>
      <c r="Y449" s="2">
        <f t="shared" si="8"/>
        <v>2.3062773059114559E-2</v>
      </c>
    </row>
    <row r="450" spans="23:25" x14ac:dyDescent="0.25">
      <c r="W450" s="3">
        <v>42402</v>
      </c>
      <c r="X450" s="2">
        <v>0.65149999999999997</v>
      </c>
      <c r="Y450" s="2">
        <f t="shared" si="8"/>
        <v>-5.0524489320801745E-3</v>
      </c>
    </row>
    <row r="451" spans="23:25" x14ac:dyDescent="0.25">
      <c r="W451" s="3">
        <v>42401</v>
      </c>
      <c r="X451" s="2">
        <v>0.65480000000000005</v>
      </c>
      <c r="Y451" s="2">
        <f t="shared" si="8"/>
        <v>9.8220556354588571E-3</v>
      </c>
    </row>
    <row r="452" spans="23:25" x14ac:dyDescent="0.25">
      <c r="W452" s="3">
        <v>42398</v>
      </c>
      <c r="X452" s="2">
        <v>0.64839999999999998</v>
      </c>
      <c r="Y452" s="2">
        <f t="shared" si="8"/>
        <v>6.1709350924616876E-4</v>
      </c>
    </row>
    <row r="453" spans="23:25" x14ac:dyDescent="0.25">
      <c r="W453" s="3">
        <v>42397</v>
      </c>
      <c r="X453" s="2">
        <v>0.64800000000000002</v>
      </c>
      <c r="Y453" s="2">
        <f t="shared" si="8"/>
        <v>7.4349784875182116E-3</v>
      </c>
    </row>
    <row r="454" spans="23:25" x14ac:dyDescent="0.25">
      <c r="W454" s="3">
        <v>42396</v>
      </c>
      <c r="X454" s="2">
        <v>0.64319999999999999</v>
      </c>
      <c r="Y454" s="2">
        <f t="shared" ref="Y454:Y517" si="9">LN(X454/X455)</f>
        <v>-1.0362787035546659E-2</v>
      </c>
    </row>
    <row r="455" spans="23:25" x14ac:dyDescent="0.25">
      <c r="W455" s="3">
        <v>42395</v>
      </c>
      <c r="X455" s="2">
        <v>0.64990000000000003</v>
      </c>
      <c r="Y455" s="2">
        <f t="shared" si="9"/>
        <v>6.948225282441909E-3</v>
      </c>
    </row>
    <row r="456" spans="23:25" x14ac:dyDescent="0.25">
      <c r="W456" s="3">
        <v>42394</v>
      </c>
      <c r="X456" s="2">
        <v>0.64539999999999997</v>
      </c>
      <c r="Y456" s="2">
        <f t="shared" si="9"/>
        <v>-6.0245798965796035E-3</v>
      </c>
    </row>
    <row r="457" spans="23:25" x14ac:dyDescent="0.25">
      <c r="W457" s="3">
        <v>42391</v>
      </c>
      <c r="X457" s="2">
        <v>0.64929999999999999</v>
      </c>
      <c r="Y457" s="2">
        <f t="shared" si="9"/>
        <v>-5.6822697619900997E-3</v>
      </c>
    </row>
    <row r="458" spans="23:25" x14ac:dyDescent="0.25">
      <c r="W458" s="3">
        <v>42390</v>
      </c>
      <c r="X458" s="2">
        <v>0.65300000000000002</v>
      </c>
      <c r="Y458" s="2">
        <f t="shared" si="9"/>
        <v>1.5432405038811717E-2</v>
      </c>
    </row>
    <row r="459" spans="23:25" x14ac:dyDescent="0.25">
      <c r="W459" s="3">
        <v>42389</v>
      </c>
      <c r="X459" s="2">
        <v>0.64300000000000002</v>
      </c>
      <c r="Y459" s="2">
        <f t="shared" si="9"/>
        <v>2.95927324440782E-3</v>
      </c>
    </row>
    <row r="460" spans="23:25" x14ac:dyDescent="0.25">
      <c r="W460" s="3">
        <v>42388</v>
      </c>
      <c r="X460" s="2">
        <v>0.6411</v>
      </c>
      <c r="Y460" s="2">
        <f t="shared" si="9"/>
        <v>-6.3748952578421116E-3</v>
      </c>
    </row>
    <row r="461" spans="23:25" x14ac:dyDescent="0.25">
      <c r="W461" s="3">
        <v>42387</v>
      </c>
      <c r="X461" s="2">
        <v>0.6452</v>
      </c>
      <c r="Y461" s="2">
        <f t="shared" si="9"/>
        <v>-1.7034460177959702E-3</v>
      </c>
    </row>
    <row r="462" spans="23:25" x14ac:dyDescent="0.25">
      <c r="W462" s="3">
        <v>42384</v>
      </c>
      <c r="X462" s="2">
        <v>0.64629999999999999</v>
      </c>
      <c r="Y462" s="2">
        <f t="shared" si="9"/>
        <v>-1.7005492232941744E-3</v>
      </c>
    </row>
    <row r="463" spans="23:25" x14ac:dyDescent="0.25">
      <c r="W463" s="3">
        <v>42383</v>
      </c>
      <c r="X463" s="2">
        <v>0.64739999999999998</v>
      </c>
      <c r="Y463" s="2">
        <f t="shared" si="9"/>
        <v>-6.159551349989174E-3</v>
      </c>
    </row>
    <row r="464" spans="23:25" x14ac:dyDescent="0.25">
      <c r="W464" s="3">
        <v>42382</v>
      </c>
      <c r="X464" s="2">
        <v>0.65139999999999998</v>
      </c>
      <c r="Y464" s="2">
        <f t="shared" si="9"/>
        <v>-3.6776014479772334E-3</v>
      </c>
    </row>
    <row r="465" spans="23:25" x14ac:dyDescent="0.25">
      <c r="W465" s="3">
        <v>42381</v>
      </c>
      <c r="X465" s="2">
        <v>0.65380000000000005</v>
      </c>
      <c r="Y465" s="2">
        <f t="shared" si="9"/>
        <v>-3.3592946539787467E-3</v>
      </c>
    </row>
    <row r="466" spans="23:25" x14ac:dyDescent="0.25">
      <c r="W466" s="3">
        <v>42380</v>
      </c>
      <c r="X466" s="2">
        <v>0.65600000000000003</v>
      </c>
      <c r="Y466" s="2">
        <f t="shared" si="9"/>
        <v>2.2892035941344938E-3</v>
      </c>
    </row>
    <row r="467" spans="23:25" x14ac:dyDescent="0.25">
      <c r="W467" s="3">
        <v>42377</v>
      </c>
      <c r="X467" s="2">
        <v>0.65449999999999997</v>
      </c>
      <c r="Y467" s="2">
        <f t="shared" si="9"/>
        <v>-1.2450813744226531E-2</v>
      </c>
    </row>
    <row r="468" spans="23:25" x14ac:dyDescent="0.25">
      <c r="W468" s="3">
        <v>42376</v>
      </c>
      <c r="X468" s="2">
        <v>0.66269999999999996</v>
      </c>
      <c r="Y468" s="2">
        <f t="shared" si="9"/>
        <v>-1.8091366309325836E-3</v>
      </c>
    </row>
    <row r="469" spans="23:25" x14ac:dyDescent="0.25">
      <c r="W469" s="3">
        <v>42375</v>
      </c>
      <c r="X469" s="2">
        <v>0.66390000000000005</v>
      </c>
      <c r="Y469" s="2">
        <f t="shared" si="9"/>
        <v>-9.8921669966194076E-3</v>
      </c>
    </row>
    <row r="470" spans="23:25" x14ac:dyDescent="0.25">
      <c r="W470" s="3">
        <v>42374</v>
      </c>
      <c r="X470" s="2">
        <v>0.67049999999999998</v>
      </c>
      <c r="Y470" s="2">
        <f t="shared" si="9"/>
        <v>-6.9852405600142132E-3</v>
      </c>
    </row>
    <row r="471" spans="23:25" x14ac:dyDescent="0.25">
      <c r="W471" s="3">
        <v>42373</v>
      </c>
      <c r="X471" s="2">
        <v>0.67520000000000002</v>
      </c>
      <c r="Y471" s="2">
        <f t="shared" si="9"/>
        <v>-1.2948974340803181E-2</v>
      </c>
    </row>
    <row r="472" spans="23:25" x14ac:dyDescent="0.25">
      <c r="W472" s="3">
        <v>42370</v>
      </c>
      <c r="X472" s="2">
        <v>0.68400000000000005</v>
      </c>
      <c r="Y472" s="2">
        <f t="shared" si="9"/>
        <v>1.3166558847469028E-3</v>
      </c>
    </row>
    <row r="473" spans="23:25" x14ac:dyDescent="0.25">
      <c r="W473" s="3">
        <v>42369</v>
      </c>
      <c r="X473" s="2">
        <v>0.68310000000000004</v>
      </c>
      <c r="Y473" s="2">
        <f t="shared" si="9"/>
        <v>-1.4628440291487353E-3</v>
      </c>
    </row>
    <row r="474" spans="23:25" x14ac:dyDescent="0.25">
      <c r="W474" s="3">
        <v>42368</v>
      </c>
      <c r="X474" s="2">
        <v>0.68410000000000004</v>
      </c>
      <c r="Y474" s="2">
        <f t="shared" si="9"/>
        <v>-4.0846154528834276E-3</v>
      </c>
    </row>
    <row r="475" spans="23:25" x14ac:dyDescent="0.25">
      <c r="W475" s="3">
        <v>42367</v>
      </c>
      <c r="X475" s="2">
        <v>0.68689999999999996</v>
      </c>
      <c r="Y475" s="2">
        <f t="shared" si="9"/>
        <v>3.2079350928185817E-3</v>
      </c>
    </row>
    <row r="476" spans="23:25" x14ac:dyDescent="0.25">
      <c r="W476" s="3">
        <v>42366</v>
      </c>
      <c r="X476" s="2">
        <v>0.68469999999999998</v>
      </c>
      <c r="Y476" s="2">
        <f t="shared" si="9"/>
        <v>8.7668036006490846E-4</v>
      </c>
    </row>
    <row r="477" spans="23:25" x14ac:dyDescent="0.25">
      <c r="W477" s="3">
        <v>42363</v>
      </c>
      <c r="X477" s="2">
        <v>0.68410000000000004</v>
      </c>
      <c r="Y477" s="2">
        <f t="shared" si="9"/>
        <v>4.2481569784191446E-3</v>
      </c>
    </row>
    <row r="478" spans="23:25" x14ac:dyDescent="0.25">
      <c r="W478" s="3">
        <v>42362</v>
      </c>
      <c r="X478" s="2">
        <v>0.68120000000000003</v>
      </c>
      <c r="Y478" s="2">
        <f t="shared" si="9"/>
        <v>2.6458930620496656E-3</v>
      </c>
    </row>
    <row r="479" spans="23:25" x14ac:dyDescent="0.25">
      <c r="W479" s="3">
        <v>42361</v>
      </c>
      <c r="X479" s="2">
        <v>0.6794</v>
      </c>
      <c r="Y479" s="2">
        <f t="shared" si="9"/>
        <v>-1.7647063403218072E-3</v>
      </c>
    </row>
    <row r="480" spans="23:25" x14ac:dyDescent="0.25">
      <c r="W480" s="3">
        <v>42360</v>
      </c>
      <c r="X480" s="2">
        <v>0.68059999999999998</v>
      </c>
      <c r="Y480" s="2">
        <f t="shared" si="9"/>
        <v>6.3379974859109909E-3</v>
      </c>
    </row>
    <row r="481" spans="23:25" x14ac:dyDescent="0.25">
      <c r="W481" s="3">
        <v>42359</v>
      </c>
      <c r="X481" s="2">
        <v>0.67630000000000001</v>
      </c>
      <c r="Y481" s="2">
        <f t="shared" si="9"/>
        <v>5.1886559221559787E-3</v>
      </c>
    </row>
    <row r="482" spans="23:25" x14ac:dyDescent="0.25">
      <c r="W482" s="3">
        <v>42356</v>
      </c>
      <c r="X482" s="2">
        <v>0.67279999999999995</v>
      </c>
      <c r="Y482" s="2">
        <f t="shared" si="9"/>
        <v>4.0211536796130572E-3</v>
      </c>
    </row>
    <row r="483" spans="23:25" x14ac:dyDescent="0.25">
      <c r="W483" s="3">
        <v>42355</v>
      </c>
      <c r="X483" s="2">
        <v>0.67010000000000003</v>
      </c>
      <c r="Y483" s="2">
        <f t="shared" si="9"/>
        <v>-1.437168228289048E-2</v>
      </c>
    </row>
    <row r="484" spans="23:25" x14ac:dyDescent="0.25">
      <c r="W484" s="3">
        <v>42354</v>
      </c>
      <c r="X484" s="2">
        <v>0.67979999999999996</v>
      </c>
      <c r="Y484" s="2">
        <f t="shared" si="9"/>
        <v>4.5705940238358819E-3</v>
      </c>
    </row>
    <row r="485" spans="23:25" x14ac:dyDescent="0.25">
      <c r="W485" s="3">
        <v>42353</v>
      </c>
      <c r="X485" s="2">
        <v>0.67669999999999997</v>
      </c>
      <c r="Y485" s="2">
        <f t="shared" si="9"/>
        <v>1.18290713187149E-3</v>
      </c>
    </row>
    <row r="486" spans="23:25" x14ac:dyDescent="0.25">
      <c r="W486" s="3">
        <v>42352</v>
      </c>
      <c r="X486" s="2">
        <v>0.67589999999999995</v>
      </c>
      <c r="Y486" s="2">
        <f t="shared" si="9"/>
        <v>6.23332383348964E-3</v>
      </c>
    </row>
    <row r="487" spans="23:25" x14ac:dyDescent="0.25">
      <c r="W487" s="3">
        <v>42349</v>
      </c>
      <c r="X487" s="2">
        <v>0.67169999999999996</v>
      </c>
      <c r="Y487" s="2">
        <f t="shared" si="9"/>
        <v>-5.4932956786485111E-3</v>
      </c>
    </row>
    <row r="488" spans="23:25" x14ac:dyDescent="0.25">
      <c r="W488" s="3">
        <v>42348</v>
      </c>
      <c r="X488" s="2">
        <v>0.6754</v>
      </c>
      <c r="Y488" s="2">
        <f t="shared" si="9"/>
        <v>5.0467674283176511E-3</v>
      </c>
    </row>
    <row r="489" spans="23:25" x14ac:dyDescent="0.25">
      <c r="W489" s="3">
        <v>42347</v>
      </c>
      <c r="X489" s="2">
        <v>0.67200000000000004</v>
      </c>
      <c r="Y489" s="2">
        <f t="shared" si="9"/>
        <v>1.0922529475613466E-2</v>
      </c>
    </row>
    <row r="490" spans="23:25" x14ac:dyDescent="0.25">
      <c r="W490" s="3">
        <v>42346</v>
      </c>
      <c r="X490" s="2">
        <v>0.66469999999999996</v>
      </c>
      <c r="Y490" s="2">
        <f t="shared" si="9"/>
        <v>4.5143330839638715E-4</v>
      </c>
    </row>
    <row r="491" spans="23:25" x14ac:dyDescent="0.25">
      <c r="W491" s="3">
        <v>42345</v>
      </c>
      <c r="X491" s="2">
        <v>0.66439999999999999</v>
      </c>
      <c r="Y491" s="2">
        <f t="shared" si="9"/>
        <v>-1.5383769894239825E-2</v>
      </c>
    </row>
    <row r="492" spans="23:25" x14ac:dyDescent="0.25">
      <c r="W492" s="3">
        <v>42342</v>
      </c>
      <c r="X492" s="2">
        <v>0.67469999999999997</v>
      </c>
      <c r="Y492" s="2">
        <f t="shared" si="9"/>
        <v>8.6335755090171523E-3</v>
      </c>
    </row>
    <row r="493" spans="23:25" x14ac:dyDescent="0.25">
      <c r="W493" s="3">
        <v>42341</v>
      </c>
      <c r="X493" s="2">
        <v>0.66890000000000005</v>
      </c>
      <c r="Y493" s="2">
        <f t="shared" si="9"/>
        <v>7.3524226479284435E-3</v>
      </c>
    </row>
    <row r="494" spans="23:25" x14ac:dyDescent="0.25">
      <c r="W494" s="3">
        <v>42340</v>
      </c>
      <c r="X494" s="2">
        <v>0.66400000000000003</v>
      </c>
      <c r="Y494" s="2">
        <f t="shared" si="9"/>
        <v>-5.5568213873891242E-3</v>
      </c>
    </row>
    <row r="495" spans="23:25" x14ac:dyDescent="0.25">
      <c r="W495" s="3">
        <v>42339</v>
      </c>
      <c r="X495" s="2">
        <v>0.66769999999999996</v>
      </c>
      <c r="Y495" s="2">
        <f t="shared" si="9"/>
        <v>1.4026321500963097E-2</v>
      </c>
    </row>
    <row r="496" spans="23:25" x14ac:dyDescent="0.25">
      <c r="W496" s="3">
        <v>42338</v>
      </c>
      <c r="X496" s="2">
        <v>0.65839999999999999</v>
      </c>
      <c r="Y496" s="2">
        <f t="shared" si="9"/>
        <v>7.776207516155465E-3</v>
      </c>
    </row>
    <row r="497" spans="23:25" x14ac:dyDescent="0.25">
      <c r="W497" s="3">
        <v>42335</v>
      </c>
      <c r="X497" s="2">
        <v>0.65329999999999999</v>
      </c>
      <c r="Y497" s="2">
        <f t="shared" si="9"/>
        <v>-5.7997720571175302E-3</v>
      </c>
    </row>
    <row r="498" spans="23:25" x14ac:dyDescent="0.25">
      <c r="W498" s="3">
        <v>42334</v>
      </c>
      <c r="X498" s="2">
        <v>0.65710000000000002</v>
      </c>
      <c r="Y498" s="2">
        <f t="shared" si="9"/>
        <v>-1.0647198511344325E-3</v>
      </c>
    </row>
    <row r="499" spans="23:25" x14ac:dyDescent="0.25">
      <c r="W499" s="3">
        <v>42333</v>
      </c>
      <c r="X499" s="2">
        <v>0.65780000000000005</v>
      </c>
      <c r="Y499" s="2">
        <f t="shared" si="9"/>
        <v>3.5026305512020745E-3</v>
      </c>
    </row>
    <row r="500" spans="23:25" x14ac:dyDescent="0.25">
      <c r="W500" s="3">
        <v>42332</v>
      </c>
      <c r="X500" s="2">
        <v>0.65549999999999997</v>
      </c>
      <c r="Y500" s="2">
        <f t="shared" si="9"/>
        <v>5.2003788045979571E-3</v>
      </c>
    </row>
    <row r="501" spans="23:25" x14ac:dyDescent="0.25">
      <c r="W501" s="3">
        <v>42331</v>
      </c>
      <c r="X501" s="2">
        <v>0.65210000000000001</v>
      </c>
      <c r="Y501" s="2">
        <f t="shared" si="9"/>
        <v>-6.5724348167791576E-3</v>
      </c>
    </row>
    <row r="502" spans="23:25" x14ac:dyDescent="0.25">
      <c r="W502" s="3">
        <v>42328</v>
      </c>
      <c r="X502" s="2">
        <v>0.65639999999999998</v>
      </c>
      <c r="Y502" s="2">
        <f t="shared" si="9"/>
        <v>-3.046458515563759E-4</v>
      </c>
    </row>
    <row r="503" spans="23:25" x14ac:dyDescent="0.25">
      <c r="W503" s="3">
        <v>42327</v>
      </c>
      <c r="X503" s="2">
        <v>0.65659999999999996</v>
      </c>
      <c r="Y503" s="2">
        <f t="shared" si="9"/>
        <v>1.4419639323210207E-2</v>
      </c>
    </row>
    <row r="504" spans="23:25" x14ac:dyDescent="0.25">
      <c r="W504" s="3">
        <v>42326</v>
      </c>
      <c r="X504" s="2">
        <v>0.6472</v>
      </c>
      <c r="Y504" s="2">
        <f t="shared" si="9"/>
        <v>1.5452368106144671E-4</v>
      </c>
    </row>
    <row r="505" spans="23:25" x14ac:dyDescent="0.25">
      <c r="W505" s="3">
        <v>42325</v>
      </c>
      <c r="X505" s="2">
        <v>0.64710000000000001</v>
      </c>
      <c r="Y505" s="2">
        <f t="shared" si="9"/>
        <v>-3.3940174512206208E-3</v>
      </c>
    </row>
    <row r="506" spans="23:25" x14ac:dyDescent="0.25">
      <c r="W506" s="3">
        <v>42324</v>
      </c>
      <c r="X506" s="2">
        <v>0.64929999999999999</v>
      </c>
      <c r="Y506" s="2">
        <f t="shared" si="9"/>
        <v>-7.2124919427576381E-3</v>
      </c>
    </row>
    <row r="507" spans="23:25" x14ac:dyDescent="0.25">
      <c r="W507" s="3">
        <v>42321</v>
      </c>
      <c r="X507" s="2">
        <v>0.65400000000000003</v>
      </c>
      <c r="Y507" s="2">
        <f t="shared" si="9"/>
        <v>-4.5861041849427599E-4</v>
      </c>
    </row>
    <row r="508" spans="23:25" x14ac:dyDescent="0.25">
      <c r="W508" s="3">
        <v>42320</v>
      </c>
      <c r="X508" s="2">
        <v>0.65429999999999999</v>
      </c>
      <c r="Y508" s="2">
        <f t="shared" si="9"/>
        <v>-2.4423764239968272E-3</v>
      </c>
    </row>
    <row r="509" spans="23:25" x14ac:dyDescent="0.25">
      <c r="W509" s="3">
        <v>42319</v>
      </c>
      <c r="X509" s="2">
        <v>0.65590000000000004</v>
      </c>
      <c r="Y509" s="2">
        <f t="shared" si="9"/>
        <v>4.5843601071020156E-3</v>
      </c>
    </row>
    <row r="510" spans="23:25" x14ac:dyDescent="0.25">
      <c r="W510" s="3">
        <v>42318</v>
      </c>
      <c r="X510" s="2">
        <v>0.65290000000000004</v>
      </c>
      <c r="Y510" s="2">
        <f t="shared" si="9"/>
        <v>-6.1246365411675668E-4</v>
      </c>
    </row>
    <row r="511" spans="23:25" x14ac:dyDescent="0.25">
      <c r="W511" s="3">
        <v>42317</v>
      </c>
      <c r="X511" s="2">
        <v>0.65329999999999999</v>
      </c>
      <c r="Y511" s="2">
        <f t="shared" si="9"/>
        <v>1.3785710998459222E-3</v>
      </c>
    </row>
    <row r="512" spans="23:25" x14ac:dyDescent="0.25">
      <c r="W512" s="3">
        <v>42314</v>
      </c>
      <c r="X512" s="2">
        <v>0.65239999999999998</v>
      </c>
      <c r="Y512" s="2">
        <f t="shared" si="9"/>
        <v>-1.3549723933757933E-2</v>
      </c>
    </row>
    <row r="513" spans="23:25" x14ac:dyDescent="0.25">
      <c r="W513" s="3">
        <v>42313</v>
      </c>
      <c r="X513" s="2">
        <v>0.6613</v>
      </c>
      <c r="Y513" s="2">
        <f t="shared" si="9"/>
        <v>2.8772640429860249E-3</v>
      </c>
    </row>
    <row r="514" spans="23:25" x14ac:dyDescent="0.25">
      <c r="W514" s="3">
        <v>42312</v>
      </c>
      <c r="X514" s="2">
        <v>0.65939999999999999</v>
      </c>
      <c r="Y514" s="2">
        <f t="shared" si="9"/>
        <v>-1.0559760215002217E-2</v>
      </c>
    </row>
    <row r="515" spans="23:25" x14ac:dyDescent="0.25">
      <c r="W515" s="3">
        <v>42311</v>
      </c>
      <c r="X515" s="2">
        <v>0.66639999999999999</v>
      </c>
      <c r="Y515" s="2">
        <f t="shared" si="9"/>
        <v>-1.1933315835012727E-2</v>
      </c>
    </row>
    <row r="516" spans="23:25" x14ac:dyDescent="0.25">
      <c r="W516" s="3">
        <v>42310</v>
      </c>
      <c r="X516" s="2">
        <v>0.6744</v>
      </c>
      <c r="Y516" s="2">
        <f t="shared" si="9"/>
        <v>-5.0288524853052182E-3</v>
      </c>
    </row>
    <row r="517" spans="23:25" x14ac:dyDescent="0.25">
      <c r="W517" s="3">
        <v>42307</v>
      </c>
      <c r="X517" s="2">
        <v>0.67779999999999996</v>
      </c>
      <c r="Y517" s="2">
        <f t="shared" si="9"/>
        <v>1.2619869066354369E-2</v>
      </c>
    </row>
    <row r="518" spans="23:25" x14ac:dyDescent="0.25">
      <c r="W518" s="3">
        <v>42306</v>
      </c>
      <c r="X518" s="2">
        <v>0.66930000000000001</v>
      </c>
      <c r="Y518" s="2">
        <f t="shared" ref="Y518:Y579" si="10">LN(X518/X519)</f>
        <v>-1.3437851966135337E-3</v>
      </c>
    </row>
    <row r="519" spans="23:25" x14ac:dyDescent="0.25">
      <c r="W519" s="3">
        <v>42305</v>
      </c>
      <c r="X519" s="2">
        <v>0.67020000000000002</v>
      </c>
      <c r="Y519" s="2">
        <f t="shared" si="10"/>
        <v>-9.3562723076326716E-3</v>
      </c>
    </row>
    <row r="520" spans="23:25" x14ac:dyDescent="0.25">
      <c r="W520" s="3">
        <v>42304</v>
      </c>
      <c r="X520" s="2">
        <v>0.67649999999999999</v>
      </c>
      <c r="Y520" s="2">
        <f t="shared" si="10"/>
        <v>-3.3940857492284512E-3</v>
      </c>
    </row>
    <row r="521" spans="23:25" x14ac:dyDescent="0.25">
      <c r="W521" s="3">
        <v>42303</v>
      </c>
      <c r="X521" s="2">
        <v>0.67879999999999996</v>
      </c>
      <c r="Y521" s="2">
        <f t="shared" si="10"/>
        <v>5.1694967792749458E-3</v>
      </c>
    </row>
    <row r="522" spans="23:25" x14ac:dyDescent="0.25">
      <c r="W522" s="3">
        <v>42300</v>
      </c>
      <c r="X522" s="2">
        <v>0.67530000000000001</v>
      </c>
      <c r="Y522" s="2">
        <f t="shared" si="10"/>
        <v>-5.9058196164600068E-3</v>
      </c>
    </row>
    <row r="523" spans="23:25" x14ac:dyDescent="0.25">
      <c r="W523" s="3">
        <v>42299</v>
      </c>
      <c r="X523" s="2">
        <v>0.67930000000000001</v>
      </c>
      <c r="Y523" s="2">
        <f t="shared" si="10"/>
        <v>1.2740913091564858E-2</v>
      </c>
    </row>
    <row r="524" spans="23:25" x14ac:dyDescent="0.25">
      <c r="W524" s="3">
        <v>42298</v>
      </c>
      <c r="X524" s="2">
        <v>0.67069999999999996</v>
      </c>
      <c r="Y524" s="2">
        <f t="shared" si="10"/>
        <v>-6.8350934751047615E-3</v>
      </c>
    </row>
    <row r="525" spans="23:25" x14ac:dyDescent="0.25">
      <c r="W525" s="3">
        <v>42297</v>
      </c>
      <c r="X525" s="2">
        <v>0.67530000000000001</v>
      </c>
      <c r="Y525" s="2">
        <f t="shared" si="10"/>
        <v>-5.6113555389495058E-3</v>
      </c>
    </row>
    <row r="526" spans="23:25" x14ac:dyDescent="0.25">
      <c r="W526" s="3">
        <v>42296</v>
      </c>
      <c r="X526" s="2">
        <v>0.67910000000000004</v>
      </c>
      <c r="Y526" s="2">
        <f t="shared" si="10"/>
        <v>-2.5001851394185234E-3</v>
      </c>
    </row>
    <row r="527" spans="23:25" x14ac:dyDescent="0.25">
      <c r="W527" s="3">
        <v>42293</v>
      </c>
      <c r="X527" s="2">
        <v>0.68079999999999996</v>
      </c>
      <c r="Y527" s="2">
        <f t="shared" si="10"/>
        <v>-6.4421891908006106E-3</v>
      </c>
    </row>
    <row r="528" spans="23:25" x14ac:dyDescent="0.25">
      <c r="W528" s="3">
        <v>42292</v>
      </c>
      <c r="X528" s="2">
        <v>0.68520000000000003</v>
      </c>
      <c r="Y528" s="2">
        <f t="shared" si="10"/>
        <v>9.23692514236364E-3</v>
      </c>
    </row>
    <row r="529" spans="23:25" x14ac:dyDescent="0.25">
      <c r="W529" s="3">
        <v>42291</v>
      </c>
      <c r="X529" s="2">
        <v>0.67889999999999995</v>
      </c>
      <c r="Y529" s="2">
        <f t="shared" si="10"/>
        <v>2.1890532364954998E-2</v>
      </c>
    </row>
    <row r="530" spans="23:25" x14ac:dyDescent="0.25">
      <c r="W530" s="3">
        <v>42290</v>
      </c>
      <c r="X530" s="2">
        <v>0.66420000000000001</v>
      </c>
      <c r="Y530" s="2">
        <f t="shared" si="10"/>
        <v>-1.1377368235546061E-2</v>
      </c>
    </row>
    <row r="531" spans="23:25" x14ac:dyDescent="0.25">
      <c r="W531" s="3">
        <v>42289</v>
      </c>
      <c r="X531" s="2">
        <v>0.67179999999999995</v>
      </c>
      <c r="Y531" s="2">
        <f t="shared" si="10"/>
        <v>4.7747031921941642E-3</v>
      </c>
    </row>
    <row r="532" spans="23:25" x14ac:dyDescent="0.25">
      <c r="W532" s="3">
        <v>42286</v>
      </c>
      <c r="X532" s="2">
        <v>0.66859999999999997</v>
      </c>
      <c r="Y532" s="2">
        <f t="shared" si="10"/>
        <v>2.8458043619839983E-3</v>
      </c>
    </row>
    <row r="533" spans="23:25" x14ac:dyDescent="0.25">
      <c r="W533" s="3">
        <v>42285</v>
      </c>
      <c r="X533" s="2">
        <v>0.66669999999999996</v>
      </c>
      <c r="Y533" s="2">
        <f t="shared" si="10"/>
        <v>8.5863297723279119E-3</v>
      </c>
    </row>
    <row r="534" spans="23:25" x14ac:dyDescent="0.25">
      <c r="W534" s="3">
        <v>42284</v>
      </c>
      <c r="X534" s="2">
        <v>0.66100000000000003</v>
      </c>
      <c r="Y534" s="2">
        <f t="shared" si="10"/>
        <v>1.0035054563148956E-2</v>
      </c>
    </row>
    <row r="535" spans="23:25" x14ac:dyDescent="0.25">
      <c r="W535" s="3">
        <v>42283</v>
      </c>
      <c r="X535" s="2">
        <v>0.65439999999999998</v>
      </c>
      <c r="Y535" s="2">
        <f t="shared" si="10"/>
        <v>8.2860685844472343E-3</v>
      </c>
    </row>
    <row r="536" spans="23:25" x14ac:dyDescent="0.25">
      <c r="W536" s="3">
        <v>42282</v>
      </c>
      <c r="X536" s="2">
        <v>0.64900000000000002</v>
      </c>
      <c r="Y536" s="2">
        <f t="shared" si="10"/>
        <v>9.1324835632724723E-3</v>
      </c>
    </row>
    <row r="537" spans="23:25" x14ac:dyDescent="0.25">
      <c r="W537" s="3">
        <v>42279</v>
      </c>
      <c r="X537" s="2">
        <v>0.6431</v>
      </c>
      <c r="Y537" s="2">
        <f t="shared" si="10"/>
        <v>4.9883189954028715E-3</v>
      </c>
    </row>
    <row r="538" spans="23:25" x14ac:dyDescent="0.25">
      <c r="W538" s="3">
        <v>42278</v>
      </c>
      <c r="X538" s="2">
        <v>0.63990000000000002</v>
      </c>
      <c r="Y538" s="2">
        <f t="shared" si="10"/>
        <v>0</v>
      </c>
    </row>
    <row r="539" spans="23:25" x14ac:dyDescent="0.25">
      <c r="W539" s="3">
        <v>42277</v>
      </c>
      <c r="X539" s="2">
        <v>0.63990000000000002</v>
      </c>
      <c r="Y539" s="2">
        <f t="shared" si="10"/>
        <v>8.3170349963194341E-3</v>
      </c>
    </row>
    <row r="540" spans="23:25" x14ac:dyDescent="0.25">
      <c r="W540" s="3">
        <v>42276</v>
      </c>
      <c r="X540" s="2">
        <v>0.63460000000000005</v>
      </c>
      <c r="Y540" s="2">
        <f t="shared" si="10"/>
        <v>2.6824473678356692E-3</v>
      </c>
    </row>
    <row r="541" spans="23:25" x14ac:dyDescent="0.25">
      <c r="W541" s="3">
        <v>42275</v>
      </c>
      <c r="X541" s="2">
        <v>0.63290000000000002</v>
      </c>
      <c r="Y541" s="2">
        <f t="shared" si="10"/>
        <v>-8.8092436913341666E-3</v>
      </c>
    </row>
    <row r="542" spans="23:25" x14ac:dyDescent="0.25">
      <c r="W542" s="3">
        <v>42272</v>
      </c>
      <c r="X542" s="2">
        <v>0.63849999999999996</v>
      </c>
      <c r="Y542" s="2">
        <f t="shared" si="10"/>
        <v>4.7095848430851669E-3</v>
      </c>
    </row>
    <row r="543" spans="23:25" x14ac:dyDescent="0.25">
      <c r="W543" s="3">
        <v>42271</v>
      </c>
      <c r="X543" s="2">
        <v>0.63549999999999995</v>
      </c>
      <c r="Y543" s="2">
        <f t="shared" si="10"/>
        <v>1.2827794872930993E-2</v>
      </c>
    </row>
    <row r="544" spans="23:25" x14ac:dyDescent="0.25">
      <c r="W544" s="3">
        <v>42270</v>
      </c>
      <c r="X544" s="2">
        <v>0.62739999999999996</v>
      </c>
      <c r="Y544" s="2">
        <f t="shared" si="10"/>
        <v>-3.182688873728677E-3</v>
      </c>
    </row>
    <row r="545" spans="23:25" x14ac:dyDescent="0.25">
      <c r="W545" s="3">
        <v>42269</v>
      </c>
      <c r="X545" s="2">
        <v>0.62939999999999996</v>
      </c>
      <c r="Y545" s="2">
        <f t="shared" si="10"/>
        <v>-3.8059037376784121E-3</v>
      </c>
    </row>
    <row r="546" spans="23:25" x14ac:dyDescent="0.25">
      <c r="W546" s="3">
        <v>42268</v>
      </c>
      <c r="X546" s="2">
        <v>0.63180000000000003</v>
      </c>
      <c r="Y546" s="2">
        <f t="shared" si="10"/>
        <v>-1.2739025777429714E-2</v>
      </c>
    </row>
    <row r="547" spans="23:25" x14ac:dyDescent="0.25">
      <c r="W547" s="3">
        <v>42265</v>
      </c>
      <c r="X547" s="2">
        <v>0.63990000000000002</v>
      </c>
      <c r="Y547" s="2">
        <f t="shared" si="10"/>
        <v>7.3720042124886323E-3</v>
      </c>
    </row>
    <row r="548" spans="23:25" x14ac:dyDescent="0.25">
      <c r="W548" s="3">
        <v>42264</v>
      </c>
      <c r="X548" s="2">
        <v>0.63519999999999999</v>
      </c>
      <c r="Y548" s="2">
        <f t="shared" si="10"/>
        <v>-2.3586770900537414E-3</v>
      </c>
    </row>
    <row r="549" spans="23:25" x14ac:dyDescent="0.25">
      <c r="W549" s="3">
        <v>42263</v>
      </c>
      <c r="X549" s="2">
        <v>0.63670000000000004</v>
      </c>
      <c r="Y549" s="2">
        <f t="shared" si="10"/>
        <v>1.8864963934709647E-3</v>
      </c>
    </row>
    <row r="550" spans="23:25" x14ac:dyDescent="0.25">
      <c r="W550" s="3">
        <v>42262</v>
      </c>
      <c r="X550" s="2">
        <v>0.63549999999999995</v>
      </c>
      <c r="Y550" s="2">
        <f t="shared" si="10"/>
        <v>3.7837030794278517E-3</v>
      </c>
    </row>
    <row r="551" spans="23:25" x14ac:dyDescent="0.25">
      <c r="W551" s="3">
        <v>42261</v>
      </c>
      <c r="X551" s="2">
        <v>0.6331</v>
      </c>
      <c r="Y551" s="2">
        <f t="shared" si="10"/>
        <v>2.0554991820959595E-3</v>
      </c>
    </row>
    <row r="552" spans="23:25" x14ac:dyDescent="0.25">
      <c r="W552" s="3">
        <v>42258</v>
      </c>
      <c r="X552" s="2">
        <v>0.63180000000000003</v>
      </c>
      <c r="Y552" s="2">
        <f t="shared" si="10"/>
        <v>4.2826617920009493E-3</v>
      </c>
    </row>
    <row r="553" spans="23:25" x14ac:dyDescent="0.25">
      <c r="W553" s="3">
        <v>42257</v>
      </c>
      <c r="X553" s="2">
        <v>0.62909999999999999</v>
      </c>
      <c r="Y553" s="2">
        <f t="shared" si="10"/>
        <v>-1.6552754383815173E-2</v>
      </c>
    </row>
    <row r="554" spans="23:25" x14ac:dyDescent="0.25">
      <c r="W554" s="3">
        <v>42256</v>
      </c>
      <c r="X554" s="2">
        <v>0.63959999999999995</v>
      </c>
      <c r="Y554" s="2">
        <f t="shared" si="10"/>
        <v>8.1633106391608354E-3</v>
      </c>
    </row>
    <row r="555" spans="23:25" x14ac:dyDescent="0.25">
      <c r="W555" s="3">
        <v>42255</v>
      </c>
      <c r="X555" s="2">
        <v>0.63439999999999996</v>
      </c>
      <c r="Y555" s="2">
        <f t="shared" si="10"/>
        <v>1.3489056389982481E-2</v>
      </c>
    </row>
    <row r="556" spans="23:25" x14ac:dyDescent="0.25">
      <c r="W556" s="3">
        <v>42254</v>
      </c>
      <c r="X556" s="2">
        <v>0.62590000000000001</v>
      </c>
      <c r="Y556" s="2">
        <f t="shared" si="10"/>
        <v>-4.1454140996462618E-3</v>
      </c>
    </row>
    <row r="557" spans="23:25" x14ac:dyDescent="0.25">
      <c r="W557" s="3">
        <v>42251</v>
      </c>
      <c r="X557" s="2">
        <v>0.62849999999999995</v>
      </c>
      <c r="Y557" s="2">
        <f t="shared" si="10"/>
        <v>-1.7975886115112631E-2</v>
      </c>
    </row>
    <row r="558" spans="23:25" x14ac:dyDescent="0.25">
      <c r="W558" s="3">
        <v>42250</v>
      </c>
      <c r="X558" s="2">
        <v>0.63990000000000002</v>
      </c>
      <c r="Y558" s="2">
        <f t="shared" si="10"/>
        <v>8.0019254931604795E-3</v>
      </c>
    </row>
    <row r="559" spans="23:25" x14ac:dyDescent="0.25">
      <c r="W559" s="3">
        <v>42249</v>
      </c>
      <c r="X559" s="2">
        <v>0.63480000000000003</v>
      </c>
      <c r="Y559" s="2">
        <f t="shared" si="10"/>
        <v>1.5765413954335931E-3</v>
      </c>
    </row>
    <row r="560" spans="23:25" x14ac:dyDescent="0.25">
      <c r="W560" s="3">
        <v>42248</v>
      </c>
      <c r="X560" s="2">
        <v>0.63380000000000003</v>
      </c>
      <c r="Y560" s="2">
        <f t="shared" si="10"/>
        <v>-3.1550718040557267E-4</v>
      </c>
    </row>
    <row r="561" spans="23:25" x14ac:dyDescent="0.25">
      <c r="W561" s="3">
        <v>42247</v>
      </c>
      <c r="X561" s="2">
        <v>0.63400000000000001</v>
      </c>
      <c r="Y561" s="2">
        <f t="shared" si="10"/>
        <v>-1.9369552769659661E-2</v>
      </c>
    </row>
    <row r="562" spans="23:25" x14ac:dyDescent="0.25">
      <c r="W562" s="3">
        <v>42244</v>
      </c>
      <c r="X562" s="2">
        <v>0.64639999999999997</v>
      </c>
      <c r="Y562" s="2">
        <f t="shared" si="10"/>
        <v>-6.1862049606627894E-4</v>
      </c>
    </row>
    <row r="563" spans="23:25" x14ac:dyDescent="0.25">
      <c r="W563" s="3">
        <v>42243</v>
      </c>
      <c r="X563" s="2">
        <v>0.64680000000000004</v>
      </c>
      <c r="Y563" s="2">
        <f t="shared" si="10"/>
        <v>4.4936931588138796E-3</v>
      </c>
    </row>
    <row r="564" spans="23:25" x14ac:dyDescent="0.25">
      <c r="W564" s="3">
        <v>42242</v>
      </c>
      <c r="X564" s="2">
        <v>0.64390000000000003</v>
      </c>
      <c r="Y564" s="2">
        <f t="shared" si="10"/>
        <v>-5.4209069480061229E-3</v>
      </c>
    </row>
    <row r="565" spans="23:25" x14ac:dyDescent="0.25">
      <c r="W565" s="3">
        <v>42241</v>
      </c>
      <c r="X565" s="2">
        <v>0.64739999999999998</v>
      </c>
      <c r="Y565" s="2">
        <f t="shared" si="10"/>
        <v>-1.5434483693770422E-3</v>
      </c>
    </row>
    <row r="566" spans="23:25" x14ac:dyDescent="0.25">
      <c r="W566" s="3">
        <v>42240</v>
      </c>
      <c r="X566" s="2">
        <v>0.64839999999999998</v>
      </c>
      <c r="Y566" s="2">
        <f t="shared" si="10"/>
        <v>-3.0678184124477155E-2</v>
      </c>
    </row>
    <row r="567" spans="23:25" x14ac:dyDescent="0.25">
      <c r="W567" s="3">
        <v>42237</v>
      </c>
      <c r="X567" s="2">
        <v>0.66859999999999997</v>
      </c>
      <c r="Y567" s="2">
        <f t="shared" si="10"/>
        <v>8.2601656111761408E-3</v>
      </c>
    </row>
    <row r="568" spans="23:25" x14ac:dyDescent="0.25">
      <c r="W568" s="3">
        <v>42236</v>
      </c>
      <c r="X568" s="2">
        <v>0.66310000000000002</v>
      </c>
      <c r="Y568" s="2">
        <f t="shared" si="10"/>
        <v>4.5344696800968531E-3</v>
      </c>
    </row>
    <row r="569" spans="23:25" x14ac:dyDescent="0.25">
      <c r="W569" s="3">
        <v>42235</v>
      </c>
      <c r="X569" s="2">
        <v>0.66010000000000002</v>
      </c>
      <c r="Y569" s="2">
        <f t="shared" si="10"/>
        <v>0</v>
      </c>
    </row>
    <row r="570" spans="23:25" x14ac:dyDescent="0.25">
      <c r="W570" s="3">
        <v>42234</v>
      </c>
      <c r="X570" s="2">
        <v>0.66010000000000002</v>
      </c>
      <c r="Y570" s="2">
        <f t="shared" si="10"/>
        <v>4.250803425194568E-3</v>
      </c>
    </row>
    <row r="571" spans="23:25" x14ac:dyDescent="0.25">
      <c r="W571" s="3">
        <v>42233</v>
      </c>
      <c r="X571" s="2">
        <v>0.6573</v>
      </c>
      <c r="Y571" s="2">
        <f t="shared" si="10"/>
        <v>3.9634198224849215E-3</v>
      </c>
    </row>
    <row r="572" spans="23:25" x14ac:dyDescent="0.25">
      <c r="W572" s="3">
        <v>42230</v>
      </c>
      <c r="X572" s="2">
        <v>0.65469999999999995</v>
      </c>
      <c r="Y572" s="2">
        <f t="shared" si="10"/>
        <v>-3.6590984567765913E-3</v>
      </c>
    </row>
    <row r="573" spans="23:25" x14ac:dyDescent="0.25">
      <c r="W573" s="3">
        <v>42229</v>
      </c>
      <c r="X573" s="2">
        <v>0.65710000000000002</v>
      </c>
      <c r="Y573" s="2">
        <f t="shared" si="10"/>
        <v>-7.42934203318606E-3</v>
      </c>
    </row>
    <row r="574" spans="23:25" x14ac:dyDescent="0.25">
      <c r="W574" s="3">
        <v>42228</v>
      </c>
      <c r="X574" s="2">
        <v>0.66200000000000003</v>
      </c>
      <c r="Y574" s="2">
        <f t="shared" si="10"/>
        <v>1.2770012391215163E-2</v>
      </c>
    </row>
    <row r="575" spans="23:25" x14ac:dyDescent="0.25">
      <c r="W575" s="3">
        <v>42227</v>
      </c>
      <c r="X575" s="2">
        <v>0.65359999999999996</v>
      </c>
      <c r="Y575" s="2">
        <f t="shared" si="10"/>
        <v>-1.2618943579084083E-2</v>
      </c>
    </row>
    <row r="576" spans="23:25" x14ac:dyDescent="0.25">
      <c r="W576" s="3">
        <v>42226</v>
      </c>
      <c r="X576" s="2">
        <v>0.66190000000000004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7.6421000000000001</v>
      </c>
      <c r="Y578" s="2">
        <f t="shared" si="10"/>
        <v>2.0827473585969458E-3</v>
      </c>
    </row>
    <row r="579" spans="23:25" x14ac:dyDescent="0.25">
      <c r="W579" s="3">
        <v>42221</v>
      </c>
      <c r="X579" s="2">
        <v>7.6261999999999999</v>
      </c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USDBRL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20</v>
      </c>
      <c r="W2" s="3">
        <f>D1</f>
        <v>43025</v>
      </c>
      <c r="AA2" s="2">
        <v>62</v>
      </c>
      <c r="AB2" s="2">
        <f ca="1">AVERAGE(OFFSET($X$5,0,0,AA2,1))</f>
        <v>3.1474177419354836</v>
      </c>
      <c r="AC2" s="46">
        <f ca="1">STDEV(OFFSET($Y$5,0,0,AA2,1))*SQRT(250)</f>
        <v>8.5439591302175488E-2</v>
      </c>
      <c r="AD2" s="2">
        <f ca="1">MAX(OFFSET($X$5,0,0,AA2,1))</f>
        <v>3.1937000000000002</v>
      </c>
      <c r="AE2" s="2">
        <f ca="1">MIN(OFFSET($X$5,0,0,AA2,1))</f>
        <v>3.0872000000000002</v>
      </c>
      <c r="AF2" s="2">
        <f ca="1">AD2-AE2</f>
        <v>0.10650000000000004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3.1930247999999994</v>
      </c>
      <c r="AC3" s="46">
        <f ca="1">STDEV(OFFSET($Y$5,0,0,AA3,1))*SQRT(250)</f>
        <v>0.1506564424426971</v>
      </c>
      <c r="AD3" s="2">
        <f ca="1">MAX(OFFSET($X$5,0,0,AA3,1))</f>
        <v>3.3757999999999999</v>
      </c>
      <c r="AE3" s="2">
        <f ca="1">MIN(OFFSET($X$5,0,0,AA3,1))</f>
        <v>3.0872000000000002</v>
      </c>
      <c r="AF3" s="2">
        <f t="shared" ref="AF3:AF5" ca="1" si="1">AD3-AE3</f>
        <v>0.28859999999999975</v>
      </c>
    </row>
    <row r="4" spans="1:32" x14ac:dyDescent="0.25">
      <c r="D4"/>
      <c r="AA4" s="2">
        <v>185</v>
      </c>
      <c r="AB4" s="2">
        <f t="shared" ca="1" si="0"/>
        <v>3.1703556756756752</v>
      </c>
      <c r="AC4" s="46">
        <f ca="1">STDEV(OFFSET($Y$5,0,0,AA4,1))*SQRT(250)</f>
        <v>0.14383680588528319</v>
      </c>
      <c r="AD4" s="2">
        <f ca="1">MAX(OFFSET($X$5,0,0,AA4,1))</f>
        <v>3.3757999999999999</v>
      </c>
      <c r="AE4" s="2">
        <f ca="1">MIN(OFFSET($X$5,0,0,AA4,1))</f>
        <v>3.0573999999999999</v>
      </c>
      <c r="AF4" s="2">
        <f t="shared" ca="1" si="1"/>
        <v>0.31840000000000002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_xll.BDH(W1,"PX_LAST",W3,W2,"Sort=D","cols=2;rows=550")</f>
        <v>43025</v>
      </c>
      <c r="X5" s="2">
        <v>3.1781999999999999</v>
      </c>
      <c r="Y5" s="2">
        <f>LN(X5/X6)</f>
        <v>2.7727032698280532E-3</v>
      </c>
      <c r="AA5" s="2">
        <v>250</v>
      </c>
      <c r="AB5" s="2">
        <f t="shared" ca="1" si="0"/>
        <v>3.2020087999999993</v>
      </c>
      <c r="AC5" s="46">
        <f ca="1">STDEV(OFFSET($Y$5,0,0,AA5,1))*SQRT(250)</f>
        <v>0.14807209300246468</v>
      </c>
      <c r="AD5" s="2">
        <f ca="1">MAX(OFFSET($X$5,0,0,AA5,1))</f>
        <v>3.4769000000000001</v>
      </c>
      <c r="AE5" s="2">
        <f ca="1">MIN(OFFSET($X$5,0,0,AA5,1))</f>
        <v>3.0573999999999999</v>
      </c>
      <c r="AF5" s="2">
        <f t="shared" ca="1" si="1"/>
        <v>0.41950000000000021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3.1811851720469502</v>
      </c>
      <c r="E6" s="128">
        <f ca="1">SUMIFS(INDIRECT("fincad_data!"&amp;E$3),fincad_data!$C:$C,$C6,fincad_data!$D:$D,$C6,fincad_data!$B:$B,$D$2,fincad_data!D:D,$C6,fincad_data!A:A,$D$1)</f>
        <v>3.2182210000000002</v>
      </c>
      <c r="F6" s="129">
        <f ca="1">SUMIFS(INDIRECT("fincad_data!"&amp;F$3),fincad_data!$C:$C,$C6,fincad_data!$D:$D,$C6,fincad_data!$B:$B,$D$2,fincad_data!D:D,$C6,fincad_data!A:A,$D$1)</f>
        <v>0.113932361327986</v>
      </c>
      <c r="G6" s="129">
        <f ca="1">SUMIFS(INDIRECT("fincad_data!"&amp;G$3),fincad_data!$C:$C,$C6,fincad_data!$D:$D,$C6,fincad_data!$B:$B,$D$2,fincad_data!D:D,$C6,fincad_data!A:A,$D$1)</f>
        <v>0.11725957561646699</v>
      </c>
      <c r="H6" s="130">
        <f ca="1">SUMIFS(INDIRECT("fincad_data!"&amp;H$3),fincad_data!$C:$C,$C6,fincad_data!$D:$D,$C6,fincad_data!$B:$B,$D$2,fincad_data!D:D,$C6,fincad_data!A:A,$D$1)</f>
        <v>1.7337867908394901E-2</v>
      </c>
      <c r="I6" s="130">
        <f ca="1">SUMIFS(INDIRECT("fincad_data!"&amp;I$3),fincad_data!$C:$C,$C6,fincad_data!$D:$D,$C6,fincad_data!$B:$B,$D$2,fincad_data!D:D,$C6,fincad_data!A:A,$D$1)</f>
        <v>2.3407064948823601E-2</v>
      </c>
      <c r="J6" s="129">
        <f ca="1">SUMIFS(INDIRECT("fincad_data!"&amp;J$3),fincad_data!$C:$C,$C6,fincad_data!$D:$D,$C6,fincad_data!$B:$B,$D$2,fincad_data!D:D,$C6,fincad_data!A:A,$D$1)</f>
        <v>4.7184864035966459E-2</v>
      </c>
      <c r="K6" s="128">
        <f ca="1">SUMIFS(INDIRECT("fincad_data!"&amp;K$3),fincad_data!$C:$C,$C6,fincad_data!$D:$D,$C6,fincad_data!$B:$B,$D$2,fincad_data!D:D,$C6,fincad_data!A:A,$D$1)</f>
        <v>3.1988068111687515</v>
      </c>
      <c r="L6" s="128">
        <f ca="1">SUMIFS(INDIRECT("fincad_data!"&amp;L$3),fincad_data!$C:$C,$C6,fincad_data!$D:$D,$C6,fincad_data!$B:$B,$D$2,fincad_data!D:D,$C6,fincad_data!A:A,$D$1)</f>
        <v>3.1446147972028413</v>
      </c>
      <c r="W6" s="3">
        <v>43024</v>
      </c>
      <c r="X6" s="2">
        <v>3.1694</v>
      </c>
      <c r="Y6" s="2">
        <f t="shared" ref="Y6:Y69" si="2">LN(X6/X7)</f>
        <v>7.4104908904847507E-3</v>
      </c>
      <c r="AA6" s="2">
        <v>500</v>
      </c>
      <c r="AB6" s="2">
        <f t="shared" ca="1" si="0"/>
        <v>3.3941214</v>
      </c>
      <c r="AC6" s="46">
        <f ca="1">STDEV(OFFSET($Y$5,0,0,AA6,1))*SQRT(250)</f>
        <v>0.16627330839097529</v>
      </c>
      <c r="AD6" s="2">
        <f ca="1">MAX(OFFSET($X$5,0,0,AA6,1))</f>
        <v>4.1551999999999998</v>
      </c>
      <c r="AE6" s="2">
        <f ca="1">MIN(OFFSET($X$5,0,0,AA6,1))</f>
        <v>3.0573999999999999</v>
      </c>
      <c r="AF6" s="2">
        <f ca="1">AD6-AE6</f>
        <v>1.0977999999999999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3.1811851720469502</v>
      </c>
      <c r="E7" s="128">
        <f ca="1">SUMIFS(INDIRECT("fincad_data!"&amp;E$3),fincad_data!$C:$C,$C7,fincad_data!$D:$D,$C7,fincad_data!$B:$B,$D$2,fincad_data!D:D,$C7,fincad_data!A:A,$D$1)</f>
        <v>3.2532030000000001</v>
      </c>
      <c r="F7" s="129">
        <f ca="1">SUMIFS(INDIRECT("fincad_data!"&amp;F$3),fincad_data!$C:$C,$C7,fincad_data!$D:$D,$C7,fincad_data!$B:$B,$D$2,fincad_data!D:D,$C7,fincad_data!A:A,$D$1)</f>
        <v>0.119435018872094</v>
      </c>
      <c r="G7" s="129">
        <f ca="1">SUMIFS(INDIRECT("fincad_data!"&amp;G$3),fincad_data!$C:$C,$C7,fincad_data!$D:$D,$C7,fincad_data!$B:$B,$D$2,fincad_data!D:D,$C7,fincad_data!A:A,$D$1)</f>
        <v>0.124515196590921</v>
      </c>
      <c r="H7" s="130">
        <f ca="1">SUMIFS(INDIRECT("fincad_data!"&amp;H$3),fincad_data!$C:$C,$C7,fincad_data!$D:$D,$C7,fincad_data!$B:$B,$D$2,fincad_data!D:D,$C7,fincad_data!A:A,$D$1)</f>
        <v>2.3202838191134098E-2</v>
      </c>
      <c r="I7" s="130">
        <f ca="1">SUMIFS(INDIRECT("fincad_data!"&amp;I$3),fincad_data!$C:$C,$C7,fincad_data!$D:$D,$C7,fincad_data!$B:$B,$D$2,fincad_data!D:D,$C7,fincad_data!A:A,$D$1)</f>
        <v>3.4831206246958797E-2</v>
      </c>
      <c r="J7" s="129">
        <f ca="1">SUMIFS(INDIRECT("fincad_data!"&amp;J$3),fincad_data!$C:$C,$C7,fincad_data!$D:$D,$C7,fincad_data!$B:$B,$D$2,fincad_data!D:D,$C7,fincad_data!A:A,$D$1)</f>
        <v>4.6161996551632598E-2</v>
      </c>
      <c r="K7" s="128">
        <f ca="1">SUMIFS(INDIRECT("fincad_data!"&amp;K$3),fincad_data!$C:$C,$C7,fincad_data!$D:$D,$C7,fincad_data!$B:$B,$D$2,fincad_data!D:D,$C7,fincad_data!A:A,$D$1)</f>
        <v>3.2158083963699986</v>
      </c>
      <c r="L7" s="128">
        <f ca="1">SUMIFS(INDIRECT("fincad_data!"&amp;L$3),fincad_data!$C:$C,$C7,fincad_data!$D:$D,$C7,fincad_data!$B:$B,$D$2,fincad_data!D:D,$C7,fincad_data!A:A,$D$1)</f>
        <v>3.1437039976775059</v>
      </c>
      <c r="W7" s="3">
        <v>43021</v>
      </c>
      <c r="X7" s="2">
        <v>3.1459999999999999</v>
      </c>
      <c r="Y7" s="2">
        <f t="shared" si="2"/>
        <v>-8.5457079649724488E-3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3.1811851720469502</v>
      </c>
      <c r="E8" s="128">
        <f ca="1">SUMIFS(INDIRECT("fincad_data!"&amp;E$3),fincad_data!$C:$C,$C8,fincad_data!$D:$D,$C8,fincad_data!$B:$B,$D$2,fincad_data!D:D,$C8,fincad_data!A:A,$D$1)</f>
        <v>3.2888980000000001</v>
      </c>
      <c r="F8" s="129">
        <f ca="1">SUMIFS(INDIRECT("fincad_data!"&amp;F$3),fincad_data!$C:$C,$C8,fincad_data!$D:$D,$C8,fincad_data!$B:$B,$D$2,fincad_data!D:D,$C8,fincad_data!A:A,$D$1)</f>
        <v>0.132072008829799</v>
      </c>
      <c r="G8" s="129">
        <f ca="1">SUMIFS(INDIRECT("fincad_data!"&amp;G$3),fincad_data!$C:$C,$C8,fincad_data!$D:$D,$C8,fincad_data!$B:$B,$D$2,fincad_data!D:D,$C8,fincad_data!A:A,$D$1)</f>
        <v>0.13829296333220301</v>
      </c>
      <c r="H8" s="130">
        <f ca="1">SUMIFS(INDIRECT("fincad_data!"&amp;H$3),fincad_data!$C:$C,$C8,fincad_data!$D:$D,$C8,fincad_data!$B:$B,$D$2,fincad_data!D:D,$C8,fincad_data!A:A,$D$1)</f>
        <v>2.9992069604955599E-2</v>
      </c>
      <c r="I8" s="130">
        <f ca="1">SUMIFS(INDIRECT("fincad_data!"&amp;I$3),fincad_data!$C:$C,$C8,fincad_data!$D:$D,$C8,fincad_data!$B:$B,$D$2,fincad_data!D:D,$C8,fincad_data!A:A,$D$1)</f>
        <v>4.7185612707852105E-2</v>
      </c>
      <c r="J8" s="129">
        <f ca="1">SUMIFS(INDIRECT("fincad_data!"&amp;J$3),fincad_data!$C:$C,$C8,fincad_data!$D:$D,$C8,fincad_data!$B:$B,$D$2,fincad_data!D:D,$C8,fincad_data!A:A,$D$1)</f>
        <v>4.6052264837239607E-2</v>
      </c>
      <c r="K8" s="128">
        <f ca="1">SUMIFS(INDIRECT("fincad_data!"&amp;K$3),fincad_data!$C:$C,$C8,fincad_data!$D:$D,$C8,fincad_data!$B:$B,$D$2,fincad_data!D:D,$C8,fincad_data!A:A,$D$1)</f>
        <v>3.2333060136887877</v>
      </c>
      <c r="L8" s="128">
        <f ca="1">SUMIFS(INDIRECT("fincad_data!"&amp;L$3),fincad_data!$C:$C,$C8,fincad_data!$D:$D,$C8,fincad_data!$B:$B,$D$2,fincad_data!D:D,$C8,fincad_data!A:A,$D$1)</f>
        <v>3.1407020494632691</v>
      </c>
      <c r="W8" s="3">
        <v>43019</v>
      </c>
      <c r="X8" s="2">
        <v>3.173</v>
      </c>
      <c r="Y8" s="2">
        <f t="shared" si="2"/>
        <v>-2.3294624441328447E-3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3.1811851720469502</v>
      </c>
      <c r="E9" s="128">
        <f ca="1">SUMIFS(INDIRECT("fincad_data!"&amp;E$3),fincad_data!$C:$C,$C9,fincad_data!$D:$D,$C9,fincad_data!$B:$B,$D$2,fincad_data!D:D,$C9,fincad_data!A:A,$D$1)</f>
        <v>3.3274949999999999</v>
      </c>
      <c r="F9" s="129">
        <f ca="1">SUMIFS(INDIRECT("fincad_data!"&amp;F$3),fincad_data!$C:$C,$C9,fincad_data!$D:$D,$C9,fincad_data!$B:$B,$D$2,fincad_data!D:D,$C9,fincad_data!A:A,$D$1)</f>
        <v>0.137559180645181</v>
      </c>
      <c r="G9" s="129">
        <f ca="1">SUMIFS(INDIRECT("fincad_data!"&amp;G$3),fincad_data!$C:$C,$C9,fincad_data!$D:$D,$C9,fincad_data!$B:$B,$D$2,fincad_data!D:D,$C9,fincad_data!A:A,$D$1)</f>
        <v>0.144752012414533</v>
      </c>
      <c r="H9" s="130">
        <f ca="1">SUMIFS(INDIRECT("fincad_data!"&amp;H$3),fincad_data!$C:$C,$C9,fincad_data!$D:$D,$C9,fincad_data!$B:$B,$D$2,fincad_data!D:D,$C9,fincad_data!A:A,$D$1)</f>
        <v>3.3979462072629904E-2</v>
      </c>
      <c r="I9" s="130">
        <f ca="1">SUMIFS(INDIRECT("fincad_data!"&amp;I$3),fincad_data!$C:$C,$C9,fincad_data!$D:$D,$C9,fincad_data!$B:$B,$D$2,fincad_data!D:D,$C9,fincad_data!A:A,$D$1)</f>
        <v>5.6860838279734698E-2</v>
      </c>
      <c r="J9" s="129">
        <f ca="1">SUMIFS(INDIRECT("fincad_data!"&amp;J$3),fincad_data!$C:$C,$C9,fincad_data!$D:$D,$C9,fincad_data!$B:$B,$D$2,fincad_data!D:D,$C9,fincad_data!A:A,$D$1)</f>
        <v>4.688326661455533E-2</v>
      </c>
      <c r="K9" s="128">
        <f ca="1">SUMIFS(INDIRECT("fincad_data!"&amp;K$3),fincad_data!$C:$C,$C9,fincad_data!$D:$D,$C9,fincad_data!$B:$B,$D$2,fincad_data!D:D,$C9,fincad_data!A:A,$D$1)</f>
        <v>3.2530604989001928</v>
      </c>
      <c r="L9" s="128">
        <f ca="1">SUMIFS(INDIRECT("fincad_data!"&amp;L$3),fincad_data!$C:$C,$C9,fincad_data!$D:$D,$C9,fincad_data!$B:$B,$D$2,fincad_data!D:D,$C9,fincad_data!A:A,$D$1)</f>
        <v>3.1484703373210463</v>
      </c>
      <c r="W9" s="3">
        <v>43018</v>
      </c>
      <c r="X9" s="2">
        <v>3.1804000000000001</v>
      </c>
      <c r="Y9" s="2">
        <f t="shared" si="2"/>
        <v>-2.4808843412002075E-3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3.1811851720469502</v>
      </c>
      <c r="E10" s="128">
        <f ca="1">SUMIFS(INDIRECT("fincad_data!"&amp;E$3),fincad_data!$C:$C,$C10,fincad_data!$D:$D,$C10,fincad_data!$B:$B,$D$2,fincad_data!D:D,$C10,fincad_data!A:A,$D$1)</f>
        <v>3.521077</v>
      </c>
      <c r="F10" s="129">
        <f ca="1">SUMIFS(INDIRECT("fincad_data!"&amp;F$3),fincad_data!$C:$C,$C10,fincad_data!$D:$D,$C10,fincad_data!$B:$B,$D$2,fincad_data!D:D,$C10,fincad_data!A:A,$D$1)</f>
        <v>0.13641391470380501</v>
      </c>
      <c r="G10" s="129">
        <f ca="1">SUMIFS(INDIRECT("fincad_data!"&amp;G$3),fincad_data!$C:$C,$C10,fincad_data!$D:$D,$C10,fincad_data!$B:$B,$D$2,fincad_data!D:D,$C10,fincad_data!A:A,$D$1)</f>
        <v>0.14758474849585901</v>
      </c>
      <c r="H10" s="130">
        <f ca="1">SUMIFS(INDIRECT("fincad_data!"&amp;H$3),fincad_data!$C:$C,$C10,fincad_data!$D:$D,$C10,fincad_data!$B:$B,$D$2,fincad_data!D:D,$C10,fincad_data!A:A,$D$1)</f>
        <v>3.3622581786565804E-2</v>
      </c>
      <c r="I10" s="130">
        <f ca="1">SUMIFS(INDIRECT("fincad_data!"&amp;I$3),fincad_data!$C:$C,$C10,fincad_data!$D:$D,$C10,fincad_data!$B:$B,$D$2,fincad_data!D:D,$C10,fincad_data!A:A,$D$1)</f>
        <v>8.0473125149182201E-2</v>
      </c>
      <c r="J10" s="129">
        <f ca="1">SUMIFS(INDIRECT("fincad_data!"&amp;J$3),fincad_data!$C:$C,$C10,fincad_data!$D:$D,$C10,fincad_data!$B:$B,$D$2,fincad_data!D:D,$C10,fincad_data!A:A,$D$1)</f>
        <v>5.5078561056115416E-2</v>
      </c>
      <c r="K10" s="128">
        <f ca="1">SUMIFS(INDIRECT("fincad_data!"&amp;K$3),fincad_data!$C:$C,$C10,fincad_data!$D:$D,$C10,fincad_data!$B:$B,$D$2,fincad_data!D:D,$C10,fincad_data!A:A,$D$1)</f>
        <v>3.3634954123344634</v>
      </c>
      <c r="L10" s="128">
        <f ca="1">SUMIFS(INDIRECT("fincad_data!"&amp;L$3),fincad_data!$C:$C,$C10,fincad_data!$D:$D,$C10,fincad_data!$B:$B,$D$2,fincad_data!D:D,$C10,fincad_data!A:A,$D$1)</f>
        <v>3.2588288575098439</v>
      </c>
      <c r="W10" s="3">
        <v>43017</v>
      </c>
      <c r="X10" s="2">
        <v>3.1882999999999999</v>
      </c>
      <c r="Y10" s="2">
        <f t="shared" si="2"/>
        <v>1.0340897344234472E-2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43014</v>
      </c>
      <c r="X11" s="2">
        <v>3.1555</v>
      </c>
      <c r="Y11" s="2">
        <f t="shared" si="2"/>
        <v>5.0717977439916997E-4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43013</v>
      </c>
      <c r="X12" s="2">
        <v>3.1539000000000001</v>
      </c>
      <c r="Y12" s="2">
        <f t="shared" si="2"/>
        <v>6.0425066182583521E-3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43012</v>
      </c>
      <c r="X13" s="2">
        <v>3.1349</v>
      </c>
      <c r="Y13" s="2">
        <f t="shared" si="2"/>
        <v>-2.834983662500983E-3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1.5315868574464122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43011</v>
      </c>
      <c r="X14" s="2">
        <v>3.1438000000000001</v>
      </c>
      <c r="Y14" s="2">
        <f t="shared" si="2"/>
        <v>-3.4294457592359525E-3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0.50873297670488038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43010</v>
      </c>
      <c r="X15" s="2">
        <v>3.1545999999999998</v>
      </c>
      <c r="Y15" s="2">
        <f t="shared" si="2"/>
        <v>-2.5011489824020576E-3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1.0886022970798226</v>
      </c>
      <c r="F16" s="123">
        <f ca="1">SUMIFS(INDIRECT("fincad_data!"&amp;$B16),fincad_data!$C:$C,$C16,fincad_data!$D:$D,F$13,fincad_data!$B:$B,$D$2,fincad_data!$A:$A,$D$1)</f>
        <v>1.7229231294011416</v>
      </c>
      <c r="G16" s="123"/>
      <c r="H16" s="123"/>
      <c r="I16" s="123"/>
      <c r="K16" s="159">
        <f ca="1">E16/$F16</f>
        <v>0.63183451339364283</v>
      </c>
      <c r="L16" s="159">
        <f ca="1">(F16-E16)/$F16</f>
        <v>0.36816548660635717</v>
      </c>
      <c r="M16" s="123"/>
      <c r="N16" s="123"/>
      <c r="O16" s="123"/>
      <c r="S16" s="17"/>
      <c r="W16" s="3">
        <v>43007</v>
      </c>
      <c r="X16" s="2">
        <v>3.1625000000000001</v>
      </c>
      <c r="Y16" s="2">
        <f t="shared" si="2"/>
        <v>-6.4298768505024516E-3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0.85937651482954713</v>
      </c>
      <c r="F17" s="124">
        <f ca="1">SUMIFS(INDIRECT("fincad_data!"&amp;$B17),fincad_data!$C:$C,$C16,fincad_data!$D:$D,F$13,fincad_data!$B:$B,$D$2,fincad_data!$A:$A,$D$1)</f>
        <v>0.65019935069039958</v>
      </c>
      <c r="G17" s="124"/>
      <c r="H17" s="124"/>
      <c r="I17" s="124"/>
      <c r="K17" s="160">
        <f ca="1">E17/$F17</f>
        <v>1.321712354706349</v>
      </c>
      <c r="L17" s="160">
        <f ca="1">(F17-E17)/$F17</f>
        <v>-0.32171235470634885</v>
      </c>
      <c r="M17" s="124"/>
      <c r="N17" s="124"/>
      <c r="O17" s="124"/>
      <c r="S17" s="17"/>
      <c r="W17" s="3">
        <v>43006</v>
      </c>
      <c r="X17" s="2">
        <v>3.1829000000000001</v>
      </c>
      <c r="Y17" s="2">
        <f t="shared" si="2"/>
        <v>-3.2308178853656358E-3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1.0623864263476792</v>
      </c>
      <c r="F18" s="123">
        <f ca="1">SUMIFS(INDIRECT("fincad_data!"&amp;$B18),fincad_data!$C:$C,$C18,fincad_data!$D:$D,F$13,fincad_data!$B:$B,$D$2,fincad_data!$A:$A,$D$1)</f>
        <v>1.173680031254037</v>
      </c>
      <c r="G18" s="123">
        <f ca="1">SUMIFS(INDIRECT("fincad_data!"&amp;$B18),fincad_data!$C:$C,$C18,fincad_data!$D:$D,G$13,fincad_data!$B:$B,$D$2,fincad_data!$A:$A,$D$1)</f>
        <v>1.8171767539386396</v>
      </c>
      <c r="H18" s="123"/>
      <c r="I18" s="123"/>
      <c r="K18" s="159">
        <f ca="1">E18/$G18</f>
        <v>0.58463571253870039</v>
      </c>
      <c r="L18" s="159">
        <f ca="1">(F18-E18)/$G18</f>
        <v>6.1245338223227017E-2</v>
      </c>
      <c r="M18" s="159">
        <f ca="1">(G18-F18)/$G18</f>
        <v>0.35411894923807258</v>
      </c>
      <c r="N18" s="123"/>
      <c r="O18" s="123"/>
      <c r="W18" s="3">
        <v>43005</v>
      </c>
      <c r="X18" s="2">
        <v>3.1932</v>
      </c>
      <c r="Y18" s="2">
        <f t="shared" si="2"/>
        <v>8.4914181319665997E-3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0.87786490538926532</v>
      </c>
      <c r="F19" s="124">
        <f ca="1">SUMIFS(INDIRECT("fincad_data!"&amp;$B19),fincad_data!$C:$C,$C18,fincad_data!$D:$D,F$13,fincad_data!$B:$B,$D$2,fincad_data!$A:$A,$D$1)</f>
        <v>0.79376251598620651</v>
      </c>
      <c r="G19" s="124">
        <f ca="1">SUMIFS(INDIRECT("fincad_data!"&amp;$B19),fincad_data!$C:$C,$C18,fincad_data!$D:$D,G$13,fincad_data!$B:$B,$D$2,fincad_data!$A:$A,$D$1)</f>
        <v>0.71751002702901934</v>
      </c>
      <c r="H19" s="124"/>
      <c r="I19" s="124"/>
      <c r="K19" s="160">
        <f ca="1">E19/$G19</f>
        <v>1.2234879964315266</v>
      </c>
      <c r="L19" s="160">
        <f ca="1">(F19-E19)/$G19</f>
        <v>-0.11721423566901223</v>
      </c>
      <c r="M19" s="160">
        <f ca="1">(G19-F19)/$G19</f>
        <v>-0.1062737607625143</v>
      </c>
      <c r="N19" s="124"/>
      <c r="O19" s="124"/>
      <c r="W19" s="3">
        <v>43004</v>
      </c>
      <c r="X19" s="2">
        <v>3.1661999999999999</v>
      </c>
      <c r="Y19" s="2">
        <f t="shared" si="2"/>
        <v>2.0550442743547288E-3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1.0608553917692436</v>
      </c>
      <c r="F20" s="123">
        <f ca="1">SUMIFS(INDIRECT("fincad_data!"&amp;$B20),fincad_data!$C:$C,$C20,fincad_data!$D:$D,F$13,fincad_data!$B:$B,$D$2,fincad_data!$A:$A,$D$1)</f>
        <v>1.1351140582755224</v>
      </c>
      <c r="G20" s="123">
        <f ca="1">SUMIFS(INDIRECT("fincad_data!"&amp;$B20),fincad_data!$C:$C,$C20,fincad_data!$D:$D,G$13,fincad_data!$B:$B,$D$2,fincad_data!$A:$A,$D$1)</f>
        <v>1.271099929410461</v>
      </c>
      <c r="H20" s="123">
        <f ca="1">SUMIFS(INDIRECT("fincad_data!"&amp;$B20),fincad_data!$C:$C,$C20,fincad_data!$D:$D,H$13,fincad_data!$B:$B,$D$2,fincad_data!$A:$A,$D$1)</f>
        <v>1.895661681973813</v>
      </c>
      <c r="I20" s="123"/>
      <c r="K20" s="159">
        <f ca="1">E20/$H20</f>
        <v>0.55962274379289711</v>
      </c>
      <c r="L20" s="159">
        <f ca="1">(F20-E20)/$H20</f>
        <v>3.9172953281916154E-2</v>
      </c>
      <c r="M20" s="159">
        <f ca="1">(G20-F20)/$H20</f>
        <v>7.1735306161459456E-2</v>
      </c>
      <c r="N20" s="159">
        <f ca="1">(H20-G20)/$H20</f>
        <v>0.32946899676372726</v>
      </c>
      <c r="O20" s="123"/>
      <c r="W20" s="3">
        <v>43003</v>
      </c>
      <c r="X20" s="2">
        <v>3.1597</v>
      </c>
      <c r="Y20" s="2">
        <f t="shared" si="2"/>
        <v>1.1042803194820582E-2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0.95436336443713077</v>
      </c>
      <c r="F21" s="124">
        <f ca="1">SUMIFS(INDIRECT("fincad_data!"&amp;$B21),fincad_data!$C:$C,$C20,fincad_data!$D:$D,F$13,fincad_data!$B:$B,$D$2,fincad_data!$A:$A,$D$1)</f>
        <v>0.86563166408431569</v>
      </c>
      <c r="G21" s="124">
        <f ca="1">SUMIFS(INDIRECT("fincad_data!"&amp;$B21),fincad_data!$C:$C,$C20,fincad_data!$D:$D,G$13,fincad_data!$B:$B,$D$2,fincad_data!$A:$A,$D$1)</f>
        <v>0.81642102006443729</v>
      </c>
      <c r="H21" s="124">
        <f ca="1">SUMIFS(INDIRECT("fincad_data!"&amp;$B21),fincad_data!$C:$C,$C20,fincad_data!$D:$D,H$13,fincad_data!$B:$B,$D$2,fincad_data!$A:$A,$D$1)</f>
        <v>0.80877793755622895</v>
      </c>
      <c r="I21" s="124"/>
      <c r="K21" s="160">
        <f ca="1">E21/$H21</f>
        <v>1.1800066744164621</v>
      </c>
      <c r="L21" s="160">
        <f ca="1">(F21-E21)/$H21</f>
        <v>-0.10971083190142801</v>
      </c>
      <c r="M21" s="160">
        <f ca="1">(G21-F21)/$H21</f>
        <v>-6.0845680544367113E-2</v>
      </c>
      <c r="N21" s="160">
        <f ca="1">(H21-G21)/$H21</f>
        <v>-9.4501619706669603E-3</v>
      </c>
      <c r="O21" s="124"/>
      <c r="W21" s="3">
        <v>43000</v>
      </c>
      <c r="X21" s="2">
        <v>3.125</v>
      </c>
      <c r="Y21" s="2">
        <f t="shared" si="2"/>
        <v>-4.2151039544659E-3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1.0650360113227197</v>
      </c>
      <c r="F22" s="123">
        <f ca="1">SUMIFS(INDIRECT("fincad_data!"&amp;$B22),fincad_data!$C:$C,$C22,fincad_data!$D:$D,F$13,fincad_data!$B:$B,$D$2,fincad_data!$A:$A,$D$1)</f>
        <v>1.1293613811947887</v>
      </c>
      <c r="G22" s="123">
        <f ca="1">SUMIFS(INDIRECT("fincad_data!"&amp;$B22),fincad_data!$C:$C,$C22,fincad_data!$D:$D,G$13,fincad_data!$B:$B,$D$2,fincad_data!$A:$A,$D$1)</f>
        <v>1.2096010790535408</v>
      </c>
      <c r="H22" s="123">
        <f ca="1">SUMIFS(INDIRECT("fincad_data!"&amp;$B22),fincad_data!$C:$C,$C22,fincad_data!$D:$D,H$13,fincad_data!$B:$B,$D$2,fincad_data!$A:$A,$D$1)</f>
        <v>1.3090194810929037</v>
      </c>
      <c r="I22" s="123">
        <f ca="1">SUMIFS(INDIRECT("fincad_data!"&amp;$B22),fincad_data!$C:$C,$C22,fincad_data!$D:$D,I$13,fincad_data!$B:$B,$D$2,fincad_data!$A:$A,$D$1)</f>
        <v>2.2245553567806997</v>
      </c>
      <c r="K22" s="159">
        <f ca="1">E22/$I22</f>
        <v>0.47876354619648726</v>
      </c>
      <c r="L22" s="159">
        <f ca="1">(F22-E22)/$I22</f>
        <v>2.8916057168906963E-2</v>
      </c>
      <c r="M22" s="159">
        <f ca="1">(G22-F22)/$I22</f>
        <v>3.6069993769394085E-2</v>
      </c>
      <c r="N22" s="159">
        <f ca="1">(H22-G22)/$I22</f>
        <v>4.4691358988358833E-2</v>
      </c>
      <c r="O22" s="159">
        <f ca="1">(I22-H22)/$I22</f>
        <v>0.41155904387685283</v>
      </c>
      <c r="W22" s="3">
        <v>42999</v>
      </c>
      <c r="X22" s="2">
        <v>3.1381999999999999</v>
      </c>
      <c r="Y22" s="2">
        <f t="shared" si="2"/>
        <v>1.4987964602375819E-3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1.0461165817572029</v>
      </c>
      <c r="F23" s="124">
        <f ca="1">SUMIFS(INDIRECT("fincad_data!"&amp;$B23),fincad_data!$C:$C,$C22,fincad_data!$D:$D,F$13,fincad_data!$B:$B,$D$2,fincad_data!$A:$A,$D$1)</f>
        <v>1.085864610085719</v>
      </c>
      <c r="G23" s="124">
        <f ca="1">SUMIFS(INDIRECT("fincad_data!"&amp;$B23),fincad_data!$C:$C,$C22,fincad_data!$D:$D,G$13,fincad_data!$B:$B,$D$2,fincad_data!$A:$A,$D$1)</f>
        <v>1.1312998867978954</v>
      </c>
      <c r="H23" s="124">
        <f ca="1">SUMIFS(INDIRECT("fincad_data!"&amp;$B23),fincad_data!$C:$C,$C22,fincad_data!$D:$D,H$13,fincad_data!$B:$B,$D$2,fincad_data!$A:$A,$D$1)</f>
        <v>1.1843424231058479</v>
      </c>
      <c r="I23" s="124">
        <f ca="1">SUMIFS(INDIRECT("fincad_data!"&amp;$B23),fincad_data!$C:$C,$C22,fincad_data!$D:$D,I$13,fincad_data!$B:$B,$D$2,fincad_data!$A:$A,$D$1)</f>
        <v>1.3275745214605561</v>
      </c>
      <c r="K23" s="161">
        <f ca="1">E23/$I23</f>
        <v>0.78799085463488561</v>
      </c>
      <c r="L23" s="161">
        <f ca="1">(F23-E23)/$I23</f>
        <v>2.9940336821760147E-2</v>
      </c>
      <c r="M23" s="161">
        <f ca="1">(G23-F23)/$I23</f>
        <v>3.4224275908963604E-2</v>
      </c>
      <c r="N23" s="161">
        <f ca="1">(H23-G23)/$I23</f>
        <v>3.9954469937850859E-2</v>
      </c>
      <c r="O23" s="161">
        <f ca="1">(I23-H23)/$I23</f>
        <v>0.10789006269653977</v>
      </c>
      <c r="W23" s="3">
        <v>42998</v>
      </c>
      <c r="X23" s="2">
        <v>3.1335000000000002</v>
      </c>
      <c r="Y23" s="2">
        <f t="shared" si="2"/>
        <v>-6.3806031834523513E-4</v>
      </c>
    </row>
    <row r="24" spans="1:25" x14ac:dyDescent="0.25">
      <c r="A24" s="48"/>
      <c r="K24" s="16"/>
      <c r="W24" s="3">
        <v>42997</v>
      </c>
      <c r="X24" s="2">
        <v>3.1355</v>
      </c>
      <c r="Y24" s="2">
        <f t="shared" si="2"/>
        <v>-6.695254590062767E-4</v>
      </c>
    </row>
    <row r="25" spans="1:25" x14ac:dyDescent="0.25">
      <c r="A25" s="48"/>
      <c r="C25" s="41" t="s">
        <v>32</v>
      </c>
      <c r="D25" s="40">
        <f ca="1">D6</f>
        <v>3.1811851720469502</v>
      </c>
      <c r="L25" s="71"/>
      <c r="W25" s="3">
        <v>42996</v>
      </c>
      <c r="X25" s="2">
        <v>3.1375999999999999</v>
      </c>
      <c r="Y25" s="2">
        <f t="shared" si="2"/>
        <v>8.7068411759618942E-3</v>
      </c>
    </row>
    <row r="26" spans="1:25" x14ac:dyDescent="0.25">
      <c r="A26" s="48"/>
      <c r="L26" s="2"/>
      <c r="W26" s="3">
        <v>42993</v>
      </c>
      <c r="X26" s="2">
        <v>3.1103999999999998</v>
      </c>
      <c r="Y26" s="2">
        <f t="shared" si="2"/>
        <v>-3.3700864788392976E-3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42992</v>
      </c>
      <c r="X27" s="2">
        <v>3.1208999999999998</v>
      </c>
      <c r="Y27" s="2">
        <f t="shared" si="2"/>
        <v>-4.6034415236085625E-3</v>
      </c>
    </row>
    <row r="28" spans="1:25" x14ac:dyDescent="0.25">
      <c r="A28" s="48"/>
      <c r="C28" s="8" t="s">
        <v>30</v>
      </c>
      <c r="D28" s="29">
        <f ca="1">E6</f>
        <v>3.2182210000000002</v>
      </c>
      <c r="L28" s="71"/>
      <c r="W28" s="3">
        <v>42991</v>
      </c>
      <c r="X28" s="2">
        <v>3.1353</v>
      </c>
      <c r="Y28" s="2">
        <f t="shared" si="2"/>
        <v>2.9066538071969932E-3</v>
      </c>
    </row>
    <row r="29" spans="1:25" x14ac:dyDescent="0.25">
      <c r="A29" s="48"/>
      <c r="C29" s="11" t="s">
        <v>14</v>
      </c>
      <c r="D29" s="30">
        <f ca="1">E7</f>
        <v>3.2532030000000001</v>
      </c>
      <c r="W29" s="3">
        <v>42990</v>
      </c>
      <c r="X29" s="2">
        <v>3.1261999999999999</v>
      </c>
      <c r="Y29" s="2">
        <f t="shared" si="2"/>
        <v>7.4810514095030381E-3</v>
      </c>
    </row>
    <row r="30" spans="1:25" x14ac:dyDescent="0.25">
      <c r="A30" s="48"/>
      <c r="C30" s="11" t="s">
        <v>8</v>
      </c>
      <c r="D30" s="30">
        <f ca="1">E8</f>
        <v>3.2888980000000001</v>
      </c>
      <c r="L30" s="71"/>
      <c r="W30" s="3">
        <v>42989</v>
      </c>
      <c r="X30" s="2">
        <v>3.1029</v>
      </c>
      <c r="Y30" s="2">
        <f t="shared" si="2"/>
        <v>5.0726268284585398E-3</v>
      </c>
    </row>
    <row r="31" spans="1:25" x14ac:dyDescent="0.25">
      <c r="A31" s="48"/>
      <c r="C31" s="11" t="s">
        <v>6</v>
      </c>
      <c r="D31" s="30">
        <f ca="1">E9</f>
        <v>3.3274949999999999</v>
      </c>
      <c r="L31" s="1"/>
      <c r="W31" s="3">
        <v>42986</v>
      </c>
      <c r="X31" s="2">
        <v>3.0872000000000002</v>
      </c>
      <c r="Y31" s="2">
        <f t="shared" si="2"/>
        <v>-4.2020942977848766E-3</v>
      </c>
    </row>
    <row r="32" spans="1:25" x14ac:dyDescent="0.25">
      <c r="A32" s="48"/>
      <c r="B32" s="48"/>
      <c r="C32" s="18" t="s">
        <v>67</v>
      </c>
      <c r="D32" s="31">
        <f ca="1">E10</f>
        <v>3.521077</v>
      </c>
      <c r="F32" s="4"/>
      <c r="G32" s="4"/>
      <c r="H32" s="4"/>
      <c r="L32" s="2"/>
      <c r="N32" s="74"/>
      <c r="W32" s="3">
        <v>42984</v>
      </c>
      <c r="X32" s="2">
        <v>3.1002000000000001</v>
      </c>
      <c r="Y32" s="2">
        <f t="shared" si="2"/>
        <v>-5.5326955337566481E-3</v>
      </c>
    </row>
    <row r="33" spans="1:25" x14ac:dyDescent="0.25">
      <c r="A33" s="48"/>
      <c r="B33" s="48"/>
      <c r="L33" s="72"/>
      <c r="N33" s="75"/>
      <c r="W33" s="3">
        <v>42983</v>
      </c>
      <c r="X33" s="2">
        <v>3.1173999999999999</v>
      </c>
      <c r="Y33" s="2">
        <f t="shared" si="2"/>
        <v>-7.0005240584708108E-3</v>
      </c>
    </row>
    <row r="34" spans="1:25" x14ac:dyDescent="0.25">
      <c r="A34" s="48"/>
      <c r="B34" s="48"/>
      <c r="C34" s="4" t="s">
        <v>59</v>
      </c>
      <c r="W34" s="3">
        <v>42982</v>
      </c>
      <c r="X34" s="2">
        <v>3.1393</v>
      </c>
      <c r="Y34" s="2">
        <f t="shared" si="2"/>
        <v>-3.5033521067909652E-4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42979</v>
      </c>
      <c r="X35" s="2">
        <v>3.1404000000000001</v>
      </c>
      <c r="Y35" s="2">
        <f t="shared" si="2"/>
        <v>-2.7665173857611175E-3</v>
      </c>
    </row>
    <row r="36" spans="1:25" x14ac:dyDescent="0.25">
      <c r="A36" s="48"/>
      <c r="B36" s="48"/>
      <c r="C36" s="49" t="s">
        <v>30</v>
      </c>
      <c r="D36" s="105">
        <f ca="1">AC2</f>
        <v>8.5439591302175488E-2</v>
      </c>
      <c r="E36" s="106">
        <f ca="1">$D$25-$D$25*D36*SQRT(B39)/SQRT($B$42)</f>
        <v>3.0458302814580431</v>
      </c>
      <c r="F36" s="106">
        <f ca="1">$D$25+$D$25*D36*SQRT(B39)/SQRT($B$42)</f>
        <v>3.3165400626358572</v>
      </c>
      <c r="G36" s="106">
        <f ca="1">IF(D28&gt;$D$25,F36,E36)/D28</f>
        <v>1.0305507491983481</v>
      </c>
      <c r="H36" s="106">
        <f ca="1">(D28-$D$25)/($D$25*D36*SQRT(B39)/SQRT($B$42))</f>
        <v>0.27362016837303227</v>
      </c>
      <c r="I36" s="106">
        <f ca="1">AF2</f>
        <v>0.10650000000000004</v>
      </c>
      <c r="J36" s="106">
        <f ca="1">$D$25+IF(D28&gt;$D$25,I36,I36*-1)</f>
        <v>3.2876851720469502</v>
      </c>
      <c r="K36" s="107">
        <f ca="1">J36/D28</f>
        <v>1.0215846494218235</v>
      </c>
      <c r="L36" s="72"/>
      <c r="W36" s="3">
        <v>42978</v>
      </c>
      <c r="X36" s="2">
        <v>3.1490999999999998</v>
      </c>
      <c r="Y36" s="2">
        <f t="shared" si="2"/>
        <v>-3.3287395804024412E-3</v>
      </c>
    </row>
    <row r="37" spans="1:25" x14ac:dyDescent="0.25">
      <c r="A37" s="48"/>
      <c r="B37" s="48"/>
      <c r="C37" s="50" t="s">
        <v>14</v>
      </c>
      <c r="D37" s="108">
        <f ca="1">AC3</f>
        <v>0.1506564424426971</v>
      </c>
      <c r="E37" s="109">
        <f ca="1">$D$25-$D$25*D37*SQRT(B40)/SQRT($B$42)</f>
        <v>2.8422929046246033</v>
      </c>
      <c r="F37" s="109">
        <f ca="1">$D$25+$D$25*D37*SQRT(B40)/SQRT($B$42)</f>
        <v>3.5200774394692971</v>
      </c>
      <c r="G37" s="109">
        <f ca="1">IF(D29&gt;$D$25,F37,E37)/D29</f>
        <v>1.0820343641233876</v>
      </c>
      <c r="H37" s="109">
        <f ca="1">(D29-$D$25)/($D$25*D37*SQRT(B40)/SQRT($B$42))</f>
        <v>0.21250950486662226</v>
      </c>
      <c r="I37" s="109">
        <f ca="1">AF3</f>
        <v>0.28859999999999975</v>
      </c>
      <c r="J37" s="109">
        <f ca="1">$D$25+IF(D29&gt;$D$25,I37,I37*-1)</f>
        <v>3.4697851720469499</v>
      </c>
      <c r="K37" s="110">
        <f ca="1">J37/D29</f>
        <v>1.0665750560438281</v>
      </c>
      <c r="L37" s="73"/>
      <c r="W37" s="3">
        <v>42977</v>
      </c>
      <c r="X37" s="2">
        <v>3.1596000000000002</v>
      </c>
      <c r="Y37" s="2">
        <f t="shared" si="2"/>
        <v>-1.5812279946187588E-3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0.14383680588528319</v>
      </c>
      <c r="E38" s="109">
        <f ca="1">$D$25-$D$25*D38*SQRT(B41)/SQRT($B$42)</f>
        <v>2.7875672723447193</v>
      </c>
      <c r="F38" s="109">
        <f ca="1">$D$25+$D$25*D38*SQRT(B41)/SQRT($B$42)</f>
        <v>3.574803071749181</v>
      </c>
      <c r="G38" s="109">
        <f ca="1">IF(D30&gt;$D$25,F38,E38)/D30</f>
        <v>1.0869303553193748</v>
      </c>
      <c r="H38" s="109">
        <f ca="1">(D30-$D$25)/($D$25*D38*SQRT(B41)/SQRT($B$42))</f>
        <v>0.27364819545689834</v>
      </c>
      <c r="I38" s="109">
        <f ca="1">AF4</f>
        <v>0.31840000000000002</v>
      </c>
      <c r="J38" s="109">
        <f ca="1">$D$25+IF(D30&gt;$D$25,I38,I38*-1)</f>
        <v>3.4995851720469502</v>
      </c>
      <c r="K38" s="110">
        <f ca="1">J38/D30</f>
        <v>1.0640601113342372</v>
      </c>
      <c r="W38" s="3">
        <v>42976</v>
      </c>
      <c r="X38" s="2">
        <v>3.1646000000000001</v>
      </c>
      <c r="Y38" s="2">
        <f t="shared" si="2"/>
        <v>-7.2652613161789932E-4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0.14807209300246468</v>
      </c>
      <c r="E39" s="109">
        <f ca="1">$D$25-$D$25*D39*SQRT(B42)/SQRT($B$42)</f>
        <v>2.7101404253935524</v>
      </c>
      <c r="F39" s="109">
        <f ca="1">$D$25+$D$25*D39*SQRT(B42)/SQRT($B$42)</f>
        <v>3.652229918700348</v>
      </c>
      <c r="G39" s="109">
        <f ca="1">IF(D31&gt;$D$25,F39,E39)/D31</f>
        <v>1.0975914069593937</v>
      </c>
      <c r="H39" s="109">
        <f ca="1">(D31-$D$25)/($D$25*D39*SQRT(B42)/SQRT($B$42))</f>
        <v>0.31060706863313531</v>
      </c>
      <c r="I39" s="109">
        <f ca="1">AF5</f>
        <v>0.41950000000000021</v>
      </c>
      <c r="J39" s="109">
        <f ca="1">$D$25+IF(D31&gt;$D$25,I39,I39*-1)</f>
        <v>3.6006851720469504</v>
      </c>
      <c r="K39" s="110">
        <f ca="1">J39/D31</f>
        <v>1.0821008512550583</v>
      </c>
      <c r="L39" s="72"/>
      <c r="W39" s="3">
        <v>42975</v>
      </c>
      <c r="X39" s="2">
        <v>3.1669</v>
      </c>
      <c r="Y39" s="2">
        <f t="shared" si="2"/>
        <v>2.4976696144156612E-3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0.16627330839097529</v>
      </c>
      <c r="E40" s="112">
        <f ca="1">$D$25-$D$25*D40*SQRT(B43)/SQRT($B$42)</f>
        <v>2.4331423060558026</v>
      </c>
      <c r="F40" s="112">
        <f ca="1">$D$25+$D$25*D40*SQRT(B43)/SQRT($B$42)</f>
        <v>3.9292280380380977</v>
      </c>
      <c r="G40" s="112">
        <f ca="1">IF(D32&gt;$D$25,F40,E40)/D32</f>
        <v>1.1159165329352632</v>
      </c>
      <c r="H40" s="112">
        <f ca="1">(D32-$D$25)/($D$25*D40*SQRT(B43)/SQRT($B$42))</f>
        <v>0.45437480043700079</v>
      </c>
      <c r="I40" s="112">
        <f ca="1">AF6</f>
        <v>1.0977999999999999</v>
      </c>
      <c r="J40" s="112">
        <f ca="1">$D$25+IF(D32&gt;$D$25,I40,I40*-1)</f>
        <v>4.2789851720469496</v>
      </c>
      <c r="K40" s="113">
        <f ca="1">J40/D32</f>
        <v>1.2152489627596754</v>
      </c>
      <c r="L40" s="72"/>
      <c r="W40" s="3">
        <v>42972</v>
      </c>
      <c r="X40" s="2">
        <v>3.1589999999999998</v>
      </c>
      <c r="Y40" s="2">
        <f t="shared" si="2"/>
        <v>3.4246608813639536E-3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42971</v>
      </c>
      <c r="X41" s="2">
        <v>3.1482000000000001</v>
      </c>
      <c r="Y41" s="2">
        <f t="shared" si="2"/>
        <v>1.8440217605744909E-3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42970</v>
      </c>
      <c r="X42" s="2">
        <v>3.1423999999999999</v>
      </c>
      <c r="Y42" s="2">
        <f t="shared" si="2"/>
        <v>-6.5341051455020871E-3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42969</v>
      </c>
      <c r="X43" s="2">
        <v>3.1629999999999998</v>
      </c>
      <c r="Y43" s="2">
        <f t="shared" si="2"/>
        <v>-6.6370635011727352E-4</v>
      </c>
    </row>
    <row r="44" spans="1:25" x14ac:dyDescent="0.25">
      <c r="A44" s="48"/>
      <c r="C44" s="49" t="s">
        <v>30</v>
      </c>
      <c r="D44" s="108">
        <f ca="1">G6</f>
        <v>0.11725957561646699</v>
      </c>
      <c r="E44" s="109">
        <f ca="1">$D$25-$D$25*D44*SQRT(B47)/SQRT($B$42)</f>
        <v>2.9954205073736957</v>
      </c>
      <c r="F44" s="109">
        <f ca="1">$D$25+$D$25*D44*SQRT(B47)/SQRT($B$50)</f>
        <v>3.3669498367202046</v>
      </c>
      <c r="G44" s="109">
        <f ca="1">IF(D28&gt;$D$25,F44,E44)/D28</f>
        <v>1.0462146125826053</v>
      </c>
      <c r="H44" s="109">
        <f ca="1">(D28-$D$25)/($D$25*D44*SQRT(B47)/SQRT($B$50))</f>
        <v>0.19936960572234327</v>
      </c>
      <c r="I44" s="116">
        <f ca="1">D44/D36</f>
        <v>1.3724266915293788</v>
      </c>
      <c r="W44" s="3">
        <v>42968</v>
      </c>
      <c r="X44" s="2">
        <v>3.1650999999999998</v>
      </c>
      <c r="Y44" s="2">
        <f t="shared" si="2"/>
        <v>5.6714820209714427E-3</v>
      </c>
    </row>
    <row r="45" spans="1:25" x14ac:dyDescent="0.25">
      <c r="A45" s="48"/>
      <c r="C45" s="50" t="s">
        <v>14</v>
      </c>
      <c r="D45" s="108">
        <f ca="1">G7</f>
        <v>0.124515196590921</v>
      </c>
      <c r="E45" s="109">
        <f ca="1">$D$25-$D$25*D45*SQRT(B48)/SQRT($B$42)</f>
        <v>2.9010960061469495</v>
      </c>
      <c r="F45" s="109">
        <f ca="1">$D$25+$D$25*D45*SQRT(B48)/SQRT($B$50)</f>
        <v>3.4612743379469508</v>
      </c>
      <c r="G45" s="109">
        <f ca="1">IF(D29&gt;$D$25,F45,E45)/D29</f>
        <v>1.0639589161656837</v>
      </c>
      <c r="H45" s="109">
        <f ca="1">(D29-$D$25)/($D$25*D45*SQRT(B48)/SQRT($B$50))</f>
        <v>0.2571246471516937</v>
      </c>
      <c r="I45" s="116">
        <f ca="1">D45/D37</f>
        <v>0.82648438109960654</v>
      </c>
      <c r="W45" s="3">
        <v>42965</v>
      </c>
      <c r="X45" s="2">
        <v>3.1471999999999998</v>
      </c>
      <c r="Y45" s="2">
        <f t="shared" si="2"/>
        <v>-8.888947417246152E-3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0.13829296333220301</v>
      </c>
      <c r="E46" s="109">
        <f ca="1">$D$25-$D$25*D46*SQRT(B49)/SQRT($B$42)</f>
        <v>2.8027383243476649</v>
      </c>
      <c r="F46" s="109">
        <f ca="1">$D$25+$D$25*D46*SQRT(B49)/SQRT($B$50)</f>
        <v>3.5596320197462354</v>
      </c>
      <c r="G46" s="109">
        <f ca="1">IF(D30&gt;$D$25,F46,E46)/D30</f>
        <v>1.0823175482323366</v>
      </c>
      <c r="H46" s="109">
        <f ca="1">(D30-$D$25)/($D$25*D46*SQRT(B49)/SQRT($B$50))</f>
        <v>0.28461811376650403</v>
      </c>
      <c r="I46" s="116">
        <f ca="1">D46/D38</f>
        <v>0.96145741335843016</v>
      </c>
      <c r="W46" s="3">
        <v>42964</v>
      </c>
      <c r="X46" s="2">
        <v>3.1753</v>
      </c>
      <c r="Y46" s="2">
        <f t="shared" si="2"/>
        <v>7.238048572546207E-3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0.144752012414533</v>
      </c>
      <c r="E47" s="109">
        <f ca="1">$D$25-$D$25*D47*SQRT(B50)/SQRT($B$42)</f>
        <v>2.7207022165298818</v>
      </c>
      <c r="F47" s="109">
        <f ca="1">$D$25+$D$25*D47*SQRT(B50)/SQRT($B$50)</f>
        <v>3.6416681275640186</v>
      </c>
      <c r="G47" s="109">
        <f ca="1">IF(D31&gt;$D$25,F47,E47)/D31</f>
        <v>1.0944173101879999</v>
      </c>
      <c r="H47" s="109">
        <f ca="1">(D31-$D$25)/($D$25*D47*SQRT(B50)/SQRT($B$50))</f>
        <v>0.31773125628235444</v>
      </c>
      <c r="I47" s="116">
        <f ca="1">D47/D39</f>
        <v>0.97757794517109708</v>
      </c>
      <c r="W47" s="3">
        <v>42963</v>
      </c>
      <c r="X47" s="2">
        <v>3.1524000000000001</v>
      </c>
      <c r="Y47" s="2">
        <f t="shared" si="2"/>
        <v>-5.6306098842976845E-3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0.14758474849585901</v>
      </c>
      <c r="E48" s="112">
        <f ca="1">$D$25-$D$25*D48*SQRT(B51)/SQRT($B$42)</f>
        <v>2.5172198049669192</v>
      </c>
      <c r="F48" s="112">
        <f ca="1">$D$25+$D$25*D48*SQRT(B51)/SQRT($B$50)</f>
        <v>3.8451505391269811</v>
      </c>
      <c r="G48" s="112">
        <f ca="1">IF(D32&gt;$D$25,F48,E48)/D32</f>
        <v>1.0920381857957042</v>
      </c>
      <c r="H48" s="112">
        <f ca="1">(D32-$D$25)/($D$25*D48*SQRT(B51)/SQRT($B$50))</f>
        <v>0.51191198337319455</v>
      </c>
      <c r="I48" s="117">
        <f ca="1">D48/D40</f>
        <v>0.88760336775658555</v>
      </c>
      <c r="W48" s="3">
        <v>42962</v>
      </c>
      <c r="X48" s="2">
        <v>3.1701999999999999</v>
      </c>
      <c r="Y48" s="2">
        <f t="shared" si="2"/>
        <v>-6.2575868861434085E-3</v>
      </c>
    </row>
    <row r="49" spans="2:25" x14ac:dyDescent="0.25">
      <c r="B49" s="58">
        <f>B41</f>
        <v>185</v>
      </c>
      <c r="W49" s="3">
        <v>42961</v>
      </c>
      <c r="X49" s="2">
        <v>3.1901000000000002</v>
      </c>
      <c r="Y49" s="2">
        <f t="shared" si="2"/>
        <v>-1.1278550022296911E-3</v>
      </c>
    </row>
    <row r="50" spans="2:25" x14ac:dyDescent="0.25">
      <c r="B50" s="58">
        <f>B42</f>
        <v>250</v>
      </c>
      <c r="W50" s="3">
        <v>42958</v>
      </c>
      <c r="X50" s="2">
        <v>3.1937000000000002</v>
      </c>
      <c r="Y50" s="2">
        <f t="shared" si="2"/>
        <v>5.557575885138887E-3</v>
      </c>
    </row>
    <row r="51" spans="2:25" x14ac:dyDescent="0.25">
      <c r="B51" s="58">
        <v>500</v>
      </c>
      <c r="W51" s="3">
        <v>42957</v>
      </c>
      <c r="X51" s="2">
        <v>3.1760000000000002</v>
      </c>
      <c r="Y51" s="2">
        <f t="shared" si="2"/>
        <v>6.4122019536882614E-3</v>
      </c>
    </row>
    <row r="52" spans="2:25" x14ac:dyDescent="0.25">
      <c r="W52" s="3">
        <v>42956</v>
      </c>
      <c r="X52" s="2">
        <v>3.1556999999999999</v>
      </c>
      <c r="Y52" s="2">
        <f t="shared" si="2"/>
        <v>9.2961734059854671E-3</v>
      </c>
    </row>
    <row r="53" spans="2:25" x14ac:dyDescent="0.25">
      <c r="W53" s="3">
        <v>42955</v>
      </c>
      <c r="X53" s="2">
        <v>3.1265000000000001</v>
      </c>
      <c r="Y53" s="2">
        <f t="shared" si="2"/>
        <v>1.5993602593074809E-4</v>
      </c>
    </row>
    <row r="54" spans="2:25" x14ac:dyDescent="0.25">
      <c r="W54" s="3">
        <v>42954</v>
      </c>
      <c r="X54" s="2">
        <v>3.1259999999999999</v>
      </c>
      <c r="Y54" s="2">
        <f t="shared" si="2"/>
        <v>-1.8536871299206443E-3</v>
      </c>
    </row>
    <row r="55" spans="2:25" x14ac:dyDescent="0.25">
      <c r="B55" s="58"/>
      <c r="W55" s="3">
        <v>42951</v>
      </c>
      <c r="X55" s="2">
        <v>3.1318000000000001</v>
      </c>
      <c r="Y55" s="2">
        <f t="shared" si="2"/>
        <v>5.5071860501042036E-3</v>
      </c>
    </row>
    <row r="56" spans="2:25" x14ac:dyDescent="0.25">
      <c r="B56" s="64"/>
      <c r="W56" s="3">
        <v>42950</v>
      </c>
      <c r="X56" s="2">
        <v>3.1145999999999998</v>
      </c>
      <c r="Y56" s="2">
        <f t="shared" si="2"/>
        <v>2.8900342188529278E-4</v>
      </c>
    </row>
    <row r="57" spans="2:25" x14ac:dyDescent="0.25">
      <c r="W57" s="3">
        <v>42949</v>
      </c>
      <c r="X57" s="2">
        <v>3.1137000000000001</v>
      </c>
      <c r="Y57" s="2">
        <f t="shared" si="2"/>
        <v>-4.102438367999622E-3</v>
      </c>
    </row>
    <row r="58" spans="2:25" x14ac:dyDescent="0.25">
      <c r="W58" s="3">
        <v>42948</v>
      </c>
      <c r="X58" s="2">
        <v>3.1265000000000001</v>
      </c>
      <c r="Y58" s="2">
        <f t="shared" si="2"/>
        <v>3.5189302815168496E-4</v>
      </c>
    </row>
    <row r="59" spans="2:25" x14ac:dyDescent="0.25">
      <c r="W59" s="3">
        <v>42947</v>
      </c>
      <c r="X59" s="2">
        <v>3.1254</v>
      </c>
      <c r="Y59" s="2">
        <f t="shared" si="2"/>
        <v>-1.9817810545583632E-3</v>
      </c>
    </row>
    <row r="60" spans="2:25" x14ac:dyDescent="0.25">
      <c r="W60" s="3">
        <v>42944</v>
      </c>
      <c r="X60" s="2">
        <v>3.1316000000000002</v>
      </c>
      <c r="Y60" s="2">
        <f t="shared" si="2"/>
        <v>-6.0805943204411458E-3</v>
      </c>
    </row>
    <row r="61" spans="2:25" x14ac:dyDescent="0.25">
      <c r="W61" s="3">
        <v>42943</v>
      </c>
      <c r="X61" s="2">
        <v>3.1507000000000001</v>
      </c>
      <c r="Y61" s="2">
        <f t="shared" si="2"/>
        <v>3.9115344588576111E-3</v>
      </c>
    </row>
    <row r="62" spans="2:25" x14ac:dyDescent="0.25">
      <c r="W62" s="3">
        <v>42942</v>
      </c>
      <c r="X62" s="2">
        <v>3.1383999999999999</v>
      </c>
      <c r="Y62" s="2">
        <f t="shared" si="2"/>
        <v>-1.0806804693199957E-2</v>
      </c>
    </row>
    <row r="63" spans="2:25" x14ac:dyDescent="0.25">
      <c r="W63" s="3">
        <v>42941</v>
      </c>
      <c r="X63" s="2">
        <v>3.1724999999999999</v>
      </c>
      <c r="Y63" s="2">
        <f t="shared" si="2"/>
        <v>8.1974157822197434E-3</v>
      </c>
    </row>
    <row r="64" spans="2:25" x14ac:dyDescent="0.25">
      <c r="W64" s="3">
        <v>42940</v>
      </c>
      <c r="X64" s="2">
        <v>3.1465999999999998</v>
      </c>
      <c r="Y64" s="2">
        <f t="shared" si="2"/>
        <v>1.0493013570275136E-3</v>
      </c>
    </row>
    <row r="65" spans="11:25" x14ac:dyDescent="0.25">
      <c r="W65" s="3">
        <v>42937</v>
      </c>
      <c r="X65" s="2">
        <v>3.1433</v>
      </c>
      <c r="Y65" s="2">
        <f t="shared" si="2"/>
        <v>7.0236217605509355E-3</v>
      </c>
    </row>
    <row r="66" spans="11:25" x14ac:dyDescent="0.25">
      <c r="W66" s="3">
        <v>42936</v>
      </c>
      <c r="X66" s="2">
        <v>3.1213000000000002</v>
      </c>
      <c r="Y66" s="2">
        <f t="shared" si="2"/>
        <v>-8.7718461691899535E-3</v>
      </c>
    </row>
    <row r="67" spans="11:25" x14ac:dyDescent="0.25">
      <c r="K67" s="48"/>
      <c r="W67" s="3">
        <v>42935</v>
      </c>
      <c r="X67" s="2">
        <v>3.1488</v>
      </c>
      <c r="Y67" s="2">
        <f t="shared" si="2"/>
        <v>-2.4423909497459386E-3</v>
      </c>
    </row>
    <row r="68" spans="11:25" x14ac:dyDescent="0.25">
      <c r="W68" s="3">
        <v>42934</v>
      </c>
      <c r="X68" s="2">
        <v>3.1564999999999999</v>
      </c>
      <c r="Y68" s="2">
        <f t="shared" si="2"/>
        <v>-8.171810292027409E-3</v>
      </c>
    </row>
    <row r="69" spans="11:25" x14ac:dyDescent="0.25">
      <c r="W69" s="3">
        <v>42933</v>
      </c>
      <c r="X69" s="2">
        <v>3.1823999999999999</v>
      </c>
      <c r="Y69" s="2">
        <f t="shared" si="2"/>
        <v>8.8022640074998833E-4</v>
      </c>
    </row>
    <row r="70" spans="11:25" x14ac:dyDescent="0.25">
      <c r="W70" s="3">
        <v>42930</v>
      </c>
      <c r="X70" s="2">
        <v>3.1796000000000002</v>
      </c>
      <c r="Y70" s="2">
        <f t="shared" ref="Y70:Y133" si="3">LN(X70/X71)</f>
        <v>-1.0013852611571191E-2</v>
      </c>
    </row>
    <row r="71" spans="11:25" x14ac:dyDescent="0.25">
      <c r="W71" s="3">
        <v>42929</v>
      </c>
      <c r="X71" s="2">
        <v>3.2115999999999998</v>
      </c>
      <c r="Y71" s="2">
        <f t="shared" si="3"/>
        <v>9.9688481775933721E-4</v>
      </c>
    </row>
    <row r="72" spans="11:25" x14ac:dyDescent="0.25">
      <c r="W72" s="3">
        <v>42928</v>
      </c>
      <c r="X72" s="2">
        <v>3.2084000000000001</v>
      </c>
      <c r="Y72" s="2">
        <f t="shared" si="3"/>
        <v>-1.4266283519672523E-2</v>
      </c>
    </row>
    <row r="73" spans="11:25" x14ac:dyDescent="0.25">
      <c r="W73" s="3">
        <v>42927</v>
      </c>
      <c r="X73" s="2">
        <v>3.2545000000000002</v>
      </c>
      <c r="Y73" s="2">
        <f t="shared" si="3"/>
        <v>-3.6865227292255426E-4</v>
      </c>
    </row>
    <row r="74" spans="11:25" x14ac:dyDescent="0.25">
      <c r="W74" s="3">
        <v>42926</v>
      </c>
      <c r="X74" s="2">
        <v>3.2557</v>
      </c>
      <c r="Y74" s="2">
        <f t="shared" si="3"/>
        <v>-7.7714257239251431E-3</v>
      </c>
    </row>
    <row r="75" spans="11:25" x14ac:dyDescent="0.25">
      <c r="W75" s="3">
        <v>42923</v>
      </c>
      <c r="X75" s="2">
        <v>3.2810999999999999</v>
      </c>
      <c r="Y75" s="2">
        <f t="shared" si="3"/>
        <v>-5.2587703834005252E-3</v>
      </c>
    </row>
    <row r="76" spans="11:25" x14ac:dyDescent="0.25">
      <c r="W76" s="3">
        <v>42922</v>
      </c>
      <c r="X76" s="2">
        <v>3.2984</v>
      </c>
      <c r="Y76" s="2">
        <f t="shared" si="3"/>
        <v>2.8235312876065664E-3</v>
      </c>
    </row>
    <row r="77" spans="11:25" x14ac:dyDescent="0.25">
      <c r="W77" s="3">
        <v>42921</v>
      </c>
      <c r="X77" s="2">
        <v>3.2890999999999999</v>
      </c>
      <c r="Y77" s="2">
        <f t="shared" si="3"/>
        <v>-6.2133650421180887E-3</v>
      </c>
    </row>
    <row r="78" spans="11:25" x14ac:dyDescent="0.25">
      <c r="W78" s="3">
        <v>42920</v>
      </c>
      <c r="X78" s="2">
        <v>3.3096000000000001</v>
      </c>
      <c r="Y78" s="2">
        <f t="shared" si="3"/>
        <v>2.3595618534335474E-3</v>
      </c>
    </row>
    <row r="79" spans="11:25" x14ac:dyDescent="0.25">
      <c r="W79" s="3">
        <v>42919</v>
      </c>
      <c r="X79" s="2">
        <v>3.3018000000000001</v>
      </c>
      <c r="Y79" s="2">
        <f t="shared" si="3"/>
        <v>-1.936460514352609E-3</v>
      </c>
    </row>
    <row r="80" spans="11:25" x14ac:dyDescent="0.25">
      <c r="W80" s="3">
        <v>42916</v>
      </c>
      <c r="X80" s="2">
        <v>3.3081999999999998</v>
      </c>
      <c r="Y80" s="2">
        <f t="shared" si="3"/>
        <v>1.6033643827581938E-3</v>
      </c>
    </row>
    <row r="81" spans="23:25" x14ac:dyDescent="0.25">
      <c r="W81" s="3">
        <v>42915</v>
      </c>
      <c r="X81" s="2">
        <v>3.3029000000000002</v>
      </c>
      <c r="Y81" s="2">
        <f t="shared" si="3"/>
        <v>7.0489156448403948E-3</v>
      </c>
    </row>
    <row r="82" spans="23:25" x14ac:dyDescent="0.25">
      <c r="W82" s="3">
        <v>42914</v>
      </c>
      <c r="X82" s="2">
        <v>3.2797000000000001</v>
      </c>
      <c r="Y82" s="2">
        <f t="shared" si="3"/>
        <v>-1.040396420598616E-2</v>
      </c>
    </row>
    <row r="83" spans="23:25" x14ac:dyDescent="0.25">
      <c r="W83" s="3">
        <v>42913</v>
      </c>
      <c r="X83" s="2">
        <v>3.3140000000000001</v>
      </c>
      <c r="Y83" s="2">
        <f t="shared" si="3"/>
        <v>5.2036179619005434E-3</v>
      </c>
    </row>
    <row r="84" spans="23:25" x14ac:dyDescent="0.25">
      <c r="W84" s="3">
        <v>42912</v>
      </c>
      <c r="X84" s="2">
        <v>3.2968000000000002</v>
      </c>
      <c r="Y84" s="2">
        <f t="shared" si="3"/>
        <v>-1.382656261392686E-2</v>
      </c>
    </row>
    <row r="85" spans="23:25" x14ac:dyDescent="0.25">
      <c r="W85" s="3">
        <v>42909</v>
      </c>
      <c r="X85" s="2">
        <v>3.3426999999999998</v>
      </c>
      <c r="Y85" s="2">
        <f t="shared" si="3"/>
        <v>1.4959086925231044E-4</v>
      </c>
    </row>
    <row r="86" spans="23:25" x14ac:dyDescent="0.25">
      <c r="W86" s="3">
        <v>42908</v>
      </c>
      <c r="X86" s="2">
        <v>3.3422000000000001</v>
      </c>
      <c r="Y86" s="2">
        <f t="shared" si="3"/>
        <v>1.9167421262094554E-3</v>
      </c>
    </row>
    <row r="87" spans="23:25" x14ac:dyDescent="0.25">
      <c r="W87" s="3">
        <v>42907</v>
      </c>
      <c r="X87" s="2">
        <v>3.3357999999999999</v>
      </c>
      <c r="Y87" s="2">
        <f t="shared" si="3"/>
        <v>2.5213124174303437E-3</v>
      </c>
    </row>
    <row r="88" spans="23:25" x14ac:dyDescent="0.25">
      <c r="W88" s="3">
        <v>42906</v>
      </c>
      <c r="X88" s="2">
        <v>3.3273999999999999</v>
      </c>
      <c r="Y88" s="2">
        <f t="shared" si="3"/>
        <v>1.3494501470085792E-2</v>
      </c>
    </row>
    <row r="89" spans="23:25" x14ac:dyDescent="0.25">
      <c r="W89" s="3">
        <v>42905</v>
      </c>
      <c r="X89" s="2">
        <v>3.2827999999999999</v>
      </c>
      <c r="Y89" s="2">
        <f t="shared" si="3"/>
        <v>-2.7681889093065749E-3</v>
      </c>
    </row>
    <row r="90" spans="23:25" x14ac:dyDescent="0.25">
      <c r="W90" s="3">
        <v>42902</v>
      </c>
      <c r="X90" s="2">
        <v>3.2919</v>
      </c>
      <c r="Y90" s="2">
        <f t="shared" si="3"/>
        <v>5.0859697578382063E-3</v>
      </c>
    </row>
    <row r="91" spans="23:25" x14ac:dyDescent="0.25">
      <c r="W91" s="3">
        <v>42900</v>
      </c>
      <c r="X91" s="2">
        <v>3.2751999999999999</v>
      </c>
      <c r="Y91" s="2">
        <f t="shared" si="3"/>
        <v>-1.1897675856167033E-2</v>
      </c>
    </row>
    <row r="92" spans="23:25" x14ac:dyDescent="0.25">
      <c r="W92" s="3">
        <v>42899</v>
      </c>
      <c r="X92" s="2">
        <v>3.3144</v>
      </c>
      <c r="Y92" s="2">
        <f t="shared" si="3"/>
        <v>-1.3567909457828657E-3</v>
      </c>
    </row>
    <row r="93" spans="23:25" x14ac:dyDescent="0.25">
      <c r="W93" s="3">
        <v>42898</v>
      </c>
      <c r="X93" s="2">
        <v>3.3189000000000002</v>
      </c>
      <c r="Y93" s="2">
        <f t="shared" si="3"/>
        <v>6.6811016843673528E-3</v>
      </c>
    </row>
    <row r="94" spans="23:25" x14ac:dyDescent="0.25">
      <c r="W94" s="3">
        <v>42895</v>
      </c>
      <c r="X94" s="2">
        <v>3.2968000000000002</v>
      </c>
      <c r="Y94" s="2">
        <f t="shared" si="3"/>
        <v>1.0765088788456991E-2</v>
      </c>
    </row>
    <row r="95" spans="23:25" x14ac:dyDescent="0.25">
      <c r="W95" s="3">
        <v>42894</v>
      </c>
      <c r="X95" s="2">
        <v>3.2614999999999998</v>
      </c>
      <c r="Y95" s="2">
        <f t="shared" si="3"/>
        <v>-2.4804410139169625E-3</v>
      </c>
    </row>
    <row r="96" spans="23:25" x14ac:dyDescent="0.25">
      <c r="W96" s="3">
        <v>42893</v>
      </c>
      <c r="X96" s="2">
        <v>3.2696000000000001</v>
      </c>
      <c r="Y96" s="2">
        <f t="shared" si="3"/>
        <v>-2.6268380051921369E-3</v>
      </c>
    </row>
    <row r="97" spans="23:25" x14ac:dyDescent="0.25">
      <c r="W97" s="3">
        <v>42892</v>
      </c>
      <c r="X97" s="2">
        <v>3.2782</v>
      </c>
      <c r="Y97" s="2">
        <f t="shared" si="3"/>
        <v>-5.5971430419958657E-3</v>
      </c>
    </row>
    <row r="98" spans="23:25" x14ac:dyDescent="0.25">
      <c r="W98" s="3">
        <v>42891</v>
      </c>
      <c r="X98" s="2">
        <v>3.2965999999999998</v>
      </c>
      <c r="Y98" s="2">
        <f t="shared" si="3"/>
        <v>1.5560590935618247E-2</v>
      </c>
    </row>
    <row r="99" spans="23:25" x14ac:dyDescent="0.25">
      <c r="W99" s="3">
        <v>42888</v>
      </c>
      <c r="X99" s="2">
        <v>3.2456999999999998</v>
      </c>
      <c r="Y99" s="2">
        <f t="shared" si="3"/>
        <v>-1.4470223118795726E-3</v>
      </c>
    </row>
    <row r="100" spans="23:25" x14ac:dyDescent="0.25">
      <c r="W100" s="3">
        <v>42887</v>
      </c>
      <c r="X100" s="2">
        <v>3.2504</v>
      </c>
      <c r="Y100" s="2">
        <f t="shared" si="3"/>
        <v>7.2251526215551852E-3</v>
      </c>
    </row>
    <row r="101" spans="23:25" x14ac:dyDescent="0.25">
      <c r="W101" s="3">
        <v>42886</v>
      </c>
      <c r="X101" s="2">
        <v>3.2269999999999999</v>
      </c>
      <c r="Y101" s="2">
        <f t="shared" si="3"/>
        <v>-9.5299029618657154E-3</v>
      </c>
    </row>
    <row r="102" spans="23:25" x14ac:dyDescent="0.25">
      <c r="W102" s="3">
        <v>42885</v>
      </c>
      <c r="X102" s="2">
        <v>3.2579000000000002</v>
      </c>
      <c r="Y102" s="2">
        <f t="shared" si="3"/>
        <v>3.0699330995698405E-4</v>
      </c>
    </row>
    <row r="103" spans="23:25" x14ac:dyDescent="0.25">
      <c r="W103" s="3">
        <v>42884</v>
      </c>
      <c r="X103" s="2">
        <v>3.2568999999999999</v>
      </c>
      <c r="Y103" s="2">
        <f t="shared" si="3"/>
        <v>-1.012720468319028E-3</v>
      </c>
    </row>
    <row r="104" spans="23:25" x14ac:dyDescent="0.25">
      <c r="W104" s="3">
        <v>42881</v>
      </c>
      <c r="X104" s="2">
        <v>3.2602000000000002</v>
      </c>
      <c r="Y104" s="2">
        <f t="shared" si="3"/>
        <v>-4.5903927348355375E-3</v>
      </c>
    </row>
    <row r="105" spans="23:25" x14ac:dyDescent="0.25">
      <c r="W105" s="3">
        <v>42880</v>
      </c>
      <c r="X105" s="2">
        <v>3.2751999999999999</v>
      </c>
      <c r="Y105" s="2">
        <f t="shared" si="3"/>
        <v>-7.3251132563634572E-4</v>
      </c>
    </row>
    <row r="106" spans="23:25" x14ac:dyDescent="0.25">
      <c r="W106" s="3">
        <v>42879</v>
      </c>
      <c r="X106" s="2">
        <v>3.2776000000000001</v>
      </c>
      <c r="Y106" s="2">
        <f t="shared" si="3"/>
        <v>2.2603021321752565E-3</v>
      </c>
    </row>
    <row r="107" spans="23:25" x14ac:dyDescent="0.25">
      <c r="W107" s="3">
        <v>42878</v>
      </c>
      <c r="X107" s="2">
        <v>3.2702</v>
      </c>
      <c r="Y107" s="2">
        <f t="shared" si="3"/>
        <v>1.101456481447084E-3</v>
      </c>
    </row>
    <row r="108" spans="23:25" x14ac:dyDescent="0.25">
      <c r="W108" s="3">
        <v>42877</v>
      </c>
      <c r="X108" s="2">
        <v>3.2665999999999999</v>
      </c>
      <c r="Y108" s="2">
        <f t="shared" si="3"/>
        <v>3.7724898671864936E-3</v>
      </c>
    </row>
    <row r="109" spans="23:25" x14ac:dyDescent="0.25">
      <c r="W109" s="3">
        <v>42874</v>
      </c>
      <c r="X109" s="2">
        <v>3.2543000000000002</v>
      </c>
      <c r="Y109" s="2">
        <f t="shared" si="3"/>
        <v>-3.6655134502974918E-2</v>
      </c>
    </row>
    <row r="110" spans="23:25" x14ac:dyDescent="0.25">
      <c r="W110" s="3">
        <v>42873</v>
      </c>
      <c r="X110" s="2">
        <v>3.3757999999999999</v>
      </c>
      <c r="Y110" s="2">
        <f t="shared" si="3"/>
        <v>7.2696198640917808E-2</v>
      </c>
    </row>
    <row r="111" spans="23:25" x14ac:dyDescent="0.25">
      <c r="W111" s="3">
        <v>42872</v>
      </c>
      <c r="X111" s="2">
        <v>3.1391</v>
      </c>
      <c r="Y111" s="2">
        <f t="shared" si="3"/>
        <v>1.3566814350471093E-2</v>
      </c>
    </row>
    <row r="112" spans="23:25" x14ac:dyDescent="0.25">
      <c r="W112" s="3">
        <v>42871</v>
      </c>
      <c r="X112" s="2">
        <v>3.0968</v>
      </c>
      <c r="Y112" s="2">
        <f t="shared" si="3"/>
        <v>-4.060461252201969E-3</v>
      </c>
    </row>
    <row r="113" spans="23:25" x14ac:dyDescent="0.25">
      <c r="W113" s="3">
        <v>42870</v>
      </c>
      <c r="X113" s="2">
        <v>3.1093999999999999</v>
      </c>
      <c r="Y113" s="2">
        <f t="shared" si="3"/>
        <v>-4.1721553507648307E-3</v>
      </c>
    </row>
    <row r="114" spans="23:25" x14ac:dyDescent="0.25">
      <c r="W114" s="3">
        <v>42867</v>
      </c>
      <c r="X114" s="2">
        <v>3.1223999999999998</v>
      </c>
      <c r="Y114" s="2">
        <f t="shared" si="3"/>
        <v>-5.5890153950051867E-3</v>
      </c>
    </row>
    <row r="115" spans="23:25" x14ac:dyDescent="0.25">
      <c r="W115" s="3">
        <v>42866</v>
      </c>
      <c r="X115" s="2">
        <v>3.1398999999999999</v>
      </c>
      <c r="Y115" s="2">
        <f t="shared" si="3"/>
        <v>-8.7201097962151253E-3</v>
      </c>
    </row>
    <row r="116" spans="23:25" x14ac:dyDescent="0.25">
      <c r="W116" s="3">
        <v>42865</v>
      </c>
      <c r="X116" s="2">
        <v>3.1673999999999998</v>
      </c>
      <c r="Y116" s="2">
        <f t="shared" si="3"/>
        <v>-6.9217492562463892E-3</v>
      </c>
    </row>
    <row r="117" spans="23:25" x14ac:dyDescent="0.25">
      <c r="W117" s="3">
        <v>42864</v>
      </c>
      <c r="X117" s="2">
        <v>3.1894</v>
      </c>
      <c r="Y117" s="2">
        <f t="shared" si="3"/>
        <v>-2.7240721346104605E-3</v>
      </c>
    </row>
    <row r="118" spans="23:25" x14ac:dyDescent="0.25">
      <c r="W118" s="3">
        <v>42863</v>
      </c>
      <c r="X118" s="2">
        <v>3.1981000000000002</v>
      </c>
      <c r="Y118" s="2">
        <f t="shared" si="3"/>
        <v>6.4621593848729862E-3</v>
      </c>
    </row>
    <row r="119" spans="23:25" x14ac:dyDescent="0.25">
      <c r="W119" s="3">
        <v>42860</v>
      </c>
      <c r="X119" s="2">
        <v>3.1775000000000002</v>
      </c>
      <c r="Y119" s="2">
        <f t="shared" si="3"/>
        <v>-3.5185861440364726E-3</v>
      </c>
    </row>
    <row r="120" spans="23:25" x14ac:dyDescent="0.25">
      <c r="W120" s="3">
        <v>42859</v>
      </c>
      <c r="X120" s="2">
        <v>3.1886999999999999</v>
      </c>
      <c r="Y120" s="2">
        <f t="shared" si="3"/>
        <v>7.0811795679684916E-3</v>
      </c>
    </row>
    <row r="121" spans="23:25" x14ac:dyDescent="0.25">
      <c r="W121" s="3">
        <v>42858</v>
      </c>
      <c r="X121" s="2">
        <v>3.1661999999999999</v>
      </c>
      <c r="Y121" s="2">
        <f t="shared" si="3"/>
        <v>4.6853321117320094E-3</v>
      </c>
    </row>
    <row r="122" spans="23:25" x14ac:dyDescent="0.25">
      <c r="W122" s="3">
        <v>42857</v>
      </c>
      <c r="X122" s="2">
        <v>3.1514000000000002</v>
      </c>
      <c r="Y122" s="2">
        <f t="shared" si="3"/>
        <v>-8.0276022890965349E-3</v>
      </c>
    </row>
    <row r="123" spans="23:25" x14ac:dyDescent="0.25">
      <c r="W123" s="3">
        <v>42853</v>
      </c>
      <c r="X123" s="2">
        <v>3.1768000000000001</v>
      </c>
      <c r="Y123" s="2">
        <f t="shared" si="3"/>
        <v>-2.4522916052839776E-3</v>
      </c>
    </row>
    <row r="124" spans="23:25" x14ac:dyDescent="0.25">
      <c r="W124" s="3">
        <v>42852</v>
      </c>
      <c r="X124" s="2">
        <v>3.1846000000000001</v>
      </c>
      <c r="Y124" s="2">
        <f t="shared" si="3"/>
        <v>3.2395568440999186E-3</v>
      </c>
    </row>
    <row r="125" spans="23:25" x14ac:dyDescent="0.25">
      <c r="W125" s="3">
        <v>42851</v>
      </c>
      <c r="X125" s="2">
        <v>3.1743000000000001</v>
      </c>
      <c r="Y125" s="2">
        <f t="shared" si="3"/>
        <v>8.5739669434311775E-3</v>
      </c>
    </row>
    <row r="126" spans="23:25" x14ac:dyDescent="0.25">
      <c r="W126" s="3">
        <v>42850</v>
      </c>
      <c r="X126" s="2">
        <v>3.1471999999999998</v>
      </c>
      <c r="Y126" s="2">
        <f t="shared" si="3"/>
        <v>6.1513157900850886E-3</v>
      </c>
    </row>
    <row r="127" spans="23:25" x14ac:dyDescent="0.25">
      <c r="W127" s="3">
        <v>42849</v>
      </c>
      <c r="X127" s="2">
        <v>3.1278999999999999</v>
      </c>
      <c r="Y127" s="2">
        <f t="shared" si="3"/>
        <v>-6.1830895608400932E-3</v>
      </c>
    </row>
    <row r="128" spans="23:25" x14ac:dyDescent="0.25">
      <c r="W128" s="3">
        <v>42845</v>
      </c>
      <c r="X128" s="2">
        <v>3.1473</v>
      </c>
      <c r="Y128" s="2">
        <f t="shared" si="3"/>
        <v>-1.7777218103564797E-3</v>
      </c>
    </row>
    <row r="129" spans="23:25" x14ac:dyDescent="0.25">
      <c r="W129" s="3">
        <v>42844</v>
      </c>
      <c r="X129" s="2">
        <v>3.1528999999999998</v>
      </c>
      <c r="Y129" s="2">
        <f t="shared" si="3"/>
        <v>1.4311057213798266E-2</v>
      </c>
    </row>
    <row r="130" spans="23:25" x14ac:dyDescent="0.25">
      <c r="W130" s="3">
        <v>42843</v>
      </c>
      <c r="X130" s="2">
        <v>3.1080999999999999</v>
      </c>
      <c r="Y130" s="2">
        <f t="shared" si="3"/>
        <v>2.5772379846343333E-3</v>
      </c>
    </row>
    <row r="131" spans="23:25" x14ac:dyDescent="0.25">
      <c r="W131" s="3">
        <v>42842</v>
      </c>
      <c r="X131" s="2">
        <v>3.1000999999999999</v>
      </c>
      <c r="Y131" s="2">
        <f t="shared" si="3"/>
        <v>-1.4125116739940036E-2</v>
      </c>
    </row>
    <row r="132" spans="23:25" x14ac:dyDescent="0.25">
      <c r="W132" s="3">
        <v>42838</v>
      </c>
      <c r="X132" s="2">
        <v>3.1442000000000001</v>
      </c>
      <c r="Y132" s="2">
        <f t="shared" si="3"/>
        <v>5.9332210165526584E-3</v>
      </c>
    </row>
    <row r="133" spans="23:25" x14ac:dyDescent="0.25">
      <c r="W133" s="3">
        <v>42837</v>
      </c>
      <c r="X133" s="2">
        <v>3.1255999999999999</v>
      </c>
      <c r="Y133" s="2">
        <f t="shared" si="3"/>
        <v>-3.7681666812791033E-3</v>
      </c>
    </row>
    <row r="134" spans="23:25" x14ac:dyDescent="0.25">
      <c r="W134" s="3">
        <v>42836</v>
      </c>
      <c r="X134" s="2">
        <v>3.1374</v>
      </c>
      <c r="Y134" s="2">
        <f t="shared" ref="Y134:Y197" si="4">LN(X134/X135)</f>
        <v>1.8503753883806551E-3</v>
      </c>
    </row>
    <row r="135" spans="23:25" x14ac:dyDescent="0.25">
      <c r="W135" s="3">
        <v>42835</v>
      </c>
      <c r="X135" s="2">
        <v>3.1316000000000002</v>
      </c>
      <c r="Y135" s="2">
        <f t="shared" si="4"/>
        <v>-4.7148860838405445E-3</v>
      </c>
    </row>
    <row r="136" spans="23:25" x14ac:dyDescent="0.25">
      <c r="W136" s="3">
        <v>42832</v>
      </c>
      <c r="X136" s="2">
        <v>3.1463999999999999</v>
      </c>
      <c r="Y136" s="2">
        <f t="shared" si="4"/>
        <v>9.539254753707264E-4</v>
      </c>
    </row>
    <row r="137" spans="23:25" x14ac:dyDescent="0.25">
      <c r="W137" s="3">
        <v>42831</v>
      </c>
      <c r="X137" s="2">
        <v>3.1434000000000002</v>
      </c>
      <c r="Y137" s="2">
        <f t="shared" si="4"/>
        <v>7.2797256351472125E-3</v>
      </c>
    </row>
    <row r="138" spans="23:25" x14ac:dyDescent="0.25">
      <c r="W138" s="3">
        <v>42830</v>
      </c>
      <c r="X138" s="2">
        <v>3.1206</v>
      </c>
      <c r="Y138" s="2">
        <f t="shared" si="4"/>
        <v>8.7221550360383465E-3</v>
      </c>
    </row>
    <row r="139" spans="23:25" x14ac:dyDescent="0.25">
      <c r="W139" s="3">
        <v>42829</v>
      </c>
      <c r="X139" s="2">
        <v>3.0935000000000001</v>
      </c>
      <c r="Y139" s="2">
        <f t="shared" si="4"/>
        <v>-6.7975970901947153E-3</v>
      </c>
    </row>
    <row r="140" spans="23:25" x14ac:dyDescent="0.25">
      <c r="W140" s="3">
        <v>42828</v>
      </c>
      <c r="X140" s="2">
        <v>3.1145999999999998</v>
      </c>
      <c r="Y140" s="2">
        <f t="shared" si="4"/>
        <v>-2.3730890141390685E-3</v>
      </c>
    </row>
    <row r="141" spans="23:25" x14ac:dyDescent="0.25">
      <c r="W141" s="3">
        <v>42825</v>
      </c>
      <c r="X141" s="2">
        <v>3.1219999999999999</v>
      </c>
      <c r="Y141" s="2">
        <f t="shared" si="4"/>
        <v>-9.1825667537919122E-3</v>
      </c>
    </row>
    <row r="142" spans="23:25" x14ac:dyDescent="0.25">
      <c r="W142" s="3">
        <v>42824</v>
      </c>
      <c r="X142" s="2">
        <v>3.1507999999999998</v>
      </c>
      <c r="Y142" s="2">
        <f t="shared" si="4"/>
        <v>9.9195454948725077E-3</v>
      </c>
    </row>
    <row r="143" spans="23:25" x14ac:dyDescent="0.25">
      <c r="W143" s="3">
        <v>42823</v>
      </c>
      <c r="X143" s="2">
        <v>3.1196999999999999</v>
      </c>
      <c r="Y143" s="2">
        <f t="shared" si="4"/>
        <v>-6.8998836272293898E-3</v>
      </c>
    </row>
    <row r="144" spans="23:25" x14ac:dyDescent="0.25">
      <c r="W144" s="3">
        <v>42822</v>
      </c>
      <c r="X144" s="2">
        <v>3.1413000000000002</v>
      </c>
      <c r="Y144" s="2">
        <f t="shared" si="4"/>
        <v>4.6905748183022405E-3</v>
      </c>
    </row>
    <row r="145" spans="23:25" x14ac:dyDescent="0.25">
      <c r="W145" s="3">
        <v>42821</v>
      </c>
      <c r="X145" s="2">
        <v>3.1265999999999998</v>
      </c>
      <c r="Y145" s="2">
        <f t="shared" si="4"/>
        <v>5.9667196556858378E-3</v>
      </c>
    </row>
    <row r="146" spans="23:25" x14ac:dyDescent="0.25">
      <c r="W146" s="3">
        <v>42818</v>
      </c>
      <c r="X146" s="2">
        <v>3.1080000000000001</v>
      </c>
      <c r="Y146" s="2">
        <f t="shared" si="4"/>
        <v>-1.0466272505880803E-2</v>
      </c>
    </row>
    <row r="147" spans="23:25" x14ac:dyDescent="0.25">
      <c r="W147" s="3">
        <v>42817</v>
      </c>
      <c r="X147" s="2">
        <v>3.1406999999999998</v>
      </c>
      <c r="Y147" s="2">
        <f t="shared" si="4"/>
        <v>1.6954456792795575E-2</v>
      </c>
    </row>
    <row r="148" spans="23:25" x14ac:dyDescent="0.25">
      <c r="W148" s="3">
        <v>42816</v>
      </c>
      <c r="X148" s="2">
        <v>3.0878999999999999</v>
      </c>
      <c r="Y148" s="2">
        <f t="shared" si="4"/>
        <v>0</v>
      </c>
    </row>
    <row r="149" spans="23:25" x14ac:dyDescent="0.25">
      <c r="W149" s="3">
        <v>42815</v>
      </c>
      <c r="X149" s="2">
        <v>3.0878999999999999</v>
      </c>
      <c r="Y149" s="2">
        <f t="shared" si="4"/>
        <v>5.0322330760965992E-3</v>
      </c>
    </row>
    <row r="150" spans="23:25" x14ac:dyDescent="0.25">
      <c r="W150" s="3">
        <v>42814</v>
      </c>
      <c r="X150" s="2">
        <v>3.0724</v>
      </c>
      <c r="Y150" s="2">
        <f t="shared" si="4"/>
        <v>-6.22974110818913E-3</v>
      </c>
    </row>
    <row r="151" spans="23:25" x14ac:dyDescent="0.25">
      <c r="W151" s="3">
        <v>42811</v>
      </c>
      <c r="X151" s="2">
        <v>3.0916000000000001</v>
      </c>
      <c r="Y151" s="2">
        <f t="shared" si="4"/>
        <v>-8.8236813750872233E-3</v>
      </c>
    </row>
    <row r="152" spans="23:25" x14ac:dyDescent="0.25">
      <c r="W152" s="3">
        <v>42810</v>
      </c>
      <c r="X152" s="2">
        <v>3.1189999999999998</v>
      </c>
      <c r="Y152" s="2">
        <f t="shared" si="4"/>
        <v>4.9174894600923979E-3</v>
      </c>
    </row>
    <row r="153" spans="23:25" x14ac:dyDescent="0.25">
      <c r="W153" s="3">
        <v>42809</v>
      </c>
      <c r="X153" s="2">
        <v>3.1036999999999999</v>
      </c>
      <c r="Y153" s="2">
        <f t="shared" si="4"/>
        <v>-2.0852687741142406E-2</v>
      </c>
    </row>
    <row r="154" spans="23:25" x14ac:dyDescent="0.25">
      <c r="W154" s="3">
        <v>42808</v>
      </c>
      <c r="X154" s="2">
        <v>3.1690999999999998</v>
      </c>
      <c r="Y154" s="2">
        <f t="shared" si="4"/>
        <v>5.1249716729472265E-3</v>
      </c>
    </row>
    <row r="155" spans="23:25" x14ac:dyDescent="0.25">
      <c r="W155" s="3">
        <v>42807</v>
      </c>
      <c r="X155" s="2">
        <v>3.1528999999999998</v>
      </c>
      <c r="Y155" s="2">
        <f t="shared" si="4"/>
        <v>3.4949517686963198E-3</v>
      </c>
    </row>
    <row r="156" spans="23:25" x14ac:dyDescent="0.25">
      <c r="W156" s="3">
        <v>42804</v>
      </c>
      <c r="X156" s="2">
        <v>3.1419000000000001</v>
      </c>
      <c r="Y156" s="2">
        <f t="shared" si="4"/>
        <v>-1.6133201267572277E-2</v>
      </c>
    </row>
    <row r="157" spans="23:25" x14ac:dyDescent="0.25">
      <c r="W157" s="3">
        <v>42803</v>
      </c>
      <c r="X157" s="2">
        <v>3.1930000000000001</v>
      </c>
      <c r="Y157" s="2">
        <f t="shared" si="4"/>
        <v>7.1031508385568732E-3</v>
      </c>
    </row>
    <row r="158" spans="23:25" x14ac:dyDescent="0.25">
      <c r="W158" s="3">
        <v>42802</v>
      </c>
      <c r="X158" s="2">
        <v>3.1703999999999999</v>
      </c>
      <c r="Y158" s="2">
        <f t="shared" si="4"/>
        <v>1.6249145219296064E-2</v>
      </c>
    </row>
    <row r="159" spans="23:25" x14ac:dyDescent="0.25">
      <c r="W159" s="3">
        <v>42801</v>
      </c>
      <c r="X159" s="2">
        <v>3.1193</v>
      </c>
      <c r="Y159" s="2">
        <f t="shared" si="4"/>
        <v>-5.8176867831101252E-3</v>
      </c>
    </row>
    <row r="160" spans="23:25" x14ac:dyDescent="0.25">
      <c r="W160" s="3">
        <v>42800</v>
      </c>
      <c r="X160" s="2">
        <v>3.1375000000000002</v>
      </c>
      <c r="Y160" s="2">
        <f t="shared" si="4"/>
        <v>7.0366514557626417E-3</v>
      </c>
    </row>
    <row r="161" spans="23:25" x14ac:dyDescent="0.25">
      <c r="W161" s="3">
        <v>42797</v>
      </c>
      <c r="X161" s="2">
        <v>3.1154999999999999</v>
      </c>
      <c r="Y161" s="2">
        <f t="shared" si="4"/>
        <v>-1.2091582819104713E-2</v>
      </c>
    </row>
    <row r="162" spans="23:25" x14ac:dyDescent="0.25">
      <c r="W162" s="3">
        <v>42796</v>
      </c>
      <c r="X162" s="2">
        <v>3.1534</v>
      </c>
      <c r="Y162" s="2">
        <f t="shared" si="4"/>
        <v>1.9081127000816888E-2</v>
      </c>
    </row>
    <row r="163" spans="23:25" x14ac:dyDescent="0.25">
      <c r="W163" s="3">
        <v>42795</v>
      </c>
      <c r="X163" s="2">
        <v>3.0937999999999999</v>
      </c>
      <c r="Y163" s="2">
        <f t="shared" si="4"/>
        <v>-5.3512264635553934E-3</v>
      </c>
    </row>
    <row r="164" spans="23:25" x14ac:dyDescent="0.25">
      <c r="W164" s="3">
        <v>42790</v>
      </c>
      <c r="X164" s="2">
        <v>3.1103999999999998</v>
      </c>
      <c r="Y164" s="2">
        <f t="shared" si="4"/>
        <v>1.5323860235287525E-2</v>
      </c>
    </row>
    <row r="165" spans="23:25" x14ac:dyDescent="0.25">
      <c r="W165" s="3">
        <v>42789</v>
      </c>
      <c r="X165" s="2">
        <v>3.0630999999999999</v>
      </c>
      <c r="Y165" s="2">
        <f t="shared" si="4"/>
        <v>-4.8958011324354517E-4</v>
      </c>
    </row>
    <row r="166" spans="23:25" x14ac:dyDescent="0.25">
      <c r="W166" s="3">
        <v>42788</v>
      </c>
      <c r="X166" s="2">
        <v>3.0646</v>
      </c>
      <c r="Y166" s="2">
        <f t="shared" si="4"/>
        <v>-1.0323091186482497E-2</v>
      </c>
    </row>
    <row r="167" spans="23:25" x14ac:dyDescent="0.25">
      <c r="W167" s="3">
        <v>42787</v>
      </c>
      <c r="X167" s="2">
        <v>3.0964</v>
      </c>
      <c r="Y167" s="2">
        <f t="shared" si="4"/>
        <v>2.7812831227321077E-3</v>
      </c>
    </row>
    <row r="168" spans="23:25" x14ac:dyDescent="0.25">
      <c r="W168" s="3">
        <v>42786</v>
      </c>
      <c r="X168" s="2">
        <v>3.0878000000000001</v>
      </c>
      <c r="Y168" s="2">
        <f t="shared" si="4"/>
        <v>-3.2333189058321369E-3</v>
      </c>
    </row>
    <row r="169" spans="23:25" x14ac:dyDescent="0.25">
      <c r="W169" s="3">
        <v>42783</v>
      </c>
      <c r="X169" s="2">
        <v>3.0977999999999999</v>
      </c>
      <c r="Y169" s="2">
        <f t="shared" si="4"/>
        <v>2.5858182357090644E-3</v>
      </c>
    </row>
    <row r="170" spans="23:25" x14ac:dyDescent="0.25">
      <c r="W170" s="3">
        <v>42782</v>
      </c>
      <c r="X170" s="2">
        <v>3.0897999999999999</v>
      </c>
      <c r="Y170" s="2">
        <f t="shared" si="4"/>
        <v>1.0541482311015524E-2</v>
      </c>
    </row>
    <row r="171" spans="23:25" x14ac:dyDescent="0.25">
      <c r="W171" s="3">
        <v>42781</v>
      </c>
      <c r="X171" s="2">
        <v>3.0573999999999999</v>
      </c>
      <c r="Y171" s="2">
        <f t="shared" si="4"/>
        <v>-9.0516034929104001E-3</v>
      </c>
    </row>
    <row r="172" spans="23:25" x14ac:dyDescent="0.25">
      <c r="W172" s="3">
        <v>42780</v>
      </c>
      <c r="X172" s="2">
        <v>3.0851999999999999</v>
      </c>
      <c r="Y172" s="2">
        <f t="shared" si="4"/>
        <v>-8.1026994836855947E-3</v>
      </c>
    </row>
    <row r="173" spans="23:25" x14ac:dyDescent="0.25">
      <c r="W173" s="3">
        <v>42779</v>
      </c>
      <c r="X173" s="2">
        <v>3.1103000000000001</v>
      </c>
      <c r="Y173" s="2">
        <f t="shared" si="4"/>
        <v>-1.542069891474181E-3</v>
      </c>
    </row>
    <row r="174" spans="23:25" x14ac:dyDescent="0.25">
      <c r="W174" s="3">
        <v>42776</v>
      </c>
      <c r="X174" s="2">
        <v>3.1151</v>
      </c>
      <c r="Y174" s="2">
        <f t="shared" si="4"/>
        <v>-3.9087580203207824E-3</v>
      </c>
    </row>
    <row r="175" spans="23:25" x14ac:dyDescent="0.25">
      <c r="W175" s="3">
        <v>42775</v>
      </c>
      <c r="X175" s="2">
        <v>3.1273</v>
      </c>
      <c r="Y175" s="2">
        <f t="shared" si="4"/>
        <v>3.7482624095311534E-3</v>
      </c>
    </row>
    <row r="176" spans="23:25" x14ac:dyDescent="0.25">
      <c r="W176" s="3">
        <v>42774</v>
      </c>
      <c r="X176" s="2">
        <v>3.1156000000000001</v>
      </c>
      <c r="Y176" s="2">
        <f t="shared" si="4"/>
        <v>-1.7317132249858704E-3</v>
      </c>
    </row>
    <row r="177" spans="23:25" x14ac:dyDescent="0.25">
      <c r="W177" s="3">
        <v>42773</v>
      </c>
      <c r="X177" s="2">
        <v>3.121</v>
      </c>
      <c r="Y177" s="2">
        <f t="shared" si="4"/>
        <v>5.4484561385019362E-4</v>
      </c>
    </row>
    <row r="178" spans="23:25" x14ac:dyDescent="0.25">
      <c r="W178" s="3">
        <v>42772</v>
      </c>
      <c r="X178" s="2">
        <v>3.1193</v>
      </c>
      <c r="Y178" s="2">
        <f t="shared" si="4"/>
        <v>-1.1854606261494538E-3</v>
      </c>
    </row>
    <row r="179" spans="23:25" x14ac:dyDescent="0.25">
      <c r="W179" s="3">
        <v>42769</v>
      </c>
      <c r="X179" s="2">
        <v>3.1230000000000002</v>
      </c>
      <c r="Y179" s="2">
        <f t="shared" si="4"/>
        <v>4.1635307341571671E-4</v>
      </c>
    </row>
    <row r="180" spans="23:25" x14ac:dyDescent="0.25">
      <c r="W180" s="3">
        <v>42768</v>
      </c>
      <c r="X180" s="2">
        <v>3.1217000000000001</v>
      </c>
      <c r="Y180" s="2">
        <f t="shared" si="4"/>
        <v>-2.0480662539942222E-3</v>
      </c>
    </row>
    <row r="181" spans="23:25" x14ac:dyDescent="0.25">
      <c r="W181" s="3">
        <v>42767</v>
      </c>
      <c r="X181" s="2">
        <v>3.1280999999999999</v>
      </c>
      <c r="Y181" s="2">
        <f t="shared" si="4"/>
        <v>-6.5321181168715332E-3</v>
      </c>
    </row>
    <row r="182" spans="23:25" x14ac:dyDescent="0.25">
      <c r="W182" s="3">
        <v>42766</v>
      </c>
      <c r="X182" s="2">
        <v>3.1486000000000001</v>
      </c>
      <c r="Y182" s="2">
        <f t="shared" si="4"/>
        <v>7.0437415731759521E-3</v>
      </c>
    </row>
    <row r="183" spans="23:25" x14ac:dyDescent="0.25">
      <c r="W183" s="3">
        <v>42765</v>
      </c>
      <c r="X183" s="2">
        <v>3.1265000000000001</v>
      </c>
      <c r="Y183" s="2">
        <f t="shared" si="4"/>
        <v>-4.5952150298982884E-3</v>
      </c>
    </row>
    <row r="184" spans="23:25" x14ac:dyDescent="0.25">
      <c r="W184" s="3">
        <v>42762</v>
      </c>
      <c r="X184" s="2">
        <v>3.1408999999999998</v>
      </c>
      <c r="Y184" s="2">
        <f t="shared" si="4"/>
        <v>-1.0609255053302751E-2</v>
      </c>
    </row>
    <row r="185" spans="23:25" x14ac:dyDescent="0.25">
      <c r="W185" s="3">
        <v>42761</v>
      </c>
      <c r="X185" s="2">
        <v>3.1743999999999999</v>
      </c>
      <c r="Y185" s="2">
        <f t="shared" si="4"/>
        <v>1.355504975458742E-3</v>
      </c>
    </row>
    <row r="186" spans="23:25" x14ac:dyDescent="0.25">
      <c r="W186" s="3">
        <v>42760</v>
      </c>
      <c r="X186" s="2">
        <v>3.1701000000000001</v>
      </c>
      <c r="Y186" s="2">
        <f t="shared" si="4"/>
        <v>-1.2617102499154785E-4</v>
      </c>
    </row>
    <row r="187" spans="23:25" x14ac:dyDescent="0.25">
      <c r="W187" s="3">
        <v>42759</v>
      </c>
      <c r="X187" s="2">
        <v>3.1705000000000001</v>
      </c>
      <c r="Y187" s="2">
        <f t="shared" si="4"/>
        <v>1.8626388552034881E-3</v>
      </c>
    </row>
    <row r="188" spans="23:25" x14ac:dyDescent="0.25">
      <c r="W188" s="3">
        <v>42758</v>
      </c>
      <c r="X188" s="2">
        <v>3.1646000000000001</v>
      </c>
      <c r="Y188" s="2">
        <f t="shared" si="4"/>
        <v>-3.0604702933428249E-3</v>
      </c>
    </row>
    <row r="189" spans="23:25" x14ac:dyDescent="0.25">
      <c r="W189" s="3">
        <v>42755</v>
      </c>
      <c r="X189" s="2">
        <v>3.1743000000000001</v>
      </c>
      <c r="Y189" s="2">
        <f t="shared" si="4"/>
        <v>-8.6260160657683563E-3</v>
      </c>
    </row>
    <row r="190" spans="23:25" x14ac:dyDescent="0.25">
      <c r="W190" s="3">
        <v>42754</v>
      </c>
      <c r="X190" s="2">
        <v>3.2018</v>
      </c>
      <c r="Y190" s="2">
        <f t="shared" si="4"/>
        <v>-6.6615032331433883E-3</v>
      </c>
    </row>
    <row r="191" spans="23:25" x14ac:dyDescent="0.25">
      <c r="W191" s="3">
        <v>42753</v>
      </c>
      <c r="X191" s="2">
        <v>3.2231999999999998</v>
      </c>
      <c r="Y191" s="2">
        <f t="shared" si="4"/>
        <v>3.6053995666086866E-3</v>
      </c>
    </row>
    <row r="192" spans="23:25" x14ac:dyDescent="0.25">
      <c r="W192" s="3">
        <v>42752</v>
      </c>
      <c r="X192" s="2">
        <v>3.2115999999999998</v>
      </c>
      <c r="Y192" s="2">
        <f t="shared" si="4"/>
        <v>-9.2360799134903315E-3</v>
      </c>
    </row>
    <row r="193" spans="23:25" x14ac:dyDescent="0.25">
      <c r="W193" s="3">
        <v>42751</v>
      </c>
      <c r="X193" s="2">
        <v>3.2414000000000001</v>
      </c>
      <c r="Y193" s="2">
        <f t="shared" si="4"/>
        <v>7.3695952056316728E-3</v>
      </c>
    </row>
    <row r="194" spans="23:25" x14ac:dyDescent="0.25">
      <c r="W194" s="3">
        <v>42748</v>
      </c>
      <c r="X194" s="2">
        <v>3.2176</v>
      </c>
      <c r="Y194" s="2">
        <f t="shared" si="4"/>
        <v>9.6184615121767299E-3</v>
      </c>
    </row>
    <row r="195" spans="23:25" x14ac:dyDescent="0.25">
      <c r="W195" s="3">
        <v>42747</v>
      </c>
      <c r="X195" s="2">
        <v>3.1867999999999999</v>
      </c>
      <c r="Y195" s="2">
        <f t="shared" si="4"/>
        <v>-3.1955915536305128E-3</v>
      </c>
    </row>
    <row r="196" spans="23:25" x14ac:dyDescent="0.25">
      <c r="W196" s="3">
        <v>42746</v>
      </c>
      <c r="X196" s="2">
        <v>3.1970000000000001</v>
      </c>
      <c r="Y196" s="2">
        <f t="shared" si="4"/>
        <v>9.0751207117128877E-4</v>
      </c>
    </row>
    <row r="197" spans="23:25" x14ac:dyDescent="0.25">
      <c r="W197" s="3">
        <v>42745</v>
      </c>
      <c r="X197" s="2">
        <v>3.1941000000000002</v>
      </c>
      <c r="Y197" s="2">
        <f t="shared" si="4"/>
        <v>-1.7516974043417179E-3</v>
      </c>
    </row>
    <row r="198" spans="23:25" x14ac:dyDescent="0.25">
      <c r="W198" s="3">
        <v>42744</v>
      </c>
      <c r="X198" s="2">
        <v>3.1997</v>
      </c>
      <c r="Y198" s="2">
        <f t="shared" ref="Y198:Y261" si="5">LN(X198/X199)</f>
        <v>-7.1314317464566427E-3</v>
      </c>
    </row>
    <row r="199" spans="23:25" x14ac:dyDescent="0.25">
      <c r="W199" s="3">
        <v>42741</v>
      </c>
      <c r="X199" s="2">
        <v>3.2225999999999999</v>
      </c>
      <c r="Y199" s="2">
        <f t="shared" si="5"/>
        <v>7.4127476817339045E-3</v>
      </c>
    </row>
    <row r="200" spans="23:25" x14ac:dyDescent="0.25">
      <c r="W200" s="3">
        <v>42740</v>
      </c>
      <c r="X200" s="2">
        <v>3.1987999999999999</v>
      </c>
      <c r="Y200" s="2">
        <f t="shared" si="5"/>
        <v>-7.0092653130947738E-3</v>
      </c>
    </row>
    <row r="201" spans="23:25" x14ac:dyDescent="0.25">
      <c r="W201" s="3">
        <v>42739</v>
      </c>
      <c r="X201" s="2">
        <v>3.2212999999999998</v>
      </c>
      <c r="Y201" s="2">
        <f t="shared" si="5"/>
        <v>-1.3474757939701909E-2</v>
      </c>
    </row>
    <row r="202" spans="23:25" x14ac:dyDescent="0.25">
      <c r="W202" s="3">
        <v>42738</v>
      </c>
      <c r="X202" s="2">
        <v>3.2650000000000001</v>
      </c>
      <c r="Y202" s="2">
        <f t="shared" si="5"/>
        <v>-6.3808242872790775E-3</v>
      </c>
    </row>
    <row r="203" spans="23:25" x14ac:dyDescent="0.25">
      <c r="W203" s="3">
        <v>42737</v>
      </c>
      <c r="X203" s="2">
        <v>3.2858999999999998</v>
      </c>
      <c r="Y203" s="2">
        <f t="shared" si="5"/>
        <v>9.3868693103303959E-3</v>
      </c>
    </row>
    <row r="204" spans="23:25" x14ac:dyDescent="0.25">
      <c r="W204" s="3">
        <v>42734</v>
      </c>
      <c r="X204" s="2">
        <v>3.2551999999999999</v>
      </c>
      <c r="Y204" s="2">
        <f t="shared" si="5"/>
        <v>4.3017361241018957E-4</v>
      </c>
    </row>
    <row r="205" spans="23:25" x14ac:dyDescent="0.25">
      <c r="W205" s="3">
        <v>42733</v>
      </c>
      <c r="X205" s="2">
        <v>3.2538</v>
      </c>
      <c r="Y205" s="2">
        <f t="shared" si="5"/>
        <v>-7.3489215546570412E-3</v>
      </c>
    </row>
    <row r="206" spans="23:25" x14ac:dyDescent="0.25">
      <c r="W206" s="3">
        <v>42732</v>
      </c>
      <c r="X206" s="2">
        <v>3.2778</v>
      </c>
      <c r="Y206" s="2">
        <f t="shared" si="5"/>
        <v>1.3432655579433469E-3</v>
      </c>
    </row>
    <row r="207" spans="23:25" x14ac:dyDescent="0.25">
      <c r="W207" s="3">
        <v>42731</v>
      </c>
      <c r="X207" s="2">
        <v>3.2734000000000001</v>
      </c>
      <c r="Y207" s="2">
        <f t="shared" si="5"/>
        <v>-2.0142223064059457E-3</v>
      </c>
    </row>
    <row r="208" spans="23:25" x14ac:dyDescent="0.25">
      <c r="W208" s="3">
        <v>42730</v>
      </c>
      <c r="X208" s="2">
        <v>3.2800000000000002</v>
      </c>
      <c r="Y208" s="2">
        <f t="shared" si="5"/>
        <v>2.9616985757671072E-3</v>
      </c>
    </row>
    <row r="209" spans="23:25" x14ac:dyDescent="0.25">
      <c r="W209" s="3">
        <v>42727</v>
      </c>
      <c r="X209" s="2">
        <v>3.2702999999999998</v>
      </c>
      <c r="Y209" s="2">
        <f t="shared" si="5"/>
        <v>-6.4920449291353214E-3</v>
      </c>
    </row>
    <row r="210" spans="23:25" x14ac:dyDescent="0.25">
      <c r="W210" s="3">
        <v>42726</v>
      </c>
      <c r="X210" s="2">
        <v>3.2915999999999999</v>
      </c>
      <c r="Y210" s="2">
        <f t="shared" si="5"/>
        <v>-1.1868768996771929E-2</v>
      </c>
    </row>
    <row r="211" spans="23:25" x14ac:dyDescent="0.25">
      <c r="W211" s="3">
        <v>42725</v>
      </c>
      <c r="X211" s="2">
        <v>3.3309000000000002</v>
      </c>
      <c r="Y211" s="2">
        <f t="shared" si="5"/>
        <v>-5.807356320025962E-3</v>
      </c>
    </row>
    <row r="212" spans="23:25" x14ac:dyDescent="0.25">
      <c r="W212" s="3">
        <v>42724</v>
      </c>
      <c r="X212" s="2">
        <v>3.3502999999999998</v>
      </c>
      <c r="Y212" s="2">
        <f t="shared" si="5"/>
        <v>-5.7144713379159752E-3</v>
      </c>
    </row>
    <row r="213" spans="23:25" x14ac:dyDescent="0.25">
      <c r="W213" s="3">
        <v>42723</v>
      </c>
      <c r="X213" s="2">
        <v>3.3694999999999999</v>
      </c>
      <c r="Y213" s="2">
        <f t="shared" si="5"/>
        <v>-5.4458950114626391E-3</v>
      </c>
    </row>
    <row r="214" spans="23:25" x14ac:dyDescent="0.25">
      <c r="W214" s="3">
        <v>42720</v>
      </c>
      <c r="X214" s="2">
        <v>3.3879000000000001</v>
      </c>
      <c r="Y214" s="2">
        <f t="shared" si="5"/>
        <v>6.7525800784468638E-3</v>
      </c>
    </row>
    <row r="215" spans="23:25" x14ac:dyDescent="0.25">
      <c r="W215" s="3">
        <v>42719</v>
      </c>
      <c r="X215" s="2">
        <v>3.3651</v>
      </c>
      <c r="Y215" s="2">
        <f t="shared" si="5"/>
        <v>-1.9000688553493057E-3</v>
      </c>
    </row>
    <row r="216" spans="23:25" x14ac:dyDescent="0.25">
      <c r="W216" s="3">
        <v>42718</v>
      </c>
      <c r="X216" s="2">
        <v>3.3715000000000002</v>
      </c>
      <c r="Y216" s="2">
        <f t="shared" si="5"/>
        <v>1.1064996055643688E-2</v>
      </c>
    </row>
    <row r="217" spans="23:25" x14ac:dyDescent="0.25">
      <c r="W217" s="3">
        <v>42717</v>
      </c>
      <c r="X217" s="2">
        <v>3.3344</v>
      </c>
      <c r="Y217" s="2">
        <f t="shared" si="5"/>
        <v>-9.891938877081511E-4</v>
      </c>
    </row>
    <row r="218" spans="23:25" x14ac:dyDescent="0.25">
      <c r="W218" s="3">
        <v>42716</v>
      </c>
      <c r="X218" s="2">
        <v>3.3376999999999999</v>
      </c>
      <c r="Y218" s="2">
        <f t="shared" si="5"/>
        <v>-1.2652932317426384E-2</v>
      </c>
    </row>
    <row r="219" spans="23:25" x14ac:dyDescent="0.25">
      <c r="W219" s="3">
        <v>42713</v>
      </c>
      <c r="X219" s="2">
        <v>3.3801999999999999</v>
      </c>
      <c r="Y219" s="2">
        <f t="shared" si="5"/>
        <v>1.4506700789917715E-3</v>
      </c>
    </row>
    <row r="220" spans="23:25" x14ac:dyDescent="0.25">
      <c r="W220" s="3">
        <v>42712</v>
      </c>
      <c r="X220" s="2">
        <v>3.3753000000000002</v>
      </c>
      <c r="Y220" s="2">
        <f t="shared" si="5"/>
        <v>-5.0829034638882669E-3</v>
      </c>
    </row>
    <row r="221" spans="23:25" x14ac:dyDescent="0.25">
      <c r="W221" s="3">
        <v>42711</v>
      </c>
      <c r="X221" s="2">
        <v>3.3925000000000001</v>
      </c>
      <c r="Y221" s="2">
        <f t="shared" si="5"/>
        <v>-5.1451785685382627E-3</v>
      </c>
    </row>
    <row r="222" spans="23:25" x14ac:dyDescent="0.25">
      <c r="W222" s="3">
        <v>42710</v>
      </c>
      <c r="X222" s="2">
        <v>3.41</v>
      </c>
      <c r="Y222" s="2">
        <f t="shared" si="5"/>
        <v>-3.8050682526227816E-3</v>
      </c>
    </row>
    <row r="223" spans="23:25" x14ac:dyDescent="0.25">
      <c r="W223" s="3">
        <v>42709</v>
      </c>
      <c r="X223" s="2">
        <v>3.423</v>
      </c>
      <c r="Y223" s="2">
        <f t="shared" si="5"/>
        <v>-1.5623732638432827E-2</v>
      </c>
    </row>
    <row r="224" spans="23:25" x14ac:dyDescent="0.25">
      <c r="W224" s="3">
        <v>42706</v>
      </c>
      <c r="X224" s="2">
        <v>3.4769000000000001</v>
      </c>
      <c r="Y224" s="2">
        <f t="shared" si="5"/>
        <v>3.5727701011820786E-3</v>
      </c>
    </row>
    <row r="225" spans="23:25" x14ac:dyDescent="0.25">
      <c r="W225" s="3">
        <v>42705</v>
      </c>
      <c r="X225" s="2">
        <v>3.4645000000000001</v>
      </c>
      <c r="Y225" s="2">
        <f t="shared" si="5"/>
        <v>2.2978106864286495E-2</v>
      </c>
    </row>
    <row r="226" spans="23:25" x14ac:dyDescent="0.25">
      <c r="W226" s="3">
        <v>42704</v>
      </c>
      <c r="X226" s="2">
        <v>3.3858000000000001</v>
      </c>
      <c r="Y226" s="2">
        <f t="shared" si="5"/>
        <v>-2.0653239572314382E-3</v>
      </c>
    </row>
    <row r="227" spans="23:25" x14ac:dyDescent="0.25">
      <c r="W227" s="3">
        <v>42703</v>
      </c>
      <c r="X227" s="2">
        <v>3.3927999999999998</v>
      </c>
      <c r="Y227" s="2">
        <f t="shared" si="5"/>
        <v>1.533833112936976E-3</v>
      </c>
    </row>
    <row r="228" spans="23:25" x14ac:dyDescent="0.25">
      <c r="W228" s="3">
        <v>42702</v>
      </c>
      <c r="X228" s="2">
        <v>3.3875999999999999</v>
      </c>
      <c r="Y228" s="2">
        <f t="shared" si="5"/>
        <v>-7.792209032035969E-3</v>
      </c>
    </row>
    <row r="229" spans="23:25" x14ac:dyDescent="0.25">
      <c r="W229" s="3">
        <v>42699</v>
      </c>
      <c r="X229" s="2">
        <v>3.4140999999999999</v>
      </c>
      <c r="Y229" s="2">
        <f t="shared" si="5"/>
        <v>5.080103130488324E-3</v>
      </c>
    </row>
    <row r="230" spans="23:25" x14ac:dyDescent="0.25">
      <c r="W230" s="3">
        <v>42698</v>
      </c>
      <c r="X230" s="2">
        <v>3.3967999999999998</v>
      </c>
      <c r="Y230" s="2">
        <f t="shared" si="5"/>
        <v>1.9153989147769513E-3</v>
      </c>
    </row>
    <row r="231" spans="23:25" x14ac:dyDescent="0.25">
      <c r="W231" s="3">
        <v>42697</v>
      </c>
      <c r="X231" s="2">
        <v>3.3902999999999999</v>
      </c>
      <c r="Y231" s="2">
        <f t="shared" si="5"/>
        <v>1.0079236308864377E-2</v>
      </c>
    </row>
    <row r="232" spans="23:25" x14ac:dyDescent="0.25">
      <c r="W232" s="3">
        <v>42696</v>
      </c>
      <c r="X232" s="2">
        <v>3.3563000000000001</v>
      </c>
      <c r="Y232" s="2">
        <f t="shared" si="5"/>
        <v>1.4013329862191377E-3</v>
      </c>
    </row>
    <row r="233" spans="23:25" x14ac:dyDescent="0.25">
      <c r="W233" s="3">
        <v>42695</v>
      </c>
      <c r="X233" s="2">
        <v>3.3515999999999999</v>
      </c>
      <c r="Y233" s="2">
        <f t="shared" si="5"/>
        <v>-8.9702683651973966E-3</v>
      </c>
    </row>
    <row r="234" spans="23:25" x14ac:dyDescent="0.25">
      <c r="W234" s="3">
        <v>42692</v>
      </c>
      <c r="X234" s="2">
        <v>3.3818000000000001</v>
      </c>
      <c r="Y234" s="2">
        <f t="shared" si="5"/>
        <v>-1.1554024664993912E-2</v>
      </c>
    </row>
    <row r="235" spans="23:25" x14ac:dyDescent="0.25">
      <c r="W235" s="3">
        <v>42691</v>
      </c>
      <c r="X235" s="2">
        <v>3.4211</v>
      </c>
      <c r="Y235" s="2">
        <f t="shared" si="5"/>
        <v>-1.4896385270354701E-3</v>
      </c>
    </row>
    <row r="236" spans="23:25" x14ac:dyDescent="0.25">
      <c r="W236" s="3">
        <v>42690</v>
      </c>
      <c r="X236" s="2">
        <v>3.4262000000000001</v>
      </c>
      <c r="Y236" s="2">
        <f t="shared" si="5"/>
        <v>-2.3904626139926648E-3</v>
      </c>
    </row>
    <row r="237" spans="23:25" x14ac:dyDescent="0.25">
      <c r="W237" s="3">
        <v>42688</v>
      </c>
      <c r="X237" s="2">
        <v>3.4344000000000001</v>
      </c>
      <c r="Y237" s="2">
        <f t="shared" si="5"/>
        <v>9.39056442095643E-3</v>
      </c>
    </row>
    <row r="238" spans="23:25" x14ac:dyDescent="0.25">
      <c r="W238" s="3">
        <v>42685</v>
      </c>
      <c r="X238" s="2">
        <v>3.4022999999999999</v>
      </c>
      <c r="Y238" s="2">
        <f t="shared" si="5"/>
        <v>2.6782445558147321E-3</v>
      </c>
    </row>
    <row r="239" spans="23:25" x14ac:dyDescent="0.25">
      <c r="W239" s="3">
        <v>42684</v>
      </c>
      <c r="X239" s="2">
        <v>3.3932000000000002</v>
      </c>
      <c r="Y239" s="2">
        <f t="shared" si="5"/>
        <v>5.0716455387164509E-2</v>
      </c>
    </row>
    <row r="240" spans="23:25" x14ac:dyDescent="0.25">
      <c r="W240" s="3">
        <v>42683</v>
      </c>
      <c r="X240" s="2">
        <v>3.2254</v>
      </c>
      <c r="Y240" s="2">
        <f t="shared" si="5"/>
        <v>1.7767123605472803E-2</v>
      </c>
    </row>
    <row r="241" spans="23:25" x14ac:dyDescent="0.25">
      <c r="W241" s="3">
        <v>42682</v>
      </c>
      <c r="X241" s="2">
        <v>3.1686000000000001</v>
      </c>
      <c r="Y241" s="2">
        <f t="shared" si="5"/>
        <v>-1.1765395258018296E-2</v>
      </c>
    </row>
    <row r="242" spans="23:25" x14ac:dyDescent="0.25">
      <c r="W242" s="3">
        <v>42681</v>
      </c>
      <c r="X242" s="2">
        <v>3.2061000000000002</v>
      </c>
      <c r="Y242" s="2">
        <f t="shared" si="5"/>
        <v>-9.3445567667469996E-3</v>
      </c>
    </row>
    <row r="243" spans="23:25" x14ac:dyDescent="0.25">
      <c r="W243" s="3">
        <v>42678</v>
      </c>
      <c r="X243" s="2">
        <v>3.2362000000000002</v>
      </c>
      <c r="Y243" s="2">
        <f t="shared" si="5"/>
        <v>-1.7906213299136182E-3</v>
      </c>
    </row>
    <row r="244" spans="23:25" x14ac:dyDescent="0.25">
      <c r="W244" s="3">
        <v>42677</v>
      </c>
      <c r="X244" s="2">
        <v>3.242</v>
      </c>
      <c r="Y244" s="2">
        <f t="shared" si="5"/>
        <v>3.1821087450218792E-3</v>
      </c>
    </row>
    <row r="245" spans="23:25" x14ac:dyDescent="0.25">
      <c r="W245" s="3">
        <v>42675</v>
      </c>
      <c r="X245" s="2">
        <v>3.2317</v>
      </c>
      <c r="Y245" s="2">
        <f t="shared" si="5"/>
        <v>1.1859507433454829E-2</v>
      </c>
    </row>
    <row r="246" spans="23:25" x14ac:dyDescent="0.25">
      <c r="W246" s="3">
        <v>42674</v>
      </c>
      <c r="X246" s="2">
        <v>3.1936</v>
      </c>
      <c r="Y246" s="2">
        <f t="shared" si="5"/>
        <v>-2.1894850947450271E-3</v>
      </c>
    </row>
    <row r="247" spans="23:25" x14ac:dyDescent="0.25">
      <c r="W247" s="3">
        <v>42671</v>
      </c>
      <c r="X247" s="2">
        <v>3.2006000000000001</v>
      </c>
      <c r="Y247" s="2">
        <f t="shared" si="5"/>
        <v>1.0711415255404944E-2</v>
      </c>
    </row>
    <row r="248" spans="23:25" x14ac:dyDescent="0.25">
      <c r="W248" s="3">
        <v>42670</v>
      </c>
      <c r="X248" s="2">
        <v>3.1665000000000001</v>
      </c>
      <c r="Y248" s="2">
        <f t="shared" si="5"/>
        <v>8.2448540620496634E-3</v>
      </c>
    </row>
    <row r="249" spans="23:25" x14ac:dyDescent="0.25">
      <c r="W249" s="3">
        <v>42669</v>
      </c>
      <c r="X249" s="2">
        <v>3.1404999999999998</v>
      </c>
      <c r="Y249" s="2">
        <f t="shared" si="5"/>
        <v>8.8915061577544627E-3</v>
      </c>
    </row>
    <row r="250" spans="23:25" x14ac:dyDescent="0.25">
      <c r="W250" s="3">
        <v>42668</v>
      </c>
      <c r="X250" s="2">
        <v>3.1126999999999998</v>
      </c>
      <c r="Y250" s="2">
        <f t="shared" si="5"/>
        <v>-3.0793929706906462E-3</v>
      </c>
    </row>
    <row r="251" spans="23:25" x14ac:dyDescent="0.25">
      <c r="W251" s="3">
        <v>42667</v>
      </c>
      <c r="X251" s="2">
        <v>3.1223000000000001</v>
      </c>
      <c r="Y251" s="2">
        <f t="shared" si="5"/>
        <v>-1.0830545774980145E-2</v>
      </c>
    </row>
    <row r="252" spans="23:25" x14ac:dyDescent="0.25">
      <c r="W252" s="3">
        <v>42664</v>
      </c>
      <c r="X252" s="2">
        <v>3.1562999999999999</v>
      </c>
      <c r="Y252" s="2">
        <f t="shared" si="5"/>
        <v>4.5409156667853201E-3</v>
      </c>
    </row>
    <row r="253" spans="23:25" x14ac:dyDescent="0.25">
      <c r="W253" s="3">
        <v>42663</v>
      </c>
      <c r="X253" s="2">
        <v>3.1419999999999999</v>
      </c>
      <c r="Y253" s="2">
        <f t="shared" si="5"/>
        <v>-8.5565408753542887E-3</v>
      </c>
    </row>
    <row r="254" spans="23:25" x14ac:dyDescent="0.25">
      <c r="W254" s="3">
        <v>42662</v>
      </c>
      <c r="X254" s="2">
        <v>3.169</v>
      </c>
      <c r="Y254" s="2">
        <f t="shared" si="5"/>
        <v>-5.8835729054087533E-3</v>
      </c>
    </row>
    <row r="255" spans="23:25" x14ac:dyDescent="0.25">
      <c r="W255" s="3">
        <v>42661</v>
      </c>
      <c r="X255" s="2">
        <v>3.1877</v>
      </c>
      <c r="Y255" s="2">
        <f t="shared" si="5"/>
        <v>-5.2876239774502058E-3</v>
      </c>
    </row>
    <row r="256" spans="23:25" x14ac:dyDescent="0.25">
      <c r="W256" s="3">
        <v>42660</v>
      </c>
      <c r="X256" s="2">
        <v>3.2046000000000001</v>
      </c>
      <c r="Y256" s="2">
        <f t="shared" si="5"/>
        <v>-4.9915768179356796E-4</v>
      </c>
    </row>
    <row r="257" spans="23:25" x14ac:dyDescent="0.25">
      <c r="W257" s="3">
        <v>42657</v>
      </c>
      <c r="X257" s="2">
        <v>3.2061999999999999</v>
      </c>
      <c r="Y257" s="2">
        <f t="shared" si="5"/>
        <v>8.6141270963543161E-3</v>
      </c>
    </row>
    <row r="258" spans="23:25" x14ac:dyDescent="0.25">
      <c r="W258" s="3">
        <v>42656</v>
      </c>
      <c r="X258" s="2">
        <v>3.1787000000000001</v>
      </c>
      <c r="Y258" s="2">
        <f t="shared" si="5"/>
        <v>-5.2399674342522955E-3</v>
      </c>
    </row>
    <row r="259" spans="23:25" x14ac:dyDescent="0.25">
      <c r="W259" s="3">
        <v>42654</v>
      </c>
      <c r="X259" s="2">
        <v>3.1953999999999998</v>
      </c>
      <c r="Y259" s="2">
        <f t="shared" si="5"/>
        <v>-3.4677239954465861E-3</v>
      </c>
    </row>
    <row r="260" spans="23:25" x14ac:dyDescent="0.25">
      <c r="W260" s="3">
        <v>42653</v>
      </c>
      <c r="X260" s="2">
        <v>3.2065000000000001</v>
      </c>
      <c r="Y260" s="2">
        <f t="shared" si="5"/>
        <v>-4.5739613324721571E-3</v>
      </c>
    </row>
    <row r="261" spans="23:25" x14ac:dyDescent="0.25">
      <c r="W261" s="3">
        <v>42650</v>
      </c>
      <c r="X261" s="2">
        <v>3.2212000000000001</v>
      </c>
      <c r="Y261" s="2">
        <f t="shared" si="5"/>
        <v>-2.108789468449653E-3</v>
      </c>
    </row>
    <row r="262" spans="23:25" x14ac:dyDescent="0.25">
      <c r="W262" s="3">
        <v>42649</v>
      </c>
      <c r="X262" s="2">
        <v>3.2280000000000002</v>
      </c>
      <c r="Y262" s="2">
        <f t="shared" ref="Y262:Y325" si="6">LN(X262/X263)</f>
        <v>2.0777456190098427E-3</v>
      </c>
    </row>
    <row r="263" spans="23:25" x14ac:dyDescent="0.25">
      <c r="W263" s="3">
        <v>42648</v>
      </c>
      <c r="X263" s="2">
        <v>3.2212999999999998</v>
      </c>
      <c r="Y263" s="2">
        <f t="shared" si="6"/>
        <v>-1.1328505391160827E-2</v>
      </c>
    </row>
    <row r="264" spans="23:25" x14ac:dyDescent="0.25">
      <c r="W264" s="3">
        <v>42647</v>
      </c>
      <c r="X264" s="2">
        <v>3.258</v>
      </c>
      <c r="Y264" s="2">
        <f t="shared" si="6"/>
        <v>1.487372617115772E-2</v>
      </c>
    </row>
    <row r="265" spans="23:25" x14ac:dyDescent="0.25">
      <c r="W265" s="3">
        <v>42646</v>
      </c>
      <c r="X265" s="2">
        <v>3.2099000000000002</v>
      </c>
      <c r="Y265" s="2">
        <f t="shared" si="6"/>
        <v>-1.6223336829358045E-2</v>
      </c>
    </row>
    <row r="266" spans="23:25" x14ac:dyDescent="0.25">
      <c r="W266" s="3">
        <v>42643</v>
      </c>
      <c r="X266" s="2">
        <v>3.2624</v>
      </c>
      <c r="Y266" s="2">
        <f t="shared" si="6"/>
        <v>8.2795423383234909E-4</v>
      </c>
    </row>
    <row r="267" spans="23:25" x14ac:dyDescent="0.25">
      <c r="W267" s="3">
        <v>42642</v>
      </c>
      <c r="X267" s="2">
        <v>3.2597</v>
      </c>
      <c r="Y267" s="2">
        <f t="shared" si="6"/>
        <v>1.3279177280828273E-2</v>
      </c>
    </row>
    <row r="268" spans="23:25" x14ac:dyDescent="0.25">
      <c r="W268" s="3">
        <v>42641</v>
      </c>
      <c r="X268" s="2">
        <v>3.2166999999999999</v>
      </c>
      <c r="Y268" s="2">
        <f t="shared" si="6"/>
        <v>-5.4565319076518752E-3</v>
      </c>
    </row>
    <row r="269" spans="23:25" x14ac:dyDescent="0.25">
      <c r="W269" s="3">
        <v>42640</v>
      </c>
      <c r="X269" s="2">
        <v>3.2343000000000002</v>
      </c>
      <c r="Y269" s="2">
        <f t="shared" si="6"/>
        <v>-2.5012751009167921E-3</v>
      </c>
    </row>
    <row r="270" spans="23:25" x14ac:dyDescent="0.25">
      <c r="W270" s="3">
        <v>42639</v>
      </c>
      <c r="X270" s="2">
        <v>3.2423999999999999</v>
      </c>
      <c r="Y270" s="2">
        <f t="shared" si="6"/>
        <v>-4.9333992120464292E-4</v>
      </c>
    </row>
    <row r="271" spans="23:25" x14ac:dyDescent="0.25">
      <c r="W271" s="3">
        <v>42636</v>
      </c>
      <c r="X271" s="2">
        <v>3.2439999999999998</v>
      </c>
      <c r="Y271" s="2">
        <f t="shared" si="6"/>
        <v>7.2394586514077141E-3</v>
      </c>
    </row>
    <row r="272" spans="23:25" x14ac:dyDescent="0.25">
      <c r="W272" s="3">
        <v>42635</v>
      </c>
      <c r="X272" s="2">
        <v>3.2206000000000001</v>
      </c>
      <c r="Y272" s="2">
        <f t="shared" si="6"/>
        <v>4.2629391667376336E-3</v>
      </c>
    </row>
    <row r="273" spans="23:25" x14ac:dyDescent="0.25">
      <c r="W273" s="3">
        <v>42634</v>
      </c>
      <c r="X273" s="2">
        <v>3.2069000000000001</v>
      </c>
      <c r="Y273" s="2">
        <f t="shared" si="6"/>
        <v>-1.608497669065689E-2</v>
      </c>
    </row>
    <row r="274" spans="23:25" x14ac:dyDescent="0.25">
      <c r="W274" s="3">
        <v>42633</v>
      </c>
      <c r="X274" s="2">
        <v>3.2589000000000001</v>
      </c>
      <c r="Y274" s="2">
        <f t="shared" si="6"/>
        <v>-4.3172803933656054E-3</v>
      </c>
    </row>
    <row r="275" spans="23:25" x14ac:dyDescent="0.25">
      <c r="W275" s="3">
        <v>42632</v>
      </c>
      <c r="X275" s="2">
        <v>3.2730000000000001</v>
      </c>
      <c r="Y275" s="2">
        <f t="shared" si="6"/>
        <v>3.0906250216702629E-3</v>
      </c>
    </row>
    <row r="276" spans="23:25" x14ac:dyDescent="0.25">
      <c r="W276" s="3">
        <v>42629</v>
      </c>
      <c r="X276" s="2">
        <v>3.2629000000000001</v>
      </c>
      <c r="Y276" s="2">
        <f t="shared" si="6"/>
        <v>-1.2093666549377725E-2</v>
      </c>
    </row>
    <row r="277" spans="23:25" x14ac:dyDescent="0.25">
      <c r="W277" s="3">
        <v>42628</v>
      </c>
      <c r="X277" s="2">
        <v>3.3026</v>
      </c>
      <c r="Y277" s="2">
        <f t="shared" si="6"/>
        <v>-1.2696864013467394E-2</v>
      </c>
    </row>
    <row r="278" spans="23:25" x14ac:dyDescent="0.25">
      <c r="W278" s="3">
        <v>42627</v>
      </c>
      <c r="X278" s="2">
        <v>3.3448000000000002</v>
      </c>
      <c r="Y278" s="2">
        <f t="shared" si="6"/>
        <v>9.2509820558471668E-3</v>
      </c>
    </row>
    <row r="279" spans="23:25" x14ac:dyDescent="0.25">
      <c r="W279" s="3">
        <v>42626</v>
      </c>
      <c r="X279" s="2">
        <v>3.3140000000000001</v>
      </c>
      <c r="Y279" s="2">
        <f t="shared" si="6"/>
        <v>2.02396569982169E-2</v>
      </c>
    </row>
    <row r="280" spans="23:25" x14ac:dyDescent="0.25">
      <c r="W280" s="3">
        <v>42625</v>
      </c>
      <c r="X280" s="2">
        <v>3.2475999999999998</v>
      </c>
      <c r="Y280" s="2">
        <f t="shared" si="6"/>
        <v>-8.1267601537989044E-3</v>
      </c>
    </row>
    <row r="281" spans="23:25" x14ac:dyDescent="0.25">
      <c r="W281" s="3">
        <v>42622</v>
      </c>
      <c r="X281" s="2">
        <v>3.2740999999999998</v>
      </c>
      <c r="Y281" s="2">
        <f t="shared" si="6"/>
        <v>1.8433417570324028E-2</v>
      </c>
    </row>
    <row r="282" spans="23:25" x14ac:dyDescent="0.25">
      <c r="W282" s="3">
        <v>42621</v>
      </c>
      <c r="X282" s="2">
        <v>3.2143000000000002</v>
      </c>
      <c r="Y282" s="2">
        <f t="shared" si="6"/>
        <v>5.584428071458411E-3</v>
      </c>
    </row>
    <row r="283" spans="23:25" x14ac:dyDescent="0.25">
      <c r="W283" s="3">
        <v>42619</v>
      </c>
      <c r="X283" s="2">
        <v>3.1964000000000001</v>
      </c>
      <c r="Y283" s="2">
        <f t="shared" si="6"/>
        <v>-2.6854294360110043E-2</v>
      </c>
    </row>
    <row r="284" spans="23:25" x14ac:dyDescent="0.25">
      <c r="W284" s="3">
        <v>42618</v>
      </c>
      <c r="X284" s="2">
        <v>3.2833999999999999</v>
      </c>
      <c r="Y284" s="2">
        <f t="shared" si="6"/>
        <v>8.1036481565473061E-3</v>
      </c>
    </row>
    <row r="285" spans="23:25" x14ac:dyDescent="0.25">
      <c r="W285" s="3">
        <v>42615</v>
      </c>
      <c r="X285" s="2">
        <v>3.2568999999999999</v>
      </c>
      <c r="Y285" s="2">
        <f t="shared" si="6"/>
        <v>-1.2280863360127902E-4</v>
      </c>
    </row>
    <row r="286" spans="23:25" x14ac:dyDescent="0.25">
      <c r="W286" s="3">
        <v>42614</v>
      </c>
      <c r="X286" s="2">
        <v>3.2572999999999999</v>
      </c>
      <c r="Y286" s="2">
        <f t="shared" si="6"/>
        <v>9.4386882098062511E-3</v>
      </c>
    </row>
    <row r="287" spans="23:25" x14ac:dyDescent="0.25">
      <c r="W287" s="3">
        <v>42613</v>
      </c>
      <c r="X287" s="2">
        <v>3.2267000000000001</v>
      </c>
      <c r="Y287" s="2">
        <f t="shared" si="6"/>
        <v>-4.1442503799509547E-3</v>
      </c>
    </row>
    <row r="288" spans="23:25" x14ac:dyDescent="0.25">
      <c r="W288" s="3">
        <v>42612</v>
      </c>
      <c r="X288" s="2">
        <v>3.2401</v>
      </c>
      <c r="Y288" s="2">
        <f t="shared" si="6"/>
        <v>2.9053615046714066E-3</v>
      </c>
    </row>
    <row r="289" spans="23:25" x14ac:dyDescent="0.25">
      <c r="W289" s="3">
        <v>42611</v>
      </c>
      <c r="X289" s="2">
        <v>3.2307000000000001</v>
      </c>
      <c r="Y289" s="2">
        <f t="shared" si="6"/>
        <v>-1.0775302827782017E-2</v>
      </c>
    </row>
    <row r="290" spans="23:25" x14ac:dyDescent="0.25">
      <c r="W290" s="3">
        <v>42608</v>
      </c>
      <c r="X290" s="2">
        <v>3.2656999999999998</v>
      </c>
      <c r="Y290" s="2">
        <f t="shared" si="6"/>
        <v>9.5997783466867399E-3</v>
      </c>
    </row>
    <row r="291" spans="23:25" x14ac:dyDescent="0.25">
      <c r="W291" s="3">
        <v>42607</v>
      </c>
      <c r="X291" s="2">
        <v>3.2345000000000002</v>
      </c>
      <c r="Y291" s="2">
        <f t="shared" si="6"/>
        <v>2.9724144868556002E-3</v>
      </c>
    </row>
    <row r="292" spans="23:25" x14ac:dyDescent="0.25">
      <c r="W292" s="3">
        <v>42606</v>
      </c>
      <c r="X292" s="2">
        <v>3.2248999999999999</v>
      </c>
      <c r="Y292" s="2">
        <f t="shared" si="6"/>
        <v>-3.1578973611353549E-3</v>
      </c>
    </row>
    <row r="293" spans="23:25" x14ac:dyDescent="0.25">
      <c r="W293" s="3">
        <v>42605</v>
      </c>
      <c r="X293" s="2">
        <v>3.2351000000000001</v>
      </c>
      <c r="Y293" s="2">
        <f t="shared" si="6"/>
        <v>1.0690303492794742E-2</v>
      </c>
    </row>
    <row r="294" spans="23:25" x14ac:dyDescent="0.25">
      <c r="W294" s="3">
        <v>42604</v>
      </c>
      <c r="X294" s="2">
        <v>3.2006999999999999</v>
      </c>
      <c r="Y294" s="2">
        <f t="shared" si="6"/>
        <v>-1.3425544892451909E-3</v>
      </c>
    </row>
    <row r="295" spans="23:25" x14ac:dyDescent="0.25">
      <c r="W295" s="3">
        <v>42601</v>
      </c>
      <c r="X295" s="2">
        <v>3.2050000000000001</v>
      </c>
      <c r="Y295" s="2">
        <f t="shared" si="6"/>
        <v>-1.0614295363180853E-2</v>
      </c>
    </row>
    <row r="296" spans="23:25" x14ac:dyDescent="0.25">
      <c r="W296" s="3">
        <v>42600</v>
      </c>
      <c r="X296" s="2">
        <v>3.2391999999999999</v>
      </c>
      <c r="Y296" s="2">
        <f t="shared" si="6"/>
        <v>1.017757326746036E-2</v>
      </c>
    </row>
    <row r="297" spans="23:25" x14ac:dyDescent="0.25">
      <c r="W297" s="3">
        <v>42599</v>
      </c>
      <c r="X297" s="2">
        <v>3.2063999999999999</v>
      </c>
      <c r="Y297" s="2">
        <f t="shared" si="6"/>
        <v>1.3107388825367961E-3</v>
      </c>
    </row>
    <row r="298" spans="23:25" x14ac:dyDescent="0.25">
      <c r="W298" s="3">
        <v>42598</v>
      </c>
      <c r="X298" s="2">
        <v>3.2021999999999999</v>
      </c>
      <c r="Y298" s="2">
        <f t="shared" si="6"/>
        <v>4.9463207005196108E-3</v>
      </c>
    </row>
    <row r="299" spans="23:25" x14ac:dyDescent="0.25">
      <c r="W299" s="3">
        <v>42597</v>
      </c>
      <c r="X299" s="2">
        <v>3.1863999999999999</v>
      </c>
      <c r="Y299" s="2">
        <f t="shared" si="6"/>
        <v>-1.8185813810236014E-3</v>
      </c>
    </row>
    <row r="300" spans="23:25" x14ac:dyDescent="0.25">
      <c r="W300" s="3">
        <v>42594</v>
      </c>
      <c r="X300" s="2">
        <v>3.1922000000000001</v>
      </c>
      <c r="Y300" s="2">
        <f t="shared" si="6"/>
        <v>1.5087241328856542E-2</v>
      </c>
    </row>
    <row r="301" spans="23:25" x14ac:dyDescent="0.25">
      <c r="W301" s="3">
        <v>42593</v>
      </c>
      <c r="X301" s="2">
        <v>3.1444000000000001</v>
      </c>
      <c r="Y301" s="2">
        <f t="shared" si="6"/>
        <v>5.4211045101914502E-3</v>
      </c>
    </row>
    <row r="302" spans="23:25" x14ac:dyDescent="0.25">
      <c r="W302" s="3">
        <v>42592</v>
      </c>
      <c r="X302" s="2">
        <v>3.1274000000000002</v>
      </c>
      <c r="Y302" s="2">
        <f t="shared" si="6"/>
        <v>-5.7390796472150899E-3</v>
      </c>
    </row>
    <row r="303" spans="23:25" x14ac:dyDescent="0.25">
      <c r="W303" s="3">
        <v>42591</v>
      </c>
      <c r="X303" s="2">
        <v>3.1454</v>
      </c>
      <c r="Y303" s="2">
        <f t="shared" si="6"/>
        <v>-8.6734107089064313E-3</v>
      </c>
    </row>
    <row r="304" spans="23:25" x14ac:dyDescent="0.25">
      <c r="W304" s="3">
        <v>42590</v>
      </c>
      <c r="X304" s="2">
        <v>3.1728000000000001</v>
      </c>
      <c r="Y304" s="2">
        <f t="shared" si="6"/>
        <v>2.3034577813503742E-3</v>
      </c>
    </row>
    <row r="305" spans="23:25" x14ac:dyDescent="0.25">
      <c r="W305" s="3">
        <v>42587</v>
      </c>
      <c r="X305" s="2">
        <v>3.1655000000000002</v>
      </c>
      <c r="Y305" s="2">
        <f t="shared" si="6"/>
        <v>-8.7751589214196419E-3</v>
      </c>
    </row>
    <row r="306" spans="23:25" x14ac:dyDescent="0.25">
      <c r="W306" s="3">
        <v>42586</v>
      </c>
      <c r="X306" s="2">
        <v>3.1934</v>
      </c>
      <c r="Y306" s="2">
        <f t="shared" si="6"/>
        <v>-1.4024079717370816E-2</v>
      </c>
    </row>
    <row r="307" spans="23:25" x14ac:dyDescent="0.25">
      <c r="W307" s="3">
        <v>42585</v>
      </c>
      <c r="X307" s="2">
        <v>3.2385000000000002</v>
      </c>
      <c r="Y307" s="2">
        <f t="shared" si="6"/>
        <v>-6.340824002812699E-3</v>
      </c>
    </row>
    <row r="308" spans="23:25" x14ac:dyDescent="0.25">
      <c r="W308" s="3">
        <v>42584</v>
      </c>
      <c r="X308" s="2">
        <v>3.2591000000000001</v>
      </c>
      <c r="Y308" s="2">
        <f t="shared" si="6"/>
        <v>-1.9618067169272654E-3</v>
      </c>
    </row>
    <row r="309" spans="23:25" x14ac:dyDescent="0.25">
      <c r="W309" s="3">
        <v>42583</v>
      </c>
      <c r="X309" s="2">
        <v>3.2654999999999998</v>
      </c>
      <c r="Y309" s="2">
        <f t="shared" si="6"/>
        <v>5.0964128484243627E-3</v>
      </c>
    </row>
    <row r="310" spans="23:25" x14ac:dyDescent="0.25">
      <c r="W310" s="3">
        <v>42580</v>
      </c>
      <c r="X310" s="2">
        <v>3.2488999999999999</v>
      </c>
      <c r="Y310" s="2">
        <f t="shared" si="6"/>
        <v>-1.3118050115680031E-2</v>
      </c>
    </row>
    <row r="311" spans="23:25" x14ac:dyDescent="0.25">
      <c r="W311" s="3">
        <v>42579</v>
      </c>
      <c r="X311" s="2">
        <v>3.2917999999999998</v>
      </c>
      <c r="Y311" s="2">
        <f t="shared" si="6"/>
        <v>9.1246799381542957E-3</v>
      </c>
    </row>
    <row r="312" spans="23:25" x14ac:dyDescent="0.25">
      <c r="W312" s="3">
        <v>42578</v>
      </c>
      <c r="X312" s="2">
        <v>3.2618999999999998</v>
      </c>
      <c r="Y312" s="2">
        <f t="shared" si="6"/>
        <v>-4.3438428657923793E-3</v>
      </c>
    </row>
    <row r="313" spans="23:25" x14ac:dyDescent="0.25">
      <c r="W313" s="3">
        <v>42577</v>
      </c>
      <c r="X313" s="2">
        <v>3.2761</v>
      </c>
      <c r="Y313" s="2">
        <f t="shared" si="6"/>
        <v>-3.0173290596076131E-3</v>
      </c>
    </row>
    <row r="314" spans="23:25" x14ac:dyDescent="0.25">
      <c r="W314" s="3">
        <v>42576</v>
      </c>
      <c r="X314" s="2">
        <v>3.286</v>
      </c>
      <c r="Y314" s="2">
        <f t="shared" si="6"/>
        <v>9.0180206107570975E-3</v>
      </c>
    </row>
    <row r="315" spans="23:25" x14ac:dyDescent="0.25">
      <c r="W315" s="3">
        <v>42573</v>
      </c>
      <c r="X315" s="2">
        <v>3.2565</v>
      </c>
      <c r="Y315" s="2">
        <f t="shared" si="6"/>
        <v>-4.7178569219551991E-3</v>
      </c>
    </row>
    <row r="316" spans="23:25" x14ac:dyDescent="0.25">
      <c r="W316" s="3">
        <v>42572</v>
      </c>
      <c r="X316" s="2">
        <v>3.2719</v>
      </c>
      <c r="Y316" s="2">
        <f t="shared" si="6"/>
        <v>3.6436605476581124E-3</v>
      </c>
    </row>
    <row r="317" spans="23:25" x14ac:dyDescent="0.25">
      <c r="W317" s="3">
        <v>42571</v>
      </c>
      <c r="X317" s="2">
        <v>3.26</v>
      </c>
      <c r="Y317" s="2">
        <f t="shared" si="6"/>
        <v>3.1337393920774417E-3</v>
      </c>
    </row>
    <row r="318" spans="23:25" x14ac:dyDescent="0.25">
      <c r="W318" s="3">
        <v>42570</v>
      </c>
      <c r="X318" s="2">
        <v>3.2498</v>
      </c>
      <c r="Y318" s="2">
        <f t="shared" si="6"/>
        <v>-1.1993543376632337E-3</v>
      </c>
    </row>
    <row r="319" spans="23:25" x14ac:dyDescent="0.25">
      <c r="W319" s="3">
        <v>42569</v>
      </c>
      <c r="X319" s="2">
        <v>3.2536999999999998</v>
      </c>
      <c r="Y319" s="2">
        <f t="shared" si="6"/>
        <v>-8.1115858226694527E-3</v>
      </c>
    </row>
    <row r="320" spans="23:25" x14ac:dyDescent="0.25">
      <c r="W320" s="3">
        <v>42566</v>
      </c>
      <c r="X320" s="2">
        <v>3.2801999999999998</v>
      </c>
      <c r="Y320" s="2">
        <f t="shared" si="6"/>
        <v>8.4497196346609155E-3</v>
      </c>
    </row>
    <row r="321" spans="23:25" x14ac:dyDescent="0.25">
      <c r="W321" s="3">
        <v>42565</v>
      </c>
      <c r="X321" s="2">
        <v>3.2526000000000002</v>
      </c>
      <c r="Y321" s="2">
        <f t="shared" si="6"/>
        <v>-3.5906681307284844E-3</v>
      </c>
    </row>
    <row r="322" spans="23:25" x14ac:dyDescent="0.25">
      <c r="W322" s="3">
        <v>42564</v>
      </c>
      <c r="X322" s="2">
        <v>3.2643</v>
      </c>
      <c r="Y322" s="2">
        <f t="shared" si="6"/>
        <v>-9.5429008163588763E-3</v>
      </c>
    </row>
    <row r="323" spans="23:25" x14ac:dyDescent="0.25">
      <c r="W323" s="3">
        <v>42563</v>
      </c>
      <c r="X323" s="2">
        <v>3.2955999999999999</v>
      </c>
      <c r="Y323" s="2">
        <f t="shared" si="6"/>
        <v>-4.1786586163089787E-3</v>
      </c>
    </row>
    <row r="324" spans="23:25" x14ac:dyDescent="0.25">
      <c r="W324" s="3">
        <v>42562</v>
      </c>
      <c r="X324" s="2">
        <v>3.3094000000000001</v>
      </c>
      <c r="Y324" s="2">
        <f t="shared" si="6"/>
        <v>2.8444356031722892E-3</v>
      </c>
    </row>
    <row r="325" spans="23:25" x14ac:dyDescent="0.25">
      <c r="W325" s="3">
        <v>42559</v>
      </c>
      <c r="X325" s="2">
        <v>3.3</v>
      </c>
      <c r="Y325" s="2">
        <f t="shared" si="6"/>
        <v>-2.0248160829947535E-2</v>
      </c>
    </row>
    <row r="326" spans="23:25" x14ac:dyDescent="0.25">
      <c r="W326" s="3">
        <v>42558</v>
      </c>
      <c r="X326" s="2">
        <v>3.3675000000000002</v>
      </c>
      <c r="Y326" s="2">
        <f t="shared" ref="Y326:Y389" si="7">LN(X326/X327)</f>
        <v>1.1198325310029535E-2</v>
      </c>
    </row>
    <row r="327" spans="23:25" x14ac:dyDescent="0.25">
      <c r="W327" s="3">
        <v>42557</v>
      </c>
      <c r="X327" s="2">
        <v>3.33</v>
      </c>
      <c r="Y327" s="2">
        <f t="shared" si="7"/>
        <v>8.0503351868343332E-3</v>
      </c>
    </row>
    <row r="328" spans="23:25" x14ac:dyDescent="0.25">
      <c r="W328" s="3">
        <v>42556</v>
      </c>
      <c r="X328" s="2">
        <v>3.3033000000000001</v>
      </c>
      <c r="Y328" s="2">
        <f t="shared" si="7"/>
        <v>1.0254315537587586E-2</v>
      </c>
    </row>
    <row r="329" spans="23:25" x14ac:dyDescent="0.25">
      <c r="W329" s="3">
        <v>42555</v>
      </c>
      <c r="X329" s="2">
        <v>3.2696000000000001</v>
      </c>
      <c r="Y329" s="2">
        <f t="shared" si="7"/>
        <v>1.0206052316382955E-2</v>
      </c>
    </row>
    <row r="330" spans="23:25" x14ac:dyDescent="0.25">
      <c r="W330" s="3">
        <v>42552</v>
      </c>
      <c r="X330" s="2">
        <v>3.2364000000000002</v>
      </c>
      <c r="Y330" s="2">
        <f t="shared" si="7"/>
        <v>7.2565208178261053E-3</v>
      </c>
    </row>
    <row r="331" spans="23:25" x14ac:dyDescent="0.25">
      <c r="W331" s="3">
        <v>42551</v>
      </c>
      <c r="X331" s="2">
        <v>3.2130000000000001</v>
      </c>
      <c r="Y331" s="2">
        <f t="shared" si="7"/>
        <v>-2.3625974680371339E-3</v>
      </c>
    </row>
    <row r="332" spans="23:25" x14ac:dyDescent="0.25">
      <c r="W332" s="3">
        <v>42550</v>
      </c>
      <c r="X332" s="2">
        <v>3.2206000000000001</v>
      </c>
      <c r="Y332" s="2">
        <f t="shared" si="7"/>
        <v>-2.5324017987984782E-2</v>
      </c>
    </row>
    <row r="333" spans="23:25" x14ac:dyDescent="0.25">
      <c r="W333" s="3">
        <v>42549</v>
      </c>
      <c r="X333" s="2">
        <v>3.3031999999999999</v>
      </c>
      <c r="Y333" s="2">
        <f t="shared" si="7"/>
        <v>-2.6763843588500397E-2</v>
      </c>
    </row>
    <row r="334" spans="23:25" x14ac:dyDescent="0.25">
      <c r="W334" s="3">
        <v>42548</v>
      </c>
      <c r="X334" s="2">
        <v>3.3927999999999998</v>
      </c>
      <c r="Y334" s="2">
        <f t="shared" si="7"/>
        <v>5.3194758689092637E-3</v>
      </c>
    </row>
    <row r="335" spans="23:25" x14ac:dyDescent="0.25">
      <c r="W335" s="3">
        <v>42545</v>
      </c>
      <c r="X335" s="2">
        <v>3.3748</v>
      </c>
      <c r="Y335" s="2">
        <f t="shared" si="7"/>
        <v>1.1084077485018414E-2</v>
      </c>
    </row>
    <row r="336" spans="23:25" x14ac:dyDescent="0.25">
      <c r="W336" s="3">
        <v>42544</v>
      </c>
      <c r="X336" s="2">
        <v>3.3376000000000001</v>
      </c>
      <c r="Y336" s="2">
        <f t="shared" si="7"/>
        <v>-1.1943018670741178E-2</v>
      </c>
    </row>
    <row r="337" spans="23:25" x14ac:dyDescent="0.25">
      <c r="W337" s="3">
        <v>42543</v>
      </c>
      <c r="X337" s="2">
        <v>3.3776999999999999</v>
      </c>
      <c r="Y337" s="2">
        <f t="shared" si="7"/>
        <v>-1.0484560775510531E-2</v>
      </c>
    </row>
    <row r="338" spans="23:25" x14ac:dyDescent="0.25">
      <c r="W338" s="3">
        <v>42542</v>
      </c>
      <c r="X338" s="2">
        <v>3.4133</v>
      </c>
      <c r="Y338" s="2">
        <f t="shared" si="7"/>
        <v>5.4641734073512293E-3</v>
      </c>
    </row>
    <row r="339" spans="23:25" x14ac:dyDescent="0.25">
      <c r="W339" s="3">
        <v>42541</v>
      </c>
      <c r="X339" s="2">
        <v>3.3946999999999998</v>
      </c>
      <c r="Y339" s="2">
        <f t="shared" si="7"/>
        <v>-6.2548840631065621E-3</v>
      </c>
    </row>
    <row r="340" spans="23:25" x14ac:dyDescent="0.25">
      <c r="W340" s="3">
        <v>42538</v>
      </c>
      <c r="X340" s="2">
        <v>3.4159999999999999</v>
      </c>
      <c r="Y340" s="2">
        <f t="shared" si="7"/>
        <v>-1.4530915367090958E-2</v>
      </c>
    </row>
    <row r="341" spans="23:25" x14ac:dyDescent="0.25">
      <c r="W341" s="3">
        <v>42537</v>
      </c>
      <c r="X341" s="2">
        <v>3.4660000000000002</v>
      </c>
      <c r="Y341" s="2">
        <f t="shared" si="7"/>
        <v>-2.3054765254988505E-3</v>
      </c>
    </row>
    <row r="342" spans="23:25" x14ac:dyDescent="0.25">
      <c r="W342" s="3">
        <v>42536</v>
      </c>
      <c r="X342" s="2">
        <v>3.4740000000000002</v>
      </c>
      <c r="Y342" s="2">
        <f t="shared" si="7"/>
        <v>-2.3576101314478873E-3</v>
      </c>
    </row>
    <row r="343" spans="23:25" x14ac:dyDescent="0.25">
      <c r="W343" s="3">
        <v>42535</v>
      </c>
      <c r="X343" s="2">
        <v>3.4822000000000002</v>
      </c>
      <c r="Y343" s="2">
        <f t="shared" si="7"/>
        <v>-1.1486331278419029E-4</v>
      </c>
    </row>
    <row r="344" spans="23:25" x14ac:dyDescent="0.25">
      <c r="W344" s="3">
        <v>42534</v>
      </c>
      <c r="X344" s="2">
        <v>3.4826000000000001</v>
      </c>
      <c r="Y344" s="2">
        <f t="shared" si="7"/>
        <v>1.8255556093203736E-2</v>
      </c>
    </row>
    <row r="345" spans="23:25" x14ac:dyDescent="0.25">
      <c r="W345" s="3">
        <v>42531</v>
      </c>
      <c r="X345" s="2">
        <v>3.4196</v>
      </c>
      <c r="Y345" s="2">
        <f t="shared" si="7"/>
        <v>5.6893317484500109E-3</v>
      </c>
    </row>
    <row r="346" spans="23:25" x14ac:dyDescent="0.25">
      <c r="W346" s="3">
        <v>42530</v>
      </c>
      <c r="X346" s="2">
        <v>3.4001999999999999</v>
      </c>
      <c r="Y346" s="2">
        <f t="shared" si="7"/>
        <v>1.1238731804670322E-2</v>
      </c>
    </row>
    <row r="347" spans="23:25" x14ac:dyDescent="0.25">
      <c r="W347" s="3">
        <v>42529</v>
      </c>
      <c r="X347" s="2">
        <v>3.3622000000000001</v>
      </c>
      <c r="Y347" s="2">
        <f t="shared" si="7"/>
        <v>-2.3544331003138033E-2</v>
      </c>
    </row>
    <row r="348" spans="23:25" x14ac:dyDescent="0.25">
      <c r="W348" s="3">
        <v>42528</v>
      </c>
      <c r="X348" s="2">
        <v>3.4422999999999999</v>
      </c>
      <c r="Y348" s="2">
        <f t="shared" si="7"/>
        <v>-1.358994904370503E-2</v>
      </c>
    </row>
    <row r="349" spans="23:25" x14ac:dyDescent="0.25">
      <c r="W349" s="3">
        <v>42527</v>
      </c>
      <c r="X349" s="2">
        <v>3.4893999999999998</v>
      </c>
      <c r="Y349" s="2">
        <f t="shared" si="7"/>
        <v>-1.0802904096064322E-2</v>
      </c>
    </row>
    <row r="350" spans="23:25" x14ac:dyDescent="0.25">
      <c r="W350" s="3">
        <v>42524</v>
      </c>
      <c r="X350" s="2">
        <v>3.5272999999999999</v>
      </c>
      <c r="Y350" s="2">
        <f t="shared" si="7"/>
        <v>-1.8593952166631653E-2</v>
      </c>
    </row>
    <row r="351" spans="23:25" x14ac:dyDescent="0.25">
      <c r="W351" s="3">
        <v>42523</v>
      </c>
      <c r="X351" s="2">
        <v>3.5935000000000001</v>
      </c>
      <c r="Y351" s="2">
        <f t="shared" si="7"/>
        <v>-2.2237674209202576E-3</v>
      </c>
    </row>
    <row r="352" spans="23:25" x14ac:dyDescent="0.25">
      <c r="W352" s="3">
        <v>42522</v>
      </c>
      <c r="X352" s="2">
        <v>3.6015000000000001</v>
      </c>
      <c r="Y352" s="2">
        <f t="shared" si="7"/>
        <v>-2.8004621039064638E-3</v>
      </c>
    </row>
    <row r="353" spans="23:25" x14ac:dyDescent="0.25">
      <c r="W353" s="3">
        <v>42521</v>
      </c>
      <c r="X353" s="2">
        <v>3.6116000000000001</v>
      </c>
      <c r="Y353" s="2">
        <f t="shared" si="7"/>
        <v>1.164131563791676E-2</v>
      </c>
    </row>
    <row r="354" spans="23:25" x14ac:dyDescent="0.25">
      <c r="W354" s="3">
        <v>42520</v>
      </c>
      <c r="X354" s="2">
        <v>3.5697999999999999</v>
      </c>
      <c r="Y354" s="2">
        <f t="shared" si="7"/>
        <v>-1.1613626695494155E-2</v>
      </c>
    </row>
    <row r="355" spans="23:25" x14ac:dyDescent="0.25">
      <c r="W355" s="3">
        <v>42517</v>
      </c>
      <c r="X355" s="2">
        <v>3.6114999999999999</v>
      </c>
      <c r="Y355" s="2">
        <f t="shared" si="7"/>
        <v>7.7832220569274881E-3</v>
      </c>
    </row>
    <row r="356" spans="23:25" x14ac:dyDescent="0.25">
      <c r="W356" s="3">
        <v>42515</v>
      </c>
      <c r="X356" s="2">
        <v>3.5834999999999999</v>
      </c>
      <c r="Y356" s="2">
        <f t="shared" si="7"/>
        <v>3.3263017909124152E-3</v>
      </c>
    </row>
    <row r="357" spans="23:25" x14ac:dyDescent="0.25">
      <c r="W357" s="3">
        <v>42514</v>
      </c>
      <c r="X357" s="2">
        <v>3.5716000000000001</v>
      </c>
      <c r="Y357" s="2">
        <f t="shared" si="7"/>
        <v>-3.0793779899852472E-4</v>
      </c>
    </row>
    <row r="358" spans="23:25" x14ac:dyDescent="0.25">
      <c r="W358" s="3">
        <v>42513</v>
      </c>
      <c r="X358" s="2">
        <v>3.5727000000000002</v>
      </c>
      <c r="Y358" s="2">
        <f t="shared" si="7"/>
        <v>1.4519771855308842E-2</v>
      </c>
    </row>
    <row r="359" spans="23:25" x14ac:dyDescent="0.25">
      <c r="W359" s="3">
        <v>42510</v>
      </c>
      <c r="X359" s="2">
        <v>3.5211999999999999</v>
      </c>
      <c r="Y359" s="2">
        <f t="shared" si="7"/>
        <v>-1.2221950970932023E-2</v>
      </c>
    </row>
    <row r="360" spans="23:25" x14ac:dyDescent="0.25">
      <c r="W360" s="3">
        <v>42509</v>
      </c>
      <c r="X360" s="2">
        <v>3.5644999999999998</v>
      </c>
      <c r="Y360" s="2">
        <f t="shared" si="7"/>
        <v>-2.5245796007801816E-4</v>
      </c>
    </row>
    <row r="361" spans="23:25" x14ac:dyDescent="0.25">
      <c r="W361" s="3">
        <v>42508</v>
      </c>
      <c r="X361" s="2">
        <v>3.5653999999999999</v>
      </c>
      <c r="Y361" s="2">
        <f t="shared" si="7"/>
        <v>2.1718411989204579E-2</v>
      </c>
    </row>
    <row r="362" spans="23:25" x14ac:dyDescent="0.25">
      <c r="W362" s="3">
        <v>42507</v>
      </c>
      <c r="X362" s="2">
        <v>3.4887999999999999</v>
      </c>
      <c r="Y362" s="2">
        <f t="shared" si="7"/>
        <v>-3.605050970275281E-3</v>
      </c>
    </row>
    <row r="363" spans="23:25" x14ac:dyDescent="0.25">
      <c r="W363" s="3">
        <v>42506</v>
      </c>
      <c r="X363" s="2">
        <v>3.5013999999999998</v>
      </c>
      <c r="Y363" s="2">
        <f t="shared" si="7"/>
        <v>-9.1259926320770794E-3</v>
      </c>
    </row>
    <row r="364" spans="23:25" x14ac:dyDescent="0.25">
      <c r="W364" s="3">
        <v>42503</v>
      </c>
      <c r="X364" s="2">
        <v>3.5335000000000001</v>
      </c>
      <c r="Y364" s="2">
        <f t="shared" si="7"/>
        <v>1.4394889764907754E-2</v>
      </c>
    </row>
    <row r="365" spans="23:25" x14ac:dyDescent="0.25">
      <c r="W365" s="3">
        <v>42502</v>
      </c>
      <c r="X365" s="2">
        <v>3.4830000000000001</v>
      </c>
      <c r="Y365" s="2">
        <f t="shared" si="7"/>
        <v>8.9981572686984278E-3</v>
      </c>
    </row>
    <row r="366" spans="23:25" x14ac:dyDescent="0.25">
      <c r="W366" s="3">
        <v>42501</v>
      </c>
      <c r="X366" s="2">
        <v>3.4518</v>
      </c>
      <c r="Y366" s="2">
        <f t="shared" si="7"/>
        <v>-7.1014414660022229E-3</v>
      </c>
    </row>
    <row r="367" spans="23:25" x14ac:dyDescent="0.25">
      <c r="W367" s="3">
        <v>42500</v>
      </c>
      <c r="X367" s="2">
        <v>3.4763999999999999</v>
      </c>
      <c r="Y367" s="2">
        <f t="shared" si="7"/>
        <v>-1.1440463413718511E-2</v>
      </c>
    </row>
    <row r="368" spans="23:25" x14ac:dyDescent="0.25">
      <c r="W368" s="3">
        <v>42499</v>
      </c>
      <c r="X368" s="2">
        <v>3.5164</v>
      </c>
      <c r="Y368" s="2">
        <f t="shared" si="7"/>
        <v>4.1320606502962031E-3</v>
      </c>
    </row>
    <row r="369" spans="23:25" x14ac:dyDescent="0.25">
      <c r="W369" s="3">
        <v>42496</v>
      </c>
      <c r="X369" s="2">
        <v>3.5019</v>
      </c>
      <c r="Y369" s="2">
        <f t="shared" si="7"/>
        <v>-9.2944604289694806E-3</v>
      </c>
    </row>
    <row r="370" spans="23:25" x14ac:dyDescent="0.25">
      <c r="W370" s="3">
        <v>42495</v>
      </c>
      <c r="X370" s="2">
        <v>3.5346000000000002</v>
      </c>
      <c r="Y370" s="2">
        <f t="shared" si="7"/>
        <v>-4.0375575425682106E-3</v>
      </c>
    </row>
    <row r="371" spans="23:25" x14ac:dyDescent="0.25">
      <c r="W371" s="3">
        <v>42494</v>
      </c>
      <c r="X371" s="2">
        <v>3.5489000000000002</v>
      </c>
      <c r="Y371" s="2">
        <f t="shared" si="7"/>
        <v>-2.7295127744710779E-3</v>
      </c>
    </row>
    <row r="372" spans="23:25" x14ac:dyDescent="0.25">
      <c r="W372" s="3">
        <v>42493</v>
      </c>
      <c r="X372" s="2">
        <v>3.5586000000000002</v>
      </c>
      <c r="Y372" s="2">
        <f t="shared" si="7"/>
        <v>1.6118644230517957E-2</v>
      </c>
    </row>
    <row r="373" spans="23:25" x14ac:dyDescent="0.25">
      <c r="W373" s="3">
        <v>42492</v>
      </c>
      <c r="X373" s="2">
        <v>3.5017</v>
      </c>
      <c r="Y373" s="2">
        <f t="shared" si="7"/>
        <v>1.8998769649872956E-2</v>
      </c>
    </row>
    <row r="374" spans="23:25" x14ac:dyDescent="0.25">
      <c r="W374" s="3">
        <v>42489</v>
      </c>
      <c r="X374" s="2">
        <v>3.4358</v>
      </c>
      <c r="Y374" s="2">
        <f t="shared" si="7"/>
        <v>-1.5365366994428973E-2</v>
      </c>
    </row>
    <row r="375" spans="23:25" x14ac:dyDescent="0.25">
      <c r="W375" s="3">
        <v>42488</v>
      </c>
      <c r="X375" s="2">
        <v>3.4889999999999999</v>
      </c>
      <c r="Y375" s="2">
        <f t="shared" si="7"/>
        <v>-1.0860841355031058E-2</v>
      </c>
    </row>
    <row r="376" spans="23:25" x14ac:dyDescent="0.25">
      <c r="W376" s="3">
        <v>42487</v>
      </c>
      <c r="X376" s="2">
        <v>3.5270999999999999</v>
      </c>
      <c r="Y376" s="2">
        <f t="shared" si="7"/>
        <v>-6.8021429372176095E-4</v>
      </c>
    </row>
    <row r="377" spans="23:25" x14ac:dyDescent="0.25">
      <c r="W377" s="3">
        <v>42486</v>
      </c>
      <c r="X377" s="2">
        <v>3.5295000000000001</v>
      </c>
      <c r="Y377" s="2">
        <f t="shared" si="7"/>
        <v>-8.0985811651482793E-3</v>
      </c>
    </row>
    <row r="378" spans="23:25" x14ac:dyDescent="0.25">
      <c r="W378" s="3">
        <v>42485</v>
      </c>
      <c r="X378" s="2">
        <v>3.5582000000000003</v>
      </c>
      <c r="Y378" s="2">
        <f t="shared" si="7"/>
        <v>-2.2738447582283808E-3</v>
      </c>
    </row>
    <row r="379" spans="23:25" x14ac:dyDescent="0.25">
      <c r="W379" s="3">
        <v>42482</v>
      </c>
      <c r="X379" s="2">
        <v>3.5663</v>
      </c>
      <c r="Y379" s="2">
        <f t="shared" si="7"/>
        <v>1.0344093699720286E-2</v>
      </c>
    </row>
    <row r="380" spans="23:25" x14ac:dyDescent="0.25">
      <c r="W380" s="3">
        <v>42480</v>
      </c>
      <c r="X380" s="2">
        <v>3.5295999999999998</v>
      </c>
      <c r="Y380" s="2">
        <f t="shared" si="7"/>
        <v>-7.3635620308742608E-4</v>
      </c>
    </row>
    <row r="381" spans="23:25" x14ac:dyDescent="0.25">
      <c r="W381" s="3">
        <v>42479</v>
      </c>
      <c r="X381" s="2">
        <v>3.5322</v>
      </c>
      <c r="Y381" s="2">
        <f t="shared" si="7"/>
        <v>-2.3392224985643442E-2</v>
      </c>
    </row>
    <row r="382" spans="23:25" x14ac:dyDescent="0.25">
      <c r="W382" s="3">
        <v>42478</v>
      </c>
      <c r="X382" s="2">
        <v>3.6158000000000001</v>
      </c>
      <c r="Y382" s="2">
        <f t="shared" si="7"/>
        <v>2.3420536354075313E-2</v>
      </c>
    </row>
    <row r="383" spans="23:25" x14ac:dyDescent="0.25">
      <c r="W383" s="3">
        <v>42475</v>
      </c>
      <c r="X383" s="2">
        <v>3.5320999999999998</v>
      </c>
      <c r="Y383" s="2">
        <f t="shared" si="7"/>
        <v>1.4027314821426813E-2</v>
      </c>
    </row>
    <row r="384" spans="23:25" x14ac:dyDescent="0.25">
      <c r="W384" s="3">
        <v>42474</v>
      </c>
      <c r="X384" s="2">
        <v>3.4828999999999999</v>
      </c>
      <c r="Y384" s="2">
        <f t="shared" si="7"/>
        <v>-4.411856121985031E-3</v>
      </c>
    </row>
    <row r="385" spans="23:25" x14ac:dyDescent="0.25">
      <c r="W385" s="3">
        <v>42473</v>
      </c>
      <c r="X385" s="2">
        <v>3.4983</v>
      </c>
      <c r="Y385" s="2">
        <f t="shared" si="7"/>
        <v>2.690635925966836E-3</v>
      </c>
    </row>
    <row r="386" spans="23:25" x14ac:dyDescent="0.25">
      <c r="W386" s="3">
        <v>42472</v>
      </c>
      <c r="X386" s="2">
        <v>3.4889000000000001</v>
      </c>
      <c r="Y386" s="2">
        <f t="shared" si="7"/>
        <v>-1.0313118626869137E-3</v>
      </c>
    </row>
    <row r="387" spans="23:25" x14ac:dyDescent="0.25">
      <c r="W387" s="3">
        <v>42471</v>
      </c>
      <c r="X387" s="2">
        <v>3.4925000000000002</v>
      </c>
      <c r="Y387" s="2">
        <f t="shared" si="7"/>
        <v>-2.7645804757205562E-2</v>
      </c>
    </row>
    <row r="388" spans="23:25" x14ac:dyDescent="0.25">
      <c r="W388" s="3">
        <v>42468</v>
      </c>
      <c r="X388" s="2">
        <v>3.5903999999999998</v>
      </c>
      <c r="Y388" s="2">
        <f t="shared" si="7"/>
        <v>-2.7037585004173342E-2</v>
      </c>
    </row>
    <row r="389" spans="23:25" x14ac:dyDescent="0.25">
      <c r="W389" s="3">
        <v>42467</v>
      </c>
      <c r="X389" s="2">
        <v>3.6888000000000001</v>
      </c>
      <c r="Y389" s="2">
        <f t="shared" si="7"/>
        <v>1.2823136994753015E-2</v>
      </c>
    </row>
    <row r="390" spans="23:25" x14ac:dyDescent="0.25">
      <c r="W390" s="3">
        <v>42466</v>
      </c>
      <c r="X390" s="2">
        <v>3.6417999999999999</v>
      </c>
      <c r="Y390" s="2">
        <f t="shared" ref="Y390:Y453" si="8">LN(X390/X391)</f>
        <v>-1.0325985705259229E-2</v>
      </c>
    </row>
    <row r="391" spans="23:25" x14ac:dyDescent="0.25">
      <c r="W391" s="3">
        <v>42465</v>
      </c>
      <c r="X391" s="2">
        <v>3.6795999999999998</v>
      </c>
      <c r="Y391" s="2">
        <f t="shared" si="8"/>
        <v>1.5280851600995035E-2</v>
      </c>
    </row>
    <row r="392" spans="23:25" x14ac:dyDescent="0.25">
      <c r="W392" s="3">
        <v>42464</v>
      </c>
      <c r="X392" s="2">
        <v>3.6238000000000001</v>
      </c>
      <c r="Y392" s="2">
        <f t="shared" si="8"/>
        <v>1.9505745491032626E-2</v>
      </c>
    </row>
    <row r="393" spans="23:25" x14ac:dyDescent="0.25">
      <c r="W393" s="3">
        <v>42461</v>
      </c>
      <c r="X393" s="2">
        <v>3.5537999999999998</v>
      </c>
      <c r="Y393" s="2">
        <f t="shared" si="8"/>
        <v>-1.0747374648386885E-2</v>
      </c>
    </row>
    <row r="394" spans="23:25" x14ac:dyDescent="0.25">
      <c r="W394" s="3">
        <v>42460</v>
      </c>
      <c r="X394" s="2">
        <v>3.5922000000000001</v>
      </c>
      <c r="Y394" s="2">
        <f t="shared" si="8"/>
        <v>-3.1130160222384586E-3</v>
      </c>
    </row>
    <row r="395" spans="23:25" x14ac:dyDescent="0.25">
      <c r="W395" s="3">
        <v>42459</v>
      </c>
      <c r="X395" s="2">
        <v>3.6034000000000002</v>
      </c>
      <c r="Y395" s="2">
        <f t="shared" si="8"/>
        <v>-9.7761127663068739E-3</v>
      </c>
    </row>
    <row r="396" spans="23:25" x14ac:dyDescent="0.25">
      <c r="W396" s="3">
        <v>42458</v>
      </c>
      <c r="X396" s="2">
        <v>3.6387999999999998</v>
      </c>
      <c r="Y396" s="2">
        <f t="shared" si="8"/>
        <v>3.16538709959592E-3</v>
      </c>
    </row>
    <row r="397" spans="23:25" x14ac:dyDescent="0.25">
      <c r="W397" s="3">
        <v>42457</v>
      </c>
      <c r="X397" s="2">
        <v>3.6273</v>
      </c>
      <c r="Y397" s="2">
        <f t="shared" si="8"/>
        <v>-1.4043675148386527E-2</v>
      </c>
    </row>
    <row r="398" spans="23:25" x14ac:dyDescent="0.25">
      <c r="W398" s="3">
        <v>42453</v>
      </c>
      <c r="X398" s="2">
        <v>3.6785999999999999</v>
      </c>
      <c r="Y398" s="2">
        <f t="shared" si="8"/>
        <v>-1.711143216461126E-3</v>
      </c>
    </row>
    <row r="399" spans="23:25" x14ac:dyDescent="0.25">
      <c r="W399" s="3">
        <v>42452</v>
      </c>
      <c r="X399" s="2">
        <v>3.6848999999999998</v>
      </c>
      <c r="Y399" s="2">
        <f t="shared" si="8"/>
        <v>2.8824723457067138E-2</v>
      </c>
    </row>
    <row r="400" spans="23:25" x14ac:dyDescent="0.25">
      <c r="W400" s="3">
        <v>42451</v>
      </c>
      <c r="X400" s="2">
        <v>3.5802</v>
      </c>
      <c r="Y400" s="2">
        <f t="shared" si="8"/>
        <v>-1.0861972199558582E-2</v>
      </c>
    </row>
    <row r="401" spans="23:25" x14ac:dyDescent="0.25">
      <c r="W401" s="3">
        <v>42450</v>
      </c>
      <c r="X401" s="2">
        <v>3.6193</v>
      </c>
      <c r="Y401" s="2">
        <f t="shared" si="8"/>
        <v>-1.3529373224075297E-3</v>
      </c>
    </row>
    <row r="402" spans="23:25" x14ac:dyDescent="0.25">
      <c r="W402" s="3">
        <v>42447</v>
      </c>
      <c r="X402" s="2">
        <v>3.6242000000000001</v>
      </c>
      <c r="Y402" s="2">
        <f t="shared" si="8"/>
        <v>-1.0479579569698313E-3</v>
      </c>
    </row>
    <row r="403" spans="23:25" x14ac:dyDescent="0.25">
      <c r="W403" s="3">
        <v>42446</v>
      </c>
      <c r="X403" s="2">
        <v>3.6280000000000001</v>
      </c>
      <c r="Y403" s="2">
        <f t="shared" si="8"/>
        <v>-3.1072305058756262E-2</v>
      </c>
    </row>
    <row r="404" spans="23:25" x14ac:dyDescent="0.25">
      <c r="W404" s="3">
        <v>42445</v>
      </c>
      <c r="X404" s="2">
        <v>3.7425000000000002</v>
      </c>
      <c r="Y404" s="2">
        <f t="shared" si="8"/>
        <v>-6.4719973421246916E-3</v>
      </c>
    </row>
    <row r="405" spans="23:25" x14ac:dyDescent="0.25">
      <c r="W405" s="3">
        <v>42444</v>
      </c>
      <c r="X405" s="2">
        <v>3.7667999999999999</v>
      </c>
      <c r="Y405" s="2">
        <f t="shared" si="8"/>
        <v>2.8844657813106547E-2</v>
      </c>
    </row>
    <row r="406" spans="23:25" x14ac:dyDescent="0.25">
      <c r="W406" s="3">
        <v>42443</v>
      </c>
      <c r="X406" s="2">
        <v>3.6597</v>
      </c>
      <c r="Y406" s="2">
        <f t="shared" si="8"/>
        <v>2.0455352776138962E-2</v>
      </c>
    </row>
    <row r="407" spans="23:25" x14ac:dyDescent="0.25">
      <c r="W407" s="3">
        <v>42440</v>
      </c>
      <c r="X407" s="2">
        <v>3.5855999999999999</v>
      </c>
      <c r="Y407" s="2">
        <f t="shared" si="8"/>
        <v>-1.1287020642738052E-2</v>
      </c>
    </row>
    <row r="408" spans="23:25" x14ac:dyDescent="0.25">
      <c r="W408" s="3">
        <v>42439</v>
      </c>
      <c r="X408" s="2">
        <v>3.6263000000000001</v>
      </c>
      <c r="Y408" s="2">
        <f t="shared" si="8"/>
        <v>-1.735941133426442E-2</v>
      </c>
    </row>
    <row r="409" spans="23:25" x14ac:dyDescent="0.25">
      <c r="W409" s="3">
        <v>42438</v>
      </c>
      <c r="X409" s="2">
        <v>3.6898</v>
      </c>
      <c r="Y409" s="2">
        <f t="shared" si="8"/>
        <v>-1.7489397661499196E-2</v>
      </c>
    </row>
    <row r="410" spans="23:25" x14ac:dyDescent="0.25">
      <c r="W410" s="3">
        <v>42437</v>
      </c>
      <c r="X410" s="2">
        <v>3.7549000000000001</v>
      </c>
      <c r="Y410" s="2">
        <f t="shared" si="8"/>
        <v>-8.0370719489135239E-3</v>
      </c>
    </row>
    <row r="411" spans="23:25" x14ac:dyDescent="0.25">
      <c r="W411" s="3">
        <v>42436</v>
      </c>
      <c r="X411" s="2">
        <v>3.7852000000000001</v>
      </c>
      <c r="Y411" s="2">
        <f t="shared" si="8"/>
        <v>8.5698512044369481E-3</v>
      </c>
    </row>
    <row r="412" spans="23:25" x14ac:dyDescent="0.25">
      <c r="W412" s="3">
        <v>42433</v>
      </c>
      <c r="X412" s="2">
        <v>3.7528999999999999</v>
      </c>
      <c r="Y412" s="2">
        <f t="shared" si="8"/>
        <v>-1.2235322128052522E-2</v>
      </c>
    </row>
    <row r="413" spans="23:25" x14ac:dyDescent="0.25">
      <c r="W413" s="3">
        <v>42432</v>
      </c>
      <c r="X413" s="2">
        <v>3.7991000000000001</v>
      </c>
      <c r="Y413" s="2">
        <f t="shared" si="8"/>
        <v>-2.4698390578867423E-2</v>
      </c>
    </row>
    <row r="414" spans="23:25" x14ac:dyDescent="0.25">
      <c r="W414" s="3">
        <v>42431</v>
      </c>
      <c r="X414" s="2">
        <v>3.8940999999999999</v>
      </c>
      <c r="Y414" s="2">
        <f t="shared" si="8"/>
        <v>-1.0219551909812807E-2</v>
      </c>
    </row>
    <row r="415" spans="23:25" x14ac:dyDescent="0.25">
      <c r="W415" s="3">
        <v>42430</v>
      </c>
      <c r="X415" s="2">
        <v>3.9340999999999999</v>
      </c>
      <c r="Y415" s="2">
        <f t="shared" si="8"/>
        <v>-2.0579342616765178E-2</v>
      </c>
    </row>
    <row r="416" spans="23:25" x14ac:dyDescent="0.25">
      <c r="W416" s="3">
        <v>42429</v>
      </c>
      <c r="X416" s="2">
        <v>4.0159000000000002</v>
      </c>
      <c r="Y416" s="2">
        <f t="shared" si="8"/>
        <v>3.9671205611110736E-3</v>
      </c>
    </row>
    <row r="417" spans="23:25" x14ac:dyDescent="0.25">
      <c r="W417" s="3">
        <v>42426</v>
      </c>
      <c r="X417" s="2">
        <v>4</v>
      </c>
      <c r="Y417" s="2">
        <f t="shared" si="8"/>
        <v>1.0934565052779691E-2</v>
      </c>
    </row>
    <row r="418" spans="23:25" x14ac:dyDescent="0.25">
      <c r="W418" s="3">
        <v>42425</v>
      </c>
      <c r="X418" s="2">
        <v>3.9565000000000001</v>
      </c>
      <c r="Y418" s="2">
        <f t="shared" si="8"/>
        <v>-3.0325238411868613E-4</v>
      </c>
    </row>
    <row r="419" spans="23:25" x14ac:dyDescent="0.25">
      <c r="W419" s="3">
        <v>42424</v>
      </c>
      <c r="X419" s="2">
        <v>3.9577</v>
      </c>
      <c r="Y419" s="2">
        <f t="shared" si="8"/>
        <v>-2.779005891693075E-4</v>
      </c>
    </row>
    <row r="420" spans="23:25" x14ac:dyDescent="0.25">
      <c r="W420" s="3">
        <v>42423</v>
      </c>
      <c r="X420" s="2">
        <v>3.9588000000000001</v>
      </c>
      <c r="Y420" s="2">
        <f t="shared" si="8"/>
        <v>3.2385414399755345E-3</v>
      </c>
    </row>
    <row r="421" spans="23:25" x14ac:dyDescent="0.25">
      <c r="W421" s="3">
        <v>42422</v>
      </c>
      <c r="X421" s="2">
        <v>3.9459999999999997</v>
      </c>
      <c r="Y421" s="2">
        <f t="shared" si="8"/>
        <v>-1.9076883750036858E-2</v>
      </c>
    </row>
    <row r="422" spans="23:25" x14ac:dyDescent="0.25">
      <c r="W422" s="3">
        <v>42419</v>
      </c>
      <c r="X422" s="2">
        <v>4.0220000000000002</v>
      </c>
      <c r="Y422" s="2">
        <f t="shared" si="8"/>
        <v>-1.8630074319684982E-3</v>
      </c>
    </row>
    <row r="423" spans="23:25" x14ac:dyDescent="0.25">
      <c r="W423" s="3">
        <v>42418</v>
      </c>
      <c r="X423" s="2">
        <v>4.0294999999999996</v>
      </c>
      <c r="Y423" s="2">
        <f t="shared" si="8"/>
        <v>9.8009438236052009E-3</v>
      </c>
    </row>
    <row r="424" spans="23:25" x14ac:dyDescent="0.25">
      <c r="W424" s="3">
        <v>42417</v>
      </c>
      <c r="X424" s="2">
        <v>3.9901999999999997</v>
      </c>
      <c r="Y424" s="2">
        <f t="shared" si="8"/>
        <v>-1.921178997602152E-2</v>
      </c>
    </row>
    <row r="425" spans="23:25" x14ac:dyDescent="0.25">
      <c r="W425" s="3">
        <v>42416</v>
      </c>
      <c r="X425" s="2">
        <v>4.0675999999999997</v>
      </c>
      <c r="Y425" s="2">
        <f t="shared" si="8"/>
        <v>1.7283921675708063E-2</v>
      </c>
    </row>
    <row r="426" spans="23:25" x14ac:dyDescent="0.25">
      <c r="W426" s="3">
        <v>42415</v>
      </c>
      <c r="X426" s="2">
        <v>3.9979</v>
      </c>
      <c r="Y426" s="2">
        <f t="shared" si="8"/>
        <v>-1.2748567512993348E-3</v>
      </c>
    </row>
    <row r="427" spans="23:25" x14ac:dyDescent="0.25">
      <c r="W427" s="3">
        <v>42412</v>
      </c>
      <c r="X427" s="2">
        <v>4.0030000000000001</v>
      </c>
      <c r="Y427" s="2">
        <f t="shared" si="8"/>
        <v>2.6264789034060464E-3</v>
      </c>
    </row>
    <row r="428" spans="23:25" x14ac:dyDescent="0.25">
      <c r="W428" s="3">
        <v>42411</v>
      </c>
      <c r="X428" s="2">
        <v>3.9925000000000002</v>
      </c>
      <c r="Y428" s="2">
        <f t="shared" si="8"/>
        <v>1.5956308138932038E-2</v>
      </c>
    </row>
    <row r="429" spans="23:25" x14ac:dyDescent="0.25">
      <c r="W429" s="3">
        <v>42410</v>
      </c>
      <c r="X429" s="2">
        <v>3.9293</v>
      </c>
      <c r="Y429" s="2">
        <f t="shared" si="8"/>
        <v>6.4852394994142177E-3</v>
      </c>
    </row>
    <row r="430" spans="23:25" x14ac:dyDescent="0.25">
      <c r="W430" s="3">
        <v>42405</v>
      </c>
      <c r="X430" s="2">
        <v>3.9039000000000001</v>
      </c>
      <c r="Y430" s="2">
        <f t="shared" si="8"/>
        <v>3.515483278229621E-3</v>
      </c>
    </row>
    <row r="431" spans="23:25" x14ac:dyDescent="0.25">
      <c r="W431" s="3">
        <v>42404</v>
      </c>
      <c r="X431" s="2">
        <v>3.8902000000000001</v>
      </c>
      <c r="Y431" s="2">
        <f t="shared" si="8"/>
        <v>-1.4898155898339306E-3</v>
      </c>
    </row>
    <row r="432" spans="23:25" x14ac:dyDescent="0.25">
      <c r="W432" s="3">
        <v>42403</v>
      </c>
      <c r="X432" s="2">
        <v>3.8959999999999999</v>
      </c>
      <c r="Y432" s="2">
        <f t="shared" si="8"/>
        <v>-2.389096917853506E-2</v>
      </c>
    </row>
    <row r="433" spans="23:25" x14ac:dyDescent="0.25">
      <c r="W433" s="3">
        <v>42402</v>
      </c>
      <c r="X433" s="2">
        <v>3.9901999999999997</v>
      </c>
      <c r="Y433" s="2">
        <f t="shared" si="8"/>
        <v>6.6886517562165498E-3</v>
      </c>
    </row>
    <row r="434" spans="23:25" x14ac:dyDescent="0.25">
      <c r="W434" s="3">
        <v>42401</v>
      </c>
      <c r="X434" s="2">
        <v>3.9636</v>
      </c>
      <c r="Y434" s="2">
        <f t="shared" si="8"/>
        <v>-8.9416379146163641E-3</v>
      </c>
    </row>
    <row r="435" spans="23:25" x14ac:dyDescent="0.25">
      <c r="W435" s="3">
        <v>42398</v>
      </c>
      <c r="X435" s="2">
        <v>3.9992000000000001</v>
      </c>
      <c r="Y435" s="2">
        <f t="shared" si="8"/>
        <v>-1.7474945546849051E-2</v>
      </c>
    </row>
    <row r="436" spans="23:25" x14ac:dyDescent="0.25">
      <c r="W436" s="3">
        <v>42397</v>
      </c>
      <c r="X436" s="2">
        <v>4.0697000000000001</v>
      </c>
      <c r="Y436" s="2">
        <f t="shared" si="8"/>
        <v>-9.8294106478260864E-3</v>
      </c>
    </row>
    <row r="437" spans="23:25" x14ac:dyDescent="0.25">
      <c r="W437" s="3">
        <v>42396</v>
      </c>
      <c r="X437" s="2">
        <v>4.1098999999999997</v>
      </c>
      <c r="Y437" s="2">
        <f t="shared" si="8"/>
        <v>1.4336196914329634E-2</v>
      </c>
    </row>
    <row r="438" spans="23:25" x14ac:dyDescent="0.25">
      <c r="W438" s="3">
        <v>42395</v>
      </c>
      <c r="X438" s="2">
        <v>4.0514000000000001</v>
      </c>
      <c r="Y438" s="2">
        <f t="shared" si="8"/>
        <v>-9.5558166004404456E-3</v>
      </c>
    </row>
    <row r="439" spans="23:25" x14ac:dyDescent="0.25">
      <c r="W439" s="3">
        <v>42394</v>
      </c>
      <c r="X439" s="2">
        <v>4.0903</v>
      </c>
      <c r="Y439" s="2">
        <f t="shared" si="8"/>
        <v>-8.5531706928645914E-4</v>
      </c>
    </row>
    <row r="440" spans="23:25" x14ac:dyDescent="0.25">
      <c r="W440" s="3">
        <v>42391</v>
      </c>
      <c r="X440" s="2">
        <v>4.0937999999999999</v>
      </c>
      <c r="Y440" s="2">
        <f t="shared" si="8"/>
        <v>-1.4886927859051048E-2</v>
      </c>
    </row>
    <row r="441" spans="23:25" x14ac:dyDescent="0.25">
      <c r="W441" s="3">
        <v>42390</v>
      </c>
      <c r="X441" s="2">
        <v>4.1551999999999998</v>
      </c>
      <c r="Y441" s="2">
        <f t="shared" si="8"/>
        <v>1.3959125463223277E-2</v>
      </c>
    </row>
    <row r="442" spans="23:25" x14ac:dyDescent="0.25">
      <c r="W442" s="3">
        <v>42389</v>
      </c>
      <c r="X442" s="2">
        <v>4.0975999999999999</v>
      </c>
      <c r="Y442" s="2">
        <f t="shared" si="8"/>
        <v>8.2091201904604272E-3</v>
      </c>
    </row>
    <row r="443" spans="23:25" x14ac:dyDescent="0.25">
      <c r="W443" s="3">
        <v>42388</v>
      </c>
      <c r="X443" s="2">
        <v>4.0640999999999998</v>
      </c>
      <c r="Y443" s="2">
        <f t="shared" si="8"/>
        <v>7.6570052511945397E-3</v>
      </c>
    </row>
    <row r="444" spans="23:25" x14ac:dyDescent="0.25">
      <c r="W444" s="3">
        <v>42387</v>
      </c>
      <c r="X444" s="2">
        <v>4.0331000000000001</v>
      </c>
      <c r="Y444" s="2">
        <f t="shared" si="8"/>
        <v>-3.9346260285552945E-3</v>
      </c>
    </row>
    <row r="445" spans="23:25" x14ac:dyDescent="0.25">
      <c r="W445" s="3">
        <v>42384</v>
      </c>
      <c r="X445" s="2">
        <v>4.0490000000000004</v>
      </c>
      <c r="Y445" s="2">
        <f t="shared" si="8"/>
        <v>1.2100578742492808E-2</v>
      </c>
    </row>
    <row r="446" spans="23:25" x14ac:dyDescent="0.25">
      <c r="W446" s="3">
        <v>42383</v>
      </c>
      <c r="X446" s="2">
        <v>4.0003000000000002</v>
      </c>
      <c r="Y446" s="2">
        <f t="shared" si="8"/>
        <v>-4.0913116817752841E-3</v>
      </c>
    </row>
    <row r="447" spans="23:25" x14ac:dyDescent="0.25">
      <c r="W447" s="3">
        <v>42382</v>
      </c>
      <c r="X447" s="2">
        <v>4.0167000000000002</v>
      </c>
      <c r="Y447" s="2">
        <f t="shared" si="8"/>
        <v>-2.7348234438832266E-3</v>
      </c>
    </row>
    <row r="448" spans="23:25" x14ac:dyDescent="0.25">
      <c r="W448" s="3">
        <v>42381</v>
      </c>
      <c r="X448" s="2">
        <v>4.0277000000000003</v>
      </c>
      <c r="Y448" s="2">
        <f t="shared" si="8"/>
        <v>-6.4098817463732662E-3</v>
      </c>
    </row>
    <row r="449" spans="23:25" x14ac:dyDescent="0.25">
      <c r="W449" s="3">
        <v>42380</v>
      </c>
      <c r="X449" s="2">
        <v>4.0536000000000003</v>
      </c>
      <c r="Y449" s="2">
        <f t="shared" si="8"/>
        <v>7.1301549845912693E-3</v>
      </c>
    </row>
    <row r="450" spans="23:25" x14ac:dyDescent="0.25">
      <c r="W450" s="3">
        <v>42377</v>
      </c>
      <c r="X450" s="2">
        <v>4.0247999999999999</v>
      </c>
      <c r="Y450" s="2">
        <f t="shared" si="8"/>
        <v>-4.8579880401354025E-3</v>
      </c>
    </row>
    <row r="451" spans="23:25" x14ac:dyDescent="0.25">
      <c r="W451" s="3">
        <v>42376</v>
      </c>
      <c r="X451" s="2">
        <v>4.0444000000000004</v>
      </c>
      <c r="Y451" s="2">
        <f t="shared" si="8"/>
        <v>3.7157267354352118E-3</v>
      </c>
    </row>
    <row r="452" spans="23:25" x14ac:dyDescent="0.25">
      <c r="W452" s="3">
        <v>42375</v>
      </c>
      <c r="X452" s="2">
        <v>4.0293999999999999</v>
      </c>
      <c r="Y452" s="2">
        <f t="shared" si="8"/>
        <v>5.3750191617655254E-3</v>
      </c>
    </row>
    <row r="453" spans="23:25" x14ac:dyDescent="0.25">
      <c r="W453" s="3">
        <v>42374</v>
      </c>
      <c r="X453" s="2">
        <v>4.0077999999999996</v>
      </c>
      <c r="Y453" s="2">
        <f t="shared" si="8"/>
        <v>-7.9774768535572325E-3</v>
      </c>
    </row>
    <row r="454" spans="23:25" x14ac:dyDescent="0.25">
      <c r="W454" s="3">
        <v>42373</v>
      </c>
      <c r="X454" s="2">
        <v>4.0399000000000003</v>
      </c>
      <c r="Y454" s="2">
        <f t="shared" ref="Y454:Y517" si="9">LN(X454/X455)</f>
        <v>1.9773914126387546E-2</v>
      </c>
    </row>
    <row r="455" spans="23:25" x14ac:dyDescent="0.25">
      <c r="W455" s="3">
        <v>42369</v>
      </c>
      <c r="X455" s="2">
        <v>3.9607999999999999</v>
      </c>
      <c r="Y455" s="2">
        <f t="shared" si="9"/>
        <v>7.5770973240996088E-4</v>
      </c>
    </row>
    <row r="456" spans="23:25" x14ac:dyDescent="0.25">
      <c r="W456" s="3">
        <v>42368</v>
      </c>
      <c r="X456" s="2">
        <v>3.9577999999999998</v>
      </c>
      <c r="Y456" s="2">
        <f t="shared" si="9"/>
        <v>2.3933640487520162E-2</v>
      </c>
    </row>
    <row r="457" spans="23:25" x14ac:dyDescent="0.25">
      <c r="W457" s="3">
        <v>42367</v>
      </c>
      <c r="X457" s="2">
        <v>3.8641999999999999</v>
      </c>
      <c r="Y457" s="2">
        <f t="shared" si="9"/>
        <v>1.2947667344715848E-3</v>
      </c>
    </row>
    <row r="458" spans="23:25" x14ac:dyDescent="0.25">
      <c r="W458" s="3">
        <v>42366</v>
      </c>
      <c r="X458" s="2">
        <v>3.8592</v>
      </c>
      <c r="Y458" s="2">
        <f t="shared" si="9"/>
        <v>-2.1811590645648127E-2</v>
      </c>
    </row>
    <row r="459" spans="23:25" x14ac:dyDescent="0.25">
      <c r="W459" s="3">
        <v>42362</v>
      </c>
      <c r="X459" s="2">
        <v>3.9443000000000001</v>
      </c>
      <c r="Y459" s="2">
        <f t="shared" si="9"/>
        <v>7.8625329014008415E-4</v>
      </c>
    </row>
    <row r="460" spans="23:25" x14ac:dyDescent="0.25">
      <c r="W460" s="3">
        <v>42361</v>
      </c>
      <c r="X460" s="2">
        <v>3.9412000000000003</v>
      </c>
      <c r="Y460" s="2">
        <f t="shared" si="9"/>
        <v>-1.2055327457087038E-2</v>
      </c>
    </row>
    <row r="461" spans="23:25" x14ac:dyDescent="0.25">
      <c r="W461" s="3">
        <v>42360</v>
      </c>
      <c r="X461" s="2">
        <v>3.9889999999999999</v>
      </c>
      <c r="Y461" s="2">
        <f t="shared" si="9"/>
        <v>-5.325478564438834E-3</v>
      </c>
    </row>
    <row r="462" spans="23:25" x14ac:dyDescent="0.25">
      <c r="W462" s="3">
        <v>42359</v>
      </c>
      <c r="X462" s="2">
        <v>4.0103</v>
      </c>
      <c r="Y462" s="2">
        <f t="shared" si="9"/>
        <v>6.8056408998794504E-3</v>
      </c>
    </row>
    <row r="463" spans="23:25" x14ac:dyDescent="0.25">
      <c r="W463" s="3">
        <v>42356</v>
      </c>
      <c r="X463" s="2">
        <v>3.9830999999999999</v>
      </c>
      <c r="Y463" s="2">
        <f t="shared" si="9"/>
        <v>2.6663497295816924E-2</v>
      </c>
    </row>
    <row r="464" spans="23:25" x14ac:dyDescent="0.25">
      <c r="W464" s="3">
        <v>42355</v>
      </c>
      <c r="X464" s="2">
        <v>3.8782999999999999</v>
      </c>
      <c r="Y464" s="2">
        <f t="shared" si="9"/>
        <v>-1.5201291172018368E-3</v>
      </c>
    </row>
    <row r="465" spans="23:25" x14ac:dyDescent="0.25">
      <c r="W465" s="3">
        <v>42354</v>
      </c>
      <c r="X465" s="2">
        <v>3.8841999999999999</v>
      </c>
      <c r="Y465" s="2">
        <f t="shared" si="9"/>
        <v>3.3008436799056452E-3</v>
      </c>
    </row>
    <row r="466" spans="23:25" x14ac:dyDescent="0.25">
      <c r="W466" s="3">
        <v>42353</v>
      </c>
      <c r="X466" s="2">
        <v>3.8714</v>
      </c>
      <c r="Y466" s="2">
        <f t="shared" si="9"/>
        <v>-5.1647558218629133E-4</v>
      </c>
    </row>
    <row r="467" spans="23:25" x14ac:dyDescent="0.25">
      <c r="W467" s="3">
        <v>42352</v>
      </c>
      <c r="X467" s="2">
        <v>3.8734000000000002</v>
      </c>
      <c r="Y467" s="2">
        <f t="shared" si="9"/>
        <v>1.5491466814699325E-4</v>
      </c>
    </row>
    <row r="468" spans="23:25" x14ac:dyDescent="0.25">
      <c r="W468" s="3">
        <v>42349</v>
      </c>
      <c r="X468" s="2">
        <v>3.8727999999999998</v>
      </c>
      <c r="Y468" s="2">
        <f t="shared" si="9"/>
        <v>1.5718847562013635E-2</v>
      </c>
    </row>
    <row r="469" spans="23:25" x14ac:dyDescent="0.25">
      <c r="W469" s="3">
        <v>42348</v>
      </c>
      <c r="X469" s="2">
        <v>3.8124000000000002</v>
      </c>
      <c r="Y469" s="2">
        <f t="shared" si="9"/>
        <v>1.5889926777697905E-2</v>
      </c>
    </row>
    <row r="470" spans="23:25" x14ac:dyDescent="0.25">
      <c r="W470" s="3">
        <v>42347</v>
      </c>
      <c r="X470" s="2">
        <v>3.7523</v>
      </c>
      <c r="Y470" s="2">
        <f t="shared" si="9"/>
        <v>-1.1736944070668404E-2</v>
      </c>
    </row>
    <row r="471" spans="23:25" x14ac:dyDescent="0.25">
      <c r="W471" s="3">
        <v>42346</v>
      </c>
      <c r="X471" s="2">
        <v>3.7965999999999998</v>
      </c>
      <c r="Y471" s="2">
        <f t="shared" si="9"/>
        <v>7.4554211819288134E-3</v>
      </c>
    </row>
    <row r="472" spans="23:25" x14ac:dyDescent="0.25">
      <c r="W472" s="3">
        <v>42345</v>
      </c>
      <c r="X472" s="2">
        <v>3.7683999999999997</v>
      </c>
      <c r="Y472" s="2">
        <f t="shared" si="9"/>
        <v>4.2282236668955767E-3</v>
      </c>
    </row>
    <row r="473" spans="23:25" x14ac:dyDescent="0.25">
      <c r="W473" s="3">
        <v>42342</v>
      </c>
      <c r="X473" s="2">
        <v>3.7524999999999999</v>
      </c>
      <c r="Y473" s="2">
        <f t="shared" si="9"/>
        <v>-1.7572825226111655E-3</v>
      </c>
    </row>
    <row r="474" spans="23:25" x14ac:dyDescent="0.25">
      <c r="W474" s="3">
        <v>42341</v>
      </c>
      <c r="X474" s="2">
        <v>3.7591000000000001</v>
      </c>
      <c r="Y474" s="2">
        <f t="shared" si="9"/>
        <v>-2.0589427243228944E-2</v>
      </c>
    </row>
    <row r="475" spans="23:25" x14ac:dyDescent="0.25">
      <c r="W475" s="3">
        <v>42340</v>
      </c>
      <c r="X475" s="2">
        <v>3.8372999999999999</v>
      </c>
      <c r="Y475" s="2">
        <f t="shared" si="9"/>
        <v>-4.0830713527003869E-3</v>
      </c>
    </row>
    <row r="476" spans="23:25" x14ac:dyDescent="0.25">
      <c r="W476" s="3">
        <v>42339</v>
      </c>
      <c r="X476" s="2">
        <v>3.8529999999999998</v>
      </c>
      <c r="Y476" s="2">
        <f t="shared" si="9"/>
        <v>-3.7303809903339331E-3</v>
      </c>
    </row>
    <row r="477" spans="23:25" x14ac:dyDescent="0.25">
      <c r="W477" s="3">
        <v>42338</v>
      </c>
      <c r="X477" s="2">
        <v>3.8673999999999999</v>
      </c>
      <c r="Y477" s="2">
        <f t="shared" si="9"/>
        <v>5.3928053952249149E-3</v>
      </c>
    </row>
    <row r="478" spans="23:25" x14ac:dyDescent="0.25">
      <c r="W478" s="3">
        <v>42335</v>
      </c>
      <c r="X478" s="2">
        <v>3.8466</v>
      </c>
      <c r="Y478" s="2">
        <f t="shared" si="9"/>
        <v>2.716863855052672E-2</v>
      </c>
    </row>
    <row r="479" spans="23:25" x14ac:dyDescent="0.25">
      <c r="W479" s="3">
        <v>42334</v>
      </c>
      <c r="X479" s="2">
        <v>3.7435</v>
      </c>
      <c r="Y479" s="2">
        <f t="shared" si="9"/>
        <v>-5.6081506590641595E-4</v>
      </c>
    </row>
    <row r="480" spans="23:25" x14ac:dyDescent="0.25">
      <c r="W480" s="3">
        <v>42333</v>
      </c>
      <c r="X480" s="2">
        <v>3.7456</v>
      </c>
      <c r="Y480" s="2">
        <f t="shared" si="9"/>
        <v>1.246523769864262E-2</v>
      </c>
    </row>
    <row r="481" spans="23:25" x14ac:dyDescent="0.25">
      <c r="W481" s="3">
        <v>42332</v>
      </c>
      <c r="X481" s="2">
        <v>3.6992000000000003</v>
      </c>
      <c r="Y481" s="2">
        <f t="shared" si="9"/>
        <v>-8.9080855505512379E-3</v>
      </c>
    </row>
    <row r="482" spans="23:25" x14ac:dyDescent="0.25">
      <c r="W482" s="3">
        <v>42331</v>
      </c>
      <c r="X482" s="2">
        <v>3.7323</v>
      </c>
      <c r="Y482" s="2">
        <f t="shared" si="9"/>
        <v>7.1255057402408797E-3</v>
      </c>
    </row>
    <row r="483" spans="23:25" x14ac:dyDescent="0.25">
      <c r="W483" s="3">
        <v>42328</v>
      </c>
      <c r="X483" s="2">
        <v>3.7058</v>
      </c>
      <c r="Y483" s="2">
        <f t="shared" si="9"/>
        <v>-3.2598328906241259E-3</v>
      </c>
    </row>
    <row r="484" spans="23:25" x14ac:dyDescent="0.25">
      <c r="W484" s="3">
        <v>42327</v>
      </c>
      <c r="X484" s="2">
        <v>3.7179000000000002</v>
      </c>
      <c r="Y484" s="2">
        <f t="shared" si="9"/>
        <v>-1.2535746234159815E-2</v>
      </c>
    </row>
    <row r="485" spans="23:25" x14ac:dyDescent="0.25">
      <c r="W485" s="3">
        <v>42326</v>
      </c>
      <c r="X485" s="2">
        <v>3.7648000000000001</v>
      </c>
      <c r="Y485" s="2">
        <f t="shared" si="9"/>
        <v>-1.2957548651088334E-2</v>
      </c>
    </row>
    <row r="486" spans="23:25" x14ac:dyDescent="0.25">
      <c r="W486" s="3">
        <v>42325</v>
      </c>
      <c r="X486" s="2">
        <v>3.8138999999999998</v>
      </c>
      <c r="Y486" s="2">
        <f t="shared" si="9"/>
        <v>-1.5457775848676527E-3</v>
      </c>
    </row>
    <row r="487" spans="23:25" x14ac:dyDescent="0.25">
      <c r="W487" s="3">
        <v>42324</v>
      </c>
      <c r="X487" s="2">
        <v>3.8197999999999999</v>
      </c>
      <c r="Y487" s="2">
        <f t="shared" si="9"/>
        <v>-7.7192267719694051E-3</v>
      </c>
    </row>
    <row r="488" spans="23:25" x14ac:dyDescent="0.25">
      <c r="W488" s="3">
        <v>42321</v>
      </c>
      <c r="X488" s="2">
        <v>3.8494000000000002</v>
      </c>
      <c r="Y488" s="2">
        <f t="shared" si="9"/>
        <v>2.0550555909323611E-2</v>
      </c>
    </row>
    <row r="489" spans="23:25" x14ac:dyDescent="0.25">
      <c r="W489" s="3">
        <v>42320</v>
      </c>
      <c r="X489" s="2">
        <v>3.7711000000000001</v>
      </c>
      <c r="Y489" s="2">
        <f t="shared" si="9"/>
        <v>2.6818566013634541E-3</v>
      </c>
    </row>
    <row r="490" spans="23:25" x14ac:dyDescent="0.25">
      <c r="W490" s="3">
        <v>42319</v>
      </c>
      <c r="X490" s="2">
        <v>3.7610000000000001</v>
      </c>
      <c r="Y490" s="2">
        <f t="shared" si="9"/>
        <v>3.5158783287710799E-3</v>
      </c>
    </row>
    <row r="491" spans="23:25" x14ac:dyDescent="0.25">
      <c r="W491" s="3">
        <v>42318</v>
      </c>
      <c r="X491" s="2">
        <v>3.7477999999999998</v>
      </c>
      <c r="Y491" s="2">
        <f t="shared" si="9"/>
        <v>-1.3647838077753093E-2</v>
      </c>
    </row>
    <row r="492" spans="23:25" x14ac:dyDescent="0.25">
      <c r="W492" s="3">
        <v>42317</v>
      </c>
      <c r="X492" s="2">
        <v>3.7993000000000001</v>
      </c>
      <c r="Y492" s="2">
        <f t="shared" si="9"/>
        <v>8.0601908334870381E-3</v>
      </c>
    </row>
    <row r="493" spans="23:25" x14ac:dyDescent="0.25">
      <c r="W493" s="3">
        <v>42314</v>
      </c>
      <c r="X493" s="2">
        <v>3.7688000000000001</v>
      </c>
      <c r="Y493" s="2">
        <f t="shared" si="9"/>
        <v>-2.9673612278020007E-3</v>
      </c>
    </row>
    <row r="494" spans="23:25" x14ac:dyDescent="0.25">
      <c r="W494" s="3">
        <v>42313</v>
      </c>
      <c r="X494" s="2">
        <v>3.7800000000000002</v>
      </c>
      <c r="Y494" s="2">
        <f t="shared" si="9"/>
        <v>-5.2244241368061863E-3</v>
      </c>
    </row>
    <row r="495" spans="23:25" x14ac:dyDescent="0.25">
      <c r="W495" s="3">
        <v>42312</v>
      </c>
      <c r="X495" s="2">
        <v>3.7997999999999998</v>
      </c>
      <c r="Y495" s="2">
        <f t="shared" si="9"/>
        <v>8.1121875986102411E-3</v>
      </c>
    </row>
    <row r="496" spans="23:25" x14ac:dyDescent="0.25">
      <c r="W496" s="3">
        <v>42311</v>
      </c>
      <c r="X496" s="2">
        <v>3.7690999999999999</v>
      </c>
      <c r="Y496" s="2">
        <f t="shared" si="9"/>
        <v>-2.2742262013539061E-2</v>
      </c>
    </row>
    <row r="497" spans="23:25" x14ac:dyDescent="0.25">
      <c r="W497" s="3">
        <v>42307</v>
      </c>
      <c r="X497" s="2">
        <v>3.8557999999999999</v>
      </c>
      <c r="Y497" s="2">
        <f t="shared" si="9"/>
        <v>1.8430792419642792E-3</v>
      </c>
    </row>
    <row r="498" spans="23:25" x14ac:dyDescent="0.25">
      <c r="W498" s="3">
        <v>42306</v>
      </c>
      <c r="X498" s="2">
        <v>3.8487</v>
      </c>
      <c r="Y498" s="2">
        <f t="shared" si="9"/>
        <v>-1.4804004824008449E-2</v>
      </c>
    </row>
    <row r="499" spans="23:25" x14ac:dyDescent="0.25">
      <c r="W499" s="3">
        <v>42305</v>
      </c>
      <c r="X499" s="2">
        <v>3.9060999999999999</v>
      </c>
      <c r="Y499" s="2">
        <f t="shared" si="9"/>
        <v>4.49023808568741E-3</v>
      </c>
    </row>
    <row r="500" spans="23:25" x14ac:dyDescent="0.25">
      <c r="W500" s="3">
        <v>42304</v>
      </c>
      <c r="X500" s="2">
        <v>3.8885999999999998</v>
      </c>
      <c r="Y500" s="2">
        <f t="shared" si="9"/>
        <v>-4.7718092546602288E-3</v>
      </c>
    </row>
    <row r="501" spans="23:25" x14ac:dyDescent="0.25">
      <c r="W501" s="3">
        <v>42303</v>
      </c>
      <c r="X501" s="2">
        <v>3.9072</v>
      </c>
      <c r="Y501" s="2">
        <f t="shared" si="9"/>
        <v>7.9399145201012843E-3</v>
      </c>
    </row>
    <row r="502" spans="23:25" x14ac:dyDescent="0.25">
      <c r="W502" s="3">
        <v>42300</v>
      </c>
      <c r="X502" s="2">
        <v>3.8763000000000001</v>
      </c>
      <c r="Y502" s="2">
        <f t="shared" si="9"/>
        <v>-7.735143351166267E-3</v>
      </c>
    </row>
    <row r="503" spans="23:25" x14ac:dyDescent="0.25">
      <c r="W503" s="3">
        <v>42299</v>
      </c>
      <c r="X503" s="2">
        <v>3.9064000000000001</v>
      </c>
      <c r="Y503" s="2">
        <f t="shared" si="9"/>
        <v>-8.6660072340734966E-3</v>
      </c>
    </row>
    <row r="504" spans="23:25" x14ac:dyDescent="0.25">
      <c r="W504" s="3">
        <v>42298</v>
      </c>
      <c r="X504" s="2">
        <v>3.9403999999999999</v>
      </c>
      <c r="Y504" s="2">
        <f t="shared" si="9"/>
        <v>8.9476360747281318E-3</v>
      </c>
    </row>
    <row r="505" spans="23:25" x14ac:dyDescent="0.25">
      <c r="W505" s="3">
        <v>42297</v>
      </c>
      <c r="X505" s="2">
        <v>3.9053</v>
      </c>
      <c r="Y505" s="2">
        <f t="shared" si="9"/>
        <v>4.8770567433259818E-3</v>
      </c>
    </row>
    <row r="506" spans="23:25" x14ac:dyDescent="0.25">
      <c r="W506" s="3">
        <v>42296</v>
      </c>
      <c r="X506" s="2">
        <v>3.8862999999999999</v>
      </c>
      <c r="Y506" s="2">
        <f t="shared" si="9"/>
        <v>-9.5520515266904905E-3</v>
      </c>
    </row>
    <row r="507" spans="23:25" x14ac:dyDescent="0.25">
      <c r="W507" s="3">
        <v>42293</v>
      </c>
      <c r="X507" s="2">
        <v>3.9236</v>
      </c>
      <c r="Y507" s="2">
        <f t="shared" si="9"/>
        <v>3.2166440179211907E-2</v>
      </c>
    </row>
    <row r="508" spans="23:25" x14ac:dyDescent="0.25">
      <c r="W508" s="3">
        <v>42292</v>
      </c>
      <c r="X508" s="2">
        <v>3.7993999999999999</v>
      </c>
      <c r="Y508" s="2">
        <f t="shared" si="9"/>
        <v>-3.4682115689274951E-3</v>
      </c>
    </row>
    <row r="509" spans="23:25" x14ac:dyDescent="0.25">
      <c r="W509" s="3">
        <v>42291</v>
      </c>
      <c r="X509" s="2">
        <v>3.8125999999999998</v>
      </c>
      <c r="Y509" s="2">
        <f t="shared" si="9"/>
        <v>-2.0971440775301484E-2</v>
      </c>
    </row>
    <row r="510" spans="23:25" x14ac:dyDescent="0.25">
      <c r="W510" s="3">
        <v>42290</v>
      </c>
      <c r="X510" s="2">
        <v>3.8933999999999997</v>
      </c>
      <c r="Y510" s="2">
        <f t="shared" si="9"/>
        <v>3.3986579814732305E-2</v>
      </c>
    </row>
    <row r="511" spans="23:25" x14ac:dyDescent="0.25">
      <c r="W511" s="3">
        <v>42286</v>
      </c>
      <c r="X511" s="2">
        <v>3.7633000000000001</v>
      </c>
      <c r="Y511" s="2">
        <f t="shared" si="9"/>
        <v>-5.8289119279576656E-3</v>
      </c>
    </row>
    <row r="512" spans="23:25" x14ac:dyDescent="0.25">
      <c r="W512" s="3">
        <v>42285</v>
      </c>
      <c r="X512" s="2">
        <v>3.7852999999999999</v>
      </c>
      <c r="Y512" s="2">
        <f t="shared" si="9"/>
        <v>-2.6306672448523267E-2</v>
      </c>
    </row>
    <row r="513" spans="23:25" x14ac:dyDescent="0.25">
      <c r="W513" s="3">
        <v>42284</v>
      </c>
      <c r="X513" s="2">
        <v>3.8862000000000001</v>
      </c>
      <c r="Y513" s="2">
        <f t="shared" si="9"/>
        <v>8.6835713888687664E-3</v>
      </c>
    </row>
    <row r="514" spans="23:25" x14ac:dyDescent="0.25">
      <c r="W514" s="3">
        <v>42283</v>
      </c>
      <c r="X514" s="2">
        <v>3.8525999999999998</v>
      </c>
      <c r="Y514" s="2">
        <f t="shared" si="9"/>
        <v>-1.514712113049098E-2</v>
      </c>
    </row>
    <row r="515" spans="23:25" x14ac:dyDescent="0.25">
      <c r="W515" s="3">
        <v>42282</v>
      </c>
      <c r="X515" s="2">
        <v>3.9114</v>
      </c>
      <c r="Y515" s="2">
        <f t="shared" si="9"/>
        <v>-5.5071272732608026E-3</v>
      </c>
    </row>
    <row r="516" spans="23:25" x14ac:dyDescent="0.25">
      <c r="W516" s="3">
        <v>42279</v>
      </c>
      <c r="X516" s="2">
        <v>3.9329999999999998</v>
      </c>
      <c r="Y516" s="2">
        <f t="shared" si="9"/>
        <v>-1.9264051815273874E-2</v>
      </c>
    </row>
    <row r="517" spans="23:25" x14ac:dyDescent="0.25">
      <c r="W517" s="3">
        <v>42278</v>
      </c>
      <c r="X517" s="2">
        <v>4.0095000000000001</v>
      </c>
      <c r="Y517" s="2">
        <f t="shared" si="9"/>
        <v>1.5584078117286399E-2</v>
      </c>
    </row>
    <row r="518" spans="23:25" x14ac:dyDescent="0.25">
      <c r="W518" s="3">
        <v>42277</v>
      </c>
      <c r="X518" s="2">
        <v>3.9474999999999998</v>
      </c>
      <c r="Y518" s="2">
        <f t="shared" ref="Y518:Y579" si="10">LN(X518/X519)</f>
        <v>-2.8592996010532945E-2</v>
      </c>
    </row>
    <row r="519" spans="23:25" x14ac:dyDescent="0.25">
      <c r="W519" s="3">
        <v>42276</v>
      </c>
      <c r="X519" s="2">
        <v>4.0620000000000003</v>
      </c>
      <c r="Y519" s="2">
        <f t="shared" si="10"/>
        <v>-1.1650237012728102E-2</v>
      </c>
    </row>
    <row r="520" spans="23:25" x14ac:dyDescent="0.25">
      <c r="W520" s="3">
        <v>42275</v>
      </c>
      <c r="X520" s="2">
        <v>4.1096000000000004</v>
      </c>
      <c r="Y520" s="2">
        <f t="shared" si="10"/>
        <v>3.3175173811519861E-2</v>
      </c>
    </row>
    <row r="521" spans="23:25" x14ac:dyDescent="0.25">
      <c r="W521" s="3">
        <v>42272</v>
      </c>
      <c r="X521" s="2">
        <v>3.9755000000000003</v>
      </c>
      <c r="Y521" s="2">
        <f t="shared" si="10"/>
        <v>6.2577479572540635E-3</v>
      </c>
    </row>
    <row r="522" spans="23:25" x14ac:dyDescent="0.25">
      <c r="W522" s="3">
        <v>42271</v>
      </c>
      <c r="X522" s="2">
        <v>3.9506999999999999</v>
      </c>
      <c r="Y522" s="2">
        <f t="shared" si="10"/>
        <v>-5.6011686845633381E-2</v>
      </c>
    </row>
    <row r="523" spans="23:25" x14ac:dyDescent="0.25">
      <c r="W523" s="3">
        <v>42270</v>
      </c>
      <c r="X523" s="2">
        <v>4.1783000000000001</v>
      </c>
      <c r="Y523" s="2">
        <f t="shared" si="10"/>
        <v>3.1113512798607395E-2</v>
      </c>
    </row>
    <row r="524" spans="23:25" x14ac:dyDescent="0.25">
      <c r="W524" s="3">
        <v>42269</v>
      </c>
      <c r="X524" s="2">
        <v>4.0503</v>
      </c>
      <c r="Y524" s="2">
        <f t="shared" si="10"/>
        <v>1.6228546418960672E-2</v>
      </c>
    </row>
    <row r="525" spans="23:25" x14ac:dyDescent="0.25">
      <c r="W525" s="3">
        <v>42268</v>
      </c>
      <c r="X525" s="2">
        <v>3.9851000000000001</v>
      </c>
      <c r="Y525" s="2">
        <f t="shared" si="10"/>
        <v>1.0012062702581011E-2</v>
      </c>
    </row>
    <row r="526" spans="23:25" x14ac:dyDescent="0.25">
      <c r="W526" s="3">
        <v>42265</v>
      </c>
      <c r="X526" s="2">
        <v>3.9454000000000002</v>
      </c>
      <c r="Y526" s="2">
        <f t="shared" si="10"/>
        <v>1.2163707748925789E-2</v>
      </c>
    </row>
    <row r="527" spans="23:25" x14ac:dyDescent="0.25">
      <c r="W527" s="3">
        <v>42264</v>
      </c>
      <c r="X527" s="2">
        <v>3.8976999999999999</v>
      </c>
      <c r="Y527" s="2">
        <f t="shared" si="10"/>
        <v>1.7574053070776023E-2</v>
      </c>
    </row>
    <row r="528" spans="23:25" x14ac:dyDescent="0.25">
      <c r="W528" s="3">
        <v>42263</v>
      </c>
      <c r="X528" s="2">
        <v>3.8298000000000001</v>
      </c>
      <c r="Y528" s="2">
        <f t="shared" si="10"/>
        <v>-8.4243867965585421E-3</v>
      </c>
    </row>
    <row r="529" spans="23:25" x14ac:dyDescent="0.25">
      <c r="W529" s="3">
        <v>42262</v>
      </c>
      <c r="X529" s="2">
        <v>3.8622000000000001</v>
      </c>
      <c r="Y529" s="2">
        <f t="shared" si="10"/>
        <v>1.2191460785208068E-2</v>
      </c>
    </row>
    <row r="530" spans="23:25" x14ac:dyDescent="0.25">
      <c r="W530" s="3">
        <v>42261</v>
      </c>
      <c r="X530" s="2">
        <v>3.8153999999999999</v>
      </c>
      <c r="Y530" s="2">
        <f t="shared" si="10"/>
        <v>-1.4415695505370417E-2</v>
      </c>
    </row>
    <row r="531" spans="23:25" x14ac:dyDescent="0.25">
      <c r="W531" s="3">
        <v>42258</v>
      </c>
      <c r="X531" s="2">
        <v>3.8708</v>
      </c>
      <c r="Y531" s="2">
        <f t="shared" si="10"/>
        <v>5.4919572264277633E-3</v>
      </c>
    </row>
    <row r="532" spans="23:25" x14ac:dyDescent="0.25">
      <c r="W532" s="3">
        <v>42257</v>
      </c>
      <c r="X532" s="2">
        <v>3.8496000000000001</v>
      </c>
      <c r="Y532" s="2">
        <f t="shared" si="10"/>
        <v>1.8218782490199464E-2</v>
      </c>
    </row>
    <row r="533" spans="23:25" x14ac:dyDescent="0.25">
      <c r="W533" s="3">
        <v>42256</v>
      </c>
      <c r="X533" s="2">
        <v>3.7801</v>
      </c>
      <c r="Y533" s="2">
        <f t="shared" si="10"/>
        <v>-1.0709360468067915E-2</v>
      </c>
    </row>
    <row r="534" spans="23:25" x14ac:dyDescent="0.25">
      <c r="W534" s="3">
        <v>42255</v>
      </c>
      <c r="X534" s="2">
        <v>3.8208000000000002</v>
      </c>
      <c r="Y534" s="2">
        <f t="shared" si="10"/>
        <v>-5.8975667400984035E-3</v>
      </c>
    </row>
    <row r="535" spans="23:25" x14ac:dyDescent="0.25">
      <c r="W535" s="3">
        <v>42251</v>
      </c>
      <c r="X535" s="2">
        <v>3.8433999999999999</v>
      </c>
      <c r="Y535" s="2">
        <f t="shared" si="10"/>
        <v>2.7191569402968872E-2</v>
      </c>
    </row>
    <row r="536" spans="23:25" x14ac:dyDescent="0.25">
      <c r="W536" s="3">
        <v>42250</v>
      </c>
      <c r="X536" s="2">
        <v>3.7403</v>
      </c>
      <c r="Y536" s="2">
        <f t="shared" si="10"/>
        <v>-5.545645694731335E-3</v>
      </c>
    </row>
    <row r="537" spans="23:25" x14ac:dyDescent="0.25">
      <c r="W537" s="3">
        <v>42249</v>
      </c>
      <c r="X537" s="2">
        <v>3.7610999999999999</v>
      </c>
      <c r="Y537" s="2">
        <f t="shared" si="10"/>
        <v>1.6730061247472196E-2</v>
      </c>
    </row>
    <row r="538" spans="23:25" x14ac:dyDescent="0.25">
      <c r="W538" s="3">
        <v>42248</v>
      </c>
      <c r="X538" s="2">
        <v>3.6987000000000001</v>
      </c>
      <c r="Y538" s="2">
        <f t="shared" si="10"/>
        <v>2.1369268713741351E-2</v>
      </c>
    </row>
    <row r="539" spans="23:25" x14ac:dyDescent="0.25">
      <c r="W539" s="3">
        <v>42247</v>
      </c>
      <c r="X539" s="2">
        <v>3.6204999999999998</v>
      </c>
      <c r="Y539" s="2">
        <f t="shared" si="10"/>
        <v>1.0830430774369371E-2</v>
      </c>
    </row>
    <row r="540" spans="23:25" x14ac:dyDescent="0.25">
      <c r="W540" s="3">
        <v>42244</v>
      </c>
      <c r="X540" s="2">
        <v>3.5815000000000001</v>
      </c>
      <c r="Y540" s="2">
        <f t="shared" si="10"/>
        <v>7.7923928330161591E-3</v>
      </c>
    </row>
    <row r="541" spans="23:25" x14ac:dyDescent="0.25">
      <c r="W541" s="3">
        <v>42243</v>
      </c>
      <c r="X541" s="2">
        <v>3.5537000000000001</v>
      </c>
      <c r="Y541" s="2">
        <f t="shared" si="10"/>
        <v>-1.1944030889128149E-2</v>
      </c>
    </row>
    <row r="542" spans="23:25" x14ac:dyDescent="0.25">
      <c r="W542" s="3">
        <v>42242</v>
      </c>
      <c r="X542" s="2">
        <v>3.5964</v>
      </c>
      <c r="Y542" s="2">
        <f t="shared" si="10"/>
        <v>-5.6839602378344978E-3</v>
      </c>
    </row>
    <row r="543" spans="23:25" x14ac:dyDescent="0.25">
      <c r="W543" s="3">
        <v>42241</v>
      </c>
      <c r="X543" s="2">
        <v>3.6169000000000002</v>
      </c>
      <c r="Y543" s="2">
        <f t="shared" si="10"/>
        <v>1.7881280370559888E-2</v>
      </c>
    </row>
    <row r="544" spans="23:25" x14ac:dyDescent="0.25">
      <c r="W544" s="3">
        <v>42240</v>
      </c>
      <c r="X544" s="2">
        <v>3.5528</v>
      </c>
      <c r="Y544" s="2">
        <f t="shared" si="10"/>
        <v>1.5030200990245648E-2</v>
      </c>
    </row>
    <row r="545" spans="23:25" x14ac:dyDescent="0.25">
      <c r="W545" s="3">
        <v>42237</v>
      </c>
      <c r="X545" s="2">
        <v>3.4998</v>
      </c>
      <c r="Y545" s="2">
        <f t="shared" si="10"/>
        <v>1.181302808062926E-2</v>
      </c>
    </row>
    <row r="546" spans="23:25" x14ac:dyDescent="0.25">
      <c r="W546" s="3">
        <v>42236</v>
      </c>
      <c r="X546" s="2">
        <v>3.4586999999999999</v>
      </c>
      <c r="Y546" s="2">
        <f t="shared" si="10"/>
        <v>-9.6963830296349137E-3</v>
      </c>
    </row>
    <row r="547" spans="23:25" x14ac:dyDescent="0.25">
      <c r="W547" s="3">
        <v>42235</v>
      </c>
      <c r="X547" s="2">
        <v>3.4923999999999999</v>
      </c>
      <c r="Y547" s="2">
        <f t="shared" si="10"/>
        <v>7.1841453848652268E-3</v>
      </c>
    </row>
    <row r="548" spans="23:25" x14ac:dyDescent="0.25">
      <c r="W548" s="3">
        <v>42234</v>
      </c>
      <c r="X548" s="2">
        <v>3.4674</v>
      </c>
      <c r="Y548" s="2">
        <f t="shared" si="10"/>
        <v>-3.8571188546829781E-3</v>
      </c>
    </row>
    <row r="549" spans="23:25" x14ac:dyDescent="0.25">
      <c r="W549" s="3">
        <v>42233</v>
      </c>
      <c r="X549" s="2">
        <v>3.4807999999999999</v>
      </c>
      <c r="Y549" s="2">
        <f t="shared" si="10"/>
        <v>-5.4570260562946402E-4</v>
      </c>
    </row>
    <row r="550" spans="23:25" x14ac:dyDescent="0.25">
      <c r="W550" s="3">
        <v>42230</v>
      </c>
      <c r="X550" s="2">
        <v>3.4826999999999999</v>
      </c>
      <c r="Y550" s="2">
        <f t="shared" si="10"/>
        <v>-1.0425836022410297E-2</v>
      </c>
    </row>
    <row r="551" spans="23:25" x14ac:dyDescent="0.25">
      <c r="W551" s="3">
        <v>42229</v>
      </c>
      <c r="X551" s="2">
        <v>3.5192000000000001</v>
      </c>
      <c r="Y551" s="2">
        <f t="shared" si="10"/>
        <v>1.0971538628039641E-2</v>
      </c>
    </row>
    <row r="552" spans="23:25" x14ac:dyDescent="0.25">
      <c r="W552" s="3">
        <v>42228</v>
      </c>
      <c r="X552" s="2">
        <v>3.4807999999999999</v>
      </c>
      <c r="Y552" s="2">
        <f t="shared" si="10"/>
        <v>1.8691325480287495E-3</v>
      </c>
    </row>
    <row r="553" spans="23:25" x14ac:dyDescent="0.25">
      <c r="W553" s="3">
        <v>42227</v>
      </c>
      <c r="X553" s="2">
        <v>3.4742999999999999</v>
      </c>
      <c r="Y553" s="2">
        <f t="shared" si="10"/>
        <v>1.0619466397656452E-2</v>
      </c>
    </row>
    <row r="554" spans="23:25" x14ac:dyDescent="0.25">
      <c r="W554" s="3">
        <v>42226</v>
      </c>
      <c r="X554" s="2">
        <v>3.4375999999999998</v>
      </c>
      <c r="Y554" s="2" t="e">
        <f t="shared" si="10"/>
        <v>#DIV/0!</v>
      </c>
    </row>
    <row r="555" spans="23:25" x14ac:dyDescent="0.25">
      <c r="W555" s="3"/>
      <c r="Y555" s="2" t="e">
        <f t="shared" si="10"/>
        <v>#NUM!</v>
      </c>
    </row>
    <row r="556" spans="23:25" x14ac:dyDescent="0.25">
      <c r="W556" s="3">
        <v>42222</v>
      </c>
      <c r="X556" s="2">
        <v>3.5356000000000001</v>
      </c>
      <c r="Y556" s="2">
        <f t="shared" si="10"/>
        <v>1.4300200960251076E-2</v>
      </c>
    </row>
    <row r="557" spans="23:25" x14ac:dyDescent="0.25">
      <c r="W557" s="3">
        <v>42221</v>
      </c>
      <c r="X557" s="2">
        <v>3.4853999999999998</v>
      </c>
      <c r="Y557" s="2" t="e">
        <f t="shared" si="10"/>
        <v>#DIV/0!</v>
      </c>
    </row>
    <row r="558" spans="23:25" x14ac:dyDescent="0.25">
      <c r="W558" s="3"/>
      <c r="Y558" s="2" t="e">
        <f t="shared" si="10"/>
        <v>#DIV/0!</v>
      </c>
    </row>
    <row r="559" spans="23:25" x14ac:dyDescent="0.25">
      <c r="W559" s="3"/>
      <c r="Y559" s="2" t="e">
        <f t="shared" si="10"/>
        <v>#DIV/0!</v>
      </c>
    </row>
    <row r="560" spans="23:25" x14ac:dyDescent="0.25">
      <c r="W560" s="3"/>
      <c r="Y560" s="2" t="e">
        <f t="shared" si="10"/>
        <v>#DIV/0!</v>
      </c>
    </row>
    <row r="561" spans="23:25" x14ac:dyDescent="0.25">
      <c r="W561" s="3"/>
      <c r="Y561" s="2" t="e">
        <f t="shared" si="10"/>
        <v>#DIV/0!</v>
      </c>
    </row>
    <row r="562" spans="23:25" x14ac:dyDescent="0.25">
      <c r="W562" s="3"/>
      <c r="Y562" s="2" t="e">
        <f t="shared" si="10"/>
        <v>#DIV/0!</v>
      </c>
    </row>
    <row r="563" spans="23:25" x14ac:dyDescent="0.25">
      <c r="W563" s="3"/>
      <c r="Y563" s="2" t="e">
        <f t="shared" si="10"/>
        <v>#DIV/0!</v>
      </c>
    </row>
    <row r="564" spans="23:25" x14ac:dyDescent="0.25">
      <c r="W564" s="3"/>
      <c r="Y564" s="2" t="e">
        <f t="shared" si="10"/>
        <v>#DIV/0!</v>
      </c>
    </row>
    <row r="565" spans="23:25" x14ac:dyDescent="0.25">
      <c r="W565" s="3"/>
      <c r="Y565" s="2" t="e">
        <f t="shared" si="10"/>
        <v>#DIV/0!</v>
      </c>
    </row>
    <row r="566" spans="23:25" x14ac:dyDescent="0.25">
      <c r="W566" s="3"/>
      <c r="Y566" s="2" t="e">
        <f t="shared" si="10"/>
        <v>#DIV/0!</v>
      </c>
    </row>
    <row r="567" spans="23:25" x14ac:dyDescent="0.25">
      <c r="W567" s="3"/>
      <c r="Y567" s="2" t="e">
        <f t="shared" si="10"/>
        <v>#DIV/0!</v>
      </c>
    </row>
    <row r="568" spans="23:25" x14ac:dyDescent="0.25">
      <c r="W568" s="3"/>
      <c r="Y568" s="2" t="e">
        <f t="shared" si="10"/>
        <v>#DIV/0!</v>
      </c>
    </row>
    <row r="569" spans="23:25" x14ac:dyDescent="0.25">
      <c r="W569" s="3"/>
      <c r="Y569" s="2" t="e">
        <f t="shared" si="10"/>
        <v>#DIV/0!</v>
      </c>
    </row>
    <row r="570" spans="23:25" x14ac:dyDescent="0.25">
      <c r="W570" s="3"/>
      <c r="Y570" s="2" t="e">
        <f t="shared" si="10"/>
        <v>#DIV/0!</v>
      </c>
    </row>
    <row r="571" spans="23:25" x14ac:dyDescent="0.25">
      <c r="W571" s="3"/>
      <c r="Y571" s="2" t="e">
        <f t="shared" si="10"/>
        <v>#DIV/0!</v>
      </c>
    </row>
    <row r="572" spans="23:25" x14ac:dyDescent="0.25">
      <c r="W572" s="3"/>
      <c r="Y572" s="2" t="e">
        <f t="shared" si="10"/>
        <v>#DIV/0!</v>
      </c>
    </row>
    <row r="573" spans="23:25" x14ac:dyDescent="0.25">
      <c r="W573" s="3"/>
      <c r="Y573" s="2" t="e">
        <f t="shared" si="10"/>
        <v>#DIV/0!</v>
      </c>
    </row>
    <row r="574" spans="23:25" x14ac:dyDescent="0.25">
      <c r="W574" s="3"/>
      <c r="Y574" s="2" t="e">
        <f t="shared" si="10"/>
        <v>#DIV/0!</v>
      </c>
    </row>
    <row r="575" spans="23:25" x14ac:dyDescent="0.25">
      <c r="W575" s="3"/>
      <c r="Y575" s="2" t="e">
        <f t="shared" si="10"/>
        <v>#DIV/0!</v>
      </c>
    </row>
    <row r="576" spans="23:25" x14ac:dyDescent="0.25">
      <c r="W576" s="3"/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85546875" style="2" bestFit="1" customWidth="1"/>
    <col min="10" max="10" width="9.28515625" style="2" bestFit="1" customWidth="1"/>
    <col min="11" max="11" width="7.71093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USDCLP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22</v>
      </c>
      <c r="W2" s="3">
        <f>D1</f>
        <v>43025</v>
      </c>
      <c r="AA2" s="2">
        <v>62</v>
      </c>
      <c r="AB2" s="2">
        <f ca="1">AVERAGE(OFFSET($X$5,0,0,AA2,1))</f>
        <v>635.22887096774195</v>
      </c>
      <c r="AC2" s="46">
        <f ca="1">STDEV(OFFSET($Y$5,0,0,AA2,1))*SQRT(250)</f>
        <v>7.5522966403227143E-2</v>
      </c>
      <c r="AD2" s="2">
        <f ca="1">MAX(OFFSET($X$5,0,0,AA2,1))</f>
        <v>653.92999999999995</v>
      </c>
      <c r="AE2" s="2">
        <f ca="1">MIN(OFFSET($X$5,0,0,AA2,1))</f>
        <v>614.33000000000004</v>
      </c>
      <c r="AF2" s="2">
        <f ca="1">AD2-AE2</f>
        <v>39.599999999999909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650.91680000000031</v>
      </c>
      <c r="AC3" s="46">
        <f ca="1">STDEV(OFFSET($Y$5,0,0,AA3,1))*SQRT(250)</f>
        <v>7.0156596704089108E-2</v>
      </c>
      <c r="AD3" s="2">
        <f ca="1">MAX(OFFSET($X$5,0,0,AA3,1))</f>
        <v>678.21</v>
      </c>
      <c r="AE3" s="2">
        <f ca="1">MIN(OFFSET($X$5,0,0,AA3,1))</f>
        <v>614.33000000000004</v>
      </c>
      <c r="AF3" s="2">
        <f t="shared" ref="AF3:AF5" ca="1" si="1">AD3-AE3</f>
        <v>63.879999999999995</v>
      </c>
    </row>
    <row r="4" spans="1:32" x14ac:dyDescent="0.25">
      <c r="D4"/>
      <c r="AA4" s="2">
        <v>185</v>
      </c>
      <c r="AB4" s="2">
        <f t="shared" ca="1" si="0"/>
        <v>651.76654054054097</v>
      </c>
      <c r="AC4" s="46">
        <f ca="1">STDEV(OFFSET($Y$5,0,0,AA4,1))*SQRT(250)</f>
        <v>7.1941849901443117E-2</v>
      </c>
      <c r="AD4" s="2">
        <f ca="1">MAX(OFFSET($X$5,0,0,AA4,1))</f>
        <v>678.21</v>
      </c>
      <c r="AE4" s="2">
        <f ca="1">MIN(OFFSET($X$5,0,0,AA4,1))</f>
        <v>614.33000000000004</v>
      </c>
      <c r="AF4" s="2">
        <f t="shared" ca="1" si="1"/>
        <v>63.879999999999995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_xll.BDH(W1,"PX_LAST",W3,W2,"Sort=D","cols=2;rows=569")</f>
        <v>43025</v>
      </c>
      <c r="X5" s="2">
        <v>623.73</v>
      </c>
      <c r="Y5" s="2">
        <f>LN(X5/X6)</f>
        <v>6.9501703585092426E-3</v>
      </c>
      <c r="AA5" s="2">
        <v>250</v>
      </c>
      <c r="AB5" s="2">
        <f t="shared" ca="1" si="0"/>
        <v>655.05568000000028</v>
      </c>
      <c r="AC5" s="46">
        <f ca="1">STDEV(OFFSET($Y$5,0,0,AA5,1))*SQRT(250)</f>
        <v>8.078251747154451E-2</v>
      </c>
      <c r="AD5" s="2">
        <f ca="1">MAX(OFFSET($X$5,0,0,AA5,1))</f>
        <v>680.17</v>
      </c>
      <c r="AE5" s="2">
        <f ca="1">MIN(OFFSET($X$5,0,0,AA5,1))</f>
        <v>614.33000000000004</v>
      </c>
      <c r="AF5" s="2">
        <f t="shared" ca="1" si="1"/>
        <v>65.839999999999918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622.93850843786595</v>
      </c>
      <c r="E6" s="128">
        <f ca="1">SUMIFS(INDIRECT("fincad_data!"&amp;E$3),fincad_data!$C:$C,$C6,fincad_data!$D:$D,$C6,fincad_data!$B:$B,$D$2,fincad_data!D:D,$C6,fincad_data!A:A,$D$1)</f>
        <v>623.77</v>
      </c>
      <c r="F6" s="129">
        <f ca="1">SUMIFS(INDIRECT("fincad_data!"&amp;F$3),fincad_data!$C:$C,$C6,fincad_data!$D:$D,$C6,fincad_data!$B:$B,$D$2,fincad_data!D:D,$C6,fincad_data!A:A,$D$1)</f>
        <v>8.5338156191146999E-2</v>
      </c>
      <c r="G6" s="129">
        <f ca="1">SUMIFS(INDIRECT("fincad_data!"&amp;G$3),fincad_data!$C:$C,$C6,fincad_data!$D:$D,$C6,fincad_data!$B:$B,$D$2,fincad_data!D:D,$C6,fincad_data!A:A,$D$1)</f>
        <v>8.5571995287086006E-2</v>
      </c>
      <c r="H6" s="130">
        <f ca="1">SUMIFS(INDIRECT("fincad_data!"&amp;H$3),fincad_data!$C:$C,$C6,fincad_data!$D:$D,$C6,fincad_data!$B:$B,$D$2,fincad_data!D:D,$C6,fincad_data!A:A,$D$1)</f>
        <v>1.6368676453698699E-2</v>
      </c>
      <c r="I6" s="130">
        <f ca="1">SUMIFS(INDIRECT("fincad_data!"&amp;I$3),fincad_data!$C:$C,$C6,fincad_data!$D:$D,$C6,fincad_data!$B:$B,$D$2,fincad_data!D:D,$C6,fincad_data!A:A,$D$1)</f>
        <v>1.70828219081368E-2</v>
      </c>
      <c r="J6" s="129">
        <f ca="1">SUMIFS(INDIRECT("fincad_data!"&amp;J$3),fincad_data!$C:$C,$C6,fincad_data!$D:$D,$C6,fincad_data!$B:$B,$D$2,fincad_data!D:D,$C6,fincad_data!A:A,$D$1)</f>
        <v>5.3435492508003921E-3</v>
      </c>
      <c r="K6" s="128">
        <f ca="1">SUMIFS(INDIRECT("fincad_data!"&amp;K$3),fincad_data!$C:$C,$C6,fincad_data!$D:$D,$C6,fincad_data!$B:$B,$D$2,fincad_data!D:D,$C6,fincad_data!A:A,$D$1)</f>
        <v>623.32485538788637</v>
      </c>
      <c r="L6" s="128">
        <f ca="1">SUMIFS(INDIRECT("fincad_data!"&amp;L$3),fincad_data!$C:$C,$C6,fincad_data!$D:$D,$C6,fincad_data!$B:$B,$D$2,fincad_data!D:D,$C6,fincad_data!A:A,$D$1)</f>
        <v>613.29322112603643</v>
      </c>
      <c r="W6" s="3">
        <v>43024</v>
      </c>
      <c r="X6" s="2">
        <v>619.41</v>
      </c>
      <c r="Y6" s="2">
        <f t="shared" ref="Y6:Y69" si="2">LN(X6/X7)</f>
        <v>-6.741725118723862E-3</v>
      </c>
      <c r="AA6" s="2">
        <v>500</v>
      </c>
      <c r="AB6" s="2">
        <f t="shared" ca="1" si="0"/>
        <v>668.63869999999986</v>
      </c>
      <c r="AC6" s="46">
        <f ca="1">STDEV(OFFSET($Y$5,0,0,AA6,1))*SQRT(250)</f>
        <v>9.3372269201608002E-2</v>
      </c>
      <c r="AD6" s="2">
        <f ca="1">MAX(OFFSET($X$5,0,0,AA6,1))</f>
        <v>731.46</v>
      </c>
      <c r="AE6" s="2">
        <f ca="1">MIN(OFFSET($X$5,0,0,AA6,1))</f>
        <v>614.33000000000004</v>
      </c>
      <c r="AF6" s="2">
        <f ca="1">AD6-AE6</f>
        <v>117.13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622.93850843786595</v>
      </c>
      <c r="E7" s="128">
        <f ca="1">SUMIFS(INDIRECT("fincad_data!"&amp;E$3),fincad_data!$C:$C,$C7,fincad_data!$D:$D,$C7,fincad_data!$B:$B,$D$2,fincad_data!D:D,$C7,fincad_data!A:A,$D$1)</f>
        <v>624.99</v>
      </c>
      <c r="F7" s="129">
        <f ca="1">SUMIFS(INDIRECT("fincad_data!"&amp;F$3),fincad_data!$C:$C,$C7,fincad_data!$D:$D,$C7,fincad_data!$B:$B,$D$2,fincad_data!D:D,$C7,fincad_data!A:A,$D$1)</f>
        <v>8.6477983412605597E-2</v>
      </c>
      <c r="G7" s="129">
        <f ca="1">SUMIFS(INDIRECT("fincad_data!"&amp;G$3),fincad_data!$C:$C,$C7,fincad_data!$D:$D,$C7,fincad_data!$B:$B,$D$2,fincad_data!D:D,$C7,fincad_data!A:A,$D$1)</f>
        <v>8.6970220695989101E-2</v>
      </c>
      <c r="H7" s="130">
        <f ca="1">SUMIFS(INDIRECT("fincad_data!"&amp;H$3),fincad_data!$C:$C,$C7,fincad_data!$D:$D,$C7,fincad_data!$B:$B,$D$2,fincad_data!D:D,$C7,fincad_data!A:A,$D$1)</f>
        <v>2.25599517764907E-2</v>
      </c>
      <c r="I7" s="130">
        <f ca="1">SUMIFS(INDIRECT("fincad_data!"&amp;I$3),fincad_data!$C:$C,$C7,fincad_data!$D:$D,$C7,fincad_data!$B:$B,$D$2,fincad_data!D:D,$C7,fincad_data!A:A,$D$1)</f>
        <v>2.43325911732441E-2</v>
      </c>
      <c r="J7" s="129">
        <f ca="1">SUMIFS(INDIRECT("fincad_data!"&amp;J$3),fincad_data!$C:$C,$C7,fincad_data!$D:$D,$C7,fincad_data!$B:$B,$D$2,fincad_data!D:D,$C7,fincad_data!A:A,$D$1)</f>
        <v>6.6530757431508755E-3</v>
      </c>
      <c r="K7" s="128">
        <f ca="1">SUMIFS(INDIRECT("fincad_data!"&amp;K$3),fincad_data!$C:$C,$C7,fincad_data!$D:$D,$C7,fincad_data!$B:$B,$D$2,fincad_data!D:D,$C7,fincad_data!A:A,$D$1)</f>
        <v>623.88407850343765</v>
      </c>
      <c r="L7" s="128">
        <f ca="1">SUMIFS(INDIRECT("fincad_data!"&amp;L$3),fincad_data!$C:$C,$C7,fincad_data!$D:$D,$C7,fincad_data!$B:$B,$D$2,fincad_data!D:D,$C7,fincad_data!A:A,$D$1)</f>
        <v>610.14362462503766</v>
      </c>
      <c r="W7" s="3">
        <v>43021</v>
      </c>
      <c r="X7" s="2">
        <v>623.6</v>
      </c>
      <c r="Y7" s="2">
        <f t="shared" si="2"/>
        <v>-1.3300964277567229E-3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622.93850843786595</v>
      </c>
      <c r="E8" s="128">
        <f ca="1">SUMIFS(INDIRECT("fincad_data!"&amp;E$3),fincad_data!$C:$C,$C8,fincad_data!$D:$D,$C8,fincad_data!$B:$B,$D$2,fincad_data!D:D,$C8,fincad_data!A:A,$D$1)</f>
        <v>626.03</v>
      </c>
      <c r="F8" s="129">
        <f ca="1">SUMIFS(INDIRECT("fincad_data!"&amp;F$3),fincad_data!$C:$C,$C8,fincad_data!$D:$D,$C8,fincad_data!$B:$B,$D$2,fincad_data!D:D,$C8,fincad_data!A:A,$D$1)</f>
        <v>8.76497061584047E-2</v>
      </c>
      <c r="G8" s="129">
        <f ca="1">SUMIFS(INDIRECT("fincad_data!"&amp;G$3),fincad_data!$C:$C,$C8,fincad_data!$D:$D,$C8,fincad_data!$B:$B,$D$2,fincad_data!D:D,$C8,fincad_data!A:A,$D$1)</f>
        <v>8.8308657329568899E-2</v>
      </c>
      <c r="H8" s="130">
        <f ca="1">SUMIFS(INDIRECT("fincad_data!"&amp;H$3),fincad_data!$C:$C,$C8,fincad_data!$D:$D,$C8,fincad_data!$B:$B,$D$2,fincad_data!D:D,$C8,fincad_data!A:A,$D$1)</f>
        <v>2.7408690527100901E-2</v>
      </c>
      <c r="I8" s="130">
        <f ca="1">SUMIFS(INDIRECT("fincad_data!"&amp;I$3),fincad_data!$C:$C,$C8,fincad_data!$D:$D,$C8,fincad_data!$B:$B,$D$2,fincad_data!D:D,$C8,fincad_data!A:A,$D$1)</f>
        <v>3.0086353943662002E-2</v>
      </c>
      <c r="J8" s="129">
        <f ca="1">SUMIFS(INDIRECT("fincad_data!"&amp;J$3),fincad_data!$C:$C,$C8,fincad_data!$D:$D,$C8,fincad_data!$B:$B,$D$2,fincad_data!D:D,$C8,fincad_data!A:A,$D$1)</f>
        <v>6.7134884143496259E-3</v>
      </c>
      <c r="K8" s="128">
        <f ca="1">SUMIFS(INDIRECT("fincad_data!"&amp;K$3),fincad_data!$C:$C,$C8,fincad_data!$D:$D,$C8,fincad_data!$B:$B,$D$2,fincad_data!D:D,$C8,fincad_data!A:A,$D$1)</f>
        <v>624.35817894540719</v>
      </c>
      <c r="L8" s="128">
        <f ca="1">SUMIFS(INDIRECT("fincad_data!"&amp;L$3),fincad_data!$C:$C,$C8,fincad_data!$D:$D,$C8,fincad_data!$B:$B,$D$2,fincad_data!D:D,$C8,fincad_data!A:A,$D$1)</f>
        <v>607.74516389160817</v>
      </c>
      <c r="W8" s="3">
        <v>43020</v>
      </c>
      <c r="X8" s="2">
        <v>624.42999999999995</v>
      </c>
      <c r="Y8" s="2">
        <f t="shared" si="2"/>
        <v>-4.1551527668687027E-3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622.93850843786595</v>
      </c>
      <c r="E9" s="128">
        <f ca="1">SUMIFS(INDIRECT("fincad_data!"&amp;E$3),fincad_data!$C:$C,$C9,fincad_data!$D:$D,$C9,fincad_data!$B:$B,$D$2,fincad_data!D:D,$C9,fincad_data!A:A,$D$1)</f>
        <v>628.11</v>
      </c>
      <c r="F9" s="129">
        <f ca="1">SUMIFS(INDIRECT("fincad_data!"&amp;F$3),fincad_data!$C:$C,$C9,fincad_data!$D:$D,$C9,fincad_data!$B:$B,$D$2,fincad_data!D:D,$C9,fincad_data!A:A,$D$1)</f>
        <v>8.8005699186516698E-2</v>
      </c>
      <c r="G9" s="129">
        <f ca="1">SUMIFS(INDIRECT("fincad_data!"&amp;G$3),fincad_data!$C:$C,$C9,fincad_data!$D:$D,$C9,fincad_data!$B:$B,$D$2,fincad_data!D:D,$C9,fincad_data!A:A,$D$1)</f>
        <v>8.8969781570343506E-2</v>
      </c>
      <c r="H9" s="130">
        <f ca="1">SUMIFS(INDIRECT("fincad_data!"&amp;H$3),fincad_data!$C:$C,$C9,fincad_data!$D:$D,$C9,fincad_data!$B:$B,$D$2,fincad_data!D:D,$C9,fincad_data!A:A,$D$1)</f>
        <v>3.0541397463011502E-2</v>
      </c>
      <c r="I9" s="130">
        <f ca="1">SUMIFS(INDIRECT("fincad_data!"&amp;I$3),fincad_data!$C:$C,$C9,fincad_data!$D:$D,$C9,fincad_data!$B:$B,$D$2,fincad_data!D:D,$C9,fincad_data!A:A,$D$1)</f>
        <v>3.4967692994236799E-2</v>
      </c>
      <c r="J9" s="129">
        <f ca="1">SUMIFS(INDIRECT("fincad_data!"&amp;J$3),fincad_data!$C:$C,$C9,fincad_data!$D:$D,$C9,fincad_data!$B:$B,$D$2,fincad_data!D:D,$C9,fincad_data!A:A,$D$1)</f>
        <v>8.3934024205476465E-3</v>
      </c>
      <c r="K9" s="128">
        <f ca="1">SUMIFS(INDIRECT("fincad_data!"&amp;K$3),fincad_data!$C:$C,$C9,fincad_data!$D:$D,$C9,fincad_data!$B:$B,$D$2,fincad_data!D:D,$C9,fincad_data!A:A,$D$1)</f>
        <v>625.3420512729632</v>
      </c>
      <c r="L9" s="128">
        <f ca="1">SUMIFS(INDIRECT("fincad_data!"&amp;L$3),fincad_data!$C:$C,$C9,fincad_data!$D:$D,$C9,fincad_data!$B:$B,$D$2,fincad_data!D:D,$C9,fincad_data!A:A,$D$1)</f>
        <v>606.88850893773508</v>
      </c>
      <c r="W9" s="3">
        <v>43019</v>
      </c>
      <c r="X9" s="2">
        <v>627.03</v>
      </c>
      <c r="Y9" s="2">
        <f t="shared" si="2"/>
        <v>-3.5183555760572032E-3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622.93850843786595</v>
      </c>
      <c r="E10" s="128">
        <f ca="1">SUMIFS(INDIRECT("fincad_data!"&amp;E$3),fincad_data!$C:$C,$C10,fincad_data!$D:$D,$C10,fincad_data!$B:$B,$D$2,fincad_data!D:D,$C10,fincad_data!A:A,$D$1)</f>
        <v>635.71</v>
      </c>
      <c r="F10" s="129">
        <f ca="1">SUMIFS(INDIRECT("fincad_data!"&amp;F$3),fincad_data!$C:$C,$C10,fincad_data!$D:$D,$C10,fincad_data!$B:$B,$D$2,fincad_data!D:D,$C10,fincad_data!A:A,$D$1)</f>
        <v>9.2408854521730699E-2</v>
      </c>
      <c r="G10" s="129">
        <f ca="1">SUMIFS(INDIRECT("fincad_data!"&amp;G$3),fincad_data!$C:$C,$C10,fincad_data!$D:$D,$C10,fincad_data!$B:$B,$D$2,fincad_data!D:D,$C10,fincad_data!A:A,$D$1)</f>
        <v>9.4591700106728793E-2</v>
      </c>
      <c r="H10" s="130">
        <f ca="1">SUMIFS(INDIRECT("fincad_data!"&amp;H$3),fincad_data!$C:$C,$C10,fincad_data!$D:$D,$C10,fincad_data!$B:$B,$D$2,fincad_data!D:D,$C10,fincad_data!A:A,$D$1)</f>
        <v>4.0810655034147901E-2</v>
      </c>
      <c r="I10" s="130">
        <f ca="1">SUMIFS(INDIRECT("fincad_data!"&amp;I$3),fincad_data!$C:$C,$C10,fincad_data!$D:$D,$C10,fincad_data!$B:$B,$D$2,fincad_data!D:D,$C10,fincad_data!A:A,$D$1)</f>
        <v>5.1632887058822401E-2</v>
      </c>
      <c r="J10" s="129">
        <f ca="1">SUMIFS(INDIRECT("fincad_data!"&amp;J$3),fincad_data!$C:$C,$C10,fincad_data!$D:$D,$C10,fincad_data!$B:$B,$D$2,fincad_data!D:D,$C10,fincad_data!A:A,$D$1)</f>
        <v>1.0541981195303252E-2</v>
      </c>
      <c r="K10" s="128">
        <f ca="1">SUMIFS(INDIRECT("fincad_data!"&amp;K$3),fincad_data!$C:$C,$C10,fincad_data!$D:$D,$C10,fincad_data!$B:$B,$D$2,fincad_data!D:D,$C10,fincad_data!A:A,$D$1)</f>
        <v>628.90385654327611</v>
      </c>
      <c r="L10" s="128">
        <f ca="1">SUMIFS(INDIRECT("fincad_data!"&amp;L$3),fincad_data!$C:$C,$C10,fincad_data!$D:$D,$C10,fincad_data!$B:$B,$D$2,fincad_data!D:D,$C10,fincad_data!A:A,$D$1)</f>
        <v>604.4980219075652</v>
      </c>
      <c r="W10" s="3">
        <v>43018</v>
      </c>
      <c r="X10" s="2">
        <v>629.24</v>
      </c>
      <c r="Y10" s="2">
        <f t="shared" si="2"/>
        <v>-6.5893921502352768E-3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633.4</v>
      </c>
      <c r="Y11" s="2">
        <f t="shared" si="2"/>
        <v>1.2480155805060138E-3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632.61</v>
      </c>
      <c r="Y12" s="2">
        <f t="shared" si="2"/>
        <v>6.3749026549069013E-3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628.59</v>
      </c>
      <c r="Y13" s="2">
        <f t="shared" si="2"/>
        <v>-4.8245638010659961E-3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1.1130450300647485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631.63</v>
      </c>
      <c r="Y14" s="2">
        <f t="shared" si="2"/>
        <v>-2.7667783122080143E-3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0.15046313619496737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633.38</v>
      </c>
      <c r="Y15" s="2">
        <f t="shared" si="2"/>
        <v>-8.5052038840164792E-3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1.0159770701263715</v>
      </c>
      <c r="F16" s="123">
        <f ca="1">SUMIFS(INDIRECT("fincad_data!"&amp;$B16),fincad_data!$C:$C,$C16,fincad_data!$D:$D,F$13,fincad_data!$B:$B,$D$2,fincad_data!$A:$A,$D$1)</f>
        <v>1.2544884275431436</v>
      </c>
      <c r="G16" s="123"/>
      <c r="H16" s="123"/>
      <c r="I16" s="123"/>
      <c r="K16" s="159">
        <f ca="1">E16/$F16</f>
        <v>0.80987360889100801</v>
      </c>
      <c r="L16" s="159">
        <f ca="1">(F16-E16)/$F16</f>
        <v>0.19012639110899202</v>
      </c>
      <c r="M16" s="123"/>
      <c r="N16" s="123"/>
      <c r="O16" s="123"/>
      <c r="S16" s="17"/>
      <c r="W16" s="3">
        <v>43010</v>
      </c>
      <c r="X16" s="2">
        <v>638.79</v>
      </c>
      <c r="Y16" s="2">
        <f t="shared" si="2"/>
        <v>-5.008216710050287E-4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0.7435018057697923</v>
      </c>
      <c r="F17" s="124">
        <f ca="1">SUMIFS(INDIRECT("fincad_data!"&amp;$B17),fincad_data!$C:$C,$C16,fincad_data!$D:$D,F$13,fincad_data!$B:$B,$D$2,fincad_data!$A:$A,$D$1)</f>
        <v>0.16435629446585207</v>
      </c>
      <c r="G17" s="124"/>
      <c r="H17" s="124"/>
      <c r="I17" s="124"/>
      <c r="K17" s="160">
        <f ca="1">E17/$F17</f>
        <v>4.523719691941996</v>
      </c>
      <c r="L17" s="160">
        <f ca="1">(F17-E17)/$F17</f>
        <v>-3.523719691941996</v>
      </c>
      <c r="M17" s="124"/>
      <c r="N17" s="124"/>
      <c r="O17" s="124"/>
      <c r="S17" s="17"/>
      <c r="W17" s="3">
        <v>43007</v>
      </c>
      <c r="X17" s="2">
        <v>639.11</v>
      </c>
      <c r="Y17" s="2">
        <f t="shared" si="2"/>
        <v>3.8094089757681636E-3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1.0101195747083089</v>
      </c>
      <c r="F18" s="123">
        <f ca="1">SUMIFS(INDIRECT("fincad_data!"&amp;$B18),fincad_data!$C:$C,$C18,fincad_data!$D:$D,F$13,fincad_data!$B:$B,$D$2,fincad_data!$A:$A,$D$1)</f>
        <v>1.0318881071266077</v>
      </c>
      <c r="G18" s="123">
        <f ca="1">SUMIFS(INDIRECT("fincad_data!"&amp;$B18),fincad_data!$C:$C,$C18,fincad_data!$D:$D,G$13,fincad_data!$B:$B,$D$2,fincad_data!$A:$A,$D$1)</f>
        <v>1.3508668949929763</v>
      </c>
      <c r="H18" s="123"/>
      <c r="I18" s="123"/>
      <c r="K18" s="159">
        <f ca="1">E18/$G18</f>
        <v>0.74775655429290899</v>
      </c>
      <c r="L18" s="159">
        <f ca="1">(F18-E18)/$G18</f>
        <v>1.6114490997584167E-2</v>
      </c>
      <c r="M18" s="159">
        <f ca="1">(G18-F18)/$G18</f>
        <v>0.23612895470950679</v>
      </c>
      <c r="N18" s="123"/>
      <c r="O18" s="123"/>
      <c r="W18" s="3">
        <v>43006</v>
      </c>
      <c r="X18" s="2">
        <v>636.67999999999995</v>
      </c>
      <c r="Y18" s="2">
        <f t="shared" si="2"/>
        <v>-1.3498456005754695E-3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0.83782179635733867</v>
      </c>
      <c r="F19" s="124">
        <f ca="1">SUMIFS(INDIRECT("fincad_data!"&amp;$B19),fincad_data!$C:$C,$C18,fincad_data!$D:$D,F$13,fincad_data!$B:$B,$D$2,fincad_data!$A:$A,$D$1)</f>
        <v>0.63329087884084401</v>
      </c>
      <c r="G19" s="124">
        <f ca="1">SUMIFS(INDIRECT("fincad_data!"&amp;$B19),fincad_data!$C:$C,$C18,fincad_data!$D:$D,G$13,fincad_data!$B:$B,$D$2,fincad_data!$A:$A,$D$1)</f>
        <v>0.17923826150609026</v>
      </c>
      <c r="H19" s="124"/>
      <c r="I19" s="124"/>
      <c r="K19" s="160">
        <f ca="1">E19/$G19</f>
        <v>4.6743468125463306</v>
      </c>
      <c r="L19" s="160">
        <f ca="1">(F19-E19)/$G19</f>
        <v>-1.1411119244176835</v>
      </c>
      <c r="M19" s="160">
        <f ca="1">(G19-F19)/$G19</f>
        <v>-2.5332348881286473</v>
      </c>
      <c r="N19" s="124"/>
      <c r="O19" s="124"/>
      <c r="W19" s="3">
        <v>43005</v>
      </c>
      <c r="X19" s="2">
        <v>637.54</v>
      </c>
      <c r="Y19" s="2">
        <f t="shared" si="2"/>
        <v>3.3937750576426996E-3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1.0311718459037935</v>
      </c>
      <c r="F20" s="123">
        <f ca="1">SUMIFS(INDIRECT("fincad_data!"&amp;$B20),fincad_data!$C:$C,$C20,fincad_data!$D:$D,F$13,fincad_data!$B:$B,$D$2,fincad_data!$A:$A,$D$1)</f>
        <v>1.0462345893658516</v>
      </c>
      <c r="G20" s="123">
        <f ca="1">SUMIFS(INDIRECT("fincad_data!"&amp;$B20),fincad_data!$C:$C,$C20,fincad_data!$D:$D,G$13,fincad_data!$B:$B,$D$2,fincad_data!$A:$A,$D$1)</f>
        <v>1.0801447213333275</v>
      </c>
      <c r="H20" s="123">
        <f ca="1">SUMIFS(INDIRECT("fincad_data!"&amp;$B20),fincad_data!$C:$C,$C20,fincad_data!$D:$D,H$13,fincad_data!$B:$B,$D$2,fincad_data!$A:$A,$D$1)</f>
        <v>1.5052858436428644</v>
      </c>
      <c r="I20" s="123"/>
      <c r="K20" s="159">
        <f ca="1">E20/$H20</f>
        <v>0.68503390917987239</v>
      </c>
      <c r="L20" s="159">
        <f ca="1">(F20-E20)/$H20</f>
        <v>1.0006566876099413E-2</v>
      </c>
      <c r="M20" s="159">
        <f ca="1">(G20-F20)/$H20</f>
        <v>2.2527370539413154E-2</v>
      </c>
      <c r="N20" s="159">
        <f ca="1">(H20-G20)/$H20</f>
        <v>0.28243215340461508</v>
      </c>
      <c r="O20" s="123"/>
      <c r="W20" s="3">
        <v>43004</v>
      </c>
      <c r="X20" s="2">
        <v>635.38</v>
      </c>
      <c r="Y20" s="2">
        <f t="shared" si="2"/>
        <v>9.4403724530532189E-3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0.914357200110966</v>
      </c>
      <c r="F21" s="124">
        <f ca="1">SUMIFS(INDIRECT("fincad_data!"&amp;$B21),fincad_data!$C:$C,$C20,fincad_data!$D:$D,F$13,fincad_data!$B:$B,$D$2,fincad_data!$A:$A,$D$1)</f>
        <v>0.77924789999760824</v>
      </c>
      <c r="G21" s="124">
        <f ca="1">SUMIFS(INDIRECT("fincad_data!"&amp;$B21),fincad_data!$C:$C,$C20,fincad_data!$D:$D,G$13,fincad_data!$B:$B,$D$2,fincad_data!$A:$A,$D$1)</f>
        <v>0.60483590411008215</v>
      </c>
      <c r="H21" s="124">
        <f ca="1">SUMIFS(INDIRECT("fincad_data!"&amp;$B21),fincad_data!$C:$C,$C20,fincad_data!$D:$D,H$13,fincad_data!$B:$B,$D$2,fincad_data!$A:$A,$D$1)</f>
        <v>0.241317004095082</v>
      </c>
      <c r="I21" s="124"/>
      <c r="K21" s="160">
        <f ca="1">E21/$H21</f>
        <v>3.7890293041707808</v>
      </c>
      <c r="L21" s="160">
        <f ca="1">(F21-E21)/$H21</f>
        <v>-0.55988304935247313</v>
      </c>
      <c r="M21" s="160">
        <f ca="1">(G21-F21)/$H21</f>
        <v>-0.72275054359122382</v>
      </c>
      <c r="N21" s="160">
        <f ca="1">(H21-G21)/$H21</f>
        <v>-1.5063957112270838</v>
      </c>
      <c r="O21" s="124"/>
      <c r="W21" s="3">
        <v>43003</v>
      </c>
      <c r="X21" s="2">
        <v>629.41</v>
      </c>
      <c r="Y21" s="2">
        <f t="shared" si="2"/>
        <v>8.0877808759705853E-3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1.0138138734722513</v>
      </c>
      <c r="F22" s="123">
        <f ca="1">SUMIFS(INDIRECT("fincad_data!"&amp;$B22),fincad_data!$C:$C,$C22,fincad_data!$D:$D,F$13,fincad_data!$B:$B,$D$2,fincad_data!$A:$A,$D$1)</f>
        <v>1.0268674630662937</v>
      </c>
      <c r="G22" s="123">
        <f ca="1">SUMIFS(INDIRECT("fincad_data!"&amp;$B22),fincad_data!$C:$C,$C22,fincad_data!$D:$D,G$13,fincad_data!$B:$B,$D$2,fincad_data!$A:$A,$D$1)</f>
        <v>1.0433418424089651</v>
      </c>
      <c r="H22" s="123">
        <f ca="1">SUMIFS(INDIRECT("fincad_data!"&amp;$B22),fincad_data!$C:$C,$C22,fincad_data!$D:$D,H$13,fincad_data!$B:$B,$D$2,fincad_data!$A:$A,$D$1)</f>
        <v>1.0683265108347035</v>
      </c>
      <c r="I22" s="123">
        <f ca="1">SUMIFS(INDIRECT("fincad_data!"&amp;$B22),fincad_data!$C:$C,$C22,fincad_data!$D:$D,I$13,fincad_data!$B:$B,$D$2,fincad_data!$A:$A,$D$1)</f>
        <v>1.7302079948040368</v>
      </c>
      <c r="K22" s="159">
        <f ca="1">E22/$I22</f>
        <v>0.58594913242617153</v>
      </c>
      <c r="L22" s="159">
        <f ca="1">(F22-E22)/$I22</f>
        <v>7.5445204468153598E-3</v>
      </c>
      <c r="M22" s="159">
        <f ca="1">(G22-F22)/$I22</f>
        <v>9.5216178587460877E-3</v>
      </c>
      <c r="N22" s="159">
        <f ca="1">(H22-G22)/$I22</f>
        <v>1.4440268742700033E-2</v>
      </c>
      <c r="O22" s="159">
        <f ca="1">(I22-H22)/$I22</f>
        <v>0.38254446052556695</v>
      </c>
      <c r="W22" s="3">
        <v>43000</v>
      </c>
      <c r="X22" s="2">
        <v>624.34</v>
      </c>
      <c r="Y22" s="2">
        <f t="shared" si="2"/>
        <v>-1.0885574488498668E-3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0.96427614147719765</v>
      </c>
      <c r="F23" s="124">
        <f ca="1">SUMIFS(INDIRECT("fincad_data!"&amp;$B23),fincad_data!$C:$C,$C22,fincad_data!$D:$D,F$13,fincad_data!$B:$B,$D$2,fincad_data!$A:$A,$D$1)</f>
        <v>0.92332296857971996</v>
      </c>
      <c r="G23" s="124">
        <f ca="1">SUMIFS(INDIRECT("fincad_data!"&amp;$B23),fincad_data!$C:$C,$C22,fincad_data!$D:$D,G$13,fincad_data!$B:$B,$D$2,fincad_data!$A:$A,$D$1)</f>
        <v>0.87360082537770156</v>
      </c>
      <c r="H23" s="124">
        <f ca="1">SUMIFS(INDIRECT("fincad_data!"&amp;$B23),fincad_data!$C:$C,$C22,fincad_data!$D:$D,H$13,fincad_data!$B:$B,$D$2,fincad_data!$A:$A,$D$1)</f>
        <v>0.81543135082510432</v>
      </c>
      <c r="I23" s="124">
        <f ca="1">SUMIFS(INDIRECT("fincad_data!"&amp;$B23),fincad_data!$C:$C,$C22,fincad_data!$D:$D,I$13,fincad_data!$B:$B,$D$2,fincad_data!$A:$A,$D$1)</f>
        <v>0.39703709106783286</v>
      </c>
      <c r="K23" s="161">
        <f ca="1">E23/$I23</f>
        <v>2.4286802497060744</v>
      </c>
      <c r="L23" s="161">
        <f ca="1">(F23-E23)/$I23</f>
        <v>-0.10314696994009795</v>
      </c>
      <c r="M23" s="161">
        <f ca="1">(G23-F23)/$I23</f>
        <v>-0.12523299288812159</v>
      </c>
      <c r="N23" s="161">
        <f ca="1">(H23-G23)/$I23</f>
        <v>-0.14650891783472977</v>
      </c>
      <c r="O23" s="161">
        <f ca="1">(I23-H23)/$I23</f>
        <v>-1.0537913690431249</v>
      </c>
      <c r="W23" s="3">
        <v>42999</v>
      </c>
      <c r="X23" s="2">
        <v>625.02</v>
      </c>
      <c r="Y23" s="2">
        <f t="shared" si="2"/>
        <v>7.1935825156530207E-3</v>
      </c>
    </row>
    <row r="24" spans="1:25" x14ac:dyDescent="0.25">
      <c r="A24" s="48"/>
      <c r="K24" s="16"/>
      <c r="W24" s="3">
        <v>42998</v>
      </c>
      <c r="X24" s="2">
        <v>620.54</v>
      </c>
      <c r="Y24" s="2">
        <f t="shared" si="2"/>
        <v>-7.8013783149814631E-3</v>
      </c>
    </row>
    <row r="25" spans="1:25" x14ac:dyDescent="0.25">
      <c r="A25" s="48"/>
      <c r="C25" s="41" t="s">
        <v>32</v>
      </c>
      <c r="D25" s="40">
        <f ca="1">D6</f>
        <v>622.93850843786595</v>
      </c>
      <c r="L25" s="71"/>
      <c r="W25" s="3">
        <v>42997</v>
      </c>
      <c r="X25" s="2">
        <v>625.4</v>
      </c>
      <c r="Y25" s="2">
        <f t="shared" si="2"/>
        <v>7.197984875099686E-4</v>
      </c>
    </row>
    <row r="26" spans="1:25" x14ac:dyDescent="0.25">
      <c r="A26" s="48"/>
      <c r="L26" s="2"/>
      <c r="W26" s="3">
        <v>42996</v>
      </c>
      <c r="X26" s="2">
        <v>624.95000000000005</v>
      </c>
      <c r="Y26" s="2">
        <f t="shared" si="2"/>
        <v>-9.2764385130806345E-4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625.53</v>
      </c>
      <c r="Y27" s="2">
        <f t="shared" si="2"/>
        <v>1.8081017462619356E-3</v>
      </c>
    </row>
    <row r="28" spans="1:25" x14ac:dyDescent="0.25">
      <c r="A28" s="48"/>
      <c r="C28" s="8" t="s">
        <v>30</v>
      </c>
      <c r="D28" s="29">
        <f ca="1">E6</f>
        <v>623.77</v>
      </c>
      <c r="L28" s="71"/>
      <c r="W28" s="3">
        <v>42992</v>
      </c>
      <c r="X28" s="2">
        <v>624.4</v>
      </c>
      <c r="Y28" s="2">
        <f t="shared" si="2"/>
        <v>-4.7931071153007286E-3</v>
      </c>
    </row>
    <row r="29" spans="1:25" x14ac:dyDescent="0.25">
      <c r="A29" s="48"/>
      <c r="C29" s="11" t="s">
        <v>14</v>
      </c>
      <c r="D29" s="30">
        <f ca="1">E7</f>
        <v>624.99</v>
      </c>
      <c r="W29" s="3">
        <v>42991</v>
      </c>
      <c r="X29" s="2">
        <v>627.4</v>
      </c>
      <c r="Y29" s="2">
        <f t="shared" si="2"/>
        <v>8.1620041814057086E-3</v>
      </c>
    </row>
    <row r="30" spans="1:25" x14ac:dyDescent="0.25">
      <c r="A30" s="48"/>
      <c r="C30" s="11" t="s">
        <v>8</v>
      </c>
      <c r="D30" s="30">
        <f ca="1">E8</f>
        <v>626.03</v>
      </c>
      <c r="L30" s="71"/>
      <c r="W30" s="3">
        <v>42990</v>
      </c>
      <c r="X30" s="2">
        <v>622.29999999999995</v>
      </c>
      <c r="Y30" s="2">
        <f t="shared" si="2"/>
        <v>-7.0680463008046795E-4</v>
      </c>
    </row>
    <row r="31" spans="1:25" x14ac:dyDescent="0.25">
      <c r="A31" s="48"/>
      <c r="C31" s="11" t="s">
        <v>6</v>
      </c>
      <c r="D31" s="30">
        <f ca="1">E9</f>
        <v>628.11</v>
      </c>
      <c r="L31" s="1"/>
      <c r="W31" s="3">
        <v>42989</v>
      </c>
      <c r="X31" s="2">
        <v>622.74</v>
      </c>
      <c r="Y31" s="2">
        <f t="shared" si="2"/>
        <v>3.8452613163720249E-3</v>
      </c>
    </row>
    <row r="32" spans="1:25" x14ac:dyDescent="0.25">
      <c r="A32" s="48"/>
      <c r="B32" s="48"/>
      <c r="C32" s="18" t="s">
        <v>67</v>
      </c>
      <c r="D32" s="31">
        <f ca="1">E10</f>
        <v>635.71</v>
      </c>
      <c r="F32" s="4"/>
      <c r="G32" s="4"/>
      <c r="H32" s="4"/>
      <c r="L32" s="2"/>
      <c r="N32" s="74"/>
      <c r="W32" s="3">
        <v>42986</v>
      </c>
      <c r="X32" s="2">
        <v>620.35</v>
      </c>
      <c r="Y32" s="2">
        <f t="shared" si="2"/>
        <v>9.7515918378613346E-3</v>
      </c>
    </row>
    <row r="33" spans="1:25" x14ac:dyDescent="0.25">
      <c r="A33" s="48"/>
      <c r="B33" s="48"/>
      <c r="L33" s="72"/>
      <c r="N33" s="75"/>
      <c r="W33" s="3">
        <v>42985</v>
      </c>
      <c r="X33" s="2">
        <v>614.33000000000004</v>
      </c>
      <c r="Y33" s="2">
        <f t="shared" si="2"/>
        <v>-6.7972845562103909E-3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618.52</v>
      </c>
      <c r="Y34" s="2">
        <f t="shared" si="2"/>
        <v>-5.3532973147345873E-3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621.84</v>
      </c>
      <c r="Y35" s="2">
        <f t="shared" si="2"/>
        <v>-4.3485654899539355E-3</v>
      </c>
    </row>
    <row r="36" spans="1:25" x14ac:dyDescent="0.25">
      <c r="A36" s="48"/>
      <c r="B36" s="48"/>
      <c r="C36" s="49" t="s">
        <v>30</v>
      </c>
      <c r="D36" s="105">
        <f ca="1">AC2</f>
        <v>7.5522966403227143E-2</v>
      </c>
      <c r="E36" s="106">
        <f ca="1">$D$25-$D$25*D36*SQRT(B39)/SQRT($B$42)</f>
        <v>599.509707685119</v>
      </c>
      <c r="F36" s="106">
        <f ca="1">$D$25+$D$25*D36*SQRT(B39)/SQRT($B$42)</f>
        <v>646.3673091906129</v>
      </c>
      <c r="G36" s="106">
        <f ca="1">IF(D28&gt;$D$25,F36,E36)/D28</f>
        <v>1.0362269894201595</v>
      </c>
      <c r="H36" s="106">
        <f ca="1">(D28-$D$25)/($D$25*D36*SQRT(B39)/SQRT($B$42))</f>
        <v>3.5490146120114335E-2</v>
      </c>
      <c r="I36" s="106">
        <f ca="1">AF2</f>
        <v>39.599999999999909</v>
      </c>
      <c r="J36" s="106">
        <f ca="1">$D$25+IF(D28&gt;$D$25,I36,I36*-1)</f>
        <v>662.53850843786586</v>
      </c>
      <c r="K36" s="107">
        <f ca="1">J36/D28</f>
        <v>1.0621519284958654</v>
      </c>
      <c r="L36" s="72"/>
      <c r="W36" s="3">
        <v>42982</v>
      </c>
      <c r="X36" s="2">
        <v>624.54999999999995</v>
      </c>
      <c r="Y36" s="2">
        <f t="shared" si="2"/>
        <v>3.3629863635556119E-4</v>
      </c>
    </row>
    <row r="37" spans="1:25" x14ac:dyDescent="0.25">
      <c r="A37" s="48"/>
      <c r="B37" s="48"/>
      <c r="C37" s="50" t="s">
        <v>14</v>
      </c>
      <c r="D37" s="108">
        <f ca="1">AC3</f>
        <v>7.0156596704089108E-2</v>
      </c>
      <c r="E37" s="109">
        <f ca="1">$D$25-$D$25*D37*SQRT(B40)/SQRT($B$42)</f>
        <v>592.03564703793234</v>
      </c>
      <c r="F37" s="109">
        <f ca="1">$D$25+$D$25*D37*SQRT(B40)/SQRT($B$42)</f>
        <v>653.84136983779956</v>
      </c>
      <c r="G37" s="109">
        <f ca="1">IF(D29&gt;$D$25,F37,E37)/D29</f>
        <v>1.0461629303473647</v>
      </c>
      <c r="H37" s="109">
        <f ca="1">(D29-$D$25)/($D$25*D37*SQRT(B40)/SQRT($B$42))</f>
        <v>6.6385165295355639E-2</v>
      </c>
      <c r="I37" s="109">
        <f ca="1">AF3</f>
        <v>63.879999999999995</v>
      </c>
      <c r="J37" s="109">
        <f ca="1">$D$25+IF(D29&gt;$D$25,I37,I37*-1)</f>
        <v>686.81850843786594</v>
      </c>
      <c r="K37" s="110">
        <f ca="1">J37/D29</f>
        <v>1.0989271963357268</v>
      </c>
      <c r="L37" s="73"/>
      <c r="W37" s="3">
        <v>42979</v>
      </c>
      <c r="X37" s="2">
        <v>624.34</v>
      </c>
      <c r="Y37" s="2">
        <f t="shared" si="2"/>
        <v>-4.0919465043602809E-3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7.1941849901443117E-2</v>
      </c>
      <c r="E38" s="109">
        <f ca="1">$D$25-$D$25*D38*SQRT(B41)/SQRT($B$42)</f>
        <v>584.38688781473434</v>
      </c>
      <c r="F38" s="109">
        <f ca="1">$D$25+$D$25*D38*SQRT(B41)/SQRT($B$42)</f>
        <v>661.49012906099756</v>
      </c>
      <c r="G38" s="109">
        <f ca="1">IF(D30&gt;$D$25,F38,E38)/D30</f>
        <v>1.0566428590658556</v>
      </c>
      <c r="H38" s="109">
        <f ca="1">(D30-$D$25)/($D$25*D38*SQRT(B41)/SQRT($B$42))</f>
        <v>8.0190962459281812E-2</v>
      </c>
      <c r="I38" s="109">
        <f ca="1">AF4</f>
        <v>63.879999999999995</v>
      </c>
      <c r="J38" s="109">
        <f ca="1">$D$25+IF(D30&gt;$D$25,I38,I38*-1)</f>
        <v>686.81850843786594</v>
      </c>
      <c r="K38" s="110">
        <f ca="1">J38/D30</f>
        <v>1.0971015900801335</v>
      </c>
      <c r="W38" s="3">
        <v>42978</v>
      </c>
      <c r="X38" s="2">
        <v>626.9</v>
      </c>
      <c r="Y38" s="2">
        <f t="shared" si="2"/>
        <v>-5.3771268139219926E-3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8.078251747154451E-2</v>
      </c>
      <c r="E39" s="109">
        <f ca="1">$D$25-$D$25*D39*SQRT(B42)/SQRT($B$42)</f>
        <v>572.6159674962862</v>
      </c>
      <c r="F39" s="109">
        <f ca="1">$D$25+$D$25*D39*SQRT(B42)/SQRT($B$42)</f>
        <v>673.26104937944569</v>
      </c>
      <c r="G39" s="109">
        <f ca="1">IF(D31&gt;$D$25,F39,E39)/D31</f>
        <v>1.0718839843012302</v>
      </c>
      <c r="H39" s="109">
        <f ca="1">(D31-$D$25)/($D$25*D39*SQRT(B42)/SQRT($B$42))</f>
        <v>0.10276690058512208</v>
      </c>
      <c r="I39" s="109">
        <f ca="1">AF5</f>
        <v>65.839999999999918</v>
      </c>
      <c r="J39" s="109">
        <f ca="1">$D$25+IF(D31&gt;$D$25,I39,I39*-1)</f>
        <v>688.77850843786587</v>
      </c>
      <c r="K39" s="110">
        <f ca="1">J39/D31</f>
        <v>1.0965889867027525</v>
      </c>
      <c r="L39" s="72"/>
      <c r="W39" s="3">
        <v>42977</v>
      </c>
      <c r="X39" s="2">
        <v>630.28</v>
      </c>
      <c r="Y39" s="2">
        <f t="shared" si="2"/>
        <v>8.060577294909067E-3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9.3372269201608002E-2</v>
      </c>
      <c r="E40" s="112">
        <f ca="1">$D$25-$D$25*D40*SQRT(B43)/SQRT($B$42)</f>
        <v>540.6805190457892</v>
      </c>
      <c r="F40" s="112">
        <f ca="1">$D$25+$D$25*D40*SQRT(B43)/SQRT($B$42)</f>
        <v>705.1964978299427</v>
      </c>
      <c r="G40" s="112">
        <f ca="1">IF(D32&gt;$D$25,F40,E40)/D32</f>
        <v>1.1093053402179338</v>
      </c>
      <c r="H40" s="112">
        <f ca="1">(D32-$D$25)/($D$25*D40*SQRT(B43)/SQRT($B$42))</f>
        <v>0.15526141176706487</v>
      </c>
      <c r="I40" s="112">
        <f ca="1">AF6</f>
        <v>117.13</v>
      </c>
      <c r="J40" s="112">
        <f ca="1">$D$25+IF(D32&gt;$D$25,I40,I40*-1)</f>
        <v>740.06850843786594</v>
      </c>
      <c r="K40" s="113">
        <f ca="1">J40/D32</f>
        <v>1.1641605581756869</v>
      </c>
      <c r="L40" s="72"/>
      <c r="W40" s="3">
        <v>42976</v>
      </c>
      <c r="X40" s="2">
        <v>625.22</v>
      </c>
      <c r="Y40" s="2">
        <f t="shared" si="2"/>
        <v>-4.9141716099655028E-3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628.29999999999995</v>
      </c>
      <c r="Y41" s="2">
        <f t="shared" si="2"/>
        <v>-1.0449746767502937E-2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634.9</v>
      </c>
      <c r="Y42" s="2">
        <f t="shared" si="2"/>
        <v>-5.528867789275152E-3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638.41999999999996</v>
      </c>
      <c r="Y43" s="2">
        <f t="shared" si="2"/>
        <v>-3.7366271598391629E-3</v>
      </c>
    </row>
    <row r="44" spans="1:25" x14ac:dyDescent="0.25">
      <c r="A44" s="48"/>
      <c r="C44" s="49" t="s">
        <v>30</v>
      </c>
      <c r="D44" s="108">
        <f ca="1">G6</f>
        <v>8.5571995287086006E-2</v>
      </c>
      <c r="E44" s="109">
        <f ca="1">$D$25-$D$25*D44*SQRT(B47)/SQRT($B$42)</f>
        <v>596.39228914753801</v>
      </c>
      <c r="F44" s="109">
        <f ca="1">$D$25+$D$25*D44*SQRT(B47)/SQRT($B$50)</f>
        <v>649.48472772819389</v>
      </c>
      <c r="G44" s="109">
        <f ca="1">IF(D28&gt;$D$25,F44,E44)/D28</f>
        <v>1.0412246945640122</v>
      </c>
      <c r="H44" s="109">
        <f ca="1">(D28-$D$25)/($D$25*D44*SQRT(B47)/SQRT($B$50))</f>
        <v>3.1322409908554678E-2</v>
      </c>
      <c r="I44" s="116">
        <f ca="1">D44/D36</f>
        <v>1.1330592449216808</v>
      </c>
      <c r="W44" s="3">
        <v>42970</v>
      </c>
      <c r="X44" s="2">
        <v>640.80999999999995</v>
      </c>
      <c r="Y44" s="2">
        <f t="shared" si="2"/>
        <v>-2.6525406033259572E-4</v>
      </c>
    </row>
    <row r="45" spans="1:25" x14ac:dyDescent="0.25">
      <c r="A45" s="48"/>
      <c r="C45" s="50" t="s">
        <v>14</v>
      </c>
      <c r="D45" s="108">
        <f ca="1">G7</f>
        <v>8.6970220695989101E-2</v>
      </c>
      <c r="E45" s="109">
        <f ca="1">$D$25-$D$25*D45*SQRT(B48)/SQRT($B$42)</f>
        <v>584.62951395476921</v>
      </c>
      <c r="F45" s="109">
        <f ca="1">$D$25+$D$25*D45*SQRT(B48)/SQRT($B$50)</f>
        <v>661.24750292096269</v>
      </c>
      <c r="G45" s="109">
        <f ca="1">IF(D29&gt;$D$25,F45,E45)/D29</f>
        <v>1.0580129328804664</v>
      </c>
      <c r="H45" s="109">
        <f ca="1">(D29-$D$25)/($D$25*D45*SQRT(B48)/SQRT($B$50))</f>
        <v>5.3551172245965638E-2</v>
      </c>
      <c r="I45" s="116">
        <f ca="1">D45/D37</f>
        <v>1.2396584894620466</v>
      </c>
      <c r="W45" s="3">
        <v>42969</v>
      </c>
      <c r="X45" s="2">
        <v>640.98</v>
      </c>
      <c r="Y45" s="2">
        <f t="shared" si="2"/>
        <v>-2.539753155091487E-3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8.8308657329568899E-2</v>
      </c>
      <c r="E46" s="109">
        <f ca="1">$D$25-$D$25*D46*SQRT(B49)/SQRT($B$42)</f>
        <v>575.61637452316131</v>
      </c>
      <c r="F46" s="109">
        <f ca="1">$D$25+$D$25*D46*SQRT(B49)/SQRT($B$50)</f>
        <v>670.26064235257058</v>
      </c>
      <c r="G46" s="109">
        <f ca="1">IF(D30&gt;$D$25,F46,E46)/D30</f>
        <v>1.0706525922920158</v>
      </c>
      <c r="H46" s="109">
        <f ca="1">(D30-$D$25)/($D$25*D46*SQRT(B49)/SQRT($B$50))</f>
        <v>6.5328659263469674E-2</v>
      </c>
      <c r="I46" s="116">
        <f ca="1">D46/D38</f>
        <v>1.2275005084043227</v>
      </c>
      <c r="W46" s="3">
        <v>42968</v>
      </c>
      <c r="X46" s="2">
        <v>642.61</v>
      </c>
      <c r="Y46" s="2">
        <f t="shared" si="2"/>
        <v>-5.9578473596198179E-3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8.8969781570343506E-2</v>
      </c>
      <c r="E47" s="109">
        <f ca="1">$D$25-$D$25*D47*SQRT(B50)/SQRT($B$42)</f>
        <v>567.51580541039345</v>
      </c>
      <c r="F47" s="109">
        <f ca="1">$D$25+$D$25*D47*SQRT(B50)/SQRT($B$50)</f>
        <v>678.36121146533844</v>
      </c>
      <c r="G47" s="109">
        <f ca="1">IF(D31&gt;$D$25,F47,E47)/D31</f>
        <v>1.0800038392404809</v>
      </c>
      <c r="H47" s="109">
        <f ca="1">(D31-$D$25)/($D$25*D47*SQRT(B50)/SQRT($B$50))</f>
        <v>9.3309984530538057E-2</v>
      </c>
      <c r="I47" s="116">
        <f ca="1">D47/D39</f>
        <v>1.1013494547466034</v>
      </c>
      <c r="W47" s="3">
        <v>42965</v>
      </c>
      <c r="X47" s="2">
        <v>646.45000000000005</v>
      </c>
      <c r="Y47" s="2">
        <f t="shared" si="2"/>
        <v>8.0471692236249771E-4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9.4591700106728793E-2</v>
      </c>
      <c r="E48" s="112">
        <f ca="1">$D$25-$D$25*D48*SQRT(B51)/SQRT($B$42)</f>
        <v>539.60623933388445</v>
      </c>
      <c r="F48" s="112">
        <f ca="1">$D$25+$D$25*D48*SQRT(B51)/SQRT($B$50)</f>
        <v>706.27077754184745</v>
      </c>
      <c r="G48" s="112">
        <f ca="1">IF(D32&gt;$D$25,F48,E48)/D32</f>
        <v>1.1109952298089496</v>
      </c>
      <c r="H48" s="112">
        <f ca="1">(D32-$D$25)/($D$25*D48*SQRT(B51)/SQRT($B$50))</f>
        <v>0.15325985598925543</v>
      </c>
      <c r="I48" s="117">
        <f ca="1">D48/D40</f>
        <v>1.0130598829347053</v>
      </c>
      <c r="W48" s="3">
        <v>42964</v>
      </c>
      <c r="X48" s="2">
        <v>645.92999999999995</v>
      </c>
      <c r="Y48" s="2">
        <f t="shared" si="2"/>
        <v>8.5184817473536734E-4</v>
      </c>
    </row>
    <row r="49" spans="2:25" x14ac:dyDescent="0.25">
      <c r="B49" s="58">
        <f>B41</f>
        <v>185</v>
      </c>
      <c r="W49" s="3">
        <v>42963</v>
      </c>
      <c r="X49" s="2">
        <v>645.38</v>
      </c>
      <c r="Y49" s="2">
        <f t="shared" si="2"/>
        <v>-5.9631574334052867E-3</v>
      </c>
    </row>
    <row r="50" spans="2:25" x14ac:dyDescent="0.25">
      <c r="B50" s="58">
        <f>B42</f>
        <v>250</v>
      </c>
      <c r="W50" s="3">
        <v>42962</v>
      </c>
      <c r="X50" s="2">
        <v>649.24</v>
      </c>
      <c r="Y50" s="2">
        <f t="shared" si="2"/>
        <v>1.8500251946523818E-3</v>
      </c>
    </row>
    <row r="51" spans="2:25" x14ac:dyDescent="0.25">
      <c r="B51" s="58">
        <v>500</v>
      </c>
      <c r="W51" s="3">
        <v>42961</v>
      </c>
      <c r="X51" s="2">
        <v>648.04</v>
      </c>
      <c r="Y51" s="2">
        <f t="shared" si="2"/>
        <v>1.9152951392656186E-3</v>
      </c>
    </row>
    <row r="52" spans="2:25" x14ac:dyDescent="0.25">
      <c r="W52" s="3">
        <v>42958</v>
      </c>
      <c r="X52" s="2">
        <v>646.79999999999995</v>
      </c>
      <c r="Y52" s="2">
        <f t="shared" si="2"/>
        <v>-2.1467355482511462E-3</v>
      </c>
    </row>
    <row r="53" spans="2:25" x14ac:dyDescent="0.25">
      <c r="W53" s="3">
        <v>42957</v>
      </c>
      <c r="X53" s="2">
        <v>648.19000000000005</v>
      </c>
      <c r="Y53" s="2">
        <f t="shared" si="2"/>
        <v>7.7140851519125254E-5</v>
      </c>
    </row>
    <row r="54" spans="2:25" x14ac:dyDescent="0.25">
      <c r="W54" s="3">
        <v>42956</v>
      </c>
      <c r="X54" s="2">
        <v>648.14</v>
      </c>
      <c r="Y54" s="2">
        <f t="shared" si="2"/>
        <v>-4.9359865262543778E-4</v>
      </c>
    </row>
    <row r="55" spans="2:25" x14ac:dyDescent="0.25">
      <c r="B55" s="58"/>
      <c r="W55" s="3">
        <v>42955</v>
      </c>
      <c r="X55" s="2">
        <v>648.46</v>
      </c>
      <c r="Y55" s="2">
        <f t="shared" si="2"/>
        <v>-3.8325132910967908E-3</v>
      </c>
    </row>
    <row r="56" spans="2:25" x14ac:dyDescent="0.25">
      <c r="B56" s="64"/>
      <c r="W56" s="3">
        <v>42954</v>
      </c>
      <c r="X56" s="2">
        <v>650.95000000000005</v>
      </c>
      <c r="Y56" s="2">
        <f t="shared" si="2"/>
        <v>1.0144171046040035E-3</v>
      </c>
    </row>
    <row r="57" spans="2:25" x14ac:dyDescent="0.25">
      <c r="W57" s="3">
        <v>42951</v>
      </c>
      <c r="X57" s="2">
        <v>650.29</v>
      </c>
      <c r="Y57" s="2">
        <f t="shared" si="2"/>
        <v>1.847035264747509E-3</v>
      </c>
    </row>
    <row r="58" spans="2:25" x14ac:dyDescent="0.25">
      <c r="W58" s="3">
        <v>42950</v>
      </c>
      <c r="X58" s="2">
        <v>649.09</v>
      </c>
      <c r="Y58" s="2">
        <f t="shared" si="2"/>
        <v>-3.4450442402011198E-3</v>
      </c>
    </row>
    <row r="59" spans="2:25" x14ac:dyDescent="0.25">
      <c r="W59" s="3">
        <v>42949</v>
      </c>
      <c r="X59" s="2">
        <v>651.33000000000004</v>
      </c>
      <c r="Y59" s="2">
        <f t="shared" si="2"/>
        <v>-2.1165002839650775E-3</v>
      </c>
    </row>
    <row r="60" spans="2:25" x14ac:dyDescent="0.25">
      <c r="W60" s="3">
        <v>42948</v>
      </c>
      <c r="X60" s="2">
        <v>652.71</v>
      </c>
      <c r="Y60" s="2">
        <f t="shared" si="2"/>
        <v>2.1011472014496177E-3</v>
      </c>
    </row>
    <row r="61" spans="2:25" x14ac:dyDescent="0.25">
      <c r="W61" s="3">
        <v>42947</v>
      </c>
      <c r="X61" s="2">
        <v>651.34</v>
      </c>
      <c r="Y61" s="2">
        <f t="shared" si="2"/>
        <v>-3.9685327927749814E-3</v>
      </c>
    </row>
    <row r="62" spans="2:25" x14ac:dyDescent="0.25">
      <c r="W62" s="3">
        <v>42944</v>
      </c>
      <c r="X62" s="2">
        <v>653.92999999999995</v>
      </c>
      <c r="Y62" s="2">
        <f t="shared" si="2"/>
        <v>7.0592500385774672E-3</v>
      </c>
    </row>
    <row r="63" spans="2:25" x14ac:dyDescent="0.25">
      <c r="W63" s="3">
        <v>42943</v>
      </c>
      <c r="X63" s="2">
        <v>649.33000000000004</v>
      </c>
      <c r="Y63" s="2">
        <f t="shared" si="2"/>
        <v>2.5597546744911535E-3</v>
      </c>
    </row>
    <row r="64" spans="2:25" x14ac:dyDescent="0.25">
      <c r="W64" s="3">
        <v>42942</v>
      </c>
      <c r="X64" s="2">
        <v>647.66999999999996</v>
      </c>
      <c r="Y64" s="2">
        <f t="shared" si="2"/>
        <v>-4.0524874986287256E-3</v>
      </c>
    </row>
    <row r="65" spans="11:25" x14ac:dyDescent="0.25">
      <c r="W65" s="3">
        <v>42941</v>
      </c>
      <c r="X65" s="2">
        <v>650.29999999999995</v>
      </c>
      <c r="Y65" s="2">
        <f t="shared" si="2"/>
        <v>-2.1351938618427405E-3</v>
      </c>
    </row>
    <row r="66" spans="11:25" x14ac:dyDescent="0.25">
      <c r="W66" s="3">
        <v>42940</v>
      </c>
      <c r="X66" s="2">
        <v>651.69000000000005</v>
      </c>
      <c r="Y66" s="2">
        <f t="shared" si="2"/>
        <v>6.4468596817512317E-4</v>
      </c>
    </row>
    <row r="67" spans="11:25" x14ac:dyDescent="0.25">
      <c r="K67" s="48"/>
      <c r="W67" s="3">
        <v>42937</v>
      </c>
      <c r="X67" s="2">
        <v>651.27</v>
      </c>
      <c r="Y67" s="2">
        <f t="shared" si="2"/>
        <v>-7.5209323361263619E-4</v>
      </c>
    </row>
    <row r="68" spans="11:25" x14ac:dyDescent="0.25">
      <c r="W68" s="3">
        <v>42936</v>
      </c>
      <c r="X68" s="2">
        <v>651.76</v>
      </c>
      <c r="Y68" s="2">
        <f t="shared" si="2"/>
        <v>-2.9568369621925505E-3</v>
      </c>
    </row>
    <row r="69" spans="11:25" x14ac:dyDescent="0.25">
      <c r="W69" s="3">
        <v>42935</v>
      </c>
      <c r="X69" s="2">
        <v>653.69000000000005</v>
      </c>
      <c r="Y69" s="2">
        <f t="shared" si="2"/>
        <v>-2.7650702391756312E-3</v>
      </c>
    </row>
    <row r="70" spans="11:25" x14ac:dyDescent="0.25">
      <c r="W70" s="3">
        <v>42934</v>
      </c>
      <c r="X70" s="2">
        <v>655.5</v>
      </c>
      <c r="Y70" s="2">
        <f t="shared" ref="Y70:Y133" si="3">LN(X70/X71)</f>
        <v>-6.4171993761970103E-3</v>
      </c>
    </row>
    <row r="71" spans="11:25" x14ac:dyDescent="0.25">
      <c r="W71" s="3">
        <v>42933</v>
      </c>
      <c r="X71" s="2">
        <v>659.72</v>
      </c>
      <c r="Y71" s="2">
        <f t="shared" si="3"/>
        <v>3.5076300265232492E-3</v>
      </c>
    </row>
    <row r="72" spans="11:25" x14ac:dyDescent="0.25">
      <c r="W72" s="3">
        <v>42930</v>
      </c>
      <c r="X72" s="2">
        <v>657.41</v>
      </c>
      <c r="Y72" s="2">
        <f t="shared" si="3"/>
        <v>-4.9465990643452551E-3</v>
      </c>
    </row>
    <row r="73" spans="11:25" x14ac:dyDescent="0.25">
      <c r="W73" s="3">
        <v>42929</v>
      </c>
      <c r="X73" s="2">
        <v>660.67</v>
      </c>
      <c r="Y73" s="2">
        <f t="shared" si="3"/>
        <v>-3.8070536819112227E-3</v>
      </c>
    </row>
    <row r="74" spans="11:25" x14ac:dyDescent="0.25">
      <c r="W74" s="3">
        <v>42928</v>
      </c>
      <c r="X74" s="2">
        <v>663.19</v>
      </c>
      <c r="Y74" s="2">
        <f t="shared" si="3"/>
        <v>-4.8885877611832933E-3</v>
      </c>
    </row>
    <row r="75" spans="11:25" x14ac:dyDescent="0.25">
      <c r="W75" s="3">
        <v>42927</v>
      </c>
      <c r="X75" s="2">
        <v>666.44</v>
      </c>
      <c r="Y75" s="2">
        <f t="shared" si="3"/>
        <v>-1.5003976081788691E-4</v>
      </c>
    </row>
    <row r="76" spans="11:25" x14ac:dyDescent="0.25">
      <c r="W76" s="3">
        <v>42926</v>
      </c>
      <c r="X76" s="2">
        <v>666.54</v>
      </c>
      <c r="Y76" s="2">
        <f t="shared" si="3"/>
        <v>-1.0646354629475351E-3</v>
      </c>
    </row>
    <row r="77" spans="11:25" x14ac:dyDescent="0.25">
      <c r="W77" s="3">
        <v>42923</v>
      </c>
      <c r="X77" s="2">
        <v>667.25</v>
      </c>
      <c r="Y77" s="2">
        <f t="shared" si="3"/>
        <v>2.2505635905919587E-3</v>
      </c>
    </row>
    <row r="78" spans="11:25" x14ac:dyDescent="0.25">
      <c r="W78" s="3">
        <v>42922</v>
      </c>
      <c r="X78" s="2">
        <v>665.75</v>
      </c>
      <c r="Y78" s="2">
        <f t="shared" si="3"/>
        <v>-1.9524943176857531E-4</v>
      </c>
    </row>
    <row r="79" spans="11:25" x14ac:dyDescent="0.25">
      <c r="W79" s="3">
        <v>42921</v>
      </c>
      <c r="X79" s="2">
        <v>665.88</v>
      </c>
      <c r="Y79" s="2">
        <f t="shared" si="3"/>
        <v>3.3545720535989223E-3</v>
      </c>
    </row>
    <row r="80" spans="11:25" x14ac:dyDescent="0.25">
      <c r="W80" s="3">
        <v>42920</v>
      </c>
      <c r="X80" s="2">
        <v>663.65</v>
      </c>
      <c r="Y80" s="2">
        <f t="shared" si="3"/>
        <v>2.1872769590653065E-3</v>
      </c>
    </row>
    <row r="81" spans="23:25" x14ac:dyDescent="0.25">
      <c r="W81" s="3">
        <v>42919</v>
      </c>
      <c r="X81" s="2">
        <v>662.2</v>
      </c>
      <c r="Y81" s="2">
        <f t="shared" si="3"/>
        <v>-2.5639106119676111E-3</v>
      </c>
    </row>
    <row r="82" spans="23:25" x14ac:dyDescent="0.25">
      <c r="W82" s="3">
        <v>42916</v>
      </c>
      <c r="X82" s="2">
        <v>663.9</v>
      </c>
      <c r="Y82" s="2">
        <f t="shared" si="3"/>
        <v>-1.8660090889749416E-3</v>
      </c>
    </row>
    <row r="83" spans="23:25" x14ac:dyDescent="0.25">
      <c r="W83" s="3">
        <v>42915</v>
      </c>
      <c r="X83" s="2">
        <v>665.14</v>
      </c>
      <c r="Y83" s="2">
        <f t="shared" si="3"/>
        <v>3.5695228086909518E-3</v>
      </c>
    </row>
    <row r="84" spans="23:25" x14ac:dyDescent="0.25">
      <c r="W84" s="3">
        <v>42914</v>
      </c>
      <c r="X84" s="2">
        <v>662.77</v>
      </c>
      <c r="Y84" s="2">
        <f t="shared" si="3"/>
        <v>9.0570145216356112E-4</v>
      </c>
    </row>
    <row r="85" spans="23:25" x14ac:dyDescent="0.25">
      <c r="W85" s="3">
        <v>42913</v>
      </c>
      <c r="X85" s="2">
        <v>662.17</v>
      </c>
      <c r="Y85" s="2">
        <f t="shared" si="3"/>
        <v>1.8138675106358819E-3</v>
      </c>
    </row>
    <row r="86" spans="23:25" x14ac:dyDescent="0.25">
      <c r="W86" s="3">
        <v>42912</v>
      </c>
      <c r="X86" s="2">
        <v>660.97</v>
      </c>
      <c r="Y86" s="2">
        <f t="shared" si="3"/>
        <v>-7.4106005221360918E-4</v>
      </c>
    </row>
    <row r="87" spans="23:25" x14ac:dyDescent="0.25">
      <c r="W87" s="3">
        <v>42909</v>
      </c>
      <c r="X87" s="2">
        <v>661.46</v>
      </c>
      <c r="Y87" s="2">
        <f t="shared" si="3"/>
        <v>-3.2752521562291123E-3</v>
      </c>
    </row>
    <row r="88" spans="23:25" x14ac:dyDescent="0.25">
      <c r="W88" s="3">
        <v>42908</v>
      </c>
      <c r="X88" s="2">
        <v>663.63</v>
      </c>
      <c r="Y88" s="2">
        <f t="shared" si="3"/>
        <v>-2.5433626712934002E-3</v>
      </c>
    </row>
    <row r="89" spans="23:25" x14ac:dyDescent="0.25">
      <c r="W89" s="3">
        <v>42907</v>
      </c>
      <c r="X89" s="2">
        <v>665.32</v>
      </c>
      <c r="Y89" s="2">
        <f t="shared" si="3"/>
        <v>2.0612824859976833E-3</v>
      </c>
    </row>
    <row r="90" spans="23:25" x14ac:dyDescent="0.25">
      <c r="W90" s="3">
        <v>42906</v>
      </c>
      <c r="X90" s="2">
        <v>663.95</v>
      </c>
      <c r="Y90" s="2">
        <f t="shared" si="3"/>
        <v>3.6666280224252937E-3</v>
      </c>
    </row>
    <row r="91" spans="23:25" x14ac:dyDescent="0.25">
      <c r="W91" s="3">
        <v>42905</v>
      </c>
      <c r="X91" s="2">
        <v>661.52</v>
      </c>
      <c r="Y91" s="2">
        <f t="shared" si="3"/>
        <v>-4.2538492033526E-3</v>
      </c>
    </row>
    <row r="92" spans="23:25" x14ac:dyDescent="0.25">
      <c r="W92" s="3">
        <v>42902</v>
      </c>
      <c r="X92" s="2">
        <v>664.34</v>
      </c>
      <c r="Y92" s="2">
        <f t="shared" si="3"/>
        <v>-2.0150079749105105E-3</v>
      </c>
    </row>
    <row r="93" spans="23:25" x14ac:dyDescent="0.25">
      <c r="W93" s="3">
        <v>42901</v>
      </c>
      <c r="X93" s="2">
        <v>665.68</v>
      </c>
      <c r="Y93" s="2">
        <f t="shared" si="3"/>
        <v>8.7056125064327791E-3</v>
      </c>
    </row>
    <row r="94" spans="23:25" x14ac:dyDescent="0.25">
      <c r="W94" s="3">
        <v>42900</v>
      </c>
      <c r="X94" s="2">
        <v>659.91</v>
      </c>
      <c r="Y94" s="2">
        <f t="shared" si="3"/>
        <v>-2.1343755974028316E-3</v>
      </c>
    </row>
    <row r="95" spans="23:25" x14ac:dyDescent="0.25">
      <c r="W95" s="3">
        <v>42899</v>
      </c>
      <c r="X95" s="2">
        <v>661.32</v>
      </c>
      <c r="Y95" s="2">
        <f t="shared" si="3"/>
        <v>1.5122415986000434E-4</v>
      </c>
    </row>
    <row r="96" spans="23:25" x14ac:dyDescent="0.25">
      <c r="W96" s="3">
        <v>42898</v>
      </c>
      <c r="X96" s="2">
        <v>661.22</v>
      </c>
      <c r="Y96" s="2">
        <f t="shared" si="3"/>
        <v>-3.4271685453474577E-3</v>
      </c>
    </row>
    <row r="97" spans="23:25" x14ac:dyDescent="0.25">
      <c r="W97" s="3">
        <v>42895</v>
      </c>
      <c r="X97" s="2">
        <v>663.49</v>
      </c>
      <c r="Y97" s="2">
        <f t="shared" si="3"/>
        <v>-3.8659745039787822E-3</v>
      </c>
    </row>
    <row r="98" spans="23:25" x14ac:dyDescent="0.25">
      <c r="W98" s="3">
        <v>42894</v>
      </c>
      <c r="X98" s="2">
        <v>666.06</v>
      </c>
      <c r="Y98" s="2">
        <f t="shared" si="3"/>
        <v>-4.4790391783870974E-3</v>
      </c>
    </row>
    <row r="99" spans="23:25" x14ac:dyDescent="0.25">
      <c r="W99" s="3">
        <v>42893</v>
      </c>
      <c r="X99" s="2">
        <v>669.05</v>
      </c>
      <c r="Y99" s="2">
        <f t="shared" si="3"/>
        <v>7.4760769032338338E-4</v>
      </c>
    </row>
    <row r="100" spans="23:25" x14ac:dyDescent="0.25">
      <c r="W100" s="3">
        <v>42892</v>
      </c>
      <c r="X100" s="2">
        <v>668.55</v>
      </c>
      <c r="Y100" s="2">
        <f t="shared" si="3"/>
        <v>-1.4956625813105463E-4</v>
      </c>
    </row>
    <row r="101" spans="23:25" x14ac:dyDescent="0.25">
      <c r="W101" s="3">
        <v>42891</v>
      </c>
      <c r="X101" s="2">
        <v>668.65</v>
      </c>
      <c r="Y101" s="2">
        <f t="shared" si="3"/>
        <v>-1.3301551068592818E-3</v>
      </c>
    </row>
    <row r="102" spans="23:25" x14ac:dyDescent="0.25">
      <c r="W102" s="3">
        <v>42888</v>
      </c>
      <c r="X102" s="2">
        <v>669.54</v>
      </c>
      <c r="Y102" s="2">
        <f t="shared" si="3"/>
        <v>-3.9203752948799948E-3</v>
      </c>
    </row>
    <row r="103" spans="23:25" x14ac:dyDescent="0.25">
      <c r="W103" s="3">
        <v>42887</v>
      </c>
      <c r="X103" s="2">
        <v>672.17</v>
      </c>
      <c r="Y103" s="2">
        <f t="shared" si="3"/>
        <v>-5.6517343404575862E-4</v>
      </c>
    </row>
    <row r="104" spans="23:25" x14ac:dyDescent="0.25">
      <c r="W104" s="3">
        <v>42886</v>
      </c>
      <c r="X104" s="2">
        <v>672.55</v>
      </c>
      <c r="Y104" s="2">
        <f t="shared" si="3"/>
        <v>-3.4139858007005627E-3</v>
      </c>
    </row>
    <row r="105" spans="23:25" x14ac:dyDescent="0.25">
      <c r="W105" s="3">
        <v>42885</v>
      </c>
      <c r="X105" s="2">
        <v>674.85</v>
      </c>
      <c r="Y105" s="2">
        <f t="shared" si="3"/>
        <v>2.2229632191120548E-4</v>
      </c>
    </row>
    <row r="106" spans="23:25" x14ac:dyDescent="0.25">
      <c r="W106" s="3">
        <v>42884</v>
      </c>
      <c r="X106" s="2">
        <v>674.7</v>
      </c>
      <c r="Y106" s="2">
        <f t="shared" si="3"/>
        <v>3.8610086574595933E-3</v>
      </c>
    </row>
    <row r="107" spans="23:25" x14ac:dyDescent="0.25">
      <c r="W107" s="3">
        <v>42881</v>
      </c>
      <c r="X107" s="2">
        <v>672.1</v>
      </c>
      <c r="Y107" s="2">
        <f t="shared" si="3"/>
        <v>4.0104115591555484E-3</v>
      </c>
    </row>
    <row r="108" spans="23:25" x14ac:dyDescent="0.25">
      <c r="W108" s="3">
        <v>42880</v>
      </c>
      <c r="X108" s="2">
        <v>669.41</v>
      </c>
      <c r="Y108" s="2">
        <f t="shared" si="3"/>
        <v>-4.4864178752270075E-3</v>
      </c>
    </row>
    <row r="109" spans="23:25" x14ac:dyDescent="0.25">
      <c r="W109" s="3">
        <v>42879</v>
      </c>
      <c r="X109" s="2">
        <v>672.42</v>
      </c>
      <c r="Y109" s="2">
        <f t="shared" si="3"/>
        <v>-2.7178167278477609E-3</v>
      </c>
    </row>
    <row r="110" spans="23:25" x14ac:dyDescent="0.25">
      <c r="W110" s="3">
        <v>42878</v>
      </c>
      <c r="X110" s="2">
        <v>674.25</v>
      </c>
      <c r="Y110" s="2">
        <f t="shared" si="3"/>
        <v>5.7562462325379026E-3</v>
      </c>
    </row>
    <row r="111" spans="23:25" x14ac:dyDescent="0.25">
      <c r="W111" s="3">
        <v>42877</v>
      </c>
      <c r="X111" s="2">
        <v>670.38</v>
      </c>
      <c r="Y111" s="2">
        <f t="shared" si="3"/>
        <v>1.7169180321110454E-3</v>
      </c>
    </row>
    <row r="112" spans="23:25" x14ac:dyDescent="0.25">
      <c r="W112" s="3">
        <v>42874</v>
      </c>
      <c r="X112" s="2">
        <v>669.23</v>
      </c>
      <c r="Y112" s="2">
        <f t="shared" si="3"/>
        <v>-8.8219020655365757E-3</v>
      </c>
    </row>
    <row r="113" spans="23:25" x14ac:dyDescent="0.25">
      <c r="W113" s="3">
        <v>42873</v>
      </c>
      <c r="X113" s="2">
        <v>675.16</v>
      </c>
      <c r="Y113" s="2">
        <f t="shared" si="3"/>
        <v>8.926505357647118E-3</v>
      </c>
    </row>
    <row r="114" spans="23:25" x14ac:dyDescent="0.25">
      <c r="W114" s="3">
        <v>42872</v>
      </c>
      <c r="X114" s="2">
        <v>669.16</v>
      </c>
      <c r="Y114" s="2">
        <f t="shared" si="3"/>
        <v>3.5780356003660592E-3</v>
      </c>
    </row>
    <row r="115" spans="23:25" x14ac:dyDescent="0.25">
      <c r="W115" s="3">
        <v>42871</v>
      </c>
      <c r="X115" s="2">
        <v>666.77</v>
      </c>
      <c r="Y115" s="2">
        <f t="shared" si="3"/>
        <v>-2.2022315849370092E-3</v>
      </c>
    </row>
    <row r="116" spans="23:25" x14ac:dyDescent="0.25">
      <c r="W116" s="3">
        <v>42870</v>
      </c>
      <c r="X116" s="2">
        <v>668.24</v>
      </c>
      <c r="Y116" s="2">
        <f t="shared" si="3"/>
        <v>-4.6432200710663039E-3</v>
      </c>
    </row>
    <row r="117" spans="23:25" x14ac:dyDescent="0.25">
      <c r="W117" s="3">
        <v>42867</v>
      </c>
      <c r="X117" s="2">
        <v>671.35</v>
      </c>
      <c r="Y117" s="2">
        <f t="shared" si="3"/>
        <v>-9.5284894132895528E-4</v>
      </c>
    </row>
    <row r="118" spans="23:25" x14ac:dyDescent="0.25">
      <c r="W118" s="3">
        <v>42866</v>
      </c>
      <c r="X118" s="2">
        <v>671.99</v>
      </c>
      <c r="Y118" s="2">
        <f t="shared" si="3"/>
        <v>-1.9343654969506942E-4</v>
      </c>
    </row>
    <row r="119" spans="23:25" x14ac:dyDescent="0.25">
      <c r="W119" s="3">
        <v>42865</v>
      </c>
      <c r="X119" s="2">
        <v>672.12</v>
      </c>
      <c r="Y119" s="2">
        <f t="shared" si="3"/>
        <v>-8.5628884271786478E-3</v>
      </c>
    </row>
    <row r="120" spans="23:25" x14ac:dyDescent="0.25">
      <c r="W120" s="3">
        <v>42864</v>
      </c>
      <c r="X120" s="2">
        <v>677.9</v>
      </c>
      <c r="Y120" s="2">
        <f t="shared" si="3"/>
        <v>-4.5719005891830427E-4</v>
      </c>
    </row>
    <row r="121" spans="23:25" x14ac:dyDescent="0.25">
      <c r="W121" s="3">
        <v>42863</v>
      </c>
      <c r="X121" s="2">
        <v>678.21</v>
      </c>
      <c r="Y121" s="2">
        <f t="shared" si="3"/>
        <v>9.0349568923223829E-3</v>
      </c>
    </row>
    <row r="122" spans="23:25" x14ac:dyDescent="0.25">
      <c r="W122" s="3">
        <v>42860</v>
      </c>
      <c r="X122" s="2">
        <v>672.11</v>
      </c>
      <c r="Y122" s="2">
        <f t="shared" si="3"/>
        <v>-5.7562654306239462E-3</v>
      </c>
    </row>
    <row r="123" spans="23:25" x14ac:dyDescent="0.25">
      <c r="W123" s="3">
        <v>42859</v>
      </c>
      <c r="X123" s="2">
        <v>675.99</v>
      </c>
      <c r="Y123" s="2">
        <f t="shared" si="3"/>
        <v>9.8861307808690881E-3</v>
      </c>
    </row>
    <row r="124" spans="23:25" x14ac:dyDescent="0.25">
      <c r="W124" s="3">
        <v>42858</v>
      </c>
      <c r="X124" s="2">
        <v>669.34</v>
      </c>
      <c r="Y124" s="2">
        <f t="shared" si="3"/>
        <v>1.6896568634296794E-3</v>
      </c>
    </row>
    <row r="125" spans="23:25" x14ac:dyDescent="0.25">
      <c r="W125" s="3">
        <v>42857</v>
      </c>
      <c r="X125" s="2">
        <v>668.21</v>
      </c>
      <c r="Y125" s="2">
        <f t="shared" si="3"/>
        <v>3.4629862732642553E-3</v>
      </c>
    </row>
    <row r="126" spans="23:25" x14ac:dyDescent="0.25">
      <c r="W126" s="3">
        <v>42856</v>
      </c>
      <c r="X126" s="2">
        <v>665.9</v>
      </c>
      <c r="Y126" s="2">
        <f t="shared" si="3"/>
        <v>-2.1751368035838928E-3</v>
      </c>
    </row>
    <row r="127" spans="23:25" x14ac:dyDescent="0.25">
      <c r="W127" s="3">
        <v>42853</v>
      </c>
      <c r="X127" s="2">
        <v>667.35</v>
      </c>
      <c r="Y127" s="2">
        <f t="shared" si="3"/>
        <v>5.18311019504688E-3</v>
      </c>
    </row>
    <row r="128" spans="23:25" x14ac:dyDescent="0.25">
      <c r="W128" s="3">
        <v>42852</v>
      </c>
      <c r="X128" s="2">
        <v>663.9</v>
      </c>
      <c r="Y128" s="2">
        <f t="shared" si="3"/>
        <v>-1.790834119197487E-3</v>
      </c>
    </row>
    <row r="129" spans="23:25" x14ac:dyDescent="0.25">
      <c r="W129" s="3">
        <v>42851</v>
      </c>
      <c r="X129" s="2">
        <v>665.09</v>
      </c>
      <c r="Y129" s="2">
        <f t="shared" si="3"/>
        <v>4.7776671312098184E-3</v>
      </c>
    </row>
    <row r="130" spans="23:25" x14ac:dyDescent="0.25">
      <c r="W130" s="3">
        <v>42850</v>
      </c>
      <c r="X130" s="2">
        <v>661.92</v>
      </c>
      <c r="Y130" s="2">
        <f t="shared" si="3"/>
        <v>1.0204170174241668E-2</v>
      </c>
    </row>
    <row r="131" spans="23:25" x14ac:dyDescent="0.25">
      <c r="W131" s="3">
        <v>42849</v>
      </c>
      <c r="X131" s="2">
        <v>655.20000000000005</v>
      </c>
      <c r="Y131" s="2">
        <f t="shared" si="3"/>
        <v>4.1906979030896831E-3</v>
      </c>
    </row>
    <row r="132" spans="23:25" x14ac:dyDescent="0.25">
      <c r="W132" s="3">
        <v>42846</v>
      </c>
      <c r="X132" s="2">
        <v>652.46</v>
      </c>
      <c r="Y132" s="2">
        <f t="shared" si="3"/>
        <v>4.3930457883017866E-3</v>
      </c>
    </row>
    <row r="133" spans="23:25" x14ac:dyDescent="0.25">
      <c r="W133" s="3">
        <v>42845</v>
      </c>
      <c r="X133" s="2">
        <v>649.6</v>
      </c>
      <c r="Y133" s="2">
        <f t="shared" si="3"/>
        <v>-8.6169759748111973E-4</v>
      </c>
    </row>
    <row r="134" spans="23:25" x14ac:dyDescent="0.25">
      <c r="W134" s="3">
        <v>42844</v>
      </c>
      <c r="X134" s="2">
        <v>650.16</v>
      </c>
      <c r="Y134" s="2">
        <f t="shared" ref="Y134:Y197" si="4">LN(X134/X135)</f>
        <v>2.2172958086473095E-3</v>
      </c>
    </row>
    <row r="135" spans="23:25" x14ac:dyDescent="0.25">
      <c r="W135" s="3">
        <v>42843</v>
      </c>
      <c r="X135" s="2">
        <v>648.72</v>
      </c>
      <c r="Y135" s="2">
        <f t="shared" si="4"/>
        <v>4.7591177312229964E-3</v>
      </c>
    </row>
    <row r="136" spans="23:25" x14ac:dyDescent="0.25">
      <c r="W136" s="3">
        <v>42842</v>
      </c>
      <c r="X136" s="2">
        <v>645.64</v>
      </c>
      <c r="Y136" s="2">
        <f t="shared" si="4"/>
        <v>-6.2686449814064451E-3</v>
      </c>
    </row>
    <row r="137" spans="23:25" x14ac:dyDescent="0.25">
      <c r="W137" s="3">
        <v>42839</v>
      </c>
      <c r="X137" s="2">
        <v>649.70000000000005</v>
      </c>
      <c r="Y137" s="2">
        <f t="shared" si="4"/>
        <v>7.3907557332149971E-4</v>
      </c>
    </row>
    <row r="138" spans="23:25" x14ac:dyDescent="0.25">
      <c r="W138" s="3">
        <v>42838</v>
      </c>
      <c r="X138" s="2">
        <v>649.22</v>
      </c>
      <c r="Y138" s="2">
        <f t="shared" si="4"/>
        <v>-6.7697998120762257E-3</v>
      </c>
    </row>
    <row r="139" spans="23:25" x14ac:dyDescent="0.25">
      <c r="W139" s="3">
        <v>42837</v>
      </c>
      <c r="X139" s="2">
        <v>653.63</v>
      </c>
      <c r="Y139" s="2">
        <f t="shared" si="4"/>
        <v>-1.2843056577645996E-3</v>
      </c>
    </row>
    <row r="140" spans="23:25" x14ac:dyDescent="0.25">
      <c r="W140" s="3">
        <v>42836</v>
      </c>
      <c r="X140" s="2">
        <v>654.47</v>
      </c>
      <c r="Y140" s="2">
        <f t="shared" si="4"/>
        <v>2.2792468469793443E-3</v>
      </c>
    </row>
    <row r="141" spans="23:25" x14ac:dyDescent="0.25">
      <c r="W141" s="3">
        <v>42835</v>
      </c>
      <c r="X141" s="2">
        <v>652.98</v>
      </c>
      <c r="Y141" s="2">
        <f t="shared" si="4"/>
        <v>-4.0958609650570497E-3</v>
      </c>
    </row>
    <row r="142" spans="23:25" x14ac:dyDescent="0.25">
      <c r="W142" s="3">
        <v>42832</v>
      </c>
      <c r="X142" s="2">
        <v>655.66</v>
      </c>
      <c r="Y142" s="2">
        <f t="shared" si="4"/>
        <v>-1.4935612012129866E-3</v>
      </c>
    </row>
    <row r="143" spans="23:25" x14ac:dyDescent="0.25">
      <c r="W143" s="3">
        <v>42831</v>
      </c>
      <c r="X143" s="2">
        <v>656.64</v>
      </c>
      <c r="Y143" s="2">
        <f t="shared" si="4"/>
        <v>-2.6311602163730124E-3</v>
      </c>
    </row>
    <row r="144" spans="23:25" x14ac:dyDescent="0.25">
      <c r="W144" s="3">
        <v>42830</v>
      </c>
      <c r="X144" s="2">
        <v>658.37</v>
      </c>
      <c r="Y144" s="2">
        <f t="shared" si="4"/>
        <v>-3.184619475925716E-3</v>
      </c>
    </row>
    <row r="145" spans="23:25" x14ac:dyDescent="0.25">
      <c r="W145" s="3">
        <v>42829</v>
      </c>
      <c r="X145" s="2">
        <v>660.47</v>
      </c>
      <c r="Y145" s="2">
        <f t="shared" si="4"/>
        <v>2.865700759527955E-3</v>
      </c>
    </row>
    <row r="146" spans="23:25" x14ac:dyDescent="0.25">
      <c r="W146" s="3">
        <v>42828</v>
      </c>
      <c r="X146" s="2">
        <v>658.58</v>
      </c>
      <c r="Y146" s="2">
        <f t="shared" si="4"/>
        <v>-2.4113755760407376E-3</v>
      </c>
    </row>
    <row r="147" spans="23:25" x14ac:dyDescent="0.25">
      <c r="W147" s="3">
        <v>42825</v>
      </c>
      <c r="X147" s="2">
        <v>660.17</v>
      </c>
      <c r="Y147" s="2">
        <f t="shared" si="4"/>
        <v>-4.7299989204035173E-3</v>
      </c>
    </row>
    <row r="148" spans="23:25" x14ac:dyDescent="0.25">
      <c r="W148" s="3">
        <v>42824</v>
      </c>
      <c r="X148" s="2">
        <v>663.3</v>
      </c>
      <c r="Y148" s="2">
        <f t="shared" si="4"/>
        <v>-9.0452715904606112E-5</v>
      </c>
    </row>
    <row r="149" spans="23:25" x14ac:dyDescent="0.25">
      <c r="W149" s="3">
        <v>42823</v>
      </c>
      <c r="X149" s="2">
        <v>663.36</v>
      </c>
      <c r="Y149" s="2">
        <f t="shared" si="4"/>
        <v>-4.0168853235217775E-3</v>
      </c>
    </row>
    <row r="150" spans="23:25" x14ac:dyDescent="0.25">
      <c r="W150" s="3">
        <v>42822</v>
      </c>
      <c r="X150" s="2">
        <v>666.03</v>
      </c>
      <c r="Y150" s="2">
        <f t="shared" si="4"/>
        <v>2.1042197354240871E-3</v>
      </c>
    </row>
    <row r="151" spans="23:25" x14ac:dyDescent="0.25">
      <c r="W151" s="3">
        <v>42821</v>
      </c>
      <c r="X151" s="2">
        <v>664.63</v>
      </c>
      <c r="Y151" s="2">
        <f t="shared" si="4"/>
        <v>6.2636514224238878E-3</v>
      </c>
    </row>
    <row r="152" spans="23:25" x14ac:dyDescent="0.25">
      <c r="W152" s="3">
        <v>42818</v>
      </c>
      <c r="X152" s="2">
        <v>660.48</v>
      </c>
      <c r="Y152" s="2">
        <f t="shared" si="4"/>
        <v>-4.1399167687293402E-3</v>
      </c>
    </row>
    <row r="153" spans="23:25" x14ac:dyDescent="0.25">
      <c r="W153" s="3">
        <v>42817</v>
      </c>
      <c r="X153" s="2">
        <v>663.22</v>
      </c>
      <c r="Y153" s="2">
        <f t="shared" si="4"/>
        <v>6.0330006957915556E-4</v>
      </c>
    </row>
    <row r="154" spans="23:25" x14ac:dyDescent="0.25">
      <c r="W154" s="3">
        <v>42816</v>
      </c>
      <c r="X154" s="2">
        <v>662.82</v>
      </c>
      <c r="Y154" s="2">
        <f t="shared" si="4"/>
        <v>5.734403125410052E-3</v>
      </c>
    </row>
    <row r="155" spans="23:25" x14ac:dyDescent="0.25">
      <c r="W155" s="3">
        <v>42815</v>
      </c>
      <c r="X155" s="2">
        <v>659.03</v>
      </c>
      <c r="Y155" s="2">
        <f t="shared" si="4"/>
        <v>-2.1069392765265035E-3</v>
      </c>
    </row>
    <row r="156" spans="23:25" x14ac:dyDescent="0.25">
      <c r="W156" s="3">
        <v>42814</v>
      </c>
      <c r="X156" s="2">
        <v>660.42</v>
      </c>
      <c r="Y156" s="2">
        <f t="shared" si="4"/>
        <v>-2.8124309760548349E-3</v>
      </c>
    </row>
    <row r="157" spans="23:25" x14ac:dyDescent="0.25">
      <c r="W157" s="3">
        <v>42811</v>
      </c>
      <c r="X157" s="2">
        <v>662.28</v>
      </c>
      <c r="Y157" s="2">
        <f t="shared" si="4"/>
        <v>-7.5493919000823781E-5</v>
      </c>
    </row>
    <row r="158" spans="23:25" x14ac:dyDescent="0.25">
      <c r="W158" s="3">
        <v>42810</v>
      </c>
      <c r="X158" s="2">
        <v>662.33</v>
      </c>
      <c r="Y158" s="2">
        <f t="shared" si="4"/>
        <v>-1.2304523291702611E-2</v>
      </c>
    </row>
    <row r="159" spans="23:25" x14ac:dyDescent="0.25">
      <c r="W159" s="3">
        <v>42809</v>
      </c>
      <c r="X159" s="2">
        <v>670.53</v>
      </c>
      <c r="Y159" s="2">
        <f t="shared" si="4"/>
        <v>2.254489402524546E-3</v>
      </c>
    </row>
    <row r="160" spans="23:25" x14ac:dyDescent="0.25">
      <c r="W160" s="3">
        <v>42808</v>
      </c>
      <c r="X160" s="2">
        <v>669.02</v>
      </c>
      <c r="Y160" s="2">
        <f t="shared" si="4"/>
        <v>3.4137902231728885E-3</v>
      </c>
    </row>
    <row r="161" spans="23:25" x14ac:dyDescent="0.25">
      <c r="W161" s="3">
        <v>42807</v>
      </c>
      <c r="X161" s="2">
        <v>666.74</v>
      </c>
      <c r="Y161" s="2">
        <f t="shared" si="4"/>
        <v>4.1180153479825395E-3</v>
      </c>
    </row>
    <row r="162" spans="23:25" x14ac:dyDescent="0.25">
      <c r="W162" s="3">
        <v>42804</v>
      </c>
      <c r="X162" s="2">
        <v>664</v>
      </c>
      <c r="Y162" s="2">
        <f t="shared" si="4"/>
        <v>-1.5650397463987506E-3</v>
      </c>
    </row>
    <row r="163" spans="23:25" x14ac:dyDescent="0.25">
      <c r="W163" s="3">
        <v>42803</v>
      </c>
      <c r="X163" s="2">
        <v>665.04</v>
      </c>
      <c r="Y163" s="2">
        <f t="shared" si="4"/>
        <v>3.7511625121875317E-3</v>
      </c>
    </row>
    <row r="164" spans="23:25" x14ac:dyDescent="0.25">
      <c r="W164" s="3">
        <v>42802</v>
      </c>
      <c r="X164" s="2">
        <v>662.55</v>
      </c>
      <c r="Y164" s="2">
        <f t="shared" si="4"/>
        <v>5.0538783275323566E-3</v>
      </c>
    </row>
    <row r="165" spans="23:25" x14ac:dyDescent="0.25">
      <c r="W165" s="3">
        <v>42801</v>
      </c>
      <c r="X165" s="2">
        <v>659.21</v>
      </c>
      <c r="Y165" s="2">
        <f t="shared" si="4"/>
        <v>-2.2880011193488238E-3</v>
      </c>
    </row>
    <row r="166" spans="23:25" x14ac:dyDescent="0.25">
      <c r="W166" s="3">
        <v>42800</v>
      </c>
      <c r="X166" s="2">
        <v>660.72</v>
      </c>
      <c r="Y166" s="2">
        <f t="shared" si="4"/>
        <v>4.4292157475050624E-3</v>
      </c>
    </row>
    <row r="167" spans="23:25" x14ac:dyDescent="0.25">
      <c r="W167" s="3">
        <v>42797</v>
      </c>
      <c r="X167" s="2">
        <v>657.8</v>
      </c>
      <c r="Y167" s="2">
        <f t="shared" si="4"/>
        <v>4.6779968436015569E-3</v>
      </c>
    </row>
    <row r="168" spans="23:25" x14ac:dyDescent="0.25">
      <c r="W168" s="3">
        <v>42796</v>
      </c>
      <c r="X168" s="2">
        <v>654.73</v>
      </c>
      <c r="Y168" s="2">
        <f t="shared" si="4"/>
        <v>6.1742304104166288E-3</v>
      </c>
    </row>
    <row r="169" spans="23:25" x14ac:dyDescent="0.25">
      <c r="W169" s="3">
        <v>42795</v>
      </c>
      <c r="X169" s="2">
        <v>650.70000000000005</v>
      </c>
      <c r="Y169" s="2">
        <f t="shared" si="4"/>
        <v>9.2250929051537051E-4</v>
      </c>
    </row>
    <row r="170" spans="23:25" x14ac:dyDescent="0.25">
      <c r="W170" s="3">
        <v>42794</v>
      </c>
      <c r="X170" s="2">
        <v>650.1</v>
      </c>
      <c r="Y170" s="2">
        <f t="shared" si="4"/>
        <v>5.5220636688151714E-3</v>
      </c>
    </row>
    <row r="171" spans="23:25" x14ac:dyDescent="0.25">
      <c r="W171" s="3">
        <v>42793</v>
      </c>
      <c r="X171" s="2">
        <v>646.52</v>
      </c>
      <c r="Y171" s="2">
        <f t="shared" si="4"/>
        <v>5.1055535606316039E-4</v>
      </c>
    </row>
    <row r="172" spans="23:25" x14ac:dyDescent="0.25">
      <c r="W172" s="3">
        <v>42790</v>
      </c>
      <c r="X172" s="2">
        <v>646.19000000000005</v>
      </c>
      <c r="Y172" s="2">
        <f t="shared" si="4"/>
        <v>7.237629829711655E-3</v>
      </c>
    </row>
    <row r="173" spans="23:25" x14ac:dyDescent="0.25">
      <c r="W173" s="3">
        <v>42789</v>
      </c>
      <c r="X173" s="2">
        <v>641.53</v>
      </c>
      <c r="Y173" s="2">
        <f t="shared" si="4"/>
        <v>-8.5695816277378881E-4</v>
      </c>
    </row>
    <row r="174" spans="23:25" x14ac:dyDescent="0.25">
      <c r="W174" s="3">
        <v>42788</v>
      </c>
      <c r="X174" s="2">
        <v>642.08000000000004</v>
      </c>
      <c r="Y174" s="2">
        <f t="shared" si="4"/>
        <v>-2.1469585233979452E-3</v>
      </c>
    </row>
    <row r="175" spans="23:25" x14ac:dyDescent="0.25">
      <c r="W175" s="3">
        <v>42787</v>
      </c>
      <c r="X175" s="2">
        <v>643.46</v>
      </c>
      <c r="Y175" s="2">
        <f t="shared" si="4"/>
        <v>3.3157200031669583E-3</v>
      </c>
    </row>
    <row r="176" spans="23:25" x14ac:dyDescent="0.25">
      <c r="W176" s="3">
        <v>42786</v>
      </c>
      <c r="X176" s="2">
        <v>641.33000000000004</v>
      </c>
      <c r="Y176" s="2">
        <f t="shared" si="4"/>
        <v>-5.4270630422793504E-3</v>
      </c>
    </row>
    <row r="177" spans="23:25" x14ac:dyDescent="0.25">
      <c r="W177" s="3">
        <v>42783</v>
      </c>
      <c r="X177" s="2">
        <v>644.82000000000005</v>
      </c>
      <c r="Y177" s="2">
        <f t="shared" si="4"/>
        <v>9.4424111084507288E-3</v>
      </c>
    </row>
    <row r="178" spans="23:25" x14ac:dyDescent="0.25">
      <c r="W178" s="3">
        <v>42782</v>
      </c>
      <c r="X178" s="2">
        <v>638.76</v>
      </c>
      <c r="Y178" s="2">
        <f t="shared" si="4"/>
        <v>-5.0084518670455685E-4</v>
      </c>
    </row>
    <row r="179" spans="23:25" x14ac:dyDescent="0.25">
      <c r="W179" s="3">
        <v>42781</v>
      </c>
      <c r="X179" s="2">
        <v>639.08000000000004</v>
      </c>
      <c r="Y179" s="2">
        <f t="shared" si="4"/>
        <v>-4.0600948992981258E-3</v>
      </c>
    </row>
    <row r="180" spans="23:25" x14ac:dyDescent="0.25">
      <c r="W180" s="3">
        <v>42780</v>
      </c>
      <c r="X180" s="2">
        <v>641.67999999999995</v>
      </c>
      <c r="Y180" s="2">
        <f t="shared" si="4"/>
        <v>-1.7438968046883817E-3</v>
      </c>
    </row>
    <row r="181" spans="23:25" x14ac:dyDescent="0.25">
      <c r="W181" s="3">
        <v>42779</v>
      </c>
      <c r="X181" s="2">
        <v>642.79999999999995</v>
      </c>
      <c r="Y181" s="2">
        <f t="shared" si="4"/>
        <v>4.5998599797523769E-3</v>
      </c>
    </row>
    <row r="182" spans="23:25" x14ac:dyDescent="0.25">
      <c r="W182" s="3">
        <v>42776</v>
      </c>
      <c r="X182" s="2">
        <v>639.85</v>
      </c>
      <c r="Y182" s="2">
        <f t="shared" si="4"/>
        <v>-9.6431262846241959E-3</v>
      </c>
    </row>
    <row r="183" spans="23:25" x14ac:dyDescent="0.25">
      <c r="W183" s="3">
        <v>42775</v>
      </c>
      <c r="X183" s="2">
        <v>646.04999999999995</v>
      </c>
      <c r="Y183" s="2">
        <f t="shared" si="4"/>
        <v>-3.0600914087012712E-3</v>
      </c>
    </row>
    <row r="184" spans="23:25" x14ac:dyDescent="0.25">
      <c r="W184" s="3">
        <v>42774</v>
      </c>
      <c r="X184" s="2">
        <v>648.03</v>
      </c>
      <c r="Y184" s="2">
        <f t="shared" si="4"/>
        <v>1.0807807376147062E-3</v>
      </c>
    </row>
    <row r="185" spans="23:25" x14ac:dyDescent="0.25">
      <c r="W185" s="3">
        <v>42773</v>
      </c>
      <c r="X185" s="2">
        <v>647.33000000000004</v>
      </c>
      <c r="Y185" s="2">
        <f t="shared" si="4"/>
        <v>1.093501211572926E-2</v>
      </c>
    </row>
    <row r="186" spans="23:25" x14ac:dyDescent="0.25">
      <c r="W186" s="3">
        <v>42772</v>
      </c>
      <c r="X186" s="2">
        <v>640.29</v>
      </c>
      <c r="Y186" s="2">
        <f t="shared" si="4"/>
        <v>2.298474169016592E-3</v>
      </c>
    </row>
    <row r="187" spans="23:25" x14ac:dyDescent="0.25">
      <c r="W187" s="3">
        <v>42769</v>
      </c>
      <c r="X187" s="2">
        <v>638.82000000000005</v>
      </c>
      <c r="Y187" s="2">
        <f t="shared" si="4"/>
        <v>-7.3925382282642007E-3</v>
      </c>
    </row>
    <row r="188" spans="23:25" x14ac:dyDescent="0.25">
      <c r="W188" s="3">
        <v>42768</v>
      </c>
      <c r="X188" s="2">
        <v>643.55999999999995</v>
      </c>
      <c r="Y188" s="2">
        <f t="shared" si="4"/>
        <v>-5.9490787093099224E-3</v>
      </c>
    </row>
    <row r="189" spans="23:25" x14ac:dyDescent="0.25">
      <c r="W189" s="3">
        <v>42767</v>
      </c>
      <c r="X189" s="2">
        <v>647.4</v>
      </c>
      <c r="Y189" s="2">
        <f t="shared" si="4"/>
        <v>1.5447594067948274E-4</v>
      </c>
    </row>
    <row r="190" spans="23:25" x14ac:dyDescent="0.25">
      <c r="W190" s="3">
        <v>42766</v>
      </c>
      <c r="X190" s="2">
        <v>647.29999999999995</v>
      </c>
      <c r="Y190" s="2">
        <f t="shared" si="4"/>
        <v>-1.7750342302861265E-3</v>
      </c>
    </row>
    <row r="191" spans="23:25" x14ac:dyDescent="0.25">
      <c r="W191" s="3">
        <v>42765</v>
      </c>
      <c r="X191" s="2">
        <v>648.45000000000005</v>
      </c>
      <c r="Y191" s="2">
        <f t="shared" si="4"/>
        <v>-3.9247424268186752E-3</v>
      </c>
    </row>
    <row r="192" spans="23:25" x14ac:dyDescent="0.25">
      <c r="W192" s="3">
        <v>42762</v>
      </c>
      <c r="X192" s="2">
        <v>651</v>
      </c>
      <c r="Y192" s="2">
        <f t="shared" si="4"/>
        <v>1.5526640526155363E-3</v>
      </c>
    </row>
    <row r="193" spans="23:25" x14ac:dyDescent="0.25">
      <c r="W193" s="3">
        <v>42761</v>
      </c>
      <c r="X193" s="2">
        <v>649.99</v>
      </c>
      <c r="Y193" s="2">
        <f t="shared" si="4"/>
        <v>1.3547842885059233E-3</v>
      </c>
    </row>
    <row r="194" spans="23:25" x14ac:dyDescent="0.25">
      <c r="W194" s="3">
        <v>42760</v>
      </c>
      <c r="X194" s="2">
        <v>649.11</v>
      </c>
      <c r="Y194" s="2">
        <f t="shared" si="4"/>
        <v>-4.2736421693508365E-3</v>
      </c>
    </row>
    <row r="195" spans="23:25" x14ac:dyDescent="0.25">
      <c r="W195" s="3">
        <v>42759</v>
      </c>
      <c r="X195" s="2">
        <v>651.89</v>
      </c>
      <c r="Y195" s="2">
        <f t="shared" si="4"/>
        <v>-2.7420990396530951E-3</v>
      </c>
    </row>
    <row r="196" spans="23:25" x14ac:dyDescent="0.25">
      <c r="W196" s="3">
        <v>42758</v>
      </c>
      <c r="X196" s="2">
        <v>653.67999999999995</v>
      </c>
      <c r="Y196" s="2">
        <f t="shared" si="4"/>
        <v>-5.0508625921703307E-3</v>
      </c>
    </row>
    <row r="197" spans="23:25" x14ac:dyDescent="0.25">
      <c r="W197" s="3">
        <v>42755</v>
      </c>
      <c r="X197" s="2">
        <v>656.99</v>
      </c>
      <c r="Y197" s="2">
        <f t="shared" si="4"/>
        <v>-5.5402644691577461E-3</v>
      </c>
    </row>
    <row r="198" spans="23:25" x14ac:dyDescent="0.25">
      <c r="W198" s="3">
        <v>42754</v>
      </c>
      <c r="X198" s="2">
        <v>660.64</v>
      </c>
      <c r="Y198" s="2">
        <f t="shared" ref="Y198:Y261" si="5">LN(X198/X199)</f>
        <v>2.1669137546672388E-3</v>
      </c>
    </row>
    <row r="199" spans="23:25" x14ac:dyDescent="0.25">
      <c r="W199" s="3">
        <v>42753</v>
      </c>
      <c r="X199" s="2">
        <v>659.21</v>
      </c>
      <c r="Y199" s="2">
        <f t="shared" si="5"/>
        <v>3.9671433156204519E-3</v>
      </c>
    </row>
    <row r="200" spans="23:25" x14ac:dyDescent="0.25">
      <c r="W200" s="3">
        <v>42752</v>
      </c>
      <c r="X200" s="2">
        <v>656.6</v>
      </c>
      <c r="Y200" s="2">
        <f t="shared" si="5"/>
        <v>-7.8883904200193877E-3</v>
      </c>
    </row>
    <row r="201" spans="23:25" x14ac:dyDescent="0.25">
      <c r="W201" s="3">
        <v>42751</v>
      </c>
      <c r="X201" s="2">
        <v>661.8</v>
      </c>
      <c r="Y201" s="2">
        <f t="shared" si="5"/>
        <v>4.1184722982809552E-3</v>
      </c>
    </row>
    <row r="202" spans="23:25" x14ac:dyDescent="0.25">
      <c r="W202" s="3">
        <v>42748</v>
      </c>
      <c r="X202" s="2">
        <v>659.08</v>
      </c>
      <c r="Y202" s="2">
        <f t="shared" si="5"/>
        <v>-3.8162205202508879E-3</v>
      </c>
    </row>
    <row r="203" spans="23:25" x14ac:dyDescent="0.25">
      <c r="W203" s="3">
        <v>42747</v>
      </c>
      <c r="X203" s="2">
        <v>661.6</v>
      </c>
      <c r="Y203" s="2">
        <f t="shared" si="5"/>
        <v>-1.4674151891128405E-2</v>
      </c>
    </row>
    <row r="204" spans="23:25" x14ac:dyDescent="0.25">
      <c r="W204" s="3">
        <v>42746</v>
      </c>
      <c r="X204" s="2">
        <v>671.38</v>
      </c>
      <c r="Y204" s="2">
        <f t="shared" si="5"/>
        <v>1.8337276761043336E-3</v>
      </c>
    </row>
    <row r="205" spans="23:25" x14ac:dyDescent="0.25">
      <c r="W205" s="3">
        <v>42745</v>
      </c>
      <c r="X205" s="2">
        <v>670.15</v>
      </c>
      <c r="Y205" s="2">
        <f t="shared" si="5"/>
        <v>-1.7294593787855865E-3</v>
      </c>
    </row>
    <row r="206" spans="23:25" x14ac:dyDescent="0.25">
      <c r="W206" s="3">
        <v>42744</v>
      </c>
      <c r="X206" s="2">
        <v>671.31</v>
      </c>
      <c r="Y206" s="2">
        <f t="shared" si="5"/>
        <v>4.8380688376160486E-3</v>
      </c>
    </row>
    <row r="207" spans="23:25" x14ac:dyDescent="0.25">
      <c r="W207" s="3">
        <v>42741</v>
      </c>
      <c r="X207" s="2">
        <v>668.07</v>
      </c>
      <c r="Y207" s="2">
        <f t="shared" si="5"/>
        <v>9.1727207760668485E-3</v>
      </c>
    </row>
    <row r="208" spans="23:25" x14ac:dyDescent="0.25">
      <c r="W208" s="3">
        <v>42740</v>
      </c>
      <c r="X208" s="2">
        <v>661.97</v>
      </c>
      <c r="Y208" s="2">
        <f t="shared" si="5"/>
        <v>-1.4412907439623E-2</v>
      </c>
    </row>
    <row r="209" spans="23:25" x14ac:dyDescent="0.25">
      <c r="W209" s="3">
        <v>42739</v>
      </c>
      <c r="X209" s="2">
        <v>671.58</v>
      </c>
      <c r="Y209" s="2">
        <f t="shared" si="5"/>
        <v>-4.9313866201294966E-3</v>
      </c>
    </row>
    <row r="210" spans="23:25" x14ac:dyDescent="0.25">
      <c r="W210" s="3">
        <v>42738</v>
      </c>
      <c r="X210" s="2">
        <v>674.9</v>
      </c>
      <c r="Y210" s="2">
        <f t="shared" si="5"/>
        <v>6.6899825814875184E-3</v>
      </c>
    </row>
    <row r="211" spans="23:25" x14ac:dyDescent="0.25">
      <c r="W211" s="3">
        <v>42734</v>
      </c>
      <c r="X211" s="2">
        <v>670.4</v>
      </c>
      <c r="Y211" s="2">
        <f t="shared" si="5"/>
        <v>6.269613013595395E-3</v>
      </c>
    </row>
    <row r="212" spans="23:25" x14ac:dyDescent="0.25">
      <c r="W212" s="3">
        <v>42733</v>
      </c>
      <c r="X212" s="2">
        <v>666.21</v>
      </c>
      <c r="Y212" s="2">
        <f t="shared" si="5"/>
        <v>-8.787323972669717E-3</v>
      </c>
    </row>
    <row r="213" spans="23:25" x14ac:dyDescent="0.25">
      <c r="W213" s="3">
        <v>42732</v>
      </c>
      <c r="X213" s="2">
        <v>672.09</v>
      </c>
      <c r="Y213" s="2">
        <f t="shared" si="5"/>
        <v>-4.2611697304236534E-3</v>
      </c>
    </row>
    <row r="214" spans="23:25" x14ac:dyDescent="0.25">
      <c r="W214" s="3">
        <v>42731</v>
      </c>
      <c r="X214" s="2">
        <v>674.96</v>
      </c>
      <c r="Y214" s="2">
        <f t="shared" si="5"/>
        <v>3.1755951244046708E-3</v>
      </c>
    </row>
    <row r="215" spans="23:25" x14ac:dyDescent="0.25">
      <c r="W215" s="3">
        <v>42730</v>
      </c>
      <c r="X215" s="2">
        <v>672.82</v>
      </c>
      <c r="Y215" s="2">
        <f t="shared" si="5"/>
        <v>-1.9006331264266433E-3</v>
      </c>
    </row>
    <row r="216" spans="23:25" x14ac:dyDescent="0.25">
      <c r="W216" s="3">
        <v>42727</v>
      </c>
      <c r="X216" s="2">
        <v>674.1</v>
      </c>
      <c r="Y216" s="2">
        <f t="shared" si="5"/>
        <v>-2.7702285005825359E-3</v>
      </c>
    </row>
    <row r="217" spans="23:25" x14ac:dyDescent="0.25">
      <c r="W217" s="3">
        <v>42726</v>
      </c>
      <c r="X217" s="2">
        <v>675.97</v>
      </c>
      <c r="Y217" s="2">
        <f t="shared" si="5"/>
        <v>5.3696580900967818E-3</v>
      </c>
    </row>
    <row r="218" spans="23:25" x14ac:dyDescent="0.25">
      <c r="W218" s="3">
        <v>42725</v>
      </c>
      <c r="X218" s="2">
        <v>672.35</v>
      </c>
      <c r="Y218" s="2">
        <f t="shared" si="5"/>
        <v>-5.3104821155249915E-3</v>
      </c>
    </row>
    <row r="219" spans="23:25" x14ac:dyDescent="0.25">
      <c r="W219" s="3">
        <v>42724</v>
      </c>
      <c r="X219" s="2">
        <v>675.93</v>
      </c>
      <c r="Y219" s="2">
        <f t="shared" si="5"/>
        <v>-1.301063211165705E-3</v>
      </c>
    </row>
    <row r="220" spans="23:25" x14ac:dyDescent="0.25">
      <c r="W220" s="3">
        <v>42723</v>
      </c>
      <c r="X220" s="2">
        <v>676.81</v>
      </c>
      <c r="Y220" s="2">
        <f t="shared" si="5"/>
        <v>4.7986584773483413E-3</v>
      </c>
    </row>
    <row r="221" spans="23:25" x14ac:dyDescent="0.25">
      <c r="W221" s="3">
        <v>42720</v>
      </c>
      <c r="X221" s="2">
        <v>673.57</v>
      </c>
      <c r="Y221" s="2">
        <f t="shared" si="5"/>
        <v>1.1332285059772637E-2</v>
      </c>
    </row>
    <row r="222" spans="23:25" x14ac:dyDescent="0.25">
      <c r="W222" s="3">
        <v>42719</v>
      </c>
      <c r="X222" s="2">
        <v>665.98</v>
      </c>
      <c r="Y222" s="2">
        <f t="shared" si="5"/>
        <v>1.5617278158366476E-2</v>
      </c>
    </row>
    <row r="223" spans="23:25" x14ac:dyDescent="0.25">
      <c r="W223" s="3">
        <v>42718</v>
      </c>
      <c r="X223" s="2">
        <v>655.66</v>
      </c>
      <c r="Y223" s="2">
        <f t="shared" si="5"/>
        <v>7.2556151086687441E-3</v>
      </c>
    </row>
    <row r="224" spans="23:25" x14ac:dyDescent="0.25">
      <c r="W224" s="3">
        <v>42717</v>
      </c>
      <c r="X224" s="2">
        <v>650.91999999999996</v>
      </c>
      <c r="Y224" s="2">
        <f t="shared" si="5"/>
        <v>2.3840846798253343E-3</v>
      </c>
    </row>
    <row r="225" spans="23:25" x14ac:dyDescent="0.25">
      <c r="W225" s="3">
        <v>42716</v>
      </c>
      <c r="X225" s="2">
        <v>649.37</v>
      </c>
      <c r="Y225" s="2">
        <f t="shared" si="5"/>
        <v>-3.3361293442759365E-3</v>
      </c>
    </row>
    <row r="226" spans="23:25" x14ac:dyDescent="0.25">
      <c r="W226" s="3">
        <v>42713</v>
      </c>
      <c r="X226" s="2">
        <v>651.54</v>
      </c>
      <c r="Y226" s="2">
        <f t="shared" si="5"/>
        <v>-5.0979511975167407E-3</v>
      </c>
    </row>
    <row r="227" spans="23:25" x14ac:dyDescent="0.25">
      <c r="W227" s="3">
        <v>42712</v>
      </c>
      <c r="X227" s="2">
        <v>654.87</v>
      </c>
      <c r="Y227" s="2">
        <f t="shared" si="5"/>
        <v>-2.5925714515373064E-3</v>
      </c>
    </row>
    <row r="228" spans="23:25" x14ac:dyDescent="0.25">
      <c r="W228" s="3">
        <v>42711</v>
      </c>
      <c r="X228" s="2">
        <v>656.57</v>
      </c>
      <c r="Y228" s="2">
        <f t="shared" si="5"/>
        <v>-5.7103959562041784E-3</v>
      </c>
    </row>
    <row r="229" spans="23:25" x14ac:dyDescent="0.25">
      <c r="W229" s="3">
        <v>42710</v>
      </c>
      <c r="X229" s="2">
        <v>660.33</v>
      </c>
      <c r="Y229" s="2">
        <f t="shared" si="5"/>
        <v>-7.8289799135099463E-3</v>
      </c>
    </row>
    <row r="230" spans="23:25" x14ac:dyDescent="0.25">
      <c r="W230" s="3">
        <v>42709</v>
      </c>
      <c r="X230" s="2">
        <v>665.52</v>
      </c>
      <c r="Y230" s="2">
        <f t="shared" si="5"/>
        <v>-8.2302528111662648E-3</v>
      </c>
    </row>
    <row r="231" spans="23:25" x14ac:dyDescent="0.25">
      <c r="W231" s="3">
        <v>42706</v>
      </c>
      <c r="X231" s="2">
        <v>671.02</v>
      </c>
      <c r="Y231" s="2">
        <f t="shared" si="5"/>
        <v>-5.4543833346385627E-3</v>
      </c>
    </row>
    <row r="232" spans="23:25" x14ac:dyDescent="0.25">
      <c r="W232" s="3">
        <v>42705</v>
      </c>
      <c r="X232" s="2">
        <v>674.69</v>
      </c>
      <c r="Y232" s="2">
        <f t="shared" si="5"/>
        <v>6.5236410159763612E-4</v>
      </c>
    </row>
    <row r="233" spans="23:25" x14ac:dyDescent="0.25">
      <c r="W233" s="3">
        <v>42704</v>
      </c>
      <c r="X233" s="2">
        <v>674.25</v>
      </c>
      <c r="Y233" s="2">
        <f t="shared" si="5"/>
        <v>1.0238832777311956E-3</v>
      </c>
    </row>
    <row r="234" spans="23:25" x14ac:dyDescent="0.25">
      <c r="W234" s="3">
        <v>42703</v>
      </c>
      <c r="X234" s="2">
        <v>673.56</v>
      </c>
      <c r="Y234" s="2">
        <f t="shared" si="5"/>
        <v>-2.165241321102419E-3</v>
      </c>
    </row>
    <row r="235" spans="23:25" x14ac:dyDescent="0.25">
      <c r="W235" s="3">
        <v>42702</v>
      </c>
      <c r="X235" s="2">
        <v>675.02</v>
      </c>
      <c r="Y235" s="2">
        <f t="shared" si="5"/>
        <v>-6.8503530652594168E-3</v>
      </c>
    </row>
    <row r="236" spans="23:25" x14ac:dyDescent="0.25">
      <c r="W236" s="3">
        <v>42699</v>
      </c>
      <c r="X236" s="2">
        <v>679.66</v>
      </c>
      <c r="Y236" s="2">
        <f t="shared" si="5"/>
        <v>6.181470503696196E-4</v>
      </c>
    </row>
    <row r="237" spans="23:25" x14ac:dyDescent="0.25">
      <c r="W237" s="3">
        <v>42698</v>
      </c>
      <c r="X237" s="2">
        <v>679.24</v>
      </c>
      <c r="Y237" s="2">
        <f t="shared" si="5"/>
        <v>-1.3682408472593492E-3</v>
      </c>
    </row>
    <row r="238" spans="23:25" x14ac:dyDescent="0.25">
      <c r="W238" s="3">
        <v>42697</v>
      </c>
      <c r="X238" s="2">
        <v>680.17</v>
      </c>
      <c r="Y238" s="2">
        <f t="shared" si="5"/>
        <v>3.9922565048737344E-3</v>
      </c>
    </row>
    <row r="239" spans="23:25" x14ac:dyDescent="0.25">
      <c r="W239" s="3">
        <v>42696</v>
      </c>
      <c r="X239" s="2">
        <v>677.46</v>
      </c>
      <c r="Y239" s="2">
        <f t="shared" si="5"/>
        <v>4.4529665047971763E-3</v>
      </c>
    </row>
    <row r="240" spans="23:25" x14ac:dyDescent="0.25">
      <c r="W240" s="3">
        <v>42695</v>
      </c>
      <c r="X240" s="2">
        <v>674.45</v>
      </c>
      <c r="Y240" s="2">
        <f t="shared" si="5"/>
        <v>-6.1932515837905032E-3</v>
      </c>
    </row>
    <row r="241" spans="23:25" x14ac:dyDescent="0.25">
      <c r="W241" s="3">
        <v>42692</v>
      </c>
      <c r="X241" s="2">
        <v>678.64</v>
      </c>
      <c r="Y241" s="2">
        <f t="shared" si="5"/>
        <v>5.1559070924279754E-3</v>
      </c>
    </row>
    <row r="242" spans="23:25" x14ac:dyDescent="0.25">
      <c r="W242" s="3">
        <v>42691</v>
      </c>
      <c r="X242" s="2">
        <v>675.15</v>
      </c>
      <c r="Y242" s="2">
        <f t="shared" si="5"/>
        <v>1.7775407770214961E-4</v>
      </c>
    </row>
    <row r="243" spans="23:25" x14ac:dyDescent="0.25">
      <c r="W243" s="3">
        <v>42690</v>
      </c>
      <c r="X243" s="2">
        <v>675.03</v>
      </c>
      <c r="Y243" s="2">
        <f t="shared" si="5"/>
        <v>7.6436145276795008E-3</v>
      </c>
    </row>
    <row r="244" spans="23:25" x14ac:dyDescent="0.25">
      <c r="W244" s="3">
        <v>42689</v>
      </c>
      <c r="X244" s="2">
        <v>669.89</v>
      </c>
      <c r="Y244" s="2">
        <f t="shared" si="5"/>
        <v>-4.7757630935325293E-4</v>
      </c>
    </row>
    <row r="245" spans="23:25" x14ac:dyDescent="0.25">
      <c r="W245" s="3">
        <v>42688</v>
      </c>
      <c r="X245" s="2">
        <v>670.21</v>
      </c>
      <c r="Y245" s="2">
        <f t="shared" si="5"/>
        <v>1.2840038791161064E-3</v>
      </c>
    </row>
    <row r="246" spans="23:25" x14ac:dyDescent="0.25">
      <c r="W246" s="3">
        <v>42685</v>
      </c>
      <c r="X246" s="2">
        <v>669.35</v>
      </c>
      <c r="Y246" s="2">
        <f t="shared" si="5"/>
        <v>1.8927534093688289E-2</v>
      </c>
    </row>
    <row r="247" spans="23:25" x14ac:dyDescent="0.25">
      <c r="W247" s="3">
        <v>42684</v>
      </c>
      <c r="X247" s="2">
        <v>656.8</v>
      </c>
      <c r="Y247" s="2">
        <f t="shared" si="5"/>
        <v>1.0838057287023389E-2</v>
      </c>
    </row>
    <row r="248" spans="23:25" x14ac:dyDescent="0.25">
      <c r="W248" s="3">
        <v>42683</v>
      </c>
      <c r="X248" s="2">
        <v>649.72</v>
      </c>
      <c r="Y248" s="2">
        <f t="shared" si="5"/>
        <v>4.5507564131696083E-3</v>
      </c>
    </row>
    <row r="249" spans="23:25" x14ac:dyDescent="0.25">
      <c r="W249" s="3">
        <v>42682</v>
      </c>
      <c r="X249" s="2">
        <v>646.77</v>
      </c>
      <c r="Y249" s="2">
        <f t="shared" si="5"/>
        <v>-1.0443597724597218E-2</v>
      </c>
    </row>
    <row r="250" spans="23:25" x14ac:dyDescent="0.25">
      <c r="W250" s="3">
        <v>42681</v>
      </c>
      <c r="X250" s="2">
        <v>653.55999999999995</v>
      </c>
      <c r="Y250" s="2">
        <f t="shared" si="5"/>
        <v>-5.9495835367808165E-3</v>
      </c>
    </row>
    <row r="251" spans="23:25" x14ac:dyDescent="0.25">
      <c r="W251" s="3">
        <v>42678</v>
      </c>
      <c r="X251" s="2">
        <v>657.46</v>
      </c>
      <c r="Y251" s="2">
        <f t="shared" si="5"/>
        <v>8.6921867436517922E-3</v>
      </c>
    </row>
    <row r="252" spans="23:25" x14ac:dyDescent="0.25">
      <c r="W252" s="3">
        <v>42677</v>
      </c>
      <c r="X252" s="2">
        <v>651.77</v>
      </c>
      <c r="Y252" s="2">
        <f t="shared" si="5"/>
        <v>3.5966838649643231E-3</v>
      </c>
    </row>
    <row r="253" spans="23:25" x14ac:dyDescent="0.25">
      <c r="W253" s="3">
        <v>42676</v>
      </c>
      <c r="X253" s="2">
        <v>649.42999999999995</v>
      </c>
      <c r="Y253" s="2">
        <f t="shared" si="5"/>
        <v>-2.6296177604768689E-3</v>
      </c>
    </row>
    <row r="254" spans="23:25" x14ac:dyDescent="0.25">
      <c r="W254" s="3">
        <v>42675</v>
      </c>
      <c r="X254" s="2">
        <v>651.14</v>
      </c>
      <c r="Y254" s="2">
        <f t="shared" si="5"/>
        <v>-3.1893062698794775E-3</v>
      </c>
    </row>
    <row r="255" spans="23:25" x14ac:dyDescent="0.25">
      <c r="W255" s="3">
        <v>42674</v>
      </c>
      <c r="X255" s="2">
        <v>653.22</v>
      </c>
      <c r="Y255" s="2">
        <f t="shared" si="5"/>
        <v>6.1885471729727229E-3</v>
      </c>
    </row>
    <row r="256" spans="23:25" x14ac:dyDescent="0.25">
      <c r="W256" s="3">
        <v>42671</v>
      </c>
      <c r="X256" s="2">
        <v>649.19000000000005</v>
      </c>
      <c r="Y256" s="2">
        <f t="shared" si="5"/>
        <v>-1.1700049058572415E-3</v>
      </c>
    </row>
    <row r="257" spans="23:25" x14ac:dyDescent="0.25">
      <c r="W257" s="3">
        <v>42670</v>
      </c>
      <c r="X257" s="2">
        <v>649.95000000000005</v>
      </c>
      <c r="Y257" s="2">
        <f t="shared" si="5"/>
        <v>-5.9825304984831634E-3</v>
      </c>
    </row>
    <row r="258" spans="23:25" x14ac:dyDescent="0.25">
      <c r="W258" s="3">
        <v>42669</v>
      </c>
      <c r="X258" s="2">
        <v>653.85</v>
      </c>
      <c r="Y258" s="2">
        <f t="shared" si="5"/>
        <v>1.0405350512674957E-3</v>
      </c>
    </row>
    <row r="259" spans="23:25" x14ac:dyDescent="0.25">
      <c r="W259" s="3">
        <v>42668</v>
      </c>
      <c r="X259" s="2">
        <v>653.16999999999996</v>
      </c>
      <c r="Y259" s="2">
        <f t="shared" si="5"/>
        <v>-9.1440355496819684E-3</v>
      </c>
    </row>
    <row r="260" spans="23:25" x14ac:dyDescent="0.25">
      <c r="W260" s="3">
        <v>42667</v>
      </c>
      <c r="X260" s="2">
        <v>659.17</v>
      </c>
      <c r="Y260" s="2">
        <f t="shared" si="5"/>
        <v>-1.0728534757981143E-2</v>
      </c>
    </row>
    <row r="261" spans="23:25" x14ac:dyDescent="0.25">
      <c r="W261" s="3">
        <v>42664</v>
      </c>
      <c r="X261" s="2">
        <v>666.28</v>
      </c>
      <c r="Y261" s="2">
        <f t="shared" si="5"/>
        <v>-8.5513045949655155E-4</v>
      </c>
    </row>
    <row r="262" spans="23:25" x14ac:dyDescent="0.25">
      <c r="W262" s="3">
        <v>42663</v>
      </c>
      <c r="X262" s="2">
        <v>666.85</v>
      </c>
      <c r="Y262" s="2">
        <f t="shared" ref="Y262:Y325" si="6">LN(X262/X263)</f>
        <v>1.8762435614046785E-3</v>
      </c>
    </row>
    <row r="263" spans="23:25" x14ac:dyDescent="0.25">
      <c r="W263" s="3">
        <v>42662</v>
      </c>
      <c r="X263" s="2">
        <v>665.6</v>
      </c>
      <c r="Y263" s="2">
        <f t="shared" si="6"/>
        <v>-4.0931740219512487E-3</v>
      </c>
    </row>
    <row r="264" spans="23:25" x14ac:dyDescent="0.25">
      <c r="W264" s="3">
        <v>42661</v>
      </c>
      <c r="X264" s="2">
        <v>668.33</v>
      </c>
      <c r="Y264" s="2">
        <f t="shared" si="6"/>
        <v>-2.7642694907260737E-3</v>
      </c>
    </row>
    <row r="265" spans="23:25" x14ac:dyDescent="0.25">
      <c r="W265" s="3">
        <v>42660</v>
      </c>
      <c r="X265" s="2">
        <v>670.18</v>
      </c>
      <c r="Y265" s="2">
        <f t="shared" si="6"/>
        <v>-4.1771095010047476E-4</v>
      </c>
    </row>
    <row r="266" spans="23:25" x14ac:dyDescent="0.25">
      <c r="W266" s="3">
        <v>42657</v>
      </c>
      <c r="X266" s="2">
        <v>670.46</v>
      </c>
      <c r="Y266" s="2">
        <f t="shared" si="6"/>
        <v>-1.222293592037261E-3</v>
      </c>
    </row>
    <row r="267" spans="23:25" x14ac:dyDescent="0.25">
      <c r="W267" s="3">
        <v>42656</v>
      </c>
      <c r="X267" s="2">
        <v>671.28</v>
      </c>
      <c r="Y267" s="2">
        <f t="shared" si="6"/>
        <v>6.4712569747607902E-3</v>
      </c>
    </row>
    <row r="268" spans="23:25" x14ac:dyDescent="0.25">
      <c r="W268" s="3">
        <v>42655</v>
      </c>
      <c r="X268" s="2">
        <v>666.95</v>
      </c>
      <c r="Y268" s="2">
        <f t="shared" si="6"/>
        <v>-3.447939890093219E-4</v>
      </c>
    </row>
    <row r="269" spans="23:25" x14ac:dyDescent="0.25">
      <c r="W269" s="3">
        <v>42654</v>
      </c>
      <c r="X269" s="2">
        <v>667.18</v>
      </c>
      <c r="Y269" s="2">
        <f t="shared" si="6"/>
        <v>-3.8147715140161237E-3</v>
      </c>
    </row>
    <row r="270" spans="23:25" x14ac:dyDescent="0.25">
      <c r="W270" s="3">
        <v>42650</v>
      </c>
      <c r="X270" s="2">
        <v>669.73</v>
      </c>
      <c r="Y270" s="2">
        <f t="shared" si="6"/>
        <v>4.3095130216751079E-3</v>
      </c>
    </row>
    <row r="271" spans="23:25" x14ac:dyDescent="0.25">
      <c r="W271" s="3">
        <v>42649</v>
      </c>
      <c r="X271" s="2">
        <v>666.85</v>
      </c>
      <c r="Y271" s="2">
        <f t="shared" si="6"/>
        <v>2.7029072690984372E-3</v>
      </c>
    </row>
    <row r="272" spans="23:25" x14ac:dyDescent="0.25">
      <c r="W272" s="3">
        <v>42648</v>
      </c>
      <c r="X272" s="2">
        <v>665.05</v>
      </c>
      <c r="Y272" s="2">
        <f t="shared" si="6"/>
        <v>2.5745465481239425E-3</v>
      </c>
    </row>
    <row r="273" spans="23:25" x14ac:dyDescent="0.25">
      <c r="W273" s="3">
        <v>42647</v>
      </c>
      <c r="X273" s="2">
        <v>663.34</v>
      </c>
      <c r="Y273" s="2">
        <f t="shared" si="6"/>
        <v>5.3054531666185106E-3</v>
      </c>
    </row>
    <row r="274" spans="23:25" x14ac:dyDescent="0.25">
      <c r="W274" s="3">
        <v>42646</v>
      </c>
      <c r="X274" s="2">
        <v>659.83</v>
      </c>
      <c r="Y274" s="2">
        <f t="shared" si="6"/>
        <v>3.7960505968639281E-3</v>
      </c>
    </row>
    <row r="275" spans="23:25" x14ac:dyDescent="0.25">
      <c r="W275" s="3">
        <v>42643</v>
      </c>
      <c r="X275" s="2">
        <v>657.33</v>
      </c>
      <c r="Y275" s="2">
        <f t="shared" si="6"/>
        <v>-6.387444327033842E-4</v>
      </c>
    </row>
    <row r="276" spans="23:25" x14ac:dyDescent="0.25">
      <c r="W276" s="3">
        <v>42642</v>
      </c>
      <c r="X276" s="2">
        <v>657.75</v>
      </c>
      <c r="Y276" s="2">
        <f t="shared" si="6"/>
        <v>-6.0478096257083908E-3</v>
      </c>
    </row>
    <row r="277" spans="23:25" x14ac:dyDescent="0.25">
      <c r="W277" s="3">
        <v>42641</v>
      </c>
      <c r="X277" s="2">
        <v>661.74</v>
      </c>
      <c r="Y277" s="2">
        <f t="shared" si="6"/>
        <v>-1.5552924592870849E-3</v>
      </c>
    </row>
    <row r="278" spans="23:25" x14ac:dyDescent="0.25">
      <c r="W278" s="3">
        <v>42640</v>
      </c>
      <c r="X278" s="2">
        <v>662.77</v>
      </c>
      <c r="Y278" s="2">
        <f t="shared" si="6"/>
        <v>1.4797369372758636E-3</v>
      </c>
    </row>
    <row r="279" spans="23:25" x14ac:dyDescent="0.25">
      <c r="W279" s="3">
        <v>42639</v>
      </c>
      <c r="X279" s="2">
        <v>661.79</v>
      </c>
      <c r="Y279" s="2">
        <f t="shared" si="6"/>
        <v>1.103677777678985E-3</v>
      </c>
    </row>
    <row r="280" spans="23:25" x14ac:dyDescent="0.25">
      <c r="W280" s="3">
        <v>42636</v>
      </c>
      <c r="X280" s="2">
        <v>661.06</v>
      </c>
      <c r="Y280" s="2">
        <f t="shared" si="6"/>
        <v>2.7569509244633572E-3</v>
      </c>
    </row>
    <row r="281" spans="23:25" x14ac:dyDescent="0.25">
      <c r="W281" s="3">
        <v>42635</v>
      </c>
      <c r="X281" s="2">
        <v>659.24</v>
      </c>
      <c r="Y281" s="2">
        <f t="shared" si="6"/>
        <v>-8.7595328568533335E-3</v>
      </c>
    </row>
    <row r="282" spans="23:25" x14ac:dyDescent="0.25">
      <c r="W282" s="3">
        <v>42634</v>
      </c>
      <c r="X282" s="2">
        <v>665.04</v>
      </c>
      <c r="Y282" s="2">
        <f t="shared" si="6"/>
        <v>-9.5178953231019048E-3</v>
      </c>
    </row>
    <row r="283" spans="23:25" x14ac:dyDescent="0.25">
      <c r="W283" s="3">
        <v>42633</v>
      </c>
      <c r="X283" s="2">
        <v>671.4</v>
      </c>
      <c r="Y283" s="2">
        <f t="shared" si="6"/>
        <v>-5.9992458153100775E-3</v>
      </c>
    </row>
    <row r="284" spans="23:25" x14ac:dyDescent="0.25">
      <c r="W284" s="3">
        <v>42632</v>
      </c>
      <c r="X284" s="2">
        <v>675.44</v>
      </c>
      <c r="Y284" s="2">
        <f t="shared" si="6"/>
        <v>6.6645441327001329E-4</v>
      </c>
    </row>
    <row r="285" spans="23:25" x14ac:dyDescent="0.25">
      <c r="W285" s="3">
        <v>42629</v>
      </c>
      <c r="X285" s="2">
        <v>674.99</v>
      </c>
      <c r="Y285" s="2">
        <f t="shared" si="6"/>
        <v>5.6903173264776074E-3</v>
      </c>
    </row>
    <row r="286" spans="23:25" x14ac:dyDescent="0.25">
      <c r="W286" s="3">
        <v>42628</v>
      </c>
      <c r="X286" s="2">
        <v>671.16</v>
      </c>
      <c r="Y286" s="2">
        <f t="shared" si="6"/>
        <v>-5.1864792552994195E-3</v>
      </c>
    </row>
    <row r="287" spans="23:25" x14ac:dyDescent="0.25">
      <c r="W287" s="3">
        <v>42627</v>
      </c>
      <c r="X287" s="2">
        <v>674.65</v>
      </c>
      <c r="Y287" s="2">
        <f t="shared" si="6"/>
        <v>-5.2629366190418223E-3</v>
      </c>
    </row>
    <row r="288" spans="23:25" x14ac:dyDescent="0.25">
      <c r="W288" s="3">
        <v>42626</v>
      </c>
      <c r="X288" s="2">
        <v>678.21</v>
      </c>
      <c r="Y288" s="2">
        <f t="shared" si="6"/>
        <v>1.2209113302637381E-2</v>
      </c>
    </row>
    <row r="289" spans="23:25" x14ac:dyDescent="0.25">
      <c r="W289" s="3">
        <v>42625</v>
      </c>
      <c r="X289" s="2">
        <v>669.98</v>
      </c>
      <c r="Y289" s="2">
        <f t="shared" si="6"/>
        <v>-7.9075566041842879E-4</v>
      </c>
    </row>
    <row r="290" spans="23:25" x14ac:dyDescent="0.25">
      <c r="W290" s="3">
        <v>42622</v>
      </c>
      <c r="X290" s="2">
        <v>670.51</v>
      </c>
      <c r="Y290" s="2">
        <f t="shared" si="6"/>
        <v>9.5004760493758288E-3</v>
      </c>
    </row>
    <row r="291" spans="23:25" x14ac:dyDescent="0.25">
      <c r="W291" s="3">
        <v>42621</v>
      </c>
      <c r="X291" s="2">
        <v>664.17</v>
      </c>
      <c r="Y291" s="2">
        <f t="shared" si="6"/>
        <v>3.9072272977598082E-3</v>
      </c>
    </row>
    <row r="292" spans="23:25" x14ac:dyDescent="0.25">
      <c r="W292" s="3">
        <v>42620</v>
      </c>
      <c r="X292" s="2">
        <v>661.58</v>
      </c>
      <c r="Y292" s="2">
        <f t="shared" si="6"/>
        <v>-2.0837430343035482E-3</v>
      </c>
    </row>
    <row r="293" spans="23:25" x14ac:dyDescent="0.25">
      <c r="W293" s="3">
        <v>42619</v>
      </c>
      <c r="X293" s="2">
        <v>662.96</v>
      </c>
      <c r="Y293" s="2">
        <f t="shared" si="6"/>
        <v>-1.5654549774849872E-2</v>
      </c>
    </row>
    <row r="294" spans="23:25" x14ac:dyDescent="0.25">
      <c r="W294" s="3">
        <v>42618</v>
      </c>
      <c r="X294" s="2">
        <v>673.42</v>
      </c>
      <c r="Y294" s="2">
        <f t="shared" si="6"/>
        <v>2.5573940428179967E-3</v>
      </c>
    </row>
    <row r="295" spans="23:25" x14ac:dyDescent="0.25">
      <c r="W295" s="3">
        <v>42615</v>
      </c>
      <c r="X295" s="2">
        <v>671.7</v>
      </c>
      <c r="Y295" s="2">
        <f t="shared" si="6"/>
        <v>-1.3162949793986472E-2</v>
      </c>
    </row>
    <row r="296" spans="23:25" x14ac:dyDescent="0.25">
      <c r="W296" s="3">
        <v>42614</v>
      </c>
      <c r="X296" s="2">
        <v>680.6</v>
      </c>
      <c r="Y296" s="2">
        <f t="shared" si="6"/>
        <v>1.0878674462752244E-3</v>
      </c>
    </row>
    <row r="297" spans="23:25" x14ac:dyDescent="0.25">
      <c r="W297" s="3">
        <v>42613</v>
      </c>
      <c r="X297" s="2">
        <v>679.86</v>
      </c>
      <c r="Y297" s="2">
        <f t="shared" si="6"/>
        <v>7.3223628711693344E-3</v>
      </c>
    </row>
    <row r="298" spans="23:25" x14ac:dyDescent="0.25">
      <c r="W298" s="3">
        <v>42612</v>
      </c>
      <c r="X298" s="2">
        <v>674.9</v>
      </c>
      <c r="Y298" s="2">
        <f t="shared" si="6"/>
        <v>5.199447203426349E-3</v>
      </c>
    </row>
    <row r="299" spans="23:25" x14ac:dyDescent="0.25">
      <c r="W299" s="3">
        <v>42611</v>
      </c>
      <c r="X299" s="2">
        <v>671.4</v>
      </c>
      <c r="Y299" s="2">
        <f t="shared" si="6"/>
        <v>4.7775546232783732E-3</v>
      </c>
    </row>
    <row r="300" spans="23:25" x14ac:dyDescent="0.25">
      <c r="W300" s="3">
        <v>42608</v>
      </c>
      <c r="X300" s="2">
        <v>668.2</v>
      </c>
      <c r="Y300" s="2">
        <f t="shared" si="6"/>
        <v>7.3450773703106834E-3</v>
      </c>
    </row>
    <row r="301" spans="23:25" x14ac:dyDescent="0.25">
      <c r="W301" s="3">
        <v>42607</v>
      </c>
      <c r="X301" s="2">
        <v>663.31</v>
      </c>
      <c r="Y301" s="2">
        <f t="shared" si="6"/>
        <v>-1.048292081156635E-2</v>
      </c>
    </row>
    <row r="302" spans="23:25" x14ac:dyDescent="0.25">
      <c r="W302" s="3">
        <v>42606</v>
      </c>
      <c r="X302" s="2">
        <v>670.3</v>
      </c>
      <c r="Y302" s="2">
        <f t="shared" si="6"/>
        <v>-1.7737504557304043E-3</v>
      </c>
    </row>
    <row r="303" spans="23:25" x14ac:dyDescent="0.25">
      <c r="W303" s="3">
        <v>42605</v>
      </c>
      <c r="X303" s="2">
        <v>671.49</v>
      </c>
      <c r="Y303" s="2">
        <f t="shared" si="6"/>
        <v>3.7898049000140406E-3</v>
      </c>
    </row>
    <row r="304" spans="23:25" x14ac:dyDescent="0.25">
      <c r="W304" s="3">
        <v>42604</v>
      </c>
      <c r="X304" s="2">
        <v>668.95</v>
      </c>
      <c r="Y304" s="2">
        <f t="shared" si="6"/>
        <v>1.2909034919424375E-2</v>
      </c>
    </row>
    <row r="305" spans="23:25" x14ac:dyDescent="0.25">
      <c r="W305" s="3">
        <v>42601</v>
      </c>
      <c r="X305" s="2">
        <v>660.37</v>
      </c>
      <c r="Y305" s="2">
        <f t="shared" si="6"/>
        <v>6.1822825205268732E-3</v>
      </c>
    </row>
    <row r="306" spans="23:25" x14ac:dyDescent="0.25">
      <c r="W306" s="3">
        <v>42600</v>
      </c>
      <c r="X306" s="2">
        <v>656.3</v>
      </c>
      <c r="Y306" s="2">
        <f t="shared" si="6"/>
        <v>-2.8452551394021587E-3</v>
      </c>
    </row>
    <row r="307" spans="23:25" x14ac:dyDescent="0.25">
      <c r="W307" s="3">
        <v>42599</v>
      </c>
      <c r="X307" s="2">
        <v>658.17</v>
      </c>
      <c r="Y307" s="2">
        <f t="shared" si="6"/>
        <v>9.9709944211106641E-3</v>
      </c>
    </row>
    <row r="308" spans="23:25" x14ac:dyDescent="0.25">
      <c r="W308" s="3">
        <v>42598</v>
      </c>
      <c r="X308" s="2">
        <v>651.64</v>
      </c>
      <c r="Y308" s="2">
        <f t="shared" si="6"/>
        <v>5.3238266410200403E-3</v>
      </c>
    </row>
    <row r="309" spans="23:25" x14ac:dyDescent="0.25">
      <c r="W309" s="3">
        <v>42597</v>
      </c>
      <c r="X309" s="2">
        <v>648.17999999999995</v>
      </c>
      <c r="Y309" s="2">
        <f t="shared" si="6"/>
        <v>-1.9574152963445809E-3</v>
      </c>
    </row>
    <row r="310" spans="23:25" x14ac:dyDescent="0.25">
      <c r="W310" s="3">
        <v>42594</v>
      </c>
      <c r="X310" s="2">
        <v>649.45000000000005</v>
      </c>
      <c r="Y310" s="2">
        <f t="shared" si="6"/>
        <v>1.0074443566765446E-2</v>
      </c>
    </row>
    <row r="311" spans="23:25" x14ac:dyDescent="0.25">
      <c r="W311" s="3">
        <v>42593</v>
      </c>
      <c r="X311" s="2">
        <v>642.94000000000005</v>
      </c>
      <c r="Y311" s="2">
        <f t="shared" si="6"/>
        <v>-9.4583480524758241E-3</v>
      </c>
    </row>
    <row r="312" spans="23:25" x14ac:dyDescent="0.25">
      <c r="W312" s="3">
        <v>42592</v>
      </c>
      <c r="X312" s="2">
        <v>649.04999999999995</v>
      </c>
      <c r="Y312" s="2">
        <f t="shared" si="6"/>
        <v>-5.2094256068262231E-3</v>
      </c>
    </row>
    <row r="313" spans="23:25" x14ac:dyDescent="0.25">
      <c r="W313" s="3">
        <v>42591</v>
      </c>
      <c r="X313" s="2">
        <v>652.44000000000005</v>
      </c>
      <c r="Y313" s="2">
        <f t="shared" si="6"/>
        <v>-2.755075670502526E-3</v>
      </c>
    </row>
    <row r="314" spans="23:25" x14ac:dyDescent="0.25">
      <c r="W314" s="3">
        <v>42590</v>
      </c>
      <c r="X314" s="2">
        <v>654.24</v>
      </c>
      <c r="Y314" s="2">
        <f t="shared" si="6"/>
        <v>-3.9357517281888715E-3</v>
      </c>
    </row>
    <row r="315" spans="23:25" x14ac:dyDescent="0.25">
      <c r="W315" s="3">
        <v>42587</v>
      </c>
      <c r="X315" s="2">
        <v>656.82</v>
      </c>
      <c r="Y315" s="2">
        <f t="shared" si="6"/>
        <v>7.3106098476655482E-4</v>
      </c>
    </row>
    <row r="316" spans="23:25" x14ac:dyDescent="0.25">
      <c r="W316" s="3">
        <v>42586</v>
      </c>
      <c r="X316" s="2">
        <v>656.34</v>
      </c>
      <c r="Y316" s="2">
        <f t="shared" si="6"/>
        <v>-7.7673455576259486E-4</v>
      </c>
    </row>
    <row r="317" spans="23:25" x14ac:dyDescent="0.25">
      <c r="W317" s="3">
        <v>42585</v>
      </c>
      <c r="X317" s="2">
        <v>656.85</v>
      </c>
      <c r="Y317" s="2">
        <f t="shared" si="6"/>
        <v>1.5998175049692224E-3</v>
      </c>
    </row>
    <row r="318" spans="23:25" x14ac:dyDescent="0.25">
      <c r="W318" s="3">
        <v>42584</v>
      </c>
      <c r="X318" s="2">
        <v>655.8</v>
      </c>
      <c r="Y318" s="2">
        <f t="shared" si="6"/>
        <v>-3.1362783194351608E-3</v>
      </c>
    </row>
    <row r="319" spans="23:25" x14ac:dyDescent="0.25">
      <c r="W319" s="3">
        <v>42583</v>
      </c>
      <c r="X319" s="2">
        <v>657.86</v>
      </c>
      <c r="Y319" s="2">
        <f t="shared" si="6"/>
        <v>3.2887754604091412E-3</v>
      </c>
    </row>
    <row r="320" spans="23:25" x14ac:dyDescent="0.25">
      <c r="W320" s="3">
        <v>42580</v>
      </c>
      <c r="X320" s="2">
        <v>655.7</v>
      </c>
      <c r="Y320" s="2">
        <f t="shared" si="6"/>
        <v>-1.22474020053007E-2</v>
      </c>
    </row>
    <row r="321" spans="23:25" x14ac:dyDescent="0.25">
      <c r="W321" s="3">
        <v>42579</v>
      </c>
      <c r="X321" s="2">
        <v>663.78</v>
      </c>
      <c r="Y321" s="2">
        <f t="shared" si="6"/>
        <v>-4.9891904405952739E-3</v>
      </c>
    </row>
    <row r="322" spans="23:25" x14ac:dyDescent="0.25">
      <c r="W322" s="3">
        <v>42578</v>
      </c>
      <c r="X322" s="2">
        <v>667.1</v>
      </c>
      <c r="Y322" s="2">
        <f t="shared" si="6"/>
        <v>8.8533461921853508E-3</v>
      </c>
    </row>
    <row r="323" spans="23:25" x14ac:dyDescent="0.25">
      <c r="W323" s="3">
        <v>42577</v>
      </c>
      <c r="X323" s="2">
        <v>661.22</v>
      </c>
      <c r="Y323" s="2">
        <f t="shared" si="6"/>
        <v>3.6514362214610579E-3</v>
      </c>
    </row>
    <row r="324" spans="23:25" x14ac:dyDescent="0.25">
      <c r="W324" s="3">
        <v>42576</v>
      </c>
      <c r="X324" s="2">
        <v>658.81</v>
      </c>
      <c r="Y324" s="2">
        <f t="shared" si="6"/>
        <v>1.2755372400567939E-2</v>
      </c>
    </row>
    <row r="325" spans="23:25" x14ac:dyDescent="0.25">
      <c r="W325" s="3">
        <v>42573</v>
      </c>
      <c r="X325" s="2">
        <v>650.46</v>
      </c>
      <c r="Y325" s="2">
        <f t="shared" si="6"/>
        <v>-5.840313698628767E-4</v>
      </c>
    </row>
    <row r="326" spans="23:25" x14ac:dyDescent="0.25">
      <c r="W326" s="3">
        <v>42572</v>
      </c>
      <c r="X326" s="2">
        <v>650.84</v>
      </c>
      <c r="Y326" s="2">
        <f t="shared" ref="Y326:Y389" si="7">LN(X326/X327)</f>
        <v>0</v>
      </c>
    </row>
    <row r="327" spans="23:25" x14ac:dyDescent="0.25">
      <c r="W327" s="3">
        <v>42571</v>
      </c>
      <c r="X327" s="2">
        <v>650.84</v>
      </c>
      <c r="Y327" s="2">
        <f t="shared" si="7"/>
        <v>-4.6083658014592848E-4</v>
      </c>
    </row>
    <row r="328" spans="23:25" x14ac:dyDescent="0.25">
      <c r="W328" s="3">
        <v>42570</v>
      </c>
      <c r="X328" s="2">
        <v>651.14</v>
      </c>
      <c r="Y328" s="2">
        <f t="shared" si="7"/>
        <v>3.7697281973508435E-3</v>
      </c>
    </row>
    <row r="329" spans="23:25" x14ac:dyDescent="0.25">
      <c r="W329" s="3">
        <v>42569</v>
      </c>
      <c r="X329" s="2">
        <v>648.69000000000005</v>
      </c>
      <c r="Y329" s="2">
        <f t="shared" si="7"/>
        <v>-5.549634148136872E-3</v>
      </c>
    </row>
    <row r="330" spans="23:25" x14ac:dyDescent="0.25">
      <c r="W330" s="3">
        <v>42566</v>
      </c>
      <c r="X330" s="2">
        <v>652.29999999999995</v>
      </c>
      <c r="Y330" s="2">
        <f t="shared" si="7"/>
        <v>2.0563824136483112E-3</v>
      </c>
    </row>
    <row r="331" spans="23:25" x14ac:dyDescent="0.25">
      <c r="W331" s="3">
        <v>42565</v>
      </c>
      <c r="X331" s="2">
        <v>650.96</v>
      </c>
      <c r="Y331" s="2">
        <f t="shared" si="7"/>
        <v>-8.2459868610145516E-3</v>
      </c>
    </row>
    <row r="332" spans="23:25" x14ac:dyDescent="0.25">
      <c r="W332" s="3">
        <v>42564</v>
      </c>
      <c r="X332" s="2">
        <v>656.35</v>
      </c>
      <c r="Y332" s="2">
        <f t="shared" si="7"/>
        <v>-5.1213193305350317E-3</v>
      </c>
    </row>
    <row r="333" spans="23:25" x14ac:dyDescent="0.25">
      <c r="W333" s="3">
        <v>42563</v>
      </c>
      <c r="X333" s="2">
        <v>659.72</v>
      </c>
      <c r="Y333" s="2">
        <f t="shared" si="7"/>
        <v>-1.8021706641153771E-3</v>
      </c>
    </row>
    <row r="334" spans="23:25" x14ac:dyDescent="0.25">
      <c r="W334" s="3">
        <v>42562</v>
      </c>
      <c r="X334" s="2">
        <v>660.91</v>
      </c>
      <c r="Y334" s="2">
        <f t="shared" si="7"/>
        <v>1.6960706723523357E-3</v>
      </c>
    </row>
    <row r="335" spans="23:25" x14ac:dyDescent="0.25">
      <c r="W335" s="3">
        <v>42559</v>
      </c>
      <c r="X335" s="2">
        <v>659.79</v>
      </c>
      <c r="Y335" s="2">
        <f t="shared" si="7"/>
        <v>-9.3530528409330738E-3</v>
      </c>
    </row>
    <row r="336" spans="23:25" x14ac:dyDescent="0.25">
      <c r="W336" s="3">
        <v>42558</v>
      </c>
      <c r="X336" s="2">
        <v>665.99</v>
      </c>
      <c r="Y336" s="2">
        <f t="shared" si="7"/>
        <v>5.0277080859598604E-3</v>
      </c>
    </row>
    <row r="337" spans="23:25" x14ac:dyDescent="0.25">
      <c r="W337" s="3">
        <v>42557</v>
      </c>
      <c r="X337" s="2">
        <v>662.65</v>
      </c>
      <c r="Y337" s="2">
        <f t="shared" si="7"/>
        <v>-9.8042920482250954E-4</v>
      </c>
    </row>
    <row r="338" spans="23:25" x14ac:dyDescent="0.25">
      <c r="W338" s="3">
        <v>42556</v>
      </c>
      <c r="X338" s="2">
        <v>663.3</v>
      </c>
      <c r="Y338" s="2">
        <f t="shared" si="7"/>
        <v>9.2389903683971382E-3</v>
      </c>
    </row>
    <row r="339" spans="23:25" x14ac:dyDescent="0.25">
      <c r="W339" s="3">
        <v>42555</v>
      </c>
      <c r="X339" s="2">
        <v>657.2</v>
      </c>
      <c r="Y339" s="2">
        <f t="shared" si="7"/>
        <v>-5.9772315646275187E-3</v>
      </c>
    </row>
    <row r="340" spans="23:25" x14ac:dyDescent="0.25">
      <c r="W340" s="3">
        <v>42552</v>
      </c>
      <c r="X340" s="2">
        <v>661.14</v>
      </c>
      <c r="Y340" s="2">
        <f t="shared" si="7"/>
        <v>-3.1712979054312933E-3</v>
      </c>
    </row>
    <row r="341" spans="23:25" x14ac:dyDescent="0.25">
      <c r="W341" s="3">
        <v>42551</v>
      </c>
      <c r="X341" s="2">
        <v>663.24</v>
      </c>
      <c r="Y341" s="2">
        <f t="shared" si="7"/>
        <v>1.9468912495058689E-3</v>
      </c>
    </row>
    <row r="342" spans="23:25" x14ac:dyDescent="0.25">
      <c r="W342" s="3">
        <v>42550</v>
      </c>
      <c r="X342" s="2">
        <v>661.95</v>
      </c>
      <c r="Y342" s="2">
        <f t="shared" si="7"/>
        <v>-7.6150139233194395E-3</v>
      </c>
    </row>
    <row r="343" spans="23:25" x14ac:dyDescent="0.25">
      <c r="W343" s="3">
        <v>42549</v>
      </c>
      <c r="X343" s="2">
        <v>667.01</v>
      </c>
      <c r="Y343" s="2">
        <f t="shared" si="7"/>
        <v>-2.2004653996857637E-2</v>
      </c>
    </row>
    <row r="344" spans="23:25" x14ac:dyDescent="0.25">
      <c r="W344" s="3">
        <v>42548</v>
      </c>
      <c r="X344" s="2">
        <v>681.85</v>
      </c>
      <c r="Y344" s="2">
        <f t="shared" si="7"/>
        <v>3.4377421174757797E-3</v>
      </c>
    </row>
    <row r="345" spans="23:25" x14ac:dyDescent="0.25">
      <c r="W345" s="3">
        <v>42545</v>
      </c>
      <c r="X345" s="2">
        <v>679.51</v>
      </c>
      <c r="Y345" s="2">
        <f t="shared" si="7"/>
        <v>1.5647682578112335E-2</v>
      </c>
    </row>
    <row r="346" spans="23:25" x14ac:dyDescent="0.25">
      <c r="W346" s="3">
        <v>42544</v>
      </c>
      <c r="X346" s="2">
        <v>668.96</v>
      </c>
      <c r="Y346" s="2">
        <f t="shared" si="7"/>
        <v>-7.8915255956322084E-3</v>
      </c>
    </row>
    <row r="347" spans="23:25" x14ac:dyDescent="0.25">
      <c r="W347" s="3">
        <v>42543</v>
      </c>
      <c r="X347" s="2">
        <v>674.26</v>
      </c>
      <c r="Y347" s="2">
        <f t="shared" si="7"/>
        <v>-1.7041206788363913E-3</v>
      </c>
    </row>
    <row r="348" spans="23:25" x14ac:dyDescent="0.25">
      <c r="W348" s="3">
        <v>42542</v>
      </c>
      <c r="X348" s="2">
        <v>675.41</v>
      </c>
      <c r="Y348" s="2">
        <f t="shared" si="7"/>
        <v>-4.1370606131145493E-3</v>
      </c>
    </row>
    <row r="349" spans="23:25" x14ac:dyDescent="0.25">
      <c r="W349" s="3">
        <v>42541</v>
      </c>
      <c r="X349" s="2">
        <v>678.21</v>
      </c>
      <c r="Y349" s="2">
        <f t="shared" si="7"/>
        <v>-8.6617489102195511E-3</v>
      </c>
    </row>
    <row r="350" spans="23:25" x14ac:dyDescent="0.25">
      <c r="W350" s="3">
        <v>42538</v>
      </c>
      <c r="X350" s="2">
        <v>684.11</v>
      </c>
      <c r="Y350" s="2">
        <f t="shared" si="7"/>
        <v>-7.2531631699051862E-3</v>
      </c>
    </row>
    <row r="351" spans="23:25" x14ac:dyDescent="0.25">
      <c r="W351" s="3">
        <v>42537</v>
      </c>
      <c r="X351" s="2">
        <v>689.09</v>
      </c>
      <c r="Y351" s="2">
        <f t="shared" si="7"/>
        <v>4.217329268584891E-3</v>
      </c>
    </row>
    <row r="352" spans="23:25" x14ac:dyDescent="0.25">
      <c r="W352" s="3">
        <v>42536</v>
      </c>
      <c r="X352" s="2">
        <v>686.19</v>
      </c>
      <c r="Y352" s="2">
        <f t="shared" si="7"/>
        <v>-3.8835000263975216E-3</v>
      </c>
    </row>
    <row r="353" spans="23:25" x14ac:dyDescent="0.25">
      <c r="W353" s="3">
        <v>42535</v>
      </c>
      <c r="X353" s="2">
        <v>688.86</v>
      </c>
      <c r="Y353" s="2">
        <f t="shared" si="7"/>
        <v>5.7360142130053714E-3</v>
      </c>
    </row>
    <row r="354" spans="23:25" x14ac:dyDescent="0.25">
      <c r="W354" s="3">
        <v>42534</v>
      </c>
      <c r="X354" s="2">
        <v>684.92</v>
      </c>
      <c r="Y354" s="2">
        <f t="shared" si="7"/>
        <v>2.0753869567659961E-3</v>
      </c>
    </row>
    <row r="355" spans="23:25" x14ac:dyDescent="0.25">
      <c r="W355" s="3">
        <v>42531</v>
      </c>
      <c r="X355" s="2">
        <v>683.5</v>
      </c>
      <c r="Y355" s="2">
        <f t="shared" si="7"/>
        <v>6.1196378328264925E-3</v>
      </c>
    </row>
    <row r="356" spans="23:25" x14ac:dyDescent="0.25">
      <c r="W356" s="3">
        <v>42530</v>
      </c>
      <c r="X356" s="2">
        <v>679.33</v>
      </c>
      <c r="Y356" s="2">
        <f t="shared" si="7"/>
        <v>7.8323980236720096E-3</v>
      </c>
    </row>
    <row r="357" spans="23:25" x14ac:dyDescent="0.25">
      <c r="W357" s="3">
        <v>42529</v>
      </c>
      <c r="X357" s="2">
        <v>674.03</v>
      </c>
      <c r="Y357" s="2">
        <f t="shared" si="7"/>
        <v>-6.7572320426239636E-3</v>
      </c>
    </row>
    <row r="358" spans="23:25" x14ac:dyDescent="0.25">
      <c r="W358" s="3">
        <v>42528</v>
      </c>
      <c r="X358" s="2">
        <v>678.6</v>
      </c>
      <c r="Y358" s="2">
        <f t="shared" si="7"/>
        <v>-1.354814214831194E-3</v>
      </c>
    </row>
    <row r="359" spans="23:25" x14ac:dyDescent="0.25">
      <c r="W359" s="3">
        <v>42527</v>
      </c>
      <c r="X359" s="2">
        <v>679.52</v>
      </c>
      <c r="Y359" s="2">
        <f t="shared" si="7"/>
        <v>-5.7814655749146814E-3</v>
      </c>
    </row>
    <row r="360" spans="23:25" x14ac:dyDescent="0.25">
      <c r="W360" s="3">
        <v>42524</v>
      </c>
      <c r="X360" s="2">
        <v>683.46</v>
      </c>
      <c r="Y360" s="2">
        <f t="shared" si="7"/>
        <v>-9.0450901786565622E-3</v>
      </c>
    </row>
    <row r="361" spans="23:25" x14ac:dyDescent="0.25">
      <c r="W361" s="3">
        <v>42523</v>
      </c>
      <c r="X361" s="2">
        <v>689.67</v>
      </c>
      <c r="Y361" s="2">
        <f t="shared" si="7"/>
        <v>-3.1270383787278034E-3</v>
      </c>
    </row>
    <row r="362" spans="23:25" x14ac:dyDescent="0.25">
      <c r="W362" s="3">
        <v>42522</v>
      </c>
      <c r="X362" s="2">
        <v>691.83</v>
      </c>
      <c r="Y362" s="2">
        <f t="shared" si="7"/>
        <v>7.9530916411630942E-4</v>
      </c>
    </row>
    <row r="363" spans="23:25" x14ac:dyDescent="0.25">
      <c r="W363" s="3">
        <v>42521</v>
      </c>
      <c r="X363" s="2">
        <v>691.28</v>
      </c>
      <c r="Y363" s="2">
        <f t="shared" si="7"/>
        <v>9.4072703422911101E-4</v>
      </c>
    </row>
    <row r="364" spans="23:25" x14ac:dyDescent="0.25">
      <c r="W364" s="3">
        <v>42520</v>
      </c>
      <c r="X364" s="2">
        <v>690.63</v>
      </c>
      <c r="Y364" s="2">
        <f t="shared" si="7"/>
        <v>7.2369310530517265E-3</v>
      </c>
    </row>
    <row r="365" spans="23:25" x14ac:dyDescent="0.25">
      <c r="W365" s="3">
        <v>42517</v>
      </c>
      <c r="X365" s="2">
        <v>685.65</v>
      </c>
      <c r="Y365" s="2">
        <f t="shared" si="7"/>
        <v>-2.8981517274297677E-3</v>
      </c>
    </row>
    <row r="366" spans="23:25" x14ac:dyDescent="0.25">
      <c r="W366" s="3">
        <v>42516</v>
      </c>
      <c r="X366" s="2">
        <v>687.64</v>
      </c>
      <c r="Y366" s="2">
        <f t="shared" si="7"/>
        <v>-5.4964715956393566E-3</v>
      </c>
    </row>
    <row r="367" spans="23:25" x14ac:dyDescent="0.25">
      <c r="W367" s="3">
        <v>42515</v>
      </c>
      <c r="X367" s="2">
        <v>691.43</v>
      </c>
      <c r="Y367" s="2">
        <f t="shared" si="7"/>
        <v>-5.4808093006663413E-3</v>
      </c>
    </row>
    <row r="368" spans="23:25" x14ac:dyDescent="0.25">
      <c r="W368" s="3">
        <v>42514</v>
      </c>
      <c r="X368" s="2">
        <v>695.23</v>
      </c>
      <c r="Y368" s="2">
        <f t="shared" si="7"/>
        <v>1.5114331981024194E-3</v>
      </c>
    </row>
    <row r="369" spans="23:25" x14ac:dyDescent="0.25">
      <c r="W369" s="3">
        <v>42513</v>
      </c>
      <c r="X369" s="2">
        <v>694.18</v>
      </c>
      <c r="Y369" s="2">
        <f t="shared" si="7"/>
        <v>4.3454791013558718E-3</v>
      </c>
    </row>
    <row r="370" spans="23:25" x14ac:dyDescent="0.25">
      <c r="W370" s="3">
        <v>42510</v>
      </c>
      <c r="X370" s="2">
        <v>691.17</v>
      </c>
      <c r="Y370" s="2">
        <f t="shared" si="7"/>
        <v>-6.6477046426648501E-3</v>
      </c>
    </row>
    <row r="371" spans="23:25" x14ac:dyDescent="0.25">
      <c r="W371" s="3">
        <v>42509</v>
      </c>
      <c r="X371" s="2">
        <v>695.78</v>
      </c>
      <c r="Y371" s="2">
        <f t="shared" si="7"/>
        <v>7.8203177496025764E-3</v>
      </c>
    </row>
    <row r="372" spans="23:25" x14ac:dyDescent="0.25">
      <c r="W372" s="3">
        <v>42508</v>
      </c>
      <c r="X372" s="2">
        <v>690.36</v>
      </c>
      <c r="Y372" s="2">
        <f t="shared" si="7"/>
        <v>1.8558260850340181E-3</v>
      </c>
    </row>
    <row r="373" spans="23:25" x14ac:dyDescent="0.25">
      <c r="W373" s="3">
        <v>42507</v>
      </c>
      <c r="X373" s="2">
        <v>689.08</v>
      </c>
      <c r="Y373" s="2">
        <f t="shared" si="7"/>
        <v>-7.5179627745124234E-3</v>
      </c>
    </row>
    <row r="374" spans="23:25" x14ac:dyDescent="0.25">
      <c r="W374" s="3">
        <v>42506</v>
      </c>
      <c r="X374" s="2">
        <v>694.28</v>
      </c>
      <c r="Y374" s="2">
        <f t="shared" si="7"/>
        <v>5.1842394282922231E-3</v>
      </c>
    </row>
    <row r="375" spans="23:25" x14ac:dyDescent="0.25">
      <c r="W375" s="3">
        <v>42503</v>
      </c>
      <c r="X375" s="2">
        <v>690.69</v>
      </c>
      <c r="Y375" s="2">
        <f t="shared" si="7"/>
        <v>8.3452550269899929E-3</v>
      </c>
    </row>
    <row r="376" spans="23:25" x14ac:dyDescent="0.25">
      <c r="W376" s="3">
        <v>42502</v>
      </c>
      <c r="X376" s="2">
        <v>684.95</v>
      </c>
      <c r="Y376" s="2">
        <f t="shared" si="7"/>
        <v>6.9442688740051365E-3</v>
      </c>
    </row>
    <row r="377" spans="23:25" x14ac:dyDescent="0.25">
      <c r="W377" s="3">
        <v>42501</v>
      </c>
      <c r="X377" s="2">
        <v>680.21</v>
      </c>
      <c r="Y377" s="2">
        <f t="shared" si="7"/>
        <v>2.1929026470758665E-3</v>
      </c>
    </row>
    <row r="378" spans="23:25" x14ac:dyDescent="0.25">
      <c r="W378" s="3">
        <v>42500</v>
      </c>
      <c r="X378" s="2">
        <v>678.72</v>
      </c>
      <c r="Y378" s="2">
        <f t="shared" si="7"/>
        <v>5.0664431385422665E-3</v>
      </c>
    </row>
    <row r="379" spans="23:25" x14ac:dyDescent="0.25">
      <c r="W379" s="3">
        <v>42499</v>
      </c>
      <c r="X379" s="2">
        <v>675.29</v>
      </c>
      <c r="Y379" s="2">
        <f t="shared" si="7"/>
        <v>1.5686069384937291E-2</v>
      </c>
    </row>
    <row r="380" spans="23:25" x14ac:dyDescent="0.25">
      <c r="W380" s="3">
        <v>42496</v>
      </c>
      <c r="X380" s="2">
        <v>664.78</v>
      </c>
      <c r="Y380" s="2">
        <f t="shared" si="7"/>
        <v>-2.3889129792508353E-3</v>
      </c>
    </row>
    <row r="381" spans="23:25" x14ac:dyDescent="0.25">
      <c r="W381" s="3">
        <v>42495</v>
      </c>
      <c r="X381" s="2">
        <v>666.37</v>
      </c>
      <c r="Y381" s="2">
        <f t="shared" si="7"/>
        <v>-5.3281574828163624E-3</v>
      </c>
    </row>
    <row r="382" spans="23:25" x14ac:dyDescent="0.25">
      <c r="W382" s="3">
        <v>42494</v>
      </c>
      <c r="X382" s="2">
        <v>669.93</v>
      </c>
      <c r="Y382" s="2">
        <f t="shared" si="7"/>
        <v>1.5237073845166217E-3</v>
      </c>
    </row>
    <row r="383" spans="23:25" x14ac:dyDescent="0.25">
      <c r="W383" s="3">
        <v>42493</v>
      </c>
      <c r="X383" s="2">
        <v>668.91</v>
      </c>
      <c r="Y383" s="2">
        <f t="shared" si="7"/>
        <v>1.0912806711330415E-2</v>
      </c>
    </row>
    <row r="384" spans="23:25" x14ac:dyDescent="0.25">
      <c r="W384" s="3">
        <v>42492</v>
      </c>
      <c r="X384" s="2">
        <v>661.65</v>
      </c>
      <c r="Y384" s="2">
        <f t="shared" si="7"/>
        <v>1.815294349185714E-3</v>
      </c>
    </row>
    <row r="385" spans="23:25" x14ac:dyDescent="0.25">
      <c r="W385" s="3">
        <v>42489</v>
      </c>
      <c r="X385" s="2">
        <v>660.45</v>
      </c>
      <c r="Y385" s="2">
        <f t="shared" si="7"/>
        <v>-2.2709208681672772E-4</v>
      </c>
    </row>
    <row r="386" spans="23:25" x14ac:dyDescent="0.25">
      <c r="W386" s="3">
        <v>42488</v>
      </c>
      <c r="X386" s="2">
        <v>660.6</v>
      </c>
      <c r="Y386" s="2">
        <f t="shared" si="7"/>
        <v>-9.4616067282033561E-3</v>
      </c>
    </row>
    <row r="387" spans="23:25" x14ac:dyDescent="0.25">
      <c r="W387" s="3">
        <v>42487</v>
      </c>
      <c r="X387" s="2">
        <v>666.88</v>
      </c>
      <c r="Y387" s="2">
        <f t="shared" si="7"/>
        <v>-2.0522353341356834E-3</v>
      </c>
    </row>
    <row r="388" spans="23:25" x14ac:dyDescent="0.25">
      <c r="W388" s="3">
        <v>42486</v>
      </c>
      <c r="X388" s="2">
        <v>668.25</v>
      </c>
      <c r="Y388" s="2">
        <f t="shared" si="7"/>
        <v>-2.4810199849124499E-3</v>
      </c>
    </row>
    <row r="389" spans="23:25" x14ac:dyDescent="0.25">
      <c r="W389" s="3">
        <v>42485</v>
      </c>
      <c r="X389" s="2">
        <v>669.91</v>
      </c>
      <c r="Y389" s="2">
        <f t="shared" si="7"/>
        <v>1.957401017942507E-3</v>
      </c>
    </row>
    <row r="390" spans="23:25" x14ac:dyDescent="0.25">
      <c r="W390" s="3">
        <v>42482</v>
      </c>
      <c r="X390" s="2">
        <v>668.6</v>
      </c>
      <c r="Y390" s="2">
        <f t="shared" ref="Y390:Y453" si="8">LN(X390/X391)</f>
        <v>5.3087118363158332E-3</v>
      </c>
    </row>
    <row r="391" spans="23:25" x14ac:dyDescent="0.25">
      <c r="W391" s="3">
        <v>42481</v>
      </c>
      <c r="X391" s="2">
        <v>665.06</v>
      </c>
      <c r="Y391" s="2">
        <f t="shared" si="8"/>
        <v>8.0314441376578543E-3</v>
      </c>
    </row>
    <row r="392" spans="23:25" x14ac:dyDescent="0.25">
      <c r="W392" s="3">
        <v>42480</v>
      </c>
      <c r="X392" s="2">
        <v>659.74</v>
      </c>
      <c r="Y392" s="2">
        <f t="shared" si="8"/>
        <v>-1.6508026799554982E-3</v>
      </c>
    </row>
    <row r="393" spans="23:25" x14ac:dyDescent="0.25">
      <c r="W393" s="3">
        <v>42479</v>
      </c>
      <c r="X393" s="2">
        <v>660.83</v>
      </c>
      <c r="Y393" s="2">
        <f t="shared" si="8"/>
        <v>-3.9568722904654947E-3</v>
      </c>
    </row>
    <row r="394" spans="23:25" x14ac:dyDescent="0.25">
      <c r="W394" s="3">
        <v>42478</v>
      </c>
      <c r="X394" s="2">
        <v>663.45</v>
      </c>
      <c r="Y394" s="2">
        <f t="shared" si="8"/>
        <v>-4.9916658802682213E-3</v>
      </c>
    </row>
    <row r="395" spans="23:25" x14ac:dyDescent="0.25">
      <c r="W395" s="3">
        <v>42475</v>
      </c>
      <c r="X395" s="2">
        <v>666.77</v>
      </c>
      <c r="Y395" s="2">
        <f t="shared" si="8"/>
        <v>4.0124183160457818E-3</v>
      </c>
    </row>
    <row r="396" spans="23:25" x14ac:dyDescent="0.25">
      <c r="W396" s="3">
        <v>42474</v>
      </c>
      <c r="X396" s="2">
        <v>664.1</v>
      </c>
      <c r="Y396" s="2">
        <f t="shared" si="8"/>
        <v>-9.8742926521357289E-3</v>
      </c>
    </row>
    <row r="397" spans="23:25" x14ac:dyDescent="0.25">
      <c r="W397" s="3">
        <v>42473</v>
      </c>
      <c r="X397" s="2">
        <v>670.69</v>
      </c>
      <c r="Y397" s="2">
        <f t="shared" si="8"/>
        <v>-3.9582206972471334E-3</v>
      </c>
    </row>
    <row r="398" spans="23:25" x14ac:dyDescent="0.25">
      <c r="W398" s="3">
        <v>42472</v>
      </c>
      <c r="X398" s="2">
        <v>673.35</v>
      </c>
      <c r="Y398" s="2">
        <f t="shared" si="8"/>
        <v>-9.5186730488836021E-3</v>
      </c>
    </row>
    <row r="399" spans="23:25" x14ac:dyDescent="0.25">
      <c r="W399" s="3">
        <v>42471</v>
      </c>
      <c r="X399" s="2">
        <v>679.79</v>
      </c>
      <c r="Y399" s="2">
        <f t="shared" si="8"/>
        <v>-4.7255738071063378E-3</v>
      </c>
    </row>
    <row r="400" spans="23:25" x14ac:dyDescent="0.25">
      <c r="W400" s="3">
        <v>42468</v>
      </c>
      <c r="X400" s="2">
        <v>683.01</v>
      </c>
      <c r="Y400" s="2">
        <f t="shared" si="8"/>
        <v>-1.1712173353564178E-4</v>
      </c>
    </row>
    <row r="401" spans="23:25" x14ac:dyDescent="0.25">
      <c r="W401" s="3">
        <v>42467</v>
      </c>
      <c r="X401" s="2">
        <v>683.09</v>
      </c>
      <c r="Y401" s="2">
        <f t="shared" si="8"/>
        <v>1.2654946837765879E-2</v>
      </c>
    </row>
    <row r="402" spans="23:25" x14ac:dyDescent="0.25">
      <c r="W402" s="3">
        <v>42466</v>
      </c>
      <c r="X402" s="2">
        <v>674.5</v>
      </c>
      <c r="Y402" s="2">
        <f t="shared" si="8"/>
        <v>-1.4074597678798285E-3</v>
      </c>
    </row>
    <row r="403" spans="23:25" x14ac:dyDescent="0.25">
      <c r="W403" s="3">
        <v>42465</v>
      </c>
      <c r="X403" s="2">
        <v>675.45</v>
      </c>
      <c r="Y403" s="2">
        <f t="shared" si="8"/>
        <v>7.5642538990177881E-3</v>
      </c>
    </row>
    <row r="404" spans="23:25" x14ac:dyDescent="0.25">
      <c r="W404" s="3">
        <v>42464</v>
      </c>
      <c r="X404" s="2">
        <v>670.36</v>
      </c>
      <c r="Y404" s="2">
        <f t="shared" si="8"/>
        <v>1.7916870535927818E-3</v>
      </c>
    </row>
    <row r="405" spans="23:25" x14ac:dyDescent="0.25">
      <c r="W405" s="3">
        <v>42461</v>
      </c>
      <c r="X405" s="2">
        <v>669.16</v>
      </c>
      <c r="Y405" s="2">
        <f t="shared" si="8"/>
        <v>2.1842235992566876E-3</v>
      </c>
    </row>
    <row r="406" spans="23:25" x14ac:dyDescent="0.25">
      <c r="W406" s="3">
        <v>42460</v>
      </c>
      <c r="X406" s="2">
        <v>667.7</v>
      </c>
      <c r="Y406" s="2">
        <f t="shared" si="8"/>
        <v>-7.9806502262787429E-3</v>
      </c>
    </row>
    <row r="407" spans="23:25" x14ac:dyDescent="0.25">
      <c r="W407" s="3">
        <v>42459</v>
      </c>
      <c r="X407" s="2">
        <v>673.05</v>
      </c>
      <c r="Y407" s="2">
        <f t="shared" si="8"/>
        <v>-1.2799395266933928E-2</v>
      </c>
    </row>
    <row r="408" spans="23:25" x14ac:dyDescent="0.25">
      <c r="W408" s="3">
        <v>42458</v>
      </c>
      <c r="X408" s="2">
        <v>681.72</v>
      </c>
      <c r="Y408" s="2">
        <f t="shared" si="8"/>
        <v>3.8653497175251297E-3</v>
      </c>
    </row>
    <row r="409" spans="23:25" x14ac:dyDescent="0.25">
      <c r="W409" s="3">
        <v>42457</v>
      </c>
      <c r="X409" s="2">
        <v>679.09</v>
      </c>
      <c r="Y409" s="2">
        <f t="shared" si="8"/>
        <v>-2.5149106196534978E-3</v>
      </c>
    </row>
    <row r="410" spans="23:25" x14ac:dyDescent="0.25">
      <c r="W410" s="3">
        <v>42454</v>
      </c>
      <c r="X410" s="2">
        <v>680.8</v>
      </c>
      <c r="Y410" s="2">
        <f t="shared" si="8"/>
        <v>-1.7624768720539679E-4</v>
      </c>
    </row>
    <row r="411" spans="23:25" x14ac:dyDescent="0.25">
      <c r="W411" s="3">
        <v>42453</v>
      </c>
      <c r="X411" s="2">
        <v>680.92</v>
      </c>
      <c r="Y411" s="2">
        <f t="shared" si="8"/>
        <v>4.4155380681207175E-3</v>
      </c>
    </row>
    <row r="412" spans="23:25" x14ac:dyDescent="0.25">
      <c r="W412" s="3">
        <v>42452</v>
      </c>
      <c r="X412" s="2">
        <v>677.92</v>
      </c>
      <c r="Y412" s="2">
        <f t="shared" si="8"/>
        <v>6.5709870886499515E-3</v>
      </c>
    </row>
    <row r="413" spans="23:25" x14ac:dyDescent="0.25">
      <c r="W413" s="3">
        <v>42451</v>
      </c>
      <c r="X413" s="2">
        <v>673.48</v>
      </c>
      <c r="Y413" s="2">
        <f t="shared" si="8"/>
        <v>-4.7106313128420941E-3</v>
      </c>
    </row>
    <row r="414" spans="23:25" x14ac:dyDescent="0.25">
      <c r="W414" s="3">
        <v>42450</v>
      </c>
      <c r="X414" s="2">
        <v>676.66</v>
      </c>
      <c r="Y414" s="2">
        <f t="shared" si="8"/>
        <v>1.4789401654520071E-3</v>
      </c>
    </row>
    <row r="415" spans="23:25" x14ac:dyDescent="0.25">
      <c r="W415" s="3">
        <v>42447</v>
      </c>
      <c r="X415" s="2">
        <v>675.66</v>
      </c>
      <c r="Y415" s="2">
        <f t="shared" si="8"/>
        <v>8.8153448469104889E-3</v>
      </c>
    </row>
    <row r="416" spans="23:25" x14ac:dyDescent="0.25">
      <c r="W416" s="3">
        <v>42446</v>
      </c>
      <c r="X416" s="2">
        <v>669.73</v>
      </c>
      <c r="Y416" s="2">
        <f t="shared" si="8"/>
        <v>-2.4425632830986907E-2</v>
      </c>
    </row>
    <row r="417" spans="23:25" x14ac:dyDescent="0.25">
      <c r="W417" s="3">
        <v>42445</v>
      </c>
      <c r="X417" s="2">
        <v>686.29</v>
      </c>
      <c r="Y417" s="2">
        <f t="shared" si="8"/>
        <v>-1.8488195388905893E-3</v>
      </c>
    </row>
    <row r="418" spans="23:25" x14ac:dyDescent="0.25">
      <c r="W418" s="3">
        <v>42444</v>
      </c>
      <c r="X418" s="2">
        <v>687.56</v>
      </c>
      <c r="Y418" s="2">
        <f t="shared" si="8"/>
        <v>8.5447509894786659E-3</v>
      </c>
    </row>
    <row r="419" spans="23:25" x14ac:dyDescent="0.25">
      <c r="W419" s="3">
        <v>42443</v>
      </c>
      <c r="X419" s="2">
        <v>681.71</v>
      </c>
      <c r="Y419" s="2">
        <f t="shared" si="8"/>
        <v>-2.1686578944188238E-3</v>
      </c>
    </row>
    <row r="420" spans="23:25" x14ac:dyDescent="0.25">
      <c r="W420" s="3">
        <v>42440</v>
      </c>
      <c r="X420" s="2">
        <v>683.19</v>
      </c>
      <c r="Y420" s="2">
        <f t="shared" si="8"/>
        <v>4.3912613905592942E-5</v>
      </c>
    </row>
    <row r="421" spans="23:25" x14ac:dyDescent="0.25">
      <c r="W421" s="3">
        <v>42439</v>
      </c>
      <c r="X421" s="2">
        <v>683.16</v>
      </c>
      <c r="Y421" s="2">
        <f t="shared" si="8"/>
        <v>1.145359731969906E-2</v>
      </c>
    </row>
    <row r="422" spans="23:25" x14ac:dyDescent="0.25">
      <c r="W422" s="3">
        <v>42438</v>
      </c>
      <c r="X422" s="2">
        <v>675.38</v>
      </c>
      <c r="Y422" s="2">
        <f t="shared" si="8"/>
        <v>-1.0487031627823135E-2</v>
      </c>
    </row>
    <row r="423" spans="23:25" x14ac:dyDescent="0.25">
      <c r="W423" s="3">
        <v>42437</v>
      </c>
      <c r="X423" s="2">
        <v>682.5</v>
      </c>
      <c r="Y423" s="2">
        <f t="shared" si="8"/>
        <v>5.0088604196040117E-3</v>
      </c>
    </row>
    <row r="424" spans="23:25" x14ac:dyDescent="0.25">
      <c r="W424" s="3">
        <v>42436</v>
      </c>
      <c r="X424" s="2">
        <v>679.09</v>
      </c>
      <c r="Y424" s="2">
        <f t="shared" si="8"/>
        <v>-1.5891002858489085E-3</v>
      </c>
    </row>
    <row r="425" spans="23:25" x14ac:dyDescent="0.25">
      <c r="W425" s="3">
        <v>42433</v>
      </c>
      <c r="X425" s="2">
        <v>680.17</v>
      </c>
      <c r="Y425" s="2">
        <f t="shared" si="8"/>
        <v>-1.0020636954755087E-2</v>
      </c>
    </row>
    <row r="426" spans="23:25" x14ac:dyDescent="0.25">
      <c r="W426" s="3">
        <v>42432</v>
      </c>
      <c r="X426" s="2">
        <v>687.02</v>
      </c>
      <c r="Y426" s="2">
        <f t="shared" si="8"/>
        <v>1.0339831843131319E-3</v>
      </c>
    </row>
    <row r="427" spans="23:25" x14ac:dyDescent="0.25">
      <c r="W427" s="3">
        <v>42431</v>
      </c>
      <c r="X427" s="2">
        <v>686.31</v>
      </c>
      <c r="Y427" s="2">
        <f t="shared" si="8"/>
        <v>-9.2820204924508199E-3</v>
      </c>
    </row>
    <row r="428" spans="23:25" x14ac:dyDescent="0.25">
      <c r="W428" s="3">
        <v>42430</v>
      </c>
      <c r="X428" s="2">
        <v>692.71</v>
      </c>
      <c r="Y428" s="2">
        <f t="shared" si="8"/>
        <v>-4.752586859043003E-3</v>
      </c>
    </row>
    <row r="429" spans="23:25" x14ac:dyDescent="0.25">
      <c r="W429" s="3">
        <v>42429</v>
      </c>
      <c r="X429" s="2">
        <v>696.01</v>
      </c>
      <c r="Y429" s="2">
        <f t="shared" si="8"/>
        <v>6.2116924407564621E-3</v>
      </c>
    </row>
    <row r="430" spans="23:25" x14ac:dyDescent="0.25">
      <c r="W430" s="3">
        <v>42426</v>
      </c>
      <c r="X430" s="2">
        <v>691.7</v>
      </c>
      <c r="Y430" s="2">
        <f t="shared" si="8"/>
        <v>-4.625213275874393E-4</v>
      </c>
    </row>
    <row r="431" spans="23:25" x14ac:dyDescent="0.25">
      <c r="W431" s="3">
        <v>42425</v>
      </c>
      <c r="X431" s="2">
        <v>692.02</v>
      </c>
      <c r="Y431" s="2">
        <f t="shared" si="8"/>
        <v>-5.8497393236425013E-3</v>
      </c>
    </row>
    <row r="432" spans="23:25" x14ac:dyDescent="0.25">
      <c r="W432" s="3">
        <v>42424</v>
      </c>
      <c r="X432" s="2">
        <v>696.08</v>
      </c>
      <c r="Y432" s="2">
        <f t="shared" si="8"/>
        <v>-3.7345054368903254E-4</v>
      </c>
    </row>
    <row r="433" spans="23:25" x14ac:dyDescent="0.25">
      <c r="W433" s="3">
        <v>42423</v>
      </c>
      <c r="X433" s="2">
        <v>696.34</v>
      </c>
      <c r="Y433" s="2">
        <f t="shared" si="8"/>
        <v>7.1050560109491706E-3</v>
      </c>
    </row>
    <row r="434" spans="23:25" x14ac:dyDescent="0.25">
      <c r="W434" s="3">
        <v>42422</v>
      </c>
      <c r="X434" s="2">
        <v>691.41</v>
      </c>
      <c r="Y434" s="2">
        <f t="shared" si="8"/>
        <v>-1.231877241615334E-2</v>
      </c>
    </row>
    <row r="435" spans="23:25" x14ac:dyDescent="0.25">
      <c r="W435" s="3">
        <v>42419</v>
      </c>
      <c r="X435" s="2">
        <v>699.98</v>
      </c>
      <c r="Y435" s="2">
        <f t="shared" si="8"/>
        <v>-3.2661822582270472E-3</v>
      </c>
    </row>
    <row r="436" spans="23:25" x14ac:dyDescent="0.25">
      <c r="W436" s="3">
        <v>42418</v>
      </c>
      <c r="X436" s="2">
        <v>702.27</v>
      </c>
      <c r="Y436" s="2">
        <f t="shared" si="8"/>
        <v>2.6663450531924735E-3</v>
      </c>
    </row>
    <row r="437" spans="23:25" x14ac:dyDescent="0.25">
      <c r="W437" s="3">
        <v>42417</v>
      </c>
      <c r="X437" s="2">
        <v>700.4</v>
      </c>
      <c r="Y437" s="2">
        <f t="shared" si="8"/>
        <v>-1.2528274078119418E-2</v>
      </c>
    </row>
    <row r="438" spans="23:25" x14ac:dyDescent="0.25">
      <c r="W438" s="3">
        <v>42416</v>
      </c>
      <c r="X438" s="2">
        <v>709.23</v>
      </c>
      <c r="Y438" s="2">
        <f t="shared" si="8"/>
        <v>1.1372460278027005E-2</v>
      </c>
    </row>
    <row r="439" spans="23:25" x14ac:dyDescent="0.25">
      <c r="W439" s="3">
        <v>42415</v>
      </c>
      <c r="X439" s="2">
        <v>701.21</v>
      </c>
      <c r="Y439" s="2">
        <f t="shared" si="8"/>
        <v>-6.6378371632433509E-3</v>
      </c>
    </row>
    <row r="440" spans="23:25" x14ac:dyDescent="0.25">
      <c r="W440" s="3">
        <v>42412</v>
      </c>
      <c r="X440" s="2">
        <v>705.88</v>
      </c>
      <c r="Y440" s="2">
        <f t="shared" si="8"/>
        <v>-1.0989431230495585E-2</v>
      </c>
    </row>
    <row r="441" spans="23:25" x14ac:dyDescent="0.25">
      <c r="W441" s="3">
        <v>42411</v>
      </c>
      <c r="X441" s="2">
        <v>713.68</v>
      </c>
      <c r="Y441" s="2">
        <f t="shared" si="8"/>
        <v>1.2338064489285658E-3</v>
      </c>
    </row>
    <row r="442" spans="23:25" x14ac:dyDescent="0.25">
      <c r="W442" s="3">
        <v>42410</v>
      </c>
      <c r="X442" s="2">
        <v>712.8</v>
      </c>
      <c r="Y442" s="2">
        <f t="shared" si="8"/>
        <v>6.5958897369317677E-4</v>
      </c>
    </row>
    <row r="443" spans="23:25" x14ac:dyDescent="0.25">
      <c r="W443" s="3">
        <v>42409</v>
      </c>
      <c r="X443" s="2">
        <v>712.33</v>
      </c>
      <c r="Y443" s="2">
        <f t="shared" si="8"/>
        <v>3.614402460958779E-3</v>
      </c>
    </row>
    <row r="444" spans="23:25" x14ac:dyDescent="0.25">
      <c r="W444" s="3">
        <v>42408</v>
      </c>
      <c r="X444" s="2">
        <v>709.76</v>
      </c>
      <c r="Y444" s="2">
        <f t="shared" si="8"/>
        <v>7.0837547277256665E-3</v>
      </c>
    </row>
    <row r="445" spans="23:25" x14ac:dyDescent="0.25">
      <c r="W445" s="3">
        <v>42405</v>
      </c>
      <c r="X445" s="2">
        <v>704.75</v>
      </c>
      <c r="Y445" s="2">
        <f t="shared" si="8"/>
        <v>1.0656078237966863E-2</v>
      </c>
    </row>
    <row r="446" spans="23:25" x14ac:dyDescent="0.25">
      <c r="W446" s="3">
        <v>42404</v>
      </c>
      <c r="X446" s="2">
        <v>697.28</v>
      </c>
      <c r="Y446" s="2">
        <f t="shared" si="8"/>
        <v>-1.3702161420653359E-2</v>
      </c>
    </row>
    <row r="447" spans="23:25" x14ac:dyDescent="0.25">
      <c r="W447" s="3">
        <v>42403</v>
      </c>
      <c r="X447" s="2">
        <v>706.9</v>
      </c>
      <c r="Y447" s="2">
        <f t="shared" si="8"/>
        <v>-9.2091277022582785E-3</v>
      </c>
    </row>
    <row r="448" spans="23:25" x14ac:dyDescent="0.25">
      <c r="W448" s="3">
        <v>42402</v>
      </c>
      <c r="X448" s="2">
        <v>713.44</v>
      </c>
      <c r="Y448" s="2">
        <f t="shared" si="8"/>
        <v>1.9361633547580516E-3</v>
      </c>
    </row>
    <row r="449" spans="23:25" x14ac:dyDescent="0.25">
      <c r="W449" s="3">
        <v>42401</v>
      </c>
      <c r="X449" s="2">
        <v>712.06</v>
      </c>
      <c r="Y449" s="2">
        <f t="shared" si="8"/>
        <v>6.4622173272834479E-4</v>
      </c>
    </row>
    <row r="450" spans="23:25" x14ac:dyDescent="0.25">
      <c r="W450" s="3">
        <v>42398</v>
      </c>
      <c r="X450" s="2">
        <v>711.6</v>
      </c>
      <c r="Y450" s="2">
        <f t="shared" si="8"/>
        <v>2.0679039252709135E-3</v>
      </c>
    </row>
    <row r="451" spans="23:25" x14ac:dyDescent="0.25">
      <c r="W451" s="3">
        <v>42397</v>
      </c>
      <c r="X451" s="2">
        <v>710.13</v>
      </c>
      <c r="Y451" s="2">
        <f t="shared" si="8"/>
        <v>-6.6246786087640055E-3</v>
      </c>
    </row>
    <row r="452" spans="23:25" x14ac:dyDescent="0.25">
      <c r="W452" s="3">
        <v>42396</v>
      </c>
      <c r="X452" s="2">
        <v>714.85</v>
      </c>
      <c r="Y452" s="2">
        <f t="shared" si="8"/>
        <v>-3.951056775854854E-3</v>
      </c>
    </row>
    <row r="453" spans="23:25" x14ac:dyDescent="0.25">
      <c r="W453" s="3">
        <v>42395</v>
      </c>
      <c r="X453" s="2">
        <v>717.68</v>
      </c>
      <c r="Y453" s="2">
        <f t="shared" si="8"/>
        <v>-4.1714234964712856E-3</v>
      </c>
    </row>
    <row r="454" spans="23:25" x14ac:dyDescent="0.25">
      <c r="W454" s="3">
        <v>42394</v>
      </c>
      <c r="X454" s="2">
        <v>720.68</v>
      </c>
      <c r="Y454" s="2">
        <f t="shared" ref="Y454:Y517" si="9">LN(X454/X455)</f>
        <v>6.9480984353386468E-3</v>
      </c>
    </row>
    <row r="455" spans="23:25" x14ac:dyDescent="0.25">
      <c r="W455" s="3">
        <v>42391</v>
      </c>
      <c r="X455" s="2">
        <v>715.69</v>
      </c>
      <c r="Y455" s="2">
        <f t="shared" si="9"/>
        <v>-1.2662439230924539E-2</v>
      </c>
    </row>
    <row r="456" spans="23:25" x14ac:dyDescent="0.25">
      <c r="W456" s="3">
        <v>42390</v>
      </c>
      <c r="X456" s="2">
        <v>724.81</v>
      </c>
      <c r="Y456" s="2">
        <f t="shared" si="9"/>
        <v>-5.9150607149486938E-3</v>
      </c>
    </row>
    <row r="457" spans="23:25" x14ac:dyDescent="0.25">
      <c r="W457" s="3">
        <v>42389</v>
      </c>
      <c r="X457" s="2">
        <v>729.11</v>
      </c>
      <c r="Y457" s="2">
        <f t="shared" si="9"/>
        <v>4.6879059739425846E-3</v>
      </c>
    </row>
    <row r="458" spans="23:25" x14ac:dyDescent="0.25">
      <c r="W458" s="3">
        <v>42388</v>
      </c>
      <c r="X458" s="2">
        <v>725.7</v>
      </c>
      <c r="Y458" s="2">
        <f t="shared" si="9"/>
        <v>-6.1817629374452563E-3</v>
      </c>
    </row>
    <row r="459" spans="23:25" x14ac:dyDescent="0.25">
      <c r="W459" s="3">
        <v>42387</v>
      </c>
      <c r="X459" s="2">
        <v>730.2</v>
      </c>
      <c r="Y459" s="2">
        <f t="shared" si="9"/>
        <v>-1.3411982467297059E-3</v>
      </c>
    </row>
    <row r="460" spans="23:25" x14ac:dyDescent="0.25">
      <c r="W460" s="3">
        <v>42384</v>
      </c>
      <c r="X460" s="2">
        <v>731.18</v>
      </c>
      <c r="Y460" s="2">
        <f t="shared" si="9"/>
        <v>7.7572452063873936E-3</v>
      </c>
    </row>
    <row r="461" spans="23:25" x14ac:dyDescent="0.25">
      <c r="W461" s="3">
        <v>42383</v>
      </c>
      <c r="X461" s="2">
        <v>725.53</v>
      </c>
      <c r="Y461" s="2">
        <f t="shared" si="9"/>
        <v>-1.1020347429717226E-3</v>
      </c>
    </row>
    <row r="462" spans="23:25" x14ac:dyDescent="0.25">
      <c r="W462" s="3">
        <v>42382</v>
      </c>
      <c r="X462" s="2">
        <v>726.33</v>
      </c>
      <c r="Y462" s="2">
        <f t="shared" si="9"/>
        <v>-6.7235907398355459E-3</v>
      </c>
    </row>
    <row r="463" spans="23:25" x14ac:dyDescent="0.25">
      <c r="W463" s="3">
        <v>42381</v>
      </c>
      <c r="X463" s="2">
        <v>731.23</v>
      </c>
      <c r="Y463" s="2">
        <f t="shared" si="9"/>
        <v>-3.1448906042382278E-4</v>
      </c>
    </row>
    <row r="464" spans="23:25" x14ac:dyDescent="0.25">
      <c r="W464" s="3">
        <v>42380</v>
      </c>
      <c r="X464" s="2">
        <v>731.46</v>
      </c>
      <c r="Y464" s="2">
        <f t="shared" si="9"/>
        <v>5.0712132913034074E-3</v>
      </c>
    </row>
    <row r="465" spans="23:25" x14ac:dyDescent="0.25">
      <c r="W465" s="3">
        <v>42377</v>
      </c>
      <c r="X465" s="2">
        <v>727.76</v>
      </c>
      <c r="Y465" s="2">
        <f t="shared" si="9"/>
        <v>8.2786498537205204E-3</v>
      </c>
    </row>
    <row r="466" spans="23:25" x14ac:dyDescent="0.25">
      <c r="W466" s="3">
        <v>42376</v>
      </c>
      <c r="X466" s="2">
        <v>721.76</v>
      </c>
      <c r="Y466" s="2">
        <f t="shared" si="9"/>
        <v>1.0151664575438334E-2</v>
      </c>
    </row>
    <row r="467" spans="23:25" x14ac:dyDescent="0.25">
      <c r="W467" s="3">
        <v>42375</v>
      </c>
      <c r="X467" s="2">
        <v>714.47</v>
      </c>
      <c r="Y467" s="2">
        <f t="shared" si="9"/>
        <v>7.0006443451651221E-4</v>
      </c>
    </row>
    <row r="468" spans="23:25" x14ac:dyDescent="0.25">
      <c r="W468" s="3">
        <v>42374</v>
      </c>
      <c r="X468" s="2">
        <v>713.97</v>
      </c>
      <c r="Y468" s="2">
        <f t="shared" si="9"/>
        <v>-5.4614795109447084E-3</v>
      </c>
    </row>
    <row r="469" spans="23:25" x14ac:dyDescent="0.25">
      <c r="W469" s="3">
        <v>42373</v>
      </c>
      <c r="X469" s="2">
        <v>717.88</v>
      </c>
      <c r="Y469" s="2">
        <f t="shared" si="9"/>
        <v>1.3011231729703969E-2</v>
      </c>
    </row>
    <row r="470" spans="23:25" x14ac:dyDescent="0.25">
      <c r="W470" s="3">
        <v>42369</v>
      </c>
      <c r="X470" s="2">
        <v>708.6</v>
      </c>
      <c r="Y470" s="2">
        <f t="shared" si="9"/>
        <v>5.081731285780229E-4</v>
      </c>
    </row>
    <row r="471" spans="23:25" x14ac:dyDescent="0.25">
      <c r="W471" s="3">
        <v>42368</v>
      </c>
      <c r="X471" s="2">
        <v>708.24</v>
      </c>
      <c r="Y471" s="2">
        <f t="shared" si="9"/>
        <v>-1.0725072293338437E-3</v>
      </c>
    </row>
    <row r="472" spans="23:25" x14ac:dyDescent="0.25">
      <c r="W472" s="3">
        <v>42367</v>
      </c>
      <c r="X472" s="2">
        <v>709</v>
      </c>
      <c r="Y472" s="2">
        <f t="shared" si="9"/>
        <v>1.6939586207645005E-3</v>
      </c>
    </row>
    <row r="473" spans="23:25" x14ac:dyDescent="0.25">
      <c r="W473" s="3">
        <v>42366</v>
      </c>
      <c r="X473" s="2">
        <v>707.8</v>
      </c>
      <c r="Y473" s="2">
        <f t="shared" si="9"/>
        <v>1.1038376643442304E-2</v>
      </c>
    </row>
    <row r="474" spans="23:25" x14ac:dyDescent="0.25">
      <c r="W474" s="3">
        <v>42363</v>
      </c>
      <c r="X474" s="2">
        <v>700.03</v>
      </c>
      <c r="Y474" s="2">
        <f t="shared" si="9"/>
        <v>-9.4237256388676781E-4</v>
      </c>
    </row>
    <row r="475" spans="23:25" x14ac:dyDescent="0.25">
      <c r="W475" s="3">
        <v>42362</v>
      </c>
      <c r="X475" s="2">
        <v>700.69</v>
      </c>
      <c r="Y475" s="2">
        <f t="shared" si="9"/>
        <v>1.4853538300851682E-3</v>
      </c>
    </row>
    <row r="476" spans="23:25" x14ac:dyDescent="0.25">
      <c r="W476" s="3">
        <v>42361</v>
      </c>
      <c r="X476" s="2">
        <v>699.65</v>
      </c>
      <c r="Y476" s="2">
        <f t="shared" si="9"/>
        <v>3.5365829405770727E-3</v>
      </c>
    </row>
    <row r="477" spans="23:25" x14ac:dyDescent="0.25">
      <c r="W477" s="3">
        <v>42360</v>
      </c>
      <c r="X477" s="2">
        <v>697.18</v>
      </c>
      <c r="Y477" s="2">
        <f t="shared" si="9"/>
        <v>7.1686958599012657E-3</v>
      </c>
    </row>
    <row r="478" spans="23:25" x14ac:dyDescent="0.25">
      <c r="W478" s="3">
        <v>42359</v>
      </c>
      <c r="X478" s="2">
        <v>692.2</v>
      </c>
      <c r="Y478" s="2">
        <f t="shared" si="9"/>
        <v>-9.4180932680649476E-3</v>
      </c>
    </row>
    <row r="479" spans="23:25" x14ac:dyDescent="0.25">
      <c r="W479" s="3">
        <v>42356</v>
      </c>
      <c r="X479" s="2">
        <v>698.75</v>
      </c>
      <c r="Y479" s="2">
        <f t="shared" si="9"/>
        <v>-1.3574708290267976E-2</v>
      </c>
    </row>
    <row r="480" spans="23:25" x14ac:dyDescent="0.25">
      <c r="W480" s="3">
        <v>42355</v>
      </c>
      <c r="X480" s="2">
        <v>708.3</v>
      </c>
      <c r="Y480" s="2">
        <f t="shared" si="9"/>
        <v>1.4119308177334855E-4</v>
      </c>
    </row>
    <row r="481" spans="23:25" x14ac:dyDescent="0.25">
      <c r="W481" s="3">
        <v>42354</v>
      </c>
      <c r="X481" s="2">
        <v>708.2</v>
      </c>
      <c r="Y481" s="2">
        <f t="shared" si="9"/>
        <v>-3.9458901254374778E-3</v>
      </c>
    </row>
    <row r="482" spans="23:25" x14ac:dyDescent="0.25">
      <c r="W482" s="3">
        <v>42353</v>
      </c>
      <c r="X482" s="2">
        <v>711</v>
      </c>
      <c r="Y482" s="2">
        <f t="shared" si="9"/>
        <v>-1.4616598059912246E-3</v>
      </c>
    </row>
    <row r="483" spans="23:25" x14ac:dyDescent="0.25">
      <c r="W483" s="3">
        <v>42352</v>
      </c>
      <c r="X483" s="2">
        <v>712.04</v>
      </c>
      <c r="Y483" s="2">
        <f t="shared" si="9"/>
        <v>4.4196167482602597E-3</v>
      </c>
    </row>
    <row r="484" spans="23:25" x14ac:dyDescent="0.25">
      <c r="W484" s="3">
        <v>42349</v>
      </c>
      <c r="X484" s="2">
        <v>708.9</v>
      </c>
      <c r="Y484" s="2">
        <f t="shared" si="9"/>
        <v>7.1776231359878167E-3</v>
      </c>
    </row>
    <row r="485" spans="23:25" x14ac:dyDescent="0.25">
      <c r="W485" s="3">
        <v>42348</v>
      </c>
      <c r="X485" s="2">
        <v>703.83</v>
      </c>
      <c r="Y485" s="2">
        <f t="shared" si="9"/>
        <v>1.8472075248078372E-4</v>
      </c>
    </row>
    <row r="486" spans="23:25" x14ac:dyDescent="0.25">
      <c r="W486" s="3">
        <v>42347</v>
      </c>
      <c r="X486" s="2">
        <v>703.7</v>
      </c>
      <c r="Y486" s="2">
        <f t="shared" si="9"/>
        <v>-5.5692292487762116E-3</v>
      </c>
    </row>
    <row r="487" spans="23:25" x14ac:dyDescent="0.25">
      <c r="W487" s="3">
        <v>42346</v>
      </c>
      <c r="X487" s="2">
        <v>707.63</v>
      </c>
      <c r="Y487" s="2">
        <f t="shared" si="9"/>
        <v>1.6123104785403031E-3</v>
      </c>
    </row>
    <row r="488" spans="23:25" x14ac:dyDescent="0.25">
      <c r="W488" s="3">
        <v>42345</v>
      </c>
      <c r="X488" s="2">
        <v>706.49</v>
      </c>
      <c r="Y488" s="2">
        <f t="shared" si="9"/>
        <v>5.4216829278308188E-3</v>
      </c>
    </row>
    <row r="489" spans="23:25" x14ac:dyDescent="0.25">
      <c r="W489" s="3">
        <v>42342</v>
      </c>
      <c r="X489" s="2">
        <v>702.67</v>
      </c>
      <c r="Y489" s="2">
        <f t="shared" si="9"/>
        <v>1.8375419151458235E-3</v>
      </c>
    </row>
    <row r="490" spans="23:25" x14ac:dyDescent="0.25">
      <c r="W490" s="3">
        <v>42341</v>
      </c>
      <c r="X490" s="2">
        <v>701.38</v>
      </c>
      <c r="Y490" s="2">
        <f t="shared" si="9"/>
        <v>-3.0038389125718384E-3</v>
      </c>
    </row>
    <row r="491" spans="23:25" x14ac:dyDescent="0.25">
      <c r="W491" s="3">
        <v>42340</v>
      </c>
      <c r="X491" s="2">
        <v>703.49</v>
      </c>
      <c r="Y491" s="2">
        <f t="shared" si="9"/>
        <v>6.6832090421536971E-4</v>
      </c>
    </row>
    <row r="492" spans="23:25" x14ac:dyDescent="0.25">
      <c r="W492" s="3">
        <v>42339</v>
      </c>
      <c r="X492" s="2">
        <v>703.02</v>
      </c>
      <c r="Y492" s="2">
        <f t="shared" si="9"/>
        <v>-1.1455851025300268E-2</v>
      </c>
    </row>
    <row r="493" spans="23:25" x14ac:dyDescent="0.25">
      <c r="W493" s="3">
        <v>42338</v>
      </c>
      <c r="X493" s="2">
        <v>711.12</v>
      </c>
      <c r="Y493" s="2">
        <f t="shared" si="9"/>
        <v>-5.2017068394406743E-4</v>
      </c>
    </row>
    <row r="494" spans="23:25" x14ac:dyDescent="0.25">
      <c r="W494" s="3">
        <v>42335</v>
      </c>
      <c r="X494" s="2">
        <v>711.49</v>
      </c>
      <c r="Y494" s="2">
        <f t="shared" si="9"/>
        <v>-1.6430857188129075E-3</v>
      </c>
    </row>
    <row r="495" spans="23:25" x14ac:dyDescent="0.25">
      <c r="W495" s="3">
        <v>42334</v>
      </c>
      <c r="X495" s="2">
        <v>712.66</v>
      </c>
      <c r="Y495" s="2">
        <f t="shared" si="9"/>
        <v>-2.5365607484711008E-3</v>
      </c>
    </row>
    <row r="496" spans="23:25" x14ac:dyDescent="0.25">
      <c r="W496" s="3">
        <v>42333</v>
      </c>
      <c r="X496" s="2">
        <v>714.47</v>
      </c>
      <c r="Y496" s="2">
        <f t="shared" si="9"/>
        <v>5.2624683785848867E-3</v>
      </c>
    </row>
    <row r="497" spans="23:25" x14ac:dyDescent="0.25">
      <c r="W497" s="3">
        <v>42332</v>
      </c>
      <c r="X497" s="2">
        <v>710.72</v>
      </c>
      <c r="Y497" s="2">
        <f t="shared" si="9"/>
        <v>-6.1578363086852604E-3</v>
      </c>
    </row>
    <row r="498" spans="23:25" x14ac:dyDescent="0.25">
      <c r="W498" s="3">
        <v>42331</v>
      </c>
      <c r="X498" s="2">
        <v>715.11</v>
      </c>
      <c r="Y498" s="2">
        <f t="shared" si="9"/>
        <v>6.4674294775925994E-3</v>
      </c>
    </row>
    <row r="499" spans="23:25" x14ac:dyDescent="0.25">
      <c r="W499" s="3">
        <v>42328</v>
      </c>
      <c r="X499" s="2">
        <v>710.5</v>
      </c>
      <c r="Y499" s="2">
        <f t="shared" si="9"/>
        <v>5.7722497185527094E-4</v>
      </c>
    </row>
    <row r="500" spans="23:25" x14ac:dyDescent="0.25">
      <c r="W500" s="3">
        <v>42327</v>
      </c>
      <c r="X500" s="2">
        <v>710.09</v>
      </c>
      <c r="Y500" s="2">
        <f t="shared" si="9"/>
        <v>-6.6949967607591362E-3</v>
      </c>
    </row>
    <row r="501" spans="23:25" x14ac:dyDescent="0.25">
      <c r="W501" s="3">
        <v>42326</v>
      </c>
      <c r="X501" s="2">
        <v>714.86</v>
      </c>
      <c r="Y501" s="2">
        <f t="shared" si="9"/>
        <v>4.8940310691872012E-3</v>
      </c>
    </row>
    <row r="502" spans="23:25" x14ac:dyDescent="0.25">
      <c r="W502" s="3">
        <v>42325</v>
      </c>
      <c r="X502" s="2">
        <v>711.37</v>
      </c>
      <c r="Y502" s="2">
        <f t="shared" si="9"/>
        <v>-2.5411547141218817E-3</v>
      </c>
    </row>
    <row r="503" spans="23:25" x14ac:dyDescent="0.25">
      <c r="W503" s="3">
        <v>42324</v>
      </c>
      <c r="X503" s="2">
        <v>713.18</v>
      </c>
      <c r="Y503" s="2">
        <f t="shared" si="9"/>
        <v>1.2614635818343165E-2</v>
      </c>
    </row>
    <row r="504" spans="23:25" x14ac:dyDescent="0.25">
      <c r="W504" s="3">
        <v>42321</v>
      </c>
      <c r="X504" s="2">
        <v>704.24</v>
      </c>
      <c r="Y504" s="2">
        <f t="shared" si="9"/>
        <v>3.4564950312428954E-3</v>
      </c>
    </row>
    <row r="505" spans="23:25" x14ac:dyDescent="0.25">
      <c r="W505" s="3">
        <v>42320</v>
      </c>
      <c r="X505" s="2">
        <v>701.81</v>
      </c>
      <c r="Y505" s="2">
        <f t="shared" si="9"/>
        <v>4.8707075960153891E-3</v>
      </c>
    </row>
    <row r="506" spans="23:25" x14ac:dyDescent="0.25">
      <c r="W506" s="3">
        <v>42319</v>
      </c>
      <c r="X506" s="2">
        <v>698.4</v>
      </c>
      <c r="Y506" s="2">
        <f t="shared" si="9"/>
        <v>-2.5740039951729888E-3</v>
      </c>
    </row>
    <row r="507" spans="23:25" x14ac:dyDescent="0.25">
      <c r="W507" s="3">
        <v>42318</v>
      </c>
      <c r="X507" s="2">
        <v>700.2</v>
      </c>
      <c r="Y507" s="2">
        <f t="shared" si="9"/>
        <v>-3.3790318513030135E-3</v>
      </c>
    </row>
    <row r="508" spans="23:25" x14ac:dyDescent="0.25">
      <c r="W508" s="3">
        <v>42317</v>
      </c>
      <c r="X508" s="2">
        <v>702.57</v>
      </c>
      <c r="Y508" s="2">
        <f t="shared" si="9"/>
        <v>4.2934743908780507E-3</v>
      </c>
    </row>
    <row r="509" spans="23:25" x14ac:dyDescent="0.25">
      <c r="W509" s="3">
        <v>42314</v>
      </c>
      <c r="X509" s="2">
        <v>699.56</v>
      </c>
      <c r="Y509" s="2">
        <f t="shared" si="9"/>
        <v>6.8707104391513936E-3</v>
      </c>
    </row>
    <row r="510" spans="23:25" x14ac:dyDescent="0.25">
      <c r="W510" s="3">
        <v>42313</v>
      </c>
      <c r="X510" s="2">
        <v>694.77</v>
      </c>
      <c r="Y510" s="2">
        <f t="shared" si="9"/>
        <v>4.8189387729068809E-3</v>
      </c>
    </row>
    <row r="511" spans="23:25" x14ac:dyDescent="0.25">
      <c r="W511" s="3">
        <v>42312</v>
      </c>
      <c r="X511" s="2">
        <v>691.43</v>
      </c>
      <c r="Y511" s="2">
        <f t="shared" si="9"/>
        <v>3.7528933322333886E-3</v>
      </c>
    </row>
    <row r="512" spans="23:25" x14ac:dyDescent="0.25">
      <c r="W512" s="3">
        <v>42311</v>
      </c>
      <c r="X512" s="2">
        <v>688.84</v>
      </c>
      <c r="Y512" s="2">
        <f t="shared" si="9"/>
        <v>-5.1547998653554252E-3</v>
      </c>
    </row>
    <row r="513" spans="23:25" x14ac:dyDescent="0.25">
      <c r="W513" s="3">
        <v>42310</v>
      </c>
      <c r="X513" s="2">
        <v>692.4</v>
      </c>
      <c r="Y513" s="2">
        <f t="shared" si="9"/>
        <v>1.4308325115453388E-3</v>
      </c>
    </row>
    <row r="514" spans="23:25" x14ac:dyDescent="0.25">
      <c r="W514" s="3">
        <v>42307</v>
      </c>
      <c r="X514" s="2">
        <v>691.41</v>
      </c>
      <c r="Y514" s="2">
        <f t="shared" si="9"/>
        <v>3.6659004025991525E-3</v>
      </c>
    </row>
    <row r="515" spans="23:25" x14ac:dyDescent="0.25">
      <c r="W515" s="3">
        <v>42306</v>
      </c>
      <c r="X515" s="2">
        <v>688.88</v>
      </c>
      <c r="Y515" s="2">
        <f t="shared" si="9"/>
        <v>3.8396696193395089E-3</v>
      </c>
    </row>
    <row r="516" spans="23:25" x14ac:dyDescent="0.25">
      <c r="W516" s="3">
        <v>42305</v>
      </c>
      <c r="X516" s="2">
        <v>686.24</v>
      </c>
      <c r="Y516" s="2">
        <f t="shared" si="9"/>
        <v>-3.4621741520616668E-3</v>
      </c>
    </row>
    <row r="517" spans="23:25" x14ac:dyDescent="0.25">
      <c r="W517" s="3">
        <v>42304</v>
      </c>
      <c r="X517" s="2">
        <v>688.62</v>
      </c>
      <c r="Y517" s="2">
        <f t="shared" si="9"/>
        <v>3.7536598567519015E-3</v>
      </c>
    </row>
    <row r="518" spans="23:25" x14ac:dyDescent="0.25">
      <c r="W518" s="3">
        <v>42303</v>
      </c>
      <c r="X518" s="2">
        <v>686.04</v>
      </c>
      <c r="Y518" s="2">
        <f t="shared" ref="Y518:Y579" si="10">LN(X518/X519)</f>
        <v>-1.0489511451310261E-3</v>
      </c>
    </row>
    <row r="519" spans="23:25" x14ac:dyDescent="0.25">
      <c r="W519" s="3">
        <v>42300</v>
      </c>
      <c r="X519" s="2">
        <v>686.76</v>
      </c>
      <c r="Y519" s="2">
        <f t="shared" si="10"/>
        <v>-3.9237962885862506E-3</v>
      </c>
    </row>
    <row r="520" spans="23:25" x14ac:dyDescent="0.25">
      <c r="W520" s="3">
        <v>42299</v>
      </c>
      <c r="X520" s="2">
        <v>689.46</v>
      </c>
      <c r="Y520" s="2">
        <f t="shared" si="10"/>
        <v>-6.2606385585656614E-3</v>
      </c>
    </row>
    <row r="521" spans="23:25" x14ac:dyDescent="0.25">
      <c r="W521" s="3">
        <v>42298</v>
      </c>
      <c r="X521" s="2">
        <v>693.79</v>
      </c>
      <c r="Y521" s="2">
        <f t="shared" si="10"/>
        <v>8.7148413398801059E-3</v>
      </c>
    </row>
    <row r="522" spans="23:25" x14ac:dyDescent="0.25">
      <c r="W522" s="3">
        <v>42297</v>
      </c>
      <c r="X522" s="2">
        <v>687.77</v>
      </c>
      <c r="Y522" s="2">
        <f t="shared" si="10"/>
        <v>1.0553184938200545E-2</v>
      </c>
    </row>
    <row r="523" spans="23:25" x14ac:dyDescent="0.25">
      <c r="W523" s="3">
        <v>42296</v>
      </c>
      <c r="X523" s="2">
        <v>680.55</v>
      </c>
      <c r="Y523" s="2">
        <f t="shared" si="10"/>
        <v>8.2182339741484426E-3</v>
      </c>
    </row>
    <row r="524" spans="23:25" x14ac:dyDescent="0.25">
      <c r="W524" s="3">
        <v>42293</v>
      </c>
      <c r="X524" s="2">
        <v>674.98</v>
      </c>
      <c r="Y524" s="2">
        <f t="shared" si="10"/>
        <v>1.1414257200241245E-3</v>
      </c>
    </row>
    <row r="525" spans="23:25" x14ac:dyDescent="0.25">
      <c r="W525" s="3">
        <v>42292</v>
      </c>
      <c r="X525" s="2">
        <v>674.21</v>
      </c>
      <c r="Y525" s="2">
        <f t="shared" si="10"/>
        <v>-1.0857325378040872E-2</v>
      </c>
    </row>
    <row r="526" spans="23:25" x14ac:dyDescent="0.25">
      <c r="W526" s="3">
        <v>42291</v>
      </c>
      <c r="X526" s="2">
        <v>681.57</v>
      </c>
      <c r="Y526" s="2">
        <f t="shared" si="10"/>
        <v>-2.3740449029454932E-3</v>
      </c>
    </row>
    <row r="527" spans="23:25" x14ac:dyDescent="0.25">
      <c r="W527" s="3">
        <v>42290</v>
      </c>
      <c r="X527" s="2">
        <v>683.19</v>
      </c>
      <c r="Y527" s="2">
        <f t="shared" si="10"/>
        <v>1.2208473615535615E-2</v>
      </c>
    </row>
    <row r="528" spans="23:25" x14ac:dyDescent="0.25">
      <c r="W528" s="3">
        <v>42289</v>
      </c>
      <c r="X528" s="2">
        <v>674.9</v>
      </c>
      <c r="Y528" s="2">
        <f t="shared" si="10"/>
        <v>-4.5827561910347639E-3</v>
      </c>
    </row>
    <row r="529" spans="23:25" x14ac:dyDescent="0.25">
      <c r="W529" s="3">
        <v>42286</v>
      </c>
      <c r="X529" s="2">
        <v>678</v>
      </c>
      <c r="Y529" s="2">
        <f t="shared" si="10"/>
        <v>-2.5189486770768785E-3</v>
      </c>
    </row>
    <row r="530" spans="23:25" x14ac:dyDescent="0.25">
      <c r="W530" s="3">
        <v>42285</v>
      </c>
      <c r="X530" s="2">
        <v>679.71</v>
      </c>
      <c r="Y530" s="2">
        <f t="shared" si="10"/>
        <v>4.5618089098890498E-4</v>
      </c>
    </row>
    <row r="531" spans="23:25" x14ac:dyDescent="0.25">
      <c r="W531" s="3">
        <v>42284</v>
      </c>
      <c r="X531" s="2">
        <v>679.4</v>
      </c>
      <c r="Y531" s="2">
        <f t="shared" si="10"/>
        <v>-1.9116247274223134E-3</v>
      </c>
    </row>
    <row r="532" spans="23:25" x14ac:dyDescent="0.25">
      <c r="W532" s="3">
        <v>42283</v>
      </c>
      <c r="X532" s="2">
        <v>680.7</v>
      </c>
      <c r="Y532" s="2">
        <f t="shared" si="10"/>
        <v>-4.3390375620110709E-3</v>
      </c>
    </row>
    <row r="533" spans="23:25" x14ac:dyDescent="0.25">
      <c r="W533" s="3">
        <v>42282</v>
      </c>
      <c r="X533" s="2">
        <v>683.66</v>
      </c>
      <c r="Y533" s="2">
        <f t="shared" si="10"/>
        <v>-8.2303792418045862E-3</v>
      </c>
    </row>
    <row r="534" spans="23:25" x14ac:dyDescent="0.25">
      <c r="W534" s="3">
        <v>42279</v>
      </c>
      <c r="X534" s="2">
        <v>689.31</v>
      </c>
      <c r="Y534" s="2">
        <f t="shared" si="10"/>
        <v>-1.0304905876319072E-2</v>
      </c>
    </row>
    <row r="535" spans="23:25" x14ac:dyDescent="0.25">
      <c r="W535" s="3">
        <v>42278</v>
      </c>
      <c r="X535" s="2">
        <v>696.45</v>
      </c>
      <c r="Y535" s="2">
        <f t="shared" si="10"/>
        <v>1.0051477934710795E-4</v>
      </c>
    </row>
    <row r="536" spans="23:25" x14ac:dyDescent="0.25">
      <c r="W536" s="3">
        <v>42277</v>
      </c>
      <c r="X536" s="2">
        <v>696.38</v>
      </c>
      <c r="Y536" s="2">
        <f t="shared" si="10"/>
        <v>-9.9022735415445293E-3</v>
      </c>
    </row>
    <row r="537" spans="23:25" x14ac:dyDescent="0.25">
      <c r="W537" s="3">
        <v>42276</v>
      </c>
      <c r="X537" s="2">
        <v>703.31</v>
      </c>
      <c r="Y537" s="2">
        <f t="shared" si="10"/>
        <v>-2.470960387001184E-3</v>
      </c>
    </row>
    <row r="538" spans="23:25" x14ac:dyDescent="0.25">
      <c r="W538" s="3">
        <v>42275</v>
      </c>
      <c r="X538" s="2">
        <v>705.05</v>
      </c>
      <c r="Y538" s="2">
        <f t="shared" si="10"/>
        <v>5.0335676748291232E-3</v>
      </c>
    </row>
    <row r="539" spans="23:25" x14ac:dyDescent="0.25">
      <c r="W539" s="3">
        <v>42272</v>
      </c>
      <c r="X539" s="2">
        <v>701.51</v>
      </c>
      <c r="Y539" s="2">
        <f t="shared" si="10"/>
        <v>3.7131760290900497E-3</v>
      </c>
    </row>
    <row r="540" spans="23:25" x14ac:dyDescent="0.25">
      <c r="W540" s="3">
        <v>42271</v>
      </c>
      <c r="X540" s="2">
        <v>698.91</v>
      </c>
      <c r="Y540" s="2">
        <f t="shared" si="10"/>
        <v>-7.0859085042410249E-3</v>
      </c>
    </row>
    <row r="541" spans="23:25" x14ac:dyDescent="0.25">
      <c r="W541" s="3">
        <v>42270</v>
      </c>
      <c r="X541" s="2">
        <v>703.88</v>
      </c>
      <c r="Y541" s="2">
        <f t="shared" si="10"/>
        <v>9.3634712085461438E-3</v>
      </c>
    </row>
    <row r="542" spans="23:25" x14ac:dyDescent="0.25">
      <c r="W542" s="3">
        <v>42269</v>
      </c>
      <c r="X542" s="2">
        <v>697.32</v>
      </c>
      <c r="Y542" s="2">
        <f t="shared" si="10"/>
        <v>1.8219815898432502E-2</v>
      </c>
    </row>
    <row r="543" spans="23:25" x14ac:dyDescent="0.25">
      <c r="W543" s="3">
        <v>42268</v>
      </c>
      <c r="X543" s="2">
        <v>684.73</v>
      </c>
      <c r="Y543" s="2">
        <f t="shared" si="10"/>
        <v>6.5642223132264454E-3</v>
      </c>
    </row>
    <row r="544" spans="23:25" x14ac:dyDescent="0.25">
      <c r="W544" s="3">
        <v>42265</v>
      </c>
      <c r="X544" s="2">
        <v>680.25</v>
      </c>
      <c r="Y544" s="2">
        <f t="shared" si="10"/>
        <v>2.3548469193815469E-3</v>
      </c>
    </row>
    <row r="545" spans="23:25" x14ac:dyDescent="0.25">
      <c r="W545" s="3">
        <v>42264</v>
      </c>
      <c r="X545" s="2">
        <v>678.65</v>
      </c>
      <c r="Y545" s="2">
        <f t="shared" si="10"/>
        <v>2.1831815253372439E-3</v>
      </c>
    </row>
    <row r="546" spans="23:25" x14ac:dyDescent="0.25">
      <c r="W546" s="3">
        <v>42263</v>
      </c>
      <c r="X546" s="2">
        <v>677.17</v>
      </c>
      <c r="Y546" s="2">
        <f t="shared" si="10"/>
        <v>-1.1861385964258371E-2</v>
      </c>
    </row>
    <row r="547" spans="23:25" x14ac:dyDescent="0.25">
      <c r="W547" s="3">
        <v>42262</v>
      </c>
      <c r="X547" s="2">
        <v>685.25</v>
      </c>
      <c r="Y547" s="2">
        <f t="shared" si="10"/>
        <v>-4.3684088398215576E-3</v>
      </c>
    </row>
    <row r="548" spans="23:25" x14ac:dyDescent="0.25">
      <c r="W548" s="3">
        <v>42261</v>
      </c>
      <c r="X548" s="2">
        <v>688.25</v>
      </c>
      <c r="Y548" s="2">
        <f t="shared" si="10"/>
        <v>2.0343514848277812E-4</v>
      </c>
    </row>
    <row r="549" spans="23:25" x14ac:dyDescent="0.25">
      <c r="W549" s="3">
        <v>42258</v>
      </c>
      <c r="X549" s="2">
        <v>688.11</v>
      </c>
      <c r="Y549" s="2">
        <f t="shared" si="10"/>
        <v>4.0920102824561723E-3</v>
      </c>
    </row>
    <row r="550" spans="23:25" x14ac:dyDescent="0.25">
      <c r="W550" s="3">
        <v>42257</v>
      </c>
      <c r="X550" s="2">
        <v>685.3</v>
      </c>
      <c r="Y550" s="2">
        <f t="shared" si="10"/>
        <v>-5.5442113479948641E-3</v>
      </c>
    </row>
    <row r="551" spans="23:25" x14ac:dyDescent="0.25">
      <c r="W551" s="3">
        <v>42256</v>
      </c>
      <c r="X551" s="2">
        <v>689.11</v>
      </c>
      <c r="Y551" s="2">
        <f t="shared" si="10"/>
        <v>-2.4639121978648161E-3</v>
      </c>
    </row>
    <row r="552" spans="23:25" x14ac:dyDescent="0.25">
      <c r="W552" s="3">
        <v>42255</v>
      </c>
      <c r="X552" s="2">
        <v>690.81</v>
      </c>
      <c r="Y552" s="2">
        <f t="shared" si="10"/>
        <v>-6.0326348344306299E-3</v>
      </c>
    </row>
    <row r="553" spans="23:25" x14ac:dyDescent="0.25">
      <c r="W553" s="3">
        <v>42254</v>
      </c>
      <c r="X553" s="2">
        <v>694.99</v>
      </c>
      <c r="Y553" s="2">
        <f t="shared" si="10"/>
        <v>3.8058488713452964E-3</v>
      </c>
    </row>
    <row r="554" spans="23:25" x14ac:dyDescent="0.25">
      <c r="W554" s="3">
        <v>42251</v>
      </c>
      <c r="X554" s="2">
        <v>692.35</v>
      </c>
      <c r="Y554" s="2">
        <f t="shared" si="10"/>
        <v>5.5472416974177968E-3</v>
      </c>
    </row>
    <row r="555" spans="23:25" x14ac:dyDescent="0.25">
      <c r="W555" s="3">
        <v>42250</v>
      </c>
      <c r="X555" s="2">
        <v>688.52</v>
      </c>
      <c r="Y555" s="2">
        <f t="shared" si="10"/>
        <v>-4.3332459129237551E-3</v>
      </c>
    </row>
    <row r="556" spans="23:25" x14ac:dyDescent="0.25">
      <c r="W556" s="3">
        <v>42249</v>
      </c>
      <c r="X556" s="2">
        <v>691.51</v>
      </c>
      <c r="Y556" s="2">
        <f t="shared" si="10"/>
        <v>8.9699080088332891E-4</v>
      </c>
    </row>
    <row r="557" spans="23:25" x14ac:dyDescent="0.25">
      <c r="W557" s="3">
        <v>42248</v>
      </c>
      <c r="X557" s="2">
        <v>690.89</v>
      </c>
      <c r="Y557" s="2">
        <f t="shared" si="10"/>
        <v>-1.561980561416917E-3</v>
      </c>
    </row>
    <row r="558" spans="23:25" x14ac:dyDescent="0.25">
      <c r="W558" s="3">
        <v>42247</v>
      </c>
      <c r="X558" s="2">
        <v>691.97</v>
      </c>
      <c r="Y558" s="2">
        <f t="shared" si="10"/>
        <v>-8.5227483075588095E-4</v>
      </c>
    </row>
    <row r="559" spans="23:25" x14ac:dyDescent="0.25">
      <c r="W559" s="3">
        <v>42244</v>
      </c>
      <c r="X559" s="2">
        <v>692.56</v>
      </c>
      <c r="Y559" s="2">
        <f t="shared" si="10"/>
        <v>-1.5870500077670424E-3</v>
      </c>
    </row>
    <row r="560" spans="23:25" x14ac:dyDescent="0.25">
      <c r="W560" s="3">
        <v>42243</v>
      </c>
      <c r="X560" s="2">
        <v>693.66</v>
      </c>
      <c r="Y560" s="2">
        <f t="shared" si="10"/>
        <v>-1.9147743981120891E-2</v>
      </c>
    </row>
    <row r="561" spans="23:25" x14ac:dyDescent="0.25">
      <c r="W561" s="3">
        <v>42242</v>
      </c>
      <c r="X561" s="2">
        <v>707.07</v>
      </c>
      <c r="Y561" s="2">
        <f t="shared" si="10"/>
        <v>5.9292635905381823E-3</v>
      </c>
    </row>
    <row r="562" spans="23:25" x14ac:dyDescent="0.25">
      <c r="W562" s="3">
        <v>42241</v>
      </c>
      <c r="X562" s="2">
        <v>702.89</v>
      </c>
      <c r="Y562" s="2">
        <f t="shared" si="10"/>
        <v>9.5366206315343038E-4</v>
      </c>
    </row>
    <row r="563" spans="23:25" x14ac:dyDescent="0.25">
      <c r="W563" s="3">
        <v>42240</v>
      </c>
      <c r="X563" s="2">
        <v>702.22</v>
      </c>
      <c r="Y563" s="2">
        <f t="shared" si="10"/>
        <v>6.0276424803420081E-3</v>
      </c>
    </row>
    <row r="564" spans="23:25" x14ac:dyDescent="0.25">
      <c r="W564" s="3">
        <v>42237</v>
      </c>
      <c r="X564" s="2">
        <v>698</v>
      </c>
      <c r="Y564" s="2">
        <f t="shared" si="10"/>
        <v>1.4154140164255464E-2</v>
      </c>
    </row>
    <row r="565" spans="23:25" x14ac:dyDescent="0.25">
      <c r="W565" s="3">
        <v>42236</v>
      </c>
      <c r="X565" s="2">
        <v>688.19</v>
      </c>
      <c r="Y565" s="2">
        <f t="shared" si="10"/>
        <v>-1.3294171643433626E-2</v>
      </c>
    </row>
    <row r="566" spans="23:25" x14ac:dyDescent="0.25">
      <c r="W566" s="3">
        <v>42235</v>
      </c>
      <c r="X566" s="2">
        <v>697.4</v>
      </c>
      <c r="Y566" s="2">
        <f t="shared" si="10"/>
        <v>5.060099348342552E-3</v>
      </c>
    </row>
    <row r="567" spans="23:25" x14ac:dyDescent="0.25">
      <c r="W567" s="3">
        <v>42234</v>
      </c>
      <c r="X567" s="2">
        <v>693.88</v>
      </c>
      <c r="Y567" s="2">
        <f t="shared" si="10"/>
        <v>5.4045593323055943E-3</v>
      </c>
    </row>
    <row r="568" spans="23:25" x14ac:dyDescent="0.25">
      <c r="W568" s="3">
        <v>42233</v>
      </c>
      <c r="X568" s="2">
        <v>690.14</v>
      </c>
      <c r="Y568" s="2">
        <f t="shared" si="10"/>
        <v>8.439605416322226E-3</v>
      </c>
    </row>
    <row r="569" spans="23:25" x14ac:dyDescent="0.25">
      <c r="W569" s="3">
        <v>42230</v>
      </c>
      <c r="X569" s="2">
        <v>684.34</v>
      </c>
      <c r="Y569" s="2">
        <f t="shared" si="10"/>
        <v>-2.3061327050864205E-3</v>
      </c>
    </row>
    <row r="570" spans="23:25" x14ac:dyDescent="0.25">
      <c r="W570" s="3">
        <v>42229</v>
      </c>
      <c r="X570" s="2">
        <v>685.92</v>
      </c>
      <c r="Y570" s="2">
        <f t="shared" si="10"/>
        <v>3.0955256444660491E-3</v>
      </c>
    </row>
    <row r="571" spans="23:25" x14ac:dyDescent="0.25">
      <c r="W571" s="3">
        <v>42228</v>
      </c>
      <c r="X571" s="2">
        <v>683.8</v>
      </c>
      <c r="Y571" s="2">
        <f t="shared" si="10"/>
        <v>3.0757988364612109E-3</v>
      </c>
    </row>
    <row r="572" spans="23:25" x14ac:dyDescent="0.25">
      <c r="W572" s="3">
        <v>42227</v>
      </c>
      <c r="X572" s="2">
        <v>681.7</v>
      </c>
      <c r="Y572" s="2">
        <f t="shared" si="10"/>
        <v>1.1433754184460888E-2</v>
      </c>
    </row>
    <row r="573" spans="23:25" x14ac:dyDescent="0.25">
      <c r="W573" s="3">
        <v>42226</v>
      </c>
      <c r="X573" s="2">
        <v>673.95</v>
      </c>
      <c r="Y573" s="2" t="e">
        <f t="shared" si="10"/>
        <v>#DIV/0!</v>
      </c>
    </row>
    <row r="574" spans="23:25" x14ac:dyDescent="0.25">
      <c r="W574" s="3"/>
      <c r="Y574" s="2" t="e">
        <f t="shared" si="10"/>
        <v>#NUM!</v>
      </c>
    </row>
    <row r="575" spans="23:25" x14ac:dyDescent="0.25">
      <c r="W575" s="3">
        <v>42222</v>
      </c>
      <c r="X575" s="2">
        <v>679.34</v>
      </c>
      <c r="Y575" s="2">
        <f t="shared" si="10"/>
        <v>-4.5675256931076566E-3</v>
      </c>
    </row>
    <row r="576" spans="23:25" x14ac:dyDescent="0.25">
      <c r="W576" s="3">
        <v>42221</v>
      </c>
      <c r="X576" s="2">
        <v>682.45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USDCNH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13</v>
      </c>
      <c r="W2" s="3">
        <f>D1</f>
        <v>43025</v>
      </c>
      <c r="AA2" s="2">
        <v>62</v>
      </c>
      <c r="AB2" s="2">
        <f ca="1">AVERAGE(OFFSET($X$5,0,0,AA2,1))</f>
        <v>6.6348677419354836</v>
      </c>
      <c r="AC2" s="46">
        <f ca="1">STDEV(OFFSET($Y$5,0,0,AA2,1))*SQRT(250)</f>
        <v>4.3116423758956322E-2</v>
      </c>
      <c r="AD2" s="2">
        <f ca="1">MAX(OFFSET($X$5,0,0,AA2,1))</f>
        <v>6.7587999999999999</v>
      </c>
      <c r="AE2" s="2">
        <f ca="1">MIN(OFFSET($X$5,0,0,AA2,1))</f>
        <v>6.4865000000000004</v>
      </c>
      <c r="AF2" s="2">
        <f ca="1">AD2-AE2</f>
        <v>0.27229999999999954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6.7320344000000025</v>
      </c>
      <c r="AC3" s="46">
        <f ca="1">STDEV(OFFSET($Y$5,0,0,AA3,1))*SQRT(250)</f>
        <v>3.9392174472782183E-2</v>
      </c>
      <c r="AD3" s="2">
        <f ca="1">MAX(OFFSET($X$5,0,0,AA3,1))</f>
        <v>6.9153000000000002</v>
      </c>
      <c r="AE3" s="2">
        <f ca="1">MIN(OFFSET($X$5,0,0,AA3,1))</f>
        <v>6.4865000000000004</v>
      </c>
      <c r="AF3" s="2">
        <f t="shared" ref="AF3:AF5" ca="1" si="1">AD3-AE3</f>
        <v>0.42879999999999985</v>
      </c>
    </row>
    <row r="4" spans="1:32" x14ac:dyDescent="0.25">
      <c r="D4"/>
      <c r="AA4" s="2">
        <v>185</v>
      </c>
      <c r="AB4" s="2">
        <f t="shared" ca="1" si="0"/>
        <v>6.7772205405405428</v>
      </c>
      <c r="AC4" s="46">
        <f ca="1">STDEV(OFFSET($Y$5,0,0,AA4,1))*SQRT(250)</f>
        <v>3.6828183885732044E-2</v>
      </c>
      <c r="AD4" s="2">
        <f ca="1">MAX(OFFSET($X$5,0,0,AA4,1))</f>
        <v>6.9161999999999999</v>
      </c>
      <c r="AE4" s="2">
        <f ca="1">MIN(OFFSET($X$5,0,0,AA4,1))</f>
        <v>6.4865000000000004</v>
      </c>
      <c r="AF4" s="2">
        <f t="shared" ca="1" si="1"/>
        <v>0.42969999999999953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6.609</v>
      </c>
      <c r="Y5" s="2">
        <f>LN(X5/X6)</f>
        <v>3.9569787605192881E-3</v>
      </c>
      <c r="AA5" s="2">
        <v>250</v>
      </c>
      <c r="AB5" s="2">
        <f t="shared" ca="1" si="0"/>
        <v>6.8054000000000032</v>
      </c>
      <c r="AC5" s="46">
        <f ca="1">STDEV(OFFSET($Y$5,0,0,AA5,1))*SQRT(250)</f>
        <v>4.3624678901722891E-2</v>
      </c>
      <c r="AD5" s="2">
        <f ca="1">MAX(OFFSET($X$5,0,0,AA5,1))</f>
        <v>6.9760999999999997</v>
      </c>
      <c r="AE5" s="2">
        <f ca="1">MIN(OFFSET($X$5,0,0,AA5,1))</f>
        <v>6.4865000000000004</v>
      </c>
      <c r="AF5" s="2">
        <f t="shared" ca="1" si="1"/>
        <v>0.48959999999999937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6.61809926203175</v>
      </c>
      <c r="E6" s="128">
        <f ca="1">SUMIFS(INDIRECT("fincad_data!"&amp;E$3),fincad_data!$C:$C,$C6,fincad_data!$D:$D,$C6,fincad_data!$B:$B,$D$2,fincad_data!D:D,$C6,fincad_data!A:A,$D$1)</f>
        <v>6.6586990000000004</v>
      </c>
      <c r="F6" s="129">
        <f ca="1">SUMIFS(INDIRECT("fincad_data!"&amp;F$3),fincad_data!$C:$C,$C6,fincad_data!$D:$D,$C6,fincad_data!$B:$B,$D$2,fincad_data!D:D,$C6,fincad_data!A:A,$D$1)</f>
        <v>5.4675847223899503E-2</v>
      </c>
      <c r="G6" s="129">
        <f ca="1">SUMIFS(INDIRECT("fincad_data!"&amp;G$3),fincad_data!$C:$C,$C6,fincad_data!$D:$D,$C6,fincad_data!$B:$B,$D$2,fincad_data!D:D,$C6,fincad_data!A:A,$D$1)</f>
        <v>5.4920451596045299E-2</v>
      </c>
      <c r="H6" s="130">
        <f ca="1">SUMIFS(INDIRECT("fincad_data!"&amp;H$3),fincad_data!$C:$C,$C6,fincad_data!$D:$D,$C6,fincad_data!$B:$B,$D$2,fincad_data!D:D,$C6,fincad_data!A:A,$D$1)</f>
        <v>8.112343776998111E-3</v>
      </c>
      <c r="I6" s="130">
        <f ca="1">SUMIFS(INDIRECT("fincad_data!"&amp;I$3),fincad_data!$C:$C,$C6,fincad_data!$D:$D,$C6,fincad_data!$B:$B,$D$2,fincad_data!D:D,$C6,fincad_data!A:A,$D$1)</f>
        <v>1.0964319818057599E-2</v>
      </c>
      <c r="J6" s="129">
        <f ca="1">SUMIFS(INDIRECT("fincad_data!"&amp;J$3),fincad_data!$C:$C,$C6,fincad_data!$D:$D,$C6,fincad_data!$B:$B,$D$2,fincad_data!D:D,$C6,fincad_data!A:A,$D$1)</f>
        <v>2.458486252454576E-2</v>
      </c>
      <c r="K6" s="128">
        <f ca="1">SUMIFS(INDIRECT("fincad_data!"&amp;K$3),fincad_data!$C:$C,$C6,fincad_data!$D:$D,$C6,fincad_data!$B:$B,$D$2,fincad_data!D:D,$C6,fincad_data!A:A,$D$1)</f>
        <v>6.6397625562711911</v>
      </c>
      <c r="L6" s="128">
        <f ca="1">SUMIFS(INDIRECT("fincad_data!"&amp;L$3),fincad_data!$C:$C,$C6,fincad_data!$D:$D,$C6,fincad_data!$B:$B,$D$2,fincad_data!D:D,$C6,fincad_data!A:A,$D$1)</f>
        <v>6.5864826972314523</v>
      </c>
      <c r="W6" s="3">
        <v>43024</v>
      </c>
      <c r="X6" s="2">
        <v>6.5829000000000004</v>
      </c>
      <c r="Y6" s="2">
        <f t="shared" ref="Y6:Y69" si="2">LN(X6/X7)</f>
        <v>2.2203306159142926E-3</v>
      </c>
      <c r="AA6" s="2">
        <v>500</v>
      </c>
      <c r="AB6" s="2">
        <f t="shared" ca="1" si="0"/>
        <v>6.6990538000000024</v>
      </c>
      <c r="AC6" s="46">
        <f ca="1">STDEV(OFFSET($Y$5,0,0,AA6,1))*SQRT(250)</f>
        <v>4.1436699891865596E-2</v>
      </c>
      <c r="AD6" s="2">
        <f ca="1">MAX(OFFSET($X$5,0,0,AA6,1))</f>
        <v>6.9760999999999997</v>
      </c>
      <c r="AE6" s="2">
        <f ca="1">MIN(OFFSET($X$5,0,0,AA6,1))</f>
        <v>6.4036</v>
      </c>
      <c r="AF6" s="2">
        <f ca="1">AD6-AE6</f>
        <v>0.57249999999999979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6.61809926203175</v>
      </c>
      <c r="E7" s="128">
        <f ca="1">SUMIFS(INDIRECT("fincad_data!"&amp;E$3),fincad_data!$C:$C,$C7,fincad_data!$D:$D,$C7,fincad_data!$B:$B,$D$2,fincad_data!D:D,$C7,fincad_data!A:A,$D$1)</f>
        <v>6.6960329999999999</v>
      </c>
      <c r="F7" s="129">
        <f ca="1">SUMIFS(INDIRECT("fincad_data!"&amp;F$3),fincad_data!$C:$C,$C7,fincad_data!$D:$D,$C7,fincad_data!$B:$B,$D$2,fincad_data!D:D,$C7,fincad_data!A:A,$D$1)</f>
        <v>5.5043309847682902E-2</v>
      </c>
      <c r="G7" s="129">
        <f ca="1">SUMIFS(INDIRECT("fincad_data!"&amp;G$3),fincad_data!$C:$C,$C7,fincad_data!$D:$D,$C7,fincad_data!$B:$B,$D$2,fincad_data!D:D,$C7,fincad_data!A:A,$D$1)</f>
        <v>5.55244560367519E-2</v>
      </c>
      <c r="H7" s="130">
        <f ca="1">SUMIFS(INDIRECT("fincad_data!"&amp;H$3),fincad_data!$C:$C,$C7,fincad_data!$D:$D,$C7,fincad_data!$B:$B,$D$2,fincad_data!D:D,$C7,fincad_data!A:A,$D$1)</f>
        <v>1.02206443878673E-2</v>
      </c>
      <c r="I7" s="130">
        <f ca="1">SUMIFS(INDIRECT("fincad_data!"&amp;I$3),fincad_data!$C:$C,$C7,fincad_data!$D:$D,$C7,fincad_data!$B:$B,$D$2,fincad_data!D:D,$C7,fincad_data!A:A,$D$1)</f>
        <v>1.5536118566022401E-2</v>
      </c>
      <c r="J7" s="129">
        <f ca="1">SUMIFS(INDIRECT("fincad_data!"&amp;J$3),fincad_data!$C:$C,$C7,fincad_data!$D:$D,$C7,fincad_data!$B:$B,$D$2,fincad_data!D:D,$C7,fincad_data!A:A,$D$1)</f>
        <v>2.3898916299496673E-2</v>
      </c>
      <c r="K7" s="128">
        <f ca="1">SUMIFS(INDIRECT("fincad_data!"&amp;K$3),fincad_data!$C:$C,$C7,fincad_data!$D:$D,$C7,fincad_data!$B:$B,$D$2,fincad_data!D:D,$C7,fincad_data!A:A,$D$1)</f>
        <v>6.6606286006628945</v>
      </c>
      <c r="L7" s="128">
        <f ca="1">SUMIFS(INDIRECT("fincad_data!"&amp;L$3),fincad_data!$C:$C,$C7,fincad_data!$D:$D,$C7,fincad_data!$B:$B,$D$2,fincad_data!D:D,$C7,fincad_data!A:A,$D$1)</f>
        <v>6.5935941396698592</v>
      </c>
      <c r="W7" s="3">
        <v>43021</v>
      </c>
      <c r="X7" s="2">
        <v>6.5682999999999998</v>
      </c>
      <c r="Y7" s="2">
        <f t="shared" si="2"/>
        <v>-1.521306182380921E-3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6.61809926203175</v>
      </c>
      <c r="E8" s="128">
        <f ca="1">SUMIFS(INDIRECT("fincad_data!"&amp;E$3),fincad_data!$C:$C,$C8,fincad_data!$D:$D,$C8,fincad_data!$B:$B,$D$2,fincad_data!D:D,$C8,fincad_data!A:A,$D$1)</f>
        <v>6.7327000000000004</v>
      </c>
      <c r="F8" s="129">
        <f ca="1">SUMIFS(INDIRECT("fincad_data!"&amp;F$3),fincad_data!$C:$C,$C8,fincad_data!$D:$D,$C8,fincad_data!$B:$B,$D$2,fincad_data!D:D,$C8,fincad_data!A:A,$D$1)</f>
        <v>5.5842000522646103E-2</v>
      </c>
      <c r="G8" s="129">
        <f ca="1">SUMIFS(INDIRECT("fincad_data!"&amp;G$3),fincad_data!$C:$C,$C8,fincad_data!$D:$D,$C8,fincad_data!$B:$B,$D$2,fincad_data!D:D,$C8,fincad_data!A:A,$D$1)</f>
        <v>5.6771896963272298E-2</v>
      </c>
      <c r="H8" s="130">
        <f ca="1">SUMIFS(INDIRECT("fincad_data!"&amp;H$3),fincad_data!$C:$C,$C8,fincad_data!$D:$D,$C8,fincad_data!$B:$B,$D$2,fincad_data!D:D,$C8,fincad_data!A:A,$D$1)</f>
        <v>1.16606016667062E-2</v>
      </c>
      <c r="I8" s="130">
        <f ca="1">SUMIFS(INDIRECT("fincad_data!"&amp;I$3),fincad_data!$C:$C,$C8,fincad_data!$D:$D,$C8,fincad_data!$B:$B,$D$2,fincad_data!D:D,$C8,fincad_data!A:A,$D$1)</f>
        <v>1.9380192497704399E-2</v>
      </c>
      <c r="J8" s="129">
        <f ca="1">SUMIFS(INDIRECT("fincad_data!"&amp;J$3),fincad_data!$C:$C,$C8,fincad_data!$D:$D,$C8,fincad_data!$B:$B,$D$2,fincad_data!D:D,$C8,fincad_data!A:A,$D$1)</f>
        <v>2.3481431269910362E-2</v>
      </c>
      <c r="K8" s="128">
        <f ca="1">SUMIFS(INDIRECT("fincad_data!"&amp;K$3),fincad_data!$C:$C,$C8,fincad_data!$D:$D,$C8,fincad_data!$B:$B,$D$2,fincad_data!D:D,$C8,fincad_data!A:A,$D$1)</f>
        <v>6.6811244529323863</v>
      </c>
      <c r="L8" s="128">
        <f ca="1">SUMIFS(INDIRECT("fincad_data!"&amp;L$3),fincad_data!$C:$C,$C8,fincad_data!$D:$D,$C8,fincad_data!$B:$B,$D$2,fincad_data!D:D,$C8,fincad_data!A:A,$D$1)</f>
        <v>6.6046996494050108</v>
      </c>
      <c r="W8" s="3">
        <v>43020</v>
      </c>
      <c r="X8" s="2">
        <v>6.5783000000000005</v>
      </c>
      <c r="Y8" s="2">
        <f t="shared" si="2"/>
        <v>6.9951341051896758E-4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6.61809926203175</v>
      </c>
      <c r="E9" s="128">
        <f ca="1">SUMIFS(INDIRECT("fincad_data!"&amp;E$3),fincad_data!$C:$C,$C9,fincad_data!$D:$D,$C9,fincad_data!$B:$B,$D$2,fincad_data!D:D,$C9,fincad_data!A:A,$D$1)</f>
        <v>6.7708256953114603</v>
      </c>
      <c r="F9" s="129">
        <f ca="1">SUMIFS(INDIRECT("fincad_data!"&amp;F$3),fincad_data!$C:$C,$C9,fincad_data!$D:$D,$C9,fincad_data!$B:$B,$D$2,fincad_data!D:D,$C9,fincad_data!A:A,$D$1)</f>
        <v>5.6220475373222001E-2</v>
      </c>
      <c r="G9" s="129">
        <f ca="1">SUMIFS(INDIRECT("fincad_data!"&amp;G$3),fincad_data!$C:$C,$C9,fincad_data!$D:$D,$C9,fincad_data!$B:$B,$D$2,fincad_data!D:D,$C9,fincad_data!A:A,$D$1)</f>
        <v>5.7400537058606399E-2</v>
      </c>
      <c r="H9" s="130">
        <f ca="1">SUMIFS(INDIRECT("fincad_data!"&amp;H$3),fincad_data!$C:$C,$C9,fincad_data!$D:$D,$C9,fincad_data!$B:$B,$D$2,fincad_data!D:D,$C9,fincad_data!A:A,$D$1)</f>
        <v>1.25368746972157E-2</v>
      </c>
      <c r="I9" s="130">
        <f ca="1">SUMIFS(INDIRECT("fincad_data!"&amp;I$3),fincad_data!$C:$C,$C9,fincad_data!$D:$D,$C9,fincad_data!$B:$B,$D$2,fincad_data!D:D,$C9,fincad_data!A:A,$D$1)</f>
        <v>2.2592221396120001E-2</v>
      </c>
      <c r="J9" s="129">
        <f ca="1">SUMIFS(INDIRECT("fincad_data!"&amp;J$3),fincad_data!$C:$C,$C9,fincad_data!$D:$D,$C9,fincad_data!$B:$B,$D$2,fincad_data!D:D,$C9,fincad_data!A:A,$D$1)</f>
        <v>2.3296966978922695E-2</v>
      </c>
      <c r="K9" s="128">
        <f ca="1">SUMIFS(INDIRECT("fincad_data!"&amp;K$3),fincad_data!$C:$C,$C9,fincad_data!$D:$D,$C9,fincad_data!$B:$B,$D$2,fincad_data!D:D,$C9,fincad_data!A:A,$D$1)</f>
        <v>6.7034204783332836</v>
      </c>
      <c r="L9" s="128">
        <f ca="1">SUMIFS(INDIRECT("fincad_data!"&amp;L$3),fincad_data!$C:$C,$C9,fincad_data!$D:$D,$C9,fincad_data!$B:$B,$D$2,fincad_data!D:D,$C9,fincad_data!A:A,$D$1)</f>
        <v>6.6212372377206412</v>
      </c>
      <c r="W9" s="3">
        <v>43019</v>
      </c>
      <c r="X9" s="2">
        <v>6.5736999999999997</v>
      </c>
      <c r="Y9" s="2">
        <f t="shared" si="2"/>
        <v>1.0654166786625806E-3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6.61809926203175</v>
      </c>
      <c r="E10" s="128">
        <f ca="1">SUMIFS(INDIRECT("fincad_data!"&amp;E$3),fincad_data!$C:$C,$C10,fincad_data!$D:$D,$C10,fincad_data!$B:$B,$D$2,fincad_data!D:D,$C10,fincad_data!A:A,$D$1)</f>
        <v>6.91062131904848</v>
      </c>
      <c r="F10" s="129">
        <f ca="1">SUMIFS(INDIRECT("fincad_data!"&amp;F$3),fincad_data!$C:$C,$C10,fincad_data!$D:$D,$C10,fincad_data!$B:$B,$D$2,fincad_data!D:D,$C10,fincad_data!A:A,$D$1)</f>
        <v>6.13270244883364E-2</v>
      </c>
      <c r="G10" s="129">
        <f ca="1">SUMIFS(INDIRECT("fincad_data!"&amp;G$3),fincad_data!$C:$C,$C10,fincad_data!$D:$D,$C10,fincad_data!$B:$B,$D$2,fincad_data!D:D,$C10,fincad_data!A:A,$D$1)</f>
        <v>6.2639007905688604E-2</v>
      </c>
      <c r="H10" s="130">
        <f ca="1">SUMIFS(INDIRECT("fincad_data!"&amp;H$3),fincad_data!$C:$C,$C10,fincad_data!$D:$D,$C10,fincad_data!$B:$B,$D$2,fincad_data!D:D,$C10,fincad_data!A:A,$D$1)</f>
        <v>1.6279584116353801E-2</v>
      </c>
      <c r="I10" s="130">
        <f ca="1">SUMIFS(INDIRECT("fincad_data!"&amp;I$3),fincad_data!$C:$C,$C10,fincad_data!$D:$D,$C10,fincad_data!$B:$B,$D$2,fincad_data!D:D,$C10,fincad_data!A:A,$D$1)</f>
        <v>3.42058190084902E-2</v>
      </c>
      <c r="J10" s="129">
        <f ca="1">SUMIFS(INDIRECT("fincad_data!"&amp;J$3),fincad_data!$C:$C,$C10,fincad_data!$D:$D,$C10,fincad_data!$B:$B,$D$2,fincad_data!D:D,$C10,fincad_data!A:A,$D$1)</f>
        <v>2.2807743852271689E-2</v>
      </c>
      <c r="K10" s="128">
        <f ca="1">SUMIFS(INDIRECT("fincad_data!"&amp;K$3),fincad_data!$C:$C,$C10,fincad_data!$D:$D,$C10,fincad_data!$B:$B,$D$2,fincad_data!D:D,$C10,fincad_data!A:A,$D$1)</f>
        <v>6.7889215172656971</v>
      </c>
      <c r="L10" s="128">
        <f ca="1">SUMIFS(INDIRECT("fincad_data!"&amp;L$3),fincad_data!$C:$C,$C10,fincad_data!$D:$D,$C10,fincad_data!$B:$B,$D$2,fincad_data!D:D,$C10,fincad_data!A:A,$D$1)</f>
        <v>6.6820561169089192</v>
      </c>
      <c r="W10" s="3">
        <v>43018</v>
      </c>
      <c r="X10" s="2">
        <v>6.5667</v>
      </c>
      <c r="Y10" s="2">
        <f t="shared" si="2"/>
        <v>-7.3888411655806153E-3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6.6154000000000002</v>
      </c>
      <c r="Y11" s="2">
        <f t="shared" si="2"/>
        <v>-5.2917754405516155E-3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6.6505000000000001</v>
      </c>
      <c r="Y12" s="2">
        <f t="shared" si="2"/>
        <v>-5.7122243150248319E-4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6.6543000000000001</v>
      </c>
      <c r="Y13" s="2">
        <f t="shared" si="2"/>
        <v>8.419154071688795E-4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1.7005816595260925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6.6486999999999998</v>
      </c>
      <c r="Y14" s="2">
        <f t="shared" si="2"/>
        <v>-2.6586372503125824E-3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0.56459961066416875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6.6664000000000003</v>
      </c>
      <c r="Y15" s="2">
        <f t="shared" si="2"/>
        <v>-9.7456395979720744E-4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1.1241980862480501</v>
      </c>
      <c r="F16" s="123">
        <f ca="1">SUMIFS(INDIRECT("fincad_data!"&amp;$B16),fincad_data!$C:$C,$C16,fincad_data!$D:$D,F$13,fincad_data!$B:$B,$D$2,fincad_data!$A:$A,$D$1)</f>
        <v>1.9630741156665208</v>
      </c>
      <c r="G16" s="123"/>
      <c r="H16" s="123"/>
      <c r="I16" s="123"/>
      <c r="K16" s="159">
        <f ca="1">E16/$F16</f>
        <v>0.57267225790216891</v>
      </c>
      <c r="L16" s="159">
        <f ca="1">(F16-E16)/$F16</f>
        <v>0.42732774209783103</v>
      </c>
      <c r="M16" s="123"/>
      <c r="N16" s="123"/>
      <c r="O16" s="123"/>
      <c r="S16" s="17"/>
      <c r="W16" s="3">
        <v>43010</v>
      </c>
      <c r="X16" s="2">
        <v>6.6729000000000003</v>
      </c>
      <c r="Y16" s="2">
        <f t="shared" si="2"/>
        <v>3.9190122007358233E-3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0.90520441273475294</v>
      </c>
      <c r="F17" s="124">
        <f ca="1">SUMIFS(INDIRECT("fincad_data!"&amp;$B17),fincad_data!$C:$C,$C16,fincad_data!$D:$D,F$13,fincad_data!$B:$B,$D$2,fincad_data!$A:$A,$D$1)</f>
        <v>0.75791789778313301</v>
      </c>
      <c r="G17" s="124"/>
      <c r="H17" s="124"/>
      <c r="I17" s="124"/>
      <c r="K17" s="160">
        <f ca="1">E17/$F17</f>
        <v>1.1943304352389945</v>
      </c>
      <c r="L17" s="160">
        <f ca="1">(F17-E17)/$F17</f>
        <v>-0.19433043523899443</v>
      </c>
      <c r="M17" s="124"/>
      <c r="N17" s="124"/>
      <c r="O17" s="124"/>
      <c r="S17" s="17"/>
      <c r="W17" s="3">
        <v>43007</v>
      </c>
      <c r="X17" s="2">
        <v>6.6467999999999998</v>
      </c>
      <c r="Y17" s="2">
        <f t="shared" si="2"/>
        <v>-1.1277263977948397E-3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1.078388008591882</v>
      </c>
      <c r="F18" s="123">
        <f ca="1">SUMIFS(INDIRECT("fincad_data!"&amp;$B18),fincad_data!$C:$C,$C18,fincad_data!$D:$D,F$13,fincad_data!$B:$B,$D$2,fincad_data!$A:$A,$D$1)</f>
        <v>1.2319205045102617</v>
      </c>
      <c r="G18" s="123">
        <f ca="1">SUMIFS(INDIRECT("fincad_data!"&amp;$B18),fincad_data!$C:$C,$C18,fincad_data!$D:$D,G$13,fincad_data!$B:$B,$D$2,fincad_data!$A:$A,$D$1)</f>
        <v>2.0693007278299329</v>
      </c>
      <c r="H18" s="123"/>
      <c r="I18" s="123"/>
      <c r="K18" s="159">
        <f ca="1">E18/$G18</f>
        <v>0.52113643710104096</v>
      </c>
      <c r="L18" s="159">
        <f ca="1">(F18-E18)/$G18</f>
        <v>7.4195352011202642E-2</v>
      </c>
      <c r="M18" s="159">
        <f ca="1">(G18-F18)/$G18</f>
        <v>0.40466821088775645</v>
      </c>
      <c r="N18" s="123"/>
      <c r="O18" s="123"/>
      <c r="W18" s="3">
        <v>43006</v>
      </c>
      <c r="X18" s="2">
        <v>6.6543000000000001</v>
      </c>
      <c r="Y18" s="2">
        <f t="shared" si="2"/>
        <v>2.1814196899323313E-3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0.95601497341139563</v>
      </c>
      <c r="F19" s="124">
        <f ca="1">SUMIFS(INDIRECT("fincad_data!"&amp;$B19),fincad_data!$C:$C,$C18,fincad_data!$D:$D,F$13,fincad_data!$B:$B,$D$2,fincad_data!$A:$A,$D$1)</f>
        <v>0.90802191037944835</v>
      </c>
      <c r="G19" s="124">
        <f ca="1">SUMIFS(INDIRECT("fincad_data!"&amp;$B19),fincad_data!$C:$C,$C18,fincad_data!$D:$D,G$13,fincad_data!$B:$B,$D$2,fincad_data!$A:$A,$D$1)</f>
        <v>0.89341669226577225</v>
      </c>
      <c r="H19" s="124"/>
      <c r="I19" s="124"/>
      <c r="K19" s="160">
        <f ca="1">E19/$G19</f>
        <v>1.0700661647443248</v>
      </c>
      <c r="L19" s="160">
        <f ca="1">(F19-E19)/$G19</f>
        <v>-5.3718565421285384E-2</v>
      </c>
      <c r="M19" s="160">
        <f ca="1">(G19-F19)/$G19</f>
        <v>-1.6347599323039468E-2</v>
      </c>
      <c r="N19" s="124"/>
      <c r="O19" s="124"/>
      <c r="W19" s="3">
        <v>43005</v>
      </c>
      <c r="X19" s="2">
        <v>6.6398000000000001</v>
      </c>
      <c r="Y19" s="2">
        <f t="shared" si="2"/>
        <v>1.7183947792822152E-3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1.0778947598977118</v>
      </c>
      <c r="F20" s="123">
        <f ca="1">SUMIFS(INDIRECT("fincad_data!"&amp;$B20),fincad_data!$C:$C,$C20,fincad_data!$D:$D,F$13,fincad_data!$B:$B,$D$2,fincad_data!$A:$A,$D$1)</f>
        <v>1.1697623036225004</v>
      </c>
      <c r="G20" s="123">
        <f ca="1">SUMIFS(INDIRECT("fincad_data!"&amp;$B20),fincad_data!$C:$C,$C20,fincad_data!$D:$D,G$13,fincad_data!$B:$B,$D$2,fincad_data!$A:$A,$D$1)</f>
        <v>1.3546664881028512</v>
      </c>
      <c r="H20" s="123">
        <f ca="1">SUMIFS(INDIRECT("fincad_data!"&amp;$B20),fincad_data!$C:$C,$C20,fincad_data!$D:$D,H$13,fincad_data!$B:$B,$D$2,fincad_data!$A:$A,$D$1)</f>
        <v>2.1614789334680404</v>
      </c>
      <c r="I20" s="123"/>
      <c r="K20" s="159">
        <f ca="1">E20/$H20</f>
        <v>0.49868390721174222</v>
      </c>
      <c r="L20" s="159">
        <f ca="1">(F20-E20)/$H20</f>
        <v>4.250216937224062E-2</v>
      </c>
      <c r="M20" s="159">
        <f ca="1">(G20-F20)/$H20</f>
        <v>8.5545217035114224E-2</v>
      </c>
      <c r="N20" s="159">
        <f ca="1">(H20-G20)/$H20</f>
        <v>0.37326870638090298</v>
      </c>
      <c r="O20" s="123"/>
      <c r="W20" s="3">
        <v>43004</v>
      </c>
      <c r="X20" s="2">
        <v>6.6284000000000001</v>
      </c>
      <c r="Y20" s="2">
        <f t="shared" si="2"/>
        <v>2.4167735767817314E-3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0.99588290978212191</v>
      </c>
      <c r="F21" s="124">
        <f ca="1">SUMIFS(INDIRECT("fincad_data!"&amp;$B21),fincad_data!$C:$C,$C20,fincad_data!$D:$D,F$13,fincad_data!$B:$B,$D$2,fincad_data!$A:$A,$D$1)</f>
        <v>0.97378951671115443</v>
      </c>
      <c r="G21" s="124">
        <f ca="1">SUMIFS(INDIRECT("fincad_data!"&amp;$B21),fincad_data!$C:$C,$C20,fincad_data!$D:$D,G$13,fincad_data!$B:$B,$D$2,fincad_data!$A:$A,$D$1)</f>
        <v>0.96201186218863821</v>
      </c>
      <c r="H21" s="124">
        <f ca="1">SUMIFS(INDIRECT("fincad_data!"&amp;$B21),fincad_data!$C:$C,$C20,fincad_data!$D:$D,H$13,fincad_data!$B:$B,$D$2,fincad_data!$A:$A,$D$1)</f>
        <v>1.0213627161958092</v>
      </c>
      <c r="I21" s="124"/>
      <c r="K21" s="160">
        <f ca="1">E21/$H21</f>
        <v>0.97505312656350918</v>
      </c>
      <c r="L21" s="160">
        <f ca="1">(F21-E21)/$H21</f>
        <v>-2.1631289962548296E-2</v>
      </c>
      <c r="M21" s="160">
        <f ca="1">(G21-F21)/$H21</f>
        <v>-1.1531314327180008E-2</v>
      </c>
      <c r="N21" s="160">
        <f ca="1">(H21-G21)/$H21</f>
        <v>5.8109477726219078E-2</v>
      </c>
      <c r="O21" s="124"/>
      <c r="W21" s="3">
        <v>43003</v>
      </c>
      <c r="X21" s="2">
        <v>6.6124000000000001</v>
      </c>
      <c r="Y21" s="2">
        <f t="shared" si="2"/>
        <v>5.003118427470944E-3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1.0530981828208577</v>
      </c>
      <c r="F22" s="123">
        <f ca="1">SUMIFS(INDIRECT("fincad_data!"&amp;$B22),fincad_data!$C:$C,$C22,fincad_data!$D:$D,F$13,fincad_data!$B:$B,$D$2,fincad_data!$A:$A,$D$1)</f>
        <v>1.1057648173382015</v>
      </c>
      <c r="G22" s="123">
        <f ca="1">SUMIFS(INDIRECT("fincad_data!"&amp;$B22),fincad_data!$C:$C,$C22,fincad_data!$D:$D,G$13,fincad_data!$B:$B,$D$2,fincad_data!$A:$A,$D$1)</f>
        <v>1.173715685886713</v>
      </c>
      <c r="H22" s="123">
        <f ca="1">SUMIFS(INDIRECT("fincad_data!"&amp;$B22),fincad_data!$C:$C,$C22,fincad_data!$D:$D,H$13,fincad_data!$B:$B,$D$2,fincad_data!$A:$A,$D$1)</f>
        <v>1.2582895203530102</v>
      </c>
      <c r="I22" s="123">
        <f ca="1">SUMIFS(INDIRECT("fincad_data!"&amp;$B22),fincad_data!$C:$C,$C22,fincad_data!$D:$D,I$13,fincad_data!$B:$B,$D$2,fincad_data!$A:$A,$D$1)</f>
        <v>2.3906640950608473</v>
      </c>
      <c r="K22" s="159">
        <f ca="1">E22/$I22</f>
        <v>0.44050445438845903</v>
      </c>
      <c r="L22" s="159">
        <f ca="1">(F22-E22)/$I22</f>
        <v>2.203012737178512E-2</v>
      </c>
      <c r="M22" s="159">
        <f ca="1">(G22-F22)/$I22</f>
        <v>2.8423427903944833E-2</v>
      </c>
      <c r="N22" s="159">
        <f ca="1">(H22-G22)/$I22</f>
        <v>3.537671170158458E-2</v>
      </c>
      <c r="O22" s="159">
        <f ca="1">(I22-H22)/$I22</f>
        <v>0.47366527863422647</v>
      </c>
      <c r="W22" s="3">
        <v>43000</v>
      </c>
      <c r="X22" s="2">
        <v>6.5793999999999997</v>
      </c>
      <c r="Y22" s="2">
        <f t="shared" si="2"/>
        <v>1.6428357817186519E-3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1.0088031604333128</v>
      </c>
      <c r="F23" s="124">
        <f ca="1">SUMIFS(INDIRECT("fincad_data!"&amp;$B23),fincad_data!$C:$C,$C22,fincad_data!$D:$D,F$13,fincad_data!$B:$B,$D$2,fincad_data!$A:$A,$D$1)</f>
        <v>1.0099029663914616</v>
      </c>
      <c r="G23" s="124">
        <f ca="1">SUMIFS(INDIRECT("fincad_data!"&amp;$B23),fincad_data!$C:$C,$C22,fincad_data!$D:$D,G$13,fincad_data!$B:$B,$D$2,fincad_data!$A:$A,$D$1)</f>
        <v>1.0179510186992595</v>
      </c>
      <c r="H23" s="124">
        <f ca="1">SUMIFS(INDIRECT("fincad_data!"&amp;$B23),fincad_data!$C:$C,$C22,fincad_data!$D:$D,H$13,fincad_data!$B:$B,$D$2,fincad_data!$A:$A,$D$1)</f>
        <v>1.025944392463368</v>
      </c>
      <c r="I23" s="124">
        <f ca="1">SUMIFS(INDIRECT("fincad_data!"&amp;$B23),fincad_data!$C:$C,$C22,fincad_data!$D:$D,I$13,fincad_data!$B:$B,$D$2,fincad_data!$A:$A,$D$1)</f>
        <v>1.2920619926371806</v>
      </c>
      <c r="K23" s="161">
        <f ca="1">E23/$I23</f>
        <v>0.78076993687762719</v>
      </c>
      <c r="L23" s="161">
        <f ca="1">(F23-E23)/$I23</f>
        <v>8.5120215935155985E-4</v>
      </c>
      <c r="M23" s="161">
        <f ca="1">(G23-F23)/$I23</f>
        <v>6.2288437812270444E-3</v>
      </c>
      <c r="N23" s="161">
        <f ca="1">(H23-G23)/$I23</f>
        <v>6.1865249575165397E-3</v>
      </c>
      <c r="O23" s="161">
        <f ca="1">(I23-H23)/$I23</f>
        <v>0.20596349222427762</v>
      </c>
      <c r="W23" s="3">
        <v>42999</v>
      </c>
      <c r="X23" s="2">
        <v>6.5686</v>
      </c>
      <c r="Y23" s="2">
        <f t="shared" si="2"/>
        <v>-2.6910140983656002E-3</v>
      </c>
    </row>
    <row r="24" spans="1:25" x14ac:dyDescent="0.25">
      <c r="A24" s="48"/>
      <c r="K24" s="16"/>
      <c r="W24" s="3">
        <v>42998</v>
      </c>
      <c r="X24" s="2">
        <v>6.5862999999999996</v>
      </c>
      <c r="Y24" s="2">
        <f t="shared" si="2"/>
        <v>3.6445916182983765E-4</v>
      </c>
    </row>
    <row r="25" spans="1:25" x14ac:dyDescent="0.25">
      <c r="A25" s="48"/>
      <c r="C25" s="41" t="s">
        <v>32</v>
      </c>
      <c r="D25" s="40">
        <f ca="1">D6</f>
        <v>6.61809926203175</v>
      </c>
      <c r="L25" s="71"/>
      <c r="W25" s="3">
        <v>42997</v>
      </c>
      <c r="X25" s="2">
        <v>6.5838999999999999</v>
      </c>
      <c r="Y25" s="2">
        <f t="shared" si="2"/>
        <v>1.3222790719132045E-3</v>
      </c>
    </row>
    <row r="26" spans="1:25" x14ac:dyDescent="0.25">
      <c r="A26" s="48"/>
      <c r="L26" s="2"/>
      <c r="W26" s="3">
        <v>42996</v>
      </c>
      <c r="X26" s="2">
        <v>6.5751999999999997</v>
      </c>
      <c r="Y26" s="2">
        <f t="shared" si="2"/>
        <v>4.1606082986098492E-3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6.5479000000000003</v>
      </c>
      <c r="Y27" s="2">
        <f t="shared" si="2"/>
        <v>7.7917915130991909E-4</v>
      </c>
    </row>
    <row r="28" spans="1:25" x14ac:dyDescent="0.25">
      <c r="A28" s="48"/>
      <c r="C28" s="8" t="s">
        <v>30</v>
      </c>
      <c r="D28" s="29">
        <f ca="1">E6</f>
        <v>6.6586990000000004</v>
      </c>
      <c r="L28" s="71"/>
      <c r="W28" s="3">
        <v>42992</v>
      </c>
      <c r="X28" s="2">
        <v>6.5427999999999997</v>
      </c>
      <c r="Y28" s="2">
        <f t="shared" si="2"/>
        <v>-7.4863454090397024E-4</v>
      </c>
    </row>
    <row r="29" spans="1:25" x14ac:dyDescent="0.25">
      <c r="A29" s="48"/>
      <c r="C29" s="11" t="s">
        <v>14</v>
      </c>
      <c r="D29" s="30">
        <f ca="1">E7</f>
        <v>6.6960329999999999</v>
      </c>
      <c r="W29" s="3">
        <v>42991</v>
      </c>
      <c r="X29" s="2">
        <v>6.5476999999999999</v>
      </c>
      <c r="Y29" s="2">
        <f t="shared" si="2"/>
        <v>1.7884853854358885E-3</v>
      </c>
    </row>
    <row r="30" spans="1:25" x14ac:dyDescent="0.25">
      <c r="A30" s="48"/>
      <c r="C30" s="11" t="s">
        <v>8</v>
      </c>
      <c r="D30" s="30">
        <f ca="1">E8</f>
        <v>6.7327000000000004</v>
      </c>
      <c r="L30" s="71"/>
      <c r="W30" s="3">
        <v>42990</v>
      </c>
      <c r="X30" s="2">
        <v>6.5359999999999996</v>
      </c>
      <c r="Y30" s="2">
        <f t="shared" si="2"/>
        <v>-4.2830483721419284E-4</v>
      </c>
    </row>
    <row r="31" spans="1:25" x14ac:dyDescent="0.25">
      <c r="A31" s="48"/>
      <c r="C31" s="11" t="s">
        <v>6</v>
      </c>
      <c r="D31" s="30">
        <f ca="1">E9</f>
        <v>6.7708256953114603</v>
      </c>
      <c r="L31" s="1"/>
      <c r="W31" s="3">
        <v>42989</v>
      </c>
      <c r="X31" s="2">
        <v>6.5388000000000002</v>
      </c>
      <c r="Y31" s="2">
        <f t="shared" si="2"/>
        <v>6.828793292219873E-3</v>
      </c>
    </row>
    <row r="32" spans="1:25" x14ac:dyDescent="0.25">
      <c r="A32" s="48"/>
      <c r="B32" s="48"/>
      <c r="C32" s="18" t="s">
        <v>67</v>
      </c>
      <c r="D32" s="31">
        <f ca="1">E10</f>
        <v>6.91062131904848</v>
      </c>
      <c r="F32" s="4"/>
      <c r="G32" s="4"/>
      <c r="H32" s="4"/>
      <c r="L32" s="2"/>
      <c r="N32" s="74"/>
      <c r="W32" s="3">
        <v>42986</v>
      </c>
      <c r="X32" s="2">
        <v>6.4943</v>
      </c>
      <c r="Y32" s="2">
        <f t="shared" si="2"/>
        <v>1.2017750737659987E-3</v>
      </c>
    </row>
    <row r="33" spans="1:25" x14ac:dyDescent="0.25">
      <c r="A33" s="48"/>
      <c r="B33" s="48"/>
      <c r="L33" s="72"/>
      <c r="N33" s="75"/>
      <c r="W33" s="3">
        <v>42985</v>
      </c>
      <c r="X33" s="2">
        <v>6.4865000000000004</v>
      </c>
      <c r="Y33" s="2">
        <f t="shared" si="2"/>
        <v>-8.3363881182087936E-3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6.5407999999999999</v>
      </c>
      <c r="Y34" s="2">
        <f t="shared" si="2"/>
        <v>0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6.5407999999999999</v>
      </c>
      <c r="Y35" s="2">
        <f t="shared" si="2"/>
        <v>1.7597421546375117E-3</v>
      </c>
    </row>
    <row r="36" spans="1:25" x14ac:dyDescent="0.25">
      <c r="A36" s="48"/>
      <c r="B36" s="48"/>
      <c r="C36" s="49" t="s">
        <v>30</v>
      </c>
      <c r="D36" s="105">
        <f ca="1">AC2</f>
        <v>4.3116423758956322E-2</v>
      </c>
      <c r="E36" s="106">
        <f ca="1">$D$25-$D$25*D36*SQRT(B39)/SQRT($B$42)</f>
        <v>6.4759967194295989</v>
      </c>
      <c r="F36" s="106">
        <f ca="1">$D$25+$D$25*D36*SQRT(B39)/SQRT($B$42)</f>
        <v>6.7602018046339012</v>
      </c>
      <c r="G36" s="106">
        <f ca="1">IF(D28&gt;$D$25,F36,E36)/D28</f>
        <v>1.0152436391303918</v>
      </c>
      <c r="H36" s="106">
        <f ca="1">(D28-$D$25)/($D$25*D36*SQRT(B39)/SQRT($B$42))</f>
        <v>0.28570732954383926</v>
      </c>
      <c r="I36" s="106">
        <f ca="1">AF2</f>
        <v>0.27229999999999954</v>
      </c>
      <c r="J36" s="106">
        <f ca="1">$D$25+IF(D28&gt;$D$25,I36,I36*-1)</f>
        <v>6.8903992620317496</v>
      </c>
      <c r="K36" s="107">
        <f ca="1">J36/D28</f>
        <v>1.0347966264929154</v>
      </c>
      <c r="L36" s="72"/>
      <c r="W36" s="3">
        <v>42982</v>
      </c>
      <c r="X36" s="2">
        <v>6.5293000000000001</v>
      </c>
      <c r="Y36" s="2">
        <f t="shared" si="2"/>
        <v>-4.8737730636922664E-3</v>
      </c>
    </row>
    <row r="37" spans="1:25" x14ac:dyDescent="0.25">
      <c r="A37" s="48"/>
      <c r="B37" s="48"/>
      <c r="C37" s="50" t="s">
        <v>14</v>
      </c>
      <c r="D37" s="108">
        <f ca="1">AC3</f>
        <v>3.9392174472782183E-2</v>
      </c>
      <c r="E37" s="109">
        <f ca="1">$D$25-$D$25*D37*SQRT(B40)/SQRT($B$42)</f>
        <v>6.4337555902240204</v>
      </c>
      <c r="F37" s="109">
        <f ca="1">$D$25+$D$25*D37*SQRT(B40)/SQRT($B$42)</f>
        <v>6.8024429338394796</v>
      </c>
      <c r="G37" s="109">
        <f ca="1">IF(D29&gt;$D$25,F37,E37)/D29</f>
        <v>1.0158914888620589</v>
      </c>
      <c r="H37" s="109">
        <f ca="1">(D29-$D$25)/($D$25*D37*SQRT(B40)/SQRT($B$42))</f>
        <v>0.4227632942536525</v>
      </c>
      <c r="I37" s="109">
        <f ca="1">AF3</f>
        <v>0.42879999999999985</v>
      </c>
      <c r="J37" s="109">
        <f ca="1">$D$25+IF(D29&gt;$D$25,I37,I37*-1)</f>
        <v>7.0468992620317499</v>
      </c>
      <c r="K37" s="110">
        <f ca="1">J37/D29</f>
        <v>1.0523991237844481</v>
      </c>
      <c r="L37" s="73"/>
      <c r="W37" s="3">
        <v>42979</v>
      </c>
      <c r="X37" s="2">
        <v>6.5612000000000004</v>
      </c>
      <c r="Y37" s="2">
        <f t="shared" si="2"/>
        <v>-5.3808517249048166E-3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3.6828183885732044E-2</v>
      </c>
      <c r="E38" s="109">
        <f ca="1">$D$25-$D$25*D38*SQRT(B41)/SQRT($B$42)</f>
        <v>6.4084325718263182</v>
      </c>
      <c r="F38" s="109">
        <f ca="1">$D$25+$D$25*D38*SQRT(B41)/SQRT($B$42)</f>
        <v>6.8277659522371819</v>
      </c>
      <c r="G38" s="109">
        <f ca="1">IF(D30&gt;$D$25,F38,E38)/D30</f>
        <v>1.0141200338997998</v>
      </c>
      <c r="H38" s="109">
        <f ca="1">(D30-$D$25)/($D$25*D38*SQRT(B41)/SQRT($B$42))</f>
        <v>0.54658533435122392</v>
      </c>
      <c r="I38" s="109">
        <f ca="1">AF4</f>
        <v>0.42969999999999953</v>
      </c>
      <c r="J38" s="109">
        <f ca="1">$D$25+IF(D30&gt;$D$25,I38,I38*-1)</f>
        <v>7.0477992620317496</v>
      </c>
      <c r="K38" s="110">
        <f ca="1">J38/D30</f>
        <v>1.0468013222082893</v>
      </c>
      <c r="W38" s="3">
        <v>42978</v>
      </c>
      <c r="X38" s="2">
        <v>6.5966000000000005</v>
      </c>
      <c r="Y38" s="2">
        <f t="shared" si="2"/>
        <v>-3.7891131655167111E-4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4.3624678901722891E-2</v>
      </c>
      <c r="E39" s="109">
        <f ca="1">$D$25-$D$25*D39*SQRT(B42)/SQRT($B$42)</f>
        <v>6.3293868067858856</v>
      </c>
      <c r="F39" s="109">
        <f ca="1">$D$25+$D$25*D39*SQRT(B42)/SQRT($B$42)</f>
        <v>6.9068117172776144</v>
      </c>
      <c r="G39" s="109">
        <f ca="1">IF(D31&gt;$D$25,F39,E39)/D31</f>
        <v>1.0200841120545046</v>
      </c>
      <c r="H39" s="109">
        <f ca="1">(D31-$D$25)/($D$25*D39*SQRT(B42)/SQRT($B$42))</f>
        <v>0.52899149484094865</v>
      </c>
      <c r="I39" s="109">
        <f ca="1">AF5</f>
        <v>0.48959999999999937</v>
      </c>
      <c r="J39" s="109">
        <f ca="1">$D$25+IF(D31&gt;$D$25,I39,I39*-1)</f>
        <v>7.1076992620317494</v>
      </c>
      <c r="K39" s="110">
        <f ca="1">J39/D31</f>
        <v>1.0497536905954559</v>
      </c>
      <c r="L39" s="72"/>
      <c r="W39" s="3">
        <v>42977</v>
      </c>
      <c r="X39" s="2">
        <v>6.5991</v>
      </c>
      <c r="Y39" s="2">
        <f t="shared" si="2"/>
        <v>-1.3780260068358208E-3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4.1436699891865596E-2</v>
      </c>
      <c r="E40" s="112">
        <f ca="1">$D$25-$D$25*D40*SQRT(B43)/SQRT($B$42)</f>
        <v>6.2302763754866426</v>
      </c>
      <c r="F40" s="112">
        <f ca="1">$D$25+$D$25*D40*SQRT(B43)/SQRT($B$42)</f>
        <v>7.0059221485768575</v>
      </c>
      <c r="G40" s="112">
        <f ca="1">IF(D32&gt;$D$25,F40,E40)/D32</f>
        <v>1.0137904864307483</v>
      </c>
      <c r="H40" s="112">
        <f ca="1">(D32-$D$25)/($D$25*D40*SQRT(B43)/SQRT($B$42))</f>
        <v>0.75426713369765652</v>
      </c>
      <c r="I40" s="112">
        <f ca="1">AF6</f>
        <v>0.57249999999999979</v>
      </c>
      <c r="J40" s="112">
        <f ca="1">$D$25+IF(D32&gt;$D$25,I40,I40*-1)</f>
        <v>7.1905992620317498</v>
      </c>
      <c r="K40" s="113">
        <f ca="1">J40/D32</f>
        <v>1.040514149170862</v>
      </c>
      <c r="L40" s="72"/>
      <c r="W40" s="3">
        <v>42976</v>
      </c>
      <c r="X40" s="2">
        <v>6.6082000000000001</v>
      </c>
      <c r="Y40" s="2">
        <f t="shared" si="2"/>
        <v>-1.5574560672023589E-3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6.6185</v>
      </c>
      <c r="Y41" s="2">
        <f t="shared" si="2"/>
        <v>-3.8002790379342622E-3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6.6436999999999999</v>
      </c>
      <c r="Y42" s="2">
        <f t="shared" si="2"/>
        <v>-2.6005862214195153E-3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6.6609999999999996</v>
      </c>
      <c r="Y43" s="2">
        <f t="shared" si="2"/>
        <v>-2.5518437209269687E-4</v>
      </c>
    </row>
    <row r="44" spans="1:25" x14ac:dyDescent="0.25">
      <c r="A44" s="48"/>
      <c r="C44" s="49" t="s">
        <v>30</v>
      </c>
      <c r="D44" s="108">
        <f ca="1">G6</f>
        <v>5.4920451596045299E-2</v>
      </c>
      <c r="E44" s="109">
        <f ca="1">$D$25-$D$25*D44*SQRT(B47)/SQRT($B$42)</f>
        <v>6.4370931596637337</v>
      </c>
      <c r="F44" s="109">
        <f ca="1">$D$25+$D$25*D44*SQRT(B47)/SQRT($B$50)</f>
        <v>6.7991053643997663</v>
      </c>
      <c r="G44" s="109">
        <f ca="1">IF(D28&gt;$D$25,F44,E44)/D28</f>
        <v>1.0210861557790443</v>
      </c>
      <c r="H44" s="109">
        <f ca="1">(D28-$D$25)/($D$25*D44*SQRT(B47)/SQRT($B$50))</f>
        <v>0.22430038234680127</v>
      </c>
      <c r="I44" s="116">
        <f ca="1">D44/D36</f>
        <v>1.2737710321959852</v>
      </c>
      <c r="W44" s="3">
        <v>42970</v>
      </c>
      <c r="X44" s="2">
        <v>6.6627000000000001</v>
      </c>
      <c r="Y44" s="2">
        <f t="shared" si="2"/>
        <v>-8.5514328860383099E-4</v>
      </c>
    </row>
    <row r="45" spans="1:25" x14ac:dyDescent="0.25">
      <c r="A45" s="48"/>
      <c r="C45" s="50" t="s">
        <v>14</v>
      </c>
      <c r="D45" s="108">
        <f ca="1">G7</f>
        <v>5.55244560367519E-2</v>
      </c>
      <c r="E45" s="109">
        <f ca="1">$D$25-$D$25*D45*SQRT(B48)/SQRT($B$42)</f>
        <v>6.3582613059419204</v>
      </c>
      <c r="F45" s="109">
        <f ca="1">$D$25+$D$25*D45*SQRT(B48)/SQRT($B$50)</f>
        <v>6.8779372181215797</v>
      </c>
      <c r="G45" s="109">
        <f ca="1">IF(D29&gt;$D$25,F45,E45)/D29</f>
        <v>1.0271659679875502</v>
      </c>
      <c r="H45" s="109">
        <f ca="1">(D29-$D$25)/($D$25*D45*SQRT(B48)/SQRT($B$50))</f>
        <v>0.29993207744178452</v>
      </c>
      <c r="I45" s="116">
        <f ca="1">D45/D37</f>
        <v>1.4095301104821272</v>
      </c>
      <c r="W45" s="3">
        <v>42969</v>
      </c>
      <c r="X45" s="2">
        <v>6.6684000000000001</v>
      </c>
      <c r="Y45" s="2">
        <f t="shared" si="2"/>
        <v>-4.3479239348499554E-4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5.6771896963272298E-2</v>
      </c>
      <c r="E46" s="109">
        <f ca="1">$D$25-$D$25*D46*SQRT(B49)/SQRT($B$42)</f>
        <v>6.2948909341406587</v>
      </c>
      <c r="F46" s="109">
        <f ca="1">$D$25+$D$25*D46*SQRT(B49)/SQRT($B$50)</f>
        <v>6.9413075899228414</v>
      </c>
      <c r="G46" s="109">
        <f ca="1">IF(D30&gt;$D$25,F46,E46)/D30</f>
        <v>1.0309842395952353</v>
      </c>
      <c r="H46" s="109">
        <f ca="1">(D30-$D$25)/($D$25*D46*SQRT(B49)/SQRT($B$50))</f>
        <v>0.35457235497615719</v>
      </c>
      <c r="I46" s="116">
        <f ca="1">D46/D38</f>
        <v>1.5415339822191676</v>
      </c>
      <c r="W46" s="3">
        <v>42968</v>
      </c>
      <c r="X46" s="2">
        <v>6.6713000000000005</v>
      </c>
      <c r="Y46" s="2">
        <f t="shared" si="2"/>
        <v>-1.7073540166697274E-3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5.7400537058606399E-2</v>
      </c>
      <c r="E47" s="109">
        <f ca="1">$D$25-$D$25*D47*SQRT(B50)/SQRT($B$42)</f>
        <v>6.2382168100839612</v>
      </c>
      <c r="F47" s="109">
        <f ca="1">$D$25+$D$25*D47*SQRT(B50)/SQRT($B$50)</f>
        <v>6.9979817139795388</v>
      </c>
      <c r="G47" s="109">
        <f ca="1">IF(D31&gt;$D$25,F47,E47)/D31</f>
        <v>1.0335492344494077</v>
      </c>
      <c r="H47" s="109">
        <f ca="1">(D31-$D$25)/($D$25*D47*SQRT(B50)/SQRT($B$50))</f>
        <v>0.40203603113707631</v>
      </c>
      <c r="I47" s="116">
        <f ca="1">D47/D39</f>
        <v>1.3157813078216021</v>
      </c>
      <c r="W47" s="3">
        <v>42965</v>
      </c>
      <c r="X47" s="2">
        <v>6.6826999999999996</v>
      </c>
      <c r="Y47" s="2">
        <f t="shared" si="2"/>
        <v>-2.244349858675351E-4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6.2639007905688604E-2</v>
      </c>
      <c r="E48" s="112">
        <f ca="1">$D$25-$D$25*D48*SQRT(B51)/SQRT($B$42)</f>
        <v>6.0318353722987048</v>
      </c>
      <c r="F48" s="112">
        <f ca="1">$D$25+$D$25*D48*SQRT(B51)/SQRT($B$50)</f>
        <v>7.2043631517647952</v>
      </c>
      <c r="G48" s="112">
        <f ca="1">IF(D32&gt;$D$25,F48,E48)/D32</f>
        <v>1.0425058499308366</v>
      </c>
      <c r="H48" s="112">
        <f ca="1">(D32-$D$25)/($D$25*D48*SQRT(B51)/SQRT($B$50))</f>
        <v>0.49895970422113084</v>
      </c>
      <c r="I48" s="117">
        <f ca="1">D48/D40</f>
        <v>1.5116794549071997</v>
      </c>
      <c r="W48" s="3">
        <v>42964</v>
      </c>
      <c r="X48" s="2">
        <v>6.6841999999999997</v>
      </c>
      <c r="Y48" s="2">
        <f t="shared" si="2"/>
        <v>-6.1319874794856552E-4</v>
      </c>
    </row>
    <row r="49" spans="2:25" x14ac:dyDescent="0.25">
      <c r="B49" s="58">
        <f>B41</f>
        <v>185</v>
      </c>
      <c r="W49" s="3">
        <v>42963</v>
      </c>
      <c r="X49" s="2">
        <v>6.6882999999999999</v>
      </c>
      <c r="Y49" s="2">
        <f t="shared" si="2"/>
        <v>-1.1954038152294235E-3</v>
      </c>
    </row>
    <row r="50" spans="2:25" x14ac:dyDescent="0.25">
      <c r="B50" s="58">
        <f>B42</f>
        <v>250</v>
      </c>
      <c r="W50" s="3">
        <v>42962</v>
      </c>
      <c r="X50" s="2">
        <v>6.6962999999999999</v>
      </c>
      <c r="Y50" s="2">
        <f t="shared" si="2"/>
        <v>9.4126091080226973E-4</v>
      </c>
    </row>
    <row r="51" spans="2:25" x14ac:dyDescent="0.25">
      <c r="B51" s="58">
        <v>500</v>
      </c>
      <c r="W51" s="3">
        <v>42961</v>
      </c>
      <c r="X51" s="2">
        <v>6.6899999999999995</v>
      </c>
      <c r="Y51" s="2">
        <f t="shared" si="2"/>
        <v>2.0049982028367721E-3</v>
      </c>
    </row>
    <row r="52" spans="2:25" x14ac:dyDescent="0.25">
      <c r="W52" s="3">
        <v>42958</v>
      </c>
      <c r="X52" s="2">
        <v>6.6765999999999996</v>
      </c>
      <c r="Y52" s="2">
        <f t="shared" si="2"/>
        <v>1.4838910639188481E-3</v>
      </c>
    </row>
    <row r="53" spans="2:25" x14ac:dyDescent="0.25">
      <c r="W53" s="3">
        <v>42957</v>
      </c>
      <c r="X53" s="2">
        <v>6.6666999999999996</v>
      </c>
      <c r="Y53" s="2">
        <f t="shared" si="2"/>
        <v>-3.8027413553275886E-3</v>
      </c>
    </row>
    <row r="54" spans="2:25" x14ac:dyDescent="0.25">
      <c r="W54" s="3">
        <v>42956</v>
      </c>
      <c r="X54" s="2">
        <v>6.6920999999999999</v>
      </c>
      <c r="Y54" s="2">
        <f t="shared" si="2"/>
        <v>-2.9692429361961783E-3</v>
      </c>
    </row>
    <row r="55" spans="2:25" x14ac:dyDescent="0.25">
      <c r="B55" s="58"/>
      <c r="W55" s="3">
        <v>42955</v>
      </c>
      <c r="X55" s="2">
        <v>6.7119999999999997</v>
      </c>
      <c r="Y55" s="2">
        <f t="shared" si="2"/>
        <v>-2.871320770923069E-3</v>
      </c>
    </row>
    <row r="56" spans="2:25" x14ac:dyDescent="0.25">
      <c r="B56" s="64"/>
      <c r="W56" s="3">
        <v>42954</v>
      </c>
      <c r="X56" s="2">
        <v>6.7313000000000001</v>
      </c>
      <c r="Y56" s="2">
        <f t="shared" si="2"/>
        <v>-5.6436762621955405E-4</v>
      </c>
    </row>
    <row r="57" spans="2:25" x14ac:dyDescent="0.25">
      <c r="W57" s="3">
        <v>42951</v>
      </c>
      <c r="X57" s="2">
        <v>6.7351000000000001</v>
      </c>
      <c r="Y57" s="2">
        <f t="shared" si="2"/>
        <v>8.318108704144856E-4</v>
      </c>
    </row>
    <row r="58" spans="2:25" x14ac:dyDescent="0.25">
      <c r="W58" s="3">
        <v>42950</v>
      </c>
      <c r="X58" s="2">
        <v>6.7294999999999998</v>
      </c>
      <c r="Y58" s="2">
        <f t="shared" si="2"/>
        <v>-4.4578841403342812E-5</v>
      </c>
    </row>
    <row r="59" spans="2:25" x14ac:dyDescent="0.25">
      <c r="W59" s="3">
        <v>42949</v>
      </c>
      <c r="X59" s="2">
        <v>6.7298</v>
      </c>
      <c r="Y59" s="2">
        <f t="shared" si="2"/>
        <v>-1.4859172195718872E-5</v>
      </c>
    </row>
    <row r="60" spans="2:25" x14ac:dyDescent="0.25">
      <c r="W60" s="3">
        <v>42948</v>
      </c>
      <c r="X60" s="2">
        <v>6.7298999999999998</v>
      </c>
      <c r="Y60" s="2">
        <f t="shared" si="2"/>
        <v>4.1614030473459569E-4</v>
      </c>
    </row>
    <row r="61" spans="2:25" x14ac:dyDescent="0.25">
      <c r="W61" s="3">
        <v>42947</v>
      </c>
      <c r="X61" s="2">
        <v>6.7271000000000001</v>
      </c>
      <c r="Y61" s="2">
        <f t="shared" si="2"/>
        <v>-1.4705775780251074E-3</v>
      </c>
    </row>
    <row r="62" spans="2:25" x14ac:dyDescent="0.25">
      <c r="W62" s="3">
        <v>42944</v>
      </c>
      <c r="X62" s="2">
        <v>6.7370000000000001</v>
      </c>
      <c r="Y62" s="2">
        <f t="shared" si="2"/>
        <v>-1.0384987210314378E-3</v>
      </c>
    </row>
    <row r="63" spans="2:25" x14ac:dyDescent="0.25">
      <c r="W63" s="3">
        <v>42943</v>
      </c>
      <c r="X63" s="2">
        <v>6.7439999999999998</v>
      </c>
      <c r="Y63" s="2">
        <f t="shared" si="2"/>
        <v>1.3346086280017924E-4</v>
      </c>
    </row>
    <row r="64" spans="2:25" x14ac:dyDescent="0.25">
      <c r="W64" s="3">
        <v>42942</v>
      </c>
      <c r="X64" s="2">
        <v>6.7431000000000001</v>
      </c>
      <c r="Y64" s="2">
        <f t="shared" si="2"/>
        <v>-2.325599667603386E-3</v>
      </c>
    </row>
    <row r="65" spans="11:25" x14ac:dyDescent="0.25">
      <c r="W65" s="3">
        <v>42941</v>
      </c>
      <c r="X65" s="2">
        <v>6.7587999999999999</v>
      </c>
      <c r="Y65" s="2">
        <f t="shared" si="2"/>
        <v>1.3769314376129798E-3</v>
      </c>
    </row>
    <row r="66" spans="11:25" x14ac:dyDescent="0.25">
      <c r="W66" s="3">
        <v>42940</v>
      </c>
      <c r="X66" s="2">
        <v>6.7495000000000003</v>
      </c>
      <c r="Y66" s="2">
        <f t="shared" si="2"/>
        <v>-1.1253758610009837E-3</v>
      </c>
    </row>
    <row r="67" spans="11:25" x14ac:dyDescent="0.25">
      <c r="K67" s="48"/>
      <c r="W67" s="3">
        <v>42937</v>
      </c>
      <c r="X67" s="2">
        <v>6.7571000000000003</v>
      </c>
      <c r="Y67" s="2">
        <f t="shared" si="2"/>
        <v>1.4800343394993167E-4</v>
      </c>
    </row>
    <row r="68" spans="11:25" x14ac:dyDescent="0.25">
      <c r="W68" s="3">
        <v>42936</v>
      </c>
      <c r="X68" s="2">
        <v>6.7561</v>
      </c>
      <c r="Y68" s="2">
        <f t="shared" si="2"/>
        <v>-4.8832822545645906E-4</v>
      </c>
    </row>
    <row r="69" spans="11:25" x14ac:dyDescent="0.25">
      <c r="W69" s="3">
        <v>42935</v>
      </c>
      <c r="X69" s="2">
        <v>6.7594000000000003</v>
      </c>
      <c r="Y69" s="2">
        <f t="shared" si="2"/>
        <v>1.421253903409542E-3</v>
      </c>
    </row>
    <row r="70" spans="11:25" x14ac:dyDescent="0.25">
      <c r="W70" s="3">
        <v>42934</v>
      </c>
      <c r="X70" s="2">
        <v>6.7498000000000005</v>
      </c>
      <c r="Y70" s="2">
        <f t="shared" ref="Y70:Y133" si="3">LN(X70/X71)</f>
        <v>-2.0719874805608203E-3</v>
      </c>
    </row>
    <row r="71" spans="11:25" x14ac:dyDescent="0.25">
      <c r="W71" s="3">
        <v>42933</v>
      </c>
      <c r="X71" s="2">
        <v>6.7637999999999998</v>
      </c>
      <c r="Y71" s="2">
        <f t="shared" si="3"/>
        <v>-3.252080621132115E-4</v>
      </c>
    </row>
    <row r="72" spans="11:25" x14ac:dyDescent="0.25">
      <c r="W72" s="3">
        <v>42930</v>
      </c>
      <c r="X72" s="2">
        <v>6.766</v>
      </c>
      <c r="Y72" s="2">
        <f t="shared" si="3"/>
        <v>-2.3472283232178295E-3</v>
      </c>
    </row>
    <row r="73" spans="11:25" x14ac:dyDescent="0.25">
      <c r="W73" s="3">
        <v>42929</v>
      </c>
      <c r="X73" s="2">
        <v>6.7819000000000003</v>
      </c>
      <c r="Y73" s="2">
        <f t="shared" si="3"/>
        <v>-6.7804607414815861E-4</v>
      </c>
    </row>
    <row r="74" spans="11:25" x14ac:dyDescent="0.25">
      <c r="W74" s="3">
        <v>42928</v>
      </c>
      <c r="X74" s="2">
        <v>6.7865000000000002</v>
      </c>
      <c r="Y74" s="2">
        <f t="shared" si="3"/>
        <v>-2.1049075651292243E-3</v>
      </c>
    </row>
    <row r="75" spans="11:25" x14ac:dyDescent="0.25">
      <c r="W75" s="3">
        <v>42927</v>
      </c>
      <c r="X75" s="2">
        <v>6.8007999999999997</v>
      </c>
      <c r="Y75" s="2">
        <f t="shared" si="3"/>
        <v>-7.6432375770194537E-4</v>
      </c>
    </row>
    <row r="76" spans="11:25" x14ac:dyDescent="0.25">
      <c r="W76" s="3">
        <v>42926</v>
      </c>
      <c r="X76" s="2">
        <v>6.806</v>
      </c>
      <c r="Y76" s="2">
        <f t="shared" si="3"/>
        <v>3.08598890023609E-4</v>
      </c>
    </row>
    <row r="77" spans="11:25" x14ac:dyDescent="0.25">
      <c r="W77" s="3">
        <v>42923</v>
      </c>
      <c r="X77" s="2">
        <v>6.8038999999999996</v>
      </c>
      <c r="Y77" s="2">
        <f t="shared" si="3"/>
        <v>5.1454320725349606E-4</v>
      </c>
    </row>
    <row r="78" spans="11:25" x14ac:dyDescent="0.25">
      <c r="W78" s="3">
        <v>42922</v>
      </c>
      <c r="X78" s="2">
        <v>6.8003999999999998</v>
      </c>
      <c r="Y78" s="2">
        <f t="shared" si="3"/>
        <v>4.4116025153294279E-5</v>
      </c>
    </row>
    <row r="79" spans="11:25" x14ac:dyDescent="0.25">
      <c r="W79" s="3">
        <v>42921</v>
      </c>
      <c r="X79" s="2">
        <v>6.8001000000000005</v>
      </c>
      <c r="Y79" s="2">
        <f t="shared" si="3"/>
        <v>-8.8195093250400755E-4</v>
      </c>
    </row>
    <row r="80" spans="11:25" x14ac:dyDescent="0.25">
      <c r="W80" s="3">
        <v>42920</v>
      </c>
      <c r="X80" s="2">
        <v>6.8060999999999998</v>
      </c>
      <c r="Y80" s="2">
        <f t="shared" si="3"/>
        <v>1.2937943789830542E-3</v>
      </c>
    </row>
    <row r="81" spans="23:25" x14ac:dyDescent="0.25">
      <c r="W81" s="3">
        <v>42919</v>
      </c>
      <c r="X81" s="2">
        <v>6.7972999999999999</v>
      </c>
      <c r="Y81" s="2">
        <f t="shared" si="3"/>
        <v>2.4451330491237293E-3</v>
      </c>
    </row>
    <row r="82" spans="23:25" x14ac:dyDescent="0.25">
      <c r="W82" s="3">
        <v>42916</v>
      </c>
      <c r="X82" s="2">
        <v>6.7806999999999995</v>
      </c>
      <c r="Y82" s="2">
        <f t="shared" si="3"/>
        <v>-1.8859312215604399E-3</v>
      </c>
    </row>
    <row r="83" spans="23:25" x14ac:dyDescent="0.25">
      <c r="W83" s="3">
        <v>42915</v>
      </c>
      <c r="X83" s="2">
        <v>6.7934999999999999</v>
      </c>
      <c r="Y83" s="2">
        <f t="shared" si="3"/>
        <v>-1.4856111755584631E-3</v>
      </c>
    </row>
    <row r="84" spans="23:25" x14ac:dyDescent="0.25">
      <c r="W84" s="3">
        <v>42914</v>
      </c>
      <c r="X84" s="2">
        <v>6.8036000000000003</v>
      </c>
      <c r="Y84" s="2">
        <f t="shared" si="3"/>
        <v>-1.5714614150437892E-3</v>
      </c>
    </row>
    <row r="85" spans="23:25" x14ac:dyDescent="0.25">
      <c r="W85" s="3">
        <v>42913</v>
      </c>
      <c r="X85" s="2">
        <v>6.8143000000000002</v>
      </c>
      <c r="Y85" s="2">
        <f t="shared" si="3"/>
        <v>-5.838257794696506E-3</v>
      </c>
    </row>
    <row r="86" spans="23:25" x14ac:dyDescent="0.25">
      <c r="W86" s="3">
        <v>42912</v>
      </c>
      <c r="X86" s="2">
        <v>6.8541999999999996</v>
      </c>
      <c r="Y86" s="2">
        <f t="shared" si="3"/>
        <v>2.6149534640792873E-3</v>
      </c>
    </row>
    <row r="87" spans="23:25" x14ac:dyDescent="0.25">
      <c r="W87" s="3">
        <v>42909</v>
      </c>
      <c r="X87" s="2">
        <v>6.8362999999999996</v>
      </c>
      <c r="Y87" s="2">
        <f t="shared" si="3"/>
        <v>-1.1701551931676199E-4</v>
      </c>
    </row>
    <row r="88" spans="23:25" x14ac:dyDescent="0.25">
      <c r="W88" s="3">
        <v>42908</v>
      </c>
      <c r="X88" s="2">
        <v>6.8370999999999995</v>
      </c>
      <c r="Y88" s="2">
        <f t="shared" si="3"/>
        <v>8.6331151151822921E-4</v>
      </c>
    </row>
    <row r="89" spans="23:25" x14ac:dyDescent="0.25">
      <c r="W89" s="3">
        <v>42907</v>
      </c>
      <c r="X89" s="2">
        <v>6.8311999999999999</v>
      </c>
      <c r="Y89" s="2">
        <f t="shared" si="3"/>
        <v>1.0985068736055717E-3</v>
      </c>
    </row>
    <row r="90" spans="23:25" x14ac:dyDescent="0.25">
      <c r="W90" s="3">
        <v>42906</v>
      </c>
      <c r="X90" s="2">
        <v>6.8236999999999997</v>
      </c>
      <c r="Y90" s="2">
        <f t="shared" si="3"/>
        <v>-8.0568967728778906E-4</v>
      </c>
    </row>
    <row r="91" spans="23:25" x14ac:dyDescent="0.25">
      <c r="W91" s="3">
        <v>42905</v>
      </c>
      <c r="X91" s="2">
        <v>6.8292000000000002</v>
      </c>
      <c r="Y91" s="2">
        <f t="shared" si="3"/>
        <v>2.433697634230467E-3</v>
      </c>
    </row>
    <row r="92" spans="23:25" x14ac:dyDescent="0.25">
      <c r="W92" s="3">
        <v>42902</v>
      </c>
      <c r="X92" s="2">
        <v>6.8125999999999998</v>
      </c>
      <c r="Y92" s="2">
        <f t="shared" si="3"/>
        <v>8.3703518231919498E-4</v>
      </c>
    </row>
    <row r="93" spans="23:25" x14ac:dyDescent="0.25">
      <c r="W93" s="3">
        <v>42901</v>
      </c>
      <c r="X93" s="2">
        <v>6.8068999999999997</v>
      </c>
      <c r="Y93" s="2">
        <f t="shared" si="3"/>
        <v>3.0751372363533678E-3</v>
      </c>
    </row>
    <row r="94" spans="23:25" x14ac:dyDescent="0.25">
      <c r="W94" s="3">
        <v>42900</v>
      </c>
      <c r="X94" s="2">
        <v>6.7859999999999996</v>
      </c>
      <c r="Y94" s="2">
        <f t="shared" si="3"/>
        <v>-3.3887567270658335E-4</v>
      </c>
    </row>
    <row r="95" spans="23:25" x14ac:dyDescent="0.25">
      <c r="W95" s="3">
        <v>42899</v>
      </c>
      <c r="X95" s="2">
        <v>6.7882999999999996</v>
      </c>
      <c r="Y95" s="2">
        <f t="shared" si="3"/>
        <v>-1.0748018908777017E-3</v>
      </c>
    </row>
    <row r="96" spans="23:25" x14ac:dyDescent="0.25">
      <c r="W96" s="3">
        <v>42898</v>
      </c>
      <c r="X96" s="2">
        <v>6.7956000000000003</v>
      </c>
      <c r="Y96" s="2">
        <f t="shared" si="3"/>
        <v>1.281060362939014E-3</v>
      </c>
    </row>
    <row r="97" spans="23:25" x14ac:dyDescent="0.25">
      <c r="W97" s="3">
        <v>42895</v>
      </c>
      <c r="X97" s="2">
        <v>6.7869000000000002</v>
      </c>
      <c r="Y97" s="2">
        <f t="shared" si="3"/>
        <v>6.3377429440015208E-4</v>
      </c>
    </row>
    <row r="98" spans="23:25" x14ac:dyDescent="0.25">
      <c r="W98" s="3">
        <v>42894</v>
      </c>
      <c r="X98" s="2">
        <v>6.7826000000000004</v>
      </c>
      <c r="Y98" s="2">
        <f t="shared" si="3"/>
        <v>1.239230655462224E-3</v>
      </c>
    </row>
    <row r="99" spans="23:25" x14ac:dyDescent="0.25">
      <c r="W99" s="3">
        <v>42893</v>
      </c>
      <c r="X99" s="2">
        <v>6.7742000000000004</v>
      </c>
      <c r="Y99" s="2">
        <f t="shared" si="3"/>
        <v>2.6902796672676E-3</v>
      </c>
    </row>
    <row r="100" spans="23:25" x14ac:dyDescent="0.25">
      <c r="W100" s="3">
        <v>42892</v>
      </c>
      <c r="X100" s="2">
        <v>6.7560000000000002</v>
      </c>
      <c r="Y100" s="2">
        <f t="shared" si="3"/>
        <v>-3.7968090404931982E-3</v>
      </c>
    </row>
    <row r="101" spans="23:25" x14ac:dyDescent="0.25">
      <c r="W101" s="3">
        <v>42891</v>
      </c>
      <c r="X101" s="2">
        <v>6.7816999999999998</v>
      </c>
      <c r="Y101" s="2">
        <f t="shared" si="3"/>
        <v>7.5230674059956518E-4</v>
      </c>
    </row>
    <row r="102" spans="23:25" x14ac:dyDescent="0.25">
      <c r="W102" s="3">
        <v>42888</v>
      </c>
      <c r="X102" s="2">
        <v>6.7766000000000002</v>
      </c>
      <c r="Y102" s="2">
        <f t="shared" si="3"/>
        <v>3.9329963610089834E-3</v>
      </c>
    </row>
    <row r="103" spans="23:25" x14ac:dyDescent="0.25">
      <c r="W103" s="3">
        <v>42887</v>
      </c>
      <c r="X103" s="2">
        <v>6.75</v>
      </c>
      <c r="Y103" s="2">
        <f t="shared" si="3"/>
        <v>5.6312148610960535E-4</v>
      </c>
    </row>
    <row r="104" spans="23:25" x14ac:dyDescent="0.25">
      <c r="W104" s="3">
        <v>42886</v>
      </c>
      <c r="X104" s="2">
        <v>6.7462</v>
      </c>
      <c r="Y104" s="2">
        <f t="shared" si="3"/>
        <v>-1.1554347896567301E-2</v>
      </c>
    </row>
    <row r="105" spans="23:25" x14ac:dyDescent="0.25">
      <c r="W105" s="3">
        <v>42885</v>
      </c>
      <c r="X105" s="2">
        <v>6.8246000000000002</v>
      </c>
      <c r="Y105" s="2">
        <f t="shared" si="3"/>
        <v>5.569642660872312E-4</v>
      </c>
    </row>
    <row r="106" spans="23:25" x14ac:dyDescent="0.25">
      <c r="W106" s="3">
        <v>42884</v>
      </c>
      <c r="X106" s="2">
        <v>6.8208000000000002</v>
      </c>
      <c r="Y106" s="2">
        <f t="shared" si="3"/>
        <v>-3.6645876649645583E-4</v>
      </c>
    </row>
    <row r="107" spans="23:25" x14ac:dyDescent="0.25">
      <c r="W107" s="3">
        <v>42881</v>
      </c>
      <c r="X107" s="2">
        <v>6.8232999999999997</v>
      </c>
      <c r="Y107" s="2">
        <f t="shared" si="3"/>
        <v>-3.7594304204628835E-3</v>
      </c>
    </row>
    <row r="108" spans="23:25" x14ac:dyDescent="0.25">
      <c r="W108" s="3">
        <v>42880</v>
      </c>
      <c r="X108" s="2">
        <v>6.8490000000000002</v>
      </c>
      <c r="Y108" s="2">
        <f t="shared" si="3"/>
        <v>-3.7017108011079204E-3</v>
      </c>
    </row>
    <row r="109" spans="23:25" x14ac:dyDescent="0.25">
      <c r="W109" s="3">
        <v>42879</v>
      </c>
      <c r="X109" s="2">
        <v>6.8743999999999996</v>
      </c>
      <c r="Y109" s="2">
        <f t="shared" si="3"/>
        <v>-9.4509032646545926E-4</v>
      </c>
    </row>
    <row r="110" spans="23:25" x14ac:dyDescent="0.25">
      <c r="W110" s="3">
        <v>42878</v>
      </c>
      <c r="X110" s="2">
        <v>6.8809000000000005</v>
      </c>
      <c r="Y110" s="2">
        <f t="shared" si="3"/>
        <v>3.9246753561747699E-4</v>
      </c>
    </row>
    <row r="111" spans="23:25" x14ac:dyDescent="0.25">
      <c r="W111" s="3">
        <v>42877</v>
      </c>
      <c r="X111" s="2">
        <v>6.8781999999999996</v>
      </c>
      <c r="Y111" s="2">
        <f t="shared" si="3"/>
        <v>5.671696207302495E-4</v>
      </c>
    </row>
    <row r="112" spans="23:25" x14ac:dyDescent="0.25">
      <c r="W112" s="3">
        <v>42874</v>
      </c>
      <c r="X112" s="2">
        <v>6.8742999999999999</v>
      </c>
      <c r="Y112" s="2">
        <f t="shared" si="3"/>
        <v>-1.2793116722928971E-3</v>
      </c>
    </row>
    <row r="113" spans="23:25" x14ac:dyDescent="0.25">
      <c r="W113" s="3">
        <v>42873</v>
      </c>
      <c r="X113" s="2">
        <v>6.8830999999999998</v>
      </c>
      <c r="Y113" s="2">
        <f t="shared" si="3"/>
        <v>1.7012618156871022E-3</v>
      </c>
    </row>
    <row r="114" spans="23:25" x14ac:dyDescent="0.25">
      <c r="W114" s="3">
        <v>42872</v>
      </c>
      <c r="X114" s="2">
        <v>6.8713999999999995</v>
      </c>
      <c r="Y114" s="2">
        <f t="shared" si="3"/>
        <v>-6.2558650773430948E-4</v>
      </c>
    </row>
    <row r="115" spans="23:25" x14ac:dyDescent="0.25">
      <c r="W115" s="3">
        <v>42871</v>
      </c>
      <c r="X115" s="2">
        <v>6.8757000000000001</v>
      </c>
      <c r="Y115" s="2">
        <f t="shared" si="3"/>
        <v>-2.2662899218261912E-3</v>
      </c>
    </row>
    <row r="116" spans="23:25" x14ac:dyDescent="0.25">
      <c r="W116" s="3">
        <v>42870</v>
      </c>
      <c r="X116" s="2">
        <v>6.8913000000000002</v>
      </c>
      <c r="Y116" s="2">
        <f t="shared" si="3"/>
        <v>-1.0732415823503079E-3</v>
      </c>
    </row>
    <row r="117" spans="23:25" x14ac:dyDescent="0.25">
      <c r="W117" s="3">
        <v>42867</v>
      </c>
      <c r="X117" s="2">
        <v>6.8986999999999998</v>
      </c>
      <c r="Y117" s="2">
        <f t="shared" si="3"/>
        <v>-7.6796572561639836E-4</v>
      </c>
    </row>
    <row r="118" spans="23:25" x14ac:dyDescent="0.25">
      <c r="W118" s="3">
        <v>42866</v>
      </c>
      <c r="X118" s="2">
        <v>6.9039999999999999</v>
      </c>
      <c r="Y118" s="2">
        <f t="shared" si="3"/>
        <v>-1.3606035071923926E-3</v>
      </c>
    </row>
    <row r="119" spans="23:25" x14ac:dyDescent="0.25">
      <c r="W119" s="3">
        <v>42865</v>
      </c>
      <c r="X119" s="2">
        <v>6.9134000000000002</v>
      </c>
      <c r="Y119" s="2">
        <f t="shared" si="3"/>
        <v>-2.7479083528538092E-4</v>
      </c>
    </row>
    <row r="120" spans="23:25" x14ac:dyDescent="0.25">
      <c r="W120" s="3">
        <v>42864</v>
      </c>
      <c r="X120" s="2">
        <v>6.9153000000000002</v>
      </c>
      <c r="Y120" s="2">
        <f t="shared" si="3"/>
        <v>9.4038678525341305E-4</v>
      </c>
    </row>
    <row r="121" spans="23:25" x14ac:dyDescent="0.25">
      <c r="W121" s="3">
        <v>42863</v>
      </c>
      <c r="X121" s="2">
        <v>6.9088000000000003</v>
      </c>
      <c r="Y121" s="2">
        <f t="shared" si="3"/>
        <v>1.2455646479627885E-3</v>
      </c>
    </row>
    <row r="122" spans="23:25" x14ac:dyDescent="0.25">
      <c r="W122" s="3">
        <v>42860</v>
      </c>
      <c r="X122" s="2">
        <v>6.9001999999999999</v>
      </c>
      <c r="Y122" s="2">
        <f t="shared" si="3"/>
        <v>1.1020243560635847E-3</v>
      </c>
    </row>
    <row r="123" spans="23:25" x14ac:dyDescent="0.25">
      <c r="W123" s="3">
        <v>42859</v>
      </c>
      <c r="X123" s="2">
        <v>6.8925999999999998</v>
      </c>
      <c r="Y123" s="2">
        <f t="shared" si="3"/>
        <v>-3.0462817465935034E-4</v>
      </c>
    </row>
    <row r="124" spans="23:25" x14ac:dyDescent="0.25">
      <c r="W124" s="3">
        <v>42858</v>
      </c>
      <c r="X124" s="2">
        <v>6.8947000000000003</v>
      </c>
      <c r="Y124" s="2">
        <f t="shared" si="3"/>
        <v>7.1094348092255743E-4</v>
      </c>
    </row>
    <row r="125" spans="23:25" x14ac:dyDescent="0.25">
      <c r="W125" s="3">
        <v>42857</v>
      </c>
      <c r="X125" s="2">
        <v>6.8898000000000001</v>
      </c>
      <c r="Y125" s="2">
        <f t="shared" si="3"/>
        <v>-1.160463154977445E-3</v>
      </c>
    </row>
    <row r="126" spans="23:25" x14ac:dyDescent="0.25">
      <c r="W126" s="3">
        <v>42856</v>
      </c>
      <c r="X126" s="2">
        <v>6.8978000000000002</v>
      </c>
      <c r="Y126" s="2">
        <f t="shared" si="3"/>
        <v>-1.449632520694617E-4</v>
      </c>
    </row>
    <row r="127" spans="23:25" x14ac:dyDescent="0.25">
      <c r="W127" s="3">
        <v>42853</v>
      </c>
      <c r="X127" s="2">
        <v>6.8987999999999996</v>
      </c>
      <c r="Y127" s="2">
        <f t="shared" si="3"/>
        <v>-4.0578534512351855E-4</v>
      </c>
    </row>
    <row r="128" spans="23:25" x14ac:dyDescent="0.25">
      <c r="W128" s="3">
        <v>42852</v>
      </c>
      <c r="X128" s="2">
        <v>6.9016000000000002</v>
      </c>
      <c r="Y128" s="2">
        <f t="shared" si="3"/>
        <v>6.377366363925712E-4</v>
      </c>
    </row>
    <row r="129" spans="23:25" x14ac:dyDescent="0.25">
      <c r="W129" s="3">
        <v>42851</v>
      </c>
      <c r="X129" s="2">
        <v>6.8971999999999998</v>
      </c>
      <c r="Y129" s="2">
        <f t="shared" si="3"/>
        <v>1.2766946952320884E-3</v>
      </c>
    </row>
    <row r="130" spans="23:25" x14ac:dyDescent="0.25">
      <c r="W130" s="3">
        <v>42850</v>
      </c>
      <c r="X130" s="2">
        <v>6.8883999999999999</v>
      </c>
      <c r="Y130" s="2">
        <f t="shared" si="3"/>
        <v>6.680123975921189E-4</v>
      </c>
    </row>
    <row r="131" spans="23:25" x14ac:dyDescent="0.25">
      <c r="W131" s="3">
        <v>42849</v>
      </c>
      <c r="X131" s="2">
        <v>6.8837999999999999</v>
      </c>
      <c r="Y131" s="2">
        <f t="shared" si="3"/>
        <v>-7.8414292843907241E-4</v>
      </c>
    </row>
    <row r="132" spans="23:25" x14ac:dyDescent="0.25">
      <c r="W132" s="3">
        <v>42846</v>
      </c>
      <c r="X132" s="2">
        <v>6.8891999999999998</v>
      </c>
      <c r="Y132" s="2">
        <f t="shared" si="3"/>
        <v>6.8246007716430324E-4</v>
      </c>
    </row>
    <row r="133" spans="23:25" x14ac:dyDescent="0.25">
      <c r="W133" s="3">
        <v>42845</v>
      </c>
      <c r="X133" s="2">
        <v>6.8845000000000001</v>
      </c>
      <c r="Y133" s="2">
        <f t="shared" si="3"/>
        <v>-1.3071990374388797E-4</v>
      </c>
    </row>
    <row r="134" spans="23:25" x14ac:dyDescent="0.25">
      <c r="W134" s="3">
        <v>42844</v>
      </c>
      <c r="X134" s="2">
        <v>6.8853999999999997</v>
      </c>
      <c r="Y134" s="2">
        <f t="shared" ref="Y134:Y197" si="4">LN(X134/X135)</f>
        <v>1.3952273867580717E-3</v>
      </c>
    </row>
    <row r="135" spans="23:25" x14ac:dyDescent="0.25">
      <c r="W135" s="3">
        <v>42843</v>
      </c>
      <c r="X135" s="2">
        <v>6.8757999999999999</v>
      </c>
      <c r="Y135" s="2">
        <f t="shared" si="4"/>
        <v>-3.3445059531324724E-4</v>
      </c>
    </row>
    <row r="136" spans="23:25" x14ac:dyDescent="0.25">
      <c r="W136" s="3">
        <v>42842</v>
      </c>
      <c r="X136" s="2">
        <v>6.8780999999999999</v>
      </c>
      <c r="Y136" s="2">
        <f t="shared" si="4"/>
        <v>-1.2640849055911172E-3</v>
      </c>
    </row>
    <row r="137" spans="23:25" x14ac:dyDescent="0.25">
      <c r="W137" s="3">
        <v>42839</v>
      </c>
      <c r="X137" s="2">
        <v>6.8868</v>
      </c>
      <c r="Y137" s="2">
        <f t="shared" si="4"/>
        <v>2.323555049662745E-4</v>
      </c>
    </row>
    <row r="138" spans="23:25" x14ac:dyDescent="0.25">
      <c r="W138" s="3">
        <v>42838</v>
      </c>
      <c r="X138" s="2">
        <v>6.8852000000000002</v>
      </c>
      <c r="Y138" s="2">
        <f t="shared" si="4"/>
        <v>1.8882860954792498E-4</v>
      </c>
    </row>
    <row r="139" spans="23:25" x14ac:dyDescent="0.25">
      <c r="W139" s="3">
        <v>42837</v>
      </c>
      <c r="X139" s="2">
        <v>6.8838999999999997</v>
      </c>
      <c r="Y139" s="2">
        <f t="shared" si="4"/>
        <v>-2.4230125387878208E-3</v>
      </c>
    </row>
    <row r="140" spans="23:25" x14ac:dyDescent="0.25">
      <c r="W140" s="3">
        <v>42836</v>
      </c>
      <c r="X140" s="2">
        <v>6.9005999999999998</v>
      </c>
      <c r="Y140" s="2">
        <f t="shared" si="4"/>
        <v>-7.0983119139268454E-4</v>
      </c>
    </row>
    <row r="141" spans="23:25" x14ac:dyDescent="0.25">
      <c r="W141" s="3">
        <v>42835</v>
      </c>
      <c r="X141" s="2">
        <v>6.9055</v>
      </c>
      <c r="Y141" s="2">
        <f t="shared" si="4"/>
        <v>1.2751592054053532E-3</v>
      </c>
    </row>
    <row r="142" spans="23:25" x14ac:dyDescent="0.25">
      <c r="W142" s="3">
        <v>42832</v>
      </c>
      <c r="X142" s="2">
        <v>6.8967000000000001</v>
      </c>
      <c r="Y142" s="2">
        <f t="shared" si="4"/>
        <v>1.0590378253868403E-3</v>
      </c>
    </row>
    <row r="143" spans="23:25" x14ac:dyDescent="0.25">
      <c r="W143" s="3">
        <v>42831</v>
      </c>
      <c r="X143" s="2">
        <v>6.8894000000000002</v>
      </c>
      <c r="Y143" s="2">
        <f t="shared" si="4"/>
        <v>1.0020404704286811E-3</v>
      </c>
    </row>
    <row r="144" spans="23:25" x14ac:dyDescent="0.25">
      <c r="W144" s="3">
        <v>42830</v>
      </c>
      <c r="X144" s="2">
        <v>6.8825000000000003</v>
      </c>
      <c r="Y144" s="2">
        <f t="shared" si="4"/>
        <v>5.3773990671803753E-4</v>
      </c>
    </row>
    <row r="145" spans="23:25" x14ac:dyDescent="0.25">
      <c r="W145" s="3">
        <v>42829</v>
      </c>
      <c r="X145" s="2">
        <v>6.8788</v>
      </c>
      <c r="Y145" s="2">
        <f t="shared" si="4"/>
        <v>5.9621189100260734E-4</v>
      </c>
    </row>
    <row r="146" spans="23:25" x14ac:dyDescent="0.25">
      <c r="W146" s="3">
        <v>42828</v>
      </c>
      <c r="X146" s="2">
        <v>6.8746999999999998</v>
      </c>
      <c r="Y146" s="2">
        <f t="shared" si="4"/>
        <v>4.655832241352982E-4</v>
      </c>
    </row>
    <row r="147" spans="23:25" x14ac:dyDescent="0.25">
      <c r="W147" s="3">
        <v>42825</v>
      </c>
      <c r="X147" s="2">
        <v>6.8715000000000002</v>
      </c>
      <c r="Y147" s="2">
        <f t="shared" si="4"/>
        <v>-1.8319816691332199E-3</v>
      </c>
    </row>
    <row r="148" spans="23:25" x14ac:dyDescent="0.25">
      <c r="W148" s="3">
        <v>42824</v>
      </c>
      <c r="X148" s="2">
        <v>6.8841000000000001</v>
      </c>
      <c r="Y148" s="2">
        <f t="shared" si="4"/>
        <v>2.5162002672655531E-3</v>
      </c>
    </row>
    <row r="149" spans="23:25" x14ac:dyDescent="0.25">
      <c r="W149" s="3">
        <v>42823</v>
      </c>
      <c r="X149" s="2">
        <v>6.8667999999999996</v>
      </c>
      <c r="Y149" s="2">
        <f t="shared" si="4"/>
        <v>-1.0043303489671496E-3</v>
      </c>
    </row>
    <row r="150" spans="23:25" x14ac:dyDescent="0.25">
      <c r="W150" s="3">
        <v>42822</v>
      </c>
      <c r="X150" s="2">
        <v>6.8737000000000004</v>
      </c>
      <c r="Y150" s="2">
        <f t="shared" si="4"/>
        <v>2.6658718835145733E-3</v>
      </c>
    </row>
    <row r="151" spans="23:25" x14ac:dyDescent="0.25">
      <c r="W151" s="3">
        <v>42821</v>
      </c>
      <c r="X151" s="2">
        <v>6.8554000000000004</v>
      </c>
      <c r="Y151" s="2">
        <f t="shared" si="4"/>
        <v>-2.5494794663489793E-3</v>
      </c>
    </row>
    <row r="152" spans="23:25" x14ac:dyDescent="0.25">
      <c r="W152" s="3">
        <v>42818</v>
      </c>
      <c r="X152" s="2">
        <v>6.8728999999999996</v>
      </c>
      <c r="Y152" s="2">
        <f t="shared" si="4"/>
        <v>4.2203611218073425E-4</v>
      </c>
    </row>
    <row r="153" spans="23:25" x14ac:dyDescent="0.25">
      <c r="W153" s="3">
        <v>42817</v>
      </c>
      <c r="X153" s="2">
        <v>6.87</v>
      </c>
      <c r="Y153" s="2">
        <f t="shared" si="4"/>
        <v>9.1745129745108775E-4</v>
      </c>
    </row>
    <row r="154" spans="23:25" x14ac:dyDescent="0.25">
      <c r="W154" s="3">
        <v>42816</v>
      </c>
      <c r="X154" s="2">
        <v>6.8636999999999997</v>
      </c>
      <c r="Y154" s="2">
        <f t="shared" si="4"/>
        <v>-1.252184205548752E-3</v>
      </c>
    </row>
    <row r="155" spans="23:25" x14ac:dyDescent="0.25">
      <c r="W155" s="3">
        <v>42815</v>
      </c>
      <c r="X155" s="2">
        <v>6.8723000000000001</v>
      </c>
      <c r="Y155" s="2">
        <f t="shared" si="4"/>
        <v>-2.4125814684414961E-3</v>
      </c>
    </row>
    <row r="156" spans="23:25" x14ac:dyDescent="0.25">
      <c r="W156" s="3">
        <v>42814</v>
      </c>
      <c r="X156" s="2">
        <v>6.8888999999999996</v>
      </c>
      <c r="Y156" s="2">
        <f t="shared" si="4"/>
        <v>3.4844723554784175E-4</v>
      </c>
    </row>
    <row r="157" spans="23:25" x14ac:dyDescent="0.25">
      <c r="W157" s="3">
        <v>42811</v>
      </c>
      <c r="X157" s="2">
        <v>6.8864999999999998</v>
      </c>
      <c r="Y157" s="2">
        <f t="shared" si="4"/>
        <v>2.3551999721453535E-3</v>
      </c>
    </row>
    <row r="158" spans="23:25" x14ac:dyDescent="0.25">
      <c r="W158" s="3">
        <v>42810</v>
      </c>
      <c r="X158" s="2">
        <v>6.8703000000000003</v>
      </c>
      <c r="Y158" s="2">
        <f t="shared" si="4"/>
        <v>3.2949439344945207E-3</v>
      </c>
    </row>
    <row r="159" spans="23:25" x14ac:dyDescent="0.25">
      <c r="W159" s="3">
        <v>42809</v>
      </c>
      <c r="X159" s="2">
        <v>6.8476999999999997</v>
      </c>
      <c r="Y159" s="2">
        <f t="shared" si="4"/>
        <v>-7.6810432773481638E-3</v>
      </c>
    </row>
    <row r="160" spans="23:25" x14ac:dyDescent="0.25">
      <c r="W160" s="3">
        <v>42808</v>
      </c>
      <c r="X160" s="2">
        <v>6.9005000000000001</v>
      </c>
      <c r="Y160" s="2">
        <f t="shared" si="4"/>
        <v>6.0883685053617586E-4</v>
      </c>
    </row>
    <row r="161" spans="23:25" x14ac:dyDescent="0.25">
      <c r="W161" s="3">
        <v>42807</v>
      </c>
      <c r="X161" s="2">
        <v>6.8963000000000001</v>
      </c>
      <c r="Y161" s="2">
        <f t="shared" si="4"/>
        <v>1.8852465015648103E-4</v>
      </c>
    </row>
    <row r="162" spans="23:25" x14ac:dyDescent="0.25">
      <c r="W162" s="3">
        <v>42804</v>
      </c>
      <c r="X162" s="2">
        <v>6.8949999999999996</v>
      </c>
      <c r="Y162" s="2">
        <f t="shared" si="4"/>
        <v>-1.3913449011092032E-3</v>
      </c>
    </row>
    <row r="163" spans="23:25" x14ac:dyDescent="0.25">
      <c r="W163" s="3">
        <v>42803</v>
      </c>
      <c r="X163" s="2">
        <v>6.9046000000000003</v>
      </c>
      <c r="Y163" s="2">
        <f t="shared" si="4"/>
        <v>-1.6786297065105428E-3</v>
      </c>
    </row>
    <row r="164" spans="23:25" x14ac:dyDescent="0.25">
      <c r="W164" s="3">
        <v>42802</v>
      </c>
      <c r="X164" s="2">
        <v>6.9161999999999999</v>
      </c>
      <c r="Y164" s="2">
        <f t="shared" si="4"/>
        <v>3.2440289130021842E-3</v>
      </c>
    </row>
    <row r="165" spans="23:25" x14ac:dyDescent="0.25">
      <c r="W165" s="3">
        <v>42801</v>
      </c>
      <c r="X165" s="2">
        <v>6.8937999999999997</v>
      </c>
      <c r="Y165" s="2">
        <f t="shared" si="4"/>
        <v>-1.0583622471221777E-3</v>
      </c>
    </row>
    <row r="166" spans="23:25" x14ac:dyDescent="0.25">
      <c r="W166" s="3">
        <v>42800</v>
      </c>
      <c r="X166" s="2">
        <v>6.9010999999999996</v>
      </c>
      <c r="Y166" s="2">
        <f t="shared" si="4"/>
        <v>6.3778285656368612E-4</v>
      </c>
    </row>
    <row r="167" spans="23:25" x14ac:dyDescent="0.25">
      <c r="W167" s="3">
        <v>42797</v>
      </c>
      <c r="X167" s="2">
        <v>6.8967000000000001</v>
      </c>
      <c r="Y167" s="2">
        <f t="shared" si="4"/>
        <v>1.6688559152272023E-3</v>
      </c>
    </row>
    <row r="168" spans="23:25" x14ac:dyDescent="0.25">
      <c r="W168" s="3">
        <v>42796</v>
      </c>
      <c r="X168" s="2">
        <v>6.8852000000000002</v>
      </c>
      <c r="Y168" s="2">
        <f t="shared" si="4"/>
        <v>1.9772046450603716E-3</v>
      </c>
    </row>
    <row r="169" spans="23:25" x14ac:dyDescent="0.25">
      <c r="W169" s="3">
        <v>42795</v>
      </c>
      <c r="X169" s="2">
        <v>6.8715999999999999</v>
      </c>
      <c r="Y169" s="2">
        <f t="shared" si="4"/>
        <v>2.3603128900636654E-3</v>
      </c>
    </row>
    <row r="170" spans="23:25" x14ac:dyDescent="0.25">
      <c r="W170" s="3">
        <v>42794</v>
      </c>
      <c r="X170" s="2">
        <v>6.8554000000000004</v>
      </c>
      <c r="Y170" s="2">
        <f t="shared" si="4"/>
        <v>-9.4770843919697654E-4</v>
      </c>
    </row>
    <row r="171" spans="23:25" x14ac:dyDescent="0.25">
      <c r="W171" s="3">
        <v>42793</v>
      </c>
      <c r="X171" s="2">
        <v>6.8619000000000003</v>
      </c>
      <c r="Y171" s="2">
        <f t="shared" si="4"/>
        <v>1.0790004254686895E-3</v>
      </c>
    </row>
    <row r="172" spans="23:25" x14ac:dyDescent="0.25">
      <c r="W172" s="3">
        <v>42790</v>
      </c>
      <c r="X172" s="2">
        <v>6.8544999999999998</v>
      </c>
      <c r="Y172" s="2">
        <f t="shared" si="4"/>
        <v>7.4431369689664285E-4</v>
      </c>
    </row>
    <row r="173" spans="23:25" x14ac:dyDescent="0.25">
      <c r="W173" s="3">
        <v>42789</v>
      </c>
      <c r="X173" s="2">
        <v>6.8494000000000002</v>
      </c>
      <c r="Y173" s="2">
        <f t="shared" si="4"/>
        <v>-1.1527210597402956E-3</v>
      </c>
    </row>
    <row r="174" spans="23:25" x14ac:dyDescent="0.25">
      <c r="W174" s="3">
        <v>42788</v>
      </c>
      <c r="X174" s="2">
        <v>6.8573000000000004</v>
      </c>
      <c r="Y174" s="2">
        <f t="shared" si="4"/>
        <v>-9.1830717266732221E-4</v>
      </c>
    </row>
    <row r="175" spans="23:25" x14ac:dyDescent="0.25">
      <c r="W175" s="3">
        <v>42787</v>
      </c>
      <c r="X175" s="2">
        <v>6.8635999999999999</v>
      </c>
      <c r="Y175" s="2">
        <f t="shared" si="4"/>
        <v>8.7455913220814668E-4</v>
      </c>
    </row>
    <row r="176" spans="23:25" x14ac:dyDescent="0.25">
      <c r="W176" s="3">
        <v>42786</v>
      </c>
      <c r="X176" s="2">
        <v>6.8575999999999997</v>
      </c>
      <c r="Y176" s="2">
        <f t="shared" si="4"/>
        <v>9.9209252104413511E-4</v>
      </c>
    </row>
    <row r="177" spans="23:25" x14ac:dyDescent="0.25">
      <c r="W177" s="3">
        <v>42783</v>
      </c>
      <c r="X177" s="2">
        <v>6.8507999999999996</v>
      </c>
      <c r="Y177" s="2">
        <f t="shared" si="4"/>
        <v>2.1897650469609932E-4</v>
      </c>
    </row>
    <row r="178" spans="23:25" x14ac:dyDescent="0.25">
      <c r="W178" s="3">
        <v>42782</v>
      </c>
      <c r="X178" s="2">
        <v>6.8493000000000004</v>
      </c>
      <c r="Y178" s="2">
        <f t="shared" si="4"/>
        <v>6.1338943388341226E-4</v>
      </c>
    </row>
    <row r="179" spans="23:25" x14ac:dyDescent="0.25">
      <c r="W179" s="3">
        <v>42781</v>
      </c>
      <c r="X179" s="2">
        <v>6.8451000000000004</v>
      </c>
      <c r="Y179" s="2">
        <f t="shared" si="4"/>
        <v>-2.1889510535246016E-3</v>
      </c>
    </row>
    <row r="180" spans="23:25" x14ac:dyDescent="0.25">
      <c r="W180" s="3">
        <v>42780</v>
      </c>
      <c r="X180" s="2">
        <v>6.8601000000000001</v>
      </c>
      <c r="Y180" s="2">
        <f t="shared" si="4"/>
        <v>-2.0387070013611485E-3</v>
      </c>
    </row>
    <row r="181" spans="23:25" x14ac:dyDescent="0.25">
      <c r="W181" s="3">
        <v>42779</v>
      </c>
      <c r="X181" s="2">
        <v>6.8741000000000003</v>
      </c>
      <c r="Y181" s="2">
        <f t="shared" si="4"/>
        <v>1.5577801148371727E-3</v>
      </c>
    </row>
    <row r="182" spans="23:25" x14ac:dyDescent="0.25">
      <c r="W182" s="3">
        <v>42776</v>
      </c>
      <c r="X182" s="2">
        <v>6.8634000000000004</v>
      </c>
      <c r="Y182" s="2">
        <f t="shared" si="4"/>
        <v>-4.3709159261152868E-5</v>
      </c>
    </row>
    <row r="183" spans="23:25" x14ac:dyDescent="0.25">
      <c r="W183" s="3">
        <v>42775</v>
      </c>
      <c r="X183" s="2">
        <v>6.8636999999999997</v>
      </c>
      <c r="Y183" s="2">
        <f t="shared" si="4"/>
        <v>3.1373375896759969E-3</v>
      </c>
    </row>
    <row r="184" spans="23:25" x14ac:dyDescent="0.25">
      <c r="W184" s="3">
        <v>42774</v>
      </c>
      <c r="X184" s="2">
        <v>6.8422000000000001</v>
      </c>
      <c r="Y184" s="2">
        <f t="shared" si="4"/>
        <v>1.0235864435016835E-3</v>
      </c>
    </row>
    <row r="185" spans="23:25" x14ac:dyDescent="0.25">
      <c r="W185" s="3">
        <v>42773</v>
      </c>
      <c r="X185" s="2">
        <v>6.8352000000000004</v>
      </c>
      <c r="Y185" s="2">
        <f t="shared" si="4"/>
        <v>5.1337073893799184E-3</v>
      </c>
    </row>
    <row r="186" spans="23:25" x14ac:dyDescent="0.25">
      <c r="W186" s="3">
        <v>42772</v>
      </c>
      <c r="X186" s="2">
        <v>6.8002000000000002</v>
      </c>
      <c r="Y186" s="2">
        <f t="shared" si="4"/>
        <v>-3.3816816101489431E-4</v>
      </c>
    </row>
    <row r="187" spans="23:25" x14ac:dyDescent="0.25">
      <c r="W187" s="3">
        <v>42769</v>
      </c>
      <c r="X187" s="2">
        <v>6.8025000000000002</v>
      </c>
      <c r="Y187" s="2">
        <f t="shared" si="4"/>
        <v>-1.1166126661556019E-3</v>
      </c>
    </row>
    <row r="188" spans="23:25" x14ac:dyDescent="0.25">
      <c r="W188" s="3">
        <v>42768</v>
      </c>
      <c r="X188" s="2">
        <v>6.8101000000000003</v>
      </c>
      <c r="Y188" s="2">
        <f t="shared" si="4"/>
        <v>-3.0642714082922411E-3</v>
      </c>
    </row>
    <row r="189" spans="23:25" x14ac:dyDescent="0.25">
      <c r="W189" s="3">
        <v>42767</v>
      </c>
      <c r="X189" s="2">
        <v>6.8309999999999995</v>
      </c>
      <c r="Y189" s="2">
        <f t="shared" si="4"/>
        <v>5.1250138398923532E-4</v>
      </c>
    </row>
    <row r="190" spans="23:25" x14ac:dyDescent="0.25">
      <c r="W190" s="3">
        <v>42766</v>
      </c>
      <c r="X190" s="2">
        <v>6.8274999999999997</v>
      </c>
      <c r="Y190" s="2">
        <f t="shared" si="4"/>
        <v>-5.2298012675051769E-3</v>
      </c>
    </row>
    <row r="191" spans="23:25" x14ac:dyDescent="0.25">
      <c r="W191" s="3">
        <v>42765</v>
      </c>
      <c r="X191" s="2">
        <v>6.8632999999999997</v>
      </c>
      <c r="Y191" s="2">
        <f t="shared" si="4"/>
        <v>-8.7383312435993876E-4</v>
      </c>
    </row>
    <row r="192" spans="23:25" x14ac:dyDescent="0.25">
      <c r="W192" s="3">
        <v>42762</v>
      </c>
      <c r="X192" s="2">
        <v>6.8693</v>
      </c>
      <c r="Y192" s="2">
        <f t="shared" si="4"/>
        <v>2.7697618220162497E-3</v>
      </c>
    </row>
    <row r="193" spans="23:25" x14ac:dyDescent="0.25">
      <c r="W193" s="3">
        <v>42761</v>
      </c>
      <c r="X193" s="2">
        <v>6.8502999999999998</v>
      </c>
      <c r="Y193" s="2">
        <f t="shared" si="4"/>
        <v>3.3045796997311148E-3</v>
      </c>
    </row>
    <row r="194" spans="23:25" x14ac:dyDescent="0.25">
      <c r="W194" s="3">
        <v>42760</v>
      </c>
      <c r="X194" s="2">
        <v>6.8277000000000001</v>
      </c>
      <c r="Y194" s="2">
        <f t="shared" si="4"/>
        <v>1.7150777088259686E-3</v>
      </c>
    </row>
    <row r="195" spans="23:25" x14ac:dyDescent="0.25">
      <c r="W195" s="3">
        <v>42759</v>
      </c>
      <c r="X195" s="2">
        <v>6.8159999999999998</v>
      </c>
      <c r="Y195" s="2">
        <f t="shared" si="4"/>
        <v>4.8427217041874606E-4</v>
      </c>
    </row>
    <row r="196" spans="23:25" x14ac:dyDescent="0.25">
      <c r="W196" s="3">
        <v>42758</v>
      </c>
      <c r="X196" s="2">
        <v>6.8126999999999995</v>
      </c>
      <c r="Y196" s="2">
        <f t="shared" si="4"/>
        <v>-4.0723110214359575E-3</v>
      </c>
    </row>
    <row r="197" spans="23:25" x14ac:dyDescent="0.25">
      <c r="W197" s="3">
        <v>42755</v>
      </c>
      <c r="X197" s="2">
        <v>6.8405000000000005</v>
      </c>
      <c r="Y197" s="2">
        <f t="shared" si="4"/>
        <v>-8.6213830238355584E-4</v>
      </c>
    </row>
    <row r="198" spans="23:25" x14ac:dyDescent="0.25">
      <c r="W198" s="3">
        <v>42754</v>
      </c>
      <c r="X198" s="2">
        <v>6.8464</v>
      </c>
      <c r="Y198" s="2">
        <f t="shared" ref="Y198:Y261" si="5">LN(X198/X199)</f>
        <v>9.0599570734794914E-4</v>
      </c>
    </row>
    <row r="199" spans="23:25" x14ac:dyDescent="0.25">
      <c r="W199" s="3">
        <v>42753</v>
      </c>
      <c r="X199" s="2">
        <v>6.8402000000000003</v>
      </c>
      <c r="Y199" s="2">
        <f t="shared" si="5"/>
        <v>5.5561806855507065E-3</v>
      </c>
    </row>
    <row r="200" spans="23:25" x14ac:dyDescent="0.25">
      <c r="W200" s="3">
        <v>42752</v>
      </c>
      <c r="X200" s="2">
        <v>6.8022999999999998</v>
      </c>
      <c r="Y200" s="2">
        <f t="shared" si="5"/>
        <v>-8.3591840682659159E-3</v>
      </c>
    </row>
    <row r="201" spans="23:25" x14ac:dyDescent="0.25">
      <c r="W201" s="3">
        <v>42751</v>
      </c>
      <c r="X201" s="2">
        <v>6.8593999999999999</v>
      </c>
      <c r="Y201" s="2">
        <f t="shared" si="5"/>
        <v>2.3937423854218814E-3</v>
      </c>
    </row>
    <row r="202" spans="23:25" x14ac:dyDescent="0.25">
      <c r="W202" s="3">
        <v>42748</v>
      </c>
      <c r="X202" s="2">
        <v>6.843</v>
      </c>
      <c r="Y202" s="2">
        <f t="shared" si="5"/>
        <v>-2.4374770327454534E-3</v>
      </c>
    </row>
    <row r="203" spans="23:25" x14ac:dyDescent="0.25">
      <c r="W203" s="3">
        <v>42747</v>
      </c>
      <c r="X203" s="2">
        <v>6.8597000000000001</v>
      </c>
      <c r="Y203" s="2">
        <f t="shared" si="5"/>
        <v>-3.9718675594551112E-3</v>
      </c>
    </row>
    <row r="204" spans="23:25" x14ac:dyDescent="0.25">
      <c r="W204" s="3">
        <v>42746</v>
      </c>
      <c r="X204" s="2">
        <v>6.8870000000000005</v>
      </c>
      <c r="Y204" s="2">
        <f t="shared" si="5"/>
        <v>-3.3774756146855017E-3</v>
      </c>
    </row>
    <row r="205" spans="23:25" x14ac:dyDescent="0.25">
      <c r="W205" s="3">
        <v>42745</v>
      </c>
      <c r="X205" s="2">
        <v>6.9103000000000003</v>
      </c>
      <c r="Y205" s="2">
        <f t="shared" si="5"/>
        <v>4.4380058338678681E-3</v>
      </c>
    </row>
    <row r="206" spans="23:25" x14ac:dyDescent="0.25">
      <c r="W206" s="3">
        <v>42744</v>
      </c>
      <c r="X206" s="2">
        <v>6.8796999999999997</v>
      </c>
      <c r="Y206" s="2">
        <f t="shared" si="5"/>
        <v>4.355591575780208E-3</v>
      </c>
    </row>
    <row r="207" spans="23:25" x14ac:dyDescent="0.25">
      <c r="W207" s="3">
        <v>42741</v>
      </c>
      <c r="X207" s="2">
        <v>6.8498000000000001</v>
      </c>
      <c r="Y207" s="2">
        <f t="shared" si="5"/>
        <v>8.930529266396852E-3</v>
      </c>
    </row>
    <row r="208" spans="23:25" x14ac:dyDescent="0.25">
      <c r="W208" s="3">
        <v>42740</v>
      </c>
      <c r="X208" s="2">
        <v>6.7888999999999999</v>
      </c>
      <c r="Y208" s="2">
        <f t="shared" si="5"/>
        <v>-1.129276953429823E-2</v>
      </c>
    </row>
    <row r="209" spans="23:25" x14ac:dyDescent="0.25">
      <c r="W209" s="3">
        <v>42739</v>
      </c>
      <c r="X209" s="2">
        <v>6.8659999999999997</v>
      </c>
      <c r="Y209" s="2">
        <f t="shared" si="5"/>
        <v>-1.3454090827212734E-2</v>
      </c>
    </row>
    <row r="210" spans="23:25" x14ac:dyDescent="0.25">
      <c r="W210" s="3">
        <v>42738</v>
      </c>
      <c r="X210" s="2">
        <v>6.9589999999999996</v>
      </c>
      <c r="Y210" s="2">
        <f t="shared" si="5"/>
        <v>-2.3108786595065615E-3</v>
      </c>
    </row>
    <row r="211" spans="23:25" x14ac:dyDescent="0.25">
      <c r="W211" s="3">
        <v>42737</v>
      </c>
      <c r="X211" s="2">
        <v>6.9751000000000003</v>
      </c>
      <c r="Y211" s="2">
        <f t="shared" si="5"/>
        <v>-1.4335684410120332E-4</v>
      </c>
    </row>
    <row r="212" spans="23:25" x14ac:dyDescent="0.25">
      <c r="W212" s="3">
        <v>42734</v>
      </c>
      <c r="X212" s="2">
        <v>6.9760999999999997</v>
      </c>
      <c r="Y212" s="2">
        <f t="shared" si="5"/>
        <v>1.7359994603779302E-3</v>
      </c>
    </row>
    <row r="213" spans="23:25" x14ac:dyDescent="0.25">
      <c r="W213" s="3">
        <v>42733</v>
      </c>
      <c r="X213" s="2">
        <v>6.9640000000000004</v>
      </c>
      <c r="Y213" s="2">
        <f t="shared" si="5"/>
        <v>-1.0333544750978393E-3</v>
      </c>
    </row>
    <row r="214" spans="23:25" x14ac:dyDescent="0.25">
      <c r="W214" s="3">
        <v>42732</v>
      </c>
      <c r="X214" s="2">
        <v>6.9711999999999996</v>
      </c>
      <c r="Y214" s="2">
        <f t="shared" si="5"/>
        <v>1.8952996512901839E-3</v>
      </c>
    </row>
    <row r="215" spans="23:25" x14ac:dyDescent="0.25">
      <c r="W215" s="3">
        <v>42731</v>
      </c>
      <c r="X215" s="2">
        <v>6.9580000000000002</v>
      </c>
      <c r="Y215" s="2">
        <f t="shared" si="5"/>
        <v>2.156024299558054E-4</v>
      </c>
    </row>
    <row r="216" spans="23:25" x14ac:dyDescent="0.25">
      <c r="W216" s="3">
        <v>42730</v>
      </c>
      <c r="X216" s="2">
        <v>6.9565000000000001</v>
      </c>
      <c r="Y216" s="2">
        <f t="shared" si="5"/>
        <v>-7.1872641709823414E-5</v>
      </c>
    </row>
    <row r="217" spans="23:25" x14ac:dyDescent="0.25">
      <c r="W217" s="3">
        <v>42727</v>
      </c>
      <c r="X217" s="2">
        <v>6.9569999999999999</v>
      </c>
      <c r="Y217" s="2">
        <f t="shared" si="5"/>
        <v>1.1505826093140207E-3</v>
      </c>
    </row>
    <row r="218" spans="23:25" x14ac:dyDescent="0.25">
      <c r="W218" s="3">
        <v>42726</v>
      </c>
      <c r="X218" s="2">
        <v>6.9489999999999998</v>
      </c>
      <c r="Y218" s="2">
        <f t="shared" si="5"/>
        <v>2.6513747916377187E-3</v>
      </c>
    </row>
    <row r="219" spans="23:25" x14ac:dyDescent="0.25">
      <c r="W219" s="3">
        <v>42725</v>
      </c>
      <c r="X219" s="2">
        <v>6.9306000000000001</v>
      </c>
      <c r="Y219" s="2">
        <f t="shared" si="5"/>
        <v>-1.2112823768592378E-3</v>
      </c>
    </row>
    <row r="220" spans="23:25" x14ac:dyDescent="0.25">
      <c r="W220" s="3">
        <v>42724</v>
      </c>
      <c r="X220" s="2">
        <v>6.9390000000000001</v>
      </c>
      <c r="Y220" s="2">
        <f t="shared" si="5"/>
        <v>9.3717340961578814E-4</v>
      </c>
    </row>
    <row r="221" spans="23:25" x14ac:dyDescent="0.25">
      <c r="W221" s="3">
        <v>42723</v>
      </c>
      <c r="X221" s="2">
        <v>6.9325000000000001</v>
      </c>
      <c r="Y221" s="2">
        <f t="shared" si="5"/>
        <v>-4.9929238885966691E-3</v>
      </c>
    </row>
    <row r="222" spans="23:25" x14ac:dyDescent="0.25">
      <c r="W222" s="3">
        <v>42720</v>
      </c>
      <c r="X222" s="2">
        <v>6.9672000000000001</v>
      </c>
      <c r="Y222" s="2">
        <f t="shared" si="5"/>
        <v>4.9063787696875805E-3</v>
      </c>
    </row>
    <row r="223" spans="23:25" x14ac:dyDescent="0.25">
      <c r="W223" s="3">
        <v>42719</v>
      </c>
      <c r="X223" s="2">
        <v>6.9330999999999996</v>
      </c>
      <c r="Y223" s="2">
        <f t="shared" si="5"/>
        <v>8.8022458623727659E-4</v>
      </c>
    </row>
    <row r="224" spans="23:25" x14ac:dyDescent="0.25">
      <c r="W224" s="3">
        <v>42718</v>
      </c>
      <c r="X224" s="2">
        <v>6.9269999999999996</v>
      </c>
      <c r="Y224" s="2">
        <f t="shared" si="5"/>
        <v>8.9544915644057272E-4</v>
      </c>
    </row>
    <row r="225" spans="23:25" x14ac:dyDescent="0.25">
      <c r="W225" s="3">
        <v>42717</v>
      </c>
      <c r="X225" s="2">
        <v>6.9207999999999998</v>
      </c>
      <c r="Y225" s="2">
        <f t="shared" si="5"/>
        <v>-8.8101278834175237E-4</v>
      </c>
    </row>
    <row r="226" spans="23:25" x14ac:dyDescent="0.25">
      <c r="W226" s="3">
        <v>42716</v>
      </c>
      <c r="X226" s="2">
        <v>6.9268999999999998</v>
      </c>
      <c r="Y226" s="2">
        <f t="shared" si="5"/>
        <v>-1.8765653135896702E-4</v>
      </c>
    </row>
    <row r="227" spans="23:25" x14ac:dyDescent="0.25">
      <c r="W227" s="3">
        <v>42713</v>
      </c>
      <c r="X227" s="2">
        <v>6.9282000000000004</v>
      </c>
      <c r="Y227" s="2">
        <f t="shared" si="5"/>
        <v>2.2831390060286398E-3</v>
      </c>
    </row>
    <row r="228" spans="23:25" x14ac:dyDescent="0.25">
      <c r="W228" s="3">
        <v>42712</v>
      </c>
      <c r="X228" s="2">
        <v>6.9123999999999999</v>
      </c>
      <c r="Y228" s="2">
        <f t="shared" si="5"/>
        <v>2.3608657813555425E-3</v>
      </c>
    </row>
    <row r="229" spans="23:25" x14ac:dyDescent="0.25">
      <c r="W229" s="3">
        <v>42711</v>
      </c>
      <c r="X229" s="2">
        <v>6.8960999999999997</v>
      </c>
      <c r="Y229" s="2">
        <f t="shared" si="5"/>
        <v>1.2043037171128067E-3</v>
      </c>
    </row>
    <row r="230" spans="23:25" x14ac:dyDescent="0.25">
      <c r="W230" s="3">
        <v>42710</v>
      </c>
      <c r="X230" s="2">
        <v>6.8878000000000004</v>
      </c>
      <c r="Y230" s="2">
        <f t="shared" si="5"/>
        <v>3.2282954441079014E-3</v>
      </c>
    </row>
    <row r="231" spans="23:25" x14ac:dyDescent="0.25">
      <c r="W231" s="3">
        <v>42709</v>
      </c>
      <c r="X231" s="2">
        <v>6.8655999999999997</v>
      </c>
      <c r="Y231" s="2">
        <f t="shared" si="5"/>
        <v>-6.98893447201734E-4</v>
      </c>
    </row>
    <row r="232" spans="23:25" x14ac:dyDescent="0.25">
      <c r="W232" s="3">
        <v>42706</v>
      </c>
      <c r="X232" s="2">
        <v>6.8704000000000001</v>
      </c>
      <c r="Y232" s="2">
        <f t="shared" si="5"/>
        <v>-1.4689950208744685E-3</v>
      </c>
    </row>
    <row r="233" spans="23:25" x14ac:dyDescent="0.25">
      <c r="W233" s="3">
        <v>42705</v>
      </c>
      <c r="X233" s="2">
        <v>6.8804999999999996</v>
      </c>
      <c r="Y233" s="2">
        <f t="shared" si="5"/>
        <v>-5.1751621296855814E-3</v>
      </c>
    </row>
    <row r="234" spans="23:25" x14ac:dyDescent="0.25">
      <c r="W234" s="3">
        <v>42704</v>
      </c>
      <c r="X234" s="2">
        <v>6.9161999999999999</v>
      </c>
      <c r="Y234" s="2">
        <f t="shared" si="5"/>
        <v>3.7599965735317598E-4</v>
      </c>
    </row>
    <row r="235" spans="23:25" x14ac:dyDescent="0.25">
      <c r="W235" s="3">
        <v>42703</v>
      </c>
      <c r="X235" s="2">
        <v>6.9135999999999997</v>
      </c>
      <c r="Y235" s="2">
        <f t="shared" si="5"/>
        <v>-2.0085115594648457E-3</v>
      </c>
    </row>
    <row r="236" spans="23:25" x14ac:dyDescent="0.25">
      <c r="W236" s="3">
        <v>42702</v>
      </c>
      <c r="X236" s="2">
        <v>6.9275000000000002</v>
      </c>
      <c r="Y236" s="2">
        <f t="shared" si="5"/>
        <v>-2.7389378517828698E-3</v>
      </c>
    </row>
    <row r="237" spans="23:25" x14ac:dyDescent="0.25">
      <c r="W237" s="3">
        <v>42699</v>
      </c>
      <c r="X237" s="2">
        <v>6.9465000000000003</v>
      </c>
      <c r="Y237" s="2">
        <f t="shared" si="5"/>
        <v>-1.7273394696831217E-4</v>
      </c>
    </row>
    <row r="238" spans="23:25" x14ac:dyDescent="0.25">
      <c r="W238" s="3">
        <v>42698</v>
      </c>
      <c r="X238" s="2">
        <v>6.9477000000000002</v>
      </c>
      <c r="Y238" s="2">
        <f t="shared" si="5"/>
        <v>-9.7826251130020045E-4</v>
      </c>
    </row>
    <row r="239" spans="23:25" x14ac:dyDescent="0.25">
      <c r="W239" s="3">
        <v>42697</v>
      </c>
      <c r="X239" s="2">
        <v>6.9545000000000003</v>
      </c>
      <c r="Y239" s="2">
        <f t="shared" si="5"/>
        <v>6.1299005632933024E-3</v>
      </c>
    </row>
    <row r="240" spans="23:25" x14ac:dyDescent="0.25">
      <c r="W240" s="3">
        <v>42696</v>
      </c>
      <c r="X240" s="2">
        <v>6.9119999999999999</v>
      </c>
      <c r="Y240" s="2">
        <f t="shared" si="5"/>
        <v>1.0422095784438116E-3</v>
      </c>
    </row>
    <row r="241" spans="23:25" x14ac:dyDescent="0.25">
      <c r="W241" s="3">
        <v>42695</v>
      </c>
      <c r="X241" s="2">
        <v>6.9047999999999998</v>
      </c>
      <c r="Y241" s="2">
        <f t="shared" si="5"/>
        <v>-8.6892297052620763E-5</v>
      </c>
    </row>
    <row r="242" spans="23:25" x14ac:dyDescent="0.25">
      <c r="W242" s="3">
        <v>42692</v>
      </c>
      <c r="X242" s="2">
        <v>6.9054000000000002</v>
      </c>
      <c r="Y242" s="2">
        <f t="shared" si="5"/>
        <v>1.4482468996622095E-4</v>
      </c>
    </row>
    <row r="243" spans="23:25" x14ac:dyDescent="0.25">
      <c r="W243" s="3">
        <v>42691</v>
      </c>
      <c r="X243" s="2">
        <v>6.9043999999999999</v>
      </c>
      <c r="Y243" s="2">
        <f t="shared" si="5"/>
        <v>2.1458613424901983E-3</v>
      </c>
    </row>
    <row r="244" spans="23:25" x14ac:dyDescent="0.25">
      <c r="W244" s="3">
        <v>42690</v>
      </c>
      <c r="X244" s="2">
        <v>6.8895999999999997</v>
      </c>
      <c r="Y244" s="2">
        <f t="shared" si="5"/>
        <v>2.412336048438653E-3</v>
      </c>
    </row>
    <row r="245" spans="23:25" x14ac:dyDescent="0.25">
      <c r="W245" s="3">
        <v>42689</v>
      </c>
      <c r="X245" s="2">
        <v>6.8730000000000002</v>
      </c>
      <c r="Y245" s="2">
        <f t="shared" si="5"/>
        <v>2.5348556031881157E-3</v>
      </c>
    </row>
    <row r="246" spans="23:25" x14ac:dyDescent="0.25">
      <c r="W246" s="3">
        <v>42688</v>
      </c>
      <c r="X246" s="2">
        <v>6.8555999999999999</v>
      </c>
      <c r="Y246" s="2">
        <f t="shared" si="5"/>
        <v>4.8252056596851224E-3</v>
      </c>
    </row>
    <row r="247" spans="23:25" x14ac:dyDescent="0.25">
      <c r="W247" s="3">
        <v>42685</v>
      </c>
      <c r="X247" s="2">
        <v>6.8225999999999996</v>
      </c>
      <c r="Y247" s="2">
        <f t="shared" si="5"/>
        <v>-1.0986838873543903E-3</v>
      </c>
    </row>
    <row r="248" spans="23:25" x14ac:dyDescent="0.25">
      <c r="W248" s="3">
        <v>42684</v>
      </c>
      <c r="X248" s="2">
        <v>6.8300999999999998</v>
      </c>
      <c r="Y248" s="2">
        <f t="shared" si="5"/>
        <v>-5.854715408526957E-4</v>
      </c>
    </row>
    <row r="249" spans="23:25" x14ac:dyDescent="0.25">
      <c r="W249" s="3">
        <v>42683</v>
      </c>
      <c r="X249" s="2">
        <v>6.8341000000000003</v>
      </c>
      <c r="Y249" s="2">
        <f t="shared" si="5"/>
        <v>5.3110453479589355E-3</v>
      </c>
    </row>
    <row r="250" spans="23:25" x14ac:dyDescent="0.25">
      <c r="W250" s="3">
        <v>42682</v>
      </c>
      <c r="X250" s="2">
        <v>6.7979000000000003</v>
      </c>
      <c r="Y250" s="2">
        <f t="shared" si="5"/>
        <v>6.0330939093125558E-4</v>
      </c>
    </row>
    <row r="251" spans="23:25" x14ac:dyDescent="0.25">
      <c r="W251" s="3">
        <v>42681</v>
      </c>
      <c r="X251" s="2">
        <v>6.7938000000000001</v>
      </c>
      <c r="Y251" s="2">
        <f t="shared" si="5"/>
        <v>3.0958407813895862E-3</v>
      </c>
    </row>
    <row r="252" spans="23:25" x14ac:dyDescent="0.25">
      <c r="W252" s="3">
        <v>42678</v>
      </c>
      <c r="X252" s="2">
        <v>6.7728000000000002</v>
      </c>
      <c r="Y252" s="2">
        <f t="shared" si="5"/>
        <v>3.839621992089195E-4</v>
      </c>
    </row>
    <row r="253" spans="23:25" x14ac:dyDescent="0.25">
      <c r="W253" s="3">
        <v>42677</v>
      </c>
      <c r="X253" s="2">
        <v>6.7702</v>
      </c>
      <c r="Y253" s="2">
        <f t="shared" si="5"/>
        <v>3.3978180426020573E-4</v>
      </c>
    </row>
    <row r="254" spans="23:25" x14ac:dyDescent="0.25">
      <c r="W254" s="3">
        <v>42676</v>
      </c>
      <c r="X254" s="2">
        <v>6.7679</v>
      </c>
      <c r="Y254" s="2">
        <f t="shared" si="5"/>
        <v>-7.97565989166356E-4</v>
      </c>
    </row>
    <row r="255" spans="23:25" x14ac:dyDescent="0.25">
      <c r="W255" s="3">
        <v>42675</v>
      </c>
      <c r="X255" s="2">
        <v>6.7732999999999999</v>
      </c>
      <c r="Y255" s="2">
        <f t="shared" si="5"/>
        <v>-6.4939859119335841E-4</v>
      </c>
    </row>
    <row r="256" spans="23:25" x14ac:dyDescent="0.25">
      <c r="W256" s="3">
        <v>42674</v>
      </c>
      <c r="X256" s="2">
        <v>6.7777000000000003</v>
      </c>
      <c r="Y256" s="2">
        <f t="shared" si="5"/>
        <v>-1.0470047039403702E-3</v>
      </c>
    </row>
    <row r="257" spans="23:25" x14ac:dyDescent="0.25">
      <c r="W257" s="3">
        <v>42671</v>
      </c>
      <c r="X257" s="2">
        <v>6.7847999999999997</v>
      </c>
      <c r="Y257" s="2">
        <f t="shared" si="5"/>
        <v>-1.5316645115165516E-3</v>
      </c>
    </row>
    <row r="258" spans="23:25" x14ac:dyDescent="0.25">
      <c r="W258" s="3">
        <v>42670</v>
      </c>
      <c r="X258" s="2">
        <v>6.7952000000000004</v>
      </c>
      <c r="Y258" s="2">
        <f t="shared" si="5"/>
        <v>1.5464034481024438E-3</v>
      </c>
    </row>
    <row r="259" spans="23:25" x14ac:dyDescent="0.25">
      <c r="W259" s="3">
        <v>42669</v>
      </c>
      <c r="X259" s="2">
        <v>6.7847</v>
      </c>
      <c r="Y259" s="2">
        <f t="shared" si="5"/>
        <v>1.3421533986775424E-3</v>
      </c>
    </row>
    <row r="260" spans="23:25" x14ac:dyDescent="0.25">
      <c r="W260" s="3">
        <v>42668</v>
      </c>
      <c r="X260" s="2">
        <v>6.7755999999999998</v>
      </c>
      <c r="Y260" s="2">
        <f t="shared" si="5"/>
        <v>-1.0768153859764815E-3</v>
      </c>
    </row>
    <row r="261" spans="23:25" x14ac:dyDescent="0.25">
      <c r="W261" s="3">
        <v>42667</v>
      </c>
      <c r="X261" s="2">
        <v>6.7828999999999997</v>
      </c>
      <c r="Y261" s="2">
        <f t="shared" si="5"/>
        <v>1.844569742307059E-3</v>
      </c>
    </row>
    <row r="262" spans="23:25" x14ac:dyDescent="0.25">
      <c r="W262" s="3">
        <v>42664</v>
      </c>
      <c r="X262" s="2">
        <v>6.7704000000000004</v>
      </c>
      <c r="Y262" s="2">
        <f t="shared" ref="Y262:Y325" si="6">LN(X262/X263)</f>
        <v>3.3288240055334749E-3</v>
      </c>
    </row>
    <row r="263" spans="23:25" x14ac:dyDescent="0.25">
      <c r="W263" s="3">
        <v>42663</v>
      </c>
      <c r="X263" s="2">
        <v>6.7478999999999996</v>
      </c>
      <c r="Y263" s="2">
        <f t="shared" si="6"/>
        <v>1.0824036346105356E-3</v>
      </c>
    </row>
    <row r="264" spans="23:25" x14ac:dyDescent="0.25">
      <c r="W264" s="3">
        <v>42662</v>
      </c>
      <c r="X264" s="2">
        <v>6.7405999999999997</v>
      </c>
      <c r="Y264" s="2">
        <f t="shared" si="6"/>
        <v>-4.4496522589379582E-4</v>
      </c>
    </row>
    <row r="265" spans="23:25" x14ac:dyDescent="0.25">
      <c r="W265" s="3">
        <v>42661</v>
      </c>
      <c r="X265" s="2">
        <v>6.7435999999999998</v>
      </c>
      <c r="Y265" s="2">
        <f t="shared" si="6"/>
        <v>-5.6333853687559393E-4</v>
      </c>
    </row>
    <row r="266" spans="23:25" x14ac:dyDescent="0.25">
      <c r="W266" s="3">
        <v>42660</v>
      </c>
      <c r="X266" s="2">
        <v>6.7473999999999998</v>
      </c>
      <c r="Y266" s="2">
        <f t="shared" si="6"/>
        <v>1.4534670708583469E-3</v>
      </c>
    </row>
    <row r="267" spans="23:25" x14ac:dyDescent="0.25">
      <c r="W267" s="3">
        <v>42657</v>
      </c>
      <c r="X267" s="2">
        <v>6.7376000000000005</v>
      </c>
      <c r="Y267" s="2">
        <f t="shared" si="6"/>
        <v>5.0475809798078463E-4</v>
      </c>
    </row>
    <row r="268" spans="23:25" x14ac:dyDescent="0.25">
      <c r="W268" s="3">
        <v>42656</v>
      </c>
      <c r="X268" s="2">
        <v>6.7341999999999995</v>
      </c>
      <c r="Y268" s="2">
        <f t="shared" si="6"/>
        <v>1.307617054577848E-3</v>
      </c>
    </row>
    <row r="269" spans="23:25" x14ac:dyDescent="0.25">
      <c r="W269" s="3">
        <v>42655</v>
      </c>
      <c r="X269" s="2">
        <v>6.7254000000000005</v>
      </c>
      <c r="Y269" s="2">
        <f t="shared" si="6"/>
        <v>-6.3916286707488322E-4</v>
      </c>
    </row>
    <row r="270" spans="23:25" x14ac:dyDescent="0.25">
      <c r="W270" s="3">
        <v>42654</v>
      </c>
      <c r="X270" s="2">
        <v>6.7297000000000002</v>
      </c>
      <c r="Y270" s="2">
        <f t="shared" si="6"/>
        <v>1.8740523675038778E-3</v>
      </c>
    </row>
    <row r="271" spans="23:25" x14ac:dyDescent="0.25">
      <c r="W271" s="3">
        <v>42653</v>
      </c>
      <c r="X271" s="2">
        <v>6.7171000000000003</v>
      </c>
      <c r="Y271" s="2">
        <f t="shared" si="6"/>
        <v>1.3556698115762397E-3</v>
      </c>
    </row>
    <row r="272" spans="23:25" x14ac:dyDescent="0.25">
      <c r="W272" s="3">
        <v>42650</v>
      </c>
      <c r="X272" s="2">
        <v>6.7080000000000002</v>
      </c>
      <c r="Y272" s="2">
        <f t="shared" si="6"/>
        <v>1.0435845648414303E-4</v>
      </c>
    </row>
    <row r="273" spans="23:25" x14ac:dyDescent="0.25">
      <c r="W273" s="3">
        <v>42649</v>
      </c>
      <c r="X273" s="2">
        <v>6.7073</v>
      </c>
      <c r="Y273" s="2">
        <f t="shared" si="6"/>
        <v>1.2382239783477753E-3</v>
      </c>
    </row>
    <row r="274" spans="23:25" x14ac:dyDescent="0.25">
      <c r="W274" s="3">
        <v>42648</v>
      </c>
      <c r="X274" s="2">
        <v>6.6989999999999998</v>
      </c>
      <c r="Y274" s="2">
        <f t="shared" si="6"/>
        <v>7.6159759970017302E-4</v>
      </c>
    </row>
    <row r="275" spans="23:25" x14ac:dyDescent="0.25">
      <c r="W275" s="3">
        <v>42647</v>
      </c>
      <c r="X275" s="2">
        <v>6.6939000000000002</v>
      </c>
      <c r="Y275" s="2">
        <f t="shared" si="6"/>
        <v>2.3331997841741069E-3</v>
      </c>
    </row>
    <row r="276" spans="23:25" x14ac:dyDescent="0.25">
      <c r="W276" s="3">
        <v>42646</v>
      </c>
      <c r="X276" s="2">
        <v>6.6783000000000001</v>
      </c>
      <c r="Y276" s="2">
        <f t="shared" si="6"/>
        <v>1.9467926652433172E-4</v>
      </c>
    </row>
    <row r="277" spans="23:25" x14ac:dyDescent="0.25">
      <c r="W277" s="3">
        <v>42643</v>
      </c>
      <c r="X277" s="2">
        <v>6.6769999999999996</v>
      </c>
      <c r="Y277" s="2">
        <f t="shared" si="6"/>
        <v>8.840210043726185E-4</v>
      </c>
    </row>
    <row r="278" spans="23:25" x14ac:dyDescent="0.25">
      <c r="W278" s="3">
        <v>42642</v>
      </c>
      <c r="X278" s="2">
        <v>6.6711</v>
      </c>
      <c r="Y278" s="2">
        <f t="shared" si="6"/>
        <v>-1.9318468617882678E-3</v>
      </c>
    </row>
    <row r="279" spans="23:25" x14ac:dyDescent="0.25">
      <c r="W279" s="3">
        <v>42641</v>
      </c>
      <c r="X279" s="2">
        <v>6.6840000000000002</v>
      </c>
      <c r="Y279" s="2">
        <f t="shared" si="6"/>
        <v>-1.4960989220832988E-5</v>
      </c>
    </row>
    <row r="280" spans="23:25" x14ac:dyDescent="0.25">
      <c r="W280" s="3">
        <v>42640</v>
      </c>
      <c r="X280" s="2">
        <v>6.6840999999999999</v>
      </c>
      <c r="Y280" s="2">
        <f t="shared" si="6"/>
        <v>1.3465696159435233E-4</v>
      </c>
    </row>
    <row r="281" spans="23:25" x14ac:dyDescent="0.25">
      <c r="W281" s="3">
        <v>42639</v>
      </c>
      <c r="X281" s="2">
        <v>6.6832000000000003</v>
      </c>
      <c r="Y281" s="2">
        <f t="shared" si="6"/>
        <v>5.6875160559101694E-4</v>
      </c>
    </row>
    <row r="282" spans="23:25" x14ac:dyDescent="0.25">
      <c r="W282" s="3">
        <v>42636</v>
      </c>
      <c r="X282" s="2">
        <v>6.6794000000000002</v>
      </c>
      <c r="Y282" s="2">
        <f t="shared" si="6"/>
        <v>-4.4904130437656612E-4</v>
      </c>
    </row>
    <row r="283" spans="23:25" x14ac:dyDescent="0.25">
      <c r="W283" s="3">
        <v>42635</v>
      </c>
      <c r="X283" s="2">
        <v>6.6824000000000003</v>
      </c>
      <c r="Y283" s="2">
        <f t="shared" si="6"/>
        <v>1.8723371481639112E-3</v>
      </c>
    </row>
    <row r="284" spans="23:25" x14ac:dyDescent="0.25">
      <c r="W284" s="3">
        <v>42634</v>
      </c>
      <c r="X284" s="2">
        <v>6.6699000000000002</v>
      </c>
      <c r="Y284" s="2">
        <f t="shared" si="6"/>
        <v>-1.8124766231692689E-3</v>
      </c>
    </row>
    <row r="285" spans="23:25" x14ac:dyDescent="0.25">
      <c r="W285" s="3">
        <v>42633</v>
      </c>
      <c r="X285" s="2">
        <v>6.6820000000000004</v>
      </c>
      <c r="Y285" s="2">
        <f t="shared" si="6"/>
        <v>2.3973640490168569E-3</v>
      </c>
    </row>
    <row r="286" spans="23:25" x14ac:dyDescent="0.25">
      <c r="W286" s="3">
        <v>42632</v>
      </c>
      <c r="X286" s="2">
        <v>6.6660000000000004</v>
      </c>
      <c r="Y286" s="2">
        <f t="shared" si="6"/>
        <v>1.8468889684113874E-3</v>
      </c>
    </row>
    <row r="287" spans="23:25" x14ac:dyDescent="0.25">
      <c r="W287" s="3">
        <v>42629</v>
      </c>
      <c r="X287" s="2">
        <v>6.6536999999999997</v>
      </c>
      <c r="Y287" s="2">
        <f t="shared" si="6"/>
        <v>5.5623624937385012E-4</v>
      </c>
    </row>
    <row r="288" spans="23:25" x14ac:dyDescent="0.25">
      <c r="W288" s="3">
        <v>42628</v>
      </c>
      <c r="X288" s="2">
        <v>6.65</v>
      </c>
      <c r="Y288" s="2">
        <f t="shared" si="6"/>
        <v>-2.598125705904297E-3</v>
      </c>
    </row>
    <row r="289" spans="23:25" x14ac:dyDescent="0.25">
      <c r="W289" s="3">
        <v>42627</v>
      </c>
      <c r="X289" s="2">
        <v>6.6673</v>
      </c>
      <c r="Y289" s="2">
        <f t="shared" si="6"/>
        <v>-3.4736293892393818E-3</v>
      </c>
    </row>
    <row r="290" spans="23:25" x14ac:dyDescent="0.25">
      <c r="W290" s="3">
        <v>42626</v>
      </c>
      <c r="X290" s="2">
        <v>6.6905000000000001</v>
      </c>
      <c r="Y290" s="2">
        <f t="shared" si="6"/>
        <v>8.0744045775619111E-4</v>
      </c>
    </row>
    <row r="291" spans="23:25" x14ac:dyDescent="0.25">
      <c r="W291" s="3">
        <v>42625</v>
      </c>
      <c r="X291" s="2">
        <v>6.6851000000000003</v>
      </c>
      <c r="Y291" s="2">
        <f t="shared" si="6"/>
        <v>-1.6142294813785364E-3</v>
      </c>
    </row>
    <row r="292" spans="23:25" x14ac:dyDescent="0.25">
      <c r="W292" s="3">
        <v>42622</v>
      </c>
      <c r="X292" s="2">
        <v>6.6959</v>
      </c>
      <c r="Y292" s="2">
        <f t="shared" si="6"/>
        <v>2.3624412901443524E-3</v>
      </c>
    </row>
    <row r="293" spans="23:25" x14ac:dyDescent="0.25">
      <c r="W293" s="3">
        <v>42621</v>
      </c>
      <c r="X293" s="2">
        <v>6.6801000000000004</v>
      </c>
      <c r="Y293" s="2">
        <f t="shared" si="6"/>
        <v>1.3032245412628932E-3</v>
      </c>
    </row>
    <row r="294" spans="23:25" x14ac:dyDescent="0.25">
      <c r="W294" s="3">
        <v>42620</v>
      </c>
      <c r="X294" s="2">
        <v>6.6714000000000002</v>
      </c>
      <c r="Y294" s="2">
        <f t="shared" si="6"/>
        <v>-5.8441414147324296E-4</v>
      </c>
    </row>
    <row r="295" spans="23:25" x14ac:dyDescent="0.25">
      <c r="W295" s="3">
        <v>42619</v>
      </c>
      <c r="X295" s="2">
        <v>6.6753</v>
      </c>
      <c r="Y295" s="2">
        <f t="shared" si="6"/>
        <v>-2.4239171576972566E-3</v>
      </c>
    </row>
    <row r="296" spans="23:25" x14ac:dyDescent="0.25">
      <c r="W296" s="3">
        <v>42618</v>
      </c>
      <c r="X296" s="2">
        <v>6.6914999999999996</v>
      </c>
      <c r="Y296" s="2">
        <f t="shared" si="6"/>
        <v>-1.0306276537931107E-3</v>
      </c>
    </row>
    <row r="297" spans="23:25" x14ac:dyDescent="0.25">
      <c r="W297" s="3">
        <v>42615</v>
      </c>
      <c r="X297" s="2">
        <v>6.6984000000000004</v>
      </c>
      <c r="Y297" s="2">
        <f t="shared" si="6"/>
        <v>1.8828176091589316E-3</v>
      </c>
    </row>
    <row r="298" spans="23:25" x14ac:dyDescent="0.25">
      <c r="W298" s="3">
        <v>42614</v>
      </c>
      <c r="X298" s="2">
        <v>6.6858000000000004</v>
      </c>
      <c r="Y298" s="2">
        <f t="shared" si="6"/>
        <v>-8.5218995536580767E-4</v>
      </c>
    </row>
    <row r="299" spans="23:25" x14ac:dyDescent="0.25">
      <c r="W299" s="3">
        <v>42613</v>
      </c>
      <c r="X299" s="2">
        <v>6.6914999999999996</v>
      </c>
      <c r="Y299" s="2">
        <f t="shared" si="6"/>
        <v>-3.7353853484286946E-4</v>
      </c>
    </row>
    <row r="300" spans="23:25" x14ac:dyDescent="0.25">
      <c r="W300" s="3">
        <v>42612</v>
      </c>
      <c r="X300" s="2">
        <v>6.694</v>
      </c>
      <c r="Y300" s="2">
        <f t="shared" si="6"/>
        <v>6.4257270380474896E-4</v>
      </c>
    </row>
    <row r="301" spans="23:25" x14ac:dyDescent="0.25">
      <c r="W301" s="3">
        <v>42611</v>
      </c>
      <c r="X301" s="2">
        <v>6.6897000000000002</v>
      </c>
      <c r="Y301" s="2">
        <f t="shared" si="6"/>
        <v>-5.379959780066417E-4</v>
      </c>
    </row>
    <row r="302" spans="23:25" x14ac:dyDescent="0.25">
      <c r="W302" s="3">
        <v>42608</v>
      </c>
      <c r="X302" s="2">
        <v>6.6932999999999998</v>
      </c>
      <c r="Y302" s="2">
        <f t="shared" si="6"/>
        <v>3.7120789830246141E-3</v>
      </c>
    </row>
    <row r="303" spans="23:25" x14ac:dyDescent="0.25">
      <c r="W303" s="3">
        <v>42607</v>
      </c>
      <c r="X303" s="2">
        <v>6.6684999999999999</v>
      </c>
      <c r="Y303" s="2">
        <f t="shared" si="6"/>
        <v>-5.3970587340681651E-4</v>
      </c>
    </row>
    <row r="304" spans="23:25" x14ac:dyDescent="0.25">
      <c r="W304" s="3">
        <v>42606</v>
      </c>
      <c r="X304" s="2">
        <v>6.6721000000000004</v>
      </c>
      <c r="Y304" s="2">
        <f t="shared" si="6"/>
        <v>2.1455533028329385E-3</v>
      </c>
    </row>
    <row r="305" spans="23:25" x14ac:dyDescent="0.25">
      <c r="W305" s="3">
        <v>42605</v>
      </c>
      <c r="X305" s="2">
        <v>6.6577999999999999</v>
      </c>
      <c r="Y305" s="2">
        <f t="shared" si="6"/>
        <v>-5.1054885109298948E-4</v>
      </c>
    </row>
    <row r="306" spans="23:25" x14ac:dyDescent="0.25">
      <c r="W306" s="3">
        <v>42604</v>
      </c>
      <c r="X306" s="2">
        <v>6.6612</v>
      </c>
      <c r="Y306" s="2">
        <f t="shared" si="6"/>
        <v>7.6592105746948699E-4</v>
      </c>
    </row>
    <row r="307" spans="23:25" x14ac:dyDescent="0.25">
      <c r="W307" s="3">
        <v>42601</v>
      </c>
      <c r="X307" s="2">
        <v>6.6561000000000003</v>
      </c>
      <c r="Y307" s="2">
        <f t="shared" si="6"/>
        <v>3.3408608951840195E-3</v>
      </c>
    </row>
    <row r="308" spans="23:25" x14ac:dyDescent="0.25">
      <c r="W308" s="3">
        <v>42600</v>
      </c>
      <c r="X308" s="2">
        <v>6.6338999999999997</v>
      </c>
      <c r="Y308" s="2">
        <f t="shared" si="6"/>
        <v>-2.1101498284678872E-4</v>
      </c>
    </row>
    <row r="309" spans="23:25" x14ac:dyDescent="0.25">
      <c r="W309" s="3">
        <v>42599</v>
      </c>
      <c r="X309" s="2">
        <v>6.6353</v>
      </c>
      <c r="Y309" s="2">
        <f t="shared" si="6"/>
        <v>7.5382948932186322E-4</v>
      </c>
    </row>
    <row r="310" spans="23:25" x14ac:dyDescent="0.25">
      <c r="W310" s="3">
        <v>42598</v>
      </c>
      <c r="X310" s="2">
        <v>6.6303000000000001</v>
      </c>
      <c r="Y310" s="2">
        <f t="shared" si="6"/>
        <v>-2.4553936821599029E-3</v>
      </c>
    </row>
    <row r="311" spans="23:25" x14ac:dyDescent="0.25">
      <c r="W311" s="3">
        <v>42597</v>
      </c>
      <c r="X311" s="2">
        <v>6.6466000000000003</v>
      </c>
      <c r="Y311" s="2">
        <f t="shared" si="6"/>
        <v>-8.1211560567112108E-4</v>
      </c>
    </row>
    <row r="312" spans="23:25" x14ac:dyDescent="0.25">
      <c r="W312" s="3">
        <v>42594</v>
      </c>
      <c r="X312" s="2">
        <v>6.6520000000000001</v>
      </c>
      <c r="Y312" s="2">
        <f t="shared" si="6"/>
        <v>1.3839999802203226E-3</v>
      </c>
    </row>
    <row r="313" spans="23:25" x14ac:dyDescent="0.25">
      <c r="W313" s="3">
        <v>42593</v>
      </c>
      <c r="X313" s="2">
        <v>6.6428000000000003</v>
      </c>
      <c r="Y313" s="2">
        <f t="shared" si="6"/>
        <v>1.5054006247700181E-5</v>
      </c>
    </row>
    <row r="314" spans="23:25" x14ac:dyDescent="0.25">
      <c r="W314" s="3">
        <v>42592</v>
      </c>
      <c r="X314" s="2">
        <v>6.6426999999999996</v>
      </c>
      <c r="Y314" s="2">
        <f t="shared" si="6"/>
        <v>-2.8712109619248214E-3</v>
      </c>
    </row>
    <row r="315" spans="23:25" x14ac:dyDescent="0.25">
      <c r="W315" s="3">
        <v>42591</v>
      </c>
      <c r="X315" s="2">
        <v>6.6618000000000004</v>
      </c>
      <c r="Y315" s="2">
        <f t="shared" si="6"/>
        <v>-1.005228774174149E-3</v>
      </c>
    </row>
    <row r="316" spans="23:25" x14ac:dyDescent="0.25">
      <c r="W316" s="3">
        <v>42590</v>
      </c>
      <c r="X316" s="2">
        <v>6.6684999999999999</v>
      </c>
      <c r="Y316" s="2">
        <f t="shared" si="6"/>
        <v>3.7496719476418723E-4</v>
      </c>
    </row>
    <row r="317" spans="23:25" x14ac:dyDescent="0.25">
      <c r="W317" s="3">
        <v>42587</v>
      </c>
      <c r="X317" s="2">
        <v>6.6660000000000004</v>
      </c>
      <c r="Y317" s="2">
        <f t="shared" si="6"/>
        <v>2.9295795600312205E-3</v>
      </c>
    </row>
    <row r="318" spans="23:25" x14ac:dyDescent="0.25">
      <c r="W318" s="3">
        <v>42586</v>
      </c>
      <c r="X318" s="2">
        <v>6.6464999999999996</v>
      </c>
      <c r="Y318" s="2">
        <f t="shared" si="6"/>
        <v>4.3641508280999438E-4</v>
      </c>
    </row>
    <row r="319" spans="23:25" x14ac:dyDescent="0.25">
      <c r="W319" s="3">
        <v>42585</v>
      </c>
      <c r="X319" s="2">
        <v>6.6436000000000002</v>
      </c>
      <c r="Y319" s="2">
        <f t="shared" si="6"/>
        <v>1.6420241255602321E-3</v>
      </c>
    </row>
    <row r="320" spans="23:25" x14ac:dyDescent="0.25">
      <c r="W320" s="3">
        <v>42584</v>
      </c>
      <c r="X320" s="2">
        <v>6.6326999999999998</v>
      </c>
      <c r="Y320" s="2">
        <f t="shared" si="6"/>
        <v>-2.0032088152560495E-3</v>
      </c>
    </row>
    <row r="321" spans="23:25" x14ac:dyDescent="0.25">
      <c r="W321" s="3">
        <v>42583</v>
      </c>
      <c r="X321" s="2">
        <v>6.6459999999999999</v>
      </c>
      <c r="Y321" s="2">
        <f t="shared" si="6"/>
        <v>2.3047906140645806E-3</v>
      </c>
    </row>
    <row r="322" spans="23:25" x14ac:dyDescent="0.25">
      <c r="W322" s="3">
        <v>42580</v>
      </c>
      <c r="X322" s="2">
        <v>6.6307</v>
      </c>
      <c r="Y322" s="2">
        <f t="shared" si="6"/>
        <v>-4.5892691836408915E-3</v>
      </c>
    </row>
    <row r="323" spans="23:25" x14ac:dyDescent="0.25">
      <c r="W323" s="3">
        <v>42579</v>
      </c>
      <c r="X323" s="2">
        <v>6.6612</v>
      </c>
      <c r="Y323" s="2">
        <f t="shared" si="6"/>
        <v>-1.5450736983594047E-3</v>
      </c>
    </row>
    <row r="324" spans="23:25" x14ac:dyDescent="0.25">
      <c r="W324" s="3">
        <v>42578</v>
      </c>
      <c r="X324" s="2">
        <v>6.6715</v>
      </c>
      <c r="Y324" s="2">
        <f t="shared" si="6"/>
        <v>-1.2582951762833438E-3</v>
      </c>
    </row>
    <row r="325" spans="23:25" x14ac:dyDescent="0.25">
      <c r="W325" s="3">
        <v>42577</v>
      </c>
      <c r="X325" s="2">
        <v>6.6798999999999999</v>
      </c>
      <c r="Y325" s="2">
        <f t="shared" si="6"/>
        <v>-1.2567138590880852E-3</v>
      </c>
    </row>
    <row r="326" spans="23:25" x14ac:dyDescent="0.25">
      <c r="W326" s="3">
        <v>42576</v>
      </c>
      <c r="X326" s="2">
        <v>6.6882999999999999</v>
      </c>
      <c r="Y326" s="2">
        <f t="shared" ref="Y326:Y389" si="7">LN(X326/X327)</f>
        <v>8.5259785733034026E-4</v>
      </c>
    </row>
    <row r="327" spans="23:25" x14ac:dyDescent="0.25">
      <c r="W327" s="3">
        <v>42573</v>
      </c>
      <c r="X327" s="2">
        <v>6.6825999999999999</v>
      </c>
      <c r="Y327" s="2">
        <f t="shared" si="7"/>
        <v>8.5332540078271544E-4</v>
      </c>
    </row>
    <row r="328" spans="23:25" x14ac:dyDescent="0.25">
      <c r="W328" s="3">
        <v>42572</v>
      </c>
      <c r="X328" s="2">
        <v>6.6768999999999998</v>
      </c>
      <c r="Y328" s="2">
        <f t="shared" si="7"/>
        <v>-2.3960345742612315E-4</v>
      </c>
    </row>
    <row r="329" spans="23:25" x14ac:dyDescent="0.25">
      <c r="W329" s="3">
        <v>42571</v>
      </c>
      <c r="X329" s="2">
        <v>6.6784999999999997</v>
      </c>
      <c r="Y329" s="2">
        <f t="shared" si="7"/>
        <v>-4.7800524207006079E-3</v>
      </c>
    </row>
    <row r="330" spans="23:25" x14ac:dyDescent="0.25">
      <c r="W330" s="3">
        <v>42570</v>
      </c>
      <c r="X330" s="2">
        <v>6.7104999999999997</v>
      </c>
      <c r="Y330" s="2">
        <f t="shared" si="7"/>
        <v>-2.9803594315780019E-5</v>
      </c>
    </row>
    <row r="331" spans="23:25" x14ac:dyDescent="0.25">
      <c r="W331" s="3">
        <v>42569</v>
      </c>
      <c r="X331" s="2">
        <v>6.7107000000000001</v>
      </c>
      <c r="Y331" s="2">
        <f t="shared" si="7"/>
        <v>4.4705724575544658E-5</v>
      </c>
    </row>
    <row r="332" spans="23:25" x14ac:dyDescent="0.25">
      <c r="W332" s="3">
        <v>42566</v>
      </c>
      <c r="X332" s="2">
        <v>6.7103999999999999</v>
      </c>
      <c r="Y332" s="2">
        <f t="shared" si="7"/>
        <v>2.6860075240925313E-3</v>
      </c>
    </row>
    <row r="333" spans="23:25" x14ac:dyDescent="0.25">
      <c r="W333" s="3">
        <v>42565</v>
      </c>
      <c r="X333" s="2">
        <v>6.6924000000000001</v>
      </c>
      <c r="Y333" s="2">
        <f t="shared" si="7"/>
        <v>3.7362785606120876E-4</v>
      </c>
    </row>
    <row r="334" spans="23:25" x14ac:dyDescent="0.25">
      <c r="W334" s="3">
        <v>42564</v>
      </c>
      <c r="X334" s="2">
        <v>6.6898999999999997</v>
      </c>
      <c r="Y334" s="2">
        <f t="shared" si="7"/>
        <v>-1.0308740183993248E-3</v>
      </c>
    </row>
    <row r="335" spans="23:25" x14ac:dyDescent="0.25">
      <c r="W335" s="3">
        <v>42563</v>
      </c>
      <c r="X335" s="2">
        <v>6.6967999999999996</v>
      </c>
      <c r="Y335" s="2">
        <f t="shared" si="7"/>
        <v>-1.2684580983127458E-3</v>
      </c>
    </row>
    <row r="336" spans="23:25" x14ac:dyDescent="0.25">
      <c r="W336" s="3">
        <v>42562</v>
      </c>
      <c r="X336" s="2">
        <v>6.7053000000000003</v>
      </c>
      <c r="Y336" s="2">
        <f t="shared" si="7"/>
        <v>2.6848040254336987E-4</v>
      </c>
    </row>
    <row r="337" spans="23:25" x14ac:dyDescent="0.25">
      <c r="W337" s="3">
        <v>42559</v>
      </c>
      <c r="X337" s="2">
        <v>6.7035</v>
      </c>
      <c r="Y337" s="2">
        <f t="shared" si="7"/>
        <v>3.879323255955089E-4</v>
      </c>
    </row>
    <row r="338" spans="23:25" x14ac:dyDescent="0.25">
      <c r="W338" s="3">
        <v>42558</v>
      </c>
      <c r="X338" s="2">
        <v>6.7008999999999999</v>
      </c>
      <c r="Y338" s="2">
        <f t="shared" si="7"/>
        <v>6.1204537017383546E-4</v>
      </c>
    </row>
    <row r="339" spans="23:25" x14ac:dyDescent="0.25">
      <c r="W339" s="3">
        <v>42557</v>
      </c>
      <c r="X339" s="2">
        <v>6.6967999999999996</v>
      </c>
      <c r="Y339" s="2">
        <f t="shared" si="7"/>
        <v>1.1803642569650941E-3</v>
      </c>
    </row>
    <row r="340" spans="23:25" x14ac:dyDescent="0.25">
      <c r="W340" s="3">
        <v>42556</v>
      </c>
      <c r="X340" s="2">
        <v>6.6889000000000003</v>
      </c>
      <c r="Y340" s="2">
        <f t="shared" si="7"/>
        <v>2.1401587096444141E-3</v>
      </c>
    </row>
    <row r="341" spans="23:25" x14ac:dyDescent="0.25">
      <c r="W341" s="3">
        <v>42555</v>
      </c>
      <c r="X341" s="2">
        <v>6.6745999999999999</v>
      </c>
      <c r="Y341" s="2">
        <f t="shared" si="7"/>
        <v>-5.0926412436271093E-4</v>
      </c>
    </row>
    <row r="342" spans="23:25" x14ac:dyDescent="0.25">
      <c r="W342" s="3">
        <v>42552</v>
      </c>
      <c r="X342" s="2">
        <v>6.6779999999999999</v>
      </c>
      <c r="Y342" s="2">
        <f t="shared" si="7"/>
        <v>1.018787730824301E-3</v>
      </c>
    </row>
    <row r="343" spans="23:25" x14ac:dyDescent="0.25">
      <c r="W343" s="3">
        <v>42551</v>
      </c>
      <c r="X343" s="2">
        <v>6.6711999999999998</v>
      </c>
      <c r="Y343" s="2">
        <f t="shared" si="7"/>
        <v>2.5064362461647287E-3</v>
      </c>
    </row>
    <row r="344" spans="23:25" x14ac:dyDescent="0.25">
      <c r="W344" s="3">
        <v>42550</v>
      </c>
      <c r="X344" s="2">
        <v>6.6544999999999996</v>
      </c>
      <c r="Y344" s="2">
        <f t="shared" si="7"/>
        <v>-4.4980958965664692E-3</v>
      </c>
    </row>
    <row r="345" spans="23:25" x14ac:dyDescent="0.25">
      <c r="W345" s="3">
        <v>42549</v>
      </c>
      <c r="X345" s="2">
        <v>6.6844999999999999</v>
      </c>
      <c r="Y345" s="2">
        <f t="shared" si="7"/>
        <v>3.4413879606763815E-4</v>
      </c>
    </row>
    <row r="346" spans="23:25" x14ac:dyDescent="0.25">
      <c r="W346" s="3">
        <v>42548</v>
      </c>
      <c r="X346" s="2">
        <v>6.6821999999999999</v>
      </c>
      <c r="Y346" s="2">
        <f t="shared" si="7"/>
        <v>6.8474904908460308E-3</v>
      </c>
    </row>
    <row r="347" spans="23:25" x14ac:dyDescent="0.25">
      <c r="W347" s="3">
        <v>42545</v>
      </c>
      <c r="X347" s="2">
        <v>6.6365999999999996</v>
      </c>
      <c r="Y347" s="2">
        <f t="shared" si="7"/>
        <v>7.6687840382766541E-3</v>
      </c>
    </row>
    <row r="348" spans="23:25" x14ac:dyDescent="0.25">
      <c r="W348" s="3">
        <v>42544</v>
      </c>
      <c r="X348" s="2">
        <v>6.5858999999999996</v>
      </c>
      <c r="Y348" s="2">
        <f t="shared" si="7"/>
        <v>5.9234959470155291E-4</v>
      </c>
    </row>
    <row r="349" spans="23:25" x14ac:dyDescent="0.25">
      <c r="W349" s="3">
        <v>42543</v>
      </c>
      <c r="X349" s="2">
        <v>6.5819999999999999</v>
      </c>
      <c r="Y349" s="2">
        <f t="shared" si="7"/>
        <v>-1.7456647444684839E-3</v>
      </c>
    </row>
    <row r="350" spans="23:25" x14ac:dyDescent="0.25">
      <c r="W350" s="3">
        <v>42542</v>
      </c>
      <c r="X350" s="2">
        <v>6.5934999999999997</v>
      </c>
      <c r="Y350" s="2">
        <f t="shared" si="7"/>
        <v>5.1579235950411674E-4</v>
      </c>
    </row>
    <row r="351" spans="23:25" x14ac:dyDescent="0.25">
      <c r="W351" s="3">
        <v>42541</v>
      </c>
      <c r="X351" s="2">
        <v>6.5900999999999996</v>
      </c>
      <c r="Y351" s="2">
        <f t="shared" si="7"/>
        <v>-1.0919515166621463E-3</v>
      </c>
    </row>
    <row r="352" spans="23:25" x14ac:dyDescent="0.25">
      <c r="W352" s="3">
        <v>42538</v>
      </c>
      <c r="X352" s="2">
        <v>6.5972999999999997</v>
      </c>
      <c r="Y352" s="2">
        <f t="shared" si="7"/>
        <v>-6.0629026164870744E-5</v>
      </c>
    </row>
    <row r="353" spans="23:25" x14ac:dyDescent="0.25">
      <c r="W353" s="3">
        <v>42537</v>
      </c>
      <c r="X353" s="2">
        <v>6.5976999999999997</v>
      </c>
      <c r="Y353" s="2">
        <f t="shared" si="7"/>
        <v>4.8513516513720798E-4</v>
      </c>
    </row>
    <row r="354" spans="23:25" x14ac:dyDescent="0.25">
      <c r="W354" s="3">
        <v>42536</v>
      </c>
      <c r="X354" s="2">
        <v>6.5945</v>
      </c>
      <c r="Y354" s="2">
        <f t="shared" si="7"/>
        <v>-1.8331810816609605E-3</v>
      </c>
    </row>
    <row r="355" spans="23:25" x14ac:dyDescent="0.25">
      <c r="W355" s="3">
        <v>42535</v>
      </c>
      <c r="X355" s="2">
        <v>6.6066000000000003</v>
      </c>
      <c r="Y355" s="2">
        <f t="shared" si="7"/>
        <v>1.423832773603336E-3</v>
      </c>
    </row>
    <row r="356" spans="23:25" x14ac:dyDescent="0.25">
      <c r="W356" s="3">
        <v>42534</v>
      </c>
      <c r="X356" s="2">
        <v>6.5972</v>
      </c>
      <c r="Y356" s="2">
        <f t="shared" si="7"/>
        <v>-1.0907769836802702E-3</v>
      </c>
    </row>
    <row r="357" spans="23:25" x14ac:dyDescent="0.25">
      <c r="W357" s="3">
        <v>42531</v>
      </c>
      <c r="X357" s="2">
        <v>6.6044</v>
      </c>
      <c r="Y357" s="2">
        <f t="shared" si="7"/>
        <v>2.9873175046574948E-3</v>
      </c>
    </row>
    <row r="358" spans="23:25" x14ac:dyDescent="0.25">
      <c r="W358" s="3">
        <v>42530</v>
      </c>
      <c r="X358" s="2">
        <v>6.5846999999999998</v>
      </c>
      <c r="Y358" s="2">
        <f t="shared" si="7"/>
        <v>2.752581330848475E-3</v>
      </c>
    </row>
    <row r="359" spans="23:25" x14ac:dyDescent="0.25">
      <c r="W359" s="3">
        <v>42529</v>
      </c>
      <c r="X359" s="2">
        <v>6.5666000000000002</v>
      </c>
      <c r="Y359" s="2">
        <f t="shared" si="7"/>
        <v>-1.4304630138442704E-3</v>
      </c>
    </row>
    <row r="360" spans="23:25" x14ac:dyDescent="0.25">
      <c r="W360" s="3">
        <v>42528</v>
      </c>
      <c r="X360" s="2">
        <v>6.5759999999999996</v>
      </c>
      <c r="Y360" s="2">
        <f t="shared" si="7"/>
        <v>1.4761498004720501E-3</v>
      </c>
    </row>
    <row r="361" spans="23:25" x14ac:dyDescent="0.25">
      <c r="W361" s="3">
        <v>42527</v>
      </c>
      <c r="X361" s="2">
        <v>6.5663</v>
      </c>
      <c r="Y361" s="2">
        <f t="shared" si="7"/>
        <v>3.6922931087346516E-3</v>
      </c>
    </row>
    <row r="362" spans="23:25" x14ac:dyDescent="0.25">
      <c r="W362" s="3">
        <v>42524</v>
      </c>
      <c r="X362" s="2">
        <v>6.5420999999999996</v>
      </c>
      <c r="Y362" s="2">
        <f t="shared" si="7"/>
        <v>-6.9460590932463968E-3</v>
      </c>
    </row>
    <row r="363" spans="23:25" x14ac:dyDescent="0.25">
      <c r="W363" s="3">
        <v>42523</v>
      </c>
      <c r="X363" s="2">
        <v>6.5876999999999999</v>
      </c>
      <c r="Y363" s="2">
        <f t="shared" si="7"/>
        <v>1.2144581254575112E-4</v>
      </c>
    </row>
    <row r="364" spans="23:25" x14ac:dyDescent="0.25">
      <c r="W364" s="3">
        <v>42522</v>
      </c>
      <c r="X364" s="2">
        <v>6.5869</v>
      </c>
      <c r="Y364" s="2">
        <f t="shared" si="7"/>
        <v>6.0728437627771178E-5</v>
      </c>
    </row>
    <row r="365" spans="23:25" x14ac:dyDescent="0.25">
      <c r="W365" s="3">
        <v>42521</v>
      </c>
      <c r="X365" s="2">
        <v>6.5865</v>
      </c>
      <c r="Y365" s="2">
        <f t="shared" si="7"/>
        <v>-5.9194501193443984E-4</v>
      </c>
    </row>
    <row r="366" spans="23:25" x14ac:dyDescent="0.25">
      <c r="W366" s="3">
        <v>42520</v>
      </c>
      <c r="X366" s="2">
        <v>6.5903999999999998</v>
      </c>
      <c r="Y366" s="2">
        <f t="shared" si="7"/>
        <v>2.1569737829812826E-3</v>
      </c>
    </row>
    <row r="367" spans="23:25" x14ac:dyDescent="0.25">
      <c r="W367" s="3">
        <v>42517</v>
      </c>
      <c r="X367" s="2">
        <v>6.5762</v>
      </c>
      <c r="Y367" s="2">
        <f t="shared" si="7"/>
        <v>2.6951526436347069E-3</v>
      </c>
    </row>
    <row r="368" spans="23:25" x14ac:dyDescent="0.25">
      <c r="W368" s="3">
        <v>42516</v>
      </c>
      <c r="X368" s="2">
        <v>6.5585000000000004</v>
      </c>
      <c r="Y368" s="2">
        <f t="shared" si="7"/>
        <v>-1.0515167954297162E-3</v>
      </c>
    </row>
    <row r="369" spans="23:25" x14ac:dyDescent="0.25">
      <c r="W369" s="3">
        <v>42515</v>
      </c>
      <c r="X369" s="2">
        <v>6.5654000000000003</v>
      </c>
      <c r="Y369" s="2">
        <f t="shared" si="7"/>
        <v>-1.3707288491339933E-4</v>
      </c>
    </row>
    <row r="370" spans="23:25" x14ac:dyDescent="0.25">
      <c r="W370" s="3">
        <v>42514</v>
      </c>
      <c r="X370" s="2">
        <v>6.5663</v>
      </c>
      <c r="Y370" s="2">
        <f t="shared" si="7"/>
        <v>6.8555239162455979E-4</v>
      </c>
    </row>
    <row r="371" spans="23:25" x14ac:dyDescent="0.25">
      <c r="W371" s="3">
        <v>42513</v>
      </c>
      <c r="X371" s="2">
        <v>6.5617999999999999</v>
      </c>
      <c r="Y371" s="2">
        <f t="shared" si="7"/>
        <v>-4.1138783024596923E-4</v>
      </c>
    </row>
    <row r="372" spans="23:25" x14ac:dyDescent="0.25">
      <c r="W372" s="3">
        <v>42510</v>
      </c>
      <c r="X372" s="2">
        <v>6.5644999999999998</v>
      </c>
      <c r="Y372" s="2">
        <f t="shared" si="7"/>
        <v>2.742397481993289E-4</v>
      </c>
    </row>
    <row r="373" spans="23:25" x14ac:dyDescent="0.25">
      <c r="W373" s="3">
        <v>42509</v>
      </c>
      <c r="X373" s="2">
        <v>6.5626999999999995</v>
      </c>
      <c r="Y373" s="2">
        <f t="shared" si="7"/>
        <v>-2.3894510307200761E-3</v>
      </c>
    </row>
    <row r="374" spans="23:25" x14ac:dyDescent="0.25">
      <c r="W374" s="3">
        <v>42508</v>
      </c>
      <c r="X374" s="2">
        <v>6.5784000000000002</v>
      </c>
      <c r="Y374" s="2">
        <f t="shared" si="7"/>
        <v>4.7082572748187047E-3</v>
      </c>
    </row>
    <row r="375" spans="23:25" x14ac:dyDescent="0.25">
      <c r="W375" s="3">
        <v>42507</v>
      </c>
      <c r="X375" s="2">
        <v>6.5475000000000003</v>
      </c>
      <c r="Y375" s="2">
        <f t="shared" si="7"/>
        <v>-2.2906883618657926E-4</v>
      </c>
    </row>
    <row r="376" spans="23:25" x14ac:dyDescent="0.25">
      <c r="W376" s="3">
        <v>42506</v>
      </c>
      <c r="X376" s="2">
        <v>6.5490000000000004</v>
      </c>
      <c r="Y376" s="2">
        <f t="shared" si="7"/>
        <v>-1.0835477325104054E-3</v>
      </c>
    </row>
    <row r="377" spans="23:25" x14ac:dyDescent="0.25">
      <c r="W377" s="3">
        <v>42503</v>
      </c>
      <c r="X377" s="2">
        <v>6.5560999999999998</v>
      </c>
      <c r="Y377" s="2">
        <f t="shared" si="7"/>
        <v>1.1446276250287163E-3</v>
      </c>
    </row>
    <row r="378" spans="23:25" x14ac:dyDescent="0.25">
      <c r="W378" s="3">
        <v>42502</v>
      </c>
      <c r="X378" s="2">
        <v>6.5486000000000004</v>
      </c>
      <c r="Y378" s="2">
        <f t="shared" si="7"/>
        <v>3.1813064058244665E-3</v>
      </c>
    </row>
    <row r="379" spans="23:25" x14ac:dyDescent="0.25">
      <c r="W379" s="3">
        <v>42501</v>
      </c>
      <c r="X379" s="2">
        <v>6.5278</v>
      </c>
      <c r="Y379" s="2">
        <f t="shared" si="7"/>
        <v>-1.3624710286311713E-3</v>
      </c>
    </row>
    <row r="380" spans="23:25" x14ac:dyDescent="0.25">
      <c r="W380" s="3">
        <v>42500</v>
      </c>
      <c r="X380" s="2">
        <v>6.5366999999999997</v>
      </c>
      <c r="Y380" s="2">
        <f t="shared" si="7"/>
        <v>-6.7289607824294357E-4</v>
      </c>
    </row>
    <row r="381" spans="23:25" x14ac:dyDescent="0.25">
      <c r="W381" s="3">
        <v>42499</v>
      </c>
      <c r="X381" s="2">
        <v>6.5411000000000001</v>
      </c>
      <c r="Y381" s="2">
        <f t="shared" si="7"/>
        <v>3.3229998802811662E-3</v>
      </c>
    </row>
    <row r="382" spans="23:25" x14ac:dyDescent="0.25">
      <c r="W382" s="3">
        <v>42496</v>
      </c>
      <c r="X382" s="2">
        <v>6.5194000000000001</v>
      </c>
      <c r="Y382" s="2">
        <f t="shared" si="7"/>
        <v>-1.5338717223322862E-5</v>
      </c>
    </row>
    <row r="383" spans="23:25" x14ac:dyDescent="0.25">
      <c r="W383" s="3">
        <v>42495</v>
      </c>
      <c r="X383" s="2">
        <v>6.5194999999999999</v>
      </c>
      <c r="Y383" s="2">
        <f t="shared" si="7"/>
        <v>3.6819416521377058E-4</v>
      </c>
    </row>
    <row r="384" spans="23:25" x14ac:dyDescent="0.25">
      <c r="W384" s="3">
        <v>42494</v>
      </c>
      <c r="X384" s="2">
        <v>6.5171000000000001</v>
      </c>
      <c r="Y384" s="2">
        <f t="shared" si="7"/>
        <v>2.073621976913147E-3</v>
      </c>
    </row>
    <row r="385" spans="23:25" x14ac:dyDescent="0.25">
      <c r="W385" s="3">
        <v>42493</v>
      </c>
      <c r="X385" s="2">
        <v>6.5036000000000005</v>
      </c>
      <c r="Y385" s="2">
        <f t="shared" si="7"/>
        <v>3.6662240489198192E-3</v>
      </c>
    </row>
    <row r="386" spans="23:25" x14ac:dyDescent="0.25">
      <c r="W386" s="3">
        <v>42492</v>
      </c>
      <c r="X386" s="2">
        <v>6.4798</v>
      </c>
      <c r="Y386" s="2">
        <f t="shared" si="7"/>
        <v>-1.0951129754787354E-3</v>
      </c>
    </row>
    <row r="387" spans="23:25" x14ac:dyDescent="0.25">
      <c r="W387" s="3">
        <v>42489</v>
      </c>
      <c r="X387" s="2">
        <v>6.4869000000000003</v>
      </c>
      <c r="Y387" s="2">
        <f t="shared" si="7"/>
        <v>4.6257748997659092E-4</v>
      </c>
    </row>
    <row r="388" spans="23:25" x14ac:dyDescent="0.25">
      <c r="W388" s="3">
        <v>42488</v>
      </c>
      <c r="X388" s="2">
        <v>6.4839000000000002</v>
      </c>
      <c r="Y388" s="2">
        <f t="shared" si="7"/>
        <v>-3.172063883631334E-3</v>
      </c>
    </row>
    <row r="389" spans="23:25" x14ac:dyDescent="0.25">
      <c r="W389" s="3">
        <v>42487</v>
      </c>
      <c r="X389" s="2">
        <v>6.5045000000000002</v>
      </c>
      <c r="Y389" s="2">
        <f t="shared" si="7"/>
        <v>2.7676979080670778E-4</v>
      </c>
    </row>
    <row r="390" spans="23:25" x14ac:dyDescent="0.25">
      <c r="W390" s="3">
        <v>42486</v>
      </c>
      <c r="X390" s="2">
        <v>6.5026999999999999</v>
      </c>
      <c r="Y390" s="2">
        <f t="shared" ref="Y390:Y453" si="8">LN(X390/X391)</f>
        <v>-5.3809316459499823E-4</v>
      </c>
    </row>
    <row r="391" spans="23:25" x14ac:dyDescent="0.25">
      <c r="W391" s="3">
        <v>42485</v>
      </c>
      <c r="X391" s="2">
        <v>6.5061999999999998</v>
      </c>
      <c r="Y391" s="2">
        <f t="shared" si="8"/>
        <v>2.9207179024733516E-4</v>
      </c>
    </row>
    <row r="392" spans="23:25" x14ac:dyDescent="0.25">
      <c r="W392" s="3">
        <v>42482</v>
      </c>
      <c r="X392" s="2">
        <v>6.5042999999999997</v>
      </c>
      <c r="Y392" s="2">
        <f t="shared" si="8"/>
        <v>2.555420109822001E-3</v>
      </c>
    </row>
    <row r="393" spans="23:25" x14ac:dyDescent="0.25">
      <c r="W393" s="3">
        <v>42481</v>
      </c>
      <c r="X393" s="2">
        <v>6.4877000000000002</v>
      </c>
      <c r="Y393" s="2">
        <f t="shared" si="8"/>
        <v>9.2525489661028095E-4</v>
      </c>
    </row>
    <row r="394" spans="23:25" x14ac:dyDescent="0.25">
      <c r="W394" s="3">
        <v>42480</v>
      </c>
      <c r="X394" s="2">
        <v>6.4817</v>
      </c>
      <c r="Y394" s="2">
        <f t="shared" si="8"/>
        <v>2.023119845595289E-3</v>
      </c>
    </row>
    <row r="395" spans="23:25" x14ac:dyDescent="0.25">
      <c r="W395" s="3">
        <v>42479</v>
      </c>
      <c r="X395" s="2">
        <v>6.4686000000000003</v>
      </c>
      <c r="Y395" s="2">
        <f t="shared" si="8"/>
        <v>-2.393324542167832E-3</v>
      </c>
    </row>
    <row r="396" spans="23:25" x14ac:dyDescent="0.25">
      <c r="W396" s="3">
        <v>42478</v>
      </c>
      <c r="X396" s="2">
        <v>6.4840999999999998</v>
      </c>
      <c r="Y396" s="2">
        <f t="shared" si="8"/>
        <v>-2.9298155196817992E-4</v>
      </c>
    </row>
    <row r="397" spans="23:25" x14ac:dyDescent="0.25">
      <c r="W397" s="3">
        <v>42475</v>
      </c>
      <c r="X397" s="2">
        <v>6.4859999999999998</v>
      </c>
      <c r="Y397" s="2">
        <f t="shared" si="8"/>
        <v>-1.0478627642324003E-3</v>
      </c>
    </row>
    <row r="398" spans="23:25" x14ac:dyDescent="0.25">
      <c r="W398" s="3">
        <v>42474</v>
      </c>
      <c r="X398" s="2">
        <v>6.4927999999999999</v>
      </c>
      <c r="Y398" s="2">
        <f t="shared" si="8"/>
        <v>1.2328937574515295E-3</v>
      </c>
    </row>
    <row r="399" spans="23:25" x14ac:dyDescent="0.25">
      <c r="W399" s="3">
        <v>42473</v>
      </c>
      <c r="X399" s="2">
        <v>6.4847999999999999</v>
      </c>
      <c r="Y399" s="2">
        <f t="shared" si="8"/>
        <v>1.6668213878543395E-3</v>
      </c>
    </row>
    <row r="400" spans="23:25" x14ac:dyDescent="0.25">
      <c r="W400" s="3">
        <v>42472</v>
      </c>
      <c r="X400" s="2">
        <v>6.4740000000000002</v>
      </c>
      <c r="Y400" s="2">
        <f t="shared" si="8"/>
        <v>7.571602219089567E-4</v>
      </c>
    </row>
    <row r="401" spans="23:25" x14ac:dyDescent="0.25">
      <c r="W401" s="3">
        <v>42471</v>
      </c>
      <c r="X401" s="2">
        <v>6.4691000000000001</v>
      </c>
      <c r="Y401" s="2">
        <f t="shared" si="8"/>
        <v>-1.5291821856764642E-3</v>
      </c>
    </row>
    <row r="402" spans="23:25" x14ac:dyDescent="0.25">
      <c r="W402" s="3">
        <v>42468</v>
      </c>
      <c r="X402" s="2">
        <v>6.4790000000000001</v>
      </c>
      <c r="Y402" s="2">
        <f t="shared" si="8"/>
        <v>-1.1569165611098567E-3</v>
      </c>
    </row>
    <row r="403" spans="23:25" x14ac:dyDescent="0.25">
      <c r="W403" s="3">
        <v>42467</v>
      </c>
      <c r="X403" s="2">
        <v>6.4865000000000004</v>
      </c>
      <c r="Y403" s="2">
        <f t="shared" si="8"/>
        <v>6.6313511108698339E-4</v>
      </c>
    </row>
    <row r="404" spans="23:25" x14ac:dyDescent="0.25">
      <c r="W404" s="3">
        <v>42466</v>
      </c>
      <c r="X404" s="2">
        <v>6.4821999999999997</v>
      </c>
      <c r="Y404" s="2">
        <f t="shared" si="8"/>
        <v>-4.9353775023209124E-4</v>
      </c>
    </row>
    <row r="405" spans="23:25" x14ac:dyDescent="0.25">
      <c r="W405" s="3">
        <v>42465</v>
      </c>
      <c r="X405" s="2">
        <v>6.4854000000000003</v>
      </c>
      <c r="Y405" s="2">
        <f t="shared" si="8"/>
        <v>2.0683169118846313E-3</v>
      </c>
    </row>
    <row r="406" spans="23:25" x14ac:dyDescent="0.25">
      <c r="W406" s="3">
        <v>42464</v>
      </c>
      <c r="X406" s="2">
        <v>6.4719999999999995</v>
      </c>
      <c r="Y406" s="2">
        <f t="shared" si="8"/>
        <v>9.2711343299153808E-5</v>
      </c>
    </row>
    <row r="407" spans="23:25" x14ac:dyDescent="0.25">
      <c r="W407" s="3">
        <v>42461</v>
      </c>
      <c r="X407" s="2">
        <v>6.4714</v>
      </c>
      <c r="Y407" s="2">
        <f t="shared" si="8"/>
        <v>1.1596176107931341E-3</v>
      </c>
    </row>
    <row r="408" spans="23:25" x14ac:dyDescent="0.25">
      <c r="W408" s="3">
        <v>42460</v>
      </c>
      <c r="X408" s="2">
        <v>6.4638999999999998</v>
      </c>
      <c r="Y408" s="2">
        <f t="shared" si="8"/>
        <v>-1.9628305053815691E-3</v>
      </c>
    </row>
    <row r="409" spans="23:25" x14ac:dyDescent="0.25">
      <c r="W409" s="3">
        <v>42459</v>
      </c>
      <c r="X409" s="2">
        <v>6.4766000000000004</v>
      </c>
      <c r="Y409" s="2">
        <f t="shared" si="8"/>
        <v>-2.5135908989763946E-3</v>
      </c>
    </row>
    <row r="410" spans="23:25" x14ac:dyDescent="0.25">
      <c r="W410" s="3">
        <v>42458</v>
      </c>
      <c r="X410" s="2">
        <v>6.4928999999999997</v>
      </c>
      <c r="Y410" s="2">
        <f t="shared" si="8"/>
        <v>-3.7815946190635145E-3</v>
      </c>
    </row>
    <row r="411" spans="23:25" x14ac:dyDescent="0.25">
      <c r="W411" s="3">
        <v>42457</v>
      </c>
      <c r="X411" s="2">
        <v>6.5175000000000001</v>
      </c>
      <c r="Y411" s="2">
        <f t="shared" si="8"/>
        <v>-1.2726842317987534E-3</v>
      </c>
    </row>
    <row r="412" spans="23:25" x14ac:dyDescent="0.25">
      <c r="W412" s="3">
        <v>42454</v>
      </c>
      <c r="X412" s="2">
        <v>6.5258000000000003</v>
      </c>
      <c r="Y412" s="2">
        <f t="shared" si="8"/>
        <v>3.9849797446649962E-4</v>
      </c>
    </row>
    <row r="413" spans="23:25" x14ac:dyDescent="0.25">
      <c r="W413" s="3">
        <v>42453</v>
      </c>
      <c r="X413" s="2">
        <v>6.5232000000000001</v>
      </c>
      <c r="Y413" s="2">
        <f t="shared" si="8"/>
        <v>2.4711646229317714E-3</v>
      </c>
    </row>
    <row r="414" spans="23:25" x14ac:dyDescent="0.25">
      <c r="W414" s="3">
        <v>42452</v>
      </c>
      <c r="X414" s="2">
        <v>6.5071000000000003</v>
      </c>
      <c r="Y414" s="2">
        <f t="shared" si="8"/>
        <v>2.030613727518013E-3</v>
      </c>
    </row>
    <row r="415" spans="23:25" x14ac:dyDescent="0.25">
      <c r="W415" s="3">
        <v>42451</v>
      </c>
      <c r="X415" s="2">
        <v>6.4939</v>
      </c>
      <c r="Y415" s="2">
        <f t="shared" si="8"/>
        <v>1.3097780643268107E-3</v>
      </c>
    </row>
    <row r="416" spans="23:25" x14ac:dyDescent="0.25">
      <c r="W416" s="3">
        <v>42450</v>
      </c>
      <c r="X416" s="2">
        <v>6.4854000000000003</v>
      </c>
      <c r="Y416" s="2">
        <f t="shared" si="8"/>
        <v>3.2278269556042468E-3</v>
      </c>
    </row>
    <row r="417" spans="23:25" x14ac:dyDescent="0.25">
      <c r="W417" s="3">
        <v>42447</v>
      </c>
      <c r="X417" s="2">
        <v>6.4645000000000001</v>
      </c>
      <c r="Y417" s="2">
        <f t="shared" si="8"/>
        <v>1.3002493976214844E-3</v>
      </c>
    </row>
    <row r="418" spans="23:25" x14ac:dyDescent="0.25">
      <c r="W418" s="3">
        <v>42446</v>
      </c>
      <c r="X418" s="2">
        <v>6.4561000000000002</v>
      </c>
      <c r="Y418" s="2">
        <f t="shared" si="8"/>
        <v>-4.5126569849568829E-3</v>
      </c>
    </row>
    <row r="419" spans="23:25" x14ac:dyDescent="0.25">
      <c r="W419" s="3">
        <v>42445</v>
      </c>
      <c r="X419" s="2">
        <v>6.4852999999999996</v>
      </c>
      <c r="Y419" s="2">
        <f t="shared" si="8"/>
        <v>-4.0778383980808776E-3</v>
      </c>
    </row>
    <row r="420" spans="23:25" x14ac:dyDescent="0.25">
      <c r="W420" s="3">
        <v>42444</v>
      </c>
      <c r="X420" s="2">
        <v>6.5118</v>
      </c>
      <c r="Y420" s="2">
        <f t="shared" si="8"/>
        <v>2.7526409654851209E-3</v>
      </c>
    </row>
    <row r="421" spans="23:25" x14ac:dyDescent="0.25">
      <c r="W421" s="3">
        <v>42443</v>
      </c>
      <c r="X421" s="2">
        <v>6.4939</v>
      </c>
      <c r="Y421" s="2">
        <f t="shared" si="8"/>
        <v>1.8495974692906546E-3</v>
      </c>
    </row>
    <row r="422" spans="23:25" x14ac:dyDescent="0.25">
      <c r="W422" s="3">
        <v>42440</v>
      </c>
      <c r="X422" s="2">
        <v>6.4818999999999996</v>
      </c>
      <c r="Y422" s="2">
        <f t="shared" si="8"/>
        <v>-3.5266886483793633E-3</v>
      </c>
    </row>
    <row r="423" spans="23:25" x14ac:dyDescent="0.25">
      <c r="W423" s="3">
        <v>42439</v>
      </c>
      <c r="X423" s="2">
        <v>6.5048000000000004</v>
      </c>
      <c r="Y423" s="2">
        <f t="shared" si="8"/>
        <v>-1.0909064054834727E-3</v>
      </c>
    </row>
    <row r="424" spans="23:25" x14ac:dyDescent="0.25">
      <c r="W424" s="3">
        <v>42438</v>
      </c>
      <c r="X424" s="2">
        <v>6.5118999999999998</v>
      </c>
      <c r="Y424" s="2">
        <f t="shared" si="8"/>
        <v>5.529869113743345E-4</v>
      </c>
    </row>
    <row r="425" spans="23:25" x14ac:dyDescent="0.25">
      <c r="W425" s="3">
        <v>42437</v>
      </c>
      <c r="X425" s="2">
        <v>6.5083000000000002</v>
      </c>
      <c r="Y425" s="2">
        <f t="shared" si="8"/>
        <v>-2.3044837674290016E-4</v>
      </c>
    </row>
    <row r="426" spans="23:25" x14ac:dyDescent="0.25">
      <c r="W426" s="3">
        <v>42436</v>
      </c>
      <c r="X426" s="2">
        <v>6.5098000000000003</v>
      </c>
      <c r="Y426" s="2">
        <f t="shared" si="8"/>
        <v>1.075880404410963E-3</v>
      </c>
    </row>
    <row r="427" spans="23:25" x14ac:dyDescent="0.25">
      <c r="W427" s="3">
        <v>42433</v>
      </c>
      <c r="X427" s="2">
        <v>6.5027999999999997</v>
      </c>
      <c r="Y427" s="2">
        <f t="shared" si="8"/>
        <v>-2.9942210913862111E-3</v>
      </c>
    </row>
    <row r="428" spans="23:25" x14ac:dyDescent="0.25">
      <c r="W428" s="3">
        <v>42432</v>
      </c>
      <c r="X428" s="2">
        <v>6.5222999999999995</v>
      </c>
      <c r="Y428" s="2">
        <f t="shared" si="8"/>
        <v>-3.7493061802738072E-3</v>
      </c>
    </row>
    <row r="429" spans="23:25" x14ac:dyDescent="0.25">
      <c r="W429" s="3">
        <v>42431</v>
      </c>
      <c r="X429" s="2">
        <v>6.5468000000000002</v>
      </c>
      <c r="Y429" s="2">
        <f t="shared" si="8"/>
        <v>-2.5963513772866694E-4</v>
      </c>
    </row>
    <row r="430" spans="23:25" x14ac:dyDescent="0.25">
      <c r="W430" s="3">
        <v>42430</v>
      </c>
      <c r="X430" s="2">
        <v>6.5484999999999998</v>
      </c>
      <c r="Y430" s="2">
        <f t="shared" si="8"/>
        <v>-5.4959316223932844E-4</v>
      </c>
    </row>
    <row r="431" spans="23:25" x14ac:dyDescent="0.25">
      <c r="W431" s="3">
        <v>42429</v>
      </c>
      <c r="X431" s="2">
        <v>6.5521000000000003</v>
      </c>
      <c r="Y431" s="2">
        <f t="shared" si="8"/>
        <v>9.0088032783339786E-4</v>
      </c>
    </row>
    <row r="432" spans="23:25" x14ac:dyDescent="0.25">
      <c r="W432" s="3">
        <v>42426</v>
      </c>
      <c r="X432" s="2">
        <v>6.5461999999999998</v>
      </c>
      <c r="Y432" s="2">
        <f t="shared" si="8"/>
        <v>1.6817775762039704E-3</v>
      </c>
    </row>
    <row r="433" spans="23:25" x14ac:dyDescent="0.25">
      <c r="W433" s="3">
        <v>42425</v>
      </c>
      <c r="X433" s="2">
        <v>6.5351999999999997</v>
      </c>
      <c r="Y433" s="2">
        <f t="shared" si="8"/>
        <v>3.0603969337219722E-5</v>
      </c>
    </row>
    <row r="434" spans="23:25" x14ac:dyDescent="0.25">
      <c r="W434" s="3">
        <v>42424</v>
      </c>
      <c r="X434" s="2">
        <v>6.5350000000000001</v>
      </c>
      <c r="Y434" s="2">
        <f t="shared" si="8"/>
        <v>2.1425401425651606E-4</v>
      </c>
    </row>
    <row r="435" spans="23:25" x14ac:dyDescent="0.25">
      <c r="W435" s="3">
        <v>42423</v>
      </c>
      <c r="X435" s="2">
        <v>6.5335999999999999</v>
      </c>
      <c r="Y435" s="2">
        <f t="shared" si="8"/>
        <v>8.268386145321451E-4</v>
      </c>
    </row>
    <row r="436" spans="23:25" x14ac:dyDescent="0.25">
      <c r="W436" s="3">
        <v>42422</v>
      </c>
      <c r="X436" s="2">
        <v>6.5282</v>
      </c>
      <c r="Y436" s="2">
        <f t="shared" si="8"/>
        <v>5.822594896585907E-4</v>
      </c>
    </row>
    <row r="437" spans="23:25" x14ac:dyDescent="0.25">
      <c r="W437" s="3">
        <v>42419</v>
      </c>
      <c r="X437" s="2">
        <v>6.5244</v>
      </c>
      <c r="Y437" s="2">
        <f t="shared" si="8"/>
        <v>2.452633527531262E-4</v>
      </c>
    </row>
    <row r="438" spans="23:25" x14ac:dyDescent="0.25">
      <c r="W438" s="3">
        <v>42418</v>
      </c>
      <c r="X438" s="2">
        <v>6.5228000000000002</v>
      </c>
      <c r="Y438" s="2">
        <f t="shared" si="8"/>
        <v>-3.218958158345999E-4</v>
      </c>
    </row>
    <row r="439" spans="23:25" x14ac:dyDescent="0.25">
      <c r="W439" s="3">
        <v>42417</v>
      </c>
      <c r="X439" s="2">
        <v>6.5248999999999997</v>
      </c>
      <c r="Y439" s="2">
        <f t="shared" si="8"/>
        <v>8.739583969468456E-4</v>
      </c>
    </row>
    <row r="440" spans="23:25" x14ac:dyDescent="0.25">
      <c r="W440" s="3">
        <v>42416</v>
      </c>
      <c r="X440" s="2">
        <v>6.5191999999999997</v>
      </c>
      <c r="Y440" s="2">
        <f t="shared" si="8"/>
        <v>2.9494921222814889E-3</v>
      </c>
    </row>
    <row r="441" spans="23:25" x14ac:dyDescent="0.25">
      <c r="W441" s="3">
        <v>42415</v>
      </c>
      <c r="X441" s="2">
        <v>6.5</v>
      </c>
      <c r="Y441" s="2">
        <f t="shared" si="8"/>
        <v>-1.2914733814354382E-3</v>
      </c>
    </row>
    <row r="442" spans="23:25" x14ac:dyDescent="0.25">
      <c r="W442" s="3">
        <v>42412</v>
      </c>
      <c r="X442" s="2">
        <v>6.5084</v>
      </c>
      <c r="Y442" s="2">
        <f t="shared" si="8"/>
        <v>-3.2367203952979734E-3</v>
      </c>
    </row>
    <row r="443" spans="23:25" x14ac:dyDescent="0.25">
      <c r="W443" s="3">
        <v>42411</v>
      </c>
      <c r="X443" s="2">
        <v>6.5294999999999996</v>
      </c>
      <c r="Y443" s="2">
        <f t="shared" si="8"/>
        <v>-2.523805400664035E-3</v>
      </c>
    </row>
    <row r="444" spans="23:25" x14ac:dyDescent="0.25">
      <c r="W444" s="3">
        <v>42410</v>
      </c>
      <c r="X444" s="2">
        <v>6.5460000000000003</v>
      </c>
      <c r="Y444" s="2">
        <f t="shared" si="8"/>
        <v>-2.9744902379338256E-3</v>
      </c>
    </row>
    <row r="445" spans="23:25" x14ac:dyDescent="0.25">
      <c r="W445" s="3">
        <v>42409</v>
      </c>
      <c r="X445" s="2">
        <v>6.5655000000000001</v>
      </c>
      <c r="Y445" s="2">
        <f t="shared" si="8"/>
        <v>-1.0960406632237792E-3</v>
      </c>
    </row>
    <row r="446" spans="23:25" x14ac:dyDescent="0.25">
      <c r="W446" s="3">
        <v>42408</v>
      </c>
      <c r="X446" s="2">
        <v>6.5727000000000002</v>
      </c>
      <c r="Y446" s="2">
        <f t="shared" si="8"/>
        <v>8.3714492822703674E-4</v>
      </c>
    </row>
    <row r="447" spans="23:25" x14ac:dyDescent="0.25">
      <c r="W447" s="3">
        <v>42405</v>
      </c>
      <c r="X447" s="2">
        <v>6.5671999999999997</v>
      </c>
      <c r="Y447" s="2">
        <f t="shared" si="8"/>
        <v>-1.2782666012989563E-3</v>
      </c>
    </row>
    <row r="448" spans="23:25" x14ac:dyDescent="0.25">
      <c r="W448" s="3">
        <v>42404</v>
      </c>
      <c r="X448" s="2">
        <v>6.5755999999999997</v>
      </c>
      <c r="Y448" s="2">
        <f t="shared" si="8"/>
        <v>-5.3085926491331804E-3</v>
      </c>
    </row>
    <row r="449" spans="23:25" x14ac:dyDescent="0.25">
      <c r="W449" s="3">
        <v>42403</v>
      </c>
      <c r="X449" s="2">
        <v>6.6105999999999998</v>
      </c>
      <c r="Y449" s="2">
        <f t="shared" si="8"/>
        <v>-2.5683264106538353E-3</v>
      </c>
    </row>
    <row r="450" spans="23:25" x14ac:dyDescent="0.25">
      <c r="W450" s="3">
        <v>42402</v>
      </c>
      <c r="X450" s="2">
        <v>6.6276000000000002</v>
      </c>
      <c r="Y450" s="2">
        <f t="shared" si="8"/>
        <v>1.102061570338752E-3</v>
      </c>
    </row>
    <row r="451" spans="23:25" x14ac:dyDescent="0.25">
      <c r="W451" s="3">
        <v>42401</v>
      </c>
      <c r="X451" s="2">
        <v>6.6203000000000003</v>
      </c>
      <c r="Y451" s="2">
        <f t="shared" si="8"/>
        <v>4.0412045402506598E-3</v>
      </c>
    </row>
    <row r="452" spans="23:25" x14ac:dyDescent="0.25">
      <c r="W452" s="3">
        <v>42398</v>
      </c>
      <c r="X452" s="2">
        <v>6.5936000000000003</v>
      </c>
      <c r="Y452" s="2">
        <f t="shared" si="8"/>
        <v>-3.2403159645031775E-3</v>
      </c>
    </row>
    <row r="453" spans="23:25" x14ac:dyDescent="0.25">
      <c r="W453" s="3">
        <v>42397</v>
      </c>
      <c r="X453" s="2">
        <v>6.6150000000000002</v>
      </c>
      <c r="Y453" s="2">
        <f t="shared" si="8"/>
        <v>-4.2319086539316137E-4</v>
      </c>
    </row>
    <row r="454" spans="23:25" x14ac:dyDescent="0.25">
      <c r="W454" s="3">
        <v>42396</v>
      </c>
      <c r="X454" s="2">
        <v>6.6177999999999999</v>
      </c>
      <c r="Y454" s="2">
        <f t="shared" ref="Y454:Y517" si="9">LN(X454/X455)</f>
        <v>8.9193260484250964E-4</v>
      </c>
    </row>
    <row r="455" spans="23:25" x14ac:dyDescent="0.25">
      <c r="W455" s="3">
        <v>42395</v>
      </c>
      <c r="X455" s="2">
        <v>6.6119000000000003</v>
      </c>
      <c r="Y455" s="2">
        <f t="shared" si="9"/>
        <v>3.630477901524596E-4</v>
      </c>
    </row>
    <row r="456" spans="23:25" x14ac:dyDescent="0.25">
      <c r="W456" s="3">
        <v>42394</v>
      </c>
      <c r="X456" s="2">
        <v>6.6094999999999997</v>
      </c>
      <c r="Y456" s="2">
        <f t="shared" si="9"/>
        <v>-6.2012691901155038E-4</v>
      </c>
    </row>
    <row r="457" spans="23:25" x14ac:dyDescent="0.25">
      <c r="W457" s="3">
        <v>42391</v>
      </c>
      <c r="X457" s="2">
        <v>6.6135999999999999</v>
      </c>
      <c r="Y457" s="2">
        <f t="shared" si="9"/>
        <v>1.5434670537862966E-3</v>
      </c>
    </row>
    <row r="458" spans="23:25" x14ac:dyDescent="0.25">
      <c r="W458" s="3">
        <v>42390</v>
      </c>
      <c r="X458" s="2">
        <v>6.6033999999999997</v>
      </c>
      <c r="Y458" s="2">
        <f t="shared" si="9"/>
        <v>3.0287886362043485E-5</v>
      </c>
    </row>
    <row r="459" spans="23:25" x14ac:dyDescent="0.25">
      <c r="W459" s="3">
        <v>42389</v>
      </c>
      <c r="X459" s="2">
        <v>6.6032000000000002</v>
      </c>
      <c r="Y459" s="2">
        <f t="shared" si="9"/>
        <v>1.9099886053234969E-3</v>
      </c>
    </row>
    <row r="460" spans="23:25" x14ac:dyDescent="0.25">
      <c r="W460" s="3">
        <v>42388</v>
      </c>
      <c r="X460" s="2">
        <v>6.5906000000000002</v>
      </c>
      <c r="Y460" s="2">
        <f t="shared" si="9"/>
        <v>8.8042873455958465E-4</v>
      </c>
    </row>
    <row r="461" spans="23:25" x14ac:dyDescent="0.25">
      <c r="W461" s="3">
        <v>42387</v>
      </c>
      <c r="X461" s="2">
        <v>6.5847999999999995</v>
      </c>
      <c r="Y461" s="2">
        <f t="shared" si="9"/>
        <v>-4.4095323253995891E-3</v>
      </c>
    </row>
    <row r="462" spans="23:25" x14ac:dyDescent="0.25">
      <c r="W462" s="3">
        <v>42384</v>
      </c>
      <c r="X462" s="2">
        <v>6.6139000000000001</v>
      </c>
      <c r="Y462" s="2">
        <f t="shared" si="9"/>
        <v>1.7857147602347531E-3</v>
      </c>
    </row>
    <row r="463" spans="23:25" x14ac:dyDescent="0.25">
      <c r="W463" s="3">
        <v>42383</v>
      </c>
      <c r="X463" s="2">
        <v>6.6021000000000001</v>
      </c>
      <c r="Y463" s="2">
        <f t="shared" si="9"/>
        <v>5.3002181895425429E-3</v>
      </c>
    </row>
    <row r="464" spans="23:25" x14ac:dyDescent="0.25">
      <c r="W464" s="3">
        <v>42382</v>
      </c>
      <c r="X464" s="2">
        <v>6.5671999999999997</v>
      </c>
      <c r="Y464" s="2">
        <f t="shared" si="9"/>
        <v>-1.643185714946019E-3</v>
      </c>
    </row>
    <row r="465" spans="23:25" x14ac:dyDescent="0.25">
      <c r="W465" s="3">
        <v>42381</v>
      </c>
      <c r="X465" s="2">
        <v>6.5780000000000003</v>
      </c>
      <c r="Y465" s="2">
        <f t="shared" si="9"/>
        <v>-1.1395146900988831E-3</v>
      </c>
    </row>
    <row r="466" spans="23:25" x14ac:dyDescent="0.25">
      <c r="W466" s="3">
        <v>42380</v>
      </c>
      <c r="X466" s="2">
        <v>6.5854999999999997</v>
      </c>
      <c r="Y466" s="2">
        <f t="shared" si="9"/>
        <v>-1.4711689299836767E-2</v>
      </c>
    </row>
    <row r="467" spans="23:25" x14ac:dyDescent="0.25">
      <c r="W467" s="3">
        <v>42377</v>
      </c>
      <c r="X467" s="2">
        <v>6.6830999999999996</v>
      </c>
      <c r="Y467" s="2">
        <f t="shared" si="9"/>
        <v>1.1971209256059726E-4</v>
      </c>
    </row>
    <row r="468" spans="23:25" x14ac:dyDescent="0.25">
      <c r="W468" s="3">
        <v>42376</v>
      </c>
      <c r="X468" s="2">
        <v>6.6822999999999997</v>
      </c>
      <c r="Y468" s="2">
        <f t="shared" si="9"/>
        <v>-2.1078288952524624E-3</v>
      </c>
    </row>
    <row r="469" spans="23:25" x14ac:dyDescent="0.25">
      <c r="W469" s="3">
        <v>42375</v>
      </c>
      <c r="X469" s="2">
        <v>6.6963999999999997</v>
      </c>
      <c r="Y469" s="2">
        <f t="shared" si="9"/>
        <v>7.720425416473959E-3</v>
      </c>
    </row>
    <row r="470" spans="23:25" x14ac:dyDescent="0.25">
      <c r="W470" s="3">
        <v>42374</v>
      </c>
      <c r="X470" s="2">
        <v>6.6448999999999998</v>
      </c>
      <c r="Y470" s="2">
        <f t="shared" si="9"/>
        <v>2.2297561027347741E-3</v>
      </c>
    </row>
    <row r="471" spans="23:25" x14ac:dyDescent="0.25">
      <c r="W471" s="3">
        <v>42373</v>
      </c>
      <c r="X471" s="2">
        <v>6.6300999999999997</v>
      </c>
      <c r="Y471" s="2">
        <f t="shared" si="9"/>
        <v>9.1517176867668068E-3</v>
      </c>
    </row>
    <row r="472" spans="23:25" x14ac:dyDescent="0.25">
      <c r="W472" s="3">
        <v>42370</v>
      </c>
      <c r="X472" s="2">
        <v>6.5697000000000001</v>
      </c>
      <c r="Y472" s="2">
        <f t="shared" si="9"/>
        <v>1.6744936598651295E-4</v>
      </c>
    </row>
    <row r="473" spans="23:25" x14ac:dyDescent="0.25">
      <c r="W473" s="3">
        <v>42369</v>
      </c>
      <c r="X473" s="2">
        <v>6.5686</v>
      </c>
      <c r="Y473" s="2">
        <f t="shared" si="9"/>
        <v>1.217989709493302E-4</v>
      </c>
    </row>
    <row r="474" spans="23:25" x14ac:dyDescent="0.25">
      <c r="W474" s="3">
        <v>42368</v>
      </c>
      <c r="X474" s="2">
        <v>6.5678000000000001</v>
      </c>
      <c r="Y474" s="2">
        <f t="shared" si="9"/>
        <v>-1.4454057639650545E-3</v>
      </c>
    </row>
    <row r="475" spans="23:25" x14ac:dyDescent="0.25">
      <c r="W475" s="3">
        <v>42367</v>
      </c>
      <c r="X475" s="2">
        <v>6.5773000000000001</v>
      </c>
      <c r="Y475" s="2">
        <f t="shared" si="9"/>
        <v>2.5879931628942279E-3</v>
      </c>
    </row>
    <row r="476" spans="23:25" x14ac:dyDescent="0.25">
      <c r="W476" s="3">
        <v>42366</v>
      </c>
      <c r="X476" s="2">
        <v>6.5602999999999998</v>
      </c>
      <c r="Y476" s="2">
        <f t="shared" si="9"/>
        <v>2.7475480169628346E-3</v>
      </c>
    </row>
    <row r="477" spans="23:25" x14ac:dyDescent="0.25">
      <c r="W477" s="3">
        <v>42363</v>
      </c>
      <c r="X477" s="2">
        <v>6.5423</v>
      </c>
      <c r="Y477" s="2">
        <f t="shared" si="9"/>
        <v>-2.7509475659493214E-4</v>
      </c>
    </row>
    <row r="478" spans="23:25" x14ac:dyDescent="0.25">
      <c r="W478" s="3">
        <v>42362</v>
      </c>
      <c r="X478" s="2">
        <v>6.5441000000000003</v>
      </c>
      <c r="Y478" s="2">
        <f t="shared" si="9"/>
        <v>-2.1391028073250548E-4</v>
      </c>
    </row>
    <row r="479" spans="23:25" x14ac:dyDescent="0.25">
      <c r="W479" s="3">
        <v>42361</v>
      </c>
      <c r="X479" s="2">
        <v>6.5454999999999997</v>
      </c>
      <c r="Y479" s="2">
        <f t="shared" si="9"/>
        <v>2.8150501278871847E-3</v>
      </c>
    </row>
    <row r="480" spans="23:25" x14ac:dyDescent="0.25">
      <c r="W480" s="3">
        <v>42360</v>
      </c>
      <c r="X480" s="2">
        <v>6.5270999999999999</v>
      </c>
      <c r="Y480" s="2">
        <f t="shared" si="9"/>
        <v>-3.9296987091257908E-3</v>
      </c>
    </row>
    <row r="481" spans="23:25" x14ac:dyDescent="0.25">
      <c r="W481" s="3">
        <v>42359</v>
      </c>
      <c r="X481" s="2">
        <v>6.5527999999999995</v>
      </c>
      <c r="Y481" s="2">
        <f t="shared" si="9"/>
        <v>-5.9498838476744194E-4</v>
      </c>
    </row>
    <row r="482" spans="23:25" x14ac:dyDescent="0.25">
      <c r="W482" s="3">
        <v>42356</v>
      </c>
      <c r="X482" s="2">
        <v>6.5567000000000002</v>
      </c>
      <c r="Y482" s="2">
        <f t="shared" si="9"/>
        <v>-1.8589631732399904E-3</v>
      </c>
    </row>
    <row r="483" spans="23:25" x14ac:dyDescent="0.25">
      <c r="W483" s="3">
        <v>42355</v>
      </c>
      <c r="X483" s="2">
        <v>6.5689000000000002</v>
      </c>
      <c r="Y483" s="2">
        <f t="shared" si="9"/>
        <v>6.79739581952444E-3</v>
      </c>
    </row>
    <row r="484" spans="23:25" x14ac:dyDescent="0.25">
      <c r="W484" s="3">
        <v>42354</v>
      </c>
      <c r="X484" s="2">
        <v>6.5244</v>
      </c>
      <c r="Y484" s="2">
        <f t="shared" si="9"/>
        <v>-2.3728798745902388E-3</v>
      </c>
    </row>
    <row r="485" spans="23:25" x14ac:dyDescent="0.25">
      <c r="W485" s="3">
        <v>42353</v>
      </c>
      <c r="X485" s="2">
        <v>6.5399000000000003</v>
      </c>
      <c r="Y485" s="2">
        <f t="shared" si="9"/>
        <v>-2.3367529781411025E-3</v>
      </c>
    </row>
    <row r="486" spans="23:25" x14ac:dyDescent="0.25">
      <c r="W486" s="3">
        <v>42352</v>
      </c>
      <c r="X486" s="2">
        <v>6.5552000000000001</v>
      </c>
      <c r="Y486" s="2">
        <f t="shared" si="9"/>
        <v>3.4995260165420934E-3</v>
      </c>
    </row>
    <row r="487" spans="23:25" x14ac:dyDescent="0.25">
      <c r="W487" s="3">
        <v>42349</v>
      </c>
      <c r="X487" s="2">
        <v>6.5323000000000002</v>
      </c>
      <c r="Y487" s="2">
        <f t="shared" si="9"/>
        <v>5.2492753148642981E-3</v>
      </c>
    </row>
    <row r="488" spans="23:25" x14ac:dyDescent="0.25">
      <c r="W488" s="3">
        <v>42348</v>
      </c>
      <c r="X488" s="2">
        <v>6.4981</v>
      </c>
      <c r="Y488" s="2">
        <f t="shared" si="9"/>
        <v>-1.3379574310981497E-3</v>
      </c>
    </row>
    <row r="489" spans="23:25" x14ac:dyDescent="0.25">
      <c r="W489" s="3">
        <v>42347</v>
      </c>
      <c r="X489" s="2">
        <v>6.5068000000000001</v>
      </c>
      <c r="Y489" s="2">
        <f t="shared" si="9"/>
        <v>2.8780541455459313E-3</v>
      </c>
    </row>
    <row r="490" spans="23:25" x14ac:dyDescent="0.25">
      <c r="W490" s="3">
        <v>42346</v>
      </c>
      <c r="X490" s="2">
        <v>6.4881000000000002</v>
      </c>
      <c r="Y490" s="2">
        <f t="shared" si="9"/>
        <v>2.4536481373140235E-3</v>
      </c>
    </row>
    <row r="491" spans="23:25" x14ac:dyDescent="0.25">
      <c r="W491" s="3">
        <v>42345</v>
      </c>
      <c r="X491" s="2">
        <v>6.4722</v>
      </c>
      <c r="Y491" s="2">
        <f t="shared" si="9"/>
        <v>4.0252717218981207E-3</v>
      </c>
    </row>
    <row r="492" spans="23:25" x14ac:dyDescent="0.25">
      <c r="W492" s="3">
        <v>42342</v>
      </c>
      <c r="X492" s="2">
        <v>6.4462000000000002</v>
      </c>
      <c r="Y492" s="2">
        <f t="shared" si="9"/>
        <v>3.8390746344299071E-3</v>
      </c>
    </row>
    <row r="493" spans="23:25" x14ac:dyDescent="0.25">
      <c r="W493" s="3">
        <v>42341</v>
      </c>
      <c r="X493" s="2">
        <v>6.4215</v>
      </c>
      <c r="Y493" s="2">
        <f t="shared" si="9"/>
        <v>-4.040723502389377E-3</v>
      </c>
    </row>
    <row r="494" spans="23:25" x14ac:dyDescent="0.25">
      <c r="W494" s="3">
        <v>42340</v>
      </c>
      <c r="X494" s="2">
        <v>6.4474999999999998</v>
      </c>
      <c r="Y494" s="2">
        <f t="shared" si="9"/>
        <v>1.085751069369353E-4</v>
      </c>
    </row>
    <row r="495" spans="23:25" x14ac:dyDescent="0.25">
      <c r="W495" s="3">
        <v>42339</v>
      </c>
      <c r="X495" s="2">
        <v>6.4467999999999996</v>
      </c>
      <c r="Y495" s="2">
        <f t="shared" si="9"/>
        <v>3.3716888039287008E-3</v>
      </c>
    </row>
    <row r="496" spans="23:25" x14ac:dyDescent="0.25">
      <c r="W496" s="3">
        <v>42338</v>
      </c>
      <c r="X496" s="2">
        <v>6.4250999999999996</v>
      </c>
      <c r="Y496" s="2">
        <f t="shared" si="9"/>
        <v>-3.4802639108656472E-3</v>
      </c>
    </row>
    <row r="497" spans="23:25" x14ac:dyDescent="0.25">
      <c r="W497" s="3">
        <v>42335</v>
      </c>
      <c r="X497" s="2">
        <v>6.4474999999999998</v>
      </c>
      <c r="Y497" s="2">
        <f t="shared" si="9"/>
        <v>1.925077830477502E-3</v>
      </c>
    </row>
    <row r="498" spans="23:25" x14ac:dyDescent="0.25">
      <c r="W498" s="3">
        <v>42334</v>
      </c>
      <c r="X498" s="2">
        <v>6.4351000000000003</v>
      </c>
      <c r="Y498" s="2">
        <f t="shared" si="9"/>
        <v>1.9287909042358291E-3</v>
      </c>
    </row>
    <row r="499" spans="23:25" x14ac:dyDescent="0.25">
      <c r="W499" s="3">
        <v>42333</v>
      </c>
      <c r="X499" s="2">
        <v>6.4226999999999999</v>
      </c>
      <c r="Y499" s="2">
        <f t="shared" si="9"/>
        <v>-7.1595333797548459E-4</v>
      </c>
    </row>
    <row r="500" spans="23:25" x14ac:dyDescent="0.25">
      <c r="W500" s="3">
        <v>42332</v>
      </c>
      <c r="X500" s="2">
        <v>6.4272999999999998</v>
      </c>
      <c r="Y500" s="2">
        <f t="shared" si="9"/>
        <v>-4.3554685150407529E-4</v>
      </c>
    </row>
    <row r="501" spans="23:25" x14ac:dyDescent="0.25">
      <c r="W501" s="3">
        <v>42331</v>
      </c>
      <c r="X501" s="2">
        <v>6.4301000000000004</v>
      </c>
      <c r="Y501" s="2">
        <f t="shared" si="9"/>
        <v>1.3383549571554158E-3</v>
      </c>
    </row>
    <row r="502" spans="23:25" x14ac:dyDescent="0.25">
      <c r="W502" s="3">
        <v>42328</v>
      </c>
      <c r="X502" s="2">
        <v>6.4215</v>
      </c>
      <c r="Y502" s="2">
        <f t="shared" si="9"/>
        <v>2.791403049171181E-3</v>
      </c>
    </row>
    <row r="503" spans="23:25" x14ac:dyDescent="0.25">
      <c r="W503" s="3">
        <v>42327</v>
      </c>
      <c r="X503" s="2">
        <v>6.4036</v>
      </c>
      <c r="Y503" s="2">
        <f t="shared" si="9"/>
        <v>-2.2306291665380468E-3</v>
      </c>
    </row>
    <row r="504" spans="23:25" x14ac:dyDescent="0.25">
      <c r="W504" s="3">
        <v>42326</v>
      </c>
      <c r="X504" s="2">
        <v>6.4179000000000004</v>
      </c>
      <c r="Y504" s="2">
        <f t="shared" si="9"/>
        <v>1.0445004885972894E-3</v>
      </c>
    </row>
    <row r="505" spans="23:25" x14ac:dyDescent="0.25">
      <c r="W505" s="3">
        <v>42325</v>
      </c>
      <c r="X505" s="2">
        <v>6.4112</v>
      </c>
      <c r="Y505" s="2">
        <f t="shared" si="9"/>
        <v>1.6234783459657567E-3</v>
      </c>
    </row>
    <row r="506" spans="23:25" x14ac:dyDescent="0.25">
      <c r="W506" s="3">
        <v>42324</v>
      </c>
      <c r="X506" s="2">
        <v>6.4008000000000003</v>
      </c>
      <c r="Y506" s="2">
        <f t="shared" si="9"/>
        <v>-9.3694375822653199E-4</v>
      </c>
    </row>
    <row r="507" spans="23:25" x14ac:dyDescent="0.25">
      <c r="W507" s="3">
        <v>42321</v>
      </c>
      <c r="X507" s="2">
        <v>6.4067999999999996</v>
      </c>
      <c r="Y507" s="2">
        <f t="shared" si="9"/>
        <v>2.3596526165331508E-3</v>
      </c>
    </row>
    <row r="508" spans="23:25" x14ac:dyDescent="0.25">
      <c r="W508" s="3">
        <v>42320</v>
      </c>
      <c r="X508" s="2">
        <v>6.3917000000000002</v>
      </c>
      <c r="Y508" s="2">
        <f t="shared" si="9"/>
        <v>1.2517015334042485E-4</v>
      </c>
    </row>
    <row r="509" spans="23:25" x14ac:dyDescent="0.25">
      <c r="W509" s="3">
        <v>42319</v>
      </c>
      <c r="X509" s="2">
        <v>6.3909000000000002</v>
      </c>
      <c r="Y509" s="2">
        <f t="shared" si="9"/>
        <v>-4.6930731103541511E-4</v>
      </c>
    </row>
    <row r="510" spans="23:25" x14ac:dyDescent="0.25">
      <c r="W510" s="3">
        <v>42318</v>
      </c>
      <c r="X510" s="2">
        <v>6.3939000000000004</v>
      </c>
      <c r="Y510" s="2">
        <f t="shared" si="9"/>
        <v>4.0672027591931681E-4</v>
      </c>
    </row>
    <row r="511" spans="23:25" x14ac:dyDescent="0.25">
      <c r="W511" s="3">
        <v>42317</v>
      </c>
      <c r="X511" s="2">
        <v>6.3913000000000002</v>
      </c>
      <c r="Y511" s="2">
        <f t="shared" si="9"/>
        <v>-4.6937705849993283E-5</v>
      </c>
    </row>
    <row r="512" spans="23:25" x14ac:dyDescent="0.25">
      <c r="W512" s="3">
        <v>42314</v>
      </c>
      <c r="X512" s="2">
        <v>6.3916000000000004</v>
      </c>
      <c r="Y512" s="2">
        <f t="shared" si="9"/>
        <v>2.9770787096845691E-3</v>
      </c>
    </row>
    <row r="513" spans="23:25" x14ac:dyDescent="0.25">
      <c r="W513" s="3">
        <v>42313</v>
      </c>
      <c r="X513" s="2">
        <v>6.3726000000000003</v>
      </c>
      <c r="Y513" s="2">
        <f t="shared" si="9"/>
        <v>2.7971167096805119E-3</v>
      </c>
    </row>
    <row r="514" spans="23:25" x14ac:dyDescent="0.25">
      <c r="W514" s="3">
        <v>42312</v>
      </c>
      <c r="X514" s="2">
        <v>6.3548</v>
      </c>
      <c r="Y514" s="2">
        <f t="shared" si="9"/>
        <v>1.5590922628698129E-3</v>
      </c>
    </row>
    <row r="515" spans="23:25" x14ac:dyDescent="0.25">
      <c r="W515" s="3">
        <v>42311</v>
      </c>
      <c r="X515" s="2">
        <v>6.3449</v>
      </c>
      <c r="Y515" s="2">
        <f t="shared" si="9"/>
        <v>-1.4183614796792657E-4</v>
      </c>
    </row>
    <row r="516" spans="23:25" x14ac:dyDescent="0.25">
      <c r="W516" s="3">
        <v>42310</v>
      </c>
      <c r="X516" s="2">
        <v>6.3457999999999997</v>
      </c>
      <c r="Y516" s="2">
        <f t="shared" si="9"/>
        <v>3.7733808596896027E-3</v>
      </c>
    </row>
    <row r="517" spans="23:25" x14ac:dyDescent="0.25">
      <c r="W517" s="3">
        <v>42307</v>
      </c>
      <c r="X517" s="2">
        <v>6.3219000000000003</v>
      </c>
      <c r="Y517" s="2">
        <f t="shared" si="9"/>
        <v>-4.2932746870266289E-3</v>
      </c>
    </row>
    <row r="518" spans="23:25" x14ac:dyDescent="0.25">
      <c r="W518" s="3">
        <v>42306</v>
      </c>
      <c r="X518" s="2">
        <v>6.3491</v>
      </c>
      <c r="Y518" s="2">
        <f t="shared" ref="Y518:Y579" si="10">LN(X518/X519)</f>
        <v>-6.2803428232560913E-3</v>
      </c>
    </row>
    <row r="519" spans="23:25" x14ac:dyDescent="0.25">
      <c r="W519" s="3">
        <v>42305</v>
      </c>
      <c r="X519" s="2">
        <v>6.3891</v>
      </c>
      <c r="Y519" s="2">
        <f t="shared" si="10"/>
        <v>-6.8843586966341218E-4</v>
      </c>
    </row>
    <row r="520" spans="23:25" x14ac:dyDescent="0.25">
      <c r="W520" s="3">
        <v>42304</v>
      </c>
      <c r="X520" s="2">
        <v>6.3935000000000004</v>
      </c>
      <c r="Y520" s="2">
        <f t="shared" si="10"/>
        <v>6.8843586966335006E-4</v>
      </c>
    </row>
    <row r="521" spans="23:25" x14ac:dyDescent="0.25">
      <c r="W521" s="3">
        <v>42303</v>
      </c>
      <c r="X521" s="2">
        <v>6.3891</v>
      </c>
      <c r="Y521" s="2">
        <f t="shared" si="10"/>
        <v>-1.1419187037273962E-3</v>
      </c>
    </row>
    <row r="522" spans="23:25" x14ac:dyDescent="0.25">
      <c r="W522" s="3">
        <v>42300</v>
      </c>
      <c r="X522" s="2">
        <v>6.3963999999999999</v>
      </c>
      <c r="Y522" s="2">
        <f t="shared" si="10"/>
        <v>1.3297562248244556E-3</v>
      </c>
    </row>
    <row r="523" spans="23:25" x14ac:dyDescent="0.25">
      <c r="W523" s="3">
        <v>42299</v>
      </c>
      <c r="X523" s="2">
        <v>6.3879000000000001</v>
      </c>
      <c r="Y523" s="2">
        <f t="shared" si="10"/>
        <v>2.8375039614095469E-3</v>
      </c>
    </row>
    <row r="524" spans="23:25" x14ac:dyDescent="0.25">
      <c r="W524" s="3">
        <v>42298</v>
      </c>
      <c r="X524" s="2">
        <v>6.3697999999999997</v>
      </c>
      <c r="Y524" s="2">
        <f t="shared" si="10"/>
        <v>-4.7086152832665395E-4</v>
      </c>
    </row>
    <row r="525" spans="23:25" x14ac:dyDescent="0.25">
      <c r="W525" s="3">
        <v>42297</v>
      </c>
      <c r="X525" s="2">
        <v>6.3727999999999998</v>
      </c>
      <c r="Y525" s="2">
        <f t="shared" si="10"/>
        <v>-2.4762186082013301E-3</v>
      </c>
    </row>
    <row r="526" spans="23:25" x14ac:dyDescent="0.25">
      <c r="W526" s="3">
        <v>42296</v>
      </c>
      <c r="X526" s="2">
        <v>6.3886000000000003</v>
      </c>
      <c r="Y526" s="2">
        <f t="shared" si="10"/>
        <v>3.779477725091975E-3</v>
      </c>
    </row>
    <row r="527" spans="23:25" x14ac:dyDescent="0.25">
      <c r="W527" s="3">
        <v>42293</v>
      </c>
      <c r="X527" s="2">
        <v>6.3644999999999996</v>
      </c>
      <c r="Y527" s="2">
        <f t="shared" si="10"/>
        <v>2.2966095792495782E-3</v>
      </c>
    </row>
    <row r="528" spans="23:25" x14ac:dyDescent="0.25">
      <c r="W528" s="3">
        <v>42292</v>
      </c>
      <c r="X528" s="2">
        <v>6.3498999999999999</v>
      </c>
      <c r="Y528" s="2">
        <f t="shared" si="10"/>
        <v>1.6864872270079064E-3</v>
      </c>
    </row>
    <row r="529" spans="23:25" x14ac:dyDescent="0.25">
      <c r="W529" s="3">
        <v>42291</v>
      </c>
      <c r="X529" s="2">
        <v>6.3391999999999999</v>
      </c>
      <c r="Y529" s="2">
        <f t="shared" si="10"/>
        <v>-5.9926512966535384E-4</v>
      </c>
    </row>
    <row r="530" spans="23:25" x14ac:dyDescent="0.25">
      <c r="W530" s="3">
        <v>42290</v>
      </c>
      <c r="X530" s="2">
        <v>6.343</v>
      </c>
      <c r="Y530" s="2">
        <f t="shared" si="10"/>
        <v>3.1896946306566938E-3</v>
      </c>
    </row>
    <row r="531" spans="23:25" x14ac:dyDescent="0.25">
      <c r="W531" s="3">
        <v>42289</v>
      </c>
      <c r="X531" s="2">
        <v>6.3228</v>
      </c>
      <c r="Y531" s="2">
        <f t="shared" si="10"/>
        <v>-2.4642226477917086E-3</v>
      </c>
    </row>
    <row r="532" spans="23:25" x14ac:dyDescent="0.25">
      <c r="W532" s="3">
        <v>42286</v>
      </c>
      <c r="X532" s="2">
        <v>6.3384</v>
      </c>
      <c r="Y532" s="2">
        <f t="shared" si="10"/>
        <v>-6.1510801816404899E-4</v>
      </c>
    </row>
    <row r="533" spans="23:25" x14ac:dyDescent="0.25">
      <c r="W533" s="3">
        <v>42285</v>
      </c>
      <c r="X533" s="2">
        <v>6.3422999999999998</v>
      </c>
      <c r="Y533" s="2">
        <f t="shared" si="10"/>
        <v>-7.2502603812757329E-4</v>
      </c>
    </row>
    <row r="534" spans="23:25" x14ac:dyDescent="0.25">
      <c r="W534" s="3">
        <v>42284</v>
      </c>
      <c r="X534" s="2">
        <v>6.3468999999999998</v>
      </c>
      <c r="Y534" s="2">
        <f t="shared" si="10"/>
        <v>-7.8747602267653519E-4</v>
      </c>
    </row>
    <row r="535" spans="23:25" x14ac:dyDescent="0.25">
      <c r="W535" s="3">
        <v>42283</v>
      </c>
      <c r="X535" s="2">
        <v>6.3518999999999997</v>
      </c>
      <c r="Y535" s="2">
        <f t="shared" si="10"/>
        <v>4.7241119548264765E-4</v>
      </c>
    </row>
    <row r="536" spans="23:25" x14ac:dyDescent="0.25">
      <c r="W536" s="3">
        <v>42282</v>
      </c>
      <c r="X536" s="2">
        <v>6.3489000000000004</v>
      </c>
      <c r="Y536" s="2">
        <f t="shared" si="10"/>
        <v>-1.259267587585063E-3</v>
      </c>
    </row>
    <row r="537" spans="23:25" x14ac:dyDescent="0.25">
      <c r="W537" s="3">
        <v>42279</v>
      </c>
      <c r="X537" s="2">
        <v>6.3568999999999996</v>
      </c>
      <c r="Y537" s="2">
        <f t="shared" si="10"/>
        <v>-1.7289077612266991E-3</v>
      </c>
    </row>
    <row r="538" spans="23:25" x14ac:dyDescent="0.25">
      <c r="W538" s="3">
        <v>42278</v>
      </c>
      <c r="X538" s="2">
        <v>6.3678999999999997</v>
      </c>
      <c r="Y538" s="2">
        <f t="shared" si="10"/>
        <v>6.7548995224479E-4</v>
      </c>
    </row>
    <row r="539" spans="23:25" x14ac:dyDescent="0.25">
      <c r="W539" s="3">
        <v>42277</v>
      </c>
      <c r="X539" s="2">
        <v>6.3635999999999999</v>
      </c>
      <c r="Y539" s="2">
        <f t="shared" si="10"/>
        <v>3.0532452621320032E-3</v>
      </c>
    </row>
    <row r="540" spans="23:25" x14ac:dyDescent="0.25">
      <c r="W540" s="3">
        <v>42276</v>
      </c>
      <c r="X540" s="2">
        <v>6.3441999999999998</v>
      </c>
      <c r="Y540" s="2">
        <f t="shared" si="10"/>
        <v>-2.1728528017952737E-3</v>
      </c>
    </row>
    <row r="541" spans="23:25" x14ac:dyDescent="0.25">
      <c r="W541" s="3">
        <v>42275</v>
      </c>
      <c r="X541" s="2">
        <v>6.3579999999999997</v>
      </c>
      <c r="Y541" s="2">
        <f t="shared" si="10"/>
        <v>-6.1934265631959345E-3</v>
      </c>
    </row>
    <row r="542" spans="23:25" x14ac:dyDescent="0.25">
      <c r="W542" s="3">
        <v>42272</v>
      </c>
      <c r="X542" s="2">
        <v>6.3975</v>
      </c>
      <c r="Y542" s="2">
        <f t="shared" si="10"/>
        <v>-2.9966778055785103E-3</v>
      </c>
    </row>
    <row r="543" spans="23:25" x14ac:dyDescent="0.25">
      <c r="W543" s="3">
        <v>42271</v>
      </c>
      <c r="X543" s="2">
        <v>6.4166999999999996</v>
      </c>
      <c r="Y543" s="2">
        <f t="shared" si="10"/>
        <v>-3.3760951857882636E-3</v>
      </c>
    </row>
    <row r="544" spans="23:25" x14ac:dyDescent="0.25">
      <c r="W544" s="3">
        <v>42270</v>
      </c>
      <c r="X544" s="2">
        <v>6.4383999999999997</v>
      </c>
      <c r="Y544" s="2">
        <f t="shared" si="10"/>
        <v>3.3916796418520844E-3</v>
      </c>
    </row>
    <row r="545" spans="23:25" x14ac:dyDescent="0.25">
      <c r="W545" s="3">
        <v>42269</v>
      </c>
      <c r="X545" s="2">
        <v>6.4165999999999999</v>
      </c>
      <c r="Y545" s="2">
        <f t="shared" si="10"/>
        <v>2.7779096160179305E-3</v>
      </c>
    </row>
    <row r="546" spans="23:25" x14ac:dyDescent="0.25">
      <c r="W546" s="3">
        <v>42268</v>
      </c>
      <c r="X546" s="2">
        <v>6.3987999999999996</v>
      </c>
      <c r="Y546" s="2">
        <f t="shared" si="10"/>
        <v>1.8457982058512606E-3</v>
      </c>
    </row>
    <row r="547" spans="23:25" x14ac:dyDescent="0.25">
      <c r="W547" s="3">
        <v>42265</v>
      </c>
      <c r="X547" s="2">
        <v>6.3870000000000005</v>
      </c>
      <c r="Y547" s="2">
        <f t="shared" si="10"/>
        <v>-2.1114377345750929E-3</v>
      </c>
    </row>
    <row r="548" spans="23:25" x14ac:dyDescent="0.25">
      <c r="W548" s="3">
        <v>42264</v>
      </c>
      <c r="X548" s="2">
        <v>6.4005000000000001</v>
      </c>
      <c r="Y548" s="2">
        <f t="shared" si="10"/>
        <v>-6.0914183173504683E-4</v>
      </c>
    </row>
    <row r="549" spans="23:25" x14ac:dyDescent="0.25">
      <c r="W549" s="3">
        <v>42263</v>
      </c>
      <c r="X549" s="2">
        <v>6.4043999999999999</v>
      </c>
      <c r="Y549" s="2">
        <f t="shared" si="10"/>
        <v>-1.0300108593578098E-3</v>
      </c>
    </row>
    <row r="550" spans="23:25" x14ac:dyDescent="0.25">
      <c r="W550" s="3">
        <v>42262</v>
      </c>
      <c r="X550" s="2">
        <v>6.4109999999999996</v>
      </c>
      <c r="Y550" s="2">
        <f t="shared" si="10"/>
        <v>1.1393166893710993E-3</v>
      </c>
    </row>
    <row r="551" spans="23:25" x14ac:dyDescent="0.25">
      <c r="W551" s="3">
        <v>42261</v>
      </c>
      <c r="X551" s="2">
        <v>6.4036999999999997</v>
      </c>
      <c r="Y551" s="2">
        <f t="shared" si="10"/>
        <v>-1.108119821534273E-3</v>
      </c>
    </row>
    <row r="552" spans="23:25" x14ac:dyDescent="0.25">
      <c r="W552" s="3">
        <v>42258</v>
      </c>
      <c r="X552" s="2">
        <v>6.4108000000000001</v>
      </c>
      <c r="Y552" s="2">
        <f t="shared" si="10"/>
        <v>3.656768307309649E-3</v>
      </c>
    </row>
    <row r="553" spans="23:25" x14ac:dyDescent="0.25">
      <c r="W553" s="3">
        <v>42257</v>
      </c>
      <c r="X553" s="2">
        <v>6.3874000000000004</v>
      </c>
      <c r="Y553" s="2">
        <f t="shared" si="10"/>
        <v>-1.2323168239707562E-2</v>
      </c>
    </row>
    <row r="554" spans="23:25" x14ac:dyDescent="0.25">
      <c r="W554" s="3">
        <v>42256</v>
      </c>
      <c r="X554" s="2">
        <v>6.4665999999999997</v>
      </c>
      <c r="Y554" s="2">
        <f t="shared" si="10"/>
        <v>1.7024968901507241E-3</v>
      </c>
    </row>
    <row r="555" spans="23:25" x14ac:dyDescent="0.25">
      <c r="W555" s="3">
        <v>42255</v>
      </c>
      <c r="X555" s="2">
        <v>6.4556000000000004</v>
      </c>
      <c r="Y555" s="2">
        <f t="shared" si="10"/>
        <v>-3.69537571380166E-3</v>
      </c>
    </row>
    <row r="556" spans="23:25" x14ac:dyDescent="0.25">
      <c r="W556" s="3">
        <v>42254</v>
      </c>
      <c r="X556" s="2">
        <v>6.4794999999999998</v>
      </c>
      <c r="Y556" s="2">
        <f t="shared" si="10"/>
        <v>1.9464876688893402E-3</v>
      </c>
    </row>
    <row r="557" spans="23:25" x14ac:dyDescent="0.25">
      <c r="W557" s="3">
        <v>42251</v>
      </c>
      <c r="X557" s="2">
        <v>6.4668999999999999</v>
      </c>
      <c r="Y557" s="2">
        <f t="shared" si="10"/>
        <v>2.5702178704868871E-3</v>
      </c>
    </row>
    <row r="558" spans="23:25" x14ac:dyDescent="0.25">
      <c r="W558" s="3">
        <v>42250</v>
      </c>
      <c r="X558" s="2">
        <v>6.4503000000000004</v>
      </c>
      <c r="Y558" s="2">
        <f t="shared" si="10"/>
        <v>2.6358836952668278E-4</v>
      </c>
    </row>
    <row r="559" spans="23:25" x14ac:dyDescent="0.25">
      <c r="W559" s="3">
        <v>42249</v>
      </c>
      <c r="X559" s="2">
        <v>6.4485999999999999</v>
      </c>
      <c r="Y559" s="2">
        <f t="shared" si="10"/>
        <v>4.7876731381946572E-3</v>
      </c>
    </row>
    <row r="560" spans="23:25" x14ac:dyDescent="0.25">
      <c r="W560" s="3">
        <v>42248</v>
      </c>
      <c r="X560" s="2">
        <v>6.4177999999999997</v>
      </c>
      <c r="Y560" s="2">
        <f t="shared" si="10"/>
        <v>-3.8568055024031326E-3</v>
      </c>
    </row>
    <row r="561" spans="23:25" x14ac:dyDescent="0.25">
      <c r="W561" s="3">
        <v>42247</v>
      </c>
      <c r="X561" s="2">
        <v>6.4425999999999997</v>
      </c>
      <c r="Y561" s="2">
        <f t="shared" si="10"/>
        <v>-3.1304750719004367E-3</v>
      </c>
    </row>
    <row r="562" spans="23:25" x14ac:dyDescent="0.25">
      <c r="W562" s="3">
        <v>42244</v>
      </c>
      <c r="X562" s="2">
        <v>6.4627999999999997</v>
      </c>
      <c r="Y562" s="2">
        <f t="shared" si="10"/>
        <v>-2.241096447302525E-3</v>
      </c>
    </row>
    <row r="563" spans="23:25" x14ac:dyDescent="0.25">
      <c r="W563" s="3">
        <v>42243</v>
      </c>
      <c r="X563" s="2">
        <v>6.4772999999999996</v>
      </c>
      <c r="Y563" s="2">
        <f t="shared" si="10"/>
        <v>-1.9433654089553529E-3</v>
      </c>
    </row>
    <row r="564" spans="23:25" x14ac:dyDescent="0.25">
      <c r="W564" s="3">
        <v>42242</v>
      </c>
      <c r="X564" s="2">
        <v>6.4899000000000004</v>
      </c>
      <c r="Y564" s="2">
        <f t="shared" si="10"/>
        <v>-3.2766487538983128E-3</v>
      </c>
    </row>
    <row r="565" spans="23:25" x14ac:dyDescent="0.25">
      <c r="W565" s="3">
        <v>42241</v>
      </c>
      <c r="X565" s="2">
        <v>6.5111999999999997</v>
      </c>
      <c r="Y565" s="2">
        <f t="shared" si="10"/>
        <v>2.3679568226233154E-3</v>
      </c>
    </row>
    <row r="566" spans="23:25" x14ac:dyDescent="0.25">
      <c r="W566" s="3">
        <v>42240</v>
      </c>
      <c r="X566" s="2">
        <v>6.4958</v>
      </c>
      <c r="Y566" s="2">
        <f t="shared" si="10"/>
        <v>6.3937454303157129E-3</v>
      </c>
    </row>
    <row r="567" spans="23:25" x14ac:dyDescent="0.25">
      <c r="W567" s="3">
        <v>42237</v>
      </c>
      <c r="X567" s="2">
        <v>6.4543999999999997</v>
      </c>
      <c r="Y567" s="2">
        <f t="shared" si="10"/>
        <v>2.2180008317400752E-3</v>
      </c>
    </row>
    <row r="568" spans="23:25" x14ac:dyDescent="0.25">
      <c r="W568" s="3">
        <v>42236</v>
      </c>
      <c r="X568" s="2">
        <v>6.4401000000000002</v>
      </c>
      <c r="Y568" s="2">
        <f t="shared" si="10"/>
        <v>-3.5340655243387884E-3</v>
      </c>
    </row>
    <row r="569" spans="23:25" x14ac:dyDescent="0.25">
      <c r="W569" s="3">
        <v>42235</v>
      </c>
      <c r="X569" s="2">
        <v>6.4629000000000003</v>
      </c>
      <c r="Y569" s="2">
        <f t="shared" si="10"/>
        <v>3.6272361197663698E-3</v>
      </c>
    </row>
    <row r="570" spans="23:25" x14ac:dyDescent="0.25">
      <c r="W570" s="3">
        <v>42234</v>
      </c>
      <c r="X570" s="2">
        <v>6.4394999999999998</v>
      </c>
      <c r="Y570" s="2">
        <f t="shared" si="10"/>
        <v>-7.9167349933140143E-4</v>
      </c>
    </row>
    <row r="571" spans="23:25" x14ac:dyDescent="0.25">
      <c r="W571" s="3">
        <v>42233</v>
      </c>
      <c r="X571" s="2">
        <v>6.4446000000000003</v>
      </c>
      <c r="Y571" s="2">
        <f t="shared" si="10"/>
        <v>-7.2902693648362439E-4</v>
      </c>
    </row>
    <row r="572" spans="23:25" x14ac:dyDescent="0.25">
      <c r="W572" s="3">
        <v>42230</v>
      </c>
      <c r="X572" s="2">
        <v>6.4493</v>
      </c>
      <c r="Y572" s="2">
        <f t="shared" si="10"/>
        <v>-2.2457823596619495E-3</v>
      </c>
    </row>
    <row r="573" spans="23:25" x14ac:dyDescent="0.25">
      <c r="W573" s="3">
        <v>42229</v>
      </c>
      <c r="X573" s="2">
        <v>6.4638</v>
      </c>
      <c r="Y573" s="2">
        <f t="shared" si="10"/>
        <v>4.6054090191762981E-3</v>
      </c>
    </row>
    <row r="574" spans="23:25" x14ac:dyDescent="0.25">
      <c r="W574" s="3">
        <v>42228</v>
      </c>
      <c r="X574" s="2">
        <v>6.4340999999999999</v>
      </c>
      <c r="Y574" s="2">
        <f t="shared" si="10"/>
        <v>7.2220499680698477E-3</v>
      </c>
    </row>
    <row r="575" spans="23:25" x14ac:dyDescent="0.25">
      <c r="W575" s="3">
        <v>42227</v>
      </c>
      <c r="X575" s="2">
        <v>6.3878000000000004</v>
      </c>
      <c r="Y575" s="2">
        <f t="shared" si="10"/>
        <v>2.7472467674950349E-2</v>
      </c>
    </row>
    <row r="576" spans="23:25" x14ac:dyDescent="0.25">
      <c r="W576" s="3">
        <v>42226</v>
      </c>
      <c r="X576" s="2">
        <v>6.2146999999999997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6.2176999999999998</v>
      </c>
      <c r="Y578" s="2">
        <f t="shared" si="10"/>
        <v>-1.1257548600279336E-4</v>
      </c>
    </row>
    <row r="579" spans="23:25" x14ac:dyDescent="0.25">
      <c r="W579" s="3">
        <v>42221</v>
      </c>
      <c r="X579" s="2">
        <v>6.2183999999999999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85546875" style="2" bestFit="1" customWidth="1"/>
    <col min="10" max="10" width="9.28515625" style="2" bestFit="1" customWidth="1"/>
    <col min="11" max="11" width="8.7109375" style="2" bestFit="1" customWidth="1"/>
    <col min="12" max="12" width="8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USDCOP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18</v>
      </c>
      <c r="W2" s="3">
        <f>D1</f>
        <v>43025</v>
      </c>
      <c r="AA2" s="2">
        <v>62</v>
      </c>
      <c r="AB2" s="2">
        <f ca="1">AVERAGE(OFFSET($X$5,0,0,AA2,1))</f>
        <v>2951.5977419354831</v>
      </c>
      <c r="AC2" s="46">
        <f ca="1">STDEV(OFFSET($Y$5,0,0,AA2,1))*SQRT(250)</f>
        <v>6.948262817505059E-2</v>
      </c>
      <c r="AD2" s="2">
        <f ca="1">MAX(OFFSET($X$5,0,0,AA2,1))</f>
        <v>3030.8</v>
      </c>
      <c r="AE2" s="2">
        <f ca="1">MIN(OFFSET($X$5,0,0,AA2,1))</f>
        <v>2891.6</v>
      </c>
      <c r="AF2" s="2">
        <f ca="1">AD2-AE2</f>
        <v>139.20000000000027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2960.634959999999</v>
      </c>
      <c r="AC3" s="46">
        <f ca="1">STDEV(OFFSET($Y$5,0,0,AA3,1))*SQRT(250)</f>
        <v>8.5631719934426337E-2</v>
      </c>
      <c r="AD3" s="2">
        <f ca="1">MAX(OFFSET($X$5,0,0,AA3,1))</f>
        <v>3094.68</v>
      </c>
      <c r="AE3" s="2">
        <f ca="1">MIN(OFFSET($X$5,0,0,AA3,1))</f>
        <v>2881.62</v>
      </c>
      <c r="AF3" s="2">
        <f t="shared" ref="AF3:AF5" ca="1" si="1">AD3-AE3</f>
        <v>213.05999999999995</v>
      </c>
    </row>
    <row r="4" spans="1:32" x14ac:dyDescent="0.25">
      <c r="D4"/>
      <c r="AA4" s="2">
        <v>185</v>
      </c>
      <c r="AB4" s="2">
        <f t="shared" ca="1" si="0"/>
        <v>2940.7063783783774</v>
      </c>
      <c r="AC4" s="46">
        <f ca="1">STDEV(OFFSET($Y$5,0,0,AA4,1))*SQRT(250)</f>
        <v>8.9076211417525877E-2</v>
      </c>
      <c r="AD4" s="2">
        <f ca="1">MAX(OFFSET($X$5,0,0,AA4,1))</f>
        <v>3094.68</v>
      </c>
      <c r="AE4" s="2">
        <f ca="1">MIN(OFFSET($X$5,0,0,AA4,1))</f>
        <v>2839.01</v>
      </c>
      <c r="AF4" s="2">
        <f t="shared" ca="1" si="1"/>
        <v>255.66999999999962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_xll.BDH(W1,"PX_LAST",W3,W2,"Sort=D","cols=2;rows=568")</f>
        <v>43025</v>
      </c>
      <c r="X5" s="2">
        <v>2946.5</v>
      </c>
      <c r="Y5" s="2">
        <f>LN(X5/X6)</f>
        <v>3.9139791766012759E-3</v>
      </c>
      <c r="AA5" s="2">
        <v>250</v>
      </c>
      <c r="AB5" s="2">
        <f t="shared" ca="1" si="0"/>
        <v>2961.0388399999993</v>
      </c>
      <c r="AC5" s="46">
        <f ca="1">STDEV(OFFSET($Y$5,0,0,AA5,1))*SQRT(250)</f>
        <v>0.11395337384788737</v>
      </c>
      <c r="AD5" s="2">
        <f ca="1">MAX(OFFSET($X$5,0,0,AA5,1))</f>
        <v>3182.2</v>
      </c>
      <c r="AE5" s="2">
        <f ca="1">MIN(OFFSET($X$5,0,0,AA5,1))</f>
        <v>2839.01</v>
      </c>
      <c r="AF5" s="2">
        <f t="shared" ca="1" si="1"/>
        <v>343.1899999999996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2946.8867239136498</v>
      </c>
      <c r="E6" s="128">
        <f ca="1">SUMIFS(INDIRECT("fincad_data!"&amp;E$3),fincad_data!$C:$C,$C6,fincad_data!$D:$D,$C6,fincad_data!$B:$B,$D$2,fincad_data!D:D,$C6,fincad_data!A:A,$D$1)</f>
        <v>2976.37</v>
      </c>
      <c r="F6" s="129">
        <f ca="1">SUMIFS(INDIRECT("fincad_data!"&amp;F$3),fincad_data!$C:$C,$C6,fincad_data!$D:$D,$C6,fincad_data!$B:$B,$D$2,fincad_data!D:D,$C6,fincad_data!A:A,$D$1)</f>
        <v>0.107886715312884</v>
      </c>
      <c r="G6" s="129">
        <f ca="1">SUMIFS(INDIRECT("fincad_data!"&amp;G$3),fincad_data!$C:$C,$C6,fincad_data!$D:$D,$C6,fincad_data!$B:$B,$D$2,fincad_data!D:D,$C6,fincad_data!A:A,$D$1)</f>
        <v>0.109510009009976</v>
      </c>
      <c r="H6" s="130">
        <f ca="1">SUMIFS(INDIRECT("fincad_data!"&amp;H$3),fincad_data!$C:$C,$C6,fincad_data!$D:$D,$C6,fincad_data!$B:$B,$D$2,fincad_data!D:D,$C6,fincad_data!A:A,$D$1)</f>
        <v>1.6853741708214902E-2</v>
      </c>
      <c r="I6" s="130">
        <f ca="1">SUMIFS(INDIRECT("fincad_data!"&amp;I$3),fincad_data!$C:$C,$C6,fincad_data!$D:$D,$C6,fincad_data!$B:$B,$D$2,fincad_data!D:D,$C6,fincad_data!A:A,$D$1)</f>
        <v>2.1860519148292901E-2</v>
      </c>
      <c r="J6" s="129">
        <f ca="1">SUMIFS(INDIRECT("fincad_data!"&amp;J$3),fincad_data!$C:$C,$C6,fincad_data!$D:$D,$C6,fincad_data!$B:$B,$D$2,fincad_data!D:D,$C6,fincad_data!A:A,$D$1)</f>
        <v>4.0374219038680118E-2</v>
      </c>
      <c r="K6" s="128">
        <f ca="1">SUMIFS(INDIRECT("fincad_data!"&amp;K$3),fincad_data!$C:$C,$C6,fincad_data!$D:$D,$C6,fincad_data!$B:$B,$D$2,fincad_data!D:D,$C6,fincad_data!A:A,$D$1)</f>
        <v>2961.5422172388899</v>
      </c>
      <c r="L6" s="128">
        <f ca="1">SUMIFS(INDIRECT("fincad_data!"&amp;L$3),fincad_data!$C:$C,$C6,fincad_data!$D:$D,$C6,fincad_data!$B:$B,$D$2,fincad_data!D:D,$C6,fincad_data!A:A,$D$1)</f>
        <v>2912.6969329246267</v>
      </c>
      <c r="W6" s="3">
        <v>43024</v>
      </c>
      <c r="X6" s="2">
        <v>2934.99</v>
      </c>
      <c r="Y6" s="2">
        <f t="shared" ref="Y6:Y69" si="2">LN(X6/X7)</f>
        <v>1.2948071436915464E-4</v>
      </c>
      <c r="AA6" s="2">
        <v>500</v>
      </c>
      <c r="AB6" s="2">
        <f t="shared" ca="1" si="0"/>
        <v>3015.5441599999986</v>
      </c>
      <c r="AC6" s="46">
        <f ca="1">STDEV(OFFSET($Y$5,0,0,AA6,1))*SQRT(250)</f>
        <v>0.15124742857639054</v>
      </c>
      <c r="AD6" s="2">
        <f ca="1">MAX(OFFSET($X$5,0,0,AA6,1))</f>
        <v>3440</v>
      </c>
      <c r="AE6" s="2">
        <f ca="1">MIN(OFFSET($X$5,0,0,AA6,1))</f>
        <v>2835.13</v>
      </c>
      <c r="AF6" s="2">
        <f ca="1">AD6-AE6</f>
        <v>604.86999999999989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2946.8867239136498</v>
      </c>
      <c r="E7" s="128">
        <f ca="1">SUMIFS(INDIRECT("fincad_data!"&amp;E$3),fincad_data!$C:$C,$C7,fincad_data!$D:$D,$C7,fincad_data!$B:$B,$D$2,fincad_data!D:D,$C7,fincad_data!A:A,$D$1)</f>
        <v>3001.18</v>
      </c>
      <c r="F7" s="129">
        <f ca="1">SUMIFS(INDIRECT("fincad_data!"&amp;F$3),fincad_data!$C:$C,$C7,fincad_data!$D:$D,$C7,fincad_data!$B:$B,$D$2,fincad_data!D:D,$C7,fincad_data!A:A,$D$1)</f>
        <v>0.111870898627281</v>
      </c>
      <c r="G7" s="129">
        <f ca="1">SUMIFS(INDIRECT("fincad_data!"&amp;G$3),fincad_data!$C:$C,$C7,fincad_data!$D:$D,$C7,fincad_data!$B:$B,$D$2,fincad_data!D:D,$C7,fincad_data!A:A,$D$1)</f>
        <v>0.114084143820002</v>
      </c>
      <c r="H7" s="130">
        <f ca="1">SUMIFS(INDIRECT("fincad_data!"&amp;H$3),fincad_data!$C:$C,$C7,fincad_data!$D:$D,$C7,fincad_data!$B:$B,$D$2,fincad_data!D:D,$C7,fincad_data!A:A,$D$1)</f>
        <v>2.2852229308941201E-2</v>
      </c>
      <c r="I7" s="130">
        <f ca="1">SUMIFS(INDIRECT("fincad_data!"&amp;I$3),fincad_data!$C:$C,$C7,fincad_data!$D:$D,$C7,fincad_data!$B:$B,$D$2,fincad_data!D:D,$C7,fincad_data!A:A,$D$1)</f>
        <v>3.1914929928793398E-2</v>
      </c>
      <c r="J7" s="129">
        <f ca="1">SUMIFS(INDIRECT("fincad_data!"&amp;J$3),fincad_data!$C:$C,$C7,fincad_data!$D:$D,$C7,fincad_data!$B:$B,$D$2,fincad_data!D:D,$C7,fincad_data!A:A,$D$1)</f>
        <v>3.7550941559125736E-2</v>
      </c>
      <c r="K7" s="128">
        <f ca="1">SUMIFS(INDIRECT("fincad_data!"&amp;K$3),fincad_data!$C:$C,$C7,fincad_data!$D:$D,$C7,fincad_data!$B:$B,$D$2,fincad_data!D:D,$C7,fincad_data!A:A,$D$1)</f>
        <v>2974.2254848548255</v>
      </c>
      <c r="L7" s="128">
        <f ca="1">SUMIFS(INDIRECT("fincad_data!"&amp;L$3),fincad_data!$C:$C,$C7,fincad_data!$D:$D,$C7,fincad_data!$B:$B,$D$2,fincad_data!D:D,$C7,fincad_data!A:A,$D$1)</f>
        <v>2908.3598976585158</v>
      </c>
      <c r="W7" s="3">
        <v>43021</v>
      </c>
      <c r="X7" s="2">
        <v>2934.61</v>
      </c>
      <c r="Y7" s="2">
        <f t="shared" si="2"/>
        <v>-2.6136243161734387E-3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2946.8867239136498</v>
      </c>
      <c r="E8" s="128">
        <f ca="1">SUMIFS(INDIRECT("fincad_data!"&amp;E$3),fincad_data!$C:$C,$C8,fincad_data!$D:$D,$C8,fincad_data!$B:$B,$D$2,fincad_data!D:D,$C8,fincad_data!A:A,$D$1)</f>
        <v>3023.61</v>
      </c>
      <c r="F8" s="129">
        <f ca="1">SUMIFS(INDIRECT("fincad_data!"&amp;F$3),fincad_data!$C:$C,$C8,fincad_data!$D:$D,$C8,fincad_data!$B:$B,$D$2,fincad_data!D:D,$C8,fincad_data!A:A,$D$1)</f>
        <v>0.115699609108423</v>
      </c>
      <c r="G8" s="129">
        <f ca="1">SUMIFS(INDIRECT("fincad_data!"&amp;G$3),fincad_data!$C:$C,$C8,fincad_data!$D:$D,$C8,fincad_data!$B:$B,$D$2,fincad_data!D:D,$C8,fincad_data!A:A,$D$1)</f>
        <v>0.11835575436342</v>
      </c>
      <c r="H8" s="130">
        <f ca="1">SUMIFS(INDIRECT("fincad_data!"&amp;H$3),fincad_data!$C:$C,$C8,fincad_data!$D:$D,$C8,fincad_data!$B:$B,$D$2,fincad_data!D:D,$C8,fincad_data!A:A,$D$1)</f>
        <v>2.7706351296481302E-2</v>
      </c>
      <c r="I8" s="130">
        <f ca="1">SUMIFS(INDIRECT("fincad_data!"&amp;I$3),fincad_data!$C:$C,$C8,fincad_data!$D:$D,$C8,fincad_data!$B:$B,$D$2,fincad_data!D:D,$C8,fincad_data!A:A,$D$1)</f>
        <v>4.0389466761043498E-2</v>
      </c>
      <c r="J8" s="129">
        <f ca="1">SUMIFS(INDIRECT("fincad_data!"&amp;J$3),fincad_data!$C:$C,$C8,fincad_data!$D:$D,$C8,fincad_data!$B:$B,$D$2,fincad_data!D:D,$C8,fincad_data!A:A,$D$1)</f>
        <v>3.5440046812448972E-2</v>
      </c>
      <c r="K8" s="128">
        <f ca="1">SUMIFS(INDIRECT("fincad_data!"&amp;K$3),fincad_data!$C:$C,$C8,fincad_data!$D:$D,$C8,fincad_data!$B:$B,$D$2,fincad_data!D:D,$C8,fincad_data!A:A,$D$1)</f>
        <v>2985.7414958606651</v>
      </c>
      <c r="L8" s="128">
        <f ca="1">SUMIFS(INDIRECT("fincad_data!"&amp;L$3),fincad_data!$C:$C,$C8,fincad_data!$D:$D,$C8,fincad_data!$B:$B,$D$2,fincad_data!D:D,$C8,fincad_data!A:A,$D$1)</f>
        <v>2906.2289619416747</v>
      </c>
      <c r="W8" s="3">
        <v>43020</v>
      </c>
      <c r="X8" s="2">
        <v>2942.29</v>
      </c>
      <c r="Y8" s="2">
        <f t="shared" si="2"/>
        <v>-4.0904707818711101E-3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2946.8867239136498</v>
      </c>
      <c r="E9" s="128">
        <f ca="1">SUMIFS(INDIRECT("fincad_data!"&amp;E$3),fincad_data!$C:$C,$C9,fincad_data!$D:$D,$C9,fincad_data!$B:$B,$D$2,fincad_data!D:D,$C9,fincad_data!A:A,$D$1)</f>
        <v>3052.49</v>
      </c>
      <c r="F9" s="129">
        <f ca="1">SUMIFS(INDIRECT("fincad_data!"&amp;F$3),fincad_data!$C:$C,$C9,fincad_data!$D:$D,$C9,fincad_data!$B:$B,$D$2,fincad_data!D:D,$C9,fincad_data!A:A,$D$1)</f>
        <v>0.117376284633242</v>
      </c>
      <c r="G9" s="129">
        <f ca="1">SUMIFS(INDIRECT("fincad_data!"&amp;G$3),fincad_data!$C:$C,$C9,fincad_data!$D:$D,$C9,fincad_data!$B:$B,$D$2,fincad_data!D:D,$C9,fincad_data!A:A,$D$1)</f>
        <v>0.12044165630404199</v>
      </c>
      <c r="H9" s="130">
        <f ca="1">SUMIFS(INDIRECT("fincad_data!"&amp;H$3),fincad_data!$C:$C,$C9,fincad_data!$D:$D,$C9,fincad_data!$B:$B,$D$2,fincad_data!D:D,$C9,fincad_data!A:A,$D$1)</f>
        <v>3.0297389220933602E-2</v>
      </c>
      <c r="I9" s="130">
        <f ca="1">SUMIFS(INDIRECT("fincad_data!"&amp;I$3),fincad_data!$C:$C,$C9,fincad_data!$D:$D,$C9,fincad_data!$B:$B,$D$2,fincad_data!D:D,$C9,fincad_data!A:A,$D$1)</f>
        <v>4.7324056006972905E-2</v>
      </c>
      <c r="J9" s="129">
        <f ca="1">SUMIFS(INDIRECT("fincad_data!"&amp;J$3),fincad_data!$C:$C,$C9,fincad_data!$D:$D,$C9,fincad_data!$B:$B,$D$2,fincad_data!D:D,$C9,fincad_data!A:A,$D$1)</f>
        <v>3.6515413333893854E-2</v>
      </c>
      <c r="K9" s="128">
        <f ca="1">SUMIFS(INDIRECT("fincad_data!"&amp;K$3),fincad_data!$C:$C,$C9,fincad_data!$D:$D,$C9,fincad_data!$B:$B,$D$2,fincad_data!D:D,$C9,fincad_data!A:A,$D$1)</f>
        <v>3001.3863939736584</v>
      </c>
      <c r="L9" s="128">
        <f ca="1">SUMIFS(INDIRECT("fincad_data!"&amp;L$3),fincad_data!$C:$C,$C9,fincad_data!$D:$D,$C9,fincad_data!$B:$B,$D$2,fincad_data!D:D,$C9,fincad_data!A:A,$D$1)</f>
        <v>2914.5611451320246</v>
      </c>
      <c r="W9" s="3">
        <v>43019</v>
      </c>
      <c r="X9" s="2">
        <v>2954.35</v>
      </c>
      <c r="Y9" s="2">
        <f t="shared" si="2"/>
        <v>-2.1999035515635448E-4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2946.8867239136498</v>
      </c>
      <c r="E10" s="128">
        <f ca="1">SUMIFS(INDIRECT("fincad_data!"&amp;E$3),fincad_data!$C:$C,$C10,fincad_data!$D:$D,$C10,fincad_data!$B:$B,$D$2,fincad_data!D:D,$C10,fincad_data!A:A,$D$1)</f>
        <v>3146.54</v>
      </c>
      <c r="F10" s="129">
        <f ca="1">SUMIFS(INDIRECT("fincad_data!"&amp;F$3),fincad_data!$C:$C,$C10,fincad_data!$D:$D,$C10,fincad_data!$B:$B,$D$2,fincad_data!D:D,$C10,fincad_data!A:A,$D$1)</f>
        <v>0.121247138345495</v>
      </c>
      <c r="G10" s="129">
        <f ca="1">SUMIFS(INDIRECT("fincad_data!"&amp;G$3),fincad_data!$C:$C,$C10,fincad_data!$D:$D,$C10,fincad_data!$B:$B,$D$2,fincad_data!D:D,$C10,fincad_data!A:A,$D$1)</f>
        <v>0.124762040594004</v>
      </c>
      <c r="H10" s="130">
        <f ca="1">SUMIFS(INDIRECT("fincad_data!"&amp;H$3),fincad_data!$C:$C,$C10,fincad_data!$D:$D,$C10,fincad_data!$B:$B,$D$2,fincad_data!D:D,$C10,fincad_data!A:A,$D$1)</f>
        <v>3.7946273680329802E-2</v>
      </c>
      <c r="I10" s="130">
        <f ca="1">SUMIFS(INDIRECT("fincad_data!"&amp;I$3),fincad_data!$C:$C,$C10,fincad_data!$D:$D,$C10,fincad_data!$B:$B,$D$2,fincad_data!D:D,$C10,fincad_data!A:A,$D$1)</f>
        <v>6.8063853065679095E-2</v>
      </c>
      <c r="J10" s="129">
        <f ca="1">SUMIFS(INDIRECT("fincad_data!"&amp;J$3),fincad_data!$C:$C,$C10,fincad_data!$D:$D,$C10,fincad_data!$B:$B,$D$2,fincad_data!D:D,$C10,fincad_data!A:A,$D$1)</f>
        <v>3.4996836737343995E-2</v>
      </c>
      <c r="K10" s="128">
        <f ca="1">SUMIFS(INDIRECT("fincad_data!"&amp;K$3),fincad_data!$C:$C,$C10,fincad_data!$D:$D,$C10,fincad_data!$B:$B,$D$2,fincad_data!D:D,$C10,fincad_data!A:A,$D$1)</f>
        <v>3054.5445131394399</v>
      </c>
      <c r="L10" s="128">
        <f ca="1">SUMIFS(INDIRECT("fincad_data!"&amp;L$3),fincad_data!$C:$C,$C10,fincad_data!$D:$D,$C10,fincad_data!$B:$B,$D$2,fincad_data!D:D,$C10,fincad_data!A:A,$D$1)</f>
        <v>2946.0223665171707</v>
      </c>
      <c r="W10" s="3">
        <v>43018</v>
      </c>
      <c r="X10" s="2">
        <v>2955</v>
      </c>
      <c r="Y10" s="2">
        <f t="shared" si="2"/>
        <v>1.8952726541812321E-4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2954.44</v>
      </c>
      <c r="Y11" s="2">
        <f t="shared" si="2"/>
        <v>5.0117934399422056E-3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2939.67</v>
      </c>
      <c r="Y12" s="2">
        <f t="shared" si="2"/>
        <v>4.3329884058219874E-3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2926.96</v>
      </c>
      <c r="Y13" s="2">
        <f t="shared" si="2"/>
        <v>-3.8464208917864087E-3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1.5903679764560841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2938.24</v>
      </c>
      <c r="Y14" s="2">
        <f t="shared" si="2"/>
        <v>-5.2004598007930718E-3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0.46217361014399222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2953.56</v>
      </c>
      <c r="Y15" s="2">
        <f t="shared" si="2"/>
        <v>1.2433409185431895E-3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1.0812792880783824</v>
      </c>
      <c r="F16" s="123">
        <f ca="1">SUMIFS(INDIRECT("fincad_data!"&amp;$B16),fincad_data!$C:$C,$C16,fincad_data!$D:$D,F$13,fincad_data!$B:$B,$D$2,fincad_data!$A:$A,$D$1)</f>
        <v>1.7966770798040415</v>
      </c>
      <c r="G16" s="123"/>
      <c r="H16" s="123"/>
      <c r="I16" s="123"/>
      <c r="K16" s="159">
        <f ca="1">E16/$F16</f>
        <v>0.60182171867874801</v>
      </c>
      <c r="L16" s="159">
        <f ca="1">(F16-E16)/$F16</f>
        <v>0.39817828132125199</v>
      </c>
      <c r="M16" s="123"/>
      <c r="N16" s="123"/>
      <c r="O16" s="123"/>
      <c r="S16" s="17"/>
      <c r="W16" s="3">
        <v>43010</v>
      </c>
      <c r="X16" s="2">
        <v>2949.89</v>
      </c>
      <c r="Y16" s="2">
        <f t="shared" si="2"/>
        <v>4.1579395245637417E-3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0.83283129426272229</v>
      </c>
      <c r="F17" s="124">
        <f ca="1">SUMIFS(INDIRECT("fincad_data!"&amp;$B17),fincad_data!$C:$C,$C16,fincad_data!$D:$D,F$13,fincad_data!$B:$B,$D$2,fincad_data!$A:$A,$D$1)</f>
        <v>0.57726847824404537</v>
      </c>
      <c r="G17" s="124"/>
      <c r="H17" s="124"/>
      <c r="I17" s="124"/>
      <c r="K17" s="160">
        <f ca="1">E17/$F17</f>
        <v>1.4427104989277373</v>
      </c>
      <c r="L17" s="160">
        <f ca="1">(F17-E17)/$F17</f>
        <v>-0.44271049892773717</v>
      </c>
      <c r="M17" s="124"/>
      <c r="N17" s="124"/>
      <c r="O17" s="124"/>
      <c r="S17" s="17"/>
      <c r="W17" s="3">
        <v>43007</v>
      </c>
      <c r="X17" s="2">
        <v>2937.65</v>
      </c>
      <c r="Y17" s="2">
        <f t="shared" si="2"/>
        <v>-1.8908804687121034E-3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1.0486224837238671</v>
      </c>
      <c r="F18" s="123">
        <f ca="1">SUMIFS(INDIRECT("fincad_data!"&amp;$B18),fincad_data!$C:$C,$C18,fincad_data!$D:$D,F$13,fincad_data!$B:$B,$D$2,fincad_data!$A:$A,$D$1)</f>
        <v>1.1487417297135696</v>
      </c>
      <c r="G18" s="123">
        <f ca="1">SUMIFS(INDIRECT("fincad_data!"&amp;$B18),fincad_data!$C:$C,$C18,fincad_data!$D:$D,G$13,fincad_data!$B:$B,$D$2,fincad_data!$A:$A,$D$1)</f>
        <v>1.8837736108791896</v>
      </c>
      <c r="H18" s="123"/>
      <c r="I18" s="123"/>
      <c r="K18" s="159">
        <f ca="1">E18/$G18</f>
        <v>0.55666056561566168</v>
      </c>
      <c r="L18" s="159">
        <f ca="1">(F18-E18)/$G18</f>
        <v>5.3148236821820155E-2</v>
      </c>
      <c r="M18" s="159">
        <f ca="1">(G18-F18)/$G18</f>
        <v>0.39019119756251813</v>
      </c>
      <c r="N18" s="123"/>
      <c r="O18" s="123"/>
      <c r="W18" s="3">
        <v>43006</v>
      </c>
      <c r="X18" s="2">
        <v>2943.21</v>
      </c>
      <c r="Y18" s="2">
        <f t="shared" si="2"/>
        <v>1.7921669777315548E-3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0.8938359988356277</v>
      </c>
      <c r="F19" s="124">
        <f ca="1">SUMIFS(INDIRECT("fincad_data!"&amp;$B19),fincad_data!$C:$C,$C18,fincad_data!$D:$D,F$13,fincad_data!$B:$B,$D$2,fincad_data!$A:$A,$D$1)</f>
        <v>0.77619410295744995</v>
      </c>
      <c r="G19" s="124">
        <f ca="1">SUMIFS(INDIRECT("fincad_data!"&amp;$B19),fincad_data!$C:$C,$C18,fincad_data!$D:$D,G$13,fincad_data!$B:$B,$D$2,fincad_data!$A:$A,$D$1)</f>
        <v>0.6445456415243106</v>
      </c>
      <c r="H19" s="124"/>
      <c r="I19" s="124"/>
      <c r="K19" s="160">
        <f ca="1">E19/$G19</f>
        <v>1.3867691304556196</v>
      </c>
      <c r="L19" s="160">
        <f ca="1">(F19-E19)/$G19</f>
        <v>-0.18251910849937941</v>
      </c>
      <c r="M19" s="160">
        <f ca="1">(G19-F19)/$G19</f>
        <v>-0.20425002195624017</v>
      </c>
      <c r="N19" s="124"/>
      <c r="O19" s="124"/>
      <c r="W19" s="3">
        <v>43005</v>
      </c>
      <c r="X19" s="2">
        <v>2937.94</v>
      </c>
      <c r="Y19" s="2">
        <f t="shared" si="2"/>
        <v>4.8074145052725429E-3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1.0647354990934661</v>
      </c>
      <c r="F20" s="123">
        <f ca="1">SUMIFS(INDIRECT("fincad_data!"&amp;$B20),fincad_data!$C:$C,$C20,fincad_data!$D:$D,F$13,fincad_data!$B:$B,$D$2,fincad_data!$A:$A,$D$1)</f>
        <v>1.1225082580477939</v>
      </c>
      <c r="G20" s="123">
        <f ca="1">SUMIFS(INDIRECT("fincad_data!"&amp;$B20),fincad_data!$C:$C,$C20,fincad_data!$D:$D,G$13,fincad_data!$B:$B,$D$2,fincad_data!$A:$A,$D$1)</f>
        <v>1.2496754091444626</v>
      </c>
      <c r="H20" s="123">
        <f ca="1">SUMIFS(INDIRECT("fincad_data!"&amp;$B20),fincad_data!$C:$C,$C20,fincad_data!$D:$D,H$13,fincad_data!$B:$B,$D$2,fincad_data!$A:$A,$D$1)</f>
        <v>1.9787394877650337</v>
      </c>
      <c r="I20" s="123"/>
      <c r="K20" s="159">
        <f ca="1">E20/$H20</f>
        <v>0.53808776025189353</v>
      </c>
      <c r="L20" s="159">
        <f ca="1">(F20-E20)/$H20</f>
        <v>2.9196748390351027E-2</v>
      </c>
      <c r="M20" s="159">
        <f ca="1">(G20-F20)/$H20</f>
        <v>6.4266747534463362E-2</v>
      </c>
      <c r="N20" s="159">
        <f ca="1">(H20-G20)/$H20</f>
        <v>0.36844874382329207</v>
      </c>
      <c r="O20" s="123"/>
      <c r="W20" s="3">
        <v>43004</v>
      </c>
      <c r="X20" s="2">
        <v>2923.85</v>
      </c>
      <c r="Y20" s="2">
        <f t="shared" si="2"/>
        <v>-7.0772016212599352E-4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0.9685401405166848</v>
      </c>
      <c r="F21" s="124">
        <f ca="1">SUMIFS(INDIRECT("fincad_data!"&amp;$B21),fincad_data!$C:$C,$C20,fincad_data!$D:$D,F$13,fincad_data!$B:$B,$D$2,fincad_data!$A:$A,$D$1)</f>
        <v>0.8878816293348798</v>
      </c>
      <c r="G21" s="124">
        <f ca="1">SUMIFS(INDIRECT("fincad_data!"&amp;$B21),fincad_data!$C:$C,$C20,fincad_data!$D:$D,G$13,fincad_data!$B:$B,$D$2,fincad_data!$A:$A,$D$1)</f>
        <v>0.80575402253785167</v>
      </c>
      <c r="H21" s="124">
        <f ca="1">SUMIFS(INDIRECT("fincad_data!"&amp;$B21),fincad_data!$C:$C,$C20,fincad_data!$D:$D,H$13,fincad_data!$B:$B,$D$2,fincad_data!$A:$A,$D$1)</f>
        <v>0.75716406171354522</v>
      </c>
      <c r="I21" s="124"/>
      <c r="K21" s="160">
        <f ca="1">E21/$H21</f>
        <v>1.2791681347431789</v>
      </c>
      <c r="L21" s="160">
        <f ca="1">(F21-E21)/$H21</f>
        <v>-0.10652712570544613</v>
      </c>
      <c r="M21" s="160">
        <f ca="1">(G21-F21)/$H21</f>
        <v>-0.10846738632993801</v>
      </c>
      <c r="N21" s="160">
        <f ca="1">(H21-G21)/$H21</f>
        <v>-6.4173622707794711E-2</v>
      </c>
      <c r="O21" s="124"/>
      <c r="W21" s="3">
        <v>43003</v>
      </c>
      <c r="X21" s="2">
        <v>2925.92</v>
      </c>
      <c r="Y21" s="2">
        <f t="shared" si="2"/>
        <v>6.821072580695765E-3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1.0381878722225828</v>
      </c>
      <c r="F22" s="123">
        <f ca="1">SUMIFS(INDIRECT("fincad_data!"&amp;$B22),fincad_data!$C:$C,$C22,fincad_data!$D:$D,F$13,fincad_data!$B:$B,$D$2,fincad_data!$A:$A,$D$1)</f>
        <v>1.0749539876668752</v>
      </c>
      <c r="G22" s="123">
        <f ca="1">SUMIFS(INDIRECT("fincad_data!"&amp;$B22),fincad_data!$C:$C,$C22,fincad_data!$D:$D,G$13,fincad_data!$B:$B,$D$2,fincad_data!$A:$A,$D$1)</f>
        <v>1.12254719319381</v>
      </c>
      <c r="H22" s="123">
        <f ca="1">SUMIFS(INDIRECT("fincad_data!"&amp;$B22),fincad_data!$C:$C,$C22,fincad_data!$D:$D,H$13,fincad_data!$B:$B,$D$2,fincad_data!$A:$A,$D$1)</f>
        <v>1.1817960978714193</v>
      </c>
      <c r="I22" s="123">
        <f ca="1">SUMIFS(INDIRECT("fincad_data!"&amp;$B22),fincad_data!$C:$C,$C22,fincad_data!$D:$D,I$13,fincad_data!$B:$B,$D$2,fincad_data!$A:$A,$D$1)</f>
        <v>2.1782391064961204</v>
      </c>
      <c r="K22" s="159">
        <f ca="1">E22/$I22</f>
        <v>0.47661795673689594</v>
      </c>
      <c r="L22" s="159">
        <f ca="1">(F22-E22)/$I22</f>
        <v>1.6878824429625541E-2</v>
      </c>
      <c r="M22" s="159">
        <f ca="1">(G22-F22)/$I22</f>
        <v>2.1849394487959795E-2</v>
      </c>
      <c r="N22" s="159">
        <f ca="1">(H22-G22)/$I22</f>
        <v>2.720036771946311E-2</v>
      </c>
      <c r="O22" s="159">
        <f ca="1">(I22-H22)/$I22</f>
        <v>0.45745345662605563</v>
      </c>
      <c r="W22" s="3">
        <v>43000</v>
      </c>
      <c r="X22" s="2">
        <v>2906.03</v>
      </c>
      <c r="Y22" s="2">
        <f t="shared" si="2"/>
        <v>-3.3254693341579281E-3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0.99866163189735691</v>
      </c>
      <c r="F23" s="124">
        <f ca="1">SUMIFS(INDIRECT("fincad_data!"&amp;$B23),fincad_data!$C:$C,$C22,fincad_data!$D:$D,F$13,fincad_data!$B:$B,$D$2,fincad_data!$A:$A,$D$1)</f>
        <v>0.99290634695121671</v>
      </c>
      <c r="G23" s="124">
        <f ca="1">SUMIFS(INDIRECT("fincad_data!"&amp;$B23),fincad_data!$C:$C,$C22,fincad_data!$D:$D,G$13,fincad_data!$B:$B,$D$2,fincad_data!$A:$A,$D$1)</f>
        <v>0.98026433845789518</v>
      </c>
      <c r="H23" s="124">
        <f ca="1">SUMIFS(INDIRECT("fincad_data!"&amp;$B23),fincad_data!$C:$C,$C22,fincad_data!$D:$D,H$13,fincad_data!$B:$B,$D$2,fincad_data!$A:$A,$D$1)</f>
        <v>0.96806489859295008</v>
      </c>
      <c r="I23" s="124">
        <f ca="1">SUMIFS(INDIRECT("fincad_data!"&amp;$B23),fincad_data!$C:$C,$C22,fincad_data!$D:$D,I$13,fincad_data!$B:$B,$D$2,fincad_data!$A:$A,$D$1)</f>
        <v>0.99530106961832354</v>
      </c>
      <c r="K23" s="161">
        <f ca="1">E23/$I23</f>
        <v>1.0033764278785735</v>
      </c>
      <c r="L23" s="161">
        <f ca="1">(F23-E23)/$I23</f>
        <v>-5.7824563057560273E-3</v>
      </c>
      <c r="M23" s="161">
        <f ca="1">(G23-F23)/$I23</f>
        <v>-1.2701692863818051E-2</v>
      </c>
      <c r="N23" s="161">
        <f ca="1">(H23-G23)/$I23</f>
        <v>-1.2257034818241797E-2</v>
      </c>
      <c r="O23" s="161">
        <f ca="1">(I23-H23)/$I23</f>
        <v>2.7364756109242341E-2</v>
      </c>
      <c r="W23" s="3">
        <v>42999</v>
      </c>
      <c r="X23" s="2">
        <v>2915.71</v>
      </c>
      <c r="Y23" s="2">
        <f t="shared" si="2"/>
        <v>8.3033757536429935E-3</v>
      </c>
    </row>
    <row r="24" spans="1:25" x14ac:dyDescent="0.25">
      <c r="A24" s="48"/>
      <c r="K24" s="16"/>
      <c r="W24" s="3">
        <v>42998</v>
      </c>
      <c r="X24" s="2">
        <v>2891.6</v>
      </c>
      <c r="Y24" s="2">
        <f t="shared" si="2"/>
        <v>-4.0655934018798403E-3</v>
      </c>
    </row>
    <row r="25" spans="1:25" x14ac:dyDescent="0.25">
      <c r="A25" s="48"/>
      <c r="C25" s="41" t="s">
        <v>32</v>
      </c>
      <c r="D25" s="40">
        <f ca="1">D6</f>
        <v>2946.8867239136498</v>
      </c>
      <c r="L25" s="71"/>
      <c r="W25" s="3">
        <v>42997</v>
      </c>
      <c r="X25" s="2">
        <v>2903.38</v>
      </c>
      <c r="Y25" s="2">
        <f t="shared" si="2"/>
        <v>-1.5246449894576767E-3</v>
      </c>
    </row>
    <row r="26" spans="1:25" x14ac:dyDescent="0.25">
      <c r="A26" s="48"/>
      <c r="L26" s="2"/>
      <c r="W26" s="3">
        <v>42996</v>
      </c>
      <c r="X26" s="2">
        <v>2907.81</v>
      </c>
      <c r="Y26" s="2">
        <f t="shared" si="2"/>
        <v>3.6002429860007381E-3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2897.36</v>
      </c>
      <c r="Y27" s="2">
        <f t="shared" si="2"/>
        <v>-6.7624918908562235E-4</v>
      </c>
    </row>
    <row r="28" spans="1:25" x14ac:dyDescent="0.25">
      <c r="A28" s="48"/>
      <c r="C28" s="8" t="s">
        <v>30</v>
      </c>
      <c r="D28" s="29">
        <f ca="1">E6</f>
        <v>2976.37</v>
      </c>
      <c r="L28" s="71"/>
      <c r="W28" s="3">
        <v>42992</v>
      </c>
      <c r="X28" s="2">
        <v>2899.32</v>
      </c>
      <c r="Y28" s="2">
        <f t="shared" si="2"/>
        <v>-4.1990548443680718E-3</v>
      </c>
    </row>
    <row r="29" spans="1:25" x14ac:dyDescent="0.25">
      <c r="A29" s="48"/>
      <c r="C29" s="11" t="s">
        <v>14</v>
      </c>
      <c r="D29" s="30">
        <f ca="1">E7</f>
        <v>3001.18</v>
      </c>
      <c r="W29" s="3">
        <v>42991</v>
      </c>
      <c r="X29" s="2">
        <v>2911.52</v>
      </c>
      <c r="Y29" s="2">
        <f t="shared" si="2"/>
        <v>9.4840805146138298E-4</v>
      </c>
    </row>
    <row r="30" spans="1:25" x14ac:dyDescent="0.25">
      <c r="A30" s="48"/>
      <c r="C30" s="11" t="s">
        <v>8</v>
      </c>
      <c r="D30" s="30">
        <f ca="1">E8</f>
        <v>3023.61</v>
      </c>
      <c r="L30" s="71"/>
      <c r="W30" s="3">
        <v>42990</v>
      </c>
      <c r="X30" s="2">
        <v>2908.76</v>
      </c>
      <c r="Y30" s="2">
        <f t="shared" si="2"/>
        <v>-4.798080373457028E-3</v>
      </c>
    </row>
    <row r="31" spans="1:25" x14ac:dyDescent="0.25">
      <c r="A31" s="48"/>
      <c r="C31" s="11" t="s">
        <v>6</v>
      </c>
      <c r="D31" s="30">
        <f ca="1">E9</f>
        <v>3052.49</v>
      </c>
      <c r="L31" s="1"/>
      <c r="W31" s="3">
        <v>42989</v>
      </c>
      <c r="X31" s="2">
        <v>2922.75</v>
      </c>
      <c r="Y31" s="2">
        <f t="shared" si="2"/>
        <v>5.4033323280524414E-3</v>
      </c>
    </row>
    <row r="32" spans="1:25" x14ac:dyDescent="0.25">
      <c r="A32" s="48"/>
      <c r="B32" s="48"/>
      <c r="C32" s="18" t="s">
        <v>67</v>
      </c>
      <c r="D32" s="31">
        <f ca="1">E10</f>
        <v>3146.54</v>
      </c>
      <c r="F32" s="4"/>
      <c r="G32" s="4"/>
      <c r="H32" s="4"/>
      <c r="L32" s="2"/>
      <c r="N32" s="74"/>
      <c r="W32" s="3">
        <v>42986</v>
      </c>
      <c r="X32" s="2">
        <v>2907</v>
      </c>
      <c r="Y32" s="2">
        <f t="shared" si="2"/>
        <v>1.2040628535350269E-4</v>
      </c>
    </row>
    <row r="33" spans="1:25" x14ac:dyDescent="0.25">
      <c r="A33" s="48"/>
      <c r="B33" s="48"/>
      <c r="L33" s="72"/>
      <c r="N33" s="75"/>
      <c r="W33" s="3">
        <v>42985</v>
      </c>
      <c r="X33" s="2">
        <v>2906.65</v>
      </c>
      <c r="Y33" s="2">
        <f t="shared" si="2"/>
        <v>-2.1822626859122527E-3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2913</v>
      </c>
      <c r="Y34" s="2">
        <f t="shared" si="2"/>
        <v>-7.1832017434924188E-3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2934</v>
      </c>
      <c r="Y35" s="2">
        <f t="shared" si="2"/>
        <v>7.3987827775161621E-4</v>
      </c>
    </row>
    <row r="36" spans="1:25" x14ac:dyDescent="0.25">
      <c r="A36" s="48"/>
      <c r="B36" s="48"/>
      <c r="C36" s="49" t="s">
        <v>30</v>
      </c>
      <c r="D36" s="105">
        <f ca="1">AC2</f>
        <v>6.948262817505059E-2</v>
      </c>
      <c r="E36" s="106">
        <f ca="1">$D$25-$D$25*D36*SQRT(B39)/SQRT($B$42)</f>
        <v>2844.9183438491605</v>
      </c>
      <c r="F36" s="106">
        <f ca="1">$D$25+$D$25*D36*SQRT(B39)/SQRT($B$42)</f>
        <v>3048.8551039781391</v>
      </c>
      <c r="G36" s="106">
        <f ca="1">IF(D28&gt;$D$25,F36,E36)/D28</f>
        <v>1.0243535259319705</v>
      </c>
      <c r="H36" s="106">
        <f ca="1">(D28-$D$25)/($D$25*D36*SQRT(B39)/SQRT($B$42))</f>
        <v>0.28914135997554896</v>
      </c>
      <c r="I36" s="106">
        <f ca="1">AF2</f>
        <v>139.20000000000027</v>
      </c>
      <c r="J36" s="106">
        <f ca="1">$D$25+IF(D28&gt;$D$25,I36,I36*-1)</f>
        <v>3086.0867239136501</v>
      </c>
      <c r="K36" s="107">
        <f ca="1">J36/D28</f>
        <v>1.0368625956832149</v>
      </c>
      <c r="L36" s="72"/>
      <c r="W36" s="3">
        <v>42982</v>
      </c>
      <c r="X36" s="2">
        <v>2931.83</v>
      </c>
      <c r="Y36" s="2">
        <f t="shared" si="2"/>
        <v>1.8079080676820412E-4</v>
      </c>
    </row>
    <row r="37" spans="1:25" x14ac:dyDescent="0.25">
      <c r="A37" s="48"/>
      <c r="B37" s="48"/>
      <c r="C37" s="50" t="s">
        <v>14</v>
      </c>
      <c r="D37" s="108">
        <f ca="1">AC3</f>
        <v>8.5631719934426337E-2</v>
      </c>
      <c r="E37" s="109">
        <f ca="1">$D$25-$D$25*D37*SQRT(B40)/SQRT($B$42)</f>
        <v>2768.4504641190497</v>
      </c>
      <c r="F37" s="109">
        <f ca="1">$D$25+$D$25*D37*SQRT(B40)/SQRT($B$42)</f>
        <v>3125.3229837082499</v>
      </c>
      <c r="G37" s="109">
        <f ca="1">IF(D29&gt;$D$25,F37,E37)/D29</f>
        <v>1.0413647244444686</v>
      </c>
      <c r="H37" s="109">
        <f ca="1">(D29-$D$25)/($D$25*D37*SQRT(B40)/SQRT($B$42))</f>
        <v>0.30427266380077422</v>
      </c>
      <c r="I37" s="109">
        <f ca="1">AF3</f>
        <v>213.05999999999995</v>
      </c>
      <c r="J37" s="109">
        <f ca="1">$D$25+IF(D29&gt;$D$25,I37,I37*-1)</f>
        <v>3159.9467239136497</v>
      </c>
      <c r="K37" s="110">
        <f ca="1">J37/D29</f>
        <v>1.0529014334074098</v>
      </c>
      <c r="L37" s="73"/>
      <c r="W37" s="3">
        <v>42979</v>
      </c>
      <c r="X37" s="2">
        <v>2931.3</v>
      </c>
      <c r="Y37" s="2">
        <f t="shared" si="2"/>
        <v>-5.134681534383549E-3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8.9076211417525877E-2</v>
      </c>
      <c r="E38" s="109">
        <f ca="1">$D$25-$D$25*D38*SQRT(B41)/SQRT($B$42)</f>
        <v>2721.0778320691356</v>
      </c>
      <c r="F38" s="109">
        <f ca="1">$D$25+$D$25*D38*SQRT(B41)/SQRT($B$42)</f>
        <v>3172.695615758164</v>
      </c>
      <c r="G38" s="109">
        <f ca="1">IF(D30&gt;$D$25,F38,E38)/D30</f>
        <v>1.0493071579198918</v>
      </c>
      <c r="H38" s="109">
        <f ca="1">(D30-$D$25)/($D$25*D38*SQRT(B41)/SQRT($B$42))</f>
        <v>0.33977083656732104</v>
      </c>
      <c r="I38" s="109">
        <f ca="1">AF4</f>
        <v>255.66999999999962</v>
      </c>
      <c r="J38" s="109">
        <f ca="1">$D$25+IF(D30&gt;$D$25,I38,I38*-1)</f>
        <v>3202.5567239136494</v>
      </c>
      <c r="K38" s="110">
        <f ca="1">J38/D30</f>
        <v>1.0591831366855016</v>
      </c>
      <c r="W38" s="3">
        <v>42978</v>
      </c>
      <c r="X38" s="2">
        <v>2946.39</v>
      </c>
      <c r="Y38" s="2">
        <f t="shared" si="2"/>
        <v>-2.3695850077879738E-3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0.11395337384788737</v>
      </c>
      <c r="E39" s="109">
        <f ca="1">$D$25-$D$25*D39*SQRT(B42)/SQRT($B$42)</f>
        <v>2611.0790393761417</v>
      </c>
      <c r="F39" s="109">
        <f ca="1">$D$25+$D$25*D39*SQRT(B42)/SQRT($B$42)</f>
        <v>3282.6944084511579</v>
      </c>
      <c r="G39" s="109">
        <f ca="1">IF(D31&gt;$D$25,F39,E39)/D31</f>
        <v>1.0754152866843654</v>
      </c>
      <c r="H39" s="109">
        <f ca="1">(D31-$D$25)/($D$25*D39*SQRT(B42)/SQRT($B$42))</f>
        <v>0.31447546005920712</v>
      </c>
      <c r="I39" s="109">
        <f ca="1">AF5</f>
        <v>343.1899999999996</v>
      </c>
      <c r="J39" s="109">
        <f ca="1">$D$25+IF(D31&gt;$D$25,I39,I39*-1)</f>
        <v>3290.0767239136494</v>
      </c>
      <c r="K39" s="110">
        <f ca="1">J39/D31</f>
        <v>1.0778337435711991</v>
      </c>
      <c r="L39" s="72"/>
      <c r="W39" s="3">
        <v>42977</v>
      </c>
      <c r="X39" s="2">
        <v>2953.38</v>
      </c>
      <c r="Y39" s="2">
        <f t="shared" si="2"/>
        <v>5.9975388213862509E-3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0.15124742857639054</v>
      </c>
      <c r="E40" s="112">
        <f ca="1">$D$25-$D$25*D40*SQRT(B43)/SQRT($B$42)</f>
        <v>2316.5589556663572</v>
      </c>
      <c r="F40" s="112">
        <f ca="1">$D$25+$D$25*D40*SQRT(B43)/SQRT($B$42)</f>
        <v>3577.2144921609424</v>
      </c>
      <c r="G40" s="112">
        <f ca="1">IF(D32&gt;$D$25,F40,E40)/D32</f>
        <v>1.1368724033894191</v>
      </c>
      <c r="H40" s="112">
        <f ca="1">(D32-$D$25)/($D$25*D40*SQRT(B43)/SQRT($B$42))</f>
        <v>0.31674516996373447</v>
      </c>
      <c r="I40" s="112">
        <f ca="1">AF6</f>
        <v>604.86999999999989</v>
      </c>
      <c r="J40" s="112">
        <f ca="1">$D$25+IF(D32&gt;$D$25,I40,I40*-1)</f>
        <v>3551.7567239136497</v>
      </c>
      <c r="K40" s="113">
        <f ca="1">J40/D32</f>
        <v>1.1287816852522612</v>
      </c>
      <c r="L40" s="72"/>
      <c r="W40" s="3">
        <v>42976</v>
      </c>
      <c r="X40" s="2">
        <v>2935.72</v>
      </c>
      <c r="Y40" s="2">
        <f t="shared" si="2"/>
        <v>-3.9706874399702404E-3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2947.4</v>
      </c>
      <c r="Y41" s="2">
        <f t="shared" si="2"/>
        <v>7.1811821261525931E-3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2926.31</v>
      </c>
      <c r="Y42" s="2">
        <f t="shared" si="2"/>
        <v>-1.1659839856174626E-2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2960.63</v>
      </c>
      <c r="Y43" s="2">
        <f t="shared" si="2"/>
        <v>-7.1451833565829605E-3</v>
      </c>
    </row>
    <row r="44" spans="1:25" x14ac:dyDescent="0.25">
      <c r="A44" s="48"/>
      <c r="C44" s="49" t="s">
        <v>30</v>
      </c>
      <c r="D44" s="108">
        <f ca="1">G6</f>
        <v>0.109510009009976</v>
      </c>
      <c r="E44" s="109">
        <f ca="1">$D$25-$D$25*D44*SQRT(B47)/SQRT($B$42)</f>
        <v>2786.1766512971899</v>
      </c>
      <c r="F44" s="109">
        <f ca="1">$D$25+$D$25*D44*SQRT(B47)/SQRT($B$50)</f>
        <v>3107.5967965301097</v>
      </c>
      <c r="G44" s="109">
        <f ca="1">IF(D28&gt;$D$25,F44,E44)/D28</f>
        <v>1.0440895441528135</v>
      </c>
      <c r="H44" s="109">
        <f ca="1">(D28-$D$25)/($D$25*D44*SQRT(B47)/SQRT($B$50))</f>
        <v>0.18345630492441437</v>
      </c>
      <c r="I44" s="116">
        <f ca="1">D44/D36</f>
        <v>1.5760775302581056</v>
      </c>
      <c r="W44" s="3">
        <v>42970</v>
      </c>
      <c r="X44" s="2">
        <v>2981.86</v>
      </c>
      <c r="Y44" s="2">
        <f t="shared" si="2"/>
        <v>-1.0290290997007413E-3</v>
      </c>
    </row>
    <row r="45" spans="1:25" x14ac:dyDescent="0.25">
      <c r="A45" s="48"/>
      <c r="C45" s="50" t="s">
        <v>14</v>
      </c>
      <c r="D45" s="108">
        <f ca="1">G7</f>
        <v>0.114084143820002</v>
      </c>
      <c r="E45" s="109">
        <f ca="1">$D$25-$D$25*D45*SQRT(B48)/SQRT($B$42)</f>
        <v>2709.1623392966076</v>
      </c>
      <c r="F45" s="109">
        <f ca="1">$D$25+$D$25*D45*SQRT(B48)/SQRT($B$50)</f>
        <v>3184.611108530692</v>
      </c>
      <c r="G45" s="109">
        <f ca="1">IF(D29&gt;$D$25,F45,E45)/D29</f>
        <v>1.0611196624430033</v>
      </c>
      <c r="H45" s="109">
        <f ca="1">(D29-$D$25)/($D$25*D45*SQRT(B48)/SQRT($B$50))</f>
        <v>0.22838749240559714</v>
      </c>
      <c r="I45" s="116">
        <f ca="1">D45/D37</f>
        <v>1.3322650053900995</v>
      </c>
      <c r="W45" s="3">
        <v>42969</v>
      </c>
      <c r="X45" s="2">
        <v>2984.93</v>
      </c>
      <c r="Y45" s="2">
        <f t="shared" si="2"/>
        <v>-9.1752342103020848E-4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0.11835575436342</v>
      </c>
      <c r="E46" s="109">
        <f ca="1">$D$25-$D$25*D46*SQRT(B49)/SQRT($B$42)</f>
        <v>2646.8539619571052</v>
      </c>
      <c r="F46" s="109">
        <f ca="1">$D$25+$D$25*D46*SQRT(B49)/SQRT($B$50)</f>
        <v>3246.9194858701944</v>
      </c>
      <c r="G46" s="109">
        <f ca="1">IF(D30&gt;$D$25,F46,E46)/D30</f>
        <v>1.0738552544376405</v>
      </c>
      <c r="H46" s="109">
        <f ca="1">(D30-$D$25)/($D$25*D46*SQRT(B49)/SQRT($B$50))</f>
        <v>0.25571632773044478</v>
      </c>
      <c r="I46" s="116">
        <f ca="1">D46/D38</f>
        <v>1.3287021582973759</v>
      </c>
      <c r="W46" s="3">
        <v>42968</v>
      </c>
      <c r="X46" s="2">
        <v>2987.67</v>
      </c>
      <c r="Y46" s="2">
        <f t="shared" si="2"/>
        <v>-6.6941573395258793E-6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0.12044165630404199</v>
      </c>
      <c r="E47" s="109">
        <f ca="1">$D$25-$D$25*D47*SQRT(B50)/SQRT($B$42)</f>
        <v>2591.9588059450975</v>
      </c>
      <c r="F47" s="109">
        <f ca="1">$D$25+$D$25*D47*SQRT(B50)/SQRT($B$50)</f>
        <v>3301.8146418822021</v>
      </c>
      <c r="G47" s="109">
        <f ca="1">IF(D31&gt;$D$25,F47,E47)/D31</f>
        <v>1.0816791019404495</v>
      </c>
      <c r="H47" s="109">
        <f ca="1">(D31-$D$25)/($D$25*D47*SQRT(B50)/SQRT($B$50))</f>
        <v>0.29753443090860721</v>
      </c>
      <c r="I47" s="116">
        <f ca="1">D47/D39</f>
        <v>1.0569380461241598</v>
      </c>
      <c r="W47" s="3">
        <v>42965</v>
      </c>
      <c r="X47" s="2">
        <v>2987.69</v>
      </c>
      <c r="Y47" s="2">
        <f t="shared" si="2"/>
        <v>-9.1667620986772449E-4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0.124762040594004</v>
      </c>
      <c r="E48" s="112">
        <f ca="1">$D$25-$D$25*D48*SQRT(B51)/SQRT($B$42)</f>
        <v>2426.9375297369206</v>
      </c>
      <c r="F48" s="112">
        <f ca="1">$D$25+$D$25*D48*SQRT(B51)/SQRT($B$50)</f>
        <v>3466.835918090379</v>
      </c>
      <c r="G48" s="112">
        <f ca="1">IF(D32&gt;$D$25,F48,E48)/D32</f>
        <v>1.1017930546220227</v>
      </c>
      <c r="H48" s="112">
        <f ca="1">(D32-$D$25)/($D$25*D48*SQRT(B51)/SQRT($B$50))</f>
        <v>0.38398612464911047</v>
      </c>
      <c r="I48" s="117">
        <f ca="1">D48/D40</f>
        <v>0.82488701968900213</v>
      </c>
      <c r="W48" s="3">
        <v>42964</v>
      </c>
      <c r="X48" s="2">
        <v>2990.43</v>
      </c>
      <c r="Y48" s="2">
        <f t="shared" si="2"/>
        <v>7.2223076861815524E-3</v>
      </c>
    </row>
    <row r="49" spans="2:25" x14ac:dyDescent="0.25">
      <c r="B49" s="58">
        <f>B41</f>
        <v>185</v>
      </c>
      <c r="W49" s="3">
        <v>42963</v>
      </c>
      <c r="X49" s="2">
        <v>2968.91</v>
      </c>
      <c r="Y49" s="2">
        <f t="shared" si="2"/>
        <v>9.6040930925229788E-4</v>
      </c>
    </row>
    <row r="50" spans="2:25" x14ac:dyDescent="0.25">
      <c r="B50" s="58">
        <f>B42</f>
        <v>250</v>
      </c>
      <c r="W50" s="3">
        <v>42962</v>
      </c>
      <c r="X50" s="2">
        <v>2966.06</v>
      </c>
      <c r="Y50" s="2">
        <f t="shared" si="2"/>
        <v>-1.9215566690796785E-4</v>
      </c>
    </row>
    <row r="51" spans="2:25" x14ac:dyDescent="0.25">
      <c r="B51" s="58">
        <v>500</v>
      </c>
      <c r="W51" s="3">
        <v>42961</v>
      </c>
      <c r="X51" s="2">
        <v>2966.63</v>
      </c>
      <c r="Y51" s="2">
        <f t="shared" si="2"/>
        <v>-3.6540352763851703E-3</v>
      </c>
    </row>
    <row r="52" spans="2:25" x14ac:dyDescent="0.25">
      <c r="W52" s="3">
        <v>42958</v>
      </c>
      <c r="X52" s="2">
        <v>2977.49</v>
      </c>
      <c r="Y52" s="2">
        <f t="shared" si="2"/>
        <v>-6.5411345750084121E-3</v>
      </c>
    </row>
    <row r="53" spans="2:25" x14ac:dyDescent="0.25">
      <c r="W53" s="3">
        <v>42957</v>
      </c>
      <c r="X53" s="2">
        <v>2997.03</v>
      </c>
      <c r="Y53" s="2">
        <f t="shared" si="2"/>
        <v>-1.7768477802968172E-3</v>
      </c>
    </row>
    <row r="54" spans="2:25" x14ac:dyDescent="0.25">
      <c r="W54" s="3">
        <v>42956</v>
      </c>
      <c r="X54" s="2">
        <v>3002.36</v>
      </c>
      <c r="Y54" s="2">
        <f t="shared" si="2"/>
        <v>1.8869628506567287E-3</v>
      </c>
    </row>
    <row r="55" spans="2:25" x14ac:dyDescent="0.25">
      <c r="B55" s="58"/>
      <c r="W55" s="3">
        <v>42955</v>
      </c>
      <c r="X55" s="2">
        <v>2996.7</v>
      </c>
      <c r="Y55" s="2">
        <f t="shared" si="2"/>
        <v>4.565416182593757E-3</v>
      </c>
    </row>
    <row r="56" spans="2:25" x14ac:dyDescent="0.25">
      <c r="B56" s="64"/>
      <c r="W56" s="3">
        <v>42954</v>
      </c>
      <c r="X56" s="2">
        <v>2983.05</v>
      </c>
      <c r="Y56" s="2">
        <f t="shared" si="2"/>
        <v>-1.3098807402535883E-3</v>
      </c>
    </row>
    <row r="57" spans="2:25" x14ac:dyDescent="0.25">
      <c r="W57" s="3">
        <v>42951</v>
      </c>
      <c r="X57" s="2">
        <v>2986.96</v>
      </c>
      <c r="Y57" s="2">
        <f t="shared" si="2"/>
        <v>1.1197526040393197E-2</v>
      </c>
    </row>
    <row r="58" spans="2:25" x14ac:dyDescent="0.25">
      <c r="W58" s="3">
        <v>42950</v>
      </c>
      <c r="X58" s="2">
        <v>2953.7</v>
      </c>
      <c r="Y58" s="2">
        <f t="shared" si="2"/>
        <v>-3.2246425573566016E-3</v>
      </c>
    </row>
    <row r="59" spans="2:25" x14ac:dyDescent="0.25">
      <c r="W59" s="3">
        <v>42949</v>
      </c>
      <c r="X59" s="2">
        <v>2963.24</v>
      </c>
      <c r="Y59" s="2">
        <f t="shared" si="2"/>
        <v>-1.8543560753885094E-3</v>
      </c>
    </row>
    <row r="60" spans="2:25" x14ac:dyDescent="0.25">
      <c r="W60" s="3">
        <v>42948</v>
      </c>
      <c r="X60" s="2">
        <v>2968.74</v>
      </c>
      <c r="Y60" s="2">
        <f t="shared" si="2"/>
        <v>-5.7903807968353099E-3</v>
      </c>
    </row>
    <row r="61" spans="2:25" x14ac:dyDescent="0.25">
      <c r="W61" s="3">
        <v>42947</v>
      </c>
      <c r="X61" s="2">
        <v>2985.98</v>
      </c>
      <c r="Y61" s="2">
        <f t="shared" si="2"/>
        <v>-4.924258701793003E-3</v>
      </c>
    </row>
    <row r="62" spans="2:25" x14ac:dyDescent="0.25">
      <c r="W62" s="3">
        <v>42944</v>
      </c>
      <c r="X62" s="2">
        <v>3000.72</v>
      </c>
      <c r="Y62" s="2">
        <f t="shared" si="2"/>
        <v>-4.1039137844406529E-3</v>
      </c>
    </row>
    <row r="63" spans="2:25" x14ac:dyDescent="0.25">
      <c r="W63" s="3">
        <v>42943</v>
      </c>
      <c r="X63" s="2">
        <v>3013.06</v>
      </c>
      <c r="Y63" s="2">
        <f t="shared" si="2"/>
        <v>-1.6149922511873589E-3</v>
      </c>
    </row>
    <row r="64" spans="2:25" x14ac:dyDescent="0.25">
      <c r="W64" s="3">
        <v>42942</v>
      </c>
      <c r="X64" s="2">
        <v>3017.93</v>
      </c>
      <c r="Y64" s="2">
        <f t="shared" si="2"/>
        <v>-4.2554451667365474E-3</v>
      </c>
    </row>
    <row r="65" spans="11:25" x14ac:dyDescent="0.25">
      <c r="W65" s="3">
        <v>42941</v>
      </c>
      <c r="X65" s="2">
        <v>3030.8</v>
      </c>
      <c r="Y65" s="2">
        <f t="shared" si="2"/>
        <v>1.9798713148325668E-4</v>
      </c>
    </row>
    <row r="66" spans="11:25" x14ac:dyDescent="0.25">
      <c r="W66" s="3">
        <v>42940</v>
      </c>
      <c r="X66" s="2">
        <v>3030.2</v>
      </c>
      <c r="Y66" s="2">
        <f t="shared" si="2"/>
        <v>5.2643107169534709E-3</v>
      </c>
    </row>
    <row r="67" spans="11:25" x14ac:dyDescent="0.25">
      <c r="K67" s="48"/>
      <c r="W67" s="3">
        <v>42937</v>
      </c>
      <c r="X67" s="2">
        <v>3014.29</v>
      </c>
      <c r="Y67" s="2">
        <f t="shared" si="2"/>
        <v>4.5987029795556723E-3</v>
      </c>
    </row>
    <row r="68" spans="11:25" x14ac:dyDescent="0.25">
      <c r="W68" s="3">
        <v>42936</v>
      </c>
      <c r="X68" s="2">
        <v>3000.46</v>
      </c>
      <c r="Y68" s="2">
        <f t="shared" si="2"/>
        <v>-1.2257270961389959E-3</v>
      </c>
    </row>
    <row r="69" spans="11:25" x14ac:dyDescent="0.25">
      <c r="W69" s="3">
        <v>42935</v>
      </c>
      <c r="X69" s="2">
        <v>3004.14</v>
      </c>
      <c r="Y69" s="2">
        <f t="shared" si="2"/>
        <v>-2.5631705575054923E-3</v>
      </c>
    </row>
    <row r="70" spans="11:25" x14ac:dyDescent="0.25">
      <c r="W70" s="3">
        <v>42934</v>
      </c>
      <c r="X70" s="2">
        <v>3011.85</v>
      </c>
      <c r="Y70" s="2">
        <f t="shared" ref="Y70:Y133" si="3">LN(X70/X71)</f>
        <v>-6.2193104386158368E-3</v>
      </c>
    </row>
    <row r="71" spans="11:25" x14ac:dyDescent="0.25">
      <c r="W71" s="3">
        <v>42933</v>
      </c>
      <c r="X71" s="2">
        <v>3030.64</v>
      </c>
      <c r="Y71" s="2">
        <f t="shared" si="3"/>
        <v>9.375351437080359E-4</v>
      </c>
    </row>
    <row r="72" spans="11:25" x14ac:dyDescent="0.25">
      <c r="W72" s="3">
        <v>42930</v>
      </c>
      <c r="X72" s="2">
        <v>3027.8</v>
      </c>
      <c r="Y72" s="2">
        <f t="shared" si="3"/>
        <v>-5.6449133385865491E-3</v>
      </c>
    </row>
    <row r="73" spans="11:25" x14ac:dyDescent="0.25">
      <c r="W73" s="3">
        <v>42929</v>
      </c>
      <c r="X73" s="2">
        <v>3044.94</v>
      </c>
      <c r="Y73" s="2">
        <f t="shared" si="3"/>
        <v>-1.6341642328960657E-3</v>
      </c>
    </row>
    <row r="74" spans="11:25" x14ac:dyDescent="0.25">
      <c r="W74" s="3">
        <v>42928</v>
      </c>
      <c r="X74" s="2">
        <v>3049.92</v>
      </c>
      <c r="Y74" s="2">
        <f t="shared" si="3"/>
        <v>-7.7959671165569715E-3</v>
      </c>
    </row>
    <row r="75" spans="11:25" x14ac:dyDescent="0.25">
      <c r="W75" s="3">
        <v>42927</v>
      </c>
      <c r="X75" s="2">
        <v>3073.79</v>
      </c>
      <c r="Y75" s="2">
        <f t="shared" si="3"/>
        <v>3.7679191647506938E-3</v>
      </c>
    </row>
    <row r="76" spans="11:25" x14ac:dyDescent="0.25">
      <c r="W76" s="3">
        <v>42926</v>
      </c>
      <c r="X76" s="2">
        <v>3062.23</v>
      </c>
      <c r="Y76" s="2">
        <f t="shared" si="3"/>
        <v>-8.5000349187678761E-3</v>
      </c>
    </row>
    <row r="77" spans="11:25" x14ac:dyDescent="0.25">
      <c r="W77" s="3">
        <v>42923</v>
      </c>
      <c r="X77" s="2">
        <v>3088.37</v>
      </c>
      <c r="Y77" s="2">
        <f t="shared" si="3"/>
        <v>-2.0410645848222084E-3</v>
      </c>
    </row>
    <row r="78" spans="11:25" x14ac:dyDescent="0.25">
      <c r="W78" s="3">
        <v>42922</v>
      </c>
      <c r="X78" s="2">
        <v>3094.68</v>
      </c>
      <c r="Y78" s="2">
        <f t="shared" si="3"/>
        <v>3.2430676357347405E-3</v>
      </c>
    </row>
    <row r="79" spans="11:25" x14ac:dyDescent="0.25">
      <c r="W79" s="3">
        <v>42921</v>
      </c>
      <c r="X79" s="2">
        <v>3084.66</v>
      </c>
      <c r="Y79" s="2">
        <f t="shared" si="3"/>
        <v>1.2625318176402878E-2</v>
      </c>
    </row>
    <row r="80" spans="11:25" x14ac:dyDescent="0.25">
      <c r="W80" s="3">
        <v>42920</v>
      </c>
      <c r="X80" s="2">
        <v>3045.96</v>
      </c>
      <c r="Y80" s="2">
        <f t="shared" si="3"/>
        <v>-1.3132062587591369E-5</v>
      </c>
    </row>
    <row r="81" spans="23:25" x14ac:dyDescent="0.25">
      <c r="W81" s="3">
        <v>42919</v>
      </c>
      <c r="X81" s="2">
        <v>3046</v>
      </c>
      <c r="Y81" s="2">
        <f t="shared" si="3"/>
        <v>1.0834467406244868E-4</v>
      </c>
    </row>
    <row r="82" spans="23:25" x14ac:dyDescent="0.25">
      <c r="W82" s="3">
        <v>42916</v>
      </c>
      <c r="X82" s="2">
        <v>3045.67</v>
      </c>
      <c r="Y82" s="2">
        <f t="shared" si="3"/>
        <v>-6.072353092047224E-4</v>
      </c>
    </row>
    <row r="83" spans="23:25" x14ac:dyDescent="0.25">
      <c r="W83" s="3">
        <v>42915</v>
      </c>
      <c r="X83" s="2">
        <v>3047.52</v>
      </c>
      <c r="Y83" s="2">
        <f t="shared" si="3"/>
        <v>9.4223687114105541E-3</v>
      </c>
    </row>
    <row r="84" spans="23:25" x14ac:dyDescent="0.25">
      <c r="W84" s="3">
        <v>42914</v>
      </c>
      <c r="X84" s="2">
        <v>3018.94</v>
      </c>
      <c r="Y84" s="2">
        <f t="shared" si="3"/>
        <v>-3.4786094201106656E-3</v>
      </c>
    </row>
    <row r="85" spans="23:25" x14ac:dyDescent="0.25">
      <c r="W85" s="3">
        <v>42913</v>
      </c>
      <c r="X85" s="2">
        <v>3029.46</v>
      </c>
      <c r="Y85" s="2">
        <f t="shared" si="3"/>
        <v>2.789863109796007E-3</v>
      </c>
    </row>
    <row r="86" spans="23:25" x14ac:dyDescent="0.25">
      <c r="W86" s="3">
        <v>42912</v>
      </c>
      <c r="X86" s="2">
        <v>3021.02</v>
      </c>
      <c r="Y86" s="2">
        <f t="shared" si="3"/>
        <v>-8.2057802411398856E-4</v>
      </c>
    </row>
    <row r="87" spans="23:25" x14ac:dyDescent="0.25">
      <c r="W87" s="3">
        <v>42909</v>
      </c>
      <c r="X87" s="2">
        <v>3023.5</v>
      </c>
      <c r="Y87" s="2">
        <f t="shared" si="3"/>
        <v>-1.358428662518142E-3</v>
      </c>
    </row>
    <row r="88" spans="23:25" x14ac:dyDescent="0.25">
      <c r="W88" s="3">
        <v>42908</v>
      </c>
      <c r="X88" s="2">
        <v>3027.61</v>
      </c>
      <c r="Y88" s="2">
        <f t="shared" si="3"/>
        <v>-1.0052978198265273E-2</v>
      </c>
    </row>
    <row r="89" spans="23:25" x14ac:dyDescent="0.25">
      <c r="W89" s="3">
        <v>42907</v>
      </c>
      <c r="X89" s="2">
        <v>3058.2</v>
      </c>
      <c r="Y89" s="2">
        <f t="shared" si="3"/>
        <v>8.2643877375524911E-3</v>
      </c>
    </row>
    <row r="90" spans="23:25" x14ac:dyDescent="0.25">
      <c r="W90" s="3">
        <v>42906</v>
      </c>
      <c r="X90" s="2">
        <v>3033.03</v>
      </c>
      <c r="Y90" s="2">
        <f t="shared" si="3"/>
        <v>1.9035767769681699E-2</v>
      </c>
    </row>
    <row r="91" spans="23:25" x14ac:dyDescent="0.25">
      <c r="W91" s="3">
        <v>42905</v>
      </c>
      <c r="X91" s="2">
        <v>2975.84</v>
      </c>
      <c r="Y91" s="2">
        <f t="shared" si="3"/>
        <v>3.4281911922023786E-4</v>
      </c>
    </row>
    <row r="92" spans="23:25" x14ac:dyDescent="0.25">
      <c r="W92" s="3">
        <v>42902</v>
      </c>
      <c r="X92" s="2">
        <v>2974.82</v>
      </c>
      <c r="Y92" s="2">
        <f t="shared" si="3"/>
        <v>7.7920938249007414E-3</v>
      </c>
    </row>
    <row r="93" spans="23:25" x14ac:dyDescent="0.25">
      <c r="W93" s="3">
        <v>42901</v>
      </c>
      <c r="X93" s="2">
        <v>2951.73</v>
      </c>
      <c r="Y93" s="2">
        <f t="shared" si="3"/>
        <v>5.75213128285656E-3</v>
      </c>
    </row>
    <row r="94" spans="23:25" x14ac:dyDescent="0.25">
      <c r="W94" s="3">
        <v>42900</v>
      </c>
      <c r="X94" s="2">
        <v>2934.8</v>
      </c>
      <c r="Y94" s="2">
        <f t="shared" si="3"/>
        <v>6.1351786238820832E-4</v>
      </c>
    </row>
    <row r="95" spans="23:25" x14ac:dyDescent="0.25">
      <c r="W95" s="3">
        <v>42899</v>
      </c>
      <c r="X95" s="2">
        <v>2933</v>
      </c>
      <c r="Y95" s="2">
        <f t="shared" si="3"/>
        <v>3.0690014051392572E-4</v>
      </c>
    </row>
    <row r="96" spans="23:25" x14ac:dyDescent="0.25">
      <c r="W96" s="3">
        <v>42898</v>
      </c>
      <c r="X96" s="2">
        <v>2932.1</v>
      </c>
      <c r="Y96" s="2">
        <f t="shared" si="3"/>
        <v>5.0637867013171222E-3</v>
      </c>
    </row>
    <row r="97" spans="23:25" x14ac:dyDescent="0.25">
      <c r="W97" s="3">
        <v>42895</v>
      </c>
      <c r="X97" s="2">
        <v>2917.29</v>
      </c>
      <c r="Y97" s="2">
        <f t="shared" si="3"/>
        <v>-6.8533287585548848E-4</v>
      </c>
    </row>
    <row r="98" spans="23:25" x14ac:dyDescent="0.25">
      <c r="W98" s="3">
        <v>42894</v>
      </c>
      <c r="X98" s="2">
        <v>2919.29</v>
      </c>
      <c r="Y98" s="2">
        <f t="shared" si="3"/>
        <v>1.038462620420244E-3</v>
      </c>
    </row>
    <row r="99" spans="23:25" x14ac:dyDescent="0.25">
      <c r="W99" s="3">
        <v>42893</v>
      </c>
      <c r="X99" s="2">
        <v>2916.26</v>
      </c>
      <c r="Y99" s="2">
        <f t="shared" si="3"/>
        <v>7.7694691127229596E-3</v>
      </c>
    </row>
    <row r="100" spans="23:25" x14ac:dyDescent="0.25">
      <c r="W100" s="3">
        <v>42892</v>
      </c>
      <c r="X100" s="2">
        <v>2893.69</v>
      </c>
      <c r="Y100" s="2">
        <f t="shared" si="3"/>
        <v>-1.5055927315824303E-3</v>
      </c>
    </row>
    <row r="101" spans="23:25" x14ac:dyDescent="0.25">
      <c r="W101" s="3">
        <v>42891</v>
      </c>
      <c r="X101" s="2">
        <v>2898.05</v>
      </c>
      <c r="Y101" s="2">
        <f t="shared" si="3"/>
        <v>8.3884658342360606E-4</v>
      </c>
    </row>
    <row r="102" spans="23:25" x14ac:dyDescent="0.25">
      <c r="W102" s="3">
        <v>42888</v>
      </c>
      <c r="X102" s="2">
        <v>2895.62</v>
      </c>
      <c r="Y102" s="2">
        <f t="shared" si="3"/>
        <v>7.8770629539374841E-4</v>
      </c>
    </row>
    <row r="103" spans="23:25" x14ac:dyDescent="0.25">
      <c r="W103" s="3">
        <v>42887</v>
      </c>
      <c r="X103" s="2">
        <v>2893.34</v>
      </c>
      <c r="Y103" s="2">
        <f t="shared" si="3"/>
        <v>-7.904145364035985E-3</v>
      </c>
    </row>
    <row r="104" spans="23:25" x14ac:dyDescent="0.25">
      <c r="W104" s="3">
        <v>42886</v>
      </c>
      <c r="X104" s="2">
        <v>2916.3</v>
      </c>
      <c r="Y104" s="2">
        <f t="shared" si="3"/>
        <v>-8.9799533730103732E-4</v>
      </c>
    </row>
    <row r="105" spans="23:25" x14ac:dyDescent="0.25">
      <c r="W105" s="3">
        <v>42885</v>
      </c>
      <c r="X105" s="2">
        <v>2918.92</v>
      </c>
      <c r="Y105" s="2">
        <f t="shared" si="3"/>
        <v>2.5796197018735367E-3</v>
      </c>
    </row>
    <row r="106" spans="23:25" x14ac:dyDescent="0.25">
      <c r="W106" s="3">
        <v>42884</v>
      </c>
      <c r="X106" s="2">
        <v>2911.4</v>
      </c>
      <c r="Y106" s="2">
        <f t="shared" si="3"/>
        <v>1.6144739340478436E-4</v>
      </c>
    </row>
    <row r="107" spans="23:25" x14ac:dyDescent="0.25">
      <c r="W107" s="3">
        <v>42881</v>
      </c>
      <c r="X107" s="2">
        <v>2910.93</v>
      </c>
      <c r="Y107" s="2">
        <f t="shared" si="3"/>
        <v>-2.6519890868666111E-3</v>
      </c>
    </row>
    <row r="108" spans="23:25" x14ac:dyDescent="0.25">
      <c r="W108" s="3">
        <v>42880</v>
      </c>
      <c r="X108" s="2">
        <v>2918.66</v>
      </c>
      <c r="Y108" s="2">
        <f t="shared" si="3"/>
        <v>3.6796801207466048E-3</v>
      </c>
    </row>
    <row r="109" spans="23:25" x14ac:dyDescent="0.25">
      <c r="W109" s="3">
        <v>42879</v>
      </c>
      <c r="X109" s="2">
        <v>2907.94</v>
      </c>
      <c r="Y109" s="2">
        <f t="shared" si="3"/>
        <v>-2.3725322767087007E-4</v>
      </c>
    </row>
    <row r="110" spans="23:25" x14ac:dyDescent="0.25">
      <c r="W110" s="3">
        <v>42878</v>
      </c>
      <c r="X110" s="2">
        <v>2908.63</v>
      </c>
      <c r="Y110" s="2">
        <f t="shared" si="3"/>
        <v>1.1076636312180089E-3</v>
      </c>
    </row>
    <row r="111" spans="23:25" x14ac:dyDescent="0.25">
      <c r="W111" s="3">
        <v>42877</v>
      </c>
      <c r="X111" s="2">
        <v>2905.41</v>
      </c>
      <c r="Y111" s="2">
        <f t="shared" si="3"/>
        <v>6.9768287119860344E-3</v>
      </c>
    </row>
    <row r="112" spans="23:25" x14ac:dyDescent="0.25">
      <c r="W112" s="3">
        <v>42874</v>
      </c>
      <c r="X112" s="2">
        <v>2885.21</v>
      </c>
      <c r="Y112" s="2">
        <f t="shared" si="3"/>
        <v>-1.4195813845782853E-2</v>
      </c>
    </row>
    <row r="113" spans="23:25" x14ac:dyDescent="0.25">
      <c r="W113" s="3">
        <v>42873</v>
      </c>
      <c r="X113" s="2">
        <v>2926.46</v>
      </c>
      <c r="Y113" s="2">
        <f t="shared" si="3"/>
        <v>9.6898452469417039E-3</v>
      </c>
    </row>
    <row r="114" spans="23:25" x14ac:dyDescent="0.25">
      <c r="W114" s="3">
        <v>42872</v>
      </c>
      <c r="X114" s="2">
        <v>2898.24</v>
      </c>
      <c r="Y114" s="2">
        <f t="shared" si="3"/>
        <v>5.7510202004159442E-3</v>
      </c>
    </row>
    <row r="115" spans="23:25" x14ac:dyDescent="0.25">
      <c r="W115" s="3">
        <v>42871</v>
      </c>
      <c r="X115" s="2">
        <v>2881.62</v>
      </c>
      <c r="Y115" s="2">
        <f t="shared" si="3"/>
        <v>-4.1349419454463311E-3</v>
      </c>
    </row>
    <row r="116" spans="23:25" x14ac:dyDescent="0.25">
      <c r="W116" s="3">
        <v>42870</v>
      </c>
      <c r="X116" s="2">
        <v>2893.56</v>
      </c>
      <c r="Y116" s="2">
        <f t="shared" si="3"/>
        <v>-8.5239569151215003E-3</v>
      </c>
    </row>
    <row r="117" spans="23:25" x14ac:dyDescent="0.25">
      <c r="W117" s="3">
        <v>42867</v>
      </c>
      <c r="X117" s="2">
        <v>2918.33</v>
      </c>
      <c r="Y117" s="2">
        <f t="shared" si="3"/>
        <v>-3.4651527200896134E-3</v>
      </c>
    </row>
    <row r="118" spans="23:25" x14ac:dyDescent="0.25">
      <c r="W118" s="3">
        <v>42866</v>
      </c>
      <c r="X118" s="2">
        <v>2928.46</v>
      </c>
      <c r="Y118" s="2">
        <f t="shared" si="3"/>
        <v>-5.3264800963671961E-3</v>
      </c>
    </row>
    <row r="119" spans="23:25" x14ac:dyDescent="0.25">
      <c r="W119" s="3">
        <v>42865</v>
      </c>
      <c r="X119" s="2">
        <v>2944.1</v>
      </c>
      <c r="Y119" s="2">
        <f t="shared" si="3"/>
        <v>-8.6746065064566245E-3</v>
      </c>
    </row>
    <row r="120" spans="23:25" x14ac:dyDescent="0.25">
      <c r="W120" s="3">
        <v>42864</v>
      </c>
      <c r="X120" s="2">
        <v>2969.75</v>
      </c>
      <c r="Y120" s="2">
        <f t="shared" si="3"/>
        <v>2.9541023111805302E-3</v>
      </c>
    </row>
    <row r="121" spans="23:25" x14ac:dyDescent="0.25">
      <c r="W121" s="3">
        <v>42863</v>
      </c>
      <c r="X121" s="2">
        <v>2960.99</v>
      </c>
      <c r="Y121" s="2">
        <f t="shared" si="3"/>
        <v>3.9693804497159986E-3</v>
      </c>
    </row>
    <row r="122" spans="23:25" x14ac:dyDescent="0.25">
      <c r="W122" s="3">
        <v>42860</v>
      </c>
      <c r="X122" s="2">
        <v>2949.26</v>
      </c>
      <c r="Y122" s="2">
        <f t="shared" si="3"/>
        <v>-1.0224703377115656E-2</v>
      </c>
    </row>
    <row r="123" spans="23:25" x14ac:dyDescent="0.25">
      <c r="W123" s="3">
        <v>42859</v>
      </c>
      <c r="X123" s="2">
        <v>2979.57</v>
      </c>
      <c r="Y123" s="2">
        <f t="shared" si="3"/>
        <v>1.6629824863428958E-2</v>
      </c>
    </row>
    <row r="124" spans="23:25" x14ac:dyDescent="0.25">
      <c r="W124" s="3">
        <v>42858</v>
      </c>
      <c r="X124" s="2">
        <v>2930.43</v>
      </c>
      <c r="Y124" s="2">
        <f t="shared" si="3"/>
        <v>-4.0866006342055242E-3</v>
      </c>
    </row>
    <row r="125" spans="23:25" x14ac:dyDescent="0.25">
      <c r="W125" s="3">
        <v>42857</v>
      </c>
      <c r="X125" s="2">
        <v>2942.43</v>
      </c>
      <c r="Y125" s="2">
        <f t="shared" si="3"/>
        <v>1.4614839526177459E-4</v>
      </c>
    </row>
    <row r="126" spans="23:25" x14ac:dyDescent="0.25">
      <c r="W126" s="3">
        <v>42856</v>
      </c>
      <c r="X126" s="2">
        <v>2942</v>
      </c>
      <c r="Y126" s="2">
        <f t="shared" si="3"/>
        <v>-3.3984707208999852E-4</v>
      </c>
    </row>
    <row r="127" spans="23:25" x14ac:dyDescent="0.25">
      <c r="W127" s="3">
        <v>42853</v>
      </c>
      <c r="X127" s="2">
        <v>2943</v>
      </c>
      <c r="Y127" s="2">
        <f t="shared" si="3"/>
        <v>1.8671855315335964E-3</v>
      </c>
    </row>
    <row r="128" spans="23:25" x14ac:dyDescent="0.25">
      <c r="W128" s="3">
        <v>42852</v>
      </c>
      <c r="X128" s="2">
        <v>2937.51</v>
      </c>
      <c r="Y128" s="2">
        <f t="shared" si="3"/>
        <v>2.324393534846841E-3</v>
      </c>
    </row>
    <row r="129" spans="23:25" x14ac:dyDescent="0.25">
      <c r="W129" s="3">
        <v>42851</v>
      </c>
      <c r="X129" s="2">
        <v>2930.69</v>
      </c>
      <c r="Y129" s="2">
        <f t="shared" si="3"/>
        <v>9.6654555950457938E-3</v>
      </c>
    </row>
    <row r="130" spans="23:25" x14ac:dyDescent="0.25">
      <c r="W130" s="3">
        <v>42850</v>
      </c>
      <c r="X130" s="2">
        <v>2902.5</v>
      </c>
      <c r="Y130" s="2">
        <f t="shared" si="3"/>
        <v>1.0059036158447214E-2</v>
      </c>
    </row>
    <row r="131" spans="23:25" x14ac:dyDescent="0.25">
      <c r="W131" s="3">
        <v>42849</v>
      </c>
      <c r="X131" s="2">
        <v>2873.45</v>
      </c>
      <c r="Y131" s="2">
        <f t="shared" si="3"/>
        <v>-1.7072890768832852E-3</v>
      </c>
    </row>
    <row r="132" spans="23:25" x14ac:dyDescent="0.25">
      <c r="W132" s="3">
        <v>42846</v>
      </c>
      <c r="X132" s="2">
        <v>2878.36</v>
      </c>
      <c r="Y132" s="2">
        <f t="shared" si="3"/>
        <v>9.2352486846258419E-3</v>
      </c>
    </row>
    <row r="133" spans="23:25" x14ac:dyDescent="0.25">
      <c r="W133" s="3">
        <v>42845</v>
      </c>
      <c r="X133" s="2">
        <v>2851.9</v>
      </c>
      <c r="Y133" s="2">
        <f t="shared" si="3"/>
        <v>-6.1697842291921143E-3</v>
      </c>
    </row>
    <row r="134" spans="23:25" x14ac:dyDescent="0.25">
      <c r="W134" s="3">
        <v>42844</v>
      </c>
      <c r="X134" s="2">
        <v>2869.55</v>
      </c>
      <c r="Y134" s="2">
        <f t="shared" ref="Y134:Y197" si="4">LN(X134/X135)</f>
        <v>1.0699823201250345E-2</v>
      </c>
    </row>
    <row r="135" spans="23:25" x14ac:dyDescent="0.25">
      <c r="W135" s="3">
        <v>42843</v>
      </c>
      <c r="X135" s="2">
        <v>2839.01</v>
      </c>
      <c r="Y135" s="2">
        <f t="shared" si="4"/>
        <v>-4.978761872167497E-3</v>
      </c>
    </row>
    <row r="136" spans="23:25" x14ac:dyDescent="0.25">
      <c r="W136" s="3">
        <v>42842</v>
      </c>
      <c r="X136" s="2">
        <v>2853.18</v>
      </c>
      <c r="Y136" s="2">
        <f t="shared" si="4"/>
        <v>-4.727380706896568E-3</v>
      </c>
    </row>
    <row r="137" spans="23:25" x14ac:dyDescent="0.25">
      <c r="W137" s="3">
        <v>42839</v>
      </c>
      <c r="X137" s="2">
        <v>2866.7</v>
      </c>
      <c r="Y137" s="2">
        <f t="shared" si="4"/>
        <v>-8.8912914791527313E-4</v>
      </c>
    </row>
    <row r="138" spans="23:25" x14ac:dyDescent="0.25">
      <c r="W138" s="3">
        <v>42838</v>
      </c>
      <c r="X138" s="2">
        <v>2869.25</v>
      </c>
      <c r="Y138" s="2">
        <f t="shared" si="4"/>
        <v>-9.0226774905368095E-4</v>
      </c>
    </row>
    <row r="139" spans="23:25" x14ac:dyDescent="0.25">
      <c r="W139" s="3">
        <v>42837</v>
      </c>
      <c r="X139" s="2">
        <v>2871.84</v>
      </c>
      <c r="Y139" s="2">
        <f t="shared" si="4"/>
        <v>-1.4057750430855509E-3</v>
      </c>
    </row>
    <row r="140" spans="23:25" x14ac:dyDescent="0.25">
      <c r="W140" s="3">
        <v>42836</v>
      </c>
      <c r="X140" s="2">
        <v>2875.88</v>
      </c>
      <c r="Y140" s="2">
        <f t="shared" si="4"/>
        <v>3.7275389524935422E-3</v>
      </c>
    </row>
    <row r="141" spans="23:25" x14ac:dyDescent="0.25">
      <c r="W141" s="3">
        <v>42835</v>
      </c>
      <c r="X141" s="2">
        <v>2865.18</v>
      </c>
      <c r="Y141" s="2">
        <f t="shared" si="4"/>
        <v>8.5546042078582681E-4</v>
      </c>
    </row>
    <row r="142" spans="23:25" x14ac:dyDescent="0.25">
      <c r="W142" s="3">
        <v>42832</v>
      </c>
      <c r="X142" s="2">
        <v>2862.73</v>
      </c>
      <c r="Y142" s="2">
        <f t="shared" si="4"/>
        <v>2.3676762204828429E-3</v>
      </c>
    </row>
    <row r="143" spans="23:25" x14ac:dyDescent="0.25">
      <c r="W143" s="3">
        <v>42831</v>
      </c>
      <c r="X143" s="2">
        <v>2855.96</v>
      </c>
      <c r="Y143" s="2">
        <f t="shared" si="4"/>
        <v>-1.2562310177464397E-3</v>
      </c>
    </row>
    <row r="144" spans="23:25" x14ac:dyDescent="0.25">
      <c r="W144" s="3">
        <v>42830</v>
      </c>
      <c r="X144" s="2">
        <v>2859.55</v>
      </c>
      <c r="Y144" s="2">
        <f t="shared" si="4"/>
        <v>-2.1065031640402337E-3</v>
      </c>
    </row>
    <row r="145" spans="23:25" x14ac:dyDescent="0.25">
      <c r="W145" s="3">
        <v>42829</v>
      </c>
      <c r="X145" s="2">
        <v>2865.58</v>
      </c>
      <c r="Y145" s="2">
        <f t="shared" si="4"/>
        <v>-1.2903542591727127E-3</v>
      </c>
    </row>
    <row r="146" spans="23:25" x14ac:dyDescent="0.25">
      <c r="W146" s="3">
        <v>42828</v>
      </c>
      <c r="X146" s="2">
        <v>2869.28</v>
      </c>
      <c r="Y146" s="2">
        <f t="shared" si="4"/>
        <v>-1.636701472401793E-3</v>
      </c>
    </row>
    <row r="147" spans="23:25" x14ac:dyDescent="0.25">
      <c r="W147" s="3">
        <v>42825</v>
      </c>
      <c r="X147" s="2">
        <v>2873.98</v>
      </c>
      <c r="Y147" s="2">
        <f t="shared" si="4"/>
        <v>-3.4041048822717377E-3</v>
      </c>
    </row>
    <row r="148" spans="23:25" x14ac:dyDescent="0.25">
      <c r="W148" s="3">
        <v>42824</v>
      </c>
      <c r="X148" s="2">
        <v>2883.78</v>
      </c>
      <c r="Y148" s="2">
        <f t="shared" si="4"/>
        <v>6.5213472361542297E-4</v>
      </c>
    </row>
    <row r="149" spans="23:25" x14ac:dyDescent="0.25">
      <c r="W149" s="3">
        <v>42823</v>
      </c>
      <c r="X149" s="2">
        <v>2881.9</v>
      </c>
      <c r="Y149" s="2">
        <f t="shared" si="4"/>
        <v>-9.1464262878849286E-3</v>
      </c>
    </row>
    <row r="150" spans="23:25" x14ac:dyDescent="0.25">
      <c r="W150" s="3">
        <v>42822</v>
      </c>
      <c r="X150" s="2">
        <v>2908.38</v>
      </c>
      <c r="Y150" s="2">
        <f t="shared" si="4"/>
        <v>-3.6448667350574867E-3</v>
      </c>
    </row>
    <row r="151" spans="23:25" x14ac:dyDescent="0.25">
      <c r="W151" s="3">
        <v>42821</v>
      </c>
      <c r="X151" s="2">
        <v>2919</v>
      </c>
      <c r="Y151" s="2">
        <f t="shared" si="4"/>
        <v>7.3203219938373235E-3</v>
      </c>
    </row>
    <row r="152" spans="23:25" x14ac:dyDescent="0.25">
      <c r="W152" s="3">
        <v>42818</v>
      </c>
      <c r="X152" s="2">
        <v>2897.71</v>
      </c>
      <c r="Y152" s="2">
        <f t="shared" si="4"/>
        <v>-7.125030572163106E-3</v>
      </c>
    </row>
    <row r="153" spans="23:25" x14ac:dyDescent="0.25">
      <c r="W153" s="3">
        <v>42817</v>
      </c>
      <c r="X153" s="2">
        <v>2918.43</v>
      </c>
      <c r="Y153" s="2">
        <f t="shared" si="4"/>
        <v>-9.6238322264128023E-4</v>
      </c>
    </row>
    <row r="154" spans="23:25" x14ac:dyDescent="0.25">
      <c r="W154" s="3">
        <v>42816</v>
      </c>
      <c r="X154" s="2">
        <v>2921.24</v>
      </c>
      <c r="Y154" s="2">
        <f t="shared" si="4"/>
        <v>1.1542856271505224E-3</v>
      </c>
    </row>
    <row r="155" spans="23:25" x14ac:dyDescent="0.25">
      <c r="W155" s="3">
        <v>42815</v>
      </c>
      <c r="X155" s="2">
        <v>2917.87</v>
      </c>
      <c r="Y155" s="2">
        <f t="shared" si="4"/>
        <v>1.6532557805138152E-3</v>
      </c>
    </row>
    <row r="156" spans="23:25" x14ac:dyDescent="0.25">
      <c r="W156" s="3">
        <v>42814</v>
      </c>
      <c r="X156" s="2">
        <v>2913.05</v>
      </c>
      <c r="Y156" s="2">
        <f t="shared" si="4"/>
        <v>-1.7505891120298708E-4</v>
      </c>
    </row>
    <row r="157" spans="23:25" x14ac:dyDescent="0.25">
      <c r="W157" s="3">
        <v>42811</v>
      </c>
      <c r="X157" s="2">
        <v>2913.56</v>
      </c>
      <c r="Y157" s="2">
        <f t="shared" si="4"/>
        <v>-2.926834701265351E-3</v>
      </c>
    </row>
    <row r="158" spans="23:25" x14ac:dyDescent="0.25">
      <c r="W158" s="3">
        <v>42810</v>
      </c>
      <c r="X158" s="2">
        <v>2922.1</v>
      </c>
      <c r="Y158" s="2">
        <f t="shared" si="4"/>
        <v>-1.6447951351681946E-2</v>
      </c>
    </row>
    <row r="159" spans="23:25" x14ac:dyDescent="0.25">
      <c r="W159" s="3">
        <v>42809</v>
      </c>
      <c r="X159" s="2">
        <v>2970.56</v>
      </c>
      <c r="Y159" s="2">
        <f t="shared" si="4"/>
        <v>-8.9447143761953278E-3</v>
      </c>
    </row>
    <row r="160" spans="23:25" x14ac:dyDescent="0.25">
      <c r="W160" s="3">
        <v>42808</v>
      </c>
      <c r="X160" s="2">
        <v>2997.25</v>
      </c>
      <c r="Y160" s="2">
        <f t="shared" si="4"/>
        <v>4.3970077612851665E-3</v>
      </c>
    </row>
    <row r="161" spans="23:25" x14ac:dyDescent="0.25">
      <c r="W161" s="3">
        <v>42807</v>
      </c>
      <c r="X161" s="2">
        <v>2984.1</v>
      </c>
      <c r="Y161" s="2">
        <f t="shared" si="4"/>
        <v>2.0108586434136808E-4</v>
      </c>
    </row>
    <row r="162" spans="23:25" x14ac:dyDescent="0.25">
      <c r="W162" s="3">
        <v>42804</v>
      </c>
      <c r="X162" s="2">
        <v>2983.5</v>
      </c>
      <c r="Y162" s="2">
        <f t="shared" si="4"/>
        <v>-4.8683048423702815E-3</v>
      </c>
    </row>
    <row r="163" spans="23:25" x14ac:dyDescent="0.25">
      <c r="W163" s="3">
        <v>42803</v>
      </c>
      <c r="X163" s="2">
        <v>2998.06</v>
      </c>
      <c r="Y163" s="2">
        <f t="shared" si="4"/>
        <v>1.2282143709772539E-3</v>
      </c>
    </row>
    <row r="164" spans="23:25" x14ac:dyDescent="0.25">
      <c r="W164" s="3">
        <v>42802</v>
      </c>
      <c r="X164" s="2">
        <v>2994.38</v>
      </c>
      <c r="Y164" s="2">
        <f t="shared" si="4"/>
        <v>1.3015222278478429E-2</v>
      </c>
    </row>
    <row r="165" spans="23:25" x14ac:dyDescent="0.25">
      <c r="W165" s="3">
        <v>42801</v>
      </c>
      <c r="X165" s="2">
        <v>2955.66</v>
      </c>
      <c r="Y165" s="2">
        <f t="shared" si="4"/>
        <v>-5.4727730168262073E-3</v>
      </c>
    </row>
    <row r="166" spans="23:25" x14ac:dyDescent="0.25">
      <c r="W166" s="3">
        <v>42800</v>
      </c>
      <c r="X166" s="2">
        <v>2971.88</v>
      </c>
      <c r="Y166" s="2">
        <f t="shared" si="4"/>
        <v>-3.2854432143632093E-3</v>
      </c>
    </row>
    <row r="167" spans="23:25" x14ac:dyDescent="0.25">
      <c r="W167" s="3">
        <v>42797</v>
      </c>
      <c r="X167" s="2">
        <v>2981.66</v>
      </c>
      <c r="Y167" s="2">
        <f t="shared" si="4"/>
        <v>2.3479611419662476E-4</v>
      </c>
    </row>
    <row r="168" spans="23:25" x14ac:dyDescent="0.25">
      <c r="W168" s="3">
        <v>42796</v>
      </c>
      <c r="X168" s="2">
        <v>2980.96</v>
      </c>
      <c r="Y168" s="2">
        <f t="shared" si="4"/>
        <v>1.5459581514601242E-2</v>
      </c>
    </row>
    <row r="169" spans="23:25" x14ac:dyDescent="0.25">
      <c r="W169" s="3">
        <v>42795</v>
      </c>
      <c r="X169" s="2">
        <v>2935.23</v>
      </c>
      <c r="Y169" s="2">
        <f t="shared" si="4"/>
        <v>3.2110314995858606E-3</v>
      </c>
    </row>
    <row r="170" spans="23:25" x14ac:dyDescent="0.25">
      <c r="W170" s="3">
        <v>42794</v>
      </c>
      <c r="X170" s="2">
        <v>2925.82</v>
      </c>
      <c r="Y170" s="2">
        <f t="shared" si="4"/>
        <v>9.9197757834115739E-3</v>
      </c>
    </row>
    <row r="171" spans="23:25" x14ac:dyDescent="0.25">
      <c r="W171" s="3">
        <v>42793</v>
      </c>
      <c r="X171" s="2">
        <v>2896.94</v>
      </c>
      <c r="Y171" s="2">
        <f t="shared" si="4"/>
        <v>2.3673639843529814E-3</v>
      </c>
    </row>
    <row r="172" spans="23:25" x14ac:dyDescent="0.25">
      <c r="W172" s="3">
        <v>42790</v>
      </c>
      <c r="X172" s="2">
        <v>2890.09</v>
      </c>
      <c r="Y172" s="2">
        <f t="shared" si="4"/>
        <v>7.3206209797719657E-3</v>
      </c>
    </row>
    <row r="173" spans="23:25" x14ac:dyDescent="0.25">
      <c r="W173" s="3">
        <v>42789</v>
      </c>
      <c r="X173" s="2">
        <v>2869.01</v>
      </c>
      <c r="Y173" s="2">
        <f t="shared" si="4"/>
        <v>-9.0595384149178958E-3</v>
      </c>
    </row>
    <row r="174" spans="23:25" x14ac:dyDescent="0.25">
      <c r="W174" s="3">
        <v>42788</v>
      </c>
      <c r="X174" s="2">
        <v>2895.12</v>
      </c>
      <c r="Y174" s="2">
        <f t="shared" si="4"/>
        <v>-2.1874976376249269E-3</v>
      </c>
    </row>
    <row r="175" spans="23:25" x14ac:dyDescent="0.25">
      <c r="W175" s="3">
        <v>42787</v>
      </c>
      <c r="X175" s="2">
        <v>2901.46</v>
      </c>
      <c r="Y175" s="2">
        <f t="shared" si="4"/>
        <v>4.2344113861711649E-3</v>
      </c>
    </row>
    <row r="176" spans="23:25" x14ac:dyDescent="0.25">
      <c r="W176" s="3">
        <v>42786</v>
      </c>
      <c r="X176" s="2">
        <v>2889.2</v>
      </c>
      <c r="Y176" s="2">
        <f t="shared" si="4"/>
        <v>-8.1650168182481251E-4</v>
      </c>
    </row>
    <row r="177" spans="23:25" x14ac:dyDescent="0.25">
      <c r="W177" s="3">
        <v>42783</v>
      </c>
      <c r="X177" s="2">
        <v>2891.56</v>
      </c>
      <c r="Y177" s="2">
        <f t="shared" si="4"/>
        <v>5.2566366301774426E-3</v>
      </c>
    </row>
    <row r="178" spans="23:25" x14ac:dyDescent="0.25">
      <c r="W178" s="3">
        <v>42782</v>
      </c>
      <c r="X178" s="2">
        <v>2876.4</v>
      </c>
      <c r="Y178" s="2">
        <f t="shared" si="4"/>
        <v>1.6248766216097931E-3</v>
      </c>
    </row>
    <row r="179" spans="23:25" x14ac:dyDescent="0.25">
      <c r="W179" s="3">
        <v>42781</v>
      </c>
      <c r="X179" s="2">
        <v>2871.73</v>
      </c>
      <c r="Y179" s="2">
        <f t="shared" si="4"/>
        <v>-9.7106816419105274E-4</v>
      </c>
    </row>
    <row r="180" spans="23:25" x14ac:dyDescent="0.25">
      <c r="W180" s="3">
        <v>42780</v>
      </c>
      <c r="X180" s="2">
        <v>2874.52</v>
      </c>
      <c r="Y180" s="2">
        <f t="shared" si="4"/>
        <v>1.6351892768018528E-4</v>
      </c>
    </row>
    <row r="181" spans="23:25" x14ac:dyDescent="0.25">
      <c r="W181" s="3">
        <v>42779</v>
      </c>
      <c r="X181" s="2">
        <v>2874.05</v>
      </c>
      <c r="Y181" s="2">
        <f t="shared" si="4"/>
        <v>7.0076735394917142E-3</v>
      </c>
    </row>
    <row r="182" spans="23:25" x14ac:dyDescent="0.25">
      <c r="W182" s="3">
        <v>42776</v>
      </c>
      <c r="X182" s="2">
        <v>2853.98</v>
      </c>
      <c r="Y182" s="2">
        <f t="shared" si="4"/>
        <v>-2.3098901523740814E-3</v>
      </c>
    </row>
    <row r="183" spans="23:25" x14ac:dyDescent="0.25">
      <c r="W183" s="3">
        <v>42775</v>
      </c>
      <c r="X183" s="2">
        <v>2860.58</v>
      </c>
      <c r="Y183" s="2">
        <f t="shared" si="4"/>
        <v>-7.0054473116989199E-3</v>
      </c>
    </row>
    <row r="184" spans="23:25" x14ac:dyDescent="0.25">
      <c r="W184" s="3">
        <v>42774</v>
      </c>
      <c r="X184" s="2">
        <v>2880.69</v>
      </c>
      <c r="Y184" s="2">
        <f t="shared" si="4"/>
        <v>9.2347514989512911E-3</v>
      </c>
    </row>
    <row r="185" spans="23:25" x14ac:dyDescent="0.25">
      <c r="W185" s="3">
        <v>42773</v>
      </c>
      <c r="X185" s="2">
        <v>2854.21</v>
      </c>
      <c r="Y185" s="2">
        <f t="shared" si="4"/>
        <v>-7.6699340608483784E-4</v>
      </c>
    </row>
    <row r="186" spans="23:25" x14ac:dyDescent="0.25">
      <c r="W186" s="3">
        <v>42772</v>
      </c>
      <c r="X186" s="2">
        <v>2856.4</v>
      </c>
      <c r="Y186" s="2">
        <f t="shared" si="4"/>
        <v>1.5626262302302295E-3</v>
      </c>
    </row>
    <row r="187" spans="23:25" x14ac:dyDescent="0.25">
      <c r="W187" s="3">
        <v>42769</v>
      </c>
      <c r="X187" s="2">
        <v>2851.94</v>
      </c>
      <c r="Y187" s="2">
        <f t="shared" si="4"/>
        <v>-9.1447877117501776E-3</v>
      </c>
    </row>
    <row r="188" spans="23:25" x14ac:dyDescent="0.25">
      <c r="W188" s="3">
        <v>42768</v>
      </c>
      <c r="X188" s="2">
        <v>2878.14</v>
      </c>
      <c r="Y188" s="2">
        <f t="shared" si="4"/>
        <v>-9.4027289239853595E-3</v>
      </c>
    </row>
    <row r="189" spans="23:25" x14ac:dyDescent="0.25">
      <c r="W189" s="3">
        <v>42767</v>
      </c>
      <c r="X189" s="2">
        <v>2905.33</v>
      </c>
      <c r="Y189" s="2">
        <f t="shared" si="4"/>
        <v>-6.1935000022158761E-3</v>
      </c>
    </row>
    <row r="190" spans="23:25" x14ac:dyDescent="0.25">
      <c r="W190" s="3">
        <v>42766</v>
      </c>
      <c r="X190" s="2">
        <v>2923.38</v>
      </c>
      <c r="Y190" s="2">
        <f t="shared" si="4"/>
        <v>-3.1148204449543411E-3</v>
      </c>
    </row>
    <row r="191" spans="23:25" x14ac:dyDescent="0.25">
      <c r="W191" s="3">
        <v>42765</v>
      </c>
      <c r="X191" s="2">
        <v>2932.5</v>
      </c>
      <c r="Y191" s="2">
        <f t="shared" si="4"/>
        <v>0</v>
      </c>
    </row>
    <row r="192" spans="23:25" x14ac:dyDescent="0.25">
      <c r="W192" s="3">
        <v>42762</v>
      </c>
      <c r="X192" s="2">
        <v>2932.5</v>
      </c>
      <c r="Y192" s="2">
        <f t="shared" si="4"/>
        <v>-2.5542798050967423E-3</v>
      </c>
    </row>
    <row r="193" spans="23:25" x14ac:dyDescent="0.25">
      <c r="W193" s="3">
        <v>42761</v>
      </c>
      <c r="X193" s="2">
        <v>2940</v>
      </c>
      <c r="Y193" s="2">
        <f t="shared" si="4"/>
        <v>4.6194970028309761E-3</v>
      </c>
    </row>
    <row r="194" spans="23:25" x14ac:dyDescent="0.25">
      <c r="W194" s="3">
        <v>42760</v>
      </c>
      <c r="X194" s="2">
        <v>2926.45</v>
      </c>
      <c r="Y194" s="2">
        <f t="shared" si="4"/>
        <v>-1.4682786220412839E-3</v>
      </c>
    </row>
    <row r="195" spans="23:25" x14ac:dyDescent="0.25">
      <c r="W195" s="3">
        <v>42759</v>
      </c>
      <c r="X195" s="2">
        <v>2930.75</v>
      </c>
      <c r="Y195" s="2">
        <f t="shared" si="4"/>
        <v>8.7046319255591157E-4</v>
      </c>
    </row>
    <row r="196" spans="23:25" x14ac:dyDescent="0.25">
      <c r="W196" s="3">
        <v>42758</v>
      </c>
      <c r="X196" s="2">
        <v>2928.2</v>
      </c>
      <c r="Y196" s="2">
        <f t="shared" si="4"/>
        <v>2.5885533438197187E-3</v>
      </c>
    </row>
    <row r="197" spans="23:25" x14ac:dyDescent="0.25">
      <c r="W197" s="3">
        <v>42755</v>
      </c>
      <c r="X197" s="2">
        <v>2920.63</v>
      </c>
      <c r="Y197" s="2">
        <f t="shared" si="4"/>
        <v>-9.2563906209370637E-3</v>
      </c>
    </row>
    <row r="198" spans="23:25" x14ac:dyDescent="0.25">
      <c r="W198" s="3">
        <v>42754</v>
      </c>
      <c r="X198" s="2">
        <v>2947.79</v>
      </c>
      <c r="Y198" s="2">
        <f t="shared" ref="Y198:Y261" si="5">LN(X198/X199)</f>
        <v>4.8253992793829371E-3</v>
      </c>
    </row>
    <row r="199" spans="23:25" x14ac:dyDescent="0.25">
      <c r="W199" s="3">
        <v>42753</v>
      </c>
      <c r="X199" s="2">
        <v>2933.6</v>
      </c>
      <c r="Y199" s="2">
        <f t="shared" si="5"/>
        <v>4.8487967051294512E-3</v>
      </c>
    </row>
    <row r="200" spans="23:25" x14ac:dyDescent="0.25">
      <c r="W200" s="3">
        <v>42752</v>
      </c>
      <c r="X200" s="2">
        <v>2919.41</v>
      </c>
      <c r="Y200" s="2">
        <f t="shared" si="5"/>
        <v>-8.7272760337003315E-3</v>
      </c>
    </row>
    <row r="201" spans="23:25" x14ac:dyDescent="0.25">
      <c r="W201" s="3">
        <v>42751</v>
      </c>
      <c r="X201" s="2">
        <v>2945</v>
      </c>
      <c r="Y201" s="2">
        <f t="shared" si="5"/>
        <v>-7.6371508654974891E-4</v>
      </c>
    </row>
    <row r="202" spans="23:25" x14ac:dyDescent="0.25">
      <c r="W202" s="3">
        <v>42748</v>
      </c>
      <c r="X202" s="2">
        <v>2947.25</v>
      </c>
      <c r="Y202" s="2">
        <f t="shared" si="5"/>
        <v>7.8652722373848474E-3</v>
      </c>
    </row>
    <row r="203" spans="23:25" x14ac:dyDescent="0.25">
      <c r="W203" s="3">
        <v>42747</v>
      </c>
      <c r="X203" s="2">
        <v>2924.16</v>
      </c>
      <c r="Y203" s="2">
        <f t="shared" si="5"/>
        <v>-1.6826610903812603E-2</v>
      </c>
    </row>
    <row r="204" spans="23:25" x14ac:dyDescent="0.25">
      <c r="W204" s="3">
        <v>42746</v>
      </c>
      <c r="X204" s="2">
        <v>2973.78</v>
      </c>
      <c r="Y204" s="2">
        <f t="shared" si="5"/>
        <v>6.5044390529352758E-3</v>
      </c>
    </row>
    <row r="205" spans="23:25" x14ac:dyDescent="0.25">
      <c r="W205" s="3">
        <v>42745</v>
      </c>
      <c r="X205" s="2">
        <v>2954.5</v>
      </c>
      <c r="Y205" s="2">
        <f t="shared" si="5"/>
        <v>8.6683639579958598E-3</v>
      </c>
    </row>
    <row r="206" spans="23:25" x14ac:dyDescent="0.25">
      <c r="W206" s="3">
        <v>42744</v>
      </c>
      <c r="X206" s="2">
        <v>2929</v>
      </c>
      <c r="Y206" s="2">
        <f t="shared" si="5"/>
        <v>1.9616359630754017E-3</v>
      </c>
    </row>
    <row r="207" spans="23:25" x14ac:dyDescent="0.25">
      <c r="W207" s="3">
        <v>42741</v>
      </c>
      <c r="X207" s="2">
        <v>2923.26</v>
      </c>
      <c r="Y207" s="2">
        <f t="shared" si="5"/>
        <v>-2.5828154732046847E-3</v>
      </c>
    </row>
    <row r="208" spans="23:25" x14ac:dyDescent="0.25">
      <c r="W208" s="3">
        <v>42740</v>
      </c>
      <c r="X208" s="2">
        <v>2930.82</v>
      </c>
      <c r="Y208" s="2">
        <f t="shared" si="5"/>
        <v>-1.309450312480367E-2</v>
      </c>
    </row>
    <row r="209" spans="23:25" x14ac:dyDescent="0.25">
      <c r="W209" s="3">
        <v>42739</v>
      </c>
      <c r="X209" s="2">
        <v>2969.45</v>
      </c>
      <c r="Y209" s="2">
        <f t="shared" si="5"/>
        <v>-4.9214433638114273E-3</v>
      </c>
    </row>
    <row r="210" spans="23:25" x14ac:dyDescent="0.25">
      <c r="W210" s="3">
        <v>42738</v>
      </c>
      <c r="X210" s="2">
        <v>2984.1</v>
      </c>
      <c r="Y210" s="2">
        <f t="shared" si="5"/>
        <v>-5.9805393669292925E-3</v>
      </c>
    </row>
    <row r="211" spans="23:25" x14ac:dyDescent="0.25">
      <c r="W211" s="3">
        <v>42737</v>
      </c>
      <c r="X211" s="2">
        <v>3002</v>
      </c>
      <c r="Y211" s="2">
        <f t="shared" si="5"/>
        <v>0</v>
      </c>
    </row>
    <row r="212" spans="23:25" x14ac:dyDescent="0.25">
      <c r="W212" s="3">
        <v>42734</v>
      </c>
      <c r="X212" s="2">
        <v>3002</v>
      </c>
      <c r="Y212" s="2">
        <f t="shared" si="5"/>
        <v>-2.4314165785847732E-4</v>
      </c>
    </row>
    <row r="213" spans="23:25" x14ac:dyDescent="0.25">
      <c r="W213" s="3">
        <v>42733</v>
      </c>
      <c r="X213" s="2">
        <v>3002.73</v>
      </c>
      <c r="Y213" s="2">
        <f t="shared" si="5"/>
        <v>-8.3771581907127243E-3</v>
      </c>
    </row>
    <row r="214" spans="23:25" x14ac:dyDescent="0.25">
      <c r="W214" s="3">
        <v>42732</v>
      </c>
      <c r="X214" s="2">
        <v>3027.99</v>
      </c>
      <c r="Y214" s="2">
        <f t="shared" si="5"/>
        <v>1.0087064562500884E-2</v>
      </c>
    </row>
    <row r="215" spans="23:25" x14ac:dyDescent="0.25">
      <c r="W215" s="3">
        <v>42731</v>
      </c>
      <c r="X215" s="2">
        <v>2997.6</v>
      </c>
      <c r="Y215" s="2">
        <f t="shared" si="5"/>
        <v>-9.436432328617121E-4</v>
      </c>
    </row>
    <row r="216" spans="23:25" x14ac:dyDescent="0.25">
      <c r="W216" s="3">
        <v>42727</v>
      </c>
      <c r="X216" s="2">
        <v>3000.43</v>
      </c>
      <c r="Y216" s="2">
        <f t="shared" si="5"/>
        <v>1.3941049637452444E-3</v>
      </c>
    </row>
    <row r="217" spans="23:25" x14ac:dyDescent="0.25">
      <c r="W217" s="3">
        <v>42726</v>
      </c>
      <c r="X217" s="2">
        <v>2996.25</v>
      </c>
      <c r="Y217" s="2">
        <f t="shared" si="5"/>
        <v>1.4352302317495718E-4</v>
      </c>
    </row>
    <row r="218" spans="23:25" x14ac:dyDescent="0.25">
      <c r="W218" s="3">
        <v>42725</v>
      </c>
      <c r="X218" s="2">
        <v>2995.82</v>
      </c>
      <c r="Y218" s="2">
        <f t="shared" si="5"/>
        <v>1.3352828482742028E-4</v>
      </c>
    </row>
    <row r="219" spans="23:25" x14ac:dyDescent="0.25">
      <c r="W219" s="3">
        <v>42724</v>
      </c>
      <c r="X219" s="2">
        <v>2995.42</v>
      </c>
      <c r="Y219" s="2">
        <f t="shared" si="5"/>
        <v>-3.7753057501342027E-3</v>
      </c>
    </row>
    <row r="220" spans="23:25" x14ac:dyDescent="0.25">
      <c r="W220" s="3">
        <v>42723</v>
      </c>
      <c r="X220" s="2">
        <v>3006.75</v>
      </c>
      <c r="Y220" s="2">
        <f t="shared" si="5"/>
        <v>-4.089959207299736E-4</v>
      </c>
    </row>
    <row r="221" spans="23:25" x14ac:dyDescent="0.25">
      <c r="W221" s="3">
        <v>42720</v>
      </c>
      <c r="X221" s="2">
        <v>3007.98</v>
      </c>
      <c r="Y221" s="2">
        <f t="shared" si="5"/>
        <v>1.930065688930471E-3</v>
      </c>
    </row>
    <row r="222" spans="23:25" x14ac:dyDescent="0.25">
      <c r="W222" s="3">
        <v>42719</v>
      </c>
      <c r="X222" s="2">
        <v>3002.18</v>
      </c>
      <c r="Y222" s="2">
        <f t="shared" si="5"/>
        <v>1.3376073567624922E-2</v>
      </c>
    </row>
    <row r="223" spans="23:25" x14ac:dyDescent="0.25">
      <c r="W223" s="3">
        <v>42718</v>
      </c>
      <c r="X223" s="2">
        <v>2962.29</v>
      </c>
      <c r="Y223" s="2">
        <f t="shared" si="5"/>
        <v>-3.1042579518146861E-3</v>
      </c>
    </row>
    <row r="224" spans="23:25" x14ac:dyDescent="0.25">
      <c r="W224" s="3">
        <v>42717</v>
      </c>
      <c r="X224" s="2">
        <v>2971.5</v>
      </c>
      <c r="Y224" s="2">
        <f t="shared" si="5"/>
        <v>-7.3162634685153445E-3</v>
      </c>
    </row>
    <row r="225" spans="23:25" x14ac:dyDescent="0.25">
      <c r="W225" s="3">
        <v>42716</v>
      </c>
      <c r="X225" s="2">
        <v>2993.32</v>
      </c>
      <c r="Y225" s="2">
        <f t="shared" si="5"/>
        <v>-4.2970098770146042E-3</v>
      </c>
    </row>
    <row r="226" spans="23:25" x14ac:dyDescent="0.25">
      <c r="W226" s="3">
        <v>42713</v>
      </c>
      <c r="X226" s="2">
        <v>3006.21</v>
      </c>
      <c r="Y226" s="2">
        <f t="shared" si="5"/>
        <v>7.3541526821983415E-4</v>
      </c>
    </row>
    <row r="227" spans="23:25" x14ac:dyDescent="0.25">
      <c r="W227" s="3">
        <v>42712</v>
      </c>
      <c r="X227" s="2">
        <v>3004</v>
      </c>
      <c r="Y227" s="2">
        <f t="shared" si="5"/>
        <v>-1.4313223279087812E-4</v>
      </c>
    </row>
    <row r="228" spans="23:25" x14ac:dyDescent="0.25">
      <c r="W228" s="3">
        <v>42711</v>
      </c>
      <c r="X228" s="2">
        <v>3004.43</v>
      </c>
      <c r="Y228" s="2">
        <f t="shared" si="5"/>
        <v>5.3934919839093742E-4</v>
      </c>
    </row>
    <row r="229" spans="23:25" x14ac:dyDescent="0.25">
      <c r="W229" s="3">
        <v>42710</v>
      </c>
      <c r="X229" s="2">
        <v>3002.81</v>
      </c>
      <c r="Y229" s="2">
        <f t="shared" si="5"/>
        <v>-1.1782544139596117E-2</v>
      </c>
    </row>
    <row r="230" spans="23:25" x14ac:dyDescent="0.25">
      <c r="W230" s="3">
        <v>42709</v>
      </c>
      <c r="X230" s="2">
        <v>3038.4</v>
      </c>
      <c r="Y230" s="2">
        <f t="shared" si="5"/>
        <v>-1.6322096376639304E-2</v>
      </c>
    </row>
    <row r="231" spans="23:25" x14ac:dyDescent="0.25">
      <c r="W231" s="3">
        <v>42706</v>
      </c>
      <c r="X231" s="2">
        <v>3088.4</v>
      </c>
      <c r="Y231" s="2">
        <f t="shared" si="5"/>
        <v>5.0183993890294976E-3</v>
      </c>
    </row>
    <row r="232" spans="23:25" x14ac:dyDescent="0.25">
      <c r="W232" s="3">
        <v>42705</v>
      </c>
      <c r="X232" s="2">
        <v>3072.94</v>
      </c>
      <c r="Y232" s="2">
        <f t="shared" si="5"/>
        <v>-2.3752930588802248E-4</v>
      </c>
    </row>
    <row r="233" spans="23:25" x14ac:dyDescent="0.25">
      <c r="W233" s="3">
        <v>42704</v>
      </c>
      <c r="X233" s="2">
        <v>3073.67</v>
      </c>
      <c r="Y233" s="2">
        <f t="shared" si="5"/>
        <v>-2.7927562377267859E-2</v>
      </c>
    </row>
    <row r="234" spans="23:25" x14ac:dyDescent="0.25">
      <c r="W234" s="3">
        <v>42703</v>
      </c>
      <c r="X234" s="2">
        <v>3160.72</v>
      </c>
      <c r="Y234" s="2">
        <f t="shared" si="5"/>
        <v>3.2259830298783706E-3</v>
      </c>
    </row>
    <row r="235" spans="23:25" x14ac:dyDescent="0.25">
      <c r="W235" s="3">
        <v>42702</v>
      </c>
      <c r="X235" s="2">
        <v>3150.54</v>
      </c>
      <c r="Y235" s="2">
        <f t="shared" si="5"/>
        <v>-7.1036458842867493E-3</v>
      </c>
    </row>
    <row r="236" spans="23:25" x14ac:dyDescent="0.25">
      <c r="W236" s="3">
        <v>42699</v>
      </c>
      <c r="X236" s="2">
        <v>3173</v>
      </c>
      <c r="Y236" s="2">
        <f t="shared" si="5"/>
        <v>-3.9387136670519064E-4</v>
      </c>
    </row>
    <row r="237" spans="23:25" x14ac:dyDescent="0.25">
      <c r="W237" s="3">
        <v>42698</v>
      </c>
      <c r="X237" s="2">
        <v>3174.25</v>
      </c>
      <c r="Y237" s="2">
        <f t="shared" si="5"/>
        <v>9.4514980694752752E-5</v>
      </c>
    </row>
    <row r="238" spans="23:25" x14ac:dyDescent="0.25">
      <c r="W238" s="3">
        <v>42697</v>
      </c>
      <c r="X238" s="2">
        <v>3173.95</v>
      </c>
      <c r="Y238" s="2">
        <f t="shared" si="5"/>
        <v>7.0380520819465853E-3</v>
      </c>
    </row>
    <row r="239" spans="23:25" x14ac:dyDescent="0.25">
      <c r="W239" s="3">
        <v>42696</v>
      </c>
      <c r="X239" s="2">
        <v>3151.69</v>
      </c>
      <c r="Y239" s="2">
        <f t="shared" si="5"/>
        <v>7.935399916166112E-4</v>
      </c>
    </row>
    <row r="240" spans="23:25" x14ac:dyDescent="0.25">
      <c r="W240" s="3">
        <v>42695</v>
      </c>
      <c r="X240" s="2">
        <v>3149.19</v>
      </c>
      <c r="Y240" s="2">
        <f t="shared" si="5"/>
        <v>-1.0427504578113408E-2</v>
      </c>
    </row>
    <row r="241" spans="23:25" x14ac:dyDescent="0.25">
      <c r="W241" s="3">
        <v>42692</v>
      </c>
      <c r="X241" s="2">
        <v>3182.2</v>
      </c>
      <c r="Y241" s="2">
        <f t="shared" si="5"/>
        <v>7.4407240832111161E-3</v>
      </c>
    </row>
    <row r="242" spans="23:25" x14ac:dyDescent="0.25">
      <c r="W242" s="3">
        <v>42691</v>
      </c>
      <c r="X242" s="2">
        <v>3158.61</v>
      </c>
      <c r="Y242" s="2">
        <f t="shared" si="5"/>
        <v>8.3102266813451647E-3</v>
      </c>
    </row>
    <row r="243" spans="23:25" x14ac:dyDescent="0.25">
      <c r="W243" s="3">
        <v>42690</v>
      </c>
      <c r="X243" s="2">
        <v>3132.47</v>
      </c>
      <c r="Y243" s="2">
        <f t="shared" si="5"/>
        <v>3.9022941883700554E-3</v>
      </c>
    </row>
    <row r="244" spans="23:25" x14ac:dyDescent="0.25">
      <c r="W244" s="3">
        <v>42689</v>
      </c>
      <c r="X244" s="2">
        <v>3120.27</v>
      </c>
      <c r="Y244" s="2">
        <f t="shared" si="5"/>
        <v>-1.1338741269403165E-3</v>
      </c>
    </row>
    <row r="245" spans="23:25" x14ac:dyDescent="0.25">
      <c r="W245" s="3">
        <v>42688</v>
      </c>
      <c r="X245" s="2">
        <v>3123.81</v>
      </c>
      <c r="Y245" s="2">
        <f t="shared" si="5"/>
        <v>2.572329584390828E-2</v>
      </c>
    </row>
    <row r="246" spans="23:25" x14ac:dyDescent="0.25">
      <c r="W246" s="3">
        <v>42685</v>
      </c>
      <c r="X246" s="2">
        <v>3044.48</v>
      </c>
      <c r="Y246" s="2">
        <f t="shared" si="5"/>
        <v>-2.3694868332798154E-2</v>
      </c>
    </row>
    <row r="247" spans="23:25" x14ac:dyDescent="0.25">
      <c r="W247" s="3">
        <v>42684</v>
      </c>
      <c r="X247" s="2">
        <v>3117.48</v>
      </c>
      <c r="Y247" s="2">
        <f t="shared" si="5"/>
        <v>3.8189386088256345E-2</v>
      </c>
    </row>
    <row r="248" spans="23:25" x14ac:dyDescent="0.25">
      <c r="W248" s="3">
        <v>42683</v>
      </c>
      <c r="X248" s="2">
        <v>3000.67</v>
      </c>
      <c r="Y248" s="2">
        <f t="shared" si="5"/>
        <v>1.6298491254831474E-2</v>
      </c>
    </row>
    <row r="249" spans="23:25" x14ac:dyDescent="0.25">
      <c r="W249" s="3">
        <v>42682</v>
      </c>
      <c r="X249" s="2">
        <v>2952.16</v>
      </c>
      <c r="Y249" s="2">
        <f t="shared" si="5"/>
        <v>-2.9287514328809425E-2</v>
      </c>
    </row>
    <row r="250" spans="23:25" x14ac:dyDescent="0.25">
      <c r="W250" s="3">
        <v>42681</v>
      </c>
      <c r="X250" s="2">
        <v>3039.9</v>
      </c>
      <c r="Y250" s="2">
        <f t="shared" si="5"/>
        <v>-6.7536811687429832E-3</v>
      </c>
    </row>
    <row r="251" spans="23:25" x14ac:dyDescent="0.25">
      <c r="W251" s="3">
        <v>42678</v>
      </c>
      <c r="X251" s="2">
        <v>3060.5</v>
      </c>
      <c r="Y251" s="2">
        <f t="shared" si="5"/>
        <v>-3.9685891546513427E-3</v>
      </c>
    </row>
    <row r="252" spans="23:25" x14ac:dyDescent="0.25">
      <c r="W252" s="3">
        <v>42677</v>
      </c>
      <c r="X252" s="2">
        <v>3072.67</v>
      </c>
      <c r="Y252" s="2">
        <f t="shared" si="5"/>
        <v>3.6457028309689764E-4</v>
      </c>
    </row>
    <row r="253" spans="23:25" x14ac:dyDescent="0.25">
      <c r="W253" s="3">
        <v>42676</v>
      </c>
      <c r="X253" s="2">
        <v>3071.55</v>
      </c>
      <c r="Y253" s="2">
        <f t="shared" si="5"/>
        <v>7.9362123534975244E-3</v>
      </c>
    </row>
    <row r="254" spans="23:25" x14ac:dyDescent="0.25">
      <c r="W254" s="3">
        <v>42675</v>
      </c>
      <c r="X254" s="2">
        <v>3047.27</v>
      </c>
      <c r="Y254" s="2">
        <f t="shared" si="5"/>
        <v>1.337636911771934E-2</v>
      </c>
    </row>
    <row r="255" spans="23:25" x14ac:dyDescent="0.25">
      <c r="W255" s="3">
        <v>42674</v>
      </c>
      <c r="X255" s="2">
        <v>3006.78</v>
      </c>
      <c r="Y255" s="2">
        <f t="shared" si="5"/>
        <v>6.1383041567163515E-3</v>
      </c>
    </row>
    <row r="256" spans="23:25" x14ac:dyDescent="0.25">
      <c r="W256" s="3">
        <v>42671</v>
      </c>
      <c r="X256" s="2">
        <v>2988.38</v>
      </c>
      <c r="Y256" s="2">
        <f t="shared" si="5"/>
        <v>9.4441980427048006E-3</v>
      </c>
    </row>
    <row r="257" spans="23:25" x14ac:dyDescent="0.25">
      <c r="W257" s="3">
        <v>42670</v>
      </c>
      <c r="X257" s="2">
        <v>2960.29</v>
      </c>
      <c r="Y257" s="2">
        <f t="shared" si="5"/>
        <v>-3.8637683686929291E-3</v>
      </c>
    </row>
    <row r="258" spans="23:25" x14ac:dyDescent="0.25">
      <c r="W258" s="3">
        <v>42669</v>
      </c>
      <c r="X258" s="2">
        <v>2971.75</v>
      </c>
      <c r="Y258" s="2">
        <f t="shared" si="5"/>
        <v>1.2034776555373798E-2</v>
      </c>
    </row>
    <row r="259" spans="23:25" x14ac:dyDescent="0.25">
      <c r="W259" s="3">
        <v>42668</v>
      </c>
      <c r="X259" s="2">
        <v>2936.2</v>
      </c>
      <c r="Y259" s="2">
        <f t="shared" si="5"/>
        <v>-8.0684014134034727E-4</v>
      </c>
    </row>
    <row r="260" spans="23:25" x14ac:dyDescent="0.25">
      <c r="W260" s="3">
        <v>42667</v>
      </c>
      <c r="X260" s="2">
        <v>2938.57</v>
      </c>
      <c r="Y260" s="2">
        <f t="shared" si="5"/>
        <v>1.8393190169838966E-3</v>
      </c>
    </row>
    <row r="261" spans="23:25" x14ac:dyDescent="0.25">
      <c r="W261" s="3">
        <v>42664</v>
      </c>
      <c r="X261" s="2">
        <v>2933.17</v>
      </c>
      <c r="Y261" s="2">
        <f t="shared" si="5"/>
        <v>1.030133189749985E-3</v>
      </c>
    </row>
    <row r="262" spans="23:25" x14ac:dyDescent="0.25">
      <c r="W262" s="3">
        <v>42663</v>
      </c>
      <c r="X262" s="2">
        <v>2930.15</v>
      </c>
      <c r="Y262" s="2">
        <f t="shared" ref="Y262:Y325" si="6">LN(X262/X263)</f>
        <v>4.4430760023134487E-3</v>
      </c>
    </row>
    <row r="263" spans="23:25" x14ac:dyDescent="0.25">
      <c r="W263" s="3">
        <v>42662</v>
      </c>
      <c r="X263" s="2">
        <v>2917.16</v>
      </c>
      <c r="Y263" s="2">
        <f t="shared" si="6"/>
        <v>3.6746944479585215E-3</v>
      </c>
    </row>
    <row r="264" spans="23:25" x14ac:dyDescent="0.25">
      <c r="W264" s="3">
        <v>42661</v>
      </c>
      <c r="X264" s="2">
        <v>2906.46</v>
      </c>
      <c r="Y264" s="2">
        <f t="shared" si="6"/>
        <v>-4.6477704726330732E-3</v>
      </c>
    </row>
    <row r="265" spans="23:25" x14ac:dyDescent="0.25">
      <c r="W265" s="3">
        <v>42660</v>
      </c>
      <c r="X265" s="2">
        <v>2920</v>
      </c>
      <c r="Y265" s="2">
        <f t="shared" si="6"/>
        <v>-7.120751814041809E-4</v>
      </c>
    </row>
    <row r="266" spans="23:25" x14ac:dyDescent="0.25">
      <c r="W266" s="3">
        <v>42657</v>
      </c>
      <c r="X266" s="2">
        <v>2922.08</v>
      </c>
      <c r="Y266" s="2">
        <f t="shared" si="6"/>
        <v>1.3047165120157252E-3</v>
      </c>
    </row>
    <row r="267" spans="23:25" x14ac:dyDescent="0.25">
      <c r="W267" s="3">
        <v>42656</v>
      </c>
      <c r="X267" s="2">
        <v>2918.27</v>
      </c>
      <c r="Y267" s="2">
        <f t="shared" si="6"/>
        <v>4.6574175117993092E-3</v>
      </c>
    </row>
    <row r="268" spans="23:25" x14ac:dyDescent="0.25">
      <c r="W268" s="3">
        <v>42655</v>
      </c>
      <c r="X268" s="2">
        <v>2904.71</v>
      </c>
      <c r="Y268" s="2">
        <f t="shared" si="6"/>
        <v>-5.7567797527514923E-3</v>
      </c>
    </row>
    <row r="269" spans="23:25" x14ac:dyDescent="0.25">
      <c r="W269" s="3">
        <v>42654</v>
      </c>
      <c r="X269" s="2">
        <v>2921.48</v>
      </c>
      <c r="Y269" s="2">
        <f t="shared" si="6"/>
        <v>-1.9354999185922388E-3</v>
      </c>
    </row>
    <row r="270" spans="23:25" x14ac:dyDescent="0.25">
      <c r="W270" s="3">
        <v>42650</v>
      </c>
      <c r="X270" s="2">
        <v>2927.14</v>
      </c>
      <c r="Y270" s="2">
        <f t="shared" si="6"/>
        <v>7.8747585963950661E-3</v>
      </c>
    </row>
    <row r="271" spans="23:25" x14ac:dyDescent="0.25">
      <c r="W271" s="3">
        <v>42649</v>
      </c>
      <c r="X271" s="2">
        <v>2904.18</v>
      </c>
      <c r="Y271" s="2">
        <f t="shared" si="6"/>
        <v>-8.6363043319183166E-3</v>
      </c>
    </row>
    <row r="272" spans="23:25" x14ac:dyDescent="0.25">
      <c r="W272" s="3">
        <v>42648</v>
      </c>
      <c r="X272" s="2">
        <v>2929.37</v>
      </c>
      <c r="Y272" s="2">
        <f t="shared" si="6"/>
        <v>-1.5906974912300042E-2</v>
      </c>
    </row>
    <row r="273" spans="23:25" x14ac:dyDescent="0.25">
      <c r="W273" s="3">
        <v>42647</v>
      </c>
      <c r="X273" s="2">
        <v>2976.34</v>
      </c>
      <c r="Y273" s="2">
        <f t="shared" si="6"/>
        <v>1.5292697027804402E-2</v>
      </c>
    </row>
    <row r="274" spans="23:25" x14ac:dyDescent="0.25">
      <c r="W274" s="3">
        <v>42646</v>
      </c>
      <c r="X274" s="2">
        <v>2931.17</v>
      </c>
      <c r="Y274" s="2">
        <f t="shared" si="6"/>
        <v>1.6896344492740602E-2</v>
      </c>
    </row>
    <row r="275" spans="23:25" x14ac:dyDescent="0.25">
      <c r="W275" s="3">
        <v>42643</v>
      </c>
      <c r="X275" s="2">
        <v>2882.06</v>
      </c>
      <c r="Y275" s="2">
        <f t="shared" si="6"/>
        <v>-3.9511576752507471E-3</v>
      </c>
    </row>
    <row r="276" spans="23:25" x14ac:dyDescent="0.25">
      <c r="W276" s="3">
        <v>42642</v>
      </c>
      <c r="X276" s="2">
        <v>2893.47</v>
      </c>
      <c r="Y276" s="2">
        <f t="shared" si="6"/>
        <v>-6.280629137637021E-3</v>
      </c>
    </row>
    <row r="277" spans="23:25" x14ac:dyDescent="0.25">
      <c r="W277" s="3">
        <v>42641</v>
      </c>
      <c r="X277" s="2">
        <v>2911.7</v>
      </c>
      <c r="Y277" s="2">
        <f t="shared" si="6"/>
        <v>8.2421364943072797E-3</v>
      </c>
    </row>
    <row r="278" spans="23:25" x14ac:dyDescent="0.25">
      <c r="W278" s="3">
        <v>42640</v>
      </c>
      <c r="X278" s="2">
        <v>2887.8</v>
      </c>
      <c r="Y278" s="2">
        <f t="shared" si="6"/>
        <v>-1.1769924454185917E-2</v>
      </c>
    </row>
    <row r="279" spans="23:25" x14ac:dyDescent="0.25">
      <c r="W279" s="3">
        <v>42639</v>
      </c>
      <c r="X279" s="2">
        <v>2921.99</v>
      </c>
      <c r="Y279" s="2">
        <f t="shared" si="6"/>
        <v>1.7092001235831939E-3</v>
      </c>
    </row>
    <row r="280" spans="23:25" x14ac:dyDescent="0.25">
      <c r="W280" s="3">
        <v>42636</v>
      </c>
      <c r="X280" s="2">
        <v>2917</v>
      </c>
      <c r="Y280" s="2">
        <f t="shared" si="6"/>
        <v>1.1696523741610062E-2</v>
      </c>
    </row>
    <row r="281" spans="23:25" x14ac:dyDescent="0.25">
      <c r="W281" s="3">
        <v>42635</v>
      </c>
      <c r="X281" s="2">
        <v>2883.08</v>
      </c>
      <c r="Y281" s="2">
        <f t="shared" si="6"/>
        <v>-3.662969712891713E-3</v>
      </c>
    </row>
    <row r="282" spans="23:25" x14ac:dyDescent="0.25">
      <c r="W282" s="3">
        <v>42634</v>
      </c>
      <c r="X282" s="2">
        <v>2893.66</v>
      </c>
      <c r="Y282" s="2">
        <f t="shared" si="6"/>
        <v>-7.6186582353305636E-3</v>
      </c>
    </row>
    <row r="283" spans="23:25" x14ac:dyDescent="0.25">
      <c r="W283" s="3">
        <v>42633</v>
      </c>
      <c r="X283" s="2">
        <v>2915.79</v>
      </c>
      <c r="Y283" s="2">
        <f t="shared" si="6"/>
        <v>-1.4496704796059358E-3</v>
      </c>
    </row>
    <row r="284" spans="23:25" x14ac:dyDescent="0.25">
      <c r="W284" s="3">
        <v>42632</v>
      </c>
      <c r="X284" s="2">
        <v>2920.02</v>
      </c>
      <c r="Y284" s="2">
        <f t="shared" si="6"/>
        <v>-1.2922898716805629E-2</v>
      </c>
    </row>
    <row r="285" spans="23:25" x14ac:dyDescent="0.25">
      <c r="W285" s="3">
        <v>42629</v>
      </c>
      <c r="X285" s="2">
        <v>2958</v>
      </c>
      <c r="Y285" s="2">
        <f t="shared" si="6"/>
        <v>9.9854565545848904E-3</v>
      </c>
    </row>
    <row r="286" spans="23:25" x14ac:dyDescent="0.25">
      <c r="W286" s="3">
        <v>42628</v>
      </c>
      <c r="X286" s="2">
        <v>2928.61</v>
      </c>
      <c r="Y286" s="2">
        <f t="shared" si="6"/>
        <v>-7.1823428587301013E-3</v>
      </c>
    </row>
    <row r="287" spans="23:25" x14ac:dyDescent="0.25">
      <c r="W287" s="3">
        <v>42627</v>
      </c>
      <c r="X287" s="2">
        <v>2949.72</v>
      </c>
      <c r="Y287" s="2">
        <f t="shared" si="6"/>
        <v>-9.0277840159723576E-3</v>
      </c>
    </row>
    <row r="288" spans="23:25" x14ac:dyDescent="0.25">
      <c r="W288" s="3">
        <v>42626</v>
      </c>
      <c r="X288" s="2">
        <v>2976.47</v>
      </c>
      <c r="Y288" s="2">
        <f t="shared" si="6"/>
        <v>1.2985131409077866E-2</v>
      </c>
    </row>
    <row r="289" spans="23:25" x14ac:dyDescent="0.25">
      <c r="W289" s="3">
        <v>42625</v>
      </c>
      <c r="X289" s="2">
        <v>2938.07</v>
      </c>
      <c r="Y289" s="2">
        <f t="shared" si="6"/>
        <v>6.4158926666208023E-3</v>
      </c>
    </row>
    <row r="290" spans="23:25" x14ac:dyDescent="0.25">
      <c r="W290" s="3">
        <v>42622</v>
      </c>
      <c r="X290" s="2">
        <v>2919.28</v>
      </c>
      <c r="Y290" s="2">
        <f t="shared" si="6"/>
        <v>2.6463108318399056E-2</v>
      </c>
    </row>
    <row r="291" spans="23:25" x14ac:dyDescent="0.25">
      <c r="W291" s="3">
        <v>42621</v>
      </c>
      <c r="X291" s="2">
        <v>2843.04</v>
      </c>
      <c r="Y291" s="2">
        <f t="shared" si="6"/>
        <v>-6.2343948094471706E-3</v>
      </c>
    </row>
    <row r="292" spans="23:25" x14ac:dyDescent="0.25">
      <c r="W292" s="3">
        <v>42620</v>
      </c>
      <c r="X292" s="2">
        <v>2860.82</v>
      </c>
      <c r="Y292" s="2">
        <f t="shared" si="6"/>
        <v>-1.8962581659023126E-3</v>
      </c>
    </row>
    <row r="293" spans="23:25" x14ac:dyDescent="0.25">
      <c r="W293" s="3">
        <v>42619</v>
      </c>
      <c r="X293" s="2">
        <v>2866.25</v>
      </c>
      <c r="Y293" s="2">
        <f t="shared" si="6"/>
        <v>-2.9464801320943673E-2</v>
      </c>
    </row>
    <row r="294" spans="23:25" x14ac:dyDescent="0.25">
      <c r="W294" s="3">
        <v>42618</v>
      </c>
      <c r="X294" s="2">
        <v>2951.96</v>
      </c>
      <c r="Y294" s="2">
        <f t="shared" si="6"/>
        <v>5.2475551216727839E-3</v>
      </c>
    </row>
    <row r="295" spans="23:25" x14ac:dyDescent="0.25">
      <c r="W295" s="3">
        <v>42615</v>
      </c>
      <c r="X295" s="2">
        <v>2936.51</v>
      </c>
      <c r="Y295" s="2">
        <f t="shared" si="6"/>
        <v>-1.8576531817225819E-2</v>
      </c>
    </row>
    <row r="296" spans="23:25" x14ac:dyDescent="0.25">
      <c r="W296" s="3">
        <v>42614</v>
      </c>
      <c r="X296" s="2">
        <v>2991.57</v>
      </c>
      <c r="Y296" s="2">
        <f t="shared" si="6"/>
        <v>6.5632063509611935E-3</v>
      </c>
    </row>
    <row r="297" spans="23:25" x14ac:dyDescent="0.25">
      <c r="W297" s="3">
        <v>42613</v>
      </c>
      <c r="X297" s="2">
        <v>2972</v>
      </c>
      <c r="Y297" s="2">
        <f t="shared" si="6"/>
        <v>9.9381842243815091E-3</v>
      </c>
    </row>
    <row r="298" spans="23:25" x14ac:dyDescent="0.25">
      <c r="W298" s="3">
        <v>42612</v>
      </c>
      <c r="X298" s="2">
        <v>2942.61</v>
      </c>
      <c r="Y298" s="2">
        <f t="shared" si="6"/>
        <v>8.6349838234475347E-3</v>
      </c>
    </row>
    <row r="299" spans="23:25" x14ac:dyDescent="0.25">
      <c r="W299" s="3">
        <v>42611</v>
      </c>
      <c r="X299" s="2">
        <v>2917.31</v>
      </c>
      <c r="Y299" s="2">
        <f t="shared" si="6"/>
        <v>9.1217599048581868E-3</v>
      </c>
    </row>
    <row r="300" spans="23:25" x14ac:dyDescent="0.25">
      <c r="W300" s="3">
        <v>42608</v>
      </c>
      <c r="X300" s="2">
        <v>2890.82</v>
      </c>
      <c r="Y300" s="2">
        <f t="shared" si="6"/>
        <v>-2.3357069564230843E-3</v>
      </c>
    </row>
    <row r="301" spans="23:25" x14ac:dyDescent="0.25">
      <c r="W301" s="3">
        <v>42607</v>
      </c>
      <c r="X301" s="2">
        <v>2897.58</v>
      </c>
      <c r="Y301" s="2">
        <f t="shared" si="6"/>
        <v>-1.5244307286487289E-2</v>
      </c>
    </row>
    <row r="302" spans="23:25" x14ac:dyDescent="0.25">
      <c r="W302" s="3">
        <v>42606</v>
      </c>
      <c r="X302" s="2">
        <v>2942.09</v>
      </c>
      <c r="Y302" s="2">
        <f t="shared" si="6"/>
        <v>6.6807987816493051E-3</v>
      </c>
    </row>
    <row r="303" spans="23:25" x14ac:dyDescent="0.25">
      <c r="W303" s="3">
        <v>42605</v>
      </c>
      <c r="X303" s="2">
        <v>2922.5</v>
      </c>
      <c r="Y303" s="2">
        <f t="shared" si="6"/>
        <v>1.1407851031388574E-2</v>
      </c>
    </row>
    <row r="304" spans="23:25" x14ac:dyDescent="0.25">
      <c r="W304" s="3">
        <v>42604</v>
      </c>
      <c r="X304" s="2">
        <v>2889.35</v>
      </c>
      <c r="Y304" s="2">
        <f t="shared" si="6"/>
        <v>1.0982964481272487E-2</v>
      </c>
    </row>
    <row r="305" spans="23:25" x14ac:dyDescent="0.25">
      <c r="W305" s="3">
        <v>42601</v>
      </c>
      <c r="X305" s="2">
        <v>2857.79</v>
      </c>
      <c r="Y305" s="2">
        <f t="shared" si="6"/>
        <v>-7.8041933433855501E-3</v>
      </c>
    </row>
    <row r="306" spans="23:25" x14ac:dyDescent="0.25">
      <c r="W306" s="3">
        <v>42600</v>
      </c>
      <c r="X306" s="2">
        <v>2880.18</v>
      </c>
      <c r="Y306" s="2">
        <f t="shared" si="6"/>
        <v>-1.0795011953825727E-2</v>
      </c>
    </row>
    <row r="307" spans="23:25" x14ac:dyDescent="0.25">
      <c r="W307" s="3">
        <v>42599</v>
      </c>
      <c r="X307" s="2">
        <v>2911.44</v>
      </c>
      <c r="Y307" s="2">
        <f t="shared" si="6"/>
        <v>3.1615059126284479E-3</v>
      </c>
    </row>
    <row r="308" spans="23:25" x14ac:dyDescent="0.25">
      <c r="W308" s="3">
        <v>42598</v>
      </c>
      <c r="X308" s="2">
        <v>2902.25</v>
      </c>
      <c r="Y308" s="2">
        <f t="shared" si="6"/>
        <v>-9.1781837382771715E-3</v>
      </c>
    </row>
    <row r="309" spans="23:25" x14ac:dyDescent="0.25">
      <c r="W309" s="3">
        <v>42597</v>
      </c>
      <c r="X309" s="2">
        <v>2929.01</v>
      </c>
      <c r="Y309" s="2">
        <f t="shared" si="6"/>
        <v>-4.9151287968162804E-4</v>
      </c>
    </row>
    <row r="310" spans="23:25" x14ac:dyDescent="0.25">
      <c r="W310" s="3">
        <v>42594</v>
      </c>
      <c r="X310" s="2">
        <v>2930.45</v>
      </c>
      <c r="Y310" s="2">
        <f t="shared" si="6"/>
        <v>1.3380596237830972E-2</v>
      </c>
    </row>
    <row r="311" spans="23:25" x14ac:dyDescent="0.25">
      <c r="W311" s="3">
        <v>42593</v>
      </c>
      <c r="X311" s="2">
        <v>2891.5</v>
      </c>
      <c r="Y311" s="2">
        <f t="shared" si="6"/>
        <v>-1.7402594913175775E-2</v>
      </c>
    </row>
    <row r="312" spans="23:25" x14ac:dyDescent="0.25">
      <c r="W312" s="3">
        <v>42592</v>
      </c>
      <c r="X312" s="2">
        <v>2942.26</v>
      </c>
      <c r="Y312" s="2">
        <f t="shared" si="6"/>
        <v>-1.4525600519261061E-2</v>
      </c>
    </row>
    <row r="313" spans="23:25" x14ac:dyDescent="0.25">
      <c r="W313" s="3">
        <v>42591</v>
      </c>
      <c r="X313" s="2">
        <v>2985.31</v>
      </c>
      <c r="Y313" s="2">
        <f t="shared" si="6"/>
        <v>-4.3852242995194293E-3</v>
      </c>
    </row>
    <row r="314" spans="23:25" x14ac:dyDescent="0.25">
      <c r="W314" s="3">
        <v>42590</v>
      </c>
      <c r="X314" s="2">
        <v>2998.43</v>
      </c>
      <c r="Y314" s="2">
        <f t="shared" si="6"/>
        <v>-1.3110585825488883E-2</v>
      </c>
    </row>
    <row r="315" spans="23:25" x14ac:dyDescent="0.25">
      <c r="W315" s="3">
        <v>42587</v>
      </c>
      <c r="X315" s="2">
        <v>3038</v>
      </c>
      <c r="Y315" s="2">
        <f t="shared" si="6"/>
        <v>-1.4732936649462401E-2</v>
      </c>
    </row>
    <row r="316" spans="23:25" x14ac:dyDescent="0.25">
      <c r="W316" s="3">
        <v>42586</v>
      </c>
      <c r="X316" s="2">
        <v>3083.09</v>
      </c>
      <c r="Y316" s="2">
        <f t="shared" si="6"/>
        <v>-3.8426411589169472E-3</v>
      </c>
    </row>
    <row r="317" spans="23:25" x14ac:dyDescent="0.25">
      <c r="W317" s="3">
        <v>42585</v>
      </c>
      <c r="X317" s="2">
        <v>3094.96</v>
      </c>
      <c r="Y317" s="2">
        <f t="shared" si="6"/>
        <v>-2.372013304632064E-3</v>
      </c>
    </row>
    <row r="318" spans="23:25" x14ac:dyDescent="0.25">
      <c r="W318" s="3">
        <v>42584</v>
      </c>
      <c r="X318" s="2">
        <v>3102.31</v>
      </c>
      <c r="Y318" s="2">
        <f t="shared" si="6"/>
        <v>4.5715509948318538E-3</v>
      </c>
    </row>
    <row r="319" spans="23:25" x14ac:dyDescent="0.25">
      <c r="W319" s="3">
        <v>42583</v>
      </c>
      <c r="X319" s="2">
        <v>3088.16</v>
      </c>
      <c r="Y319" s="2">
        <f t="shared" si="6"/>
        <v>5.4745195547468333E-3</v>
      </c>
    </row>
    <row r="320" spans="23:25" x14ac:dyDescent="0.25">
      <c r="W320" s="3">
        <v>42580</v>
      </c>
      <c r="X320" s="2">
        <v>3071.3</v>
      </c>
      <c r="Y320" s="2">
        <f t="shared" si="6"/>
        <v>-7.3638274138605438E-3</v>
      </c>
    </row>
    <row r="321" spans="23:25" x14ac:dyDescent="0.25">
      <c r="W321" s="3">
        <v>42579</v>
      </c>
      <c r="X321" s="2">
        <v>3094</v>
      </c>
      <c r="Y321" s="2">
        <f t="shared" si="6"/>
        <v>2.9584766984688529E-3</v>
      </c>
    </row>
    <row r="322" spans="23:25" x14ac:dyDescent="0.25">
      <c r="W322" s="3">
        <v>42578</v>
      </c>
      <c r="X322" s="2">
        <v>3084.86</v>
      </c>
      <c r="Y322" s="2">
        <f t="shared" si="6"/>
        <v>8.6078327067317297E-3</v>
      </c>
    </row>
    <row r="323" spans="23:25" x14ac:dyDescent="0.25">
      <c r="W323" s="3">
        <v>42577</v>
      </c>
      <c r="X323" s="2">
        <v>3058.42</v>
      </c>
      <c r="Y323" s="2">
        <f t="shared" si="6"/>
        <v>1.5390418983896341E-2</v>
      </c>
    </row>
    <row r="324" spans="23:25" x14ac:dyDescent="0.25">
      <c r="W324" s="3">
        <v>42576</v>
      </c>
      <c r="X324" s="2">
        <v>3011.71</v>
      </c>
      <c r="Y324" s="2">
        <f t="shared" si="6"/>
        <v>2.048253869806661E-2</v>
      </c>
    </row>
    <row r="325" spans="23:25" x14ac:dyDescent="0.25">
      <c r="W325" s="3">
        <v>42573</v>
      </c>
      <c r="X325" s="2">
        <v>2950.65</v>
      </c>
      <c r="Y325" s="2">
        <f t="shared" si="6"/>
        <v>2.8916762332450671E-3</v>
      </c>
    </row>
    <row r="326" spans="23:25" x14ac:dyDescent="0.25">
      <c r="W326" s="3">
        <v>42572</v>
      </c>
      <c r="X326" s="2">
        <v>2942.13</v>
      </c>
      <c r="Y326" s="2">
        <f t="shared" ref="Y326:Y389" si="7">LN(X326/X327)</f>
        <v>4.6468770060280207E-3</v>
      </c>
    </row>
    <row r="327" spans="23:25" x14ac:dyDescent="0.25">
      <c r="W327" s="3">
        <v>42571</v>
      </c>
      <c r="X327" s="2">
        <v>2928.49</v>
      </c>
      <c r="Y327" s="2">
        <f t="shared" si="7"/>
        <v>2.5955309201707716E-4</v>
      </c>
    </row>
    <row r="328" spans="23:25" x14ac:dyDescent="0.25">
      <c r="W328" s="3">
        <v>42570</v>
      </c>
      <c r="X328" s="2">
        <v>2927.73</v>
      </c>
      <c r="Y328" s="2">
        <f t="shared" si="7"/>
        <v>2.3355907639207541E-3</v>
      </c>
    </row>
    <row r="329" spans="23:25" x14ac:dyDescent="0.25">
      <c r="W329" s="3">
        <v>42569</v>
      </c>
      <c r="X329" s="2">
        <v>2920.9</v>
      </c>
      <c r="Y329" s="2">
        <f t="shared" si="7"/>
        <v>-8.3843098550617139E-4</v>
      </c>
    </row>
    <row r="330" spans="23:25" x14ac:dyDescent="0.25">
      <c r="W330" s="3">
        <v>42566</v>
      </c>
      <c r="X330" s="2">
        <v>2923.35</v>
      </c>
      <c r="Y330" s="2">
        <f t="shared" si="7"/>
        <v>2.291092969490417E-3</v>
      </c>
    </row>
    <row r="331" spans="23:25" x14ac:dyDescent="0.25">
      <c r="W331" s="3">
        <v>42565</v>
      </c>
      <c r="X331" s="2">
        <v>2916.66</v>
      </c>
      <c r="Y331" s="2">
        <f t="shared" si="7"/>
        <v>-6.6430441332310753E-3</v>
      </c>
    </row>
    <row r="332" spans="23:25" x14ac:dyDescent="0.25">
      <c r="W332" s="3">
        <v>42564</v>
      </c>
      <c r="X332" s="2">
        <v>2936.1</v>
      </c>
      <c r="Y332" s="2">
        <f t="shared" si="7"/>
        <v>5.7828408186132623E-3</v>
      </c>
    </row>
    <row r="333" spans="23:25" x14ac:dyDescent="0.25">
      <c r="W333" s="3">
        <v>42563</v>
      </c>
      <c r="X333" s="2">
        <v>2919.17</v>
      </c>
      <c r="Y333" s="2">
        <f t="shared" si="7"/>
        <v>-5.8577673395716293E-3</v>
      </c>
    </row>
    <row r="334" spans="23:25" x14ac:dyDescent="0.25">
      <c r="W334" s="3">
        <v>42562</v>
      </c>
      <c r="X334" s="2">
        <v>2936.32</v>
      </c>
      <c r="Y334" s="2">
        <f t="shared" si="7"/>
        <v>1.0188001869358314E-3</v>
      </c>
    </row>
    <row r="335" spans="23:25" x14ac:dyDescent="0.25">
      <c r="W335" s="3">
        <v>42559</v>
      </c>
      <c r="X335" s="2">
        <v>2933.33</v>
      </c>
      <c r="Y335" s="2">
        <f t="shared" si="7"/>
        <v>-1.8204892564133088E-2</v>
      </c>
    </row>
    <row r="336" spans="23:25" x14ac:dyDescent="0.25">
      <c r="W336" s="3">
        <v>42558</v>
      </c>
      <c r="X336" s="2">
        <v>2987.22</v>
      </c>
      <c r="Y336" s="2">
        <f t="shared" si="7"/>
        <v>-4.8356058239471048E-3</v>
      </c>
    </row>
    <row r="337" spans="23:25" x14ac:dyDescent="0.25">
      <c r="W337" s="3">
        <v>42557</v>
      </c>
      <c r="X337" s="2">
        <v>3001.7</v>
      </c>
      <c r="Y337" s="2">
        <f t="shared" si="7"/>
        <v>7.0608823881840666E-3</v>
      </c>
    </row>
    <row r="338" spans="23:25" x14ac:dyDescent="0.25">
      <c r="W338" s="3">
        <v>42556</v>
      </c>
      <c r="X338" s="2">
        <v>2980.58</v>
      </c>
      <c r="Y338" s="2">
        <f t="shared" si="7"/>
        <v>1.6122808232303165E-2</v>
      </c>
    </row>
    <row r="339" spans="23:25" x14ac:dyDescent="0.25">
      <c r="W339" s="3">
        <v>42555</v>
      </c>
      <c r="X339" s="2">
        <v>2932.91</v>
      </c>
      <c r="Y339" s="2">
        <f t="shared" si="7"/>
        <v>0</v>
      </c>
    </row>
    <row r="340" spans="23:25" x14ac:dyDescent="0.25">
      <c r="W340" s="3">
        <v>42552</v>
      </c>
      <c r="X340" s="2">
        <v>2932.91</v>
      </c>
      <c r="Y340" s="2">
        <f t="shared" si="7"/>
        <v>4.2916321084701175E-3</v>
      </c>
    </row>
    <row r="341" spans="23:25" x14ac:dyDescent="0.25">
      <c r="W341" s="3">
        <v>42551</v>
      </c>
      <c r="X341" s="2">
        <v>2920.35</v>
      </c>
      <c r="Y341" s="2">
        <f t="shared" si="7"/>
        <v>1.6278415849710303E-3</v>
      </c>
    </row>
    <row r="342" spans="23:25" x14ac:dyDescent="0.25">
      <c r="W342" s="3">
        <v>42550</v>
      </c>
      <c r="X342" s="2">
        <v>2915.6</v>
      </c>
      <c r="Y342" s="2">
        <f t="shared" si="7"/>
        <v>-2.2273753701478841E-2</v>
      </c>
    </row>
    <row r="343" spans="23:25" x14ac:dyDescent="0.25">
      <c r="W343" s="3">
        <v>42549</v>
      </c>
      <c r="X343" s="2">
        <v>2981.27</v>
      </c>
      <c r="Y343" s="2">
        <f t="shared" si="7"/>
        <v>-2.5231850988312359E-2</v>
      </c>
    </row>
    <row r="344" spans="23:25" x14ac:dyDescent="0.25">
      <c r="W344" s="3">
        <v>42548</v>
      </c>
      <c r="X344" s="2">
        <v>3057.45</v>
      </c>
      <c r="Y344" s="2">
        <f t="shared" si="7"/>
        <v>2.8342743628309252E-2</v>
      </c>
    </row>
    <row r="345" spans="23:25" x14ac:dyDescent="0.25">
      <c r="W345" s="3">
        <v>42545</v>
      </c>
      <c r="X345" s="2">
        <v>2972.01</v>
      </c>
      <c r="Y345" s="2">
        <f t="shared" si="7"/>
        <v>2.5441965461859374E-2</v>
      </c>
    </row>
    <row r="346" spans="23:25" x14ac:dyDescent="0.25">
      <c r="W346" s="3">
        <v>42544</v>
      </c>
      <c r="X346" s="2">
        <v>2897.35</v>
      </c>
      <c r="Y346" s="2">
        <f t="shared" si="7"/>
        <v>-7.4548431859134193E-3</v>
      </c>
    </row>
    <row r="347" spans="23:25" x14ac:dyDescent="0.25">
      <c r="W347" s="3">
        <v>42543</v>
      </c>
      <c r="X347" s="2">
        <v>2919.03</v>
      </c>
      <c r="Y347" s="2">
        <f t="shared" si="7"/>
        <v>-1.9224575566998133E-2</v>
      </c>
    </row>
    <row r="348" spans="23:25" x14ac:dyDescent="0.25">
      <c r="W348" s="3">
        <v>42542</v>
      </c>
      <c r="X348" s="2">
        <v>2975.69</v>
      </c>
      <c r="Y348" s="2">
        <f t="shared" si="7"/>
        <v>4.7731414226643811E-4</v>
      </c>
    </row>
    <row r="349" spans="23:25" x14ac:dyDescent="0.25">
      <c r="W349" s="3">
        <v>42541</v>
      </c>
      <c r="X349" s="2">
        <v>2974.27</v>
      </c>
      <c r="Y349" s="2">
        <f t="shared" si="7"/>
        <v>-1.1891612895803389E-2</v>
      </c>
    </row>
    <row r="350" spans="23:25" x14ac:dyDescent="0.25">
      <c r="W350" s="3">
        <v>42538</v>
      </c>
      <c r="X350" s="2">
        <v>3009.85</v>
      </c>
      <c r="Y350" s="2">
        <f t="shared" si="7"/>
        <v>-2.0246281269602736E-3</v>
      </c>
    </row>
    <row r="351" spans="23:25" x14ac:dyDescent="0.25">
      <c r="W351" s="3">
        <v>42537</v>
      </c>
      <c r="X351" s="2">
        <v>3015.95</v>
      </c>
      <c r="Y351" s="2">
        <f t="shared" si="7"/>
        <v>1.2904739730953452E-2</v>
      </c>
    </row>
    <row r="352" spans="23:25" x14ac:dyDescent="0.25">
      <c r="W352" s="3">
        <v>42536</v>
      </c>
      <c r="X352" s="2">
        <v>2977.28</v>
      </c>
      <c r="Y352" s="2">
        <f t="shared" si="7"/>
        <v>-9.9128183373521327E-3</v>
      </c>
    </row>
    <row r="353" spans="23:25" x14ac:dyDescent="0.25">
      <c r="W353" s="3">
        <v>42535</v>
      </c>
      <c r="X353" s="2">
        <v>3006.94</v>
      </c>
      <c r="Y353" s="2">
        <f t="shared" si="7"/>
        <v>3.1076458714395091E-3</v>
      </c>
    </row>
    <row r="354" spans="23:25" x14ac:dyDescent="0.25">
      <c r="W354" s="3">
        <v>42534</v>
      </c>
      <c r="X354" s="2">
        <v>2997.61</v>
      </c>
      <c r="Y354" s="2">
        <f t="shared" si="7"/>
        <v>8.9167080134406572E-3</v>
      </c>
    </row>
    <row r="355" spans="23:25" x14ac:dyDescent="0.25">
      <c r="W355" s="3">
        <v>42531</v>
      </c>
      <c r="X355" s="2">
        <v>2971</v>
      </c>
      <c r="Y355" s="2">
        <f t="shared" si="7"/>
        <v>1.0774770239697411E-2</v>
      </c>
    </row>
    <row r="356" spans="23:25" x14ac:dyDescent="0.25">
      <c r="W356" s="3">
        <v>42530</v>
      </c>
      <c r="X356" s="2">
        <v>2939.16</v>
      </c>
      <c r="Y356" s="2">
        <f t="shared" si="7"/>
        <v>4.9934615873548655E-3</v>
      </c>
    </row>
    <row r="357" spans="23:25" x14ac:dyDescent="0.25">
      <c r="W357" s="3">
        <v>42529</v>
      </c>
      <c r="X357" s="2">
        <v>2924.52</v>
      </c>
      <c r="Y357" s="2">
        <f t="shared" si="7"/>
        <v>-5.9218672958902636E-3</v>
      </c>
    </row>
    <row r="358" spans="23:25" x14ac:dyDescent="0.25">
      <c r="W358" s="3">
        <v>42528</v>
      </c>
      <c r="X358" s="2">
        <v>2941.89</v>
      </c>
      <c r="Y358" s="2">
        <f t="shared" si="7"/>
        <v>-2.6204599437469785E-2</v>
      </c>
    </row>
    <row r="359" spans="23:25" x14ac:dyDescent="0.25">
      <c r="W359" s="3">
        <v>42527</v>
      </c>
      <c r="X359" s="2">
        <v>3020</v>
      </c>
      <c r="Y359" s="2">
        <f t="shared" si="7"/>
        <v>1.887595358146779E-4</v>
      </c>
    </row>
    <row r="360" spans="23:25" x14ac:dyDescent="0.25">
      <c r="W360" s="3">
        <v>42524</v>
      </c>
      <c r="X360" s="2">
        <v>3019.43</v>
      </c>
      <c r="Y360" s="2">
        <f t="shared" si="7"/>
        <v>-2.1794720243201372E-2</v>
      </c>
    </row>
    <row r="361" spans="23:25" x14ac:dyDescent="0.25">
      <c r="W361" s="3">
        <v>42523</v>
      </c>
      <c r="X361" s="2">
        <v>3085.96</v>
      </c>
      <c r="Y361" s="2">
        <f t="shared" si="7"/>
        <v>-8.6919754956620177E-3</v>
      </c>
    </row>
    <row r="362" spans="23:25" x14ac:dyDescent="0.25">
      <c r="W362" s="3">
        <v>42522</v>
      </c>
      <c r="X362" s="2">
        <v>3112.9</v>
      </c>
      <c r="Y362" s="2">
        <f t="shared" si="7"/>
        <v>7.3254259495951811E-3</v>
      </c>
    </row>
    <row r="363" spans="23:25" x14ac:dyDescent="0.25">
      <c r="W363" s="3">
        <v>42521</v>
      </c>
      <c r="X363" s="2">
        <v>3090.18</v>
      </c>
      <c r="Y363" s="2">
        <f t="shared" si="7"/>
        <v>6.877566002632631E-3</v>
      </c>
    </row>
    <row r="364" spans="23:25" x14ac:dyDescent="0.25">
      <c r="W364" s="3">
        <v>42520</v>
      </c>
      <c r="X364" s="2">
        <v>3069</v>
      </c>
      <c r="Y364" s="2">
        <f t="shared" si="7"/>
        <v>-6.8402797409861831E-4</v>
      </c>
    </row>
    <row r="365" spans="23:25" x14ac:dyDescent="0.25">
      <c r="W365" s="3">
        <v>42517</v>
      </c>
      <c r="X365" s="2">
        <v>3071.1</v>
      </c>
      <c r="Y365" s="2">
        <f t="shared" si="7"/>
        <v>6.2092017645108159E-3</v>
      </c>
    </row>
    <row r="366" spans="23:25" x14ac:dyDescent="0.25">
      <c r="W366" s="3">
        <v>42516</v>
      </c>
      <c r="X366" s="2">
        <v>3052.09</v>
      </c>
      <c r="Y366" s="2">
        <f t="shared" si="7"/>
        <v>-2.9150581160885666E-3</v>
      </c>
    </row>
    <row r="367" spans="23:25" x14ac:dyDescent="0.25">
      <c r="W367" s="3">
        <v>42515</v>
      </c>
      <c r="X367" s="2">
        <v>3061</v>
      </c>
      <c r="Y367" s="2">
        <f t="shared" si="7"/>
        <v>-1.0611812758620246E-3</v>
      </c>
    </row>
    <row r="368" spans="23:25" x14ac:dyDescent="0.25">
      <c r="W368" s="3">
        <v>42514</v>
      </c>
      <c r="X368" s="2">
        <v>3064.25</v>
      </c>
      <c r="Y368" s="2">
        <f t="shared" si="7"/>
        <v>1.3062292656526202E-3</v>
      </c>
    </row>
    <row r="369" spans="23:25" x14ac:dyDescent="0.25">
      <c r="W369" s="3">
        <v>42513</v>
      </c>
      <c r="X369" s="2">
        <v>3060.25</v>
      </c>
      <c r="Y369" s="2">
        <f t="shared" si="7"/>
        <v>2.6994985512741893E-3</v>
      </c>
    </row>
    <row r="370" spans="23:25" x14ac:dyDescent="0.25">
      <c r="W370" s="3">
        <v>42510</v>
      </c>
      <c r="X370" s="2">
        <v>3052</v>
      </c>
      <c r="Y370" s="2">
        <f t="shared" si="7"/>
        <v>-1.7416017968311865E-3</v>
      </c>
    </row>
    <row r="371" spans="23:25" x14ac:dyDescent="0.25">
      <c r="W371" s="3">
        <v>42509</v>
      </c>
      <c r="X371" s="2">
        <v>3057.32</v>
      </c>
      <c r="Y371" s="2">
        <f t="shared" si="7"/>
        <v>1.006910205256443E-2</v>
      </c>
    </row>
    <row r="372" spans="23:25" x14ac:dyDescent="0.25">
      <c r="W372" s="3">
        <v>42508</v>
      </c>
      <c r="X372" s="2">
        <v>3026.69</v>
      </c>
      <c r="Y372" s="2">
        <f t="shared" si="7"/>
        <v>4.5831385257622797E-3</v>
      </c>
    </row>
    <row r="373" spans="23:25" x14ac:dyDescent="0.25">
      <c r="W373" s="3">
        <v>42507</v>
      </c>
      <c r="X373" s="2">
        <v>3012.85</v>
      </c>
      <c r="Y373" s="2">
        <f t="shared" si="7"/>
        <v>-5.1974824852090524E-3</v>
      </c>
    </row>
    <row r="374" spans="23:25" x14ac:dyDescent="0.25">
      <c r="W374" s="3">
        <v>42506</v>
      </c>
      <c r="X374" s="2">
        <v>3028.55</v>
      </c>
      <c r="Y374" s="2">
        <f t="shared" si="7"/>
        <v>1.1981482073371272E-2</v>
      </c>
    </row>
    <row r="375" spans="23:25" x14ac:dyDescent="0.25">
      <c r="W375" s="3">
        <v>42503</v>
      </c>
      <c r="X375" s="2">
        <v>2992.48</v>
      </c>
      <c r="Y375" s="2">
        <f t="shared" si="7"/>
        <v>1.5508207038754149E-2</v>
      </c>
    </row>
    <row r="376" spans="23:25" x14ac:dyDescent="0.25">
      <c r="W376" s="3">
        <v>42502</v>
      </c>
      <c r="X376" s="2">
        <v>2946.43</v>
      </c>
      <c r="Y376" s="2">
        <f t="shared" si="7"/>
        <v>2.3547691536260182E-3</v>
      </c>
    </row>
    <row r="377" spans="23:25" x14ac:dyDescent="0.25">
      <c r="W377" s="3">
        <v>42501</v>
      </c>
      <c r="X377" s="2">
        <v>2939.5</v>
      </c>
      <c r="Y377" s="2">
        <f t="shared" si="7"/>
        <v>-1.1752407514325736E-2</v>
      </c>
    </row>
    <row r="378" spans="23:25" x14ac:dyDescent="0.25">
      <c r="W378" s="3">
        <v>42500</v>
      </c>
      <c r="X378" s="2">
        <v>2974.25</v>
      </c>
      <c r="Y378" s="2">
        <f t="shared" si="7"/>
        <v>5.4785420858903854E-3</v>
      </c>
    </row>
    <row r="379" spans="23:25" x14ac:dyDescent="0.25">
      <c r="W379" s="3">
        <v>42499</v>
      </c>
      <c r="X379" s="2">
        <v>2958</v>
      </c>
      <c r="Y379" s="2">
        <f t="shared" si="7"/>
        <v>1.3522741871338929E-5</v>
      </c>
    </row>
    <row r="380" spans="23:25" x14ac:dyDescent="0.25">
      <c r="W380" s="3">
        <v>42496</v>
      </c>
      <c r="X380" s="2">
        <v>2957.96</v>
      </c>
      <c r="Y380" s="2">
        <f t="shared" si="7"/>
        <v>1.4479909966829535E-3</v>
      </c>
    </row>
    <row r="381" spans="23:25" x14ac:dyDescent="0.25">
      <c r="W381" s="3">
        <v>42495</v>
      </c>
      <c r="X381" s="2">
        <v>2953.68</v>
      </c>
      <c r="Y381" s="2">
        <f t="shared" si="7"/>
        <v>-4.4341620752694357E-4</v>
      </c>
    </row>
    <row r="382" spans="23:25" x14ac:dyDescent="0.25">
      <c r="W382" s="3">
        <v>42494</v>
      </c>
      <c r="X382" s="2">
        <v>2954.99</v>
      </c>
      <c r="Y382" s="2">
        <f t="shared" si="7"/>
        <v>1.4061219420172211E-2</v>
      </c>
    </row>
    <row r="383" spans="23:25" x14ac:dyDescent="0.25">
      <c r="W383" s="3">
        <v>42493</v>
      </c>
      <c r="X383" s="2">
        <v>2913.73</v>
      </c>
      <c r="Y383" s="2">
        <f t="shared" si="7"/>
        <v>2.7346255829830031E-2</v>
      </c>
    </row>
    <row r="384" spans="23:25" x14ac:dyDescent="0.25">
      <c r="W384" s="3">
        <v>42492</v>
      </c>
      <c r="X384" s="2">
        <v>2835.13</v>
      </c>
      <c r="Y384" s="2">
        <f t="shared" si="7"/>
        <v>-5.2206764017891918E-3</v>
      </c>
    </row>
    <row r="385" spans="23:25" x14ac:dyDescent="0.25">
      <c r="W385" s="3">
        <v>42489</v>
      </c>
      <c r="X385" s="2">
        <v>2849.97</v>
      </c>
      <c r="Y385" s="2">
        <f t="shared" si="7"/>
        <v>-8.9980871529633764E-3</v>
      </c>
    </row>
    <row r="386" spans="23:25" x14ac:dyDescent="0.25">
      <c r="W386" s="3">
        <v>42488</v>
      </c>
      <c r="X386" s="2">
        <v>2875.73</v>
      </c>
      <c r="Y386" s="2">
        <f t="shared" si="7"/>
        <v>-1.997491312076527E-2</v>
      </c>
    </row>
    <row r="387" spans="23:25" x14ac:dyDescent="0.25">
      <c r="W387" s="3">
        <v>42487</v>
      </c>
      <c r="X387" s="2">
        <v>2933.75</v>
      </c>
      <c r="Y387" s="2">
        <f t="shared" si="7"/>
        <v>-7.2171826749653344E-3</v>
      </c>
    </row>
    <row r="388" spans="23:25" x14ac:dyDescent="0.25">
      <c r="W388" s="3">
        <v>42486</v>
      </c>
      <c r="X388" s="2">
        <v>2955</v>
      </c>
      <c r="Y388" s="2">
        <f t="shared" si="7"/>
        <v>-4.3290257077053616E-3</v>
      </c>
    </row>
    <row r="389" spans="23:25" x14ac:dyDescent="0.25">
      <c r="W389" s="3">
        <v>42485</v>
      </c>
      <c r="X389" s="2">
        <v>2967.82</v>
      </c>
      <c r="Y389" s="2">
        <f t="shared" si="7"/>
        <v>6.9721094869164306E-3</v>
      </c>
    </row>
    <row r="390" spans="23:25" x14ac:dyDescent="0.25">
      <c r="W390" s="3">
        <v>42482</v>
      </c>
      <c r="X390" s="2">
        <v>2947.2</v>
      </c>
      <c r="Y390" s="2">
        <f t="shared" ref="Y390:Y453" si="8">LN(X390/X391)</f>
        <v>1.7795411850998286E-3</v>
      </c>
    </row>
    <row r="391" spans="23:25" x14ac:dyDescent="0.25">
      <c r="W391" s="3">
        <v>42481</v>
      </c>
      <c r="X391" s="2">
        <v>2941.96</v>
      </c>
      <c r="Y391" s="2">
        <f t="shared" si="8"/>
        <v>1.5227729661980976E-2</v>
      </c>
    </row>
    <row r="392" spans="23:25" x14ac:dyDescent="0.25">
      <c r="W392" s="3">
        <v>42480</v>
      </c>
      <c r="X392" s="2">
        <v>2897.5</v>
      </c>
      <c r="Y392" s="2">
        <f t="shared" si="8"/>
        <v>-5.2445261461694524E-4</v>
      </c>
    </row>
    <row r="393" spans="23:25" x14ac:dyDescent="0.25">
      <c r="W393" s="3">
        <v>42479</v>
      </c>
      <c r="X393" s="2">
        <v>2899.02</v>
      </c>
      <c r="Y393" s="2">
        <f t="shared" si="8"/>
        <v>-2.4004001634142801E-2</v>
      </c>
    </row>
    <row r="394" spans="23:25" x14ac:dyDescent="0.25">
      <c r="W394" s="3">
        <v>42478</v>
      </c>
      <c r="X394" s="2">
        <v>2969.45</v>
      </c>
      <c r="Y394" s="2">
        <f t="shared" si="8"/>
        <v>-9.3051054692741102E-3</v>
      </c>
    </row>
    <row r="395" spans="23:25" x14ac:dyDescent="0.25">
      <c r="W395" s="3">
        <v>42475</v>
      </c>
      <c r="X395" s="2">
        <v>2997.21</v>
      </c>
      <c r="Y395" s="2">
        <f t="shared" si="8"/>
        <v>8.544926469466513E-4</v>
      </c>
    </row>
    <row r="396" spans="23:25" x14ac:dyDescent="0.25">
      <c r="W396" s="3">
        <v>42474</v>
      </c>
      <c r="X396" s="2">
        <v>2994.65</v>
      </c>
      <c r="Y396" s="2">
        <f t="shared" si="8"/>
        <v>-4.4314203061582569E-3</v>
      </c>
    </row>
    <row r="397" spans="23:25" x14ac:dyDescent="0.25">
      <c r="W397" s="3">
        <v>42473</v>
      </c>
      <c r="X397" s="2">
        <v>3007.95</v>
      </c>
      <c r="Y397" s="2">
        <f t="shared" si="8"/>
        <v>-3.6668671156865834E-3</v>
      </c>
    </row>
    <row r="398" spans="23:25" x14ac:dyDescent="0.25">
      <c r="W398" s="3">
        <v>42472</v>
      </c>
      <c r="X398" s="2">
        <v>3019</v>
      </c>
      <c r="Y398" s="2">
        <f t="shared" si="8"/>
        <v>-1.1451242168265634E-2</v>
      </c>
    </row>
    <row r="399" spans="23:25" x14ac:dyDescent="0.25">
      <c r="W399" s="3">
        <v>42471</v>
      </c>
      <c r="X399" s="2">
        <v>3053.77</v>
      </c>
      <c r="Y399" s="2">
        <f t="shared" si="8"/>
        <v>-1.1797434257404881E-2</v>
      </c>
    </row>
    <row r="400" spans="23:25" x14ac:dyDescent="0.25">
      <c r="W400" s="3">
        <v>42468</v>
      </c>
      <c r="X400" s="2">
        <v>3090.01</v>
      </c>
      <c r="Y400" s="2">
        <f t="shared" si="8"/>
        <v>-5.5669817677624165E-3</v>
      </c>
    </row>
    <row r="401" spans="23:25" x14ac:dyDescent="0.25">
      <c r="W401" s="3">
        <v>42467</v>
      </c>
      <c r="X401" s="2">
        <v>3107.26</v>
      </c>
      <c r="Y401" s="2">
        <f t="shared" si="8"/>
        <v>8.4448961009224496E-3</v>
      </c>
    </row>
    <row r="402" spans="23:25" x14ac:dyDescent="0.25">
      <c r="W402" s="3">
        <v>42466</v>
      </c>
      <c r="X402" s="2">
        <v>3081.13</v>
      </c>
      <c r="Y402" s="2">
        <f t="shared" si="8"/>
        <v>-9.6346777970865102E-4</v>
      </c>
    </row>
    <row r="403" spans="23:25" x14ac:dyDescent="0.25">
      <c r="W403" s="3">
        <v>42465</v>
      </c>
      <c r="X403" s="2">
        <v>3084.1</v>
      </c>
      <c r="Y403" s="2">
        <f t="shared" si="8"/>
        <v>6.6071689264101535E-3</v>
      </c>
    </row>
    <row r="404" spans="23:25" x14ac:dyDescent="0.25">
      <c r="W404" s="3">
        <v>42464</v>
      </c>
      <c r="X404" s="2">
        <v>3063.79</v>
      </c>
      <c r="Y404" s="2">
        <f t="shared" si="8"/>
        <v>8.7495989181684899E-3</v>
      </c>
    </row>
    <row r="405" spans="23:25" x14ac:dyDescent="0.25">
      <c r="W405" s="3">
        <v>42461</v>
      </c>
      <c r="X405" s="2">
        <v>3037.1</v>
      </c>
      <c r="Y405" s="2">
        <f t="shared" si="8"/>
        <v>1.1557759508403676E-2</v>
      </c>
    </row>
    <row r="406" spans="23:25" x14ac:dyDescent="0.25">
      <c r="W406" s="3">
        <v>42460</v>
      </c>
      <c r="X406" s="2">
        <v>3002.2</v>
      </c>
      <c r="Y406" s="2">
        <f t="shared" si="8"/>
        <v>-4.0023721909884964E-3</v>
      </c>
    </row>
    <row r="407" spans="23:25" x14ac:dyDescent="0.25">
      <c r="W407" s="3">
        <v>42459</v>
      </c>
      <c r="X407" s="2">
        <v>3014.24</v>
      </c>
      <c r="Y407" s="2">
        <f t="shared" si="8"/>
        <v>-1.4576874265555413E-2</v>
      </c>
    </row>
    <row r="408" spans="23:25" x14ac:dyDescent="0.25">
      <c r="W408" s="3">
        <v>42458</v>
      </c>
      <c r="X408" s="2">
        <v>3058.5</v>
      </c>
      <c r="Y408" s="2">
        <f t="shared" si="8"/>
        <v>1.0501242753822868E-2</v>
      </c>
    </row>
    <row r="409" spans="23:25" x14ac:dyDescent="0.25">
      <c r="W409" s="3">
        <v>42457</v>
      </c>
      <c r="X409" s="2">
        <v>3026.55</v>
      </c>
      <c r="Y409" s="2">
        <f t="shared" si="8"/>
        <v>-1.5292753122124969E-2</v>
      </c>
    </row>
    <row r="410" spans="23:25" x14ac:dyDescent="0.25">
      <c r="W410" s="3">
        <v>42454</v>
      </c>
      <c r="X410" s="2">
        <v>3073.19</v>
      </c>
      <c r="Y410" s="2">
        <f t="shared" si="8"/>
        <v>6.182692043698874E-5</v>
      </c>
    </row>
    <row r="411" spans="23:25" x14ac:dyDescent="0.25">
      <c r="W411" s="3">
        <v>42453</v>
      </c>
      <c r="X411" s="2">
        <v>3073</v>
      </c>
      <c r="Y411" s="2">
        <f t="shared" si="8"/>
        <v>6.2824807122309554E-4</v>
      </c>
    </row>
    <row r="412" spans="23:25" x14ac:dyDescent="0.25">
      <c r="W412" s="3">
        <v>42452</v>
      </c>
      <c r="X412" s="2">
        <v>3071.07</v>
      </c>
      <c r="Y412" s="2">
        <f t="shared" si="8"/>
        <v>1.3390810930900259E-2</v>
      </c>
    </row>
    <row r="413" spans="23:25" x14ac:dyDescent="0.25">
      <c r="W413" s="3">
        <v>42451</v>
      </c>
      <c r="X413" s="2">
        <v>3030.22</v>
      </c>
      <c r="Y413" s="2">
        <f t="shared" si="8"/>
        <v>-1.4019059002123448E-2</v>
      </c>
    </row>
    <row r="414" spans="23:25" x14ac:dyDescent="0.25">
      <c r="W414" s="3">
        <v>42450</v>
      </c>
      <c r="X414" s="2">
        <v>3073</v>
      </c>
      <c r="Y414" s="2">
        <f t="shared" si="8"/>
        <v>0</v>
      </c>
    </row>
    <row r="415" spans="23:25" x14ac:dyDescent="0.25">
      <c r="W415" s="3">
        <v>42447</v>
      </c>
      <c r="X415" s="2">
        <v>3073</v>
      </c>
      <c r="Y415" s="2">
        <f t="shared" si="8"/>
        <v>-1.9522988380755259E-4</v>
      </c>
    </row>
    <row r="416" spans="23:25" x14ac:dyDescent="0.25">
      <c r="W416" s="3">
        <v>42446</v>
      </c>
      <c r="X416" s="2">
        <v>3073.6</v>
      </c>
      <c r="Y416" s="2">
        <f t="shared" si="8"/>
        <v>-2.7893386043252671E-2</v>
      </c>
    </row>
    <row r="417" spans="23:25" x14ac:dyDescent="0.25">
      <c r="W417" s="3">
        <v>42445</v>
      </c>
      <c r="X417" s="2">
        <v>3160.54</v>
      </c>
      <c r="Y417" s="2">
        <f t="shared" si="8"/>
        <v>-1.2110845745251981E-3</v>
      </c>
    </row>
    <row r="418" spans="23:25" x14ac:dyDescent="0.25">
      <c r="W418" s="3">
        <v>42444</v>
      </c>
      <c r="X418" s="2">
        <v>3164.37</v>
      </c>
      <c r="Y418" s="2">
        <f t="shared" si="8"/>
        <v>3.5044601346514975E-3</v>
      </c>
    </row>
    <row r="419" spans="23:25" x14ac:dyDescent="0.25">
      <c r="W419" s="3">
        <v>42443</v>
      </c>
      <c r="X419" s="2">
        <v>3153.3</v>
      </c>
      <c r="Y419" s="2">
        <f t="shared" si="8"/>
        <v>7.4552884446125697E-4</v>
      </c>
    </row>
    <row r="420" spans="23:25" x14ac:dyDescent="0.25">
      <c r="W420" s="3">
        <v>42440</v>
      </c>
      <c r="X420" s="2">
        <v>3150.95</v>
      </c>
      <c r="Y420" s="2">
        <f t="shared" si="8"/>
        <v>-2.3228955576915615E-2</v>
      </c>
    </row>
    <row r="421" spans="23:25" x14ac:dyDescent="0.25">
      <c r="W421" s="3">
        <v>42439</v>
      </c>
      <c r="X421" s="2">
        <v>3225</v>
      </c>
      <c r="Y421" s="2">
        <f t="shared" si="8"/>
        <v>1.2213820847507554E-2</v>
      </c>
    </row>
    <row r="422" spans="23:25" x14ac:dyDescent="0.25">
      <c r="W422" s="3">
        <v>42438</v>
      </c>
      <c r="X422" s="2">
        <v>3185.85</v>
      </c>
      <c r="Y422" s="2">
        <f t="shared" si="8"/>
        <v>-6.0927999820850273E-3</v>
      </c>
    </row>
    <row r="423" spans="23:25" x14ac:dyDescent="0.25">
      <c r="W423" s="3">
        <v>42437</v>
      </c>
      <c r="X423" s="2">
        <v>3205.32</v>
      </c>
      <c r="Y423" s="2">
        <f t="shared" si="8"/>
        <v>2.8797888560202909E-2</v>
      </c>
    </row>
    <row r="424" spans="23:25" x14ac:dyDescent="0.25">
      <c r="W424" s="3">
        <v>42436</v>
      </c>
      <c r="X424" s="2">
        <v>3114.33</v>
      </c>
      <c r="Y424" s="2">
        <f t="shared" si="8"/>
        <v>-1.3643011352308734E-2</v>
      </c>
    </row>
    <row r="425" spans="23:25" x14ac:dyDescent="0.25">
      <c r="W425" s="3">
        <v>42433</v>
      </c>
      <c r="X425" s="2">
        <v>3157.11</v>
      </c>
      <c r="Y425" s="2">
        <f t="shared" si="8"/>
        <v>-1.1610735858032829E-2</v>
      </c>
    </row>
    <row r="426" spans="23:25" x14ac:dyDescent="0.25">
      <c r="W426" s="3">
        <v>42432</v>
      </c>
      <c r="X426" s="2">
        <v>3193.98</v>
      </c>
      <c r="Y426" s="2">
        <f t="shared" si="8"/>
        <v>-3.5878177823773106E-3</v>
      </c>
    </row>
    <row r="427" spans="23:25" x14ac:dyDescent="0.25">
      <c r="W427" s="3">
        <v>42431</v>
      </c>
      <c r="X427" s="2">
        <v>3205.46</v>
      </c>
      <c r="Y427" s="2">
        <f t="shared" si="8"/>
        <v>-7.3044981484390982E-3</v>
      </c>
    </row>
    <row r="428" spans="23:25" x14ac:dyDescent="0.25">
      <c r="W428" s="3">
        <v>42430</v>
      </c>
      <c r="X428" s="2">
        <v>3228.96</v>
      </c>
      <c r="Y428" s="2">
        <f t="shared" si="8"/>
        <v>-1.9578162694325121E-2</v>
      </c>
    </row>
    <row r="429" spans="23:25" x14ac:dyDescent="0.25">
      <c r="W429" s="3">
        <v>42429</v>
      </c>
      <c r="X429" s="2">
        <v>3292.8</v>
      </c>
      <c r="Y429" s="2">
        <f t="shared" si="8"/>
        <v>-1.4846124504829413E-2</v>
      </c>
    </row>
    <row r="430" spans="23:25" x14ac:dyDescent="0.25">
      <c r="W430" s="3">
        <v>42426</v>
      </c>
      <c r="X430" s="2">
        <v>3342.05</v>
      </c>
      <c r="Y430" s="2">
        <f t="shared" si="8"/>
        <v>8.5280546660138016E-3</v>
      </c>
    </row>
    <row r="431" spans="23:25" x14ac:dyDescent="0.25">
      <c r="W431" s="3">
        <v>42425</v>
      </c>
      <c r="X431" s="2">
        <v>3313.67</v>
      </c>
      <c r="Y431" s="2">
        <f t="shared" si="8"/>
        <v>-8.0192554212291933E-3</v>
      </c>
    </row>
    <row r="432" spans="23:25" x14ac:dyDescent="0.25">
      <c r="W432" s="3">
        <v>42424</v>
      </c>
      <c r="X432" s="2">
        <v>3340.35</v>
      </c>
      <c r="Y432" s="2">
        <f t="shared" si="8"/>
        <v>3.7912121786130722E-3</v>
      </c>
    </row>
    <row r="433" spans="23:25" x14ac:dyDescent="0.25">
      <c r="W433" s="3">
        <v>42423</v>
      </c>
      <c r="X433" s="2">
        <v>3327.71</v>
      </c>
      <c r="Y433" s="2">
        <f t="shared" si="8"/>
        <v>5.0945277099214963E-3</v>
      </c>
    </row>
    <row r="434" spans="23:25" x14ac:dyDescent="0.25">
      <c r="W434" s="3">
        <v>42422</v>
      </c>
      <c r="X434" s="2">
        <v>3310.8</v>
      </c>
      <c r="Y434" s="2">
        <f t="shared" si="8"/>
        <v>-1.363442724593409E-2</v>
      </c>
    </row>
    <row r="435" spans="23:25" x14ac:dyDescent="0.25">
      <c r="W435" s="3">
        <v>42419</v>
      </c>
      <c r="X435" s="2">
        <v>3356.25</v>
      </c>
      <c r="Y435" s="2">
        <f t="shared" si="8"/>
        <v>3.7492916990858232E-3</v>
      </c>
    </row>
    <row r="436" spans="23:25" x14ac:dyDescent="0.25">
      <c r="W436" s="3">
        <v>42418</v>
      </c>
      <c r="X436" s="2">
        <v>3343.69</v>
      </c>
      <c r="Y436" s="2">
        <f t="shared" si="8"/>
        <v>-5.1576105393742744E-3</v>
      </c>
    </row>
    <row r="437" spans="23:25" x14ac:dyDescent="0.25">
      <c r="W437" s="3">
        <v>42417</v>
      </c>
      <c r="X437" s="2">
        <v>3360.98</v>
      </c>
      <c r="Y437" s="2">
        <f t="shared" si="8"/>
        <v>-1.6094224899169545E-2</v>
      </c>
    </row>
    <row r="438" spans="23:25" x14ac:dyDescent="0.25">
      <c r="W438" s="3">
        <v>42416</v>
      </c>
      <c r="X438" s="2">
        <v>3415.51</v>
      </c>
      <c r="Y438" s="2">
        <f t="shared" si="8"/>
        <v>9.5639332159243185E-3</v>
      </c>
    </row>
    <row r="439" spans="23:25" x14ac:dyDescent="0.25">
      <c r="W439" s="3">
        <v>42415</v>
      </c>
      <c r="X439" s="2">
        <v>3383</v>
      </c>
      <c r="Y439" s="2">
        <f t="shared" si="8"/>
        <v>1.7735894791091132E-5</v>
      </c>
    </row>
    <row r="440" spans="23:25" x14ac:dyDescent="0.25">
      <c r="W440" s="3">
        <v>42412</v>
      </c>
      <c r="X440" s="2">
        <v>3382.94</v>
      </c>
      <c r="Y440" s="2">
        <f t="shared" si="8"/>
        <v>-1.6726317481526715E-2</v>
      </c>
    </row>
    <row r="441" spans="23:25" x14ac:dyDescent="0.25">
      <c r="W441" s="3">
        <v>42411</v>
      </c>
      <c r="X441" s="2">
        <v>3440</v>
      </c>
      <c r="Y441" s="2">
        <f t="shared" si="8"/>
        <v>1.4125459002025987E-2</v>
      </c>
    </row>
    <row r="442" spans="23:25" x14ac:dyDescent="0.25">
      <c r="W442" s="3">
        <v>42410</v>
      </c>
      <c r="X442" s="2">
        <v>3391.75</v>
      </c>
      <c r="Y442" s="2">
        <f t="shared" si="8"/>
        <v>-5.3055872024050958E-4</v>
      </c>
    </row>
    <row r="443" spans="23:25" x14ac:dyDescent="0.25">
      <c r="W443" s="3">
        <v>42409</v>
      </c>
      <c r="X443" s="2">
        <v>3393.55</v>
      </c>
      <c r="Y443" s="2">
        <f t="shared" si="8"/>
        <v>7.1359483762560372E-3</v>
      </c>
    </row>
    <row r="444" spans="23:25" x14ac:dyDescent="0.25">
      <c r="W444" s="3">
        <v>42408</v>
      </c>
      <c r="X444" s="2">
        <v>3369.42</v>
      </c>
      <c r="Y444" s="2">
        <f t="shared" si="8"/>
        <v>1.0720819505794845E-2</v>
      </c>
    </row>
    <row r="445" spans="23:25" x14ac:dyDescent="0.25">
      <c r="W445" s="3">
        <v>42405</v>
      </c>
      <c r="X445" s="2">
        <v>3333.49</v>
      </c>
      <c r="Y445" s="2">
        <f t="shared" si="8"/>
        <v>4.1453858216980036E-3</v>
      </c>
    </row>
    <row r="446" spans="23:25" x14ac:dyDescent="0.25">
      <c r="W446" s="3">
        <v>42404</v>
      </c>
      <c r="X446" s="2">
        <v>3319.7</v>
      </c>
      <c r="Y446" s="2">
        <f t="shared" si="8"/>
        <v>-1.6509055002634995E-2</v>
      </c>
    </row>
    <row r="447" spans="23:25" x14ac:dyDescent="0.25">
      <c r="W447" s="3">
        <v>42403</v>
      </c>
      <c r="X447" s="2">
        <v>3374.96</v>
      </c>
      <c r="Y447" s="2">
        <f t="shared" si="8"/>
        <v>-5.649265139495741E-3</v>
      </c>
    </row>
    <row r="448" spans="23:25" x14ac:dyDescent="0.25">
      <c r="W448" s="3">
        <v>42402</v>
      </c>
      <c r="X448" s="2">
        <v>3394.08</v>
      </c>
      <c r="Y448" s="2">
        <f t="shared" si="8"/>
        <v>1.9802450517804618E-2</v>
      </c>
    </row>
    <row r="449" spans="23:25" x14ac:dyDescent="0.25">
      <c r="W449" s="3">
        <v>42401</v>
      </c>
      <c r="X449" s="2">
        <v>3327.53</v>
      </c>
      <c r="Y449" s="2">
        <f t="shared" si="8"/>
        <v>1.286667923218866E-2</v>
      </c>
    </row>
    <row r="450" spans="23:25" x14ac:dyDescent="0.25">
      <c r="W450" s="3">
        <v>42398</v>
      </c>
      <c r="X450" s="2">
        <v>3284.99</v>
      </c>
      <c r="Y450" s="2">
        <f t="shared" si="8"/>
        <v>9.7764966815527907E-4</v>
      </c>
    </row>
    <row r="451" spans="23:25" x14ac:dyDescent="0.25">
      <c r="W451" s="3">
        <v>42397</v>
      </c>
      <c r="X451" s="2">
        <v>3281.78</v>
      </c>
      <c r="Y451" s="2">
        <f t="shared" si="8"/>
        <v>-2.2033024877142759E-2</v>
      </c>
    </row>
    <row r="452" spans="23:25" x14ac:dyDescent="0.25">
      <c r="W452" s="3">
        <v>42396</v>
      </c>
      <c r="X452" s="2">
        <v>3354.89</v>
      </c>
      <c r="Y452" s="2">
        <f t="shared" si="8"/>
        <v>-3.1575574677332702E-3</v>
      </c>
    </row>
    <row r="453" spans="23:25" x14ac:dyDescent="0.25">
      <c r="W453" s="3">
        <v>42395</v>
      </c>
      <c r="X453" s="2">
        <v>3365.5</v>
      </c>
      <c r="Y453" s="2">
        <f t="shared" si="8"/>
        <v>-9.6104827811094879E-3</v>
      </c>
    </row>
    <row r="454" spans="23:25" x14ac:dyDescent="0.25">
      <c r="W454" s="3">
        <v>42394</v>
      </c>
      <c r="X454" s="2">
        <v>3398</v>
      </c>
      <c r="Y454" s="2">
        <f t="shared" ref="Y454:Y517" si="9">LN(X454/X455)</f>
        <v>2.6661884058961801E-2</v>
      </c>
    </row>
    <row r="455" spans="23:25" x14ac:dyDescent="0.25">
      <c r="W455" s="3">
        <v>42391</v>
      </c>
      <c r="X455" s="2">
        <v>3308.6</v>
      </c>
      <c r="Y455" s="2">
        <f t="shared" si="9"/>
        <v>-3.0208813701011528E-3</v>
      </c>
    </row>
    <row r="456" spans="23:25" x14ac:dyDescent="0.25">
      <c r="W456" s="3">
        <v>42390</v>
      </c>
      <c r="X456" s="2">
        <v>3318.61</v>
      </c>
      <c r="Y456" s="2">
        <f t="shared" si="9"/>
        <v>-2.275774044977975E-2</v>
      </c>
    </row>
    <row r="457" spans="23:25" x14ac:dyDescent="0.25">
      <c r="W457" s="3">
        <v>42389</v>
      </c>
      <c r="X457" s="2">
        <v>3395</v>
      </c>
      <c r="Y457" s="2">
        <f t="shared" si="9"/>
        <v>2.5467360347156024E-2</v>
      </c>
    </row>
    <row r="458" spans="23:25" x14ac:dyDescent="0.25">
      <c r="W458" s="3">
        <v>42388</v>
      </c>
      <c r="X458" s="2">
        <v>3309.63</v>
      </c>
      <c r="Y458" s="2">
        <f t="shared" si="9"/>
        <v>2.5655080493257312E-3</v>
      </c>
    </row>
    <row r="459" spans="23:25" x14ac:dyDescent="0.25">
      <c r="W459" s="3">
        <v>42387</v>
      </c>
      <c r="X459" s="2">
        <v>3301.15</v>
      </c>
      <c r="Y459" s="2">
        <f t="shared" si="9"/>
        <v>-1.332780029658928E-4</v>
      </c>
    </row>
    <row r="460" spans="23:25" x14ac:dyDescent="0.25">
      <c r="W460" s="3">
        <v>42384</v>
      </c>
      <c r="X460" s="2">
        <v>3301.59</v>
      </c>
      <c r="Y460" s="2">
        <f t="shared" si="9"/>
        <v>2.1550585350077697E-2</v>
      </c>
    </row>
    <row r="461" spans="23:25" x14ac:dyDescent="0.25">
      <c r="W461" s="3">
        <v>42383</v>
      </c>
      <c r="X461" s="2">
        <v>3231.2</v>
      </c>
      <c r="Y461" s="2">
        <f t="shared" si="9"/>
        <v>-7.3264015314765084E-3</v>
      </c>
    </row>
    <row r="462" spans="23:25" x14ac:dyDescent="0.25">
      <c r="W462" s="3">
        <v>42382</v>
      </c>
      <c r="X462" s="2">
        <v>3254.96</v>
      </c>
      <c r="Y462" s="2">
        <f t="shared" si="9"/>
        <v>-6.2600122350874509E-3</v>
      </c>
    </row>
    <row r="463" spans="23:25" x14ac:dyDescent="0.25">
      <c r="W463" s="3">
        <v>42381</v>
      </c>
      <c r="X463" s="2">
        <v>3275.4</v>
      </c>
      <c r="Y463" s="2">
        <f t="shared" si="9"/>
        <v>3.1771735227893848E-3</v>
      </c>
    </row>
    <row r="464" spans="23:25" x14ac:dyDescent="0.25">
      <c r="W464" s="3">
        <v>42380</v>
      </c>
      <c r="X464" s="2">
        <v>3265.01</v>
      </c>
      <c r="Y464" s="2">
        <f t="shared" si="9"/>
        <v>-6.2461155173830463E-4</v>
      </c>
    </row>
    <row r="465" spans="23:25" x14ac:dyDescent="0.25">
      <c r="W465" s="3">
        <v>42377</v>
      </c>
      <c r="X465" s="2">
        <v>3267.05</v>
      </c>
      <c r="Y465" s="2">
        <f t="shared" si="9"/>
        <v>-3.9254970638331358E-3</v>
      </c>
    </row>
    <row r="466" spans="23:25" x14ac:dyDescent="0.25">
      <c r="W466" s="3">
        <v>42376</v>
      </c>
      <c r="X466" s="2">
        <v>3279.9</v>
      </c>
      <c r="Y466" s="2">
        <f t="shared" si="9"/>
        <v>7.083168530875472E-3</v>
      </c>
    </row>
    <row r="467" spans="23:25" x14ac:dyDescent="0.25">
      <c r="W467" s="3">
        <v>42375</v>
      </c>
      <c r="X467" s="2">
        <v>3256.75</v>
      </c>
      <c r="Y467" s="2">
        <f t="shared" si="9"/>
        <v>1.393560087505707E-2</v>
      </c>
    </row>
    <row r="468" spans="23:25" x14ac:dyDescent="0.25">
      <c r="W468" s="3">
        <v>42374</v>
      </c>
      <c r="X468" s="2">
        <v>3211.68</v>
      </c>
      <c r="Y468" s="2">
        <f t="shared" si="9"/>
        <v>-2.3325040197917559E-3</v>
      </c>
    </row>
    <row r="469" spans="23:25" x14ac:dyDescent="0.25">
      <c r="W469" s="3">
        <v>42373</v>
      </c>
      <c r="X469" s="2">
        <v>3219.18</v>
      </c>
      <c r="Y469" s="2">
        <f t="shared" si="9"/>
        <v>1.3976529111903701E-2</v>
      </c>
    </row>
    <row r="470" spans="23:25" x14ac:dyDescent="0.25">
      <c r="W470" s="3">
        <v>42369</v>
      </c>
      <c r="X470" s="2">
        <v>3174.5</v>
      </c>
      <c r="Y470" s="2">
        <f t="shared" si="9"/>
        <v>-2.1418402269066542E-4</v>
      </c>
    </row>
    <row r="471" spans="23:25" x14ac:dyDescent="0.25">
      <c r="W471" s="3">
        <v>42368</v>
      </c>
      <c r="X471" s="2">
        <v>3175.18</v>
      </c>
      <c r="Y471" s="2">
        <f t="shared" si="9"/>
        <v>1.8693568143592519E-3</v>
      </c>
    </row>
    <row r="472" spans="23:25" x14ac:dyDescent="0.25">
      <c r="W472" s="3">
        <v>42367</v>
      </c>
      <c r="X472" s="2">
        <v>3169.25</v>
      </c>
      <c r="Y472" s="2">
        <f t="shared" si="9"/>
        <v>-1.8693568143593011E-3</v>
      </c>
    </row>
    <row r="473" spans="23:25" x14ac:dyDescent="0.25">
      <c r="W473" s="3">
        <v>42366</v>
      </c>
      <c r="X473" s="2">
        <v>3175.18</v>
      </c>
      <c r="Y473" s="2">
        <f t="shared" si="9"/>
        <v>-3.4960453624083244E-3</v>
      </c>
    </row>
    <row r="474" spans="23:25" x14ac:dyDescent="0.25">
      <c r="W474" s="3">
        <v>42362</v>
      </c>
      <c r="X474" s="2">
        <v>3186.3</v>
      </c>
      <c r="Y474" s="2">
        <f t="shared" si="9"/>
        <v>-8.562552314885969E-3</v>
      </c>
    </row>
    <row r="475" spans="23:25" x14ac:dyDescent="0.25">
      <c r="W475" s="3">
        <v>42361</v>
      </c>
      <c r="X475" s="2">
        <v>3213.7</v>
      </c>
      <c r="Y475" s="2">
        <f t="shared" si="9"/>
        <v>-3.0588147113262267E-2</v>
      </c>
    </row>
    <row r="476" spans="23:25" x14ac:dyDescent="0.25">
      <c r="W476" s="3">
        <v>42360</v>
      </c>
      <c r="X476" s="2">
        <v>3313.52</v>
      </c>
      <c r="Y476" s="2">
        <f t="shared" si="9"/>
        <v>-4.4055256170147019E-3</v>
      </c>
    </row>
    <row r="477" spans="23:25" x14ac:dyDescent="0.25">
      <c r="W477" s="3">
        <v>42359</v>
      </c>
      <c r="X477" s="2">
        <v>3328.15</v>
      </c>
      <c r="Y477" s="2">
        <f t="shared" si="9"/>
        <v>-3.9053112728976673E-4</v>
      </c>
    </row>
    <row r="478" spans="23:25" x14ac:dyDescent="0.25">
      <c r="W478" s="3">
        <v>42356</v>
      </c>
      <c r="X478" s="2">
        <v>3329.45</v>
      </c>
      <c r="Y478" s="2">
        <f t="shared" si="9"/>
        <v>-5.239370381244118E-3</v>
      </c>
    </row>
    <row r="479" spans="23:25" x14ac:dyDescent="0.25">
      <c r="W479" s="3">
        <v>42355</v>
      </c>
      <c r="X479" s="2">
        <v>3346.94</v>
      </c>
      <c r="Y479" s="2">
        <f t="shared" si="9"/>
        <v>3.4089122557497032E-3</v>
      </c>
    </row>
    <row r="480" spans="23:25" x14ac:dyDescent="0.25">
      <c r="W480" s="3">
        <v>42354</v>
      </c>
      <c r="X480" s="2">
        <v>3335.55</v>
      </c>
      <c r="Y480" s="2">
        <f t="shared" si="9"/>
        <v>6.0954986854647852E-3</v>
      </c>
    </row>
    <row r="481" spans="23:25" x14ac:dyDescent="0.25">
      <c r="W481" s="3">
        <v>42353</v>
      </c>
      <c r="X481" s="2">
        <v>3315.28</v>
      </c>
      <c r="Y481" s="2">
        <f t="shared" si="9"/>
        <v>-1.0567503805139405E-2</v>
      </c>
    </row>
    <row r="482" spans="23:25" x14ac:dyDescent="0.25">
      <c r="W482" s="3">
        <v>42352</v>
      </c>
      <c r="X482" s="2">
        <v>3350.5</v>
      </c>
      <c r="Y482" s="2">
        <f t="shared" si="9"/>
        <v>5.8370292195457918E-3</v>
      </c>
    </row>
    <row r="483" spans="23:25" x14ac:dyDescent="0.25">
      <c r="W483" s="3">
        <v>42349</v>
      </c>
      <c r="X483" s="2">
        <v>3331</v>
      </c>
      <c r="Y483" s="2">
        <f t="shared" si="9"/>
        <v>2.521774294192888E-2</v>
      </c>
    </row>
    <row r="484" spans="23:25" x14ac:dyDescent="0.25">
      <c r="W484" s="3">
        <v>42348</v>
      </c>
      <c r="X484" s="2">
        <v>3248.05</v>
      </c>
      <c r="Y484" s="2">
        <f t="shared" si="9"/>
        <v>-1.1174839982109922E-2</v>
      </c>
    </row>
    <row r="485" spans="23:25" x14ac:dyDescent="0.25">
      <c r="W485" s="3">
        <v>42347</v>
      </c>
      <c r="X485" s="2">
        <v>3284.55</v>
      </c>
      <c r="Y485" s="2">
        <f t="shared" si="9"/>
        <v>-7.2652582182534545E-3</v>
      </c>
    </row>
    <row r="486" spans="23:25" x14ac:dyDescent="0.25">
      <c r="W486" s="3">
        <v>42346</v>
      </c>
      <c r="X486" s="2">
        <v>3308.5</v>
      </c>
      <c r="Y486" s="2">
        <f t="shared" si="9"/>
        <v>2.9322720935356965E-4</v>
      </c>
    </row>
    <row r="487" spans="23:25" x14ac:dyDescent="0.25">
      <c r="W487" s="3">
        <v>42345</v>
      </c>
      <c r="X487" s="2">
        <v>3307.53</v>
      </c>
      <c r="Y487" s="2">
        <f t="shared" si="9"/>
        <v>3.2454180513976243E-2</v>
      </c>
    </row>
    <row r="488" spans="23:25" x14ac:dyDescent="0.25">
      <c r="W488" s="3">
        <v>42342</v>
      </c>
      <c r="X488" s="2">
        <v>3201.91</v>
      </c>
      <c r="Y488" s="2">
        <f t="shared" si="9"/>
        <v>1.825481284632308E-2</v>
      </c>
    </row>
    <row r="489" spans="23:25" x14ac:dyDescent="0.25">
      <c r="W489" s="3">
        <v>42341</v>
      </c>
      <c r="X489" s="2">
        <v>3143.99</v>
      </c>
      <c r="Y489" s="2">
        <f t="shared" si="9"/>
        <v>-6.0408965651661079E-3</v>
      </c>
    </row>
    <row r="490" spans="23:25" x14ac:dyDescent="0.25">
      <c r="W490" s="3">
        <v>42340</v>
      </c>
      <c r="X490" s="2">
        <v>3163.04</v>
      </c>
      <c r="Y490" s="2">
        <f t="shared" si="9"/>
        <v>1.2412956459888035E-2</v>
      </c>
    </row>
    <row r="491" spans="23:25" x14ac:dyDescent="0.25">
      <c r="W491" s="3">
        <v>42339</v>
      </c>
      <c r="X491" s="2">
        <v>3124.02</v>
      </c>
      <c r="Y491" s="2">
        <f t="shared" si="9"/>
        <v>-7.090633461786522E-3</v>
      </c>
    </row>
    <row r="492" spans="23:25" x14ac:dyDescent="0.25">
      <c r="W492" s="3">
        <v>42338</v>
      </c>
      <c r="X492" s="2">
        <v>3146.25</v>
      </c>
      <c r="Y492" s="2">
        <f t="shared" si="9"/>
        <v>1.2898080019968653E-2</v>
      </c>
    </row>
    <row r="493" spans="23:25" x14ac:dyDescent="0.25">
      <c r="W493" s="3">
        <v>42335</v>
      </c>
      <c r="X493" s="2">
        <v>3105.93</v>
      </c>
      <c r="Y493" s="2">
        <f t="shared" si="9"/>
        <v>3.3637434702702925E-3</v>
      </c>
    </row>
    <row r="494" spans="23:25" x14ac:dyDescent="0.25">
      <c r="W494" s="3">
        <v>42334</v>
      </c>
      <c r="X494" s="2">
        <v>3095.5</v>
      </c>
      <c r="Y494" s="2">
        <f t="shared" si="9"/>
        <v>3.0736900361806522E-3</v>
      </c>
    </row>
    <row r="495" spans="23:25" x14ac:dyDescent="0.25">
      <c r="W495" s="3">
        <v>42333</v>
      </c>
      <c r="X495" s="2">
        <v>3086</v>
      </c>
      <c r="Y495" s="2">
        <f t="shared" si="9"/>
        <v>5.5989240899039583E-3</v>
      </c>
    </row>
    <row r="496" spans="23:25" x14ac:dyDescent="0.25">
      <c r="W496" s="3">
        <v>42332</v>
      </c>
      <c r="X496" s="2">
        <v>3068.77</v>
      </c>
      <c r="Y496" s="2">
        <f t="shared" si="9"/>
        <v>-8.3495123462141649E-3</v>
      </c>
    </row>
    <row r="497" spans="23:25" x14ac:dyDescent="0.25">
      <c r="W497" s="3">
        <v>42331</v>
      </c>
      <c r="X497" s="2">
        <v>3094.5</v>
      </c>
      <c r="Y497" s="2">
        <f t="shared" si="9"/>
        <v>1.023151434664096E-2</v>
      </c>
    </row>
    <row r="498" spans="23:25" x14ac:dyDescent="0.25">
      <c r="W498" s="3">
        <v>42328</v>
      </c>
      <c r="X498" s="2">
        <v>3063</v>
      </c>
      <c r="Y498" s="2">
        <f t="shared" si="9"/>
        <v>-3.6108416506160259E-3</v>
      </c>
    </row>
    <row r="499" spans="23:25" x14ac:dyDescent="0.25">
      <c r="W499" s="3">
        <v>42327</v>
      </c>
      <c r="X499" s="2">
        <v>3074.08</v>
      </c>
      <c r="Y499" s="2">
        <f t="shared" si="9"/>
        <v>-9.557058536402931E-3</v>
      </c>
    </row>
    <row r="500" spans="23:25" x14ac:dyDescent="0.25">
      <c r="W500" s="3">
        <v>42326</v>
      </c>
      <c r="X500" s="2">
        <v>3103.6</v>
      </c>
      <c r="Y500" s="2">
        <f t="shared" si="9"/>
        <v>7.3507034061490919E-3</v>
      </c>
    </row>
    <row r="501" spans="23:25" x14ac:dyDescent="0.25">
      <c r="W501" s="3">
        <v>42325</v>
      </c>
      <c r="X501" s="2">
        <v>3080.87</v>
      </c>
      <c r="Y501" s="2">
        <f t="shared" si="9"/>
        <v>1.5299587361937517E-3</v>
      </c>
    </row>
    <row r="502" spans="23:25" x14ac:dyDescent="0.25">
      <c r="W502" s="3">
        <v>42324</v>
      </c>
      <c r="X502" s="2">
        <v>3076.16</v>
      </c>
      <c r="Y502" s="2">
        <f t="shared" si="9"/>
        <v>2.8936361340694438E-4</v>
      </c>
    </row>
    <row r="503" spans="23:25" x14ac:dyDescent="0.25">
      <c r="W503" s="3">
        <v>42321</v>
      </c>
      <c r="X503" s="2">
        <v>3075.27</v>
      </c>
      <c r="Y503" s="2">
        <f t="shared" si="9"/>
        <v>1.2575201175435443E-2</v>
      </c>
    </row>
    <row r="504" spans="23:25" x14ac:dyDescent="0.25">
      <c r="W504" s="3">
        <v>42320</v>
      </c>
      <c r="X504" s="2">
        <v>3036.84</v>
      </c>
      <c r="Y504" s="2">
        <f t="shared" si="9"/>
        <v>3.1727878927226269E-2</v>
      </c>
    </row>
    <row r="505" spans="23:25" x14ac:dyDescent="0.25">
      <c r="W505" s="3">
        <v>42319</v>
      </c>
      <c r="X505" s="2">
        <v>2942</v>
      </c>
      <c r="Y505" s="2">
        <f t="shared" si="9"/>
        <v>1.1557431951488622E-4</v>
      </c>
    </row>
    <row r="506" spans="23:25" x14ac:dyDescent="0.25">
      <c r="W506" s="3">
        <v>42318</v>
      </c>
      <c r="X506" s="2">
        <v>2941.66</v>
      </c>
      <c r="Y506" s="2">
        <f t="shared" si="9"/>
        <v>5.3377452617982312E-3</v>
      </c>
    </row>
    <row r="507" spans="23:25" x14ac:dyDescent="0.25">
      <c r="W507" s="3">
        <v>42317</v>
      </c>
      <c r="X507" s="2">
        <v>2926</v>
      </c>
      <c r="Y507" s="2">
        <f t="shared" si="9"/>
        <v>1.1867820830895307E-2</v>
      </c>
    </row>
    <row r="508" spans="23:25" x14ac:dyDescent="0.25">
      <c r="W508" s="3">
        <v>42314</v>
      </c>
      <c r="X508" s="2">
        <v>2891.48</v>
      </c>
      <c r="Y508" s="2">
        <f t="shared" si="9"/>
        <v>1.1471470045148369E-2</v>
      </c>
    </row>
    <row r="509" spans="23:25" x14ac:dyDescent="0.25">
      <c r="W509" s="3">
        <v>42313</v>
      </c>
      <c r="X509" s="2">
        <v>2858.5</v>
      </c>
      <c r="Y509" s="2">
        <f t="shared" si="9"/>
        <v>8.1034105587281646E-3</v>
      </c>
    </row>
    <row r="510" spans="23:25" x14ac:dyDescent="0.25">
      <c r="W510" s="3">
        <v>42312</v>
      </c>
      <c r="X510" s="2">
        <v>2835.43</v>
      </c>
      <c r="Y510" s="2">
        <f t="shared" si="9"/>
        <v>1.286351154747206E-2</v>
      </c>
    </row>
    <row r="511" spans="23:25" x14ac:dyDescent="0.25">
      <c r="W511" s="3">
        <v>42311</v>
      </c>
      <c r="X511" s="2">
        <v>2799.19</v>
      </c>
      <c r="Y511" s="2">
        <f t="shared" si="9"/>
        <v>-3.4173021938852965E-2</v>
      </c>
    </row>
    <row r="512" spans="23:25" x14ac:dyDescent="0.25">
      <c r="W512" s="3">
        <v>42310</v>
      </c>
      <c r="X512" s="2">
        <v>2896.5</v>
      </c>
      <c r="Y512" s="2">
        <f t="shared" si="9"/>
        <v>-3.4523830077115531E-5</v>
      </c>
    </row>
    <row r="513" spans="23:25" x14ac:dyDescent="0.25">
      <c r="W513" s="3">
        <v>42307</v>
      </c>
      <c r="X513" s="2">
        <v>2896.6</v>
      </c>
      <c r="Y513" s="2">
        <f t="shared" si="9"/>
        <v>-6.4865464313669362E-3</v>
      </c>
    </row>
    <row r="514" spans="23:25" x14ac:dyDescent="0.25">
      <c r="W514" s="3">
        <v>42306</v>
      </c>
      <c r="X514" s="2">
        <v>2915.45</v>
      </c>
      <c r="Y514" s="2">
        <f t="shared" si="9"/>
        <v>-1.1655212741516297E-3</v>
      </c>
    </row>
    <row r="515" spans="23:25" x14ac:dyDescent="0.25">
      <c r="W515" s="3">
        <v>42305</v>
      </c>
      <c r="X515" s="2">
        <v>2918.85</v>
      </c>
      <c r="Y515" s="2">
        <f t="shared" si="9"/>
        <v>-1.0093297056150415E-2</v>
      </c>
    </row>
    <row r="516" spans="23:25" x14ac:dyDescent="0.25">
      <c r="W516" s="3">
        <v>42304</v>
      </c>
      <c r="X516" s="2">
        <v>2948.46</v>
      </c>
      <c r="Y516" s="2">
        <f t="shared" si="9"/>
        <v>6.7926535985879093E-3</v>
      </c>
    </row>
    <row r="517" spans="23:25" x14ac:dyDescent="0.25">
      <c r="W517" s="3">
        <v>42303</v>
      </c>
      <c r="X517" s="2">
        <v>2928.5</v>
      </c>
      <c r="Y517" s="2">
        <f t="shared" si="9"/>
        <v>4.4147160217791132E-3</v>
      </c>
    </row>
    <row r="518" spans="23:25" x14ac:dyDescent="0.25">
      <c r="W518" s="3">
        <v>42300</v>
      </c>
      <c r="X518" s="2">
        <v>2915.6</v>
      </c>
      <c r="Y518" s="2">
        <f t="shared" ref="Y518:Y579" si="10">LN(X518/X519)</f>
        <v>3.9211087063785385E-3</v>
      </c>
    </row>
    <row r="519" spans="23:25" x14ac:dyDescent="0.25">
      <c r="W519" s="3">
        <v>42299</v>
      </c>
      <c r="X519" s="2">
        <v>2904.19</v>
      </c>
      <c r="Y519" s="2">
        <f t="shared" si="10"/>
        <v>-1.9186761988516415E-2</v>
      </c>
    </row>
    <row r="520" spans="23:25" x14ac:dyDescent="0.25">
      <c r="W520" s="3">
        <v>42298</v>
      </c>
      <c r="X520" s="2">
        <v>2960.45</v>
      </c>
      <c r="Y520" s="2">
        <f t="shared" si="10"/>
        <v>8.4737070622442155E-3</v>
      </c>
    </row>
    <row r="521" spans="23:25" x14ac:dyDescent="0.25">
      <c r="W521" s="3">
        <v>42297</v>
      </c>
      <c r="X521" s="2">
        <v>2935.47</v>
      </c>
      <c r="Y521" s="2">
        <f t="shared" si="10"/>
        <v>5.657317826042966E-3</v>
      </c>
    </row>
    <row r="522" spans="23:25" x14ac:dyDescent="0.25">
      <c r="W522" s="3">
        <v>42296</v>
      </c>
      <c r="X522" s="2">
        <v>2918.91</v>
      </c>
      <c r="Y522" s="2">
        <f t="shared" si="10"/>
        <v>1.2195020877673674E-2</v>
      </c>
    </row>
    <row r="523" spans="23:25" x14ac:dyDescent="0.25">
      <c r="W523" s="3">
        <v>42293</v>
      </c>
      <c r="X523" s="2">
        <v>2883.53</v>
      </c>
      <c r="Y523" s="2">
        <f t="shared" si="10"/>
        <v>-3.6554885087915325E-3</v>
      </c>
    </row>
    <row r="524" spans="23:25" x14ac:dyDescent="0.25">
      <c r="W524" s="3">
        <v>42292</v>
      </c>
      <c r="X524" s="2">
        <v>2894.09</v>
      </c>
      <c r="Y524" s="2">
        <f t="shared" si="10"/>
        <v>-1.0965576047043372E-2</v>
      </c>
    </row>
    <row r="525" spans="23:25" x14ac:dyDescent="0.25">
      <c r="W525" s="3">
        <v>42291</v>
      </c>
      <c r="X525" s="2">
        <v>2926</v>
      </c>
      <c r="Y525" s="2">
        <f t="shared" si="10"/>
        <v>4.7961722634930135E-3</v>
      </c>
    </row>
    <row r="526" spans="23:25" x14ac:dyDescent="0.25">
      <c r="W526" s="3">
        <v>42290</v>
      </c>
      <c r="X526" s="2">
        <v>2912</v>
      </c>
      <c r="Y526" s="2">
        <f t="shared" si="10"/>
        <v>1.4841738592349272E-2</v>
      </c>
    </row>
    <row r="527" spans="23:25" x14ac:dyDescent="0.25">
      <c r="W527" s="3">
        <v>42289</v>
      </c>
      <c r="X527" s="2">
        <v>2869.1</v>
      </c>
      <c r="Y527" s="2">
        <f t="shared" si="10"/>
        <v>-3.4854074703004056E-6</v>
      </c>
    </row>
    <row r="528" spans="23:25" x14ac:dyDescent="0.25">
      <c r="W528" s="3">
        <v>42286</v>
      </c>
      <c r="X528" s="2">
        <v>2869.11</v>
      </c>
      <c r="Y528" s="2">
        <f t="shared" si="10"/>
        <v>-4.7738602444365657E-4</v>
      </c>
    </row>
    <row r="529" spans="23:25" x14ac:dyDescent="0.25">
      <c r="W529" s="3">
        <v>42285</v>
      </c>
      <c r="X529" s="2">
        <v>2870.48</v>
      </c>
      <c r="Y529" s="2">
        <f t="shared" si="10"/>
        <v>-1.0169402926548875E-2</v>
      </c>
    </row>
    <row r="530" spans="23:25" x14ac:dyDescent="0.25">
      <c r="W530" s="3">
        <v>42284</v>
      </c>
      <c r="X530" s="2">
        <v>2899.82</v>
      </c>
      <c r="Y530" s="2">
        <f t="shared" si="10"/>
        <v>-4.7785171593186246E-3</v>
      </c>
    </row>
    <row r="531" spans="23:25" x14ac:dyDescent="0.25">
      <c r="W531" s="3">
        <v>42283</v>
      </c>
      <c r="X531" s="2">
        <v>2913.71</v>
      </c>
      <c r="Y531" s="2">
        <f t="shared" si="10"/>
        <v>-1.6589445421818037E-2</v>
      </c>
    </row>
    <row r="532" spans="23:25" x14ac:dyDescent="0.25">
      <c r="W532" s="3">
        <v>42282</v>
      </c>
      <c r="X532" s="2">
        <v>2962.45</v>
      </c>
      <c r="Y532" s="2">
        <f t="shared" si="10"/>
        <v>-1.904481938059913E-2</v>
      </c>
    </row>
    <row r="533" spans="23:25" x14ac:dyDescent="0.25">
      <c r="W533" s="3">
        <v>42279</v>
      </c>
      <c r="X533" s="2">
        <v>3019.41</v>
      </c>
      <c r="Y533" s="2">
        <f t="shared" si="10"/>
        <v>-1.4176658399476919E-2</v>
      </c>
    </row>
    <row r="534" spans="23:25" x14ac:dyDescent="0.25">
      <c r="W534" s="3">
        <v>42278</v>
      </c>
      <c r="X534" s="2">
        <v>3062.52</v>
      </c>
      <c r="Y534" s="2">
        <f t="shared" si="10"/>
        <v>-8.104162105122048E-3</v>
      </c>
    </row>
    <row r="535" spans="23:25" x14ac:dyDescent="0.25">
      <c r="W535" s="3">
        <v>42277</v>
      </c>
      <c r="X535" s="2">
        <v>3087.44</v>
      </c>
      <c r="Y535" s="2">
        <f t="shared" si="10"/>
        <v>-7.5440884654459335E-3</v>
      </c>
    </row>
    <row r="536" spans="23:25" x14ac:dyDescent="0.25">
      <c r="W536" s="3">
        <v>42276</v>
      </c>
      <c r="X536" s="2">
        <v>3110.82</v>
      </c>
      <c r="Y536" s="2">
        <f t="shared" si="10"/>
        <v>-3.2927387377903613E-3</v>
      </c>
    </row>
    <row r="537" spans="23:25" x14ac:dyDescent="0.25">
      <c r="W537" s="3">
        <v>42275</v>
      </c>
      <c r="X537" s="2">
        <v>3121.08</v>
      </c>
      <c r="Y537" s="2">
        <f t="shared" si="10"/>
        <v>1.5254754720372533E-2</v>
      </c>
    </row>
    <row r="538" spans="23:25" x14ac:dyDescent="0.25">
      <c r="W538" s="3">
        <v>42272</v>
      </c>
      <c r="X538" s="2">
        <v>3073.83</v>
      </c>
      <c r="Y538" s="2">
        <f t="shared" si="10"/>
        <v>-1.0749381925589456E-2</v>
      </c>
    </row>
    <row r="539" spans="23:25" x14ac:dyDescent="0.25">
      <c r="W539" s="3">
        <v>42271</v>
      </c>
      <c r="X539" s="2">
        <v>3107.05</v>
      </c>
      <c r="Y539" s="2">
        <f t="shared" si="10"/>
        <v>-3.2518159440585079E-3</v>
      </c>
    </row>
    <row r="540" spans="23:25" x14ac:dyDescent="0.25">
      <c r="W540" s="3">
        <v>42270</v>
      </c>
      <c r="X540" s="2">
        <v>3117.17</v>
      </c>
      <c r="Y540" s="2">
        <f t="shared" si="10"/>
        <v>1.4407939371510995E-2</v>
      </c>
    </row>
    <row r="541" spans="23:25" x14ac:dyDescent="0.25">
      <c r="W541" s="3">
        <v>42269</v>
      </c>
      <c r="X541" s="2">
        <v>3072.58</v>
      </c>
      <c r="Y541" s="2">
        <f t="shared" si="10"/>
        <v>2.0859952693818767E-2</v>
      </c>
    </row>
    <row r="542" spans="23:25" x14ac:dyDescent="0.25">
      <c r="W542" s="3">
        <v>42268</v>
      </c>
      <c r="X542" s="2">
        <v>3009.15</v>
      </c>
      <c r="Y542" s="2">
        <f t="shared" si="10"/>
        <v>8.2254182275023711E-3</v>
      </c>
    </row>
    <row r="543" spans="23:25" x14ac:dyDescent="0.25">
      <c r="W543" s="3">
        <v>42265</v>
      </c>
      <c r="X543" s="2">
        <v>2984.5</v>
      </c>
      <c r="Y543" s="2">
        <f t="shared" si="10"/>
        <v>1.4015513240121914E-3</v>
      </c>
    </row>
    <row r="544" spans="23:25" x14ac:dyDescent="0.25">
      <c r="W544" s="3">
        <v>42264</v>
      </c>
      <c r="X544" s="2">
        <v>2980.32</v>
      </c>
      <c r="Y544" s="2">
        <f t="shared" si="10"/>
        <v>4.7186635856077772E-3</v>
      </c>
    </row>
    <row r="545" spans="23:25" x14ac:dyDescent="0.25">
      <c r="W545" s="3">
        <v>42263</v>
      </c>
      <c r="X545" s="2">
        <v>2966.29</v>
      </c>
      <c r="Y545" s="2">
        <f t="shared" si="10"/>
        <v>-1.9384178643636833E-2</v>
      </c>
    </row>
    <row r="546" spans="23:25" x14ac:dyDescent="0.25">
      <c r="W546" s="3">
        <v>42262</v>
      </c>
      <c r="X546" s="2">
        <v>3024.35</v>
      </c>
      <c r="Y546" s="2">
        <f t="shared" si="10"/>
        <v>-1.3217243816209237E-3</v>
      </c>
    </row>
    <row r="547" spans="23:25" x14ac:dyDescent="0.25">
      <c r="W547" s="3">
        <v>42261</v>
      </c>
      <c r="X547" s="2">
        <v>3028.35</v>
      </c>
      <c r="Y547" s="2">
        <f t="shared" si="10"/>
        <v>-4.825954172628634E-3</v>
      </c>
    </row>
    <row r="548" spans="23:25" x14ac:dyDescent="0.25">
      <c r="W548" s="3">
        <v>42258</v>
      </c>
      <c r="X548" s="2">
        <v>3043</v>
      </c>
      <c r="Y548" s="2">
        <f t="shared" si="10"/>
        <v>-2.461640694936078E-3</v>
      </c>
    </row>
    <row r="549" spans="23:25" x14ac:dyDescent="0.25">
      <c r="W549" s="3">
        <v>42257</v>
      </c>
      <c r="X549" s="2">
        <v>3050.5</v>
      </c>
      <c r="Y549" s="2">
        <f t="shared" si="10"/>
        <v>-2.028780449979849E-2</v>
      </c>
    </row>
    <row r="550" spans="23:25" x14ac:dyDescent="0.25">
      <c r="W550" s="3">
        <v>42256</v>
      </c>
      <c r="X550" s="2">
        <v>3113.02</v>
      </c>
      <c r="Y550" s="2">
        <f t="shared" si="10"/>
        <v>-4.3356848411544359E-4</v>
      </c>
    </row>
    <row r="551" spans="23:25" x14ac:dyDescent="0.25">
      <c r="W551" s="3">
        <v>42255</v>
      </c>
      <c r="X551" s="2">
        <v>3114.37</v>
      </c>
      <c r="Y551" s="2">
        <f t="shared" si="10"/>
        <v>-1.4586281399447664E-2</v>
      </c>
    </row>
    <row r="552" spans="23:25" x14ac:dyDescent="0.25">
      <c r="W552" s="3">
        <v>42254</v>
      </c>
      <c r="X552" s="2">
        <v>3160.13</v>
      </c>
      <c r="Y552" s="2">
        <f t="shared" si="10"/>
        <v>1.0762969308777182E-2</v>
      </c>
    </row>
    <row r="553" spans="23:25" x14ac:dyDescent="0.25">
      <c r="W553" s="3">
        <v>42251</v>
      </c>
      <c r="X553" s="2">
        <v>3126.3</v>
      </c>
      <c r="Y553" s="2">
        <f t="shared" si="10"/>
        <v>5.6359140235324092E-3</v>
      </c>
    </row>
    <row r="554" spans="23:25" x14ac:dyDescent="0.25">
      <c r="W554" s="3">
        <v>42250</v>
      </c>
      <c r="X554" s="2">
        <v>3108.73</v>
      </c>
      <c r="Y554" s="2">
        <f t="shared" si="10"/>
        <v>-2.0368677723704407E-2</v>
      </c>
    </row>
    <row r="555" spans="23:25" x14ac:dyDescent="0.25">
      <c r="W555" s="3">
        <v>42249</v>
      </c>
      <c r="X555" s="2">
        <v>3172.7</v>
      </c>
      <c r="Y555" s="2">
        <f t="shared" si="10"/>
        <v>1.9044255116508462E-2</v>
      </c>
    </row>
    <row r="556" spans="23:25" x14ac:dyDescent="0.25">
      <c r="W556" s="3">
        <v>42248</v>
      </c>
      <c r="X556" s="2">
        <v>3112.85</v>
      </c>
      <c r="Y556" s="2">
        <f t="shared" si="10"/>
        <v>1.9577778265295401E-2</v>
      </c>
    </row>
    <row r="557" spans="23:25" x14ac:dyDescent="0.25">
      <c r="W557" s="3">
        <v>42247</v>
      </c>
      <c r="X557" s="2">
        <v>3052.5</v>
      </c>
      <c r="Y557" s="2">
        <f t="shared" si="10"/>
        <v>-7.5780931892454788E-3</v>
      </c>
    </row>
    <row r="558" spans="23:25" x14ac:dyDescent="0.25">
      <c r="W558" s="3">
        <v>42244</v>
      </c>
      <c r="X558" s="2">
        <v>3075.72</v>
      </c>
      <c r="Y558" s="2">
        <f t="shared" si="10"/>
        <v>-2.7981924131543594E-2</v>
      </c>
    </row>
    <row r="559" spans="23:25" x14ac:dyDescent="0.25">
      <c r="W559" s="3">
        <v>42243</v>
      </c>
      <c r="X559" s="2">
        <v>3163</v>
      </c>
      <c r="Y559" s="2">
        <f t="shared" si="10"/>
        <v>-3.0650937443528599E-2</v>
      </c>
    </row>
    <row r="560" spans="23:25" x14ac:dyDescent="0.25">
      <c r="W560" s="3">
        <v>42242</v>
      </c>
      <c r="X560" s="2">
        <v>3261.45</v>
      </c>
      <c r="Y560" s="2">
        <f t="shared" si="10"/>
        <v>1.6368343558607452E-2</v>
      </c>
    </row>
    <row r="561" spans="23:25" x14ac:dyDescent="0.25">
      <c r="W561" s="3">
        <v>42241</v>
      </c>
      <c r="X561" s="2">
        <v>3208.5</v>
      </c>
      <c r="Y561" s="2">
        <f t="shared" si="10"/>
        <v>-8.9608224932098447E-3</v>
      </c>
    </row>
    <row r="562" spans="23:25" x14ac:dyDescent="0.25">
      <c r="W562" s="3">
        <v>42240</v>
      </c>
      <c r="X562" s="2">
        <v>3237.38</v>
      </c>
      <c r="Y562" s="2">
        <f t="shared" si="10"/>
        <v>4.0897547150130768E-2</v>
      </c>
    </row>
    <row r="563" spans="23:25" x14ac:dyDescent="0.25">
      <c r="W563" s="3">
        <v>42237</v>
      </c>
      <c r="X563" s="2">
        <v>3107.65</v>
      </c>
      <c r="Y563" s="2">
        <f t="shared" si="10"/>
        <v>1.479851631602014E-2</v>
      </c>
    </row>
    <row r="564" spans="23:25" x14ac:dyDescent="0.25">
      <c r="W564" s="3">
        <v>42236</v>
      </c>
      <c r="X564" s="2">
        <v>3062</v>
      </c>
      <c r="Y564" s="2">
        <f t="shared" si="10"/>
        <v>1.2838429468420072E-2</v>
      </c>
    </row>
    <row r="565" spans="23:25" x14ac:dyDescent="0.25">
      <c r="W565" s="3">
        <v>42235</v>
      </c>
      <c r="X565" s="2">
        <v>3022.94</v>
      </c>
      <c r="Y565" s="2">
        <f t="shared" si="10"/>
        <v>6.4016519713967724E-3</v>
      </c>
    </row>
    <row r="566" spans="23:25" x14ac:dyDescent="0.25">
      <c r="W566" s="3">
        <v>42234</v>
      </c>
      <c r="X566" s="2">
        <v>3003.65</v>
      </c>
      <c r="Y566" s="2">
        <f t="shared" si="10"/>
        <v>1.8828161152690979E-3</v>
      </c>
    </row>
    <row r="567" spans="23:25" x14ac:dyDescent="0.25">
      <c r="W567" s="3">
        <v>42233</v>
      </c>
      <c r="X567" s="2">
        <v>2998</v>
      </c>
      <c r="Y567" s="2">
        <f t="shared" si="10"/>
        <v>1.6023504563395096E-3</v>
      </c>
    </row>
    <row r="568" spans="23:25" x14ac:dyDescent="0.25">
      <c r="W568" s="3">
        <v>42230</v>
      </c>
      <c r="X568" s="2">
        <v>2993.2</v>
      </c>
      <c r="Y568" s="2">
        <f t="shared" si="10"/>
        <v>3.3967821825833257E-3</v>
      </c>
    </row>
    <row r="569" spans="23:25" x14ac:dyDescent="0.25">
      <c r="W569" s="3">
        <v>42229</v>
      </c>
      <c r="X569" s="2">
        <v>2983.05</v>
      </c>
      <c r="Y569" s="2">
        <f t="shared" si="10"/>
        <v>1.4676151198067287E-2</v>
      </c>
    </row>
    <row r="570" spans="23:25" x14ac:dyDescent="0.25">
      <c r="W570" s="3">
        <v>42228</v>
      </c>
      <c r="X570" s="2">
        <v>2939.59</v>
      </c>
      <c r="Y570" s="2">
        <f t="shared" si="10"/>
        <v>-1.1831383781985641E-3</v>
      </c>
    </row>
    <row r="571" spans="23:25" x14ac:dyDescent="0.25">
      <c r="W571" s="3">
        <v>42227</v>
      </c>
      <c r="X571" s="2">
        <v>2943.07</v>
      </c>
      <c r="Y571" s="2">
        <f t="shared" si="10"/>
        <v>1.1870782540249834E-2</v>
      </c>
    </row>
    <row r="572" spans="23:25" x14ac:dyDescent="0.25">
      <c r="W572" s="3">
        <v>42226</v>
      </c>
      <c r="X572" s="2">
        <v>2908.34</v>
      </c>
      <c r="Y572" s="2" t="e">
        <f t="shared" si="10"/>
        <v>#DIV/0!</v>
      </c>
    </row>
    <row r="573" spans="23:25" x14ac:dyDescent="0.25">
      <c r="W573" s="3"/>
      <c r="Y573" s="2" t="e">
        <f t="shared" si="10"/>
        <v>#NUM!</v>
      </c>
    </row>
    <row r="574" spans="23:25" x14ac:dyDescent="0.25">
      <c r="W574" s="3">
        <v>42222</v>
      </c>
      <c r="X574" s="2">
        <v>2938.97</v>
      </c>
      <c r="Y574" s="2">
        <f t="shared" si="10"/>
        <v>-4.0001954959482024E-3</v>
      </c>
    </row>
    <row r="575" spans="23:25" x14ac:dyDescent="0.25">
      <c r="W575" s="3">
        <v>42221</v>
      </c>
      <c r="X575" s="2">
        <v>2950.75</v>
      </c>
      <c r="Y575" s="2" t="e">
        <f t="shared" si="10"/>
        <v>#DIV/0!</v>
      </c>
    </row>
    <row r="576" spans="23:25" x14ac:dyDescent="0.25">
      <c r="W576" s="3"/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0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USDCZK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101</v>
      </c>
      <c r="W2" s="3">
        <f>D1</f>
        <v>43025</v>
      </c>
      <c r="AA2" s="2">
        <v>62</v>
      </c>
      <c r="AB2" s="2">
        <f ca="1">AVERAGE(OFFSET($X$5,0,0,AA2,1))</f>
        <v>22.019598387096774</v>
      </c>
      <c r="AC2" s="46">
        <f ca="1">STDEV(OFFSET($Y$5,0,0,AA2,1))*SQRT(250)</f>
        <v>7.3796123537979832E-2</v>
      </c>
      <c r="AD2" s="2">
        <f ca="1">MAX(OFFSET($X$5,0,0,AA2,1))</f>
        <v>22.365200000000002</v>
      </c>
      <c r="AE2" s="2">
        <f ca="1">MIN(OFFSET($X$5,0,0,AA2,1))</f>
        <v>21.695799999999998</v>
      </c>
      <c r="AF2" s="2">
        <f ca="1">AD2-AE2</f>
        <v>0.6694000000000031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22.784687200000004</v>
      </c>
      <c r="AC3" s="46">
        <f ca="1">STDEV(OFFSET($Y$5,0,0,AA3,1))*SQRT(250)</f>
        <v>7.8339202283568429E-2</v>
      </c>
      <c r="AD3" s="2">
        <f ca="1">MAX(OFFSET($X$5,0,0,AA3,1))</f>
        <v>24.865099999999998</v>
      </c>
      <c r="AE3" s="2">
        <f ca="1">MIN(OFFSET($X$5,0,0,AA3,1))</f>
        <v>21.695799999999998</v>
      </c>
      <c r="AF3" s="2">
        <f t="shared" ref="AF3:AF5" ca="1" si="1">AD3-AE3</f>
        <v>3.1692999999999998</v>
      </c>
    </row>
    <row r="4" spans="1:32" x14ac:dyDescent="0.25">
      <c r="D4"/>
      <c r="AA4" s="2">
        <v>185</v>
      </c>
      <c r="AB4" s="2">
        <f t="shared" ca="1" si="0"/>
        <v>23.589534054054067</v>
      </c>
      <c r="AC4" s="46">
        <f ca="1">STDEV(OFFSET($Y$5,0,0,AA4,1))*SQRT(250)</f>
        <v>7.9652018594431939E-2</v>
      </c>
      <c r="AD4" s="2">
        <f ca="1">MAX(OFFSET($X$5,0,0,AA4,1))</f>
        <v>25.718</v>
      </c>
      <c r="AE4" s="2">
        <f ca="1">MIN(OFFSET($X$5,0,0,AA4,1))</f>
        <v>21.695799999999998</v>
      </c>
      <c r="AF4" s="2">
        <f t="shared" ca="1" si="1"/>
        <v>4.0222000000000016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21.9404</v>
      </c>
      <c r="Y5" s="2">
        <f>LN(X5/X6)</f>
        <v>3.2824409906076347E-3</v>
      </c>
      <c r="AA5" s="2">
        <v>250</v>
      </c>
      <c r="AB5" s="2">
        <f t="shared" ca="1" si="0"/>
        <v>24.059208800000018</v>
      </c>
      <c r="AC5" s="46">
        <f ca="1">STDEV(OFFSET($Y$5,0,0,AA5,1))*SQRT(250)</f>
        <v>8.2215337132238997E-2</v>
      </c>
      <c r="AD5" s="2">
        <f ca="1">MAX(OFFSET($X$5,0,0,AA5,1))</f>
        <v>26.008500000000002</v>
      </c>
      <c r="AE5" s="2">
        <f ca="1">MIN(OFFSET($X$5,0,0,AA5,1))</f>
        <v>21.695799999999998</v>
      </c>
      <c r="AF5" s="2">
        <f t="shared" ca="1" si="1"/>
        <v>4.3127000000000031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21.936694935660299</v>
      </c>
      <c r="E6" s="128">
        <f ca="1">SUMIFS(INDIRECT("fincad_data!"&amp;E$3),fincad_data!$C:$C,$C6,fincad_data!$D:$D,$C6,fincad_data!$B:$B,$D$2,fincad_data!D:D,$C6,fincad_data!A:A,$D$1)</f>
        <v>21.9236</v>
      </c>
      <c r="F6" s="129">
        <f ca="1">SUMIFS(INDIRECT("fincad_data!"&amp;F$3),fincad_data!$C:$C,$C6,fincad_data!$D:$D,$C6,fincad_data!$B:$B,$D$2,fincad_data!D:D,$C6,fincad_data!A:A,$D$1)</f>
        <v>7.6369959093786299E-2</v>
      </c>
      <c r="G6" s="129">
        <f ca="1">SUMIFS(INDIRECT("fincad_data!"&amp;G$3),fincad_data!$C:$C,$C6,fincad_data!$D:$D,$C6,fincad_data!$B:$B,$D$2,fincad_data!D:D,$C6,fincad_data!A:A,$D$1)</f>
        <v>7.6298051342506598E-2</v>
      </c>
      <c r="H6" s="130">
        <f ca="1">SUMIFS(INDIRECT("fincad_data!"&amp;H$3),fincad_data!$C:$C,$C6,fincad_data!$D:$D,$C6,fincad_data!$B:$B,$D$2,fincad_data!D:D,$C6,fincad_data!A:A,$D$1)</f>
        <v>1.49547606006664E-2</v>
      </c>
      <c r="I6" s="130">
        <f ca="1">SUMIFS(INDIRECT("fincad_data!"&amp;I$3),fincad_data!$C:$C,$C6,fincad_data!$D:$D,$C6,fincad_data!$B:$B,$D$2,fincad_data!D:D,$C6,fincad_data!A:A,$D$1)</f>
        <v>1.5231695445884399E-2</v>
      </c>
      <c r="J6" s="129">
        <f ca="1">SUMIFS(INDIRECT("fincad_data!"&amp;J$3),fincad_data!$C:$C,$C6,fincad_data!$D:$D,$C6,fincad_data!$B:$B,$D$2,fincad_data!D:D,$C6,fincad_data!A:A,$D$1)</f>
        <v>-2.3425374176678868E-3</v>
      </c>
      <c r="K6" s="128">
        <f ca="1">SUMIFS(INDIRECT("fincad_data!"&amp;K$3),fincad_data!$C:$C,$C6,fincad_data!$D:$D,$C6,fincad_data!$B:$B,$D$2,fincad_data!D:D,$C6,fincad_data!A:A,$D$1)</f>
        <v>21.917530272146521</v>
      </c>
      <c r="L6" s="128">
        <f ca="1">SUMIFS(INDIRECT("fincad_data!"&amp;L$3),fincad_data!$C:$C,$C6,fincad_data!$D:$D,$C6,fincad_data!$B:$B,$D$2,fincad_data!D:D,$C6,fincad_data!A:A,$D$1)</f>
        <v>21.594676464835221</v>
      </c>
      <c r="W6" s="3">
        <v>43024</v>
      </c>
      <c r="X6" s="2">
        <v>21.868500000000001</v>
      </c>
      <c r="Y6" s="2">
        <f t="shared" ref="Y6:Y69" si="2">LN(X6/X7)</f>
        <v>1.6933642490346962E-3</v>
      </c>
      <c r="AA6" s="2">
        <v>500</v>
      </c>
      <c r="AB6" s="2">
        <f t="shared" ca="1" si="0"/>
        <v>24.20009140000003</v>
      </c>
      <c r="AC6" s="46">
        <f ca="1">STDEV(OFFSET($Y$5,0,0,AA6,1))*SQRT(250)</f>
        <v>8.348323981353431E-2</v>
      </c>
      <c r="AD6" s="2">
        <f ca="1">MAX(OFFSET($X$5,0,0,AA6,1))</f>
        <v>26.008500000000002</v>
      </c>
      <c r="AE6" s="2">
        <f ca="1">MIN(OFFSET($X$5,0,0,AA6,1))</f>
        <v>21.695799999999998</v>
      </c>
      <c r="AF6" s="2">
        <f ca="1">AD6-AE6</f>
        <v>4.3127000000000031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21.936694935660299</v>
      </c>
      <c r="E7" s="128">
        <f ca="1">SUMIFS(INDIRECT("fincad_data!"&amp;E$3),fincad_data!$C:$C,$C7,fincad_data!$D:$D,$C7,fincad_data!$B:$B,$D$2,fincad_data!D:D,$C7,fincad_data!A:A,$D$1)</f>
        <v>21.91337</v>
      </c>
      <c r="F7" s="129">
        <f ca="1">SUMIFS(INDIRECT("fincad_data!"&amp;F$3),fincad_data!$C:$C,$C7,fincad_data!$D:$D,$C7,fincad_data!$B:$B,$D$2,fincad_data!D:D,$C7,fincad_data!A:A,$D$1)</f>
        <v>8.3148747771736101E-2</v>
      </c>
      <c r="G7" s="129">
        <f ca="1">SUMIFS(INDIRECT("fincad_data!"&amp;G$3),fincad_data!$C:$C,$C7,fincad_data!$D:$D,$C7,fincad_data!$B:$B,$D$2,fincad_data!D:D,$C7,fincad_data!A:A,$D$1)</f>
        <v>8.2988089824839101E-2</v>
      </c>
      <c r="H7" s="130">
        <f ca="1">SUMIFS(INDIRECT("fincad_data!"&amp;H$3),fincad_data!$C:$C,$C7,fincad_data!$D:$D,$C7,fincad_data!$B:$B,$D$2,fincad_data!D:D,$C7,fincad_data!A:A,$D$1)</f>
        <v>2.2751281903328001E-2</v>
      </c>
      <c r="I7" s="130">
        <f ca="1">SUMIFS(INDIRECT("fincad_data!"&amp;I$3),fincad_data!$C:$C,$C7,fincad_data!$D:$D,$C7,fincad_data!$B:$B,$D$2,fincad_data!D:D,$C7,fincad_data!A:A,$D$1)</f>
        <v>2.32187941661735E-2</v>
      </c>
      <c r="J7" s="129">
        <f ca="1">SUMIFS(INDIRECT("fincad_data!"&amp;J$3),fincad_data!$C:$C,$C7,fincad_data!$D:$D,$C7,fincad_data!$B:$B,$D$2,fincad_data!D:D,$C7,fincad_data!A:A,$D$1)</f>
        <v>-2.1451572090191526E-3</v>
      </c>
      <c r="K7" s="128">
        <f ca="1">SUMIFS(INDIRECT("fincad_data!"&amp;K$3),fincad_data!$C:$C,$C7,fincad_data!$D:$D,$C7,fincad_data!$B:$B,$D$2,fincad_data!D:D,$C7,fincad_data!A:A,$D$1)</f>
        <v>21.903130018121828</v>
      </c>
      <c r="L7" s="128">
        <f ca="1">SUMIFS(INDIRECT("fincad_data!"&amp;L$3),fincad_data!$C:$C,$C7,fincad_data!$D:$D,$C7,fincad_data!$B:$B,$D$2,fincad_data!D:D,$C7,fincad_data!A:A,$D$1)</f>
        <v>21.416113664973604</v>
      </c>
      <c r="W7" s="3">
        <v>43021</v>
      </c>
      <c r="X7" s="2">
        <v>21.831499999999998</v>
      </c>
      <c r="Y7" s="2">
        <f t="shared" si="2"/>
        <v>-1.9585507498526074E-3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21.936694935660299</v>
      </c>
      <c r="E8" s="128">
        <f ca="1">SUMIFS(INDIRECT("fincad_data!"&amp;E$3),fincad_data!$C:$C,$C8,fincad_data!$D:$D,$C8,fincad_data!$B:$B,$D$2,fincad_data!D:D,$C8,fincad_data!A:A,$D$1)</f>
        <v>21.903580999999999</v>
      </c>
      <c r="F8" s="129">
        <f ca="1">SUMIFS(INDIRECT("fincad_data!"&amp;F$3),fincad_data!$C:$C,$C8,fincad_data!$D:$D,$C8,fincad_data!$B:$B,$D$2,fincad_data!D:D,$C8,fincad_data!A:A,$D$1)</f>
        <v>8.6744259616109903E-2</v>
      </c>
      <c r="G8" s="129">
        <f ca="1">SUMIFS(INDIRECT("fincad_data!"&amp;G$3),fincad_data!$C:$C,$C8,fincad_data!$D:$D,$C8,fincad_data!$B:$B,$D$2,fincad_data!D:D,$C8,fincad_data!A:A,$D$1)</f>
        <v>8.6570068242190101E-2</v>
      </c>
      <c r="H8" s="130">
        <f ca="1">SUMIFS(INDIRECT("fincad_data!"&amp;H$3),fincad_data!$C:$C,$C8,fincad_data!$D:$D,$C8,fincad_data!$B:$B,$D$2,fincad_data!D:D,$C8,fincad_data!A:A,$D$1)</f>
        <v>2.8888280051641201E-2</v>
      </c>
      <c r="I8" s="130">
        <f ca="1">SUMIFS(INDIRECT("fincad_data!"&amp;I$3),fincad_data!$C:$C,$C8,fincad_data!$D:$D,$C8,fincad_data!$B:$B,$D$2,fincad_data!D:D,$C8,fincad_data!A:A,$D$1)</f>
        <v>2.9548445469514899E-2</v>
      </c>
      <c r="J8" s="129">
        <f ca="1">SUMIFS(INDIRECT("fincad_data!"&amp;J$3),fincad_data!$C:$C,$C8,fincad_data!$D:$D,$C8,fincad_data!$B:$B,$D$2,fincad_data!D:D,$C8,fincad_data!A:A,$D$1)</f>
        <v>-2.0430166109490413E-3</v>
      </c>
      <c r="K8" s="128">
        <f ca="1">SUMIFS(INDIRECT("fincad_data!"&amp;K$3),fincad_data!$C:$C,$C8,fincad_data!$D:$D,$C8,fincad_data!$B:$B,$D$2,fincad_data!D:D,$C8,fincad_data!A:A,$D$1)</f>
        <v>21.889130552981598</v>
      </c>
      <c r="L8" s="128">
        <f ca="1">SUMIFS(INDIRECT("fincad_data!"&amp;L$3),fincad_data!$C:$C,$C8,fincad_data!$D:$D,$C8,fincad_data!$B:$B,$D$2,fincad_data!D:D,$C8,fincad_data!A:A,$D$1)</f>
        <v>21.274939607150877</v>
      </c>
      <c r="W8" s="3">
        <v>43020</v>
      </c>
      <c r="X8" s="2">
        <v>21.874300000000002</v>
      </c>
      <c r="Y8" s="2">
        <f t="shared" si="2"/>
        <v>2.302150070615511E-3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21.936694935660299</v>
      </c>
      <c r="E9" s="128">
        <f ca="1">SUMIFS(INDIRECT("fincad_data!"&amp;E$3),fincad_data!$C:$C,$C9,fincad_data!$D:$D,$C9,fincad_data!$B:$B,$D$2,fincad_data!D:D,$C9,fincad_data!A:A,$D$1)</f>
        <v>21.8933</v>
      </c>
      <c r="F9" s="129">
        <f ca="1">SUMIFS(INDIRECT("fincad_data!"&amp;F$3),fincad_data!$C:$C,$C9,fincad_data!$D:$D,$C9,fincad_data!$B:$B,$D$2,fincad_data!D:D,$C9,fincad_data!A:A,$D$1)</f>
        <v>8.8510793371039204E-2</v>
      </c>
      <c r="G9" s="129">
        <f ca="1">SUMIFS(INDIRECT("fincad_data!"&amp;G$3),fincad_data!$C:$C,$C9,fincad_data!$D:$D,$C9,fincad_data!$B:$B,$D$2,fincad_data!D:D,$C9,fincad_data!A:A,$D$1)</f>
        <v>8.8320053878413907E-2</v>
      </c>
      <c r="H9" s="130">
        <f ca="1">SUMIFS(INDIRECT("fincad_data!"&amp;H$3),fincad_data!$C:$C,$C9,fincad_data!$D:$D,$C9,fincad_data!$B:$B,$D$2,fincad_data!D:D,$C9,fincad_data!A:A,$D$1)</f>
        <v>3.3853912714584301E-2</v>
      </c>
      <c r="I9" s="130">
        <f ca="1">SUMIFS(INDIRECT("fincad_data!"&amp;I$3),fincad_data!$C:$C,$C9,fincad_data!$D:$D,$C9,fincad_data!$B:$B,$D$2,fincad_data!D:D,$C9,fincad_data!A:A,$D$1)</f>
        <v>3.4712497813286801E-2</v>
      </c>
      <c r="J9" s="129">
        <f ca="1">SUMIFS(INDIRECT("fincad_data!"&amp;J$3),fincad_data!$C:$C,$C9,fincad_data!$D:$D,$C9,fincad_data!$B:$B,$D$2,fincad_data!D:D,$C9,fincad_data!A:A,$D$1)</f>
        <v>-2.0092269945664043E-3</v>
      </c>
      <c r="K9" s="128">
        <f ca="1">SUMIFS(INDIRECT("fincad_data!"&amp;K$3),fincad_data!$C:$C,$C9,fincad_data!$D:$D,$C9,fincad_data!$B:$B,$D$2,fincad_data!D:D,$C9,fincad_data!A:A,$D$1)</f>
        <v>21.874518864062033</v>
      </c>
      <c r="L9" s="128">
        <f ca="1">SUMIFS(INDIRECT("fincad_data!"&amp;L$3),fincad_data!$C:$C,$C9,fincad_data!$D:$D,$C9,fincad_data!$B:$B,$D$2,fincad_data!D:D,$C9,fincad_data!A:A,$D$1)</f>
        <v>21.158824355816982</v>
      </c>
      <c r="W9" s="3">
        <v>43019</v>
      </c>
      <c r="X9" s="2">
        <v>21.824000000000002</v>
      </c>
      <c r="Y9" s="2">
        <f t="shared" si="2"/>
        <v>-4.0834767618547841E-3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21.936694935660299</v>
      </c>
      <c r="E10" s="128">
        <f ca="1">SUMIFS(INDIRECT("fincad_data!"&amp;E$3),fincad_data!$C:$C,$C10,fincad_data!$D:$D,$C10,fincad_data!$B:$B,$D$2,fincad_data!D:D,$C10,fincad_data!A:A,$D$1)</f>
        <v>21.8538</v>
      </c>
      <c r="F10" s="129">
        <f ca="1">SUMIFS(INDIRECT("fincad_data!"&amp;F$3),fincad_data!$C:$C,$C10,fincad_data!$D:$D,$C10,fincad_data!$B:$B,$D$2,fincad_data!D:D,$C10,fincad_data!A:A,$D$1)</f>
        <v>8.9736547992810403E-2</v>
      </c>
      <c r="G10" s="129">
        <f ca="1">SUMIFS(INDIRECT("fincad_data!"&amp;G$3),fincad_data!$C:$C,$C10,fincad_data!$D:$D,$C10,fincad_data!$B:$B,$D$2,fincad_data!D:D,$C10,fincad_data!A:A,$D$1)</f>
        <v>8.9519023806542794E-2</v>
      </c>
      <c r="H10" s="130">
        <f ca="1">SUMIFS(INDIRECT("fincad_data!"&amp;H$3),fincad_data!$C:$C,$C10,fincad_data!$D:$D,$C10,fincad_data!$B:$B,$D$2,fincad_data!D:D,$C10,fincad_data!A:A,$D$1)</f>
        <v>4.7264771114339098E-2</v>
      </c>
      <c r="I10" s="130">
        <f ca="1">SUMIFS(INDIRECT("fincad_data!"&amp;I$3),fincad_data!$C:$C,$C10,fincad_data!$D:$D,$C10,fincad_data!$B:$B,$D$2,fincad_data!D:D,$C10,fincad_data!A:A,$D$1)</f>
        <v>4.8867767270391098E-2</v>
      </c>
      <c r="J10" s="129">
        <f ca="1">SUMIFS(INDIRECT("fincad_data!"&amp;J$3),fincad_data!$C:$C,$C10,fincad_data!$D:$D,$C10,fincad_data!$B:$B,$D$2,fincad_data!D:D,$C10,fincad_data!A:A,$D$1)</f>
        <v>-1.9443517316612979E-3</v>
      </c>
      <c r="K10" s="128">
        <f ca="1">SUMIFS(INDIRECT("fincad_data!"&amp;K$3),fincad_data!$C:$C,$C10,fincad_data!$D:$D,$C10,fincad_data!$B:$B,$D$2,fincad_data!D:D,$C10,fincad_data!A:A,$D$1)</f>
        <v>21.818824508183809</v>
      </c>
      <c r="L10" s="128">
        <f ca="1">SUMIFS(INDIRECT("fincad_data!"&amp;L$3),fincad_data!$C:$C,$C10,fincad_data!$D:$D,$C10,fincad_data!$B:$B,$D$2,fincad_data!D:D,$C10,fincad_data!A:A,$D$1)</f>
        <v>20.835610247489129</v>
      </c>
      <c r="W10" s="3">
        <v>43018</v>
      </c>
      <c r="X10" s="2">
        <v>21.9133</v>
      </c>
      <c r="Y10" s="2">
        <f t="shared" si="2"/>
        <v>-6.0963869928683566E-3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22.0473</v>
      </c>
      <c r="Y11" s="2">
        <f t="shared" si="2"/>
        <v>-7.5717563517115993E-4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22.064</v>
      </c>
      <c r="Y12" s="2">
        <f t="shared" si="2"/>
        <v>9.3862020662076036E-4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22.043299999999999</v>
      </c>
      <c r="Y13" s="2">
        <f t="shared" si="2"/>
        <v>2.5891687338980441E-3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1.1520526797000699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21.9863</v>
      </c>
      <c r="Y14" s="2">
        <f t="shared" si="2"/>
        <v>-4.1032216069893136E-3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0.10936244284085474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22.076699999999999</v>
      </c>
      <c r="Y15" s="2">
        <f t="shared" si="2"/>
        <v>-1.8011825692695917E-3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1.0603863890783758</v>
      </c>
      <c r="F16" s="123">
        <f ca="1">SUMIFS(INDIRECT("fincad_data!"&amp;$B16),fincad_data!$C:$C,$C16,fincad_data!$D:$D,F$13,fincad_data!$B:$B,$D$2,fincad_data!$A:$A,$D$1)</f>
        <v>1.2773019322961909</v>
      </c>
      <c r="G16" s="123"/>
      <c r="H16" s="123"/>
      <c r="I16" s="123"/>
      <c r="K16" s="159">
        <f ca="1">E16/$F16</f>
        <v>0.83017676734594104</v>
      </c>
      <c r="L16" s="159">
        <f ca="1">(F16-E16)/$F16</f>
        <v>0.16982323265405899</v>
      </c>
      <c r="M16" s="123"/>
      <c r="N16" s="123"/>
      <c r="O16" s="123"/>
      <c r="S16" s="17"/>
      <c r="W16" s="3">
        <v>43010</v>
      </c>
      <c r="X16" s="2">
        <v>22.116499999999998</v>
      </c>
      <c r="Y16" s="2">
        <f t="shared" si="2"/>
        <v>5.3042104593659023E-3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0.66249034318311972</v>
      </c>
      <c r="F17" s="124">
        <f ca="1">SUMIFS(INDIRECT("fincad_data!"&amp;$B17),fincad_data!$C:$C,$C16,fincad_data!$D:$D,F$13,fincad_data!$B:$B,$D$2,fincad_data!$A:$A,$D$1)</f>
        <v>8.3720377329965193E-2</v>
      </c>
      <c r="G17" s="124"/>
      <c r="H17" s="124"/>
      <c r="I17" s="124"/>
      <c r="K17" s="160">
        <f ca="1">E17/$F17</f>
        <v>7.9131313583557059</v>
      </c>
      <c r="L17" s="160">
        <f ca="1">(F17-E17)/$F17</f>
        <v>-6.9131313583557059</v>
      </c>
      <c r="M17" s="124"/>
      <c r="N17" s="124"/>
      <c r="O17" s="124"/>
      <c r="S17" s="17"/>
      <c r="W17" s="3">
        <v>43007</v>
      </c>
      <c r="X17" s="2">
        <v>21.999500000000001</v>
      </c>
      <c r="Y17" s="2">
        <f t="shared" si="2"/>
        <v>-4.0509669059678437E-3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1.0090195029078939</v>
      </c>
      <c r="F18" s="123">
        <f ca="1">SUMIFS(INDIRECT("fincad_data!"&amp;$B18),fincad_data!$C:$C,$C18,fincad_data!$D:$D,F$13,fincad_data!$B:$B,$D$2,fincad_data!$A:$A,$D$1)</f>
        <v>1.0705917084016645</v>
      </c>
      <c r="G18" s="123">
        <f ca="1">SUMIFS(INDIRECT("fincad_data!"&amp;$B18),fincad_data!$C:$C,$C18,fincad_data!$D:$D,G$13,fincad_data!$B:$B,$D$2,fincad_data!$A:$A,$D$1)</f>
        <v>1.342372670921933</v>
      </c>
      <c r="H18" s="123"/>
      <c r="I18" s="123"/>
      <c r="K18" s="159">
        <f ca="1">E18/$G18</f>
        <v>0.75166868691903987</v>
      </c>
      <c r="L18" s="159">
        <f ca="1">(F18-E18)/$G18</f>
        <v>4.5868190575932409E-2</v>
      </c>
      <c r="M18" s="159">
        <f ca="1">(G18-F18)/$G18</f>
        <v>0.20246312250502765</v>
      </c>
      <c r="N18" s="123"/>
      <c r="O18" s="123"/>
      <c r="W18" s="3">
        <v>43006</v>
      </c>
      <c r="X18" s="2">
        <v>22.088799999999999</v>
      </c>
      <c r="Y18" s="2">
        <f t="shared" si="2"/>
        <v>-3.290368705409029E-3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0.79013014014317262</v>
      </c>
      <c r="F19" s="124">
        <f ca="1">SUMIFS(INDIRECT("fincad_data!"&amp;$B19),fincad_data!$C:$C,$C18,fincad_data!$D:$D,F$13,fincad_data!$B:$B,$D$2,fincad_data!$A:$A,$D$1)</f>
        <v>0.52771814726546418</v>
      </c>
      <c r="G19" s="124">
        <f ca="1">SUMIFS(INDIRECT("fincad_data!"&amp;$B19),fincad_data!$C:$C,$C18,fincad_data!$D:$D,G$13,fincad_data!$B:$B,$D$2,fincad_data!$A:$A,$D$1)</f>
        <v>7.5568100852521372E-2</v>
      </c>
      <c r="H19" s="124"/>
      <c r="I19" s="124"/>
      <c r="K19" s="160">
        <f ca="1">E19/$G19</f>
        <v>10.455868696305995</v>
      </c>
      <c r="L19" s="160">
        <f ca="1">(F19-E19)/$G19</f>
        <v>-3.4725233255475274</v>
      </c>
      <c r="M19" s="160">
        <f ca="1">(G19-F19)/$G19</f>
        <v>-5.9833453707584683</v>
      </c>
      <c r="N19" s="124"/>
      <c r="O19" s="124"/>
      <c r="W19" s="3">
        <v>43005</v>
      </c>
      <c r="X19" s="2">
        <v>22.1616</v>
      </c>
      <c r="Y19" s="2">
        <f t="shared" si="2"/>
        <v>4.0376327349646449E-3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1.0103520063533937</v>
      </c>
      <c r="F20" s="123">
        <f ca="1">SUMIFS(INDIRECT("fincad_data!"&amp;$B20),fincad_data!$C:$C,$C20,fincad_data!$D:$D,F$13,fincad_data!$B:$B,$D$2,fincad_data!$A:$A,$D$1)</f>
        <v>1.0193806548558153</v>
      </c>
      <c r="G20" s="123">
        <f ca="1">SUMIFS(INDIRECT("fincad_data!"&amp;$B20),fincad_data!$C:$C,$C20,fincad_data!$D:$D,G$13,fincad_data!$B:$B,$D$2,fincad_data!$A:$A,$D$1)</f>
        <v>1.0828416375461076</v>
      </c>
      <c r="H20" s="123">
        <f ca="1">SUMIFS(INDIRECT("fincad_data!"&amp;$B20),fincad_data!$C:$C,$C20,fincad_data!$D:$D,H$13,fincad_data!$B:$B,$D$2,fincad_data!$A:$A,$D$1)</f>
        <v>1.4124032675401124</v>
      </c>
      <c r="I20" s="123"/>
      <c r="K20" s="159">
        <f ca="1">E20/$H20</f>
        <v>0.71534244473467956</v>
      </c>
      <c r="L20" s="159">
        <f ca="1">(F20-E20)/$H20</f>
        <v>6.3924013133629786E-3</v>
      </c>
      <c r="M20" s="159">
        <f ca="1">(G20-F20)/$H20</f>
        <v>4.4931206369139914E-2</v>
      </c>
      <c r="N20" s="159">
        <f ca="1">(H20-G20)/$H20</f>
        <v>0.2333339475828175</v>
      </c>
      <c r="O20" s="123"/>
      <c r="W20" s="3">
        <v>43004</v>
      </c>
      <c r="X20" s="2">
        <v>22.072299999999998</v>
      </c>
      <c r="Y20" s="2">
        <f t="shared" si="2"/>
        <v>3.8857036112476522E-3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0.85720576458634667</v>
      </c>
      <c r="F21" s="124">
        <f ca="1">SUMIFS(INDIRECT("fincad_data!"&amp;$B21),fincad_data!$C:$C,$C20,fincad_data!$D:$D,F$13,fincad_data!$B:$B,$D$2,fincad_data!$A:$A,$D$1)</f>
        <v>0.68269594372115028</v>
      </c>
      <c r="G21" s="124">
        <f ca="1">SUMIFS(INDIRECT("fincad_data!"&amp;$B21),fincad_data!$C:$C,$C20,fincad_data!$D:$D,G$13,fincad_data!$B:$B,$D$2,fincad_data!$A:$A,$D$1)</f>
        <v>0.45760095918070315</v>
      </c>
      <c r="H21" s="124">
        <f ca="1">SUMIFS(INDIRECT("fincad_data!"&amp;$B21),fincad_data!$C:$C,$C20,fincad_data!$D:$D,H$13,fincad_data!$B:$B,$D$2,fincad_data!$A:$A,$D$1)</f>
        <v>7.3731377807192133E-2</v>
      </c>
      <c r="I21" s="124"/>
      <c r="K21" s="160">
        <f ca="1">E21/$H21</f>
        <v>11.626064642762318</v>
      </c>
      <c r="L21" s="160">
        <f ca="1">(F21-E21)/$H21</f>
        <v>-2.3668324945932833</v>
      </c>
      <c r="M21" s="160">
        <f ca="1">(G21-F21)/$H21</f>
        <v>-3.0529062555845825</v>
      </c>
      <c r="N21" s="160">
        <f ca="1">(H21-G21)/$H21</f>
        <v>-5.2063258925844513</v>
      </c>
      <c r="O21" s="124"/>
      <c r="W21" s="3">
        <v>43003</v>
      </c>
      <c r="X21" s="2">
        <v>21.986699999999999</v>
      </c>
      <c r="Y21" s="2">
        <f t="shared" si="2"/>
        <v>8.6424407726517338E-3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1.0112120603852026</v>
      </c>
      <c r="F22" s="123">
        <f ca="1">SUMIFS(INDIRECT("fincad_data!"&amp;$B22),fincad_data!$C:$C,$C22,fincad_data!$D:$D,F$13,fincad_data!$B:$B,$D$2,fincad_data!$A:$A,$D$1)</f>
        <v>1.0214971437584566</v>
      </c>
      <c r="G22" s="123">
        <f ca="1">SUMIFS(INDIRECT("fincad_data!"&amp;$B22),fincad_data!$C:$C,$C22,fincad_data!$D:$D,G$13,fincad_data!$B:$B,$D$2,fincad_data!$A:$A,$D$1)</f>
        <v>1.0282199509957699</v>
      </c>
      <c r="H22" s="123">
        <f ca="1">SUMIFS(INDIRECT("fincad_data!"&amp;$B22),fincad_data!$C:$C,$C22,fincad_data!$D:$D,H$13,fincad_data!$B:$B,$D$2,fincad_data!$A:$A,$D$1)</f>
        <v>1.0325168527072319</v>
      </c>
      <c r="I22" s="123">
        <f ca="1">SUMIFS(INDIRECT("fincad_data!"&amp;$B22),fincad_data!$C:$C,$C22,fincad_data!$D:$D,I$13,fincad_data!$B:$B,$D$2,fincad_data!$A:$A,$D$1)</f>
        <v>1.6552201737836976</v>
      </c>
      <c r="K22" s="159">
        <f ca="1">E22/$I22</f>
        <v>0.6109229916366079</v>
      </c>
      <c r="L22" s="159">
        <f ca="1">(F22-E22)/$I22</f>
        <v>6.21372524100108E-3</v>
      </c>
      <c r="M22" s="159">
        <f ca="1">(G22-F22)/$I22</f>
        <v>4.0615788423757227E-3</v>
      </c>
      <c r="N22" s="159">
        <f ca="1">(H22-G22)/$I22</f>
        <v>2.5959698773122459E-3</v>
      </c>
      <c r="O22" s="159">
        <f ca="1">(I22-H22)/$I22</f>
        <v>0.376205734402703</v>
      </c>
      <c r="W22" s="3">
        <v>43000</v>
      </c>
      <c r="X22" s="2">
        <v>21.797499999999999</v>
      </c>
      <c r="Y22" s="2">
        <f t="shared" si="2"/>
        <v>-1.9020779628020211E-3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0.94241563381677129</v>
      </c>
      <c r="F23" s="124">
        <f ca="1">SUMIFS(INDIRECT("fincad_data!"&amp;$B23),fincad_data!$C:$C,$C22,fincad_data!$D:$D,F$13,fincad_data!$B:$B,$D$2,fincad_data!$A:$A,$D$1)</f>
        <v>0.87912574092452866</v>
      </c>
      <c r="G23" s="124">
        <f ca="1">SUMIFS(INDIRECT("fincad_data!"&amp;$B23),fincad_data!$C:$C,$C22,fincad_data!$D:$D,G$13,fincad_data!$B:$B,$D$2,fincad_data!$A:$A,$D$1)</f>
        <v>0.8087632369606067</v>
      </c>
      <c r="H23" s="124">
        <f ca="1">SUMIFS(INDIRECT("fincad_data!"&amp;$B23),fincad_data!$C:$C,$C22,fincad_data!$D:$D,H$13,fincad_data!$B:$B,$D$2,fincad_data!$A:$A,$D$1)</f>
        <v>0.72663506527845334</v>
      </c>
      <c r="I23" s="124">
        <f ca="1">SUMIFS(INDIRECT("fincad_data!"&amp;$B23),fincad_data!$C:$C,$C22,fincad_data!$D:$D,I$13,fincad_data!$B:$B,$D$2,fincad_data!$A:$A,$D$1)</f>
        <v>8.1854434762619693E-2</v>
      </c>
      <c r="K23" s="161">
        <f ca="1">E23/$I23</f>
        <v>11.51331185109035</v>
      </c>
      <c r="L23" s="161">
        <f ca="1">(F23-E23)/$I23</f>
        <v>-0.77320053673066347</v>
      </c>
      <c r="M23" s="161">
        <f ca="1">(G23-F23)/$I23</f>
        <v>-0.85960527573094025</v>
      </c>
      <c r="N23" s="161">
        <f ca="1">(H23-G23)/$I23</f>
        <v>-1.003344191677916</v>
      </c>
      <c r="O23" s="161">
        <f ca="1">(I23-H23)/$I23</f>
        <v>-7.8771618469508313</v>
      </c>
      <c r="W23" s="3">
        <v>42999</v>
      </c>
      <c r="X23" s="2">
        <v>21.838999999999999</v>
      </c>
      <c r="Y23" s="2">
        <f t="shared" si="2"/>
        <v>-4.9877693201793036E-3</v>
      </c>
    </row>
    <row r="24" spans="1:25" x14ac:dyDescent="0.25">
      <c r="A24" s="48"/>
      <c r="K24" s="16"/>
      <c r="W24" s="3">
        <v>42998</v>
      </c>
      <c r="X24" s="2">
        <v>21.9482</v>
      </c>
      <c r="Y24" s="2">
        <f t="shared" si="2"/>
        <v>8.6209008337821986E-3</v>
      </c>
    </row>
    <row r="25" spans="1:25" x14ac:dyDescent="0.25">
      <c r="A25" s="48"/>
      <c r="C25" s="41" t="s">
        <v>32</v>
      </c>
      <c r="D25" s="40">
        <f ca="1">D6</f>
        <v>21.936694935660299</v>
      </c>
      <c r="L25" s="71"/>
      <c r="W25" s="3">
        <v>42997</v>
      </c>
      <c r="X25" s="2">
        <v>21.759799999999998</v>
      </c>
      <c r="Y25" s="2">
        <f t="shared" si="2"/>
        <v>-4.1275374125972859E-3</v>
      </c>
    </row>
    <row r="26" spans="1:25" x14ac:dyDescent="0.25">
      <c r="A26" s="48"/>
      <c r="L26" s="2"/>
      <c r="W26" s="3">
        <v>42996</v>
      </c>
      <c r="X26" s="2">
        <v>21.849799999999998</v>
      </c>
      <c r="Y26" s="2">
        <f t="shared" si="2"/>
        <v>5.3103828385813248E-4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21.838200000000001</v>
      </c>
      <c r="Y27" s="2">
        <f t="shared" si="2"/>
        <v>-1.4733945184802818E-3</v>
      </c>
    </row>
    <row r="28" spans="1:25" x14ac:dyDescent="0.25">
      <c r="A28" s="48"/>
      <c r="C28" s="8" t="s">
        <v>30</v>
      </c>
      <c r="D28" s="29">
        <f ca="1">E6</f>
        <v>21.9236</v>
      </c>
      <c r="L28" s="71"/>
      <c r="W28" s="3">
        <v>42992</v>
      </c>
      <c r="X28" s="2">
        <v>21.8704</v>
      </c>
      <c r="Y28" s="2">
        <f t="shared" si="2"/>
        <v>-4.2888364535581267E-3</v>
      </c>
    </row>
    <row r="29" spans="1:25" x14ac:dyDescent="0.25">
      <c r="A29" s="48"/>
      <c r="C29" s="11" t="s">
        <v>14</v>
      </c>
      <c r="D29" s="30">
        <f ca="1">E7</f>
        <v>21.91337</v>
      </c>
      <c r="W29" s="3">
        <v>42991</v>
      </c>
      <c r="X29" s="2">
        <v>21.964400000000001</v>
      </c>
      <c r="Y29" s="2">
        <f t="shared" si="2"/>
        <v>6.7930667962107939E-3</v>
      </c>
    </row>
    <row r="30" spans="1:25" x14ac:dyDescent="0.25">
      <c r="A30" s="48"/>
      <c r="C30" s="11" t="s">
        <v>8</v>
      </c>
      <c r="D30" s="30">
        <f ca="1">E8</f>
        <v>21.903580999999999</v>
      </c>
      <c r="L30" s="71"/>
      <c r="W30" s="3">
        <v>42990</v>
      </c>
      <c r="X30" s="2">
        <v>21.8157</v>
      </c>
      <c r="Y30" s="2">
        <f t="shared" si="2"/>
        <v>-3.437300240768914E-4</v>
      </c>
    </row>
    <row r="31" spans="1:25" x14ac:dyDescent="0.25">
      <c r="A31" s="48"/>
      <c r="C31" s="11" t="s">
        <v>6</v>
      </c>
      <c r="D31" s="30">
        <f ca="1">E9</f>
        <v>21.8933</v>
      </c>
      <c r="L31" s="1"/>
      <c r="W31" s="3">
        <v>42989</v>
      </c>
      <c r="X31" s="2">
        <v>21.8232</v>
      </c>
      <c r="Y31" s="2">
        <f t="shared" si="2"/>
        <v>5.8549306712649624E-3</v>
      </c>
    </row>
    <row r="32" spans="1:25" x14ac:dyDescent="0.25">
      <c r="A32" s="48"/>
      <c r="B32" s="48"/>
      <c r="C32" s="18" t="s">
        <v>67</v>
      </c>
      <c r="D32" s="31">
        <f ca="1">E10</f>
        <v>21.8538</v>
      </c>
      <c r="F32" s="4"/>
      <c r="G32" s="4"/>
      <c r="H32" s="4"/>
      <c r="L32" s="2"/>
      <c r="N32" s="74"/>
      <c r="W32" s="3">
        <v>42986</v>
      </c>
      <c r="X32" s="2">
        <v>21.695799999999998</v>
      </c>
      <c r="Y32" s="2">
        <f t="shared" si="2"/>
        <v>-1.7269530945793808E-3</v>
      </c>
    </row>
    <row r="33" spans="1:25" x14ac:dyDescent="0.25">
      <c r="A33" s="48"/>
      <c r="B33" s="48"/>
      <c r="L33" s="72"/>
      <c r="N33" s="75"/>
      <c r="W33" s="3">
        <v>42985</v>
      </c>
      <c r="X33" s="2">
        <v>21.7333</v>
      </c>
      <c r="Y33" s="2">
        <f t="shared" si="2"/>
        <v>-7.8007948836307933E-3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21.903500000000001</v>
      </c>
      <c r="Y34" s="2">
        <f t="shared" si="2"/>
        <v>6.8484551053379539E-5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21.902000000000001</v>
      </c>
      <c r="Y35" s="2">
        <f t="shared" si="2"/>
        <v>-1.0769470507610418E-3</v>
      </c>
    </row>
    <row r="36" spans="1:25" x14ac:dyDescent="0.25">
      <c r="A36" s="48"/>
      <c r="B36" s="48"/>
      <c r="C36" s="49" t="s">
        <v>30</v>
      </c>
      <c r="D36" s="105">
        <f ca="1">AC2</f>
        <v>7.3796123537979832E-2</v>
      </c>
      <c r="E36" s="106">
        <f ca="1">$D$25-$D$25*D36*SQRT(B39)/SQRT($B$42)</f>
        <v>21.130517598419715</v>
      </c>
      <c r="F36" s="106">
        <f ca="1">$D$25+$D$25*D36*SQRT(B39)/SQRT($B$42)</f>
        <v>22.742872272900883</v>
      </c>
      <c r="G36" s="106">
        <f ca="1">IF(D28&gt;$D$25,F36,E36)/D28</f>
        <v>0.96382517462550465</v>
      </c>
      <c r="H36" s="106">
        <f ca="1">(D28-$D$25)/($D$25*D36*SQRT(B39)/SQRT($B$42))</f>
        <v>-1.6243244575840046E-2</v>
      </c>
      <c r="I36" s="106">
        <f ca="1">AF2</f>
        <v>0.6694000000000031</v>
      </c>
      <c r="J36" s="106">
        <f ca="1">$D$25+IF(D28&gt;$D$25,I36,I36*-1)</f>
        <v>21.267294935660296</v>
      </c>
      <c r="K36" s="107">
        <f ca="1">J36/D28</f>
        <v>0.97006399202960714</v>
      </c>
      <c r="L36" s="72"/>
      <c r="W36" s="3">
        <v>42982</v>
      </c>
      <c r="X36" s="2">
        <v>21.925599999999999</v>
      </c>
      <c r="Y36" s="2">
        <f t="shared" si="2"/>
        <v>-1.927393035179499E-3</v>
      </c>
    </row>
    <row r="37" spans="1:25" x14ac:dyDescent="0.25">
      <c r="A37" s="48"/>
      <c r="B37" s="48"/>
      <c r="C37" s="50" t="s">
        <v>14</v>
      </c>
      <c r="D37" s="108">
        <f ca="1">AC3</f>
        <v>7.8339202283568429E-2</v>
      </c>
      <c r="E37" s="109">
        <f ca="1">$D$25-$D$25*D37*SQRT(B40)/SQRT($B$42)</f>
        <v>20.721529682179121</v>
      </c>
      <c r="F37" s="109">
        <f ca="1">$D$25+$D$25*D37*SQRT(B40)/SQRT($B$42)</f>
        <v>23.151860189141477</v>
      </c>
      <c r="G37" s="109">
        <f ca="1">IF(D29&gt;$D$25,F37,E37)/D29</f>
        <v>0.94561127212195661</v>
      </c>
      <c r="H37" s="109">
        <f ca="1">(D29-$D$25)/($D$25*D37*SQRT(B40)/SQRT($B$42))</f>
        <v>-1.9194867194793037E-2</v>
      </c>
      <c r="I37" s="109">
        <f ca="1">AF3</f>
        <v>3.1692999999999998</v>
      </c>
      <c r="J37" s="109">
        <f ca="1">$D$25+IF(D29&gt;$D$25,I37,I37*-1)</f>
        <v>18.767394935660299</v>
      </c>
      <c r="K37" s="110">
        <f ca="1">J37/D29</f>
        <v>0.85643581683968728</v>
      </c>
      <c r="L37" s="73"/>
      <c r="W37" s="3">
        <v>42979</v>
      </c>
      <c r="X37" s="2">
        <v>21.9679</v>
      </c>
      <c r="Y37" s="2">
        <f t="shared" si="2"/>
        <v>2.087036528791711E-3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7.9652018594431939E-2</v>
      </c>
      <c r="E38" s="109">
        <f ca="1">$D$25-$D$25*D38*SQRT(B41)/SQRT($B$42)</f>
        <v>20.433608892969822</v>
      </c>
      <c r="F38" s="109">
        <f ca="1">$D$25+$D$25*D38*SQRT(B41)/SQRT($B$42)</f>
        <v>23.439780978350775</v>
      </c>
      <c r="G38" s="109">
        <f ca="1">IF(D30&gt;$D$25,F38,E38)/D30</f>
        <v>0.93288895970799579</v>
      </c>
      <c r="H38" s="109">
        <f ca="1">(D30-$D$25)/($D$25*D38*SQRT(B41)/SQRT($B$42))</f>
        <v>-2.2030632126040318E-2</v>
      </c>
      <c r="I38" s="109">
        <f ca="1">AF4</f>
        <v>4.0222000000000016</v>
      </c>
      <c r="J38" s="109">
        <f ca="1">$D$25+IF(D30&gt;$D$25,I38,I38*-1)</f>
        <v>17.914494935660297</v>
      </c>
      <c r="K38" s="110">
        <f ca="1">J38/D30</f>
        <v>0.81787973097459721</v>
      </c>
      <c r="W38" s="3">
        <v>42978</v>
      </c>
      <c r="X38" s="2">
        <v>21.9221</v>
      </c>
      <c r="Y38" s="2">
        <f t="shared" si="2"/>
        <v>-2.4629643268336468E-4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8.2215337132238997E-2</v>
      </c>
      <c r="E39" s="109">
        <f ca="1">$D$25-$D$25*D39*SQRT(B42)/SQRT($B$42)</f>
        <v>20.133162165957906</v>
      </c>
      <c r="F39" s="109">
        <f ca="1">$D$25+$D$25*D39*SQRT(B42)/SQRT($B$42)</f>
        <v>23.740227705362692</v>
      </c>
      <c r="G39" s="109">
        <f ca="1">IF(D31&gt;$D$25,F39,E39)/D31</f>
        <v>0.91960381331082597</v>
      </c>
      <c r="H39" s="109">
        <f ca="1">(D31-$D$25)/($D$25*D39*SQRT(B42)/SQRT($B$42))</f>
        <v>-2.4061074125899865E-2</v>
      </c>
      <c r="I39" s="109">
        <f ca="1">AF5</f>
        <v>4.3127000000000031</v>
      </c>
      <c r="J39" s="109">
        <f ca="1">$D$25+IF(D31&gt;$D$25,I39,I39*-1)</f>
        <v>17.623994935660296</v>
      </c>
      <c r="K39" s="110">
        <f ca="1">J39/D31</f>
        <v>0.8049949041789175</v>
      </c>
      <c r="L39" s="72"/>
      <c r="W39" s="3">
        <v>42977</v>
      </c>
      <c r="X39" s="2">
        <v>21.927499999999998</v>
      </c>
      <c r="Y39" s="2">
        <f t="shared" si="2"/>
        <v>5.4188282083104632E-3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8.348323981353431E-2</v>
      </c>
      <c r="E40" s="112">
        <f ca="1">$D$25-$D$25*D40*SQRT(B43)/SQRT($B$42)</f>
        <v>19.346780070246314</v>
      </c>
      <c r="F40" s="112">
        <f ca="1">$D$25+$D$25*D40*SQRT(B43)/SQRT($B$42)</f>
        <v>24.526609801074283</v>
      </c>
      <c r="G40" s="112">
        <f ca="1">IF(D32&gt;$D$25,F40,E40)/D32</f>
        <v>0.88528219670017638</v>
      </c>
      <c r="H40" s="112">
        <f ca="1">(D32-$D$25)/($D$25*D40*SQRT(B43)/SQRT($B$42))</f>
        <v>-3.200681874423264E-2</v>
      </c>
      <c r="I40" s="112">
        <f ca="1">AF6</f>
        <v>4.3127000000000031</v>
      </c>
      <c r="J40" s="112">
        <f ca="1">$D$25+IF(D32&gt;$D$25,I40,I40*-1)</f>
        <v>17.623994935660296</v>
      </c>
      <c r="K40" s="113">
        <f ca="1">J40/D32</f>
        <v>0.80644990508105208</v>
      </c>
      <c r="L40" s="72"/>
      <c r="W40" s="3">
        <v>42976</v>
      </c>
      <c r="X40" s="2">
        <v>21.809000000000001</v>
      </c>
      <c r="Y40" s="2">
        <f t="shared" si="2"/>
        <v>1.5602058965226871E-3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21.774999999999999</v>
      </c>
      <c r="Y41" s="2">
        <f t="shared" si="2"/>
        <v>-4.6550496874462385E-3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21.8766</v>
      </c>
      <c r="Y42" s="2">
        <f t="shared" si="2"/>
        <v>-1.1295138231777753E-2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22.1251</v>
      </c>
      <c r="Y43" s="2">
        <f t="shared" si="2"/>
        <v>3.1638775581948421E-5</v>
      </c>
    </row>
    <row r="44" spans="1:25" x14ac:dyDescent="0.25">
      <c r="A44" s="48"/>
      <c r="C44" s="49" t="s">
        <v>30</v>
      </c>
      <c r="D44" s="108">
        <f ca="1">G6</f>
        <v>7.6298051342506598E-2</v>
      </c>
      <c r="E44" s="109">
        <f ca="1">$D$25-$D$25*D44*SQRT(B47)/SQRT($B$42)</f>
        <v>21.103185573392906</v>
      </c>
      <c r="F44" s="109">
        <f ca="1">$D$25+$D$25*D44*SQRT(B47)/SQRT($B$50)</f>
        <v>22.770204297927691</v>
      </c>
      <c r="G44" s="109">
        <f ca="1">IF(D28&gt;$D$25,F44,E44)/D28</f>
        <v>0.96257848042259964</v>
      </c>
      <c r="H44" s="109">
        <f ca="1">(D28-$D$25)/($D$25*D44*SQRT(B47)/SQRT($B$50))</f>
        <v>-1.5710604167271942E-2</v>
      </c>
      <c r="I44" s="116">
        <f ca="1">D44/D36</f>
        <v>1.033903241587468</v>
      </c>
      <c r="W44" s="3">
        <v>42970</v>
      </c>
      <c r="X44" s="2">
        <v>22.124400000000001</v>
      </c>
      <c r="Y44" s="2">
        <f t="shared" si="2"/>
        <v>-2.9110919543430839E-3</v>
      </c>
    </row>
    <row r="45" spans="1:25" x14ac:dyDescent="0.25">
      <c r="A45" s="48"/>
      <c r="C45" s="50" t="s">
        <v>14</v>
      </c>
      <c r="D45" s="108">
        <f ca="1">G7</f>
        <v>8.2988089824839101E-2</v>
      </c>
      <c r="E45" s="109">
        <f ca="1">$D$25-$D$25*D45*SQRT(B48)/SQRT($B$42)</f>
        <v>20.649418064459997</v>
      </c>
      <c r="F45" s="109">
        <f ca="1">$D$25+$D$25*D45*SQRT(B48)/SQRT($B$50)</f>
        <v>23.2239718068606</v>
      </c>
      <c r="G45" s="109">
        <f ca="1">IF(D29&gt;$D$25,F45,E45)/D29</f>
        <v>0.94232051320540822</v>
      </c>
      <c r="H45" s="109">
        <f ca="1">(D29-$D$25)/($D$25*D45*SQRT(B48)/SQRT($B$50))</f>
        <v>-1.8119595078678979E-2</v>
      </c>
      <c r="I45" s="116">
        <f ca="1">D45/D37</f>
        <v>1.059343054380907</v>
      </c>
      <c r="W45" s="3">
        <v>42969</v>
      </c>
      <c r="X45" s="2">
        <v>22.1889</v>
      </c>
      <c r="Y45" s="2">
        <f t="shared" si="2"/>
        <v>4.091481348499031E-3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8.6570068242190101E-2</v>
      </c>
      <c r="E46" s="109">
        <f ca="1">$D$25-$D$25*D46*SQRT(B49)/SQRT($B$42)</f>
        <v>20.303060740497614</v>
      </c>
      <c r="F46" s="109">
        <f ca="1">$D$25+$D$25*D46*SQRT(B49)/SQRT($B$50)</f>
        <v>23.570329130822984</v>
      </c>
      <c r="G46" s="109">
        <f ca="1">IF(D30&gt;$D$25,F46,E46)/D30</f>
        <v>0.92692883143160998</v>
      </c>
      <c r="H46" s="109">
        <f ca="1">(D30-$D$25)/($D$25*D46*SQRT(B49)/SQRT($B$50))</f>
        <v>-2.0270104383436943E-2</v>
      </c>
      <c r="I46" s="116">
        <f ca="1">D46/D38</f>
        <v>1.0868534127550882</v>
      </c>
      <c r="W46" s="3">
        <v>42968</v>
      </c>
      <c r="X46" s="2">
        <v>22.098299999999998</v>
      </c>
      <c r="Y46" s="2">
        <f t="shared" si="2"/>
        <v>-3.5640516095214263E-3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8.8320053878413907E-2</v>
      </c>
      <c r="E47" s="109">
        <f ca="1">$D$25-$D$25*D47*SQRT(B50)/SQRT($B$42)</f>
        <v>19.999244857028451</v>
      </c>
      <c r="F47" s="109">
        <f ca="1">$D$25+$D$25*D47*SQRT(B50)/SQRT($B$50)</f>
        <v>23.874145014292147</v>
      </c>
      <c r="G47" s="109">
        <f ca="1">IF(D31&gt;$D$25,F47,E47)/D31</f>
        <v>0.91348699634264596</v>
      </c>
      <c r="H47" s="109">
        <f ca="1">(D31-$D$25)/($D$25*D47*SQRT(B50)/SQRT($B$50))</f>
        <v>-2.2397963250202848E-2</v>
      </c>
      <c r="I47" s="116">
        <f ca="1">D47/D39</f>
        <v>1.0742527727686113</v>
      </c>
      <c r="W47" s="3">
        <v>42965</v>
      </c>
      <c r="X47" s="2">
        <v>22.177199999999999</v>
      </c>
      <c r="Y47" s="2">
        <f t="shared" si="2"/>
        <v>-2.7602869670556715E-3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8.9519023806542794E-2</v>
      </c>
      <c r="E48" s="112">
        <f ca="1">$D$25-$D$25*D48*SQRT(B51)/SQRT($B$42)</f>
        <v>19.159530908344646</v>
      </c>
      <c r="F48" s="112">
        <f ca="1">$D$25+$D$25*D48*SQRT(B51)/SQRT($B$50)</f>
        <v>24.713858962975952</v>
      </c>
      <c r="G48" s="112">
        <f ca="1">IF(D32&gt;$D$25,F48,E48)/D32</f>
        <v>0.87671393113987706</v>
      </c>
      <c r="H48" s="112">
        <f ca="1">(D32-$D$25)/($D$25*D48*SQRT(B51)/SQRT($B$50))</f>
        <v>-2.9848771928831112E-2</v>
      </c>
      <c r="I48" s="117">
        <f ca="1">D48/D40</f>
        <v>1.0722993502227494</v>
      </c>
      <c r="W48" s="3">
        <v>42964</v>
      </c>
      <c r="X48" s="2">
        <v>22.238499999999998</v>
      </c>
      <c r="Y48" s="2">
        <f t="shared" si="2"/>
        <v>3.9378644070228157E-3</v>
      </c>
    </row>
    <row r="49" spans="2:25" x14ac:dyDescent="0.25">
      <c r="B49" s="58">
        <f>B41</f>
        <v>185</v>
      </c>
      <c r="W49" s="3">
        <v>42963</v>
      </c>
      <c r="X49" s="2">
        <v>22.1511</v>
      </c>
      <c r="Y49" s="2">
        <f t="shared" si="2"/>
        <v>-6.3855711858352183E-3</v>
      </c>
    </row>
    <row r="50" spans="2:25" x14ac:dyDescent="0.25">
      <c r="B50" s="58">
        <f>B42</f>
        <v>250</v>
      </c>
      <c r="W50" s="3">
        <v>42962</v>
      </c>
      <c r="X50" s="2">
        <v>22.292999999999999</v>
      </c>
      <c r="Y50" s="2">
        <f t="shared" si="2"/>
        <v>4.8473279529118885E-3</v>
      </c>
    </row>
    <row r="51" spans="2:25" x14ac:dyDescent="0.25">
      <c r="B51" s="58">
        <v>500</v>
      </c>
      <c r="W51" s="3">
        <v>42961</v>
      </c>
      <c r="X51" s="2">
        <v>22.185199999999998</v>
      </c>
      <c r="Y51" s="2">
        <f t="shared" si="2"/>
        <v>2.6132595972028919E-3</v>
      </c>
    </row>
    <row r="52" spans="2:25" x14ac:dyDescent="0.25">
      <c r="W52" s="3">
        <v>42958</v>
      </c>
      <c r="X52" s="2">
        <v>22.127300000000002</v>
      </c>
      <c r="Y52" s="2">
        <f t="shared" si="2"/>
        <v>-5.2691601802049935E-3</v>
      </c>
    </row>
    <row r="53" spans="2:25" x14ac:dyDescent="0.25">
      <c r="W53" s="3">
        <v>42957</v>
      </c>
      <c r="X53" s="2">
        <v>22.244199999999999</v>
      </c>
      <c r="Y53" s="2">
        <f t="shared" si="2"/>
        <v>-7.5496799465982981E-4</v>
      </c>
    </row>
    <row r="54" spans="2:25" x14ac:dyDescent="0.25">
      <c r="W54" s="3">
        <v>42956</v>
      </c>
      <c r="X54" s="2">
        <v>22.260999999999999</v>
      </c>
      <c r="Y54" s="2">
        <f t="shared" si="2"/>
        <v>1.8868857007586803E-4</v>
      </c>
    </row>
    <row r="55" spans="2:25" x14ac:dyDescent="0.25">
      <c r="B55" s="58"/>
      <c r="W55" s="3">
        <v>42955</v>
      </c>
      <c r="X55" s="2">
        <v>22.256799999999998</v>
      </c>
      <c r="Y55" s="2">
        <f t="shared" si="2"/>
        <v>4.3722560168084753E-3</v>
      </c>
    </row>
    <row r="56" spans="2:25" x14ac:dyDescent="0.25">
      <c r="B56" s="64"/>
      <c r="W56" s="3">
        <v>42954</v>
      </c>
      <c r="X56" s="2">
        <v>22.159700000000001</v>
      </c>
      <c r="Y56" s="2">
        <f t="shared" si="2"/>
        <v>-1.1410609495651183E-3</v>
      </c>
    </row>
    <row r="57" spans="2:25" x14ac:dyDescent="0.25">
      <c r="W57" s="3">
        <v>42951</v>
      </c>
      <c r="X57" s="2">
        <v>22.184999999999999</v>
      </c>
      <c r="Y57" s="2">
        <f t="shared" si="2"/>
        <v>1.1013776435573592E-2</v>
      </c>
    </row>
    <row r="58" spans="2:25" x14ac:dyDescent="0.25">
      <c r="W58" s="3">
        <v>42950</v>
      </c>
      <c r="X58" s="2">
        <v>21.942</v>
      </c>
      <c r="Y58" s="2">
        <f t="shared" si="2"/>
        <v>-3.3259731595850495E-3</v>
      </c>
    </row>
    <row r="59" spans="2:25" x14ac:dyDescent="0.25">
      <c r="W59" s="3">
        <v>42949</v>
      </c>
      <c r="X59" s="2">
        <v>22.0151</v>
      </c>
      <c r="Y59" s="2">
        <f t="shared" si="2"/>
        <v>-6.465510490719824E-3</v>
      </c>
    </row>
    <row r="60" spans="2:25" x14ac:dyDescent="0.25">
      <c r="W60" s="3">
        <v>42948</v>
      </c>
      <c r="X60" s="2">
        <v>22.157900000000001</v>
      </c>
      <c r="Y60" s="2">
        <f t="shared" si="2"/>
        <v>5.8116278121133434E-3</v>
      </c>
    </row>
    <row r="61" spans="2:25" x14ac:dyDescent="0.25">
      <c r="W61" s="3">
        <v>42947</v>
      </c>
      <c r="X61" s="2">
        <v>22.029499999999999</v>
      </c>
      <c r="Y61" s="2">
        <f t="shared" si="2"/>
        <v>-7.0519506354261574E-3</v>
      </c>
    </row>
    <row r="62" spans="2:25" x14ac:dyDescent="0.25">
      <c r="W62" s="3">
        <v>42944</v>
      </c>
      <c r="X62" s="2">
        <v>22.185400000000001</v>
      </c>
      <c r="Y62" s="2">
        <f t="shared" si="2"/>
        <v>-6.3981239620345583E-3</v>
      </c>
    </row>
    <row r="63" spans="2:25" x14ac:dyDescent="0.25">
      <c r="W63" s="3">
        <v>42943</v>
      </c>
      <c r="X63" s="2">
        <v>22.3278</v>
      </c>
      <c r="Y63" s="2">
        <f t="shared" si="2"/>
        <v>6.709187689778893E-3</v>
      </c>
    </row>
    <row r="64" spans="2:25" x14ac:dyDescent="0.25">
      <c r="W64" s="3">
        <v>42942</v>
      </c>
      <c r="X64" s="2">
        <v>22.1785</v>
      </c>
      <c r="Y64" s="2">
        <f t="shared" si="2"/>
        <v>-8.0832108167765739E-3</v>
      </c>
    </row>
    <row r="65" spans="11:25" x14ac:dyDescent="0.25">
      <c r="W65" s="3">
        <v>42941</v>
      </c>
      <c r="X65" s="2">
        <v>22.358499999999999</v>
      </c>
      <c r="Y65" s="2">
        <f t="shared" si="2"/>
        <v>-2.9961743103208683E-4</v>
      </c>
    </row>
    <row r="66" spans="11:25" x14ac:dyDescent="0.25">
      <c r="W66" s="3">
        <v>42940</v>
      </c>
      <c r="X66" s="2">
        <v>22.365200000000002</v>
      </c>
      <c r="Y66" s="2">
        <f t="shared" si="2"/>
        <v>1.4586850261275096E-3</v>
      </c>
    </row>
    <row r="67" spans="11:25" x14ac:dyDescent="0.25">
      <c r="K67" s="48"/>
      <c r="W67" s="3">
        <v>42937</v>
      </c>
      <c r="X67" s="2">
        <v>22.332599999999999</v>
      </c>
      <c r="Y67" s="2">
        <f t="shared" si="2"/>
        <v>-2.9420333755701754E-3</v>
      </c>
    </row>
    <row r="68" spans="11:25" x14ac:dyDescent="0.25">
      <c r="W68" s="3">
        <v>42936</v>
      </c>
      <c r="X68" s="2">
        <v>22.398399999999999</v>
      </c>
      <c r="Y68" s="2">
        <f t="shared" si="2"/>
        <v>-1.1413120320317488E-2</v>
      </c>
    </row>
    <row r="69" spans="11:25" x14ac:dyDescent="0.25">
      <c r="W69" s="3">
        <v>42935</v>
      </c>
      <c r="X69" s="2">
        <v>22.6555</v>
      </c>
      <c r="Y69" s="2">
        <f t="shared" si="2"/>
        <v>2.1209384262428454E-3</v>
      </c>
    </row>
    <row r="70" spans="11:25" x14ac:dyDescent="0.25">
      <c r="W70" s="3">
        <v>42934</v>
      </c>
      <c r="X70" s="2">
        <v>22.607500000000002</v>
      </c>
      <c r="Y70" s="2">
        <f t="shared" ref="Y70:Y133" si="3">LN(X70/X71)</f>
        <v>-4.7525942946742058E-3</v>
      </c>
    </row>
    <row r="71" spans="11:25" x14ac:dyDescent="0.25">
      <c r="W71" s="3">
        <v>42933</v>
      </c>
      <c r="X71" s="2">
        <v>22.715199999999999</v>
      </c>
      <c r="Y71" s="2">
        <f t="shared" si="3"/>
        <v>-6.9532769017370977E-4</v>
      </c>
    </row>
    <row r="72" spans="11:25" x14ac:dyDescent="0.25">
      <c r="W72" s="3">
        <v>42930</v>
      </c>
      <c r="X72" s="2">
        <v>22.731000000000002</v>
      </c>
      <c r="Y72" s="2">
        <f t="shared" si="3"/>
        <v>-7.5208096159010166E-3</v>
      </c>
    </row>
    <row r="73" spans="11:25" x14ac:dyDescent="0.25">
      <c r="W73" s="3">
        <v>42929</v>
      </c>
      <c r="X73" s="2">
        <v>22.9026</v>
      </c>
      <c r="Y73" s="2">
        <f t="shared" si="3"/>
        <v>9.4793983094113618E-4</v>
      </c>
    </row>
    <row r="74" spans="11:25" x14ac:dyDescent="0.25">
      <c r="W74" s="3">
        <v>42928</v>
      </c>
      <c r="X74" s="2">
        <v>22.8809</v>
      </c>
      <c r="Y74" s="2">
        <f t="shared" si="3"/>
        <v>3.9806581447130937E-3</v>
      </c>
    </row>
    <row r="75" spans="11:25" x14ac:dyDescent="0.25">
      <c r="W75" s="3">
        <v>42927</v>
      </c>
      <c r="X75" s="2">
        <v>22.79</v>
      </c>
      <c r="Y75" s="2">
        <f t="shared" si="3"/>
        <v>-4.5006073849140488E-3</v>
      </c>
    </row>
    <row r="76" spans="11:25" x14ac:dyDescent="0.25">
      <c r="W76" s="3">
        <v>42926</v>
      </c>
      <c r="X76" s="2">
        <v>22.892800000000001</v>
      </c>
      <c r="Y76" s="2">
        <f t="shared" si="3"/>
        <v>-2.2711985911366185E-4</v>
      </c>
    </row>
    <row r="77" spans="11:25" x14ac:dyDescent="0.25">
      <c r="W77" s="3">
        <v>42923</v>
      </c>
      <c r="X77" s="2">
        <v>22.898</v>
      </c>
      <c r="Y77" s="2">
        <f t="shared" si="3"/>
        <v>9.2190268004593465E-4</v>
      </c>
    </row>
    <row r="78" spans="11:25" x14ac:dyDescent="0.25">
      <c r="W78" s="3">
        <v>42922</v>
      </c>
      <c r="X78" s="2">
        <v>22.876899999999999</v>
      </c>
      <c r="Y78" s="2">
        <f t="shared" si="3"/>
        <v>-4.8577230258723828E-3</v>
      </c>
    </row>
    <row r="79" spans="11:25" x14ac:dyDescent="0.25">
      <c r="W79" s="3">
        <v>42921</v>
      </c>
      <c r="X79" s="2">
        <v>22.988299999999999</v>
      </c>
      <c r="Y79" s="2">
        <f t="shared" si="3"/>
        <v>-2.1249098173668148E-3</v>
      </c>
    </row>
    <row r="80" spans="11:25" x14ac:dyDescent="0.25">
      <c r="W80" s="3">
        <v>42920</v>
      </c>
      <c r="X80" s="2">
        <v>23.037199999999999</v>
      </c>
      <c r="Y80" s="2">
        <f t="shared" si="3"/>
        <v>1.9944171639180836E-3</v>
      </c>
    </row>
    <row r="81" spans="23:25" x14ac:dyDescent="0.25">
      <c r="W81" s="3">
        <v>42919</v>
      </c>
      <c r="X81" s="2">
        <v>22.991299999999999</v>
      </c>
      <c r="Y81" s="2">
        <f t="shared" si="3"/>
        <v>5.6266177718745057E-3</v>
      </c>
    </row>
    <row r="82" spans="23:25" x14ac:dyDescent="0.25">
      <c r="W82" s="3">
        <v>42916</v>
      </c>
      <c r="X82" s="2">
        <v>22.862300000000001</v>
      </c>
      <c r="Y82" s="2">
        <f t="shared" si="3"/>
        <v>-2.1715250492137707E-3</v>
      </c>
    </row>
    <row r="83" spans="23:25" x14ac:dyDescent="0.25">
      <c r="W83" s="3">
        <v>42915</v>
      </c>
      <c r="X83" s="2">
        <v>22.911999999999999</v>
      </c>
      <c r="Y83" s="2">
        <f t="shared" si="3"/>
        <v>-8.7128059350081478E-3</v>
      </c>
    </row>
    <row r="84" spans="23:25" x14ac:dyDescent="0.25">
      <c r="W84" s="3">
        <v>42914</v>
      </c>
      <c r="X84" s="2">
        <v>23.112500000000001</v>
      </c>
      <c r="Y84" s="2">
        <f t="shared" si="3"/>
        <v>-4.4164096019965911E-3</v>
      </c>
    </row>
    <row r="85" spans="23:25" x14ac:dyDescent="0.25">
      <c r="W85" s="3">
        <v>42913</v>
      </c>
      <c r="X85" s="2">
        <v>23.2148</v>
      </c>
      <c r="Y85" s="2">
        <f t="shared" si="3"/>
        <v>-1.3031354367530149E-2</v>
      </c>
    </row>
    <row r="86" spans="23:25" x14ac:dyDescent="0.25">
      <c r="W86" s="3">
        <v>42912</v>
      </c>
      <c r="X86" s="2">
        <v>23.519300000000001</v>
      </c>
      <c r="Y86" s="2">
        <f t="shared" si="3"/>
        <v>2.2048754537601443E-3</v>
      </c>
    </row>
    <row r="87" spans="23:25" x14ac:dyDescent="0.25">
      <c r="W87" s="3">
        <v>42909</v>
      </c>
      <c r="X87" s="2">
        <v>23.467500000000001</v>
      </c>
      <c r="Y87" s="2">
        <f t="shared" si="3"/>
        <v>-5.956444774126381E-3</v>
      </c>
    </row>
    <row r="88" spans="23:25" x14ac:dyDescent="0.25">
      <c r="W88" s="3">
        <v>42908</v>
      </c>
      <c r="X88" s="2">
        <v>23.607700000000001</v>
      </c>
      <c r="Y88" s="2">
        <f t="shared" si="3"/>
        <v>1.9801272987744535E-3</v>
      </c>
    </row>
    <row r="89" spans="23:25" x14ac:dyDescent="0.25">
      <c r="W89" s="3">
        <v>42907</v>
      </c>
      <c r="X89" s="2">
        <v>23.561</v>
      </c>
      <c r="Y89" s="2">
        <f t="shared" si="3"/>
        <v>-2.6195446462290266E-3</v>
      </c>
    </row>
    <row r="90" spans="23:25" x14ac:dyDescent="0.25">
      <c r="W90" s="3">
        <v>42906</v>
      </c>
      <c r="X90" s="2">
        <v>23.622800000000002</v>
      </c>
      <c r="Y90" s="2">
        <f t="shared" si="3"/>
        <v>6.2976217376226277E-3</v>
      </c>
    </row>
    <row r="91" spans="23:25" x14ac:dyDescent="0.25">
      <c r="W91" s="3">
        <v>42905</v>
      </c>
      <c r="X91" s="2">
        <v>23.474499999999999</v>
      </c>
      <c r="Y91" s="2">
        <f t="shared" si="3"/>
        <v>4.1235939624171946E-3</v>
      </c>
    </row>
    <row r="92" spans="23:25" x14ac:dyDescent="0.25">
      <c r="W92" s="3">
        <v>42902</v>
      </c>
      <c r="X92" s="2">
        <v>23.3779</v>
      </c>
      <c r="Y92" s="2">
        <f t="shared" si="3"/>
        <v>-7.326196206811751E-3</v>
      </c>
    </row>
    <row r="93" spans="23:25" x14ac:dyDescent="0.25">
      <c r="W93" s="3">
        <v>42901</v>
      </c>
      <c r="X93" s="2">
        <v>23.549800000000001</v>
      </c>
      <c r="Y93" s="2">
        <f t="shared" si="3"/>
        <v>9.4201060088609841E-3</v>
      </c>
    </row>
    <row r="94" spans="23:25" x14ac:dyDescent="0.25">
      <c r="W94" s="3">
        <v>42900</v>
      </c>
      <c r="X94" s="2">
        <v>23.329000000000001</v>
      </c>
      <c r="Y94" s="2">
        <f t="shared" si="3"/>
        <v>-1.8858867152319768E-4</v>
      </c>
    </row>
    <row r="95" spans="23:25" x14ac:dyDescent="0.25">
      <c r="W95" s="3">
        <v>42899</v>
      </c>
      <c r="X95" s="2">
        <v>23.333400000000001</v>
      </c>
      <c r="Y95" s="2">
        <f t="shared" si="3"/>
        <v>-2.2389139280152887E-3</v>
      </c>
    </row>
    <row r="96" spans="23:25" x14ac:dyDescent="0.25">
      <c r="W96" s="3">
        <v>42898</v>
      </c>
      <c r="X96" s="2">
        <v>23.3857</v>
      </c>
      <c r="Y96" s="2">
        <f t="shared" si="3"/>
        <v>6.8420219912258839E-5</v>
      </c>
    </row>
    <row r="97" spans="23:25" x14ac:dyDescent="0.25">
      <c r="W97" s="3">
        <v>42895</v>
      </c>
      <c r="X97" s="2">
        <v>23.3841</v>
      </c>
      <c r="Y97" s="2">
        <f t="shared" si="3"/>
        <v>-2.5199042958120635E-3</v>
      </c>
    </row>
    <row r="98" spans="23:25" x14ac:dyDescent="0.25">
      <c r="W98" s="3">
        <v>42894</v>
      </c>
      <c r="X98" s="2">
        <v>23.443100000000001</v>
      </c>
      <c r="Y98" s="2">
        <f t="shared" si="3"/>
        <v>2.8663535155964326E-3</v>
      </c>
    </row>
    <row r="99" spans="23:25" x14ac:dyDescent="0.25">
      <c r="W99" s="3">
        <v>42893</v>
      </c>
      <c r="X99" s="2">
        <v>23.376000000000001</v>
      </c>
      <c r="Y99" s="2">
        <f t="shared" si="3"/>
        <v>1.3698632279139041E-3</v>
      </c>
    </row>
    <row r="100" spans="23:25" x14ac:dyDescent="0.25">
      <c r="W100" s="3">
        <v>42892</v>
      </c>
      <c r="X100" s="2">
        <v>23.344000000000001</v>
      </c>
      <c r="Y100" s="2">
        <f t="shared" si="3"/>
        <v>-1.9899652438711891E-3</v>
      </c>
    </row>
    <row r="101" spans="23:25" x14ac:dyDescent="0.25">
      <c r="W101" s="3">
        <v>42891</v>
      </c>
      <c r="X101" s="2">
        <v>23.390499999999999</v>
      </c>
      <c r="Y101" s="2">
        <f t="shared" si="3"/>
        <v>1.6301944653699708E-3</v>
      </c>
    </row>
    <row r="102" spans="23:25" x14ac:dyDescent="0.25">
      <c r="W102" s="3">
        <v>42888</v>
      </c>
      <c r="X102" s="2">
        <v>23.352399999999999</v>
      </c>
      <c r="Y102" s="2">
        <f t="shared" si="3"/>
        <v>-5.8665218142559504E-3</v>
      </c>
    </row>
    <row r="103" spans="23:25" x14ac:dyDescent="0.25">
      <c r="W103" s="3">
        <v>42887</v>
      </c>
      <c r="X103" s="2">
        <v>23.489799999999999</v>
      </c>
      <c r="Y103" s="2">
        <f t="shared" si="3"/>
        <v>2.0796584583364771E-3</v>
      </c>
    </row>
    <row r="104" spans="23:25" x14ac:dyDescent="0.25">
      <c r="W104" s="3">
        <v>42886</v>
      </c>
      <c r="X104" s="2">
        <v>23.440999999999999</v>
      </c>
      <c r="Y104" s="2">
        <f t="shared" si="3"/>
        <v>-9.3161386632346806E-3</v>
      </c>
    </row>
    <row r="105" spans="23:25" x14ac:dyDescent="0.25">
      <c r="W105" s="3">
        <v>42885</v>
      </c>
      <c r="X105" s="2">
        <v>23.660399999999999</v>
      </c>
      <c r="Y105" s="2">
        <f t="shared" si="3"/>
        <v>-3.6197531011994332E-3</v>
      </c>
    </row>
    <row r="106" spans="23:25" x14ac:dyDescent="0.25">
      <c r="W106" s="3">
        <v>42884</v>
      </c>
      <c r="X106" s="2">
        <v>23.746200000000002</v>
      </c>
      <c r="Y106" s="2">
        <f t="shared" si="3"/>
        <v>3.3873241969850894E-3</v>
      </c>
    </row>
    <row r="107" spans="23:25" x14ac:dyDescent="0.25">
      <c r="W107" s="3">
        <v>42881</v>
      </c>
      <c r="X107" s="2">
        <v>23.665900000000001</v>
      </c>
      <c r="Y107" s="2">
        <f t="shared" si="3"/>
        <v>3.2843670935645054E-3</v>
      </c>
    </row>
    <row r="108" spans="23:25" x14ac:dyDescent="0.25">
      <c r="W108" s="3">
        <v>42880</v>
      </c>
      <c r="X108" s="2">
        <v>23.5883</v>
      </c>
      <c r="Y108" s="2">
        <f t="shared" si="3"/>
        <v>-3.645210826797041E-4</v>
      </c>
    </row>
    <row r="109" spans="23:25" x14ac:dyDescent="0.25">
      <c r="W109" s="3">
        <v>42879</v>
      </c>
      <c r="X109" s="2">
        <v>23.596900000000002</v>
      </c>
      <c r="Y109" s="2">
        <f t="shared" si="3"/>
        <v>-1.6810106957425887E-3</v>
      </c>
    </row>
    <row r="110" spans="23:25" x14ac:dyDescent="0.25">
      <c r="W110" s="3">
        <v>42878</v>
      </c>
      <c r="X110" s="2">
        <v>23.636600000000001</v>
      </c>
      <c r="Y110" s="2">
        <f t="shared" si="3"/>
        <v>1.5157484050430502E-3</v>
      </c>
    </row>
    <row r="111" spans="23:25" x14ac:dyDescent="0.25">
      <c r="W111" s="3">
        <v>42877</v>
      </c>
      <c r="X111" s="2">
        <v>23.6008</v>
      </c>
      <c r="Y111" s="2">
        <f t="shared" si="3"/>
        <v>-1.646892339929753E-3</v>
      </c>
    </row>
    <row r="112" spans="23:25" x14ac:dyDescent="0.25">
      <c r="W112" s="3">
        <v>42874</v>
      </c>
      <c r="X112" s="2">
        <v>23.639700000000001</v>
      </c>
      <c r="Y112" s="2">
        <f t="shared" si="3"/>
        <v>-1.2974013677758578E-2</v>
      </c>
    </row>
    <row r="113" spans="23:25" x14ac:dyDescent="0.25">
      <c r="W113" s="3">
        <v>42873</v>
      </c>
      <c r="X113" s="2">
        <v>23.948399999999999</v>
      </c>
      <c r="Y113" s="2">
        <f t="shared" si="3"/>
        <v>8.4874205362023194E-3</v>
      </c>
    </row>
    <row r="114" spans="23:25" x14ac:dyDescent="0.25">
      <c r="W114" s="3">
        <v>42872</v>
      </c>
      <c r="X114" s="2">
        <v>23.745999999999999</v>
      </c>
      <c r="Y114" s="2">
        <f t="shared" si="3"/>
        <v>-2.7671608857796001E-3</v>
      </c>
    </row>
    <row r="115" spans="23:25" x14ac:dyDescent="0.25">
      <c r="W115" s="3">
        <v>42871</v>
      </c>
      <c r="X115" s="2">
        <v>23.811800000000002</v>
      </c>
      <c r="Y115" s="2">
        <f t="shared" si="3"/>
        <v>-1.2432993016563157E-2</v>
      </c>
    </row>
    <row r="116" spans="23:25" x14ac:dyDescent="0.25">
      <c r="W116" s="3">
        <v>42870</v>
      </c>
      <c r="X116" s="2">
        <v>24.1097</v>
      </c>
      <c r="Y116" s="2">
        <f t="shared" si="3"/>
        <v>-7.8127172651437718E-3</v>
      </c>
    </row>
    <row r="117" spans="23:25" x14ac:dyDescent="0.25">
      <c r="W117" s="3">
        <v>42867</v>
      </c>
      <c r="X117" s="2">
        <v>24.2988</v>
      </c>
      <c r="Y117" s="2">
        <f t="shared" si="3"/>
        <v>-7.3477885490598879E-3</v>
      </c>
    </row>
    <row r="118" spans="23:25" x14ac:dyDescent="0.25">
      <c r="W118" s="3">
        <v>42866</v>
      </c>
      <c r="X118" s="2">
        <v>24.478000000000002</v>
      </c>
      <c r="Y118" s="2">
        <f t="shared" si="3"/>
        <v>1.1036400801385006E-3</v>
      </c>
    </row>
    <row r="119" spans="23:25" x14ac:dyDescent="0.25">
      <c r="W119" s="3">
        <v>42865</v>
      </c>
      <c r="X119" s="2">
        <v>24.451000000000001</v>
      </c>
      <c r="Y119" s="2">
        <f t="shared" si="3"/>
        <v>-1.6958333566519852E-3</v>
      </c>
    </row>
    <row r="120" spans="23:25" x14ac:dyDescent="0.25">
      <c r="W120" s="3">
        <v>42864</v>
      </c>
      <c r="X120" s="2">
        <v>24.4925</v>
      </c>
      <c r="Y120" s="2">
        <f t="shared" si="3"/>
        <v>3.4764861189707269E-3</v>
      </c>
    </row>
    <row r="121" spans="23:25" x14ac:dyDescent="0.25">
      <c r="W121" s="3">
        <v>42863</v>
      </c>
      <c r="X121" s="2">
        <v>24.407499999999999</v>
      </c>
      <c r="Y121" s="2">
        <f t="shared" si="3"/>
        <v>3.4762800679074678E-3</v>
      </c>
    </row>
    <row r="122" spans="23:25" x14ac:dyDescent="0.25">
      <c r="W122" s="3">
        <v>42860</v>
      </c>
      <c r="X122" s="2">
        <v>24.322800000000001</v>
      </c>
      <c r="Y122" s="2">
        <f t="shared" si="3"/>
        <v>-4.1029401744681372E-3</v>
      </c>
    </row>
    <row r="123" spans="23:25" x14ac:dyDescent="0.25">
      <c r="W123" s="3">
        <v>42859</v>
      </c>
      <c r="X123" s="2">
        <v>24.422799999999999</v>
      </c>
      <c r="Y123" s="2">
        <f t="shared" si="3"/>
        <v>-6.0172042838478419E-3</v>
      </c>
    </row>
    <row r="124" spans="23:25" x14ac:dyDescent="0.25">
      <c r="W124" s="3">
        <v>42858</v>
      </c>
      <c r="X124" s="2">
        <v>24.5702</v>
      </c>
      <c r="Y124" s="2">
        <f t="shared" si="3"/>
        <v>-2.0126089586969434E-3</v>
      </c>
    </row>
    <row r="125" spans="23:25" x14ac:dyDescent="0.25">
      <c r="W125" s="3">
        <v>42857</v>
      </c>
      <c r="X125" s="2">
        <v>24.619700000000002</v>
      </c>
      <c r="Y125" s="2">
        <f t="shared" si="3"/>
        <v>-8.6072850549275437E-4</v>
      </c>
    </row>
    <row r="126" spans="23:25" x14ac:dyDescent="0.25">
      <c r="W126" s="3">
        <v>42856</v>
      </c>
      <c r="X126" s="2">
        <v>24.640899999999998</v>
      </c>
      <c r="Y126" s="2">
        <f t="shared" si="3"/>
        <v>2.9629930505252656E-4</v>
      </c>
    </row>
    <row r="127" spans="23:25" x14ac:dyDescent="0.25">
      <c r="W127" s="3">
        <v>42853</v>
      </c>
      <c r="X127" s="2">
        <v>24.633600000000001</v>
      </c>
      <c r="Y127" s="2">
        <f t="shared" si="3"/>
        <v>-9.3538492086527019E-3</v>
      </c>
    </row>
    <row r="128" spans="23:25" x14ac:dyDescent="0.25">
      <c r="W128" s="3">
        <v>42852</v>
      </c>
      <c r="X128" s="2">
        <v>24.865099999999998</v>
      </c>
      <c r="Y128" s="2">
        <f t="shared" si="3"/>
        <v>7.9624105897862941E-3</v>
      </c>
    </row>
    <row r="129" spans="23:25" x14ac:dyDescent="0.25">
      <c r="W129" s="3">
        <v>42851</v>
      </c>
      <c r="X129" s="2">
        <v>24.667899999999999</v>
      </c>
      <c r="Y129" s="2">
        <f t="shared" si="3"/>
        <v>4.0051071873526967E-3</v>
      </c>
    </row>
    <row r="130" spans="23:25" x14ac:dyDescent="0.25">
      <c r="W130" s="3">
        <v>42850</v>
      </c>
      <c r="X130" s="2">
        <v>24.569299999999998</v>
      </c>
      <c r="Y130" s="2">
        <f t="shared" si="3"/>
        <v>-4.9492087504143514E-3</v>
      </c>
    </row>
    <row r="131" spans="23:25" x14ac:dyDescent="0.25">
      <c r="W131" s="3">
        <v>42849</v>
      </c>
      <c r="X131" s="2">
        <v>24.691199999999998</v>
      </c>
      <c r="Y131" s="2">
        <f t="shared" si="3"/>
        <v>-1.7117909505168824E-2</v>
      </c>
    </row>
    <row r="132" spans="23:25" x14ac:dyDescent="0.25">
      <c r="W132" s="3">
        <v>42846</v>
      </c>
      <c r="X132" s="2">
        <v>25.1175</v>
      </c>
      <c r="Y132" s="2">
        <f t="shared" si="3"/>
        <v>1.131325484262686E-3</v>
      </c>
    </row>
    <row r="133" spans="23:25" x14ac:dyDescent="0.25">
      <c r="W133" s="3">
        <v>42845</v>
      </c>
      <c r="X133" s="2">
        <v>25.089099999999998</v>
      </c>
      <c r="Y133" s="2">
        <f t="shared" si="3"/>
        <v>-2.5904309625641189E-4</v>
      </c>
    </row>
    <row r="134" spans="23:25" x14ac:dyDescent="0.25">
      <c r="W134" s="3">
        <v>42844</v>
      </c>
      <c r="X134" s="2">
        <v>25.095600000000001</v>
      </c>
      <c r="Y134" s="2">
        <f t="shared" ref="Y134:Y197" si="4">LN(X134/X135)</f>
        <v>5.1856436643711755E-3</v>
      </c>
    </row>
    <row r="135" spans="23:25" x14ac:dyDescent="0.25">
      <c r="W135" s="3">
        <v>42843</v>
      </c>
      <c r="X135" s="2">
        <v>24.965800000000002</v>
      </c>
      <c r="Y135" s="2">
        <f t="shared" si="4"/>
        <v>-2.9756451184923777E-3</v>
      </c>
    </row>
    <row r="136" spans="23:25" x14ac:dyDescent="0.25">
      <c r="W136" s="3">
        <v>42842</v>
      </c>
      <c r="X136" s="2">
        <v>25.040199999999999</v>
      </c>
      <c r="Y136" s="2">
        <f t="shared" si="4"/>
        <v>-4.1566513368578766E-3</v>
      </c>
    </row>
    <row r="137" spans="23:25" x14ac:dyDescent="0.25">
      <c r="W137" s="3">
        <v>42839</v>
      </c>
      <c r="X137" s="2">
        <v>25.144500000000001</v>
      </c>
      <c r="Y137" s="2">
        <f t="shared" si="4"/>
        <v>-4.5327672126602121E-4</v>
      </c>
    </row>
    <row r="138" spans="23:25" x14ac:dyDescent="0.25">
      <c r="W138" s="3">
        <v>42838</v>
      </c>
      <c r="X138" s="2">
        <v>25.155899999999999</v>
      </c>
      <c r="Y138" s="2">
        <f t="shared" si="4"/>
        <v>4.6977906411006885E-3</v>
      </c>
    </row>
    <row r="139" spans="23:25" x14ac:dyDescent="0.25">
      <c r="W139" s="3">
        <v>42837</v>
      </c>
      <c r="X139" s="2">
        <v>25.038</v>
      </c>
      <c r="Y139" s="2">
        <f t="shared" si="4"/>
        <v>-4.403581782496749E-3</v>
      </c>
    </row>
    <row r="140" spans="23:25" x14ac:dyDescent="0.25">
      <c r="W140" s="3">
        <v>42836</v>
      </c>
      <c r="X140" s="2">
        <v>25.148499999999999</v>
      </c>
      <c r="Y140" s="2">
        <f t="shared" si="4"/>
        <v>8.3538870320946305E-4</v>
      </c>
    </row>
    <row r="141" spans="23:25" x14ac:dyDescent="0.25">
      <c r="W141" s="3">
        <v>42835</v>
      </c>
      <c r="X141" s="2">
        <v>25.127500000000001</v>
      </c>
      <c r="Y141" s="2">
        <f t="shared" si="4"/>
        <v>6.3297314366187222E-4</v>
      </c>
    </row>
    <row r="142" spans="23:25" x14ac:dyDescent="0.25">
      <c r="W142" s="3">
        <v>42832</v>
      </c>
      <c r="X142" s="2">
        <v>25.111599999999999</v>
      </c>
      <c r="Y142" s="2">
        <f t="shared" si="4"/>
        <v>3.8782317292218689E-3</v>
      </c>
    </row>
    <row r="143" spans="23:25" x14ac:dyDescent="0.25">
      <c r="W143" s="3">
        <v>42831</v>
      </c>
      <c r="X143" s="2">
        <v>25.014399999999998</v>
      </c>
      <c r="Y143" s="2">
        <f t="shared" si="4"/>
        <v>-1.3638659525436875E-2</v>
      </c>
    </row>
    <row r="144" spans="23:25" x14ac:dyDescent="0.25">
      <c r="W144" s="3">
        <v>42830</v>
      </c>
      <c r="X144" s="2">
        <v>25.357900000000001</v>
      </c>
      <c r="Y144" s="2">
        <f t="shared" si="4"/>
        <v>8.8374429246704559E-4</v>
      </c>
    </row>
    <row r="145" spans="23:25" x14ac:dyDescent="0.25">
      <c r="W145" s="3">
        <v>42829</v>
      </c>
      <c r="X145" s="2">
        <v>25.3355</v>
      </c>
      <c r="Y145" s="2">
        <f t="shared" si="4"/>
        <v>-6.9049195361096005E-4</v>
      </c>
    </row>
    <row r="146" spans="23:25" x14ac:dyDescent="0.25">
      <c r="W146" s="3">
        <v>42828</v>
      </c>
      <c r="X146" s="2">
        <v>25.353000000000002</v>
      </c>
      <c r="Y146" s="2">
        <f t="shared" si="4"/>
        <v>-1.1510747261901579E-3</v>
      </c>
    </row>
    <row r="147" spans="23:25" x14ac:dyDescent="0.25">
      <c r="W147" s="3">
        <v>42825</v>
      </c>
      <c r="X147" s="2">
        <v>25.382200000000001</v>
      </c>
      <c r="Y147" s="2">
        <f t="shared" si="4"/>
        <v>-1.8421140706850712E-3</v>
      </c>
    </row>
    <row r="148" spans="23:25" x14ac:dyDescent="0.25">
      <c r="W148" s="3">
        <v>42824</v>
      </c>
      <c r="X148" s="2">
        <v>25.428999999999998</v>
      </c>
      <c r="Y148" s="2">
        <f t="shared" si="4"/>
        <v>1.2942730789075577E-2</v>
      </c>
    </row>
    <row r="149" spans="23:25" x14ac:dyDescent="0.25">
      <c r="W149" s="3">
        <v>42823</v>
      </c>
      <c r="X149" s="2">
        <v>25.102</v>
      </c>
      <c r="Y149" s="2">
        <f t="shared" si="4"/>
        <v>4.5117961984576698E-3</v>
      </c>
    </row>
    <row r="150" spans="23:25" x14ac:dyDescent="0.25">
      <c r="W150" s="3">
        <v>42822</v>
      </c>
      <c r="X150" s="2">
        <v>24.989000000000001</v>
      </c>
      <c r="Y150" s="2">
        <f t="shared" si="4"/>
        <v>4.7533658829501113E-3</v>
      </c>
    </row>
    <row r="151" spans="23:25" x14ac:dyDescent="0.25">
      <c r="W151" s="3">
        <v>42821</v>
      </c>
      <c r="X151" s="2">
        <v>24.8705</v>
      </c>
      <c r="Y151" s="2">
        <f t="shared" si="4"/>
        <v>-6.3288179516061043E-3</v>
      </c>
    </row>
    <row r="152" spans="23:25" x14ac:dyDescent="0.25">
      <c r="W152" s="3">
        <v>42818</v>
      </c>
      <c r="X152" s="2">
        <v>25.028400000000001</v>
      </c>
      <c r="Y152" s="2">
        <f t="shared" si="4"/>
        <v>-1.162003808431656E-3</v>
      </c>
    </row>
    <row r="153" spans="23:25" x14ac:dyDescent="0.25">
      <c r="W153" s="3">
        <v>42817</v>
      </c>
      <c r="X153" s="2">
        <v>25.057500000000001</v>
      </c>
      <c r="Y153" s="2">
        <f t="shared" si="4"/>
        <v>1.2059548469818806E-3</v>
      </c>
    </row>
    <row r="154" spans="23:25" x14ac:dyDescent="0.25">
      <c r="W154" s="3">
        <v>42816</v>
      </c>
      <c r="X154" s="2">
        <v>25.0273</v>
      </c>
      <c r="Y154" s="2">
        <f t="shared" si="4"/>
        <v>1.2314140026165367E-3</v>
      </c>
    </row>
    <row r="155" spans="23:25" x14ac:dyDescent="0.25">
      <c r="W155" s="3">
        <v>42815</v>
      </c>
      <c r="X155" s="2">
        <v>24.996500000000001</v>
      </c>
      <c r="Y155" s="2">
        <f t="shared" si="4"/>
        <v>-6.539489381482428E-3</v>
      </c>
    </row>
    <row r="156" spans="23:25" x14ac:dyDescent="0.25">
      <c r="W156" s="3">
        <v>42814</v>
      </c>
      <c r="X156" s="2">
        <v>25.160499999999999</v>
      </c>
      <c r="Y156" s="2">
        <f t="shared" si="4"/>
        <v>-8.7434821370761164E-5</v>
      </c>
    </row>
    <row r="157" spans="23:25" x14ac:dyDescent="0.25">
      <c r="W157" s="3">
        <v>42811</v>
      </c>
      <c r="X157" s="2">
        <v>25.162700000000001</v>
      </c>
      <c r="Y157" s="2">
        <f t="shared" si="4"/>
        <v>2.5466873023812387E-3</v>
      </c>
    </row>
    <row r="158" spans="23:25" x14ac:dyDescent="0.25">
      <c r="W158" s="3">
        <v>42810</v>
      </c>
      <c r="X158" s="2">
        <v>25.098700000000001</v>
      </c>
      <c r="Y158" s="2">
        <f t="shared" si="4"/>
        <v>-2.9440219865819726E-3</v>
      </c>
    </row>
    <row r="159" spans="23:25" x14ac:dyDescent="0.25">
      <c r="W159" s="3">
        <v>42809</v>
      </c>
      <c r="X159" s="2">
        <v>25.172699999999999</v>
      </c>
      <c r="Y159" s="2">
        <f t="shared" si="4"/>
        <v>-1.2180851402033488E-2</v>
      </c>
    </row>
    <row r="160" spans="23:25" x14ac:dyDescent="0.25">
      <c r="W160" s="3">
        <v>42808</v>
      </c>
      <c r="X160" s="2">
        <v>25.481200000000001</v>
      </c>
      <c r="Y160" s="2">
        <f t="shared" si="4"/>
        <v>4.6416207824493804E-3</v>
      </c>
    </row>
    <row r="161" spans="23:25" x14ac:dyDescent="0.25">
      <c r="W161" s="3">
        <v>42807</v>
      </c>
      <c r="X161" s="2">
        <v>25.363199999999999</v>
      </c>
      <c r="Y161" s="2">
        <f t="shared" si="4"/>
        <v>1.9891079255470283E-3</v>
      </c>
    </row>
    <row r="162" spans="23:25" x14ac:dyDescent="0.25">
      <c r="W162" s="3">
        <v>42804</v>
      </c>
      <c r="X162" s="2">
        <v>25.312799999999999</v>
      </c>
      <c r="Y162" s="2">
        <f t="shared" si="4"/>
        <v>-9.2096962776951549E-3</v>
      </c>
    </row>
    <row r="163" spans="23:25" x14ac:dyDescent="0.25">
      <c r="W163" s="3">
        <v>42803</v>
      </c>
      <c r="X163" s="2">
        <v>25.547000000000001</v>
      </c>
      <c r="Y163" s="2">
        <f t="shared" si="4"/>
        <v>-3.3997023815599977E-3</v>
      </c>
    </row>
    <row r="164" spans="23:25" x14ac:dyDescent="0.25">
      <c r="W164" s="3">
        <v>42802</v>
      </c>
      <c r="X164" s="2">
        <v>25.634</v>
      </c>
      <c r="Y164" s="2">
        <f t="shared" si="4"/>
        <v>2.3238340031835106E-3</v>
      </c>
    </row>
    <row r="165" spans="23:25" x14ac:dyDescent="0.25">
      <c r="W165" s="3">
        <v>42801</v>
      </c>
      <c r="X165" s="2">
        <v>25.5745</v>
      </c>
      <c r="Y165" s="2">
        <f t="shared" si="4"/>
        <v>1.4947919857582904E-3</v>
      </c>
    </row>
    <row r="166" spans="23:25" x14ac:dyDescent="0.25">
      <c r="W166" s="3">
        <v>42800</v>
      </c>
      <c r="X166" s="2">
        <v>25.536300000000001</v>
      </c>
      <c r="Y166" s="2">
        <f t="shared" si="4"/>
        <v>3.581709277894406E-3</v>
      </c>
    </row>
    <row r="167" spans="23:25" x14ac:dyDescent="0.25">
      <c r="W167" s="3">
        <v>42797</v>
      </c>
      <c r="X167" s="2">
        <v>25.445</v>
      </c>
      <c r="Y167" s="2">
        <f t="shared" si="4"/>
        <v>-1.0671875807451218E-2</v>
      </c>
    </row>
    <row r="168" spans="23:25" x14ac:dyDescent="0.25">
      <c r="W168" s="3">
        <v>42796</v>
      </c>
      <c r="X168" s="2">
        <v>25.718</v>
      </c>
      <c r="Y168" s="2">
        <f t="shared" si="4"/>
        <v>3.6890420537818449E-3</v>
      </c>
    </row>
    <row r="169" spans="23:25" x14ac:dyDescent="0.25">
      <c r="W169" s="3">
        <v>42795</v>
      </c>
      <c r="X169" s="2">
        <v>25.6233</v>
      </c>
      <c r="Y169" s="2">
        <f t="shared" si="4"/>
        <v>2.9234872830311712E-3</v>
      </c>
    </row>
    <row r="170" spans="23:25" x14ac:dyDescent="0.25">
      <c r="W170" s="3">
        <v>42794</v>
      </c>
      <c r="X170" s="2">
        <v>25.548500000000001</v>
      </c>
      <c r="Y170" s="2">
        <f t="shared" si="4"/>
        <v>1.06520889339367E-3</v>
      </c>
    </row>
    <row r="171" spans="23:25" x14ac:dyDescent="0.25">
      <c r="W171" s="3">
        <v>42793</v>
      </c>
      <c r="X171" s="2">
        <v>25.5213</v>
      </c>
      <c r="Y171" s="2">
        <f t="shared" si="4"/>
        <v>-2.2504857825439888E-3</v>
      </c>
    </row>
    <row r="172" spans="23:25" x14ac:dyDescent="0.25">
      <c r="W172" s="3">
        <v>42790</v>
      </c>
      <c r="X172" s="2">
        <v>25.578800000000001</v>
      </c>
      <c r="Y172" s="2">
        <f t="shared" si="4"/>
        <v>1.6746621331862025E-3</v>
      </c>
    </row>
    <row r="173" spans="23:25" x14ac:dyDescent="0.25">
      <c r="W173" s="3">
        <v>42789</v>
      </c>
      <c r="X173" s="2">
        <v>25.536000000000001</v>
      </c>
      <c r="Y173" s="2">
        <f t="shared" si="4"/>
        <v>-2.24919172846924E-3</v>
      </c>
    </row>
    <row r="174" spans="23:25" x14ac:dyDescent="0.25">
      <c r="W174" s="3">
        <v>42788</v>
      </c>
      <c r="X174" s="2">
        <v>25.593499999999999</v>
      </c>
      <c r="Y174" s="2">
        <f t="shared" si="4"/>
        <v>-1.9712131291433647E-3</v>
      </c>
    </row>
    <row r="175" spans="23:25" x14ac:dyDescent="0.25">
      <c r="W175" s="3">
        <v>42787</v>
      </c>
      <c r="X175" s="2">
        <v>25.643999999999998</v>
      </c>
      <c r="Y175" s="2">
        <f t="shared" si="4"/>
        <v>7.102844572086691E-3</v>
      </c>
    </row>
    <row r="176" spans="23:25" x14ac:dyDescent="0.25">
      <c r="W176" s="3">
        <v>42786</v>
      </c>
      <c r="X176" s="2">
        <v>25.462499999999999</v>
      </c>
      <c r="Y176" s="2">
        <f t="shared" si="4"/>
        <v>1.84602212215867E-4</v>
      </c>
    </row>
    <row r="177" spans="23:25" x14ac:dyDescent="0.25">
      <c r="W177" s="3">
        <v>42783</v>
      </c>
      <c r="X177" s="2">
        <v>25.457799999999999</v>
      </c>
      <c r="Y177" s="2">
        <f t="shared" si="4"/>
        <v>5.6053229781966498E-3</v>
      </c>
    </row>
    <row r="178" spans="23:25" x14ac:dyDescent="0.25">
      <c r="W178" s="3">
        <v>42782</v>
      </c>
      <c r="X178" s="2">
        <v>25.3155</v>
      </c>
      <c r="Y178" s="2">
        <f t="shared" si="4"/>
        <v>-6.8889773686344538E-3</v>
      </c>
    </row>
    <row r="179" spans="23:25" x14ac:dyDescent="0.25">
      <c r="W179" s="3">
        <v>42781</v>
      </c>
      <c r="X179" s="2">
        <v>25.490500000000001</v>
      </c>
      <c r="Y179" s="2">
        <f t="shared" si="4"/>
        <v>-2.202316064168187E-3</v>
      </c>
    </row>
    <row r="180" spans="23:25" x14ac:dyDescent="0.25">
      <c r="W180" s="3">
        <v>42780</v>
      </c>
      <c r="X180" s="2">
        <v>25.546700000000001</v>
      </c>
      <c r="Y180" s="2">
        <f t="shared" si="4"/>
        <v>2.025795288195261E-3</v>
      </c>
    </row>
    <row r="181" spans="23:25" x14ac:dyDescent="0.25">
      <c r="W181" s="3">
        <v>42779</v>
      </c>
      <c r="X181" s="2">
        <v>25.495000000000001</v>
      </c>
      <c r="Y181" s="2">
        <f t="shared" si="4"/>
        <v>3.7961745926998062E-3</v>
      </c>
    </row>
    <row r="182" spans="23:25" x14ac:dyDescent="0.25">
      <c r="W182" s="3">
        <v>42776</v>
      </c>
      <c r="X182" s="2">
        <v>25.398399999999999</v>
      </c>
      <c r="Y182" s="2">
        <f t="shared" si="4"/>
        <v>1.4460178918038185E-3</v>
      </c>
    </row>
    <row r="183" spans="23:25" x14ac:dyDescent="0.25">
      <c r="W183" s="3">
        <v>42775</v>
      </c>
      <c r="X183" s="2">
        <v>25.361699999999999</v>
      </c>
      <c r="Y183" s="2">
        <f t="shared" si="4"/>
        <v>4.065552166955538E-3</v>
      </c>
    </row>
    <row r="184" spans="23:25" x14ac:dyDescent="0.25">
      <c r="W184" s="3">
        <v>42774</v>
      </c>
      <c r="X184" s="2">
        <v>25.258800000000001</v>
      </c>
      <c r="Y184" s="2">
        <f t="shared" si="4"/>
        <v>-1.3728358729420177E-3</v>
      </c>
    </row>
    <row r="185" spans="23:25" x14ac:dyDescent="0.25">
      <c r="W185" s="3">
        <v>42773</v>
      </c>
      <c r="X185" s="2">
        <v>25.293500000000002</v>
      </c>
      <c r="Y185" s="2">
        <f t="shared" si="4"/>
        <v>6.162822192656044E-3</v>
      </c>
    </row>
    <row r="186" spans="23:25" x14ac:dyDescent="0.25">
      <c r="W186" s="3">
        <v>42772</v>
      </c>
      <c r="X186" s="2">
        <v>25.138100000000001</v>
      </c>
      <c r="Y186" s="2">
        <f t="shared" si="4"/>
        <v>3.3231888538952574E-3</v>
      </c>
    </row>
    <row r="187" spans="23:25" x14ac:dyDescent="0.25">
      <c r="W187" s="3">
        <v>42769</v>
      </c>
      <c r="X187" s="2">
        <v>25.0547</v>
      </c>
      <c r="Y187" s="2">
        <f t="shared" si="4"/>
        <v>-2.4516215895487225E-3</v>
      </c>
    </row>
    <row r="188" spans="23:25" x14ac:dyDescent="0.25">
      <c r="W188" s="3">
        <v>42768</v>
      </c>
      <c r="X188" s="2">
        <v>25.116199999999999</v>
      </c>
      <c r="Y188" s="2">
        <f t="shared" si="4"/>
        <v>7.0098858188012713E-4</v>
      </c>
    </row>
    <row r="189" spans="23:25" x14ac:dyDescent="0.25">
      <c r="W189" s="3">
        <v>42767</v>
      </c>
      <c r="X189" s="2">
        <v>25.098600000000001</v>
      </c>
      <c r="Y189" s="2">
        <f t="shared" si="4"/>
        <v>2.9487305722798742E-3</v>
      </c>
    </row>
    <row r="190" spans="23:25" x14ac:dyDescent="0.25">
      <c r="W190" s="3">
        <v>42766</v>
      </c>
      <c r="X190" s="2">
        <v>25.024699999999999</v>
      </c>
      <c r="Y190" s="2">
        <f t="shared" si="4"/>
        <v>-9.5883654829344387E-3</v>
      </c>
    </row>
    <row r="191" spans="23:25" x14ac:dyDescent="0.25">
      <c r="W191" s="3">
        <v>42765</v>
      </c>
      <c r="X191" s="2">
        <v>25.265799999999999</v>
      </c>
      <c r="Y191" s="2">
        <f t="shared" si="4"/>
        <v>2.0979173299602049E-4</v>
      </c>
    </row>
    <row r="192" spans="23:25" x14ac:dyDescent="0.25">
      <c r="W192" s="3">
        <v>42762</v>
      </c>
      <c r="X192" s="2">
        <v>25.2605</v>
      </c>
      <c r="Y192" s="2">
        <f t="shared" si="4"/>
        <v>-1.2739056817217644E-3</v>
      </c>
    </row>
    <row r="193" spans="23:25" x14ac:dyDescent="0.25">
      <c r="W193" s="3">
        <v>42761</v>
      </c>
      <c r="X193" s="2">
        <v>25.2927</v>
      </c>
      <c r="Y193" s="2">
        <f t="shared" si="4"/>
        <v>5.9999267911452214E-3</v>
      </c>
    </row>
    <row r="194" spans="23:25" x14ac:dyDescent="0.25">
      <c r="W194" s="3">
        <v>42760</v>
      </c>
      <c r="X194" s="2">
        <v>25.141400000000001</v>
      </c>
      <c r="Y194" s="2">
        <f t="shared" si="4"/>
        <v>-1.5539956904868125E-3</v>
      </c>
    </row>
    <row r="195" spans="23:25" x14ac:dyDescent="0.25">
      <c r="W195" s="3">
        <v>42759</v>
      </c>
      <c r="X195" s="2">
        <v>25.180499999999999</v>
      </c>
      <c r="Y195" s="2">
        <f t="shared" si="4"/>
        <v>2.7838000916928503E-3</v>
      </c>
    </row>
    <row r="196" spans="23:25" x14ac:dyDescent="0.25">
      <c r="W196" s="3">
        <v>42758</v>
      </c>
      <c r="X196" s="2">
        <v>25.110499999999998</v>
      </c>
      <c r="Y196" s="2">
        <f t="shared" si="4"/>
        <v>-5.5836337721570728E-3</v>
      </c>
    </row>
    <row r="197" spans="23:25" x14ac:dyDescent="0.25">
      <c r="W197" s="3">
        <v>42755</v>
      </c>
      <c r="X197" s="2">
        <v>25.251100000000001</v>
      </c>
      <c r="Y197" s="2">
        <f t="shared" si="4"/>
        <v>-3.4315794017598551E-3</v>
      </c>
    </row>
    <row r="198" spans="23:25" x14ac:dyDescent="0.25">
      <c r="W198" s="3">
        <v>42754</v>
      </c>
      <c r="X198" s="2">
        <v>25.337900000000001</v>
      </c>
      <c r="Y198" s="2">
        <f t="shared" ref="Y198:Y261" si="5">LN(X198/X199)</f>
        <v>-3.3529775763531571E-3</v>
      </c>
    </row>
    <row r="199" spans="23:25" x14ac:dyDescent="0.25">
      <c r="W199" s="3">
        <v>42753</v>
      </c>
      <c r="X199" s="2">
        <v>25.422999999999998</v>
      </c>
      <c r="Y199" s="2">
        <f t="shared" si="5"/>
        <v>7.8424960768954926E-3</v>
      </c>
    </row>
    <row r="200" spans="23:25" x14ac:dyDescent="0.25">
      <c r="W200" s="3">
        <v>42752</v>
      </c>
      <c r="X200" s="2">
        <v>25.224399999999999</v>
      </c>
      <c r="Y200" s="2">
        <f t="shared" si="5"/>
        <v>-1.0572511226120757E-2</v>
      </c>
    </row>
    <row r="201" spans="23:25" x14ac:dyDescent="0.25">
      <c r="W201" s="3">
        <v>42751</v>
      </c>
      <c r="X201" s="2">
        <v>25.4925</v>
      </c>
      <c r="Y201" s="2">
        <f t="shared" si="5"/>
        <v>3.8753035544933181E-3</v>
      </c>
    </row>
    <row r="202" spans="23:25" x14ac:dyDescent="0.25">
      <c r="W202" s="3">
        <v>42748</v>
      </c>
      <c r="X202" s="2">
        <v>25.393899999999999</v>
      </c>
      <c r="Y202" s="2">
        <f t="shared" si="5"/>
        <v>-2.6585196386168801E-3</v>
      </c>
    </row>
    <row r="203" spans="23:25" x14ac:dyDescent="0.25">
      <c r="W203" s="3">
        <v>42747</v>
      </c>
      <c r="X203" s="2">
        <v>25.461500000000001</v>
      </c>
      <c r="Y203" s="2">
        <f t="shared" si="5"/>
        <v>-3.5559112776121686E-3</v>
      </c>
    </row>
    <row r="204" spans="23:25" x14ac:dyDescent="0.25">
      <c r="W204" s="3">
        <v>42746</v>
      </c>
      <c r="X204" s="2">
        <v>25.552199999999999</v>
      </c>
      <c r="Y204" s="2">
        <f t="shared" si="5"/>
        <v>-1.966584349476286E-3</v>
      </c>
    </row>
    <row r="205" spans="23:25" x14ac:dyDescent="0.25">
      <c r="W205" s="3">
        <v>42745</v>
      </c>
      <c r="X205" s="2">
        <v>25.602499999999999</v>
      </c>
      <c r="Y205" s="2">
        <f t="shared" si="5"/>
        <v>1.9391898232920687E-3</v>
      </c>
    </row>
    <row r="206" spans="23:25" x14ac:dyDescent="0.25">
      <c r="W206" s="3">
        <v>42744</v>
      </c>
      <c r="X206" s="2">
        <v>25.552900000000001</v>
      </c>
      <c r="Y206" s="2">
        <f t="shared" si="5"/>
        <v>-4.2721756975528076E-3</v>
      </c>
    </row>
    <row r="207" spans="23:25" x14ac:dyDescent="0.25">
      <c r="W207" s="3">
        <v>42741</v>
      </c>
      <c r="X207" s="2">
        <v>25.662299999999998</v>
      </c>
      <c r="Y207" s="2">
        <f t="shared" si="5"/>
        <v>7.3842927226302566E-3</v>
      </c>
    </row>
    <row r="208" spans="23:25" x14ac:dyDescent="0.25">
      <c r="W208" s="3">
        <v>42740</v>
      </c>
      <c r="X208" s="2">
        <v>25.473500000000001</v>
      </c>
      <c r="Y208" s="2">
        <f t="shared" si="5"/>
        <v>-1.1195851011986288E-2</v>
      </c>
    </row>
    <row r="209" spans="23:25" x14ac:dyDescent="0.25">
      <c r="W209" s="3">
        <v>42739</v>
      </c>
      <c r="X209" s="2">
        <v>25.760300000000001</v>
      </c>
      <c r="Y209" s="2">
        <f t="shared" si="5"/>
        <v>-7.9534428069895791E-3</v>
      </c>
    </row>
    <row r="210" spans="23:25" x14ac:dyDescent="0.25">
      <c r="W210" s="3">
        <v>42738</v>
      </c>
      <c r="X210" s="2">
        <v>25.966000000000001</v>
      </c>
      <c r="Y210" s="2">
        <f t="shared" si="5"/>
        <v>4.9920281574747831E-3</v>
      </c>
    </row>
    <row r="211" spans="23:25" x14ac:dyDescent="0.25">
      <c r="W211" s="3">
        <v>42737</v>
      </c>
      <c r="X211" s="2">
        <v>25.8367</v>
      </c>
      <c r="Y211" s="2">
        <f t="shared" si="5"/>
        <v>5.4800824869952252E-3</v>
      </c>
    </row>
    <row r="212" spans="23:25" x14ac:dyDescent="0.25">
      <c r="W212" s="3">
        <v>42734</v>
      </c>
      <c r="X212" s="2">
        <v>25.695499999999999</v>
      </c>
      <c r="Y212" s="2">
        <f t="shared" si="5"/>
        <v>-2.6622893910524968E-3</v>
      </c>
    </row>
    <row r="213" spans="23:25" x14ac:dyDescent="0.25">
      <c r="W213" s="3">
        <v>42733</v>
      </c>
      <c r="X213" s="2">
        <v>25.763999999999999</v>
      </c>
      <c r="Y213" s="2">
        <f t="shared" si="5"/>
        <v>-7.2319758302465632E-3</v>
      </c>
    </row>
    <row r="214" spans="23:25" x14ac:dyDescent="0.25">
      <c r="W214" s="3">
        <v>42732</v>
      </c>
      <c r="X214" s="2">
        <v>25.951000000000001</v>
      </c>
      <c r="Y214" s="2">
        <f t="shared" si="5"/>
        <v>4.3251660397446582E-3</v>
      </c>
    </row>
    <row r="215" spans="23:25" x14ac:dyDescent="0.25">
      <c r="W215" s="3">
        <v>42731</v>
      </c>
      <c r="X215" s="2">
        <v>25.838999999999999</v>
      </c>
      <c r="Y215" s="2">
        <f t="shared" si="5"/>
        <v>-4.4496465199879822E-4</v>
      </c>
    </row>
    <row r="216" spans="23:25" x14ac:dyDescent="0.25">
      <c r="W216" s="3">
        <v>42730</v>
      </c>
      <c r="X216" s="2">
        <v>25.8505</v>
      </c>
      <c r="Y216" s="2">
        <f t="shared" si="5"/>
        <v>5.5333385048238388E-4</v>
      </c>
    </row>
    <row r="217" spans="23:25" x14ac:dyDescent="0.25">
      <c r="W217" s="3">
        <v>42727</v>
      </c>
      <c r="X217" s="2">
        <v>25.836200000000002</v>
      </c>
      <c r="Y217" s="2">
        <f t="shared" si="5"/>
        <v>-2.1960526289675894E-3</v>
      </c>
    </row>
    <row r="218" spans="23:25" x14ac:dyDescent="0.25">
      <c r="W218" s="3">
        <v>42726</v>
      </c>
      <c r="X218" s="2">
        <v>25.893000000000001</v>
      </c>
      <c r="Y218" s="2">
        <f t="shared" si="5"/>
        <v>-1.1695162894153474E-3</v>
      </c>
    </row>
    <row r="219" spans="23:25" x14ac:dyDescent="0.25">
      <c r="W219" s="3">
        <v>42725</v>
      </c>
      <c r="X219" s="2">
        <v>25.923300000000001</v>
      </c>
      <c r="Y219" s="2">
        <f t="shared" si="5"/>
        <v>-3.2812294756546195E-3</v>
      </c>
    </row>
    <row r="220" spans="23:25" x14ac:dyDescent="0.25">
      <c r="W220" s="3">
        <v>42724</v>
      </c>
      <c r="X220" s="2">
        <v>26.008500000000002</v>
      </c>
      <c r="Y220" s="2">
        <f t="shared" si="5"/>
        <v>9.8092965368284956E-4</v>
      </c>
    </row>
    <row r="221" spans="23:25" x14ac:dyDescent="0.25">
      <c r="W221" s="3">
        <v>42723</v>
      </c>
      <c r="X221" s="2">
        <v>25.983000000000001</v>
      </c>
      <c r="Y221" s="2">
        <f t="shared" si="5"/>
        <v>4.9075308567638285E-3</v>
      </c>
    </row>
    <row r="222" spans="23:25" x14ac:dyDescent="0.25">
      <c r="W222" s="3">
        <v>42720</v>
      </c>
      <c r="X222" s="2">
        <v>25.855799999999999</v>
      </c>
      <c r="Y222" s="2">
        <f t="shared" si="5"/>
        <v>-3.0391814906209113E-3</v>
      </c>
    </row>
    <row r="223" spans="23:25" x14ac:dyDescent="0.25">
      <c r="W223" s="3">
        <v>42719</v>
      </c>
      <c r="X223" s="2">
        <v>25.9345</v>
      </c>
      <c r="Y223" s="2">
        <f t="shared" si="5"/>
        <v>1.1147522938668109E-2</v>
      </c>
    </row>
    <row r="224" spans="23:25" x14ac:dyDescent="0.25">
      <c r="W224" s="3">
        <v>42718</v>
      </c>
      <c r="X224" s="2">
        <v>25.646999999999998</v>
      </c>
      <c r="Y224" s="2">
        <f t="shared" si="5"/>
        <v>8.438042567495729E-3</v>
      </c>
    </row>
    <row r="225" spans="23:25" x14ac:dyDescent="0.25">
      <c r="W225" s="3">
        <v>42717</v>
      </c>
      <c r="X225" s="2">
        <v>25.4315</v>
      </c>
      <c r="Y225" s="2">
        <f t="shared" si="5"/>
        <v>5.3097868483195523E-4</v>
      </c>
    </row>
    <row r="226" spans="23:25" x14ac:dyDescent="0.25">
      <c r="W226" s="3">
        <v>42716</v>
      </c>
      <c r="X226" s="2">
        <v>25.417999999999999</v>
      </c>
      <c r="Y226" s="2">
        <f t="shared" si="5"/>
        <v>-6.9980389287778609E-3</v>
      </c>
    </row>
    <row r="227" spans="23:25" x14ac:dyDescent="0.25">
      <c r="W227" s="3">
        <v>42713</v>
      </c>
      <c r="X227" s="2">
        <v>25.596499999999999</v>
      </c>
      <c r="Y227" s="2">
        <f t="shared" si="5"/>
        <v>4.1458666350570553E-3</v>
      </c>
    </row>
    <row r="228" spans="23:25" x14ac:dyDescent="0.25">
      <c r="W228" s="3">
        <v>42712</v>
      </c>
      <c r="X228" s="2">
        <v>25.490600000000001</v>
      </c>
      <c r="Y228" s="2">
        <f t="shared" si="5"/>
        <v>1.4128033095217448E-2</v>
      </c>
    </row>
    <row r="229" spans="23:25" x14ac:dyDescent="0.25">
      <c r="W229" s="3">
        <v>42711</v>
      </c>
      <c r="X229" s="2">
        <v>25.132999999999999</v>
      </c>
      <c r="Y229" s="2">
        <f t="shared" si="5"/>
        <v>-3.6934850066192822E-3</v>
      </c>
    </row>
    <row r="230" spans="23:25" x14ac:dyDescent="0.25">
      <c r="W230" s="3">
        <v>42710</v>
      </c>
      <c r="X230" s="2">
        <v>25.225999999999999</v>
      </c>
      <c r="Y230" s="2">
        <f t="shared" si="5"/>
        <v>3.9322434637822012E-3</v>
      </c>
    </row>
    <row r="231" spans="23:25" x14ac:dyDescent="0.25">
      <c r="W231" s="3">
        <v>42709</v>
      </c>
      <c r="X231" s="2">
        <v>25.126999999999999</v>
      </c>
      <c r="Y231" s="2">
        <f t="shared" si="5"/>
        <v>-9.8293539030701576E-3</v>
      </c>
    </row>
    <row r="232" spans="23:25" x14ac:dyDescent="0.25">
      <c r="W232" s="3">
        <v>42706</v>
      </c>
      <c r="X232" s="2">
        <v>25.3752</v>
      </c>
      <c r="Y232" s="2">
        <f t="shared" si="5"/>
        <v>-3.2703753539703716E-4</v>
      </c>
    </row>
    <row r="233" spans="23:25" x14ac:dyDescent="0.25">
      <c r="W233" s="3">
        <v>42705</v>
      </c>
      <c r="X233" s="2">
        <v>25.383500000000002</v>
      </c>
      <c r="Y233" s="2">
        <f t="shared" si="5"/>
        <v>-6.2365447259903279E-3</v>
      </c>
    </row>
    <row r="234" spans="23:25" x14ac:dyDescent="0.25">
      <c r="W234" s="3">
        <v>42704</v>
      </c>
      <c r="X234" s="2">
        <v>25.542300000000001</v>
      </c>
      <c r="Y234" s="2">
        <f t="shared" si="5"/>
        <v>5.177362323581733E-3</v>
      </c>
    </row>
    <row r="235" spans="23:25" x14ac:dyDescent="0.25">
      <c r="W235" s="3">
        <v>42703</v>
      </c>
      <c r="X235" s="2">
        <v>25.410399999999999</v>
      </c>
      <c r="Y235" s="2">
        <f t="shared" si="5"/>
        <v>-3.2649786684745799E-3</v>
      </c>
    </row>
    <row r="236" spans="23:25" x14ac:dyDescent="0.25">
      <c r="W236" s="3">
        <v>42702</v>
      </c>
      <c r="X236" s="2">
        <v>25.493500000000001</v>
      </c>
      <c r="Y236" s="2">
        <f t="shared" si="5"/>
        <v>-1.1839145828267592E-3</v>
      </c>
    </row>
    <row r="237" spans="23:25" x14ac:dyDescent="0.25">
      <c r="W237" s="3">
        <v>42699</v>
      </c>
      <c r="X237" s="2">
        <v>25.523700000000002</v>
      </c>
      <c r="Y237" s="2">
        <f t="shared" si="5"/>
        <v>-3.5121239452689827E-3</v>
      </c>
    </row>
    <row r="238" spans="23:25" x14ac:dyDescent="0.25">
      <c r="W238" s="3">
        <v>42698</v>
      </c>
      <c r="X238" s="2">
        <v>25.613499999999998</v>
      </c>
      <c r="Y238" s="2">
        <f t="shared" si="5"/>
        <v>-7.8080774601035479E-5</v>
      </c>
    </row>
    <row r="239" spans="23:25" x14ac:dyDescent="0.25">
      <c r="W239" s="3">
        <v>42697</v>
      </c>
      <c r="X239" s="2">
        <v>25.615500000000001</v>
      </c>
      <c r="Y239" s="2">
        <f t="shared" si="5"/>
        <v>6.8434524948965394E-3</v>
      </c>
    </row>
    <row r="240" spans="23:25" x14ac:dyDescent="0.25">
      <c r="W240" s="3">
        <v>42696</v>
      </c>
      <c r="X240" s="2">
        <v>25.440799999999999</v>
      </c>
      <c r="Y240" s="2">
        <f t="shared" si="5"/>
        <v>4.8359227430718583E-4</v>
      </c>
    </row>
    <row r="241" spans="23:25" x14ac:dyDescent="0.25">
      <c r="W241" s="3">
        <v>42695</v>
      </c>
      <c r="X241" s="2">
        <v>25.4285</v>
      </c>
      <c r="Y241" s="2">
        <f t="shared" si="5"/>
        <v>-3.8269483164364475E-3</v>
      </c>
    </row>
    <row r="242" spans="23:25" x14ac:dyDescent="0.25">
      <c r="W242" s="3">
        <v>42692</v>
      </c>
      <c r="X242" s="2">
        <v>25.526</v>
      </c>
      <c r="Y242" s="2">
        <f t="shared" si="5"/>
        <v>3.3354946850230405E-3</v>
      </c>
    </row>
    <row r="243" spans="23:25" x14ac:dyDescent="0.25">
      <c r="W243" s="3">
        <v>42691</v>
      </c>
      <c r="X243" s="2">
        <v>25.440999999999999</v>
      </c>
      <c r="Y243" s="2">
        <f t="shared" si="5"/>
        <v>6.3286983113980538E-3</v>
      </c>
    </row>
    <row r="244" spans="23:25" x14ac:dyDescent="0.25">
      <c r="W244" s="3">
        <v>42690</v>
      </c>
      <c r="X244" s="2">
        <v>25.2805</v>
      </c>
      <c r="Y244" s="2">
        <f t="shared" si="5"/>
        <v>2.5189429011745288E-3</v>
      </c>
    </row>
    <row r="245" spans="23:25" x14ac:dyDescent="0.25">
      <c r="W245" s="3">
        <v>42689</v>
      </c>
      <c r="X245" s="2">
        <v>25.216899999999999</v>
      </c>
      <c r="Y245" s="2">
        <f t="shared" si="5"/>
        <v>1.5358639076965368E-3</v>
      </c>
    </row>
    <row r="246" spans="23:25" x14ac:dyDescent="0.25">
      <c r="W246" s="3">
        <v>42688</v>
      </c>
      <c r="X246" s="2">
        <v>25.1782</v>
      </c>
      <c r="Y246" s="2">
        <f t="shared" si="5"/>
        <v>1.1271392759225595E-2</v>
      </c>
    </row>
    <row r="247" spans="23:25" x14ac:dyDescent="0.25">
      <c r="W247" s="3">
        <v>42685</v>
      </c>
      <c r="X247" s="2">
        <v>24.896000000000001</v>
      </c>
      <c r="Y247" s="2">
        <f t="shared" si="5"/>
        <v>3.4281057496575811E-3</v>
      </c>
    </row>
    <row r="248" spans="23:25" x14ac:dyDescent="0.25">
      <c r="W248" s="3">
        <v>42684</v>
      </c>
      <c r="X248" s="2">
        <v>24.8108</v>
      </c>
      <c r="Y248" s="2">
        <f t="shared" si="5"/>
        <v>1.6457987450553295E-3</v>
      </c>
    </row>
    <row r="249" spans="23:25" x14ac:dyDescent="0.25">
      <c r="W249" s="3">
        <v>42683</v>
      </c>
      <c r="X249" s="2">
        <v>24.77</v>
      </c>
      <c r="Y249" s="2">
        <f t="shared" si="5"/>
        <v>1.0735661348732262E-2</v>
      </c>
    </row>
    <row r="250" spans="23:25" x14ac:dyDescent="0.25">
      <c r="W250" s="3">
        <v>42682</v>
      </c>
      <c r="X250" s="2">
        <v>24.505500000000001</v>
      </c>
      <c r="Y250" s="2">
        <f t="shared" si="5"/>
        <v>1.2453937359619091E-3</v>
      </c>
    </row>
    <row r="251" spans="23:25" x14ac:dyDescent="0.25">
      <c r="W251" s="3">
        <v>42681</v>
      </c>
      <c r="X251" s="2">
        <v>24.475000000000001</v>
      </c>
      <c r="Y251" s="2">
        <f t="shared" si="5"/>
        <v>8.8686280556133177E-3</v>
      </c>
    </row>
    <row r="252" spans="23:25" x14ac:dyDescent="0.25">
      <c r="W252" s="3">
        <v>42678</v>
      </c>
      <c r="X252" s="2">
        <v>24.258900000000001</v>
      </c>
      <c r="Y252" s="2">
        <f t="shared" si="5"/>
        <v>-2.9471469836846211E-3</v>
      </c>
    </row>
    <row r="253" spans="23:25" x14ac:dyDescent="0.25">
      <c r="W253" s="3">
        <v>42677</v>
      </c>
      <c r="X253" s="2">
        <v>24.330500000000001</v>
      </c>
      <c r="Y253" s="2">
        <f t="shared" si="5"/>
        <v>-8.6274192936068215E-4</v>
      </c>
    </row>
    <row r="254" spans="23:25" x14ac:dyDescent="0.25">
      <c r="W254" s="3">
        <v>42676</v>
      </c>
      <c r="X254" s="2">
        <v>24.351500000000001</v>
      </c>
      <c r="Y254" s="2">
        <f t="shared" si="5"/>
        <v>-3.8527006280100183E-3</v>
      </c>
    </row>
    <row r="255" spans="23:25" x14ac:dyDescent="0.25">
      <c r="W255" s="3">
        <v>42675</v>
      </c>
      <c r="X255" s="2">
        <v>24.445499999999999</v>
      </c>
      <c r="Y255" s="2">
        <f t="shared" si="5"/>
        <v>-6.7473475640775372E-3</v>
      </c>
    </row>
    <row r="256" spans="23:25" x14ac:dyDescent="0.25">
      <c r="W256" s="3">
        <v>42674</v>
      </c>
      <c r="X256" s="2">
        <v>24.611000000000001</v>
      </c>
      <c r="Y256" s="2">
        <f t="shared" si="5"/>
        <v>6.0950213852569378E-5</v>
      </c>
    </row>
    <row r="257" spans="23:25" x14ac:dyDescent="0.25">
      <c r="W257" s="3">
        <v>42671</v>
      </c>
      <c r="X257" s="2">
        <v>24.609500000000001</v>
      </c>
      <c r="Y257" s="2">
        <f t="shared" si="5"/>
        <v>-7.5296378414566392E-3</v>
      </c>
    </row>
    <row r="258" spans="23:25" x14ac:dyDescent="0.25">
      <c r="W258" s="3">
        <v>42670</v>
      </c>
      <c r="X258" s="2">
        <v>24.795500000000001</v>
      </c>
      <c r="Y258" s="2">
        <f t="shared" si="5"/>
        <v>1.0208673416190032E-3</v>
      </c>
    </row>
    <row r="259" spans="23:25" x14ac:dyDescent="0.25">
      <c r="W259" s="3">
        <v>42669</v>
      </c>
      <c r="X259" s="2">
        <v>24.770199999999999</v>
      </c>
      <c r="Y259" s="2">
        <f t="shared" si="5"/>
        <v>-1.8472886821043438E-3</v>
      </c>
    </row>
    <row r="260" spans="23:25" x14ac:dyDescent="0.25">
      <c r="W260" s="3">
        <v>42668</v>
      </c>
      <c r="X260" s="2">
        <v>24.815999999999999</v>
      </c>
      <c r="Y260" s="2">
        <f t="shared" si="5"/>
        <v>-6.3245630808024197E-4</v>
      </c>
    </row>
    <row r="261" spans="23:25" x14ac:dyDescent="0.25">
      <c r="W261" s="3">
        <v>42667</v>
      </c>
      <c r="X261" s="2">
        <v>24.831700000000001</v>
      </c>
      <c r="Y261" s="2">
        <f t="shared" si="5"/>
        <v>1.248482189607352E-4</v>
      </c>
    </row>
    <row r="262" spans="23:25" x14ac:dyDescent="0.25">
      <c r="W262" s="3">
        <v>42664</v>
      </c>
      <c r="X262" s="2">
        <v>24.828600000000002</v>
      </c>
      <c r="Y262" s="2">
        <f t="shared" ref="Y262:Y325" si="6">LN(X262/X263)</f>
        <v>4.3229041630951648E-3</v>
      </c>
    </row>
    <row r="263" spans="23:25" x14ac:dyDescent="0.25">
      <c r="W263" s="3">
        <v>42663</v>
      </c>
      <c r="X263" s="2">
        <v>24.721499999999999</v>
      </c>
      <c r="Y263" s="2">
        <f t="shared" si="6"/>
        <v>3.9720388629535825E-3</v>
      </c>
    </row>
    <row r="264" spans="23:25" x14ac:dyDescent="0.25">
      <c r="W264" s="3">
        <v>42662</v>
      </c>
      <c r="X264" s="2">
        <v>24.6235</v>
      </c>
      <c r="Y264" s="2">
        <f t="shared" si="6"/>
        <v>6.7031619089054188E-4</v>
      </c>
    </row>
    <row r="265" spans="23:25" x14ac:dyDescent="0.25">
      <c r="W265" s="3">
        <v>42661</v>
      </c>
      <c r="X265" s="2">
        <v>24.606999999999999</v>
      </c>
      <c r="Y265" s="2">
        <f t="shared" si="6"/>
        <v>1.5861721678418217E-3</v>
      </c>
    </row>
    <row r="266" spans="23:25" x14ac:dyDescent="0.25">
      <c r="W266" s="3">
        <v>42660</v>
      </c>
      <c r="X266" s="2">
        <v>24.568000000000001</v>
      </c>
      <c r="Y266" s="2">
        <f t="shared" si="6"/>
        <v>-2.4960681612707825E-3</v>
      </c>
    </row>
    <row r="267" spans="23:25" x14ac:dyDescent="0.25">
      <c r="W267" s="3">
        <v>42657</v>
      </c>
      <c r="X267" s="2">
        <v>24.6294</v>
      </c>
      <c r="Y267" s="2">
        <f t="shared" si="6"/>
        <v>7.6788013031777787E-3</v>
      </c>
    </row>
    <row r="268" spans="23:25" x14ac:dyDescent="0.25">
      <c r="W268" s="3">
        <v>42656</v>
      </c>
      <c r="X268" s="2">
        <v>24.440999999999999</v>
      </c>
      <c r="Y268" s="2">
        <f t="shared" si="6"/>
        <v>-4.3275971842686523E-3</v>
      </c>
    </row>
    <row r="269" spans="23:25" x14ac:dyDescent="0.25">
      <c r="W269" s="3">
        <v>42655</v>
      </c>
      <c r="X269" s="2">
        <v>24.547000000000001</v>
      </c>
      <c r="Y269" s="2">
        <f t="shared" si="6"/>
        <v>4.2662267831938949E-3</v>
      </c>
    </row>
    <row r="270" spans="23:25" x14ac:dyDescent="0.25">
      <c r="W270" s="3">
        <v>42654</v>
      </c>
      <c r="X270" s="2">
        <v>24.442499999999999</v>
      </c>
      <c r="Y270" s="2">
        <f t="shared" si="6"/>
        <v>7.4326886200669715E-3</v>
      </c>
    </row>
    <row r="271" spans="23:25" x14ac:dyDescent="0.25">
      <c r="W271" s="3">
        <v>42653</v>
      </c>
      <c r="X271" s="2">
        <v>24.261500000000002</v>
      </c>
      <c r="Y271" s="2">
        <f t="shared" si="6"/>
        <v>5.5135953983310778E-3</v>
      </c>
    </row>
    <row r="272" spans="23:25" x14ac:dyDescent="0.25">
      <c r="W272" s="3">
        <v>42650</v>
      </c>
      <c r="X272" s="2">
        <v>24.1281</v>
      </c>
      <c r="Y272" s="2">
        <f t="shared" si="6"/>
        <v>-4.2350338119652008E-3</v>
      </c>
    </row>
    <row r="273" spans="23:25" x14ac:dyDescent="0.25">
      <c r="W273" s="3">
        <v>42649</v>
      </c>
      <c r="X273" s="2">
        <v>24.230499999999999</v>
      </c>
      <c r="Y273" s="2">
        <f t="shared" si="6"/>
        <v>4.8195854961372419E-3</v>
      </c>
    </row>
    <row r="274" spans="23:25" x14ac:dyDescent="0.25">
      <c r="W274" s="3">
        <v>42648</v>
      </c>
      <c r="X274" s="2">
        <v>24.114000000000001</v>
      </c>
      <c r="Y274" s="2">
        <f t="shared" si="6"/>
        <v>-3.3175198224756691E-5</v>
      </c>
    </row>
    <row r="275" spans="23:25" x14ac:dyDescent="0.25">
      <c r="W275" s="3">
        <v>42647</v>
      </c>
      <c r="X275" s="2">
        <v>24.114799999999999</v>
      </c>
      <c r="Y275" s="2">
        <f t="shared" si="6"/>
        <v>5.5168066970393383E-4</v>
      </c>
    </row>
    <row r="276" spans="23:25" x14ac:dyDescent="0.25">
      <c r="W276" s="3">
        <v>42646</v>
      </c>
      <c r="X276" s="2">
        <v>24.101500000000001</v>
      </c>
      <c r="Y276" s="2">
        <f t="shared" si="6"/>
        <v>2.4676189624896301E-3</v>
      </c>
    </row>
    <row r="277" spans="23:25" x14ac:dyDescent="0.25">
      <c r="W277" s="3">
        <v>42643</v>
      </c>
      <c r="X277" s="2">
        <v>24.042100000000001</v>
      </c>
      <c r="Y277" s="2">
        <f t="shared" si="6"/>
        <v>-1.6997371370463281E-3</v>
      </c>
    </row>
    <row r="278" spans="23:25" x14ac:dyDescent="0.25">
      <c r="W278" s="3">
        <v>42642</v>
      </c>
      <c r="X278" s="2">
        <v>24.082999999999998</v>
      </c>
      <c r="Y278" s="2">
        <f t="shared" si="6"/>
        <v>-2.6986351297737788E-4</v>
      </c>
    </row>
    <row r="279" spans="23:25" x14ac:dyDescent="0.25">
      <c r="W279" s="3">
        <v>42641</v>
      </c>
      <c r="X279" s="2">
        <v>24.089500000000001</v>
      </c>
      <c r="Y279" s="2">
        <f t="shared" si="6"/>
        <v>-3.1959026310324668E-4</v>
      </c>
    </row>
    <row r="280" spans="23:25" x14ac:dyDescent="0.25">
      <c r="W280" s="3">
        <v>42640</v>
      </c>
      <c r="X280" s="2">
        <v>24.097200000000001</v>
      </c>
      <c r="Y280" s="2">
        <f t="shared" si="6"/>
        <v>3.5419457846806693E-3</v>
      </c>
    </row>
    <row r="281" spans="23:25" x14ac:dyDescent="0.25">
      <c r="W281" s="3">
        <v>42639</v>
      </c>
      <c r="X281" s="2">
        <v>24.012</v>
      </c>
      <c r="Y281" s="2">
        <f t="shared" si="6"/>
        <v>-2.4208554693262844E-3</v>
      </c>
    </row>
    <row r="282" spans="23:25" x14ac:dyDescent="0.25">
      <c r="W282" s="3">
        <v>42636</v>
      </c>
      <c r="X282" s="2">
        <v>24.0702</v>
      </c>
      <c r="Y282" s="2">
        <f t="shared" si="6"/>
        <v>-1.6521313341566371E-3</v>
      </c>
    </row>
    <row r="283" spans="23:25" x14ac:dyDescent="0.25">
      <c r="W283" s="3">
        <v>42635</v>
      </c>
      <c r="X283" s="2">
        <v>24.11</v>
      </c>
      <c r="Y283" s="2">
        <f t="shared" si="6"/>
        <v>-1.6659694447090077E-3</v>
      </c>
    </row>
    <row r="284" spans="23:25" x14ac:dyDescent="0.25">
      <c r="W284" s="3">
        <v>42634</v>
      </c>
      <c r="X284" s="2">
        <v>24.150200000000002</v>
      </c>
      <c r="Y284" s="2">
        <f t="shared" si="6"/>
        <v>-3.3112544594370253E-3</v>
      </c>
    </row>
    <row r="285" spans="23:25" x14ac:dyDescent="0.25">
      <c r="W285" s="3">
        <v>42633</v>
      </c>
      <c r="X285" s="2">
        <v>24.2303</v>
      </c>
      <c r="Y285" s="2">
        <f t="shared" si="6"/>
        <v>2.10702087470368E-3</v>
      </c>
    </row>
    <row r="286" spans="23:25" x14ac:dyDescent="0.25">
      <c r="W286" s="3">
        <v>42632</v>
      </c>
      <c r="X286" s="2">
        <v>24.179300000000001</v>
      </c>
      <c r="Y286" s="2">
        <f t="shared" si="6"/>
        <v>-1.6364248603056933E-3</v>
      </c>
    </row>
    <row r="287" spans="23:25" x14ac:dyDescent="0.25">
      <c r="W287" s="3">
        <v>42629</v>
      </c>
      <c r="X287" s="2">
        <v>24.218900000000001</v>
      </c>
      <c r="Y287" s="2">
        <f t="shared" si="6"/>
        <v>7.7262391249935817E-3</v>
      </c>
    </row>
    <row r="288" spans="23:25" x14ac:dyDescent="0.25">
      <c r="W288" s="3">
        <v>42628</v>
      </c>
      <c r="X288" s="2">
        <v>24.032499999999999</v>
      </c>
      <c r="Y288" s="2">
        <f t="shared" si="6"/>
        <v>6.0353171934246031E-4</v>
      </c>
    </row>
    <row r="289" spans="23:25" x14ac:dyDescent="0.25">
      <c r="W289" s="3">
        <v>42627</v>
      </c>
      <c r="X289" s="2">
        <v>24.018000000000001</v>
      </c>
      <c r="Y289" s="2">
        <f t="shared" si="6"/>
        <v>-2.5448480588840172E-3</v>
      </c>
    </row>
    <row r="290" spans="23:25" x14ac:dyDescent="0.25">
      <c r="W290" s="3">
        <v>42626</v>
      </c>
      <c r="X290" s="2">
        <v>24.0792</v>
      </c>
      <c r="Y290" s="2">
        <f t="shared" si="6"/>
        <v>1.2549816516594177E-3</v>
      </c>
    </row>
    <row r="291" spans="23:25" x14ac:dyDescent="0.25">
      <c r="W291" s="3">
        <v>42625</v>
      </c>
      <c r="X291" s="2">
        <v>24.048999999999999</v>
      </c>
      <c r="Y291" s="2">
        <f t="shared" si="6"/>
        <v>-2.9934394010479824E-4</v>
      </c>
    </row>
    <row r="292" spans="23:25" x14ac:dyDescent="0.25">
      <c r="W292" s="3">
        <v>42622</v>
      </c>
      <c r="X292" s="2">
        <v>24.0562</v>
      </c>
      <c r="Y292" s="2">
        <f t="shared" si="6"/>
        <v>2.4431013302662319E-3</v>
      </c>
    </row>
    <row r="293" spans="23:25" x14ac:dyDescent="0.25">
      <c r="W293" s="3">
        <v>42621</v>
      </c>
      <c r="X293" s="2">
        <v>23.997499999999999</v>
      </c>
      <c r="Y293" s="2">
        <f t="shared" si="6"/>
        <v>-1.8110478840770935E-3</v>
      </c>
    </row>
    <row r="294" spans="23:25" x14ac:dyDescent="0.25">
      <c r="W294" s="3">
        <v>42620</v>
      </c>
      <c r="X294" s="2">
        <v>24.041</v>
      </c>
      <c r="Y294" s="2">
        <f t="shared" si="6"/>
        <v>1.3652674797837595E-3</v>
      </c>
    </row>
    <row r="295" spans="23:25" x14ac:dyDescent="0.25">
      <c r="W295" s="3">
        <v>42619</v>
      </c>
      <c r="X295" s="2">
        <v>24.008199999999999</v>
      </c>
      <c r="Y295" s="2">
        <f t="shared" si="6"/>
        <v>-9.6706018148225228E-3</v>
      </c>
    </row>
    <row r="296" spans="23:25" x14ac:dyDescent="0.25">
      <c r="W296" s="3">
        <v>42618</v>
      </c>
      <c r="X296" s="2">
        <v>24.241499999999998</v>
      </c>
      <c r="Y296" s="2">
        <f t="shared" si="6"/>
        <v>7.1803509076867524E-4</v>
      </c>
    </row>
    <row r="297" spans="23:25" x14ac:dyDescent="0.25">
      <c r="W297" s="3">
        <v>42615</v>
      </c>
      <c r="X297" s="2">
        <v>24.2241</v>
      </c>
      <c r="Y297" s="2">
        <f t="shared" si="6"/>
        <v>3.3618063828479801E-3</v>
      </c>
    </row>
    <row r="298" spans="23:25" x14ac:dyDescent="0.25">
      <c r="W298" s="3">
        <v>42614</v>
      </c>
      <c r="X298" s="2">
        <v>24.142800000000001</v>
      </c>
      <c r="Y298" s="2">
        <f t="shared" si="6"/>
        <v>-3.3163960280408362E-3</v>
      </c>
    </row>
    <row r="299" spans="23:25" x14ac:dyDescent="0.25">
      <c r="W299" s="3">
        <v>42613</v>
      </c>
      <c r="X299" s="2">
        <v>24.222999999999999</v>
      </c>
      <c r="Y299" s="2">
        <f t="shared" si="6"/>
        <v>-1.505698216710935E-3</v>
      </c>
    </row>
    <row r="300" spans="23:25" x14ac:dyDescent="0.25">
      <c r="W300" s="3">
        <v>42612</v>
      </c>
      <c r="X300" s="2">
        <v>24.259499999999999</v>
      </c>
      <c r="Y300" s="2">
        <f t="shared" si="6"/>
        <v>4.5032094277999771E-3</v>
      </c>
    </row>
    <row r="301" spans="23:25" x14ac:dyDescent="0.25">
      <c r="W301" s="3">
        <v>42611</v>
      </c>
      <c r="X301" s="2">
        <v>24.150500000000001</v>
      </c>
      <c r="Y301" s="2">
        <f t="shared" si="6"/>
        <v>7.9947479181487451E-4</v>
      </c>
    </row>
    <row r="302" spans="23:25" x14ac:dyDescent="0.25">
      <c r="W302" s="3">
        <v>42608</v>
      </c>
      <c r="X302" s="2">
        <v>24.1312</v>
      </c>
      <c r="Y302" s="2">
        <f t="shared" si="6"/>
        <v>7.729370422303072E-3</v>
      </c>
    </row>
    <row r="303" spans="23:25" x14ac:dyDescent="0.25">
      <c r="W303" s="3">
        <v>42607</v>
      </c>
      <c r="X303" s="2">
        <v>23.945399999999999</v>
      </c>
      <c r="Y303" s="2">
        <f t="shared" si="6"/>
        <v>-1.8441644947034138E-3</v>
      </c>
    </row>
    <row r="304" spans="23:25" x14ac:dyDescent="0.25">
      <c r="W304" s="3">
        <v>42606</v>
      </c>
      <c r="X304" s="2">
        <v>23.989599999999999</v>
      </c>
      <c r="Y304" s="2">
        <f t="shared" si="6"/>
        <v>3.6791846242708796E-3</v>
      </c>
    </row>
    <row r="305" spans="23:25" x14ac:dyDescent="0.25">
      <c r="W305" s="3">
        <v>42605</v>
      </c>
      <c r="X305" s="2">
        <v>23.901499999999999</v>
      </c>
      <c r="Y305" s="2">
        <f t="shared" si="6"/>
        <v>1.415138023693115E-3</v>
      </c>
    </row>
    <row r="306" spans="23:25" x14ac:dyDescent="0.25">
      <c r="W306" s="3">
        <v>42604</v>
      </c>
      <c r="X306" s="2">
        <v>23.867699999999999</v>
      </c>
      <c r="Y306" s="2">
        <f t="shared" si="6"/>
        <v>4.2744714135513248E-4</v>
      </c>
    </row>
    <row r="307" spans="23:25" x14ac:dyDescent="0.25">
      <c r="W307" s="3">
        <v>42601</v>
      </c>
      <c r="X307" s="2">
        <v>23.857500000000002</v>
      </c>
      <c r="Y307" s="2">
        <f t="shared" si="6"/>
        <v>2.7492435914724831E-3</v>
      </c>
    </row>
    <row r="308" spans="23:25" x14ac:dyDescent="0.25">
      <c r="W308" s="3">
        <v>42600</v>
      </c>
      <c r="X308" s="2">
        <v>23.792000000000002</v>
      </c>
      <c r="Y308" s="2">
        <f t="shared" si="6"/>
        <v>-5.9088699946782189E-3</v>
      </c>
    </row>
    <row r="309" spans="23:25" x14ac:dyDescent="0.25">
      <c r="W309" s="3">
        <v>42599</v>
      </c>
      <c r="X309" s="2">
        <v>23.933</v>
      </c>
      <c r="Y309" s="2">
        <f t="shared" si="6"/>
        <v>-1.0982977490625657E-3</v>
      </c>
    </row>
    <row r="310" spans="23:25" x14ac:dyDescent="0.25">
      <c r="W310" s="3">
        <v>42598</v>
      </c>
      <c r="X310" s="2">
        <v>23.959299999999999</v>
      </c>
      <c r="Y310" s="2">
        <f t="shared" si="6"/>
        <v>-8.3832054769784493E-3</v>
      </c>
    </row>
    <row r="311" spans="23:25" x14ac:dyDescent="0.25">
      <c r="W311" s="3">
        <v>42597</v>
      </c>
      <c r="X311" s="2">
        <v>24.161000000000001</v>
      </c>
      <c r="Y311" s="2">
        <f t="shared" si="6"/>
        <v>-1.9351323416942532E-3</v>
      </c>
    </row>
    <row r="312" spans="23:25" x14ac:dyDescent="0.25">
      <c r="W312" s="3">
        <v>42594</v>
      </c>
      <c r="X312" s="2">
        <v>24.207799999999999</v>
      </c>
      <c r="Y312" s="2">
        <f t="shared" si="6"/>
        <v>-2.3600875769666857E-3</v>
      </c>
    </row>
    <row r="313" spans="23:25" x14ac:dyDescent="0.25">
      <c r="W313" s="3">
        <v>42593</v>
      </c>
      <c r="X313" s="2">
        <v>24.265000000000001</v>
      </c>
      <c r="Y313" s="2">
        <f t="shared" si="6"/>
        <v>3.4553756748747565E-3</v>
      </c>
    </row>
    <row r="314" spans="23:25" x14ac:dyDescent="0.25">
      <c r="W314" s="3">
        <v>42592</v>
      </c>
      <c r="X314" s="2">
        <v>24.1813</v>
      </c>
      <c r="Y314" s="2">
        <f t="shared" si="6"/>
        <v>-4.9543546733473972E-3</v>
      </c>
    </row>
    <row r="315" spans="23:25" x14ac:dyDescent="0.25">
      <c r="W315" s="3">
        <v>42591</v>
      </c>
      <c r="X315" s="2">
        <v>24.301400000000001</v>
      </c>
      <c r="Y315" s="2">
        <f t="shared" si="6"/>
        <v>-3.0937961860311013E-3</v>
      </c>
    </row>
    <row r="316" spans="23:25" x14ac:dyDescent="0.25">
      <c r="W316" s="3">
        <v>42590</v>
      </c>
      <c r="X316" s="2">
        <v>24.3767</v>
      </c>
      <c r="Y316" s="2">
        <f t="shared" si="6"/>
        <v>4.9228547644644047E-5</v>
      </c>
    </row>
    <row r="317" spans="23:25" x14ac:dyDescent="0.25">
      <c r="W317" s="3">
        <v>42587</v>
      </c>
      <c r="X317" s="2">
        <v>24.375499999999999</v>
      </c>
      <c r="Y317" s="2">
        <f t="shared" si="6"/>
        <v>3.7608322258510783E-3</v>
      </c>
    </row>
    <row r="318" spans="23:25" x14ac:dyDescent="0.25">
      <c r="W318" s="3">
        <v>42586</v>
      </c>
      <c r="X318" s="2">
        <v>24.283999999999999</v>
      </c>
      <c r="Y318" s="2">
        <f t="shared" si="6"/>
        <v>1.7929092171025181E-3</v>
      </c>
    </row>
    <row r="319" spans="23:25" x14ac:dyDescent="0.25">
      <c r="W319" s="3">
        <v>42585</v>
      </c>
      <c r="X319" s="2">
        <v>24.240500000000001</v>
      </c>
      <c r="Y319" s="2">
        <f t="shared" si="6"/>
        <v>6.3857256684288974E-3</v>
      </c>
    </row>
    <row r="320" spans="23:25" x14ac:dyDescent="0.25">
      <c r="W320" s="3">
        <v>42584</v>
      </c>
      <c r="X320" s="2">
        <v>24.086200000000002</v>
      </c>
      <c r="Y320" s="2">
        <f t="shared" si="6"/>
        <v>-4.9945230447378097E-3</v>
      </c>
    </row>
    <row r="321" spans="23:25" x14ac:dyDescent="0.25">
      <c r="W321" s="3">
        <v>42583</v>
      </c>
      <c r="X321" s="2">
        <v>24.206800000000001</v>
      </c>
      <c r="Y321" s="2">
        <f t="shared" si="6"/>
        <v>5.3718343626377586E-4</v>
      </c>
    </row>
    <row r="322" spans="23:25" x14ac:dyDescent="0.25">
      <c r="W322" s="3">
        <v>42580</v>
      </c>
      <c r="X322" s="2">
        <v>24.1938</v>
      </c>
      <c r="Y322" s="2">
        <f t="shared" si="6"/>
        <v>-8.9579307510681602E-3</v>
      </c>
    </row>
    <row r="323" spans="23:25" x14ac:dyDescent="0.25">
      <c r="W323" s="3">
        <v>42579</v>
      </c>
      <c r="X323" s="2">
        <v>24.4115</v>
      </c>
      <c r="Y323" s="2">
        <f t="shared" si="6"/>
        <v>-1.5636131647559506E-3</v>
      </c>
    </row>
    <row r="324" spans="23:25" x14ac:dyDescent="0.25">
      <c r="W324" s="3">
        <v>42578</v>
      </c>
      <c r="X324" s="2">
        <v>24.4497</v>
      </c>
      <c r="Y324" s="2">
        <f t="shared" si="6"/>
        <v>-6.0797153537512187E-3</v>
      </c>
    </row>
    <row r="325" spans="23:25" x14ac:dyDescent="0.25">
      <c r="W325" s="3">
        <v>42577</v>
      </c>
      <c r="X325" s="2">
        <v>24.598800000000001</v>
      </c>
      <c r="Y325" s="2">
        <f t="shared" si="6"/>
        <v>9.3951140120037769E-4</v>
      </c>
    </row>
    <row r="326" spans="23:25" x14ac:dyDescent="0.25">
      <c r="W326" s="3">
        <v>42576</v>
      </c>
      <c r="X326" s="2">
        <v>24.575700000000001</v>
      </c>
      <c r="Y326" s="2">
        <f t="shared" ref="Y326:Y389" si="7">LN(X326/X327)</f>
        <v>-1.6100509668219888E-3</v>
      </c>
    </row>
    <row r="327" spans="23:25" x14ac:dyDescent="0.25">
      <c r="W327" s="3">
        <v>42573</v>
      </c>
      <c r="X327" s="2">
        <v>24.615300000000001</v>
      </c>
      <c r="Y327" s="2">
        <f t="shared" si="7"/>
        <v>4.3890076725832264E-3</v>
      </c>
    </row>
    <row r="328" spans="23:25" x14ac:dyDescent="0.25">
      <c r="W328" s="3">
        <v>42572</v>
      </c>
      <c r="X328" s="2">
        <v>24.5075</v>
      </c>
      <c r="Y328" s="2">
        <f t="shared" si="7"/>
        <v>-1.2029892672025086E-3</v>
      </c>
    </row>
    <row r="329" spans="23:25" x14ac:dyDescent="0.25">
      <c r="W329" s="3">
        <v>42571</v>
      </c>
      <c r="X329" s="2">
        <v>24.536999999999999</v>
      </c>
      <c r="Y329" s="2">
        <f t="shared" si="7"/>
        <v>8.4397996582157801E-4</v>
      </c>
    </row>
    <row r="330" spans="23:25" x14ac:dyDescent="0.25">
      <c r="W330" s="3">
        <v>42570</v>
      </c>
      <c r="X330" s="2">
        <v>24.516300000000001</v>
      </c>
      <c r="Y330" s="2">
        <f t="shared" si="7"/>
        <v>4.9805054006497509E-3</v>
      </c>
    </row>
    <row r="331" spans="23:25" x14ac:dyDescent="0.25">
      <c r="W331" s="3">
        <v>42569</v>
      </c>
      <c r="X331" s="2">
        <v>24.394500000000001</v>
      </c>
      <c r="Y331" s="2">
        <f t="shared" si="7"/>
        <v>-3.9071739096010792E-3</v>
      </c>
    </row>
    <row r="332" spans="23:25" x14ac:dyDescent="0.25">
      <c r="W332" s="3">
        <v>42566</v>
      </c>
      <c r="X332" s="2">
        <v>24.49</v>
      </c>
      <c r="Y332" s="2">
        <f t="shared" si="7"/>
        <v>7.4758123142657446E-3</v>
      </c>
    </row>
    <row r="333" spans="23:25" x14ac:dyDescent="0.25">
      <c r="W333" s="3">
        <v>42565</v>
      </c>
      <c r="X333" s="2">
        <v>24.307600000000001</v>
      </c>
      <c r="Y333" s="2">
        <f t="shared" si="7"/>
        <v>-2.3093654580310314E-3</v>
      </c>
    </row>
    <row r="334" spans="23:25" x14ac:dyDescent="0.25">
      <c r="W334" s="3">
        <v>42564</v>
      </c>
      <c r="X334" s="2">
        <v>24.363800000000001</v>
      </c>
      <c r="Y334" s="2">
        <f t="shared" si="7"/>
        <v>-3.1636258887728186E-3</v>
      </c>
    </row>
    <row r="335" spans="23:25" x14ac:dyDescent="0.25">
      <c r="W335" s="3">
        <v>42563</v>
      </c>
      <c r="X335" s="2">
        <v>24.440999999999999</v>
      </c>
      <c r="Y335" s="2">
        <f t="shared" si="7"/>
        <v>-5.5628728763795776E-4</v>
      </c>
    </row>
    <row r="336" spans="23:25" x14ac:dyDescent="0.25">
      <c r="W336" s="3">
        <v>42562</v>
      </c>
      <c r="X336" s="2">
        <v>24.454599999999999</v>
      </c>
      <c r="Y336" s="2">
        <f t="shared" si="7"/>
        <v>-8.1783869767542673E-6</v>
      </c>
    </row>
    <row r="337" spans="23:25" x14ac:dyDescent="0.25">
      <c r="W337" s="3">
        <v>42559</v>
      </c>
      <c r="X337" s="2">
        <v>24.454799999999999</v>
      </c>
      <c r="Y337" s="2">
        <f t="shared" si="7"/>
        <v>1.0146304015800224E-3</v>
      </c>
    </row>
    <row r="338" spans="23:25" x14ac:dyDescent="0.25">
      <c r="W338" s="3">
        <v>42558</v>
      </c>
      <c r="X338" s="2">
        <v>24.43</v>
      </c>
      <c r="Y338" s="2">
        <f t="shared" si="7"/>
        <v>2.1184929340236532E-3</v>
      </c>
    </row>
    <row r="339" spans="23:25" x14ac:dyDescent="0.25">
      <c r="W339" s="3">
        <v>42557</v>
      </c>
      <c r="X339" s="2">
        <v>24.378299999999999</v>
      </c>
      <c r="Y339" s="2">
        <f t="shared" si="7"/>
        <v>-1.7745942661074724E-3</v>
      </c>
    </row>
    <row r="340" spans="23:25" x14ac:dyDescent="0.25">
      <c r="W340" s="3">
        <v>42556</v>
      </c>
      <c r="X340" s="2">
        <v>24.421600000000002</v>
      </c>
      <c r="Y340" s="2">
        <f t="shared" si="7"/>
        <v>6.2887734703688993E-3</v>
      </c>
    </row>
    <row r="341" spans="23:25" x14ac:dyDescent="0.25">
      <c r="W341" s="3">
        <v>42555</v>
      </c>
      <c r="X341" s="2">
        <v>24.2685</v>
      </c>
      <c r="Y341" s="2">
        <f t="shared" si="7"/>
        <v>-2.8186129285902835E-3</v>
      </c>
    </row>
    <row r="342" spans="23:25" x14ac:dyDescent="0.25">
      <c r="W342" s="3">
        <v>42552</v>
      </c>
      <c r="X342" s="2">
        <v>24.337</v>
      </c>
      <c r="Y342" s="2">
        <f t="shared" si="7"/>
        <v>-2.0523773725906768E-3</v>
      </c>
    </row>
    <row r="343" spans="23:25" x14ac:dyDescent="0.25">
      <c r="W343" s="3">
        <v>42551</v>
      </c>
      <c r="X343" s="2">
        <v>24.387</v>
      </c>
      <c r="Y343" s="2">
        <f t="shared" si="7"/>
        <v>7.7940727973913179E-4</v>
      </c>
    </row>
    <row r="344" spans="23:25" x14ac:dyDescent="0.25">
      <c r="W344" s="3">
        <v>42550</v>
      </c>
      <c r="X344" s="2">
        <v>24.367999999999999</v>
      </c>
      <c r="Y344" s="2">
        <f t="shared" si="7"/>
        <v>-6.2183149152046976E-3</v>
      </c>
    </row>
    <row r="345" spans="23:25" x14ac:dyDescent="0.25">
      <c r="W345" s="3">
        <v>42549</v>
      </c>
      <c r="X345" s="2">
        <v>24.52</v>
      </c>
      <c r="Y345" s="2">
        <f t="shared" si="7"/>
        <v>-4.3218057672941212E-3</v>
      </c>
    </row>
    <row r="346" spans="23:25" x14ac:dyDescent="0.25">
      <c r="W346" s="3">
        <v>42548</v>
      </c>
      <c r="X346" s="2">
        <v>24.626200000000001</v>
      </c>
      <c r="Y346" s="2">
        <f t="shared" si="7"/>
        <v>1.1693937747798077E-2</v>
      </c>
    </row>
    <row r="347" spans="23:25" x14ac:dyDescent="0.25">
      <c r="W347" s="3">
        <v>42545</v>
      </c>
      <c r="X347" s="2">
        <v>24.3399</v>
      </c>
      <c r="Y347" s="2">
        <f t="shared" si="7"/>
        <v>2.3335168031374375E-2</v>
      </c>
    </row>
    <row r="348" spans="23:25" x14ac:dyDescent="0.25">
      <c r="W348" s="3">
        <v>42544</v>
      </c>
      <c r="X348" s="2">
        <v>23.778500000000001</v>
      </c>
      <c r="Y348" s="2">
        <f t="shared" si="7"/>
        <v>-7.562225093090626E-3</v>
      </c>
    </row>
    <row r="349" spans="23:25" x14ac:dyDescent="0.25">
      <c r="W349" s="3">
        <v>42543</v>
      </c>
      <c r="X349" s="2">
        <v>23.959</v>
      </c>
      <c r="Y349" s="2">
        <f t="shared" si="7"/>
        <v>-4.9129918124688711E-3</v>
      </c>
    </row>
    <row r="350" spans="23:25" x14ac:dyDescent="0.25">
      <c r="W350" s="3">
        <v>42542</v>
      </c>
      <c r="X350" s="2">
        <v>24.077000000000002</v>
      </c>
      <c r="Y350" s="2">
        <f t="shared" si="7"/>
        <v>6.6508004392353106E-3</v>
      </c>
    </row>
    <row r="351" spans="23:25" x14ac:dyDescent="0.25">
      <c r="W351" s="3">
        <v>42541</v>
      </c>
      <c r="X351" s="2">
        <v>23.917400000000001</v>
      </c>
      <c r="Y351" s="2">
        <f t="shared" si="7"/>
        <v>-3.5309326867930214E-3</v>
      </c>
    </row>
    <row r="352" spans="23:25" x14ac:dyDescent="0.25">
      <c r="W352" s="3">
        <v>42538</v>
      </c>
      <c r="X352" s="2">
        <v>24.001999999999999</v>
      </c>
      <c r="Y352" s="2">
        <f t="shared" si="7"/>
        <v>-4.9456701601367399E-3</v>
      </c>
    </row>
    <row r="353" spans="23:25" x14ac:dyDescent="0.25">
      <c r="W353" s="3">
        <v>42537</v>
      </c>
      <c r="X353" s="2">
        <v>24.120999999999999</v>
      </c>
      <c r="Y353" s="2">
        <f t="shared" si="7"/>
        <v>2.8937812244297484E-3</v>
      </c>
    </row>
    <row r="354" spans="23:25" x14ac:dyDescent="0.25">
      <c r="W354" s="3">
        <v>42536</v>
      </c>
      <c r="X354" s="2">
        <v>24.051300000000001</v>
      </c>
      <c r="Y354" s="2">
        <f t="shared" si="7"/>
        <v>-3.817859749835513E-3</v>
      </c>
    </row>
    <row r="355" spans="23:25" x14ac:dyDescent="0.25">
      <c r="W355" s="3">
        <v>42535</v>
      </c>
      <c r="X355" s="2">
        <v>24.1433</v>
      </c>
      <c r="Y355" s="2">
        <f t="shared" si="7"/>
        <v>8.7068667434675642E-3</v>
      </c>
    </row>
    <row r="356" spans="23:25" x14ac:dyDescent="0.25">
      <c r="W356" s="3">
        <v>42534</v>
      </c>
      <c r="X356" s="2">
        <v>23.934000000000001</v>
      </c>
      <c r="Y356" s="2">
        <f t="shared" si="7"/>
        <v>-3.482689150431784E-3</v>
      </c>
    </row>
    <row r="357" spans="23:25" x14ac:dyDescent="0.25">
      <c r="W357" s="3">
        <v>42531</v>
      </c>
      <c r="X357" s="2">
        <v>24.017499999999998</v>
      </c>
      <c r="Y357" s="2">
        <f t="shared" si="7"/>
        <v>5.7498180218075873E-3</v>
      </c>
    </row>
    <row r="358" spans="23:25" x14ac:dyDescent="0.25">
      <c r="W358" s="3">
        <v>42530</v>
      </c>
      <c r="X358" s="2">
        <v>23.879799999999999</v>
      </c>
      <c r="Y358" s="2">
        <f t="shared" si="7"/>
        <v>6.8070921870984217E-3</v>
      </c>
    </row>
    <row r="359" spans="23:25" x14ac:dyDescent="0.25">
      <c r="W359" s="3">
        <v>42529</v>
      </c>
      <c r="X359" s="2">
        <v>23.7178</v>
      </c>
      <c r="Y359" s="2">
        <f t="shared" si="7"/>
        <v>-3.0310962930251342E-3</v>
      </c>
    </row>
    <row r="360" spans="23:25" x14ac:dyDescent="0.25">
      <c r="W360" s="3">
        <v>42528</v>
      </c>
      <c r="X360" s="2">
        <v>23.7898</v>
      </c>
      <c r="Y360" s="2">
        <f t="shared" si="7"/>
        <v>-2.5217713055198846E-4</v>
      </c>
    </row>
    <row r="361" spans="23:25" x14ac:dyDescent="0.25">
      <c r="W361" s="3">
        <v>42527</v>
      </c>
      <c r="X361" s="2">
        <v>23.7958</v>
      </c>
      <c r="Y361" s="2">
        <f t="shared" si="7"/>
        <v>8.9131062187839403E-4</v>
      </c>
    </row>
    <row r="362" spans="23:25" x14ac:dyDescent="0.25">
      <c r="W362" s="3">
        <v>42524</v>
      </c>
      <c r="X362" s="2">
        <v>23.7746</v>
      </c>
      <c r="Y362" s="2">
        <f t="shared" si="7"/>
        <v>-1.9138821914781945E-2</v>
      </c>
    </row>
    <row r="363" spans="23:25" x14ac:dyDescent="0.25">
      <c r="W363" s="3">
        <v>42523</v>
      </c>
      <c r="X363" s="2">
        <v>24.234000000000002</v>
      </c>
      <c r="Y363" s="2">
        <f t="shared" si="7"/>
        <v>3.2238093636762877E-3</v>
      </c>
    </row>
    <row r="364" spans="23:25" x14ac:dyDescent="0.25">
      <c r="W364" s="3">
        <v>42522</v>
      </c>
      <c r="X364" s="2">
        <v>24.155999999999999</v>
      </c>
      <c r="Y364" s="2">
        <f t="shared" si="7"/>
        <v>-4.8318250481575791E-3</v>
      </c>
    </row>
    <row r="365" spans="23:25" x14ac:dyDescent="0.25">
      <c r="W365" s="3">
        <v>42521</v>
      </c>
      <c r="X365" s="2">
        <v>24.273</v>
      </c>
      <c r="Y365" s="2">
        <f t="shared" si="7"/>
        <v>5.5632824800661408E-4</v>
      </c>
    </row>
    <row r="366" spans="23:25" x14ac:dyDescent="0.25">
      <c r="W366" s="3">
        <v>42520</v>
      </c>
      <c r="X366" s="2">
        <v>24.259499999999999</v>
      </c>
      <c r="Y366" s="2">
        <f t="shared" si="7"/>
        <v>-2.6346679711502486E-3</v>
      </c>
    </row>
    <row r="367" spans="23:25" x14ac:dyDescent="0.25">
      <c r="W367" s="3">
        <v>42517</v>
      </c>
      <c r="X367" s="2">
        <v>24.323499999999999</v>
      </c>
      <c r="Y367" s="2">
        <f t="shared" si="7"/>
        <v>7.4277684847590909E-3</v>
      </c>
    </row>
    <row r="368" spans="23:25" x14ac:dyDescent="0.25">
      <c r="W368" s="3">
        <v>42516</v>
      </c>
      <c r="X368" s="2">
        <v>24.1435</v>
      </c>
      <c r="Y368" s="2">
        <f t="shared" si="7"/>
        <v>-3.3080436228974074E-3</v>
      </c>
    </row>
    <row r="369" spans="23:25" x14ac:dyDescent="0.25">
      <c r="W369" s="3">
        <v>42515</v>
      </c>
      <c r="X369" s="2">
        <v>24.223500000000001</v>
      </c>
      <c r="Y369" s="2">
        <f t="shared" si="7"/>
        <v>-1.52215507104988E-3</v>
      </c>
    </row>
    <row r="370" spans="23:25" x14ac:dyDescent="0.25">
      <c r="W370" s="3">
        <v>42514</v>
      </c>
      <c r="X370" s="2">
        <v>24.260400000000001</v>
      </c>
      <c r="Y370" s="2">
        <f t="shared" si="7"/>
        <v>6.7787896919410803E-3</v>
      </c>
    </row>
    <row r="371" spans="23:25" x14ac:dyDescent="0.25">
      <c r="W371" s="3">
        <v>42513</v>
      </c>
      <c r="X371" s="2">
        <v>24.096499999999999</v>
      </c>
      <c r="Y371" s="2">
        <f t="shared" si="7"/>
        <v>1.4941045153903565E-4</v>
      </c>
    </row>
    <row r="372" spans="23:25" x14ac:dyDescent="0.25">
      <c r="W372" s="3">
        <v>42510</v>
      </c>
      <c r="X372" s="2">
        <v>24.0929</v>
      </c>
      <c r="Y372" s="2">
        <f t="shared" si="7"/>
        <v>-1.1988046575460722E-3</v>
      </c>
    </row>
    <row r="373" spans="23:25" x14ac:dyDescent="0.25">
      <c r="W373" s="3">
        <v>42509</v>
      </c>
      <c r="X373" s="2">
        <v>24.1218</v>
      </c>
      <c r="Y373" s="2">
        <f t="shared" si="7"/>
        <v>1.2486131025783523E-3</v>
      </c>
    </row>
    <row r="374" spans="23:25" x14ac:dyDescent="0.25">
      <c r="W374" s="3">
        <v>42508</v>
      </c>
      <c r="X374" s="2">
        <v>24.091699999999999</v>
      </c>
      <c r="Y374" s="2">
        <f t="shared" si="7"/>
        <v>8.6669779946790936E-3</v>
      </c>
    </row>
    <row r="375" spans="23:25" x14ac:dyDescent="0.25">
      <c r="W375" s="3">
        <v>42507</v>
      </c>
      <c r="X375" s="2">
        <v>23.883800000000001</v>
      </c>
      <c r="Y375" s="2">
        <f t="shared" si="7"/>
        <v>6.6175518311754823E-4</v>
      </c>
    </row>
    <row r="376" spans="23:25" x14ac:dyDescent="0.25">
      <c r="W376" s="3">
        <v>42506</v>
      </c>
      <c r="X376" s="2">
        <v>23.867999999999999</v>
      </c>
      <c r="Y376" s="2">
        <f t="shared" si="7"/>
        <v>-1.2017244305483183E-3</v>
      </c>
    </row>
    <row r="377" spans="23:25" x14ac:dyDescent="0.25">
      <c r="W377" s="3">
        <v>42503</v>
      </c>
      <c r="X377" s="2">
        <v>23.896699999999999</v>
      </c>
      <c r="Y377" s="2">
        <f t="shared" si="7"/>
        <v>6.0946877093724563E-3</v>
      </c>
    </row>
    <row r="378" spans="23:25" x14ac:dyDescent="0.25">
      <c r="W378" s="3">
        <v>42502</v>
      </c>
      <c r="X378" s="2">
        <v>23.7515</v>
      </c>
      <c r="Y378" s="2">
        <f t="shared" si="7"/>
        <v>4.3967428652405384E-3</v>
      </c>
    </row>
    <row r="379" spans="23:25" x14ac:dyDescent="0.25">
      <c r="W379" s="3">
        <v>42501</v>
      </c>
      <c r="X379" s="2">
        <v>23.647300000000001</v>
      </c>
      <c r="Y379" s="2">
        <f t="shared" si="7"/>
        <v>-4.7966376351052846E-3</v>
      </c>
    </row>
    <row r="380" spans="23:25" x14ac:dyDescent="0.25">
      <c r="W380" s="3">
        <v>42500</v>
      </c>
      <c r="X380" s="2">
        <v>23.760999999999999</v>
      </c>
      <c r="Y380" s="2">
        <f t="shared" si="7"/>
        <v>9.8529227779599522E-4</v>
      </c>
    </row>
    <row r="381" spans="23:25" x14ac:dyDescent="0.25">
      <c r="W381" s="3">
        <v>42499</v>
      </c>
      <c r="X381" s="2">
        <v>23.7376</v>
      </c>
      <c r="Y381" s="2">
        <f t="shared" si="7"/>
        <v>1.7413710631601653E-3</v>
      </c>
    </row>
    <row r="382" spans="23:25" x14ac:dyDescent="0.25">
      <c r="W382" s="3">
        <v>42496</v>
      </c>
      <c r="X382" s="2">
        <v>23.696300000000001</v>
      </c>
      <c r="Y382" s="2">
        <f t="shared" si="7"/>
        <v>-7.1738584628427073E-5</v>
      </c>
    </row>
    <row r="383" spans="23:25" x14ac:dyDescent="0.25">
      <c r="W383" s="3">
        <v>42495</v>
      </c>
      <c r="X383" s="2">
        <v>23.698</v>
      </c>
      <c r="Y383" s="2">
        <f t="shared" si="7"/>
        <v>7.0294593923387345E-3</v>
      </c>
    </row>
    <row r="384" spans="23:25" x14ac:dyDescent="0.25">
      <c r="W384" s="3">
        <v>42494</v>
      </c>
      <c r="X384" s="2">
        <v>23.532</v>
      </c>
      <c r="Y384" s="2">
        <f t="shared" si="7"/>
        <v>7.5670302168319328E-4</v>
      </c>
    </row>
    <row r="385" spans="23:25" x14ac:dyDescent="0.25">
      <c r="W385" s="3">
        <v>42493</v>
      </c>
      <c r="X385" s="2">
        <v>23.514199999999999</v>
      </c>
      <c r="Y385" s="2">
        <f t="shared" si="7"/>
        <v>3.11786806567566E-3</v>
      </c>
    </row>
    <row r="386" spans="23:25" x14ac:dyDescent="0.25">
      <c r="W386" s="3">
        <v>42492</v>
      </c>
      <c r="X386" s="2">
        <v>23.440999999999999</v>
      </c>
      <c r="Y386" s="2">
        <f t="shared" si="7"/>
        <v>-7.6749217642338085E-3</v>
      </c>
    </row>
    <row r="387" spans="23:25" x14ac:dyDescent="0.25">
      <c r="W387" s="3">
        <v>42489</v>
      </c>
      <c r="X387" s="2">
        <v>23.621600000000001</v>
      </c>
      <c r="Y387" s="2">
        <f t="shared" si="7"/>
        <v>-8.4269865575895293E-3</v>
      </c>
    </row>
    <row r="388" spans="23:25" x14ac:dyDescent="0.25">
      <c r="W388" s="3">
        <v>42488</v>
      </c>
      <c r="X388" s="2">
        <v>23.8215</v>
      </c>
      <c r="Y388" s="2">
        <f t="shared" si="7"/>
        <v>-2.3815624739183718E-3</v>
      </c>
    </row>
    <row r="389" spans="23:25" x14ac:dyDescent="0.25">
      <c r="W389" s="3">
        <v>42487</v>
      </c>
      <c r="X389" s="2">
        <v>23.878299999999999</v>
      </c>
      <c r="Y389" s="2">
        <f t="shared" si="7"/>
        <v>-2.2045928865099458E-3</v>
      </c>
    </row>
    <row r="390" spans="23:25" x14ac:dyDescent="0.25">
      <c r="W390" s="3">
        <v>42486</v>
      </c>
      <c r="X390" s="2">
        <v>23.931000000000001</v>
      </c>
      <c r="Y390" s="2">
        <f t="shared" ref="Y390:Y453" si="8">LN(X390/X391)</f>
        <v>-2.4915656533176442E-3</v>
      </c>
    </row>
    <row r="391" spans="23:25" x14ac:dyDescent="0.25">
      <c r="W391" s="3">
        <v>42485</v>
      </c>
      <c r="X391" s="2">
        <v>23.9907</v>
      </c>
      <c r="Y391" s="2">
        <f t="shared" si="8"/>
        <v>-5.0019126482712924E-3</v>
      </c>
    </row>
    <row r="392" spans="23:25" x14ac:dyDescent="0.25">
      <c r="W392" s="3">
        <v>42482</v>
      </c>
      <c r="X392" s="2">
        <v>24.111000000000001</v>
      </c>
      <c r="Y392" s="2">
        <f t="shared" si="8"/>
        <v>7.033929069513065E-3</v>
      </c>
    </row>
    <row r="393" spans="23:25" x14ac:dyDescent="0.25">
      <c r="W393" s="3">
        <v>42481</v>
      </c>
      <c r="X393" s="2">
        <v>23.942</v>
      </c>
      <c r="Y393" s="2">
        <f t="shared" si="8"/>
        <v>9.1094857768836553E-4</v>
      </c>
    </row>
    <row r="394" spans="23:25" x14ac:dyDescent="0.25">
      <c r="W394" s="3">
        <v>42480</v>
      </c>
      <c r="X394" s="2">
        <v>23.920200000000001</v>
      </c>
      <c r="Y394" s="2">
        <f t="shared" si="8"/>
        <v>5.3696974490467127E-3</v>
      </c>
    </row>
    <row r="395" spans="23:25" x14ac:dyDescent="0.25">
      <c r="W395" s="3">
        <v>42479</v>
      </c>
      <c r="X395" s="2">
        <v>23.792100000000001</v>
      </c>
      <c r="Y395" s="2">
        <f t="shared" si="8"/>
        <v>-3.8970540394820548E-3</v>
      </c>
    </row>
    <row r="396" spans="23:25" x14ac:dyDescent="0.25">
      <c r="W396" s="3">
        <v>42478</v>
      </c>
      <c r="X396" s="2">
        <v>23.885000000000002</v>
      </c>
      <c r="Y396" s="2">
        <f t="shared" si="8"/>
        <v>-2.8304055252023393E-3</v>
      </c>
    </row>
    <row r="397" spans="23:25" x14ac:dyDescent="0.25">
      <c r="W397" s="3">
        <v>42475</v>
      </c>
      <c r="X397" s="2">
        <v>23.9527</v>
      </c>
      <c r="Y397" s="2">
        <f t="shared" si="8"/>
        <v>-1.3142278509410414E-3</v>
      </c>
    </row>
    <row r="398" spans="23:25" x14ac:dyDescent="0.25">
      <c r="W398" s="3">
        <v>42474</v>
      </c>
      <c r="X398" s="2">
        <v>23.984200000000001</v>
      </c>
      <c r="Y398" s="2">
        <f t="shared" si="8"/>
        <v>4.0451472338796359E-4</v>
      </c>
    </row>
    <row r="399" spans="23:25" x14ac:dyDescent="0.25">
      <c r="W399" s="3">
        <v>42473</v>
      </c>
      <c r="X399" s="2">
        <v>23.974499999999999</v>
      </c>
      <c r="Y399" s="2">
        <f t="shared" si="8"/>
        <v>1.0292836685060276E-2</v>
      </c>
    </row>
    <row r="400" spans="23:25" x14ac:dyDescent="0.25">
      <c r="W400" s="3">
        <v>42472</v>
      </c>
      <c r="X400" s="2">
        <v>23.728999999999999</v>
      </c>
      <c r="Y400" s="2">
        <f t="shared" si="8"/>
        <v>1.4591955085185991E-3</v>
      </c>
    </row>
    <row r="401" spans="23:25" x14ac:dyDescent="0.25">
      <c r="W401" s="3">
        <v>42471</v>
      </c>
      <c r="X401" s="2">
        <v>23.694400000000002</v>
      </c>
      <c r="Y401" s="2">
        <f t="shared" si="8"/>
        <v>-5.316298799934809E-4</v>
      </c>
    </row>
    <row r="402" spans="23:25" x14ac:dyDescent="0.25">
      <c r="W402" s="3">
        <v>42468</v>
      </c>
      <c r="X402" s="2">
        <v>23.707000000000001</v>
      </c>
      <c r="Y402" s="2">
        <f t="shared" si="8"/>
        <v>-1.7995356408283931E-3</v>
      </c>
    </row>
    <row r="403" spans="23:25" x14ac:dyDescent="0.25">
      <c r="W403" s="3">
        <v>42467</v>
      </c>
      <c r="X403" s="2">
        <v>23.749700000000001</v>
      </c>
      <c r="Y403" s="2">
        <f t="shared" si="8"/>
        <v>1.7573548963321533E-3</v>
      </c>
    </row>
    <row r="404" spans="23:25" x14ac:dyDescent="0.25">
      <c r="W404" s="3">
        <v>42466</v>
      </c>
      <c r="X404" s="2">
        <v>23.707999999999998</v>
      </c>
      <c r="Y404" s="2">
        <f t="shared" si="8"/>
        <v>-1.7320911001926531E-3</v>
      </c>
    </row>
    <row r="405" spans="23:25" x14ac:dyDescent="0.25">
      <c r="W405" s="3">
        <v>42465</v>
      </c>
      <c r="X405" s="2">
        <v>23.749099999999999</v>
      </c>
      <c r="Y405" s="2">
        <f t="shared" si="8"/>
        <v>4.8434615270450993E-4</v>
      </c>
    </row>
    <row r="406" spans="23:25" x14ac:dyDescent="0.25">
      <c r="W406" s="3">
        <v>42464</v>
      </c>
      <c r="X406" s="2">
        <v>23.7376</v>
      </c>
      <c r="Y406" s="2">
        <f t="shared" si="8"/>
        <v>4.6772192888330669E-4</v>
      </c>
    </row>
    <row r="407" spans="23:25" x14ac:dyDescent="0.25">
      <c r="W407" s="3">
        <v>42461</v>
      </c>
      <c r="X407" s="2">
        <v>23.726500000000001</v>
      </c>
      <c r="Y407" s="2">
        <f t="shared" si="8"/>
        <v>-1.4908906830774066E-3</v>
      </c>
    </row>
    <row r="408" spans="23:25" x14ac:dyDescent="0.25">
      <c r="W408" s="3">
        <v>42460</v>
      </c>
      <c r="X408" s="2">
        <v>23.761900000000001</v>
      </c>
      <c r="Y408" s="2">
        <f t="shared" si="8"/>
        <v>-4.1912054566312302E-3</v>
      </c>
    </row>
    <row r="409" spans="23:25" x14ac:dyDescent="0.25">
      <c r="W409" s="3">
        <v>42459</v>
      </c>
      <c r="X409" s="2">
        <v>23.861699999999999</v>
      </c>
      <c r="Y409" s="2">
        <f t="shared" si="8"/>
        <v>-4.3614961764196656E-3</v>
      </c>
    </row>
    <row r="410" spans="23:25" x14ac:dyDescent="0.25">
      <c r="W410" s="3">
        <v>42458</v>
      </c>
      <c r="X410" s="2">
        <v>23.966000000000001</v>
      </c>
      <c r="Y410" s="2">
        <f t="shared" si="8"/>
        <v>-8.9103639590143585E-3</v>
      </c>
    </row>
    <row r="411" spans="23:25" x14ac:dyDescent="0.25">
      <c r="W411" s="3">
        <v>42457</v>
      </c>
      <c r="X411" s="2">
        <v>24.180499999999999</v>
      </c>
      <c r="Y411" s="2">
        <f t="shared" si="8"/>
        <v>-3.8386970818027528E-3</v>
      </c>
    </row>
    <row r="412" spans="23:25" x14ac:dyDescent="0.25">
      <c r="W412" s="3">
        <v>42454</v>
      </c>
      <c r="X412" s="2">
        <v>24.273499999999999</v>
      </c>
      <c r="Y412" s="2">
        <f t="shared" si="8"/>
        <v>1.9629115116332361E-3</v>
      </c>
    </row>
    <row r="413" spans="23:25" x14ac:dyDescent="0.25">
      <c r="W413" s="3">
        <v>42453</v>
      </c>
      <c r="X413" s="2">
        <v>24.225899999999999</v>
      </c>
      <c r="Y413" s="2">
        <f t="shared" si="8"/>
        <v>1.6772982086140078E-3</v>
      </c>
    </row>
    <row r="414" spans="23:25" x14ac:dyDescent="0.25">
      <c r="W414" s="3">
        <v>42452</v>
      </c>
      <c r="X414" s="2">
        <v>24.185300000000002</v>
      </c>
      <c r="Y414" s="2">
        <f t="shared" si="8"/>
        <v>3.5248713635331677E-3</v>
      </c>
    </row>
    <row r="415" spans="23:25" x14ac:dyDescent="0.25">
      <c r="W415" s="3">
        <v>42451</v>
      </c>
      <c r="X415" s="2">
        <v>24.100200000000001</v>
      </c>
      <c r="Y415" s="2">
        <f t="shared" si="8"/>
        <v>2.3804045463090449E-3</v>
      </c>
    </row>
    <row r="416" spans="23:25" x14ac:dyDescent="0.25">
      <c r="W416" s="3">
        <v>42450</v>
      </c>
      <c r="X416" s="2">
        <v>24.042899999999999</v>
      </c>
      <c r="Y416" s="2">
        <f t="shared" si="8"/>
        <v>2.365238771573029E-3</v>
      </c>
    </row>
    <row r="417" spans="23:25" x14ac:dyDescent="0.25">
      <c r="W417" s="3">
        <v>42447</v>
      </c>
      <c r="X417" s="2">
        <v>23.9861</v>
      </c>
      <c r="Y417" s="2">
        <f t="shared" si="8"/>
        <v>4.0145345617613182E-3</v>
      </c>
    </row>
    <row r="418" spans="23:25" x14ac:dyDescent="0.25">
      <c r="W418" s="3">
        <v>42446</v>
      </c>
      <c r="X418" s="2">
        <v>23.89</v>
      </c>
      <c r="Y418" s="2">
        <f t="shared" si="8"/>
        <v>-8.8348632674819568E-3</v>
      </c>
    </row>
    <row r="419" spans="23:25" x14ac:dyDescent="0.25">
      <c r="W419" s="3">
        <v>42445</v>
      </c>
      <c r="X419" s="2">
        <v>24.102</v>
      </c>
      <c r="Y419" s="2">
        <f t="shared" si="8"/>
        <v>-9.5961625307669947E-3</v>
      </c>
    </row>
    <row r="420" spans="23:25" x14ac:dyDescent="0.25">
      <c r="W420" s="3">
        <v>42444</v>
      </c>
      <c r="X420" s="2">
        <v>24.334399999999999</v>
      </c>
      <c r="Y420" s="2">
        <f t="shared" si="8"/>
        <v>-9.8577210361670614E-4</v>
      </c>
    </row>
    <row r="421" spans="23:25" x14ac:dyDescent="0.25">
      <c r="W421" s="3">
        <v>42443</v>
      </c>
      <c r="X421" s="2">
        <v>24.3584</v>
      </c>
      <c r="Y421" s="2">
        <f t="shared" si="8"/>
        <v>3.8005656099028002E-3</v>
      </c>
    </row>
    <row r="422" spans="23:25" x14ac:dyDescent="0.25">
      <c r="W422" s="3">
        <v>42440</v>
      </c>
      <c r="X422" s="2">
        <v>24.265999999999998</v>
      </c>
      <c r="Y422" s="2">
        <f t="shared" si="8"/>
        <v>2.3930365836810972E-3</v>
      </c>
    </row>
    <row r="423" spans="23:25" x14ac:dyDescent="0.25">
      <c r="W423" s="3">
        <v>42439</v>
      </c>
      <c r="X423" s="2">
        <v>24.207999999999998</v>
      </c>
      <c r="Y423" s="2">
        <f t="shared" si="8"/>
        <v>-1.5843749600866913E-2</v>
      </c>
    </row>
    <row r="424" spans="23:25" x14ac:dyDescent="0.25">
      <c r="W424" s="3">
        <v>42438</v>
      </c>
      <c r="X424" s="2">
        <v>24.5946</v>
      </c>
      <c r="Y424" s="2">
        <f t="shared" si="8"/>
        <v>1.3304447966586701E-3</v>
      </c>
    </row>
    <row r="425" spans="23:25" x14ac:dyDescent="0.25">
      <c r="W425" s="3">
        <v>42437</v>
      </c>
      <c r="X425" s="2">
        <v>24.561900000000001</v>
      </c>
      <c r="Y425" s="2">
        <f t="shared" si="8"/>
        <v>-3.0937445546503148E-4</v>
      </c>
    </row>
    <row r="426" spans="23:25" x14ac:dyDescent="0.25">
      <c r="W426" s="3">
        <v>42436</v>
      </c>
      <c r="X426" s="2">
        <v>24.569500000000001</v>
      </c>
      <c r="Y426" s="2">
        <f t="shared" si="8"/>
        <v>-4.1913110261110819E-4</v>
      </c>
    </row>
    <row r="427" spans="23:25" x14ac:dyDescent="0.25">
      <c r="W427" s="3">
        <v>42433</v>
      </c>
      <c r="X427" s="2">
        <v>24.579799999999999</v>
      </c>
      <c r="Y427" s="2">
        <f t="shared" si="8"/>
        <v>-4.3882776534421393E-3</v>
      </c>
    </row>
    <row r="428" spans="23:25" x14ac:dyDescent="0.25">
      <c r="W428" s="3">
        <v>42432</v>
      </c>
      <c r="X428" s="2">
        <v>24.687899999999999</v>
      </c>
      <c r="Y428" s="2">
        <f t="shared" si="8"/>
        <v>-8.313565517059196E-3</v>
      </c>
    </row>
    <row r="429" spans="23:25" x14ac:dyDescent="0.25">
      <c r="W429" s="3">
        <v>42431</v>
      </c>
      <c r="X429" s="2">
        <v>24.893999999999998</v>
      </c>
      <c r="Y429" s="2">
        <f t="shared" si="8"/>
        <v>7.1528749166868113E-4</v>
      </c>
    </row>
    <row r="430" spans="23:25" x14ac:dyDescent="0.25">
      <c r="W430" s="3">
        <v>42430</v>
      </c>
      <c r="X430" s="2">
        <v>24.876200000000001</v>
      </c>
      <c r="Y430" s="2">
        <f t="shared" si="8"/>
        <v>-6.590474591954686E-4</v>
      </c>
    </row>
    <row r="431" spans="23:25" x14ac:dyDescent="0.25">
      <c r="W431" s="3">
        <v>42429</v>
      </c>
      <c r="X431" s="2">
        <v>24.892600000000002</v>
      </c>
      <c r="Y431" s="2">
        <f t="shared" si="8"/>
        <v>6.8527654941123459E-3</v>
      </c>
    </row>
    <row r="432" spans="23:25" x14ac:dyDescent="0.25">
      <c r="W432" s="3">
        <v>42426</v>
      </c>
      <c r="X432" s="2">
        <v>24.7226</v>
      </c>
      <c r="Y432" s="2">
        <f t="shared" si="8"/>
        <v>6.4562037832568489E-3</v>
      </c>
    </row>
    <row r="433" spans="23:25" x14ac:dyDescent="0.25">
      <c r="W433" s="3">
        <v>42425</v>
      </c>
      <c r="X433" s="2">
        <v>24.563500000000001</v>
      </c>
      <c r="Y433" s="2">
        <f t="shared" si="8"/>
        <v>1.4249799000176969E-4</v>
      </c>
    </row>
    <row r="434" spans="23:25" x14ac:dyDescent="0.25">
      <c r="W434" s="3">
        <v>42424</v>
      </c>
      <c r="X434" s="2">
        <v>24.56</v>
      </c>
      <c r="Y434" s="2">
        <f t="shared" si="8"/>
        <v>1.2263216577010473E-3</v>
      </c>
    </row>
    <row r="435" spans="23:25" x14ac:dyDescent="0.25">
      <c r="W435" s="3">
        <v>42423</v>
      </c>
      <c r="X435" s="2">
        <v>24.529900000000001</v>
      </c>
      <c r="Y435" s="2">
        <f t="shared" si="8"/>
        <v>-2.1603950753637071E-4</v>
      </c>
    </row>
    <row r="436" spans="23:25" x14ac:dyDescent="0.25">
      <c r="W436" s="3">
        <v>42422</v>
      </c>
      <c r="X436" s="2">
        <v>24.5352</v>
      </c>
      <c r="Y436" s="2">
        <f t="shared" si="8"/>
        <v>1.0476448230244653E-2</v>
      </c>
    </row>
    <row r="437" spans="23:25" x14ac:dyDescent="0.25">
      <c r="W437" s="3">
        <v>42419</v>
      </c>
      <c r="X437" s="2">
        <v>24.279499999999999</v>
      </c>
      <c r="Y437" s="2">
        <f t="shared" si="8"/>
        <v>-2.4353032098320096E-3</v>
      </c>
    </row>
    <row r="438" spans="23:25" x14ac:dyDescent="0.25">
      <c r="W438" s="3">
        <v>42418</v>
      </c>
      <c r="X438" s="2">
        <v>24.338699999999999</v>
      </c>
      <c r="Y438" s="2">
        <f t="shared" si="8"/>
        <v>2.4353032098319112E-3</v>
      </c>
    </row>
    <row r="439" spans="23:25" x14ac:dyDescent="0.25">
      <c r="W439" s="3">
        <v>42417</v>
      </c>
      <c r="X439" s="2">
        <v>24.279499999999999</v>
      </c>
      <c r="Y439" s="2">
        <f t="shared" si="8"/>
        <v>1.174519251864336E-3</v>
      </c>
    </row>
    <row r="440" spans="23:25" x14ac:dyDescent="0.25">
      <c r="W440" s="3">
        <v>42416</v>
      </c>
      <c r="X440" s="2">
        <v>24.251000000000001</v>
      </c>
      <c r="Y440" s="2">
        <f t="shared" si="8"/>
        <v>1.1552586175731453E-3</v>
      </c>
    </row>
    <row r="441" spans="23:25" x14ac:dyDescent="0.25">
      <c r="W441" s="3">
        <v>42415</v>
      </c>
      <c r="X441" s="2">
        <v>24.222999999999999</v>
      </c>
      <c r="Y441" s="2">
        <f t="shared" si="8"/>
        <v>7.9163194473704877E-3</v>
      </c>
    </row>
    <row r="442" spans="23:25" x14ac:dyDescent="0.25">
      <c r="W442" s="3">
        <v>42412</v>
      </c>
      <c r="X442" s="2">
        <v>24.032</v>
      </c>
      <c r="Y442" s="2">
        <f t="shared" si="8"/>
        <v>6.4161788711318514E-3</v>
      </c>
    </row>
    <row r="443" spans="23:25" x14ac:dyDescent="0.25">
      <c r="W443" s="3">
        <v>42411</v>
      </c>
      <c r="X443" s="2">
        <v>23.878299999999999</v>
      </c>
      <c r="Y443" s="2">
        <f t="shared" si="8"/>
        <v>-2.4887027888153726E-3</v>
      </c>
    </row>
    <row r="444" spans="23:25" x14ac:dyDescent="0.25">
      <c r="W444" s="3">
        <v>42410</v>
      </c>
      <c r="X444" s="2">
        <v>23.937799999999999</v>
      </c>
      <c r="Y444" s="2">
        <f t="shared" si="8"/>
        <v>2.8410990230540032E-4</v>
      </c>
    </row>
    <row r="445" spans="23:25" x14ac:dyDescent="0.25">
      <c r="W445" s="3">
        <v>42409</v>
      </c>
      <c r="X445" s="2">
        <v>23.931000000000001</v>
      </c>
      <c r="Y445" s="2">
        <f t="shared" si="8"/>
        <v>-1.0392511227357655E-2</v>
      </c>
    </row>
    <row r="446" spans="23:25" x14ac:dyDescent="0.25">
      <c r="W446" s="3">
        <v>42408</v>
      </c>
      <c r="X446" s="2">
        <v>24.181000000000001</v>
      </c>
      <c r="Y446" s="2">
        <f t="shared" si="8"/>
        <v>-3.5625642705992048E-3</v>
      </c>
    </row>
    <row r="447" spans="23:25" x14ac:dyDescent="0.25">
      <c r="W447" s="3">
        <v>42405</v>
      </c>
      <c r="X447" s="2">
        <v>24.267299999999999</v>
      </c>
      <c r="Y447" s="2">
        <f t="shared" si="8"/>
        <v>6.4740397274277014E-3</v>
      </c>
    </row>
    <row r="448" spans="23:25" x14ac:dyDescent="0.25">
      <c r="W448" s="3">
        <v>42404</v>
      </c>
      <c r="X448" s="2">
        <v>24.110700000000001</v>
      </c>
      <c r="Y448" s="2">
        <f t="shared" si="8"/>
        <v>-9.2927918380864109E-3</v>
      </c>
    </row>
    <row r="449" spans="23:25" x14ac:dyDescent="0.25">
      <c r="W449" s="3">
        <v>42403</v>
      </c>
      <c r="X449" s="2">
        <v>24.335799999999999</v>
      </c>
      <c r="Y449" s="2">
        <f t="shared" si="8"/>
        <v>-1.6949696437208936E-2</v>
      </c>
    </row>
    <row r="450" spans="23:25" x14ac:dyDescent="0.25">
      <c r="W450" s="3">
        <v>42402</v>
      </c>
      <c r="X450" s="2">
        <v>24.751799999999999</v>
      </c>
      <c r="Y450" s="2">
        <f t="shared" si="8"/>
        <v>-2.69112917430093E-3</v>
      </c>
    </row>
    <row r="451" spans="23:25" x14ac:dyDescent="0.25">
      <c r="W451" s="3">
        <v>42401</v>
      </c>
      <c r="X451" s="2">
        <v>24.8185</v>
      </c>
      <c r="Y451" s="2">
        <f t="shared" si="8"/>
        <v>-5.2844793803000067E-3</v>
      </c>
    </row>
    <row r="452" spans="23:25" x14ac:dyDescent="0.25">
      <c r="W452" s="3">
        <v>42398</v>
      </c>
      <c r="X452" s="2">
        <v>24.95</v>
      </c>
      <c r="Y452" s="2">
        <f t="shared" si="8"/>
        <v>1.0098919046155464E-2</v>
      </c>
    </row>
    <row r="453" spans="23:25" x14ac:dyDescent="0.25">
      <c r="W453" s="3">
        <v>42397</v>
      </c>
      <c r="X453" s="2">
        <v>24.699300000000001</v>
      </c>
      <c r="Y453" s="2">
        <f t="shared" si="8"/>
        <v>-4.3832166987670838E-3</v>
      </c>
    </row>
    <row r="454" spans="23:25" x14ac:dyDescent="0.25">
      <c r="W454" s="3">
        <v>42396</v>
      </c>
      <c r="X454" s="2">
        <v>24.8078</v>
      </c>
      <c r="Y454" s="2">
        <f t="shared" ref="Y454:Y517" si="9">LN(X454/X455)</f>
        <v>-1.9611679056818591E-3</v>
      </c>
    </row>
    <row r="455" spans="23:25" x14ac:dyDescent="0.25">
      <c r="W455" s="3">
        <v>42395</v>
      </c>
      <c r="X455" s="2">
        <v>24.8565</v>
      </c>
      <c r="Y455" s="2">
        <f t="shared" si="9"/>
        <v>-1.9653596723698701E-3</v>
      </c>
    </row>
    <row r="456" spans="23:25" x14ac:dyDescent="0.25">
      <c r="W456" s="3">
        <v>42394</v>
      </c>
      <c r="X456" s="2">
        <v>24.9054</v>
      </c>
      <c r="Y456" s="2">
        <f t="shared" si="9"/>
        <v>-4.8306370146721988E-3</v>
      </c>
    </row>
    <row r="457" spans="23:25" x14ac:dyDescent="0.25">
      <c r="W457" s="3">
        <v>42391</v>
      </c>
      <c r="X457" s="2">
        <v>25.026</v>
      </c>
      <c r="Y457" s="2">
        <f t="shared" si="9"/>
        <v>6.2851944147306856E-3</v>
      </c>
    </row>
    <row r="458" spans="23:25" x14ac:dyDescent="0.25">
      <c r="W458" s="3">
        <v>42390</v>
      </c>
      <c r="X458" s="2">
        <v>24.869199999999999</v>
      </c>
      <c r="Y458" s="2">
        <f t="shared" si="9"/>
        <v>1.4486224526589597E-3</v>
      </c>
    </row>
    <row r="459" spans="23:25" x14ac:dyDescent="0.25">
      <c r="W459" s="3">
        <v>42389</v>
      </c>
      <c r="X459" s="2">
        <v>24.833200000000001</v>
      </c>
      <c r="Y459" s="2">
        <f t="shared" si="9"/>
        <v>2.1647691405975241E-3</v>
      </c>
    </row>
    <row r="460" spans="23:25" x14ac:dyDescent="0.25">
      <c r="W460" s="3">
        <v>42388</v>
      </c>
      <c r="X460" s="2">
        <v>24.779499999999999</v>
      </c>
      <c r="Y460" s="2">
        <f t="shared" si="9"/>
        <v>-1.6371103423324321E-3</v>
      </c>
    </row>
    <row r="461" spans="23:25" x14ac:dyDescent="0.25">
      <c r="W461" s="3">
        <v>42387</v>
      </c>
      <c r="X461" s="2">
        <v>24.8201</v>
      </c>
      <c r="Y461" s="2">
        <f t="shared" si="9"/>
        <v>2.3032051340793028E-3</v>
      </c>
    </row>
    <row r="462" spans="23:25" x14ac:dyDescent="0.25">
      <c r="W462" s="3">
        <v>42384</v>
      </c>
      <c r="X462" s="2">
        <v>24.763000000000002</v>
      </c>
      <c r="Y462" s="2">
        <f t="shared" si="9"/>
        <v>-4.3196959572995653E-3</v>
      </c>
    </row>
    <row r="463" spans="23:25" x14ac:dyDescent="0.25">
      <c r="W463" s="3">
        <v>42383</v>
      </c>
      <c r="X463" s="2">
        <v>24.870200000000001</v>
      </c>
      <c r="Y463" s="2">
        <f t="shared" si="9"/>
        <v>1.0942768807560878E-3</v>
      </c>
    </row>
    <row r="464" spans="23:25" x14ac:dyDescent="0.25">
      <c r="W464" s="3">
        <v>42382</v>
      </c>
      <c r="X464" s="2">
        <v>24.843</v>
      </c>
      <c r="Y464" s="2">
        <f t="shared" si="9"/>
        <v>-1.8298266770762272E-3</v>
      </c>
    </row>
    <row r="465" spans="23:25" x14ac:dyDescent="0.25">
      <c r="W465" s="3">
        <v>42381</v>
      </c>
      <c r="X465" s="2">
        <v>24.888500000000001</v>
      </c>
      <c r="Y465" s="2">
        <f t="shared" si="9"/>
        <v>1.2456327529127505E-4</v>
      </c>
    </row>
    <row r="466" spans="23:25" x14ac:dyDescent="0.25">
      <c r="W466" s="3">
        <v>42380</v>
      </c>
      <c r="X466" s="2">
        <v>24.885400000000001</v>
      </c>
      <c r="Y466" s="2">
        <f t="shared" si="9"/>
        <v>3.7400980433146182E-3</v>
      </c>
    </row>
    <row r="467" spans="23:25" x14ac:dyDescent="0.25">
      <c r="W467" s="3">
        <v>42377</v>
      </c>
      <c r="X467" s="2">
        <v>24.7925</v>
      </c>
      <c r="Y467" s="2">
        <f t="shared" si="9"/>
        <v>2.2491746695875343E-3</v>
      </c>
    </row>
    <row r="468" spans="23:25" x14ac:dyDescent="0.25">
      <c r="W468" s="3">
        <v>42376</v>
      </c>
      <c r="X468" s="2">
        <v>24.736799999999999</v>
      </c>
      <c r="Y468" s="2">
        <f t="shared" si="9"/>
        <v>-1.3659077976573274E-2</v>
      </c>
    </row>
    <row r="469" spans="23:25" x14ac:dyDescent="0.25">
      <c r="W469" s="3">
        <v>42375</v>
      </c>
      <c r="X469" s="2">
        <v>25.077000000000002</v>
      </c>
      <c r="Y469" s="2">
        <f t="shared" si="9"/>
        <v>-2.5647983728255943E-3</v>
      </c>
    </row>
    <row r="470" spans="23:25" x14ac:dyDescent="0.25">
      <c r="W470" s="3">
        <v>42374</v>
      </c>
      <c r="X470" s="2">
        <v>25.141400000000001</v>
      </c>
      <c r="Y470" s="2">
        <f t="shared" si="9"/>
        <v>7.6460755844909058E-3</v>
      </c>
    </row>
    <row r="471" spans="23:25" x14ac:dyDescent="0.25">
      <c r="W471" s="3">
        <v>42373</v>
      </c>
      <c r="X471" s="2">
        <v>24.9499</v>
      </c>
      <c r="Y471" s="2">
        <f t="shared" si="9"/>
        <v>2.6648809551610684E-3</v>
      </c>
    </row>
    <row r="472" spans="23:25" x14ac:dyDescent="0.25">
      <c r="W472" s="3">
        <v>42370</v>
      </c>
      <c r="X472" s="2">
        <v>24.883500000000002</v>
      </c>
      <c r="Y472" s="2">
        <f t="shared" si="9"/>
        <v>4.1803500044031118E-4</v>
      </c>
    </row>
    <row r="473" spans="23:25" x14ac:dyDescent="0.25">
      <c r="W473" s="3">
        <v>42369</v>
      </c>
      <c r="X473" s="2">
        <v>24.873100000000001</v>
      </c>
      <c r="Y473" s="2">
        <f t="shared" si="9"/>
        <v>6.2754034287110906E-3</v>
      </c>
    </row>
    <row r="474" spans="23:25" x14ac:dyDescent="0.25">
      <c r="W474" s="3">
        <v>42368</v>
      </c>
      <c r="X474" s="2">
        <v>24.717500000000001</v>
      </c>
      <c r="Y474" s="2">
        <f t="shared" si="9"/>
        <v>-1.3665180986708264E-3</v>
      </c>
    </row>
    <row r="475" spans="23:25" x14ac:dyDescent="0.25">
      <c r="W475" s="3">
        <v>42367</v>
      </c>
      <c r="X475" s="2">
        <v>24.751300000000001</v>
      </c>
      <c r="Y475" s="2">
        <f t="shared" si="9"/>
        <v>4.5271666361846961E-3</v>
      </c>
    </row>
    <row r="476" spans="23:25" x14ac:dyDescent="0.25">
      <c r="W476" s="3">
        <v>42366</v>
      </c>
      <c r="X476" s="2">
        <v>24.639499999999998</v>
      </c>
      <c r="Y476" s="2">
        <f t="shared" si="9"/>
        <v>7.1049402621392913E-4</v>
      </c>
    </row>
    <row r="477" spans="23:25" x14ac:dyDescent="0.25">
      <c r="W477" s="3">
        <v>42363</v>
      </c>
      <c r="X477" s="2">
        <v>24.622</v>
      </c>
      <c r="Y477" s="2">
        <f t="shared" si="9"/>
        <v>-1.1852286199501951E-3</v>
      </c>
    </row>
    <row r="478" spans="23:25" x14ac:dyDescent="0.25">
      <c r="W478" s="3">
        <v>42362</v>
      </c>
      <c r="X478" s="2">
        <v>24.651199999999999</v>
      </c>
      <c r="Y478" s="2">
        <f t="shared" si="9"/>
        <v>-4.5896332372099818E-3</v>
      </c>
    </row>
    <row r="479" spans="23:25" x14ac:dyDescent="0.25">
      <c r="W479" s="3">
        <v>42361</v>
      </c>
      <c r="X479" s="2">
        <v>24.764600000000002</v>
      </c>
      <c r="Y479" s="2">
        <f t="shared" si="9"/>
        <v>3.9894369387870861E-3</v>
      </c>
    </row>
    <row r="480" spans="23:25" x14ac:dyDescent="0.25">
      <c r="W480" s="3">
        <v>42360</v>
      </c>
      <c r="X480" s="2">
        <v>24.666</v>
      </c>
      <c r="Y480" s="2">
        <f t="shared" si="9"/>
        <v>-4.2478369596049056E-3</v>
      </c>
    </row>
    <row r="481" spans="23:25" x14ac:dyDescent="0.25">
      <c r="W481" s="3">
        <v>42359</v>
      </c>
      <c r="X481" s="2">
        <v>24.771000000000001</v>
      </c>
      <c r="Y481" s="2">
        <f t="shared" si="9"/>
        <v>-4.0529761821402784E-3</v>
      </c>
    </row>
    <row r="482" spans="23:25" x14ac:dyDescent="0.25">
      <c r="W482" s="3">
        <v>42356</v>
      </c>
      <c r="X482" s="2">
        <v>24.871600000000001</v>
      </c>
      <c r="Y482" s="2">
        <f t="shared" si="9"/>
        <v>-3.6521144573814701E-3</v>
      </c>
    </row>
    <row r="483" spans="23:25" x14ac:dyDescent="0.25">
      <c r="W483" s="3">
        <v>42355</v>
      </c>
      <c r="X483" s="2">
        <v>24.962599999999998</v>
      </c>
      <c r="Y483" s="2">
        <f t="shared" si="9"/>
        <v>7.5436245268713118E-3</v>
      </c>
    </row>
    <row r="484" spans="23:25" x14ac:dyDescent="0.25">
      <c r="W484" s="3">
        <v>42354</v>
      </c>
      <c r="X484" s="2">
        <v>24.774999999999999</v>
      </c>
      <c r="Y484" s="2">
        <f t="shared" si="9"/>
        <v>1.9393161910140505E-3</v>
      </c>
    </row>
    <row r="485" spans="23:25" x14ac:dyDescent="0.25">
      <c r="W485" s="3">
        <v>42353</v>
      </c>
      <c r="X485" s="2">
        <v>24.727</v>
      </c>
      <c r="Y485" s="2">
        <f t="shared" si="9"/>
        <v>5.7145214327546951E-3</v>
      </c>
    </row>
    <row r="486" spans="23:25" x14ac:dyDescent="0.25">
      <c r="W486" s="3">
        <v>42352</v>
      </c>
      <c r="X486" s="2">
        <v>24.586099999999998</v>
      </c>
      <c r="Y486" s="2">
        <f t="shared" si="9"/>
        <v>-3.2126815797247206E-4</v>
      </c>
    </row>
    <row r="487" spans="23:25" x14ac:dyDescent="0.25">
      <c r="W487" s="3">
        <v>42349</v>
      </c>
      <c r="X487" s="2">
        <v>24.594000000000001</v>
      </c>
      <c r="Y487" s="2">
        <f t="shared" si="9"/>
        <v>-4.1306779393234612E-3</v>
      </c>
    </row>
    <row r="488" spans="23:25" x14ac:dyDescent="0.25">
      <c r="W488" s="3">
        <v>42348</v>
      </c>
      <c r="X488" s="2">
        <v>24.695799999999998</v>
      </c>
      <c r="Y488" s="2">
        <f t="shared" si="9"/>
        <v>7.1440776215683987E-3</v>
      </c>
    </row>
    <row r="489" spans="23:25" x14ac:dyDescent="0.25">
      <c r="W489" s="3">
        <v>42347</v>
      </c>
      <c r="X489" s="2">
        <v>24.52</v>
      </c>
      <c r="Y489" s="2">
        <f t="shared" si="9"/>
        <v>-1.1818144300237766E-2</v>
      </c>
    </row>
    <row r="490" spans="23:25" x14ac:dyDescent="0.25">
      <c r="W490" s="3">
        <v>42346</v>
      </c>
      <c r="X490" s="2">
        <v>24.811499999999999</v>
      </c>
      <c r="Y490" s="2">
        <f t="shared" si="9"/>
        <v>-5.1055387284668361E-3</v>
      </c>
    </row>
    <row r="491" spans="23:25" x14ac:dyDescent="0.25">
      <c r="W491" s="3">
        <v>42345</v>
      </c>
      <c r="X491" s="2">
        <v>24.938500000000001</v>
      </c>
      <c r="Y491" s="2">
        <f t="shared" si="9"/>
        <v>4.154818970110402E-3</v>
      </c>
    </row>
    <row r="492" spans="23:25" x14ac:dyDescent="0.25">
      <c r="W492" s="3">
        <v>42342</v>
      </c>
      <c r="X492" s="2">
        <v>24.835100000000001</v>
      </c>
      <c r="Y492" s="2">
        <f t="shared" si="9"/>
        <v>3.6345267227553958E-3</v>
      </c>
    </row>
    <row r="493" spans="23:25" x14ac:dyDescent="0.25">
      <c r="W493" s="3">
        <v>42341</v>
      </c>
      <c r="X493" s="2">
        <v>24.745000000000001</v>
      </c>
      <c r="Y493" s="2">
        <f t="shared" si="9"/>
        <v>-2.8701146532811344E-2</v>
      </c>
    </row>
    <row r="494" spans="23:25" x14ac:dyDescent="0.25">
      <c r="W494" s="3">
        <v>42340</v>
      </c>
      <c r="X494" s="2">
        <v>25.465499999999999</v>
      </c>
      <c r="Y494" s="2">
        <f t="shared" si="9"/>
        <v>1.7686598172615986E-3</v>
      </c>
    </row>
    <row r="495" spans="23:25" x14ac:dyDescent="0.25">
      <c r="W495" s="3">
        <v>42339</v>
      </c>
      <c r="X495" s="2">
        <v>25.420500000000001</v>
      </c>
      <c r="Y495" s="2">
        <f t="shared" si="9"/>
        <v>-6.6847920535342007E-3</v>
      </c>
    </row>
    <row r="496" spans="23:25" x14ac:dyDescent="0.25">
      <c r="W496" s="3">
        <v>42338</v>
      </c>
      <c r="X496" s="2">
        <v>25.591000000000001</v>
      </c>
      <c r="Y496" s="2">
        <f t="shared" si="9"/>
        <v>2.9742126569985584E-3</v>
      </c>
    </row>
    <row r="497" spans="23:25" x14ac:dyDescent="0.25">
      <c r="W497" s="3">
        <v>42335</v>
      </c>
      <c r="X497" s="2">
        <v>25.515000000000001</v>
      </c>
      <c r="Y497" s="2">
        <f t="shared" si="9"/>
        <v>1.5296820068154678E-3</v>
      </c>
    </row>
    <row r="498" spans="23:25" x14ac:dyDescent="0.25">
      <c r="W498" s="3">
        <v>42334</v>
      </c>
      <c r="X498" s="2">
        <v>25.475999999999999</v>
      </c>
      <c r="Y498" s="2">
        <f t="shared" si="9"/>
        <v>1.2136424308504593E-3</v>
      </c>
    </row>
    <row r="499" spans="23:25" x14ac:dyDescent="0.25">
      <c r="W499" s="3">
        <v>42333</v>
      </c>
      <c r="X499" s="2">
        <v>25.4451</v>
      </c>
      <c r="Y499" s="2">
        <f t="shared" si="9"/>
        <v>1.9511971037440769E-3</v>
      </c>
    </row>
    <row r="500" spans="23:25" x14ac:dyDescent="0.25">
      <c r="W500" s="3">
        <v>42332</v>
      </c>
      <c r="X500" s="2">
        <v>25.395499999999998</v>
      </c>
      <c r="Y500" s="2">
        <f t="shared" si="9"/>
        <v>-5.1177073788424138E-4</v>
      </c>
    </row>
    <row r="501" spans="23:25" x14ac:dyDescent="0.25">
      <c r="W501" s="3">
        <v>42331</v>
      </c>
      <c r="X501" s="2">
        <v>25.4085</v>
      </c>
      <c r="Y501" s="2">
        <f t="shared" si="9"/>
        <v>1.3775866671387967E-4</v>
      </c>
    </row>
    <row r="502" spans="23:25" x14ac:dyDescent="0.25">
      <c r="W502" s="3">
        <v>42328</v>
      </c>
      <c r="X502" s="2">
        <v>25.405000000000001</v>
      </c>
      <c r="Y502" s="2">
        <f t="shared" si="9"/>
        <v>8.9039192727938341E-3</v>
      </c>
    </row>
    <row r="503" spans="23:25" x14ac:dyDescent="0.25">
      <c r="W503" s="3">
        <v>42327</v>
      </c>
      <c r="X503" s="2">
        <v>25.1798</v>
      </c>
      <c r="Y503" s="2">
        <f t="shared" si="9"/>
        <v>-6.9023110141695496E-3</v>
      </c>
    </row>
    <row r="504" spans="23:25" x14ac:dyDescent="0.25">
      <c r="W504" s="3">
        <v>42326</v>
      </c>
      <c r="X504" s="2">
        <v>25.354199999999999</v>
      </c>
      <c r="Y504" s="2">
        <f t="shared" si="9"/>
        <v>-1.962245153657294E-3</v>
      </c>
    </row>
    <row r="505" spans="23:25" x14ac:dyDescent="0.25">
      <c r="W505" s="3">
        <v>42325</v>
      </c>
      <c r="X505" s="2">
        <v>25.404</v>
      </c>
      <c r="Y505" s="2">
        <f t="shared" si="9"/>
        <v>3.892781980408952E-3</v>
      </c>
    </row>
    <row r="506" spans="23:25" x14ac:dyDescent="0.25">
      <c r="W506" s="3">
        <v>42324</v>
      </c>
      <c r="X506" s="2">
        <v>25.305299999999999</v>
      </c>
      <c r="Y506" s="2">
        <f t="shared" si="9"/>
        <v>8.3970413432894585E-3</v>
      </c>
    </row>
    <row r="507" spans="23:25" x14ac:dyDescent="0.25">
      <c r="W507" s="3">
        <v>42321</v>
      </c>
      <c r="X507" s="2">
        <v>25.093699999999998</v>
      </c>
      <c r="Y507" s="2">
        <f t="shared" si="9"/>
        <v>3.8930053020000397E-3</v>
      </c>
    </row>
    <row r="508" spans="23:25" x14ac:dyDescent="0.25">
      <c r="W508" s="3">
        <v>42320</v>
      </c>
      <c r="X508" s="2">
        <v>24.996200000000002</v>
      </c>
      <c r="Y508" s="2">
        <f t="shared" si="9"/>
        <v>-6.4123745239845781E-3</v>
      </c>
    </row>
    <row r="509" spans="23:25" x14ac:dyDescent="0.25">
      <c r="W509" s="3">
        <v>42319</v>
      </c>
      <c r="X509" s="2">
        <v>25.157</v>
      </c>
      <c r="Y509" s="2">
        <f t="shared" si="9"/>
        <v>-2.3821824105277299E-3</v>
      </c>
    </row>
    <row r="510" spans="23:25" x14ac:dyDescent="0.25">
      <c r="W510" s="3">
        <v>42318</v>
      </c>
      <c r="X510" s="2">
        <v>25.216999999999999</v>
      </c>
      <c r="Y510" s="2">
        <f t="shared" si="9"/>
        <v>2.9308879960418485E-3</v>
      </c>
    </row>
    <row r="511" spans="23:25" x14ac:dyDescent="0.25">
      <c r="W511" s="3">
        <v>42317</v>
      </c>
      <c r="X511" s="2">
        <v>25.1432</v>
      </c>
      <c r="Y511" s="2">
        <f t="shared" si="9"/>
        <v>-7.5936034500390386E-4</v>
      </c>
    </row>
    <row r="512" spans="23:25" x14ac:dyDescent="0.25">
      <c r="W512" s="3">
        <v>42314</v>
      </c>
      <c r="X512" s="2">
        <v>25.162299999999998</v>
      </c>
      <c r="Y512" s="2">
        <f t="shared" si="9"/>
        <v>1.1765006191413406E-2</v>
      </c>
    </row>
    <row r="513" spans="23:25" x14ac:dyDescent="0.25">
      <c r="W513" s="3">
        <v>42313</v>
      </c>
      <c r="X513" s="2">
        <v>24.867999999999999</v>
      </c>
      <c r="Y513" s="2">
        <f t="shared" si="9"/>
        <v>-1.466673626722546E-3</v>
      </c>
    </row>
    <row r="514" spans="23:25" x14ac:dyDescent="0.25">
      <c r="W514" s="3">
        <v>42312</v>
      </c>
      <c r="X514" s="2">
        <v>24.904499999999999</v>
      </c>
      <c r="Y514" s="2">
        <f t="shared" si="9"/>
        <v>8.5044092862404386E-3</v>
      </c>
    </row>
    <row r="515" spans="23:25" x14ac:dyDescent="0.25">
      <c r="W515" s="3">
        <v>42311</v>
      </c>
      <c r="X515" s="2">
        <v>24.6936</v>
      </c>
      <c r="Y515" s="2">
        <f t="shared" si="9"/>
        <v>3.8383090420102432E-3</v>
      </c>
    </row>
    <row r="516" spans="23:25" x14ac:dyDescent="0.25">
      <c r="W516" s="3">
        <v>42310</v>
      </c>
      <c r="X516" s="2">
        <v>24.599</v>
      </c>
      <c r="Y516" s="2">
        <f t="shared" si="9"/>
        <v>-7.2740723177972216E-4</v>
      </c>
    </row>
    <row r="517" spans="23:25" x14ac:dyDescent="0.25">
      <c r="W517" s="3">
        <v>42307</v>
      </c>
      <c r="X517" s="2">
        <v>24.616900000000001</v>
      </c>
      <c r="Y517" s="2">
        <f t="shared" si="9"/>
        <v>-2.7099078258427407E-3</v>
      </c>
    </row>
    <row r="518" spans="23:25" x14ac:dyDescent="0.25">
      <c r="W518" s="3">
        <v>42306</v>
      </c>
      <c r="X518" s="2">
        <v>24.683700000000002</v>
      </c>
      <c r="Y518" s="2">
        <f t="shared" ref="Y518:Y579" si="10">LN(X518/X519)</f>
        <v>-5.3656477594484532E-3</v>
      </c>
    </row>
    <row r="519" spans="23:25" x14ac:dyDescent="0.25">
      <c r="W519" s="3">
        <v>42305</v>
      </c>
      <c r="X519" s="2">
        <v>24.816500000000001</v>
      </c>
      <c r="Y519" s="2">
        <f t="shared" si="10"/>
        <v>1.1591513255730906E-2</v>
      </c>
    </row>
    <row r="520" spans="23:25" x14ac:dyDescent="0.25">
      <c r="W520" s="3">
        <v>42304</v>
      </c>
      <c r="X520" s="2">
        <v>24.5305</v>
      </c>
      <c r="Y520" s="2">
        <f t="shared" si="10"/>
        <v>1.0033363812882255E-3</v>
      </c>
    </row>
    <row r="521" spans="23:25" x14ac:dyDescent="0.25">
      <c r="W521" s="3">
        <v>42303</v>
      </c>
      <c r="X521" s="2">
        <v>24.5059</v>
      </c>
      <c r="Y521" s="2">
        <f t="shared" si="10"/>
        <v>-4.2308327065947405E-3</v>
      </c>
    </row>
    <row r="522" spans="23:25" x14ac:dyDescent="0.25">
      <c r="W522" s="3">
        <v>42300</v>
      </c>
      <c r="X522" s="2">
        <v>24.6098</v>
      </c>
      <c r="Y522" s="2">
        <f t="shared" si="10"/>
        <v>9.4718555106860815E-3</v>
      </c>
    </row>
    <row r="523" spans="23:25" x14ac:dyDescent="0.25">
      <c r="W523" s="3">
        <v>42299</v>
      </c>
      <c r="X523" s="2">
        <v>24.377800000000001</v>
      </c>
      <c r="Y523" s="2">
        <f t="shared" si="10"/>
        <v>2.1054631098587916E-2</v>
      </c>
    </row>
    <row r="524" spans="23:25" x14ac:dyDescent="0.25">
      <c r="W524" s="3">
        <v>42298</v>
      </c>
      <c r="X524" s="2">
        <v>23.869900000000001</v>
      </c>
      <c r="Y524" s="2">
        <f t="shared" si="10"/>
        <v>2.4301336693116567E-4</v>
      </c>
    </row>
    <row r="525" spans="23:25" x14ac:dyDescent="0.25">
      <c r="W525" s="3">
        <v>42297</v>
      </c>
      <c r="X525" s="2">
        <v>23.864100000000001</v>
      </c>
      <c r="Y525" s="2">
        <f t="shared" si="10"/>
        <v>-1.8169796255563945E-3</v>
      </c>
    </row>
    <row r="526" spans="23:25" x14ac:dyDescent="0.25">
      <c r="W526" s="3">
        <v>42296</v>
      </c>
      <c r="X526" s="2">
        <v>23.907499999999999</v>
      </c>
      <c r="Y526" s="2">
        <f t="shared" si="10"/>
        <v>2.0307125984526881E-3</v>
      </c>
    </row>
    <row r="527" spans="23:25" x14ac:dyDescent="0.25">
      <c r="W527" s="3">
        <v>42293</v>
      </c>
      <c r="X527" s="2">
        <v>23.859000000000002</v>
      </c>
      <c r="Y527" s="2">
        <f t="shared" si="10"/>
        <v>2.3078708605024333E-3</v>
      </c>
    </row>
    <row r="528" spans="23:25" x14ac:dyDescent="0.25">
      <c r="W528" s="3">
        <v>42292</v>
      </c>
      <c r="X528" s="2">
        <v>23.803999999999998</v>
      </c>
      <c r="Y528" s="2">
        <f t="shared" si="10"/>
        <v>7.8233305337595243E-3</v>
      </c>
    </row>
    <row r="529" spans="23:25" x14ac:dyDescent="0.25">
      <c r="W529" s="3">
        <v>42291</v>
      </c>
      <c r="X529" s="2">
        <v>23.618500000000001</v>
      </c>
      <c r="Y529" s="2">
        <f t="shared" si="10"/>
        <v>-1.0022221903255833E-2</v>
      </c>
    </row>
    <row r="530" spans="23:25" x14ac:dyDescent="0.25">
      <c r="W530" s="3">
        <v>42290</v>
      </c>
      <c r="X530" s="2">
        <v>23.856400000000001</v>
      </c>
      <c r="Y530" s="2">
        <f t="shared" si="10"/>
        <v>1.6349150823797678E-4</v>
      </c>
    </row>
    <row r="531" spans="23:25" x14ac:dyDescent="0.25">
      <c r="W531" s="3">
        <v>42289</v>
      </c>
      <c r="X531" s="2">
        <v>23.852499999999999</v>
      </c>
      <c r="Y531" s="2">
        <f t="shared" si="10"/>
        <v>-2.5151432716267742E-4</v>
      </c>
    </row>
    <row r="532" spans="23:25" x14ac:dyDescent="0.25">
      <c r="W532" s="3">
        <v>42286</v>
      </c>
      <c r="X532" s="2">
        <v>23.858499999999999</v>
      </c>
      <c r="Y532" s="2">
        <f t="shared" si="10"/>
        <v>-9.3864107446842062E-3</v>
      </c>
    </row>
    <row r="533" spans="23:25" x14ac:dyDescent="0.25">
      <c r="W533" s="3">
        <v>42285</v>
      </c>
      <c r="X533" s="2">
        <v>24.083500000000001</v>
      </c>
      <c r="Y533" s="2">
        <f t="shared" si="10"/>
        <v>-2.5834932147656654E-3</v>
      </c>
    </row>
    <row r="534" spans="23:25" x14ac:dyDescent="0.25">
      <c r="W534" s="3">
        <v>42284</v>
      </c>
      <c r="X534" s="2">
        <v>24.145800000000001</v>
      </c>
      <c r="Y534" s="2">
        <f t="shared" si="10"/>
        <v>4.3455862387450968E-3</v>
      </c>
    </row>
    <row r="535" spans="23:25" x14ac:dyDescent="0.25">
      <c r="W535" s="3">
        <v>42283</v>
      </c>
      <c r="X535" s="2">
        <v>24.0411</v>
      </c>
      <c r="Y535" s="2">
        <f t="shared" si="10"/>
        <v>-8.3424255048328219E-3</v>
      </c>
    </row>
    <row r="536" spans="23:25" x14ac:dyDescent="0.25">
      <c r="W536" s="3">
        <v>42282</v>
      </c>
      <c r="X536" s="2">
        <v>24.2425</v>
      </c>
      <c r="Y536" s="2">
        <f t="shared" si="10"/>
        <v>1.7711870961474626E-3</v>
      </c>
    </row>
    <row r="537" spans="23:25" x14ac:dyDescent="0.25">
      <c r="W537" s="3">
        <v>42279</v>
      </c>
      <c r="X537" s="2">
        <v>24.1996</v>
      </c>
      <c r="Y537" s="2">
        <f t="shared" si="10"/>
        <v>-2.2660630779568888E-3</v>
      </c>
    </row>
    <row r="538" spans="23:25" x14ac:dyDescent="0.25">
      <c r="W538" s="3">
        <v>42278</v>
      </c>
      <c r="X538" s="2">
        <v>24.2545</v>
      </c>
      <c r="Y538" s="2">
        <f t="shared" si="10"/>
        <v>-3.1285401662719333E-3</v>
      </c>
    </row>
    <row r="539" spans="23:25" x14ac:dyDescent="0.25">
      <c r="W539" s="3">
        <v>42277</v>
      </c>
      <c r="X539" s="2">
        <v>24.330500000000001</v>
      </c>
      <c r="Y539" s="2">
        <f t="shared" si="10"/>
        <v>5.8203207189207245E-3</v>
      </c>
    </row>
    <row r="540" spans="23:25" x14ac:dyDescent="0.25">
      <c r="W540" s="3">
        <v>42276</v>
      </c>
      <c r="X540" s="2">
        <v>24.189299999999999</v>
      </c>
      <c r="Y540" s="2">
        <f t="shared" si="10"/>
        <v>-1.4954107729881333E-3</v>
      </c>
    </row>
    <row r="541" spans="23:25" x14ac:dyDescent="0.25">
      <c r="W541" s="3">
        <v>42275</v>
      </c>
      <c r="X541" s="2">
        <v>24.2255</v>
      </c>
      <c r="Y541" s="2">
        <f t="shared" si="10"/>
        <v>-5.0233774545044982E-3</v>
      </c>
    </row>
    <row r="542" spans="23:25" x14ac:dyDescent="0.25">
      <c r="W542" s="3">
        <v>42272</v>
      </c>
      <c r="X542" s="2">
        <v>24.3475</v>
      </c>
      <c r="Y542" s="2">
        <f t="shared" si="10"/>
        <v>2.3685487681541139E-3</v>
      </c>
    </row>
    <row r="543" spans="23:25" x14ac:dyDescent="0.25">
      <c r="W543" s="3">
        <v>42271</v>
      </c>
      <c r="X543" s="2">
        <v>24.289899999999999</v>
      </c>
      <c r="Y543" s="2">
        <f t="shared" si="10"/>
        <v>-5.7209063640385673E-4</v>
      </c>
    </row>
    <row r="544" spans="23:25" x14ac:dyDescent="0.25">
      <c r="W544" s="3">
        <v>42270</v>
      </c>
      <c r="X544" s="2">
        <v>24.303799999999999</v>
      </c>
      <c r="Y544" s="2">
        <f t="shared" si="10"/>
        <v>-2.732461057358357E-3</v>
      </c>
    </row>
    <row r="545" spans="23:25" x14ac:dyDescent="0.25">
      <c r="W545" s="3">
        <v>42269</v>
      </c>
      <c r="X545" s="2">
        <v>24.3703</v>
      </c>
      <c r="Y545" s="2">
        <f t="shared" si="10"/>
        <v>8.1661022700332472E-3</v>
      </c>
    </row>
    <row r="546" spans="23:25" x14ac:dyDescent="0.25">
      <c r="W546" s="3">
        <v>42268</v>
      </c>
      <c r="X546" s="2">
        <v>24.1721</v>
      </c>
      <c r="Y546" s="2">
        <f t="shared" si="10"/>
        <v>8.4669515633976067E-3</v>
      </c>
    </row>
    <row r="547" spans="23:25" x14ac:dyDescent="0.25">
      <c r="W547" s="3">
        <v>42265</v>
      </c>
      <c r="X547" s="2">
        <v>23.968299999999999</v>
      </c>
      <c r="Y547" s="2">
        <f t="shared" si="10"/>
        <v>1.1273953583868528E-2</v>
      </c>
    </row>
    <row r="548" spans="23:25" x14ac:dyDescent="0.25">
      <c r="W548" s="3">
        <v>42264</v>
      </c>
      <c r="X548" s="2">
        <v>23.6996</v>
      </c>
      <c r="Y548" s="2">
        <f t="shared" si="10"/>
        <v>-1.2970589691493008E-2</v>
      </c>
    </row>
    <row r="549" spans="23:25" x14ac:dyDescent="0.25">
      <c r="W549" s="3">
        <v>42263</v>
      </c>
      <c r="X549" s="2">
        <v>24.009</v>
      </c>
      <c r="Y549" s="2">
        <f t="shared" si="10"/>
        <v>-1.4026561193563986E-3</v>
      </c>
    </row>
    <row r="550" spans="23:25" x14ac:dyDescent="0.25">
      <c r="W550" s="3">
        <v>42262</v>
      </c>
      <c r="X550" s="2">
        <v>24.0427</v>
      </c>
      <c r="Y550" s="2">
        <f t="shared" si="10"/>
        <v>6.2375165465229608E-3</v>
      </c>
    </row>
    <row r="551" spans="23:25" x14ac:dyDescent="0.25">
      <c r="W551" s="3">
        <v>42261</v>
      </c>
      <c r="X551" s="2">
        <v>23.8932</v>
      </c>
      <c r="Y551" s="2">
        <f t="shared" si="10"/>
        <v>-5.9831761570844507E-4</v>
      </c>
    </row>
    <row r="552" spans="23:25" x14ac:dyDescent="0.25">
      <c r="W552" s="3">
        <v>42258</v>
      </c>
      <c r="X552" s="2">
        <v>23.907499999999999</v>
      </c>
      <c r="Y552" s="2">
        <f t="shared" si="10"/>
        <v>-3.0070814315044528E-3</v>
      </c>
    </row>
    <row r="553" spans="23:25" x14ac:dyDescent="0.25">
      <c r="W553" s="3">
        <v>42257</v>
      </c>
      <c r="X553" s="2">
        <v>23.979500000000002</v>
      </c>
      <c r="Y553" s="2">
        <f t="shared" si="10"/>
        <v>-6.8945870921468628E-3</v>
      </c>
    </row>
    <row r="554" spans="23:25" x14ac:dyDescent="0.25">
      <c r="W554" s="3">
        <v>42256</v>
      </c>
      <c r="X554" s="2">
        <v>24.145399999999999</v>
      </c>
      <c r="Y554" s="2">
        <f t="shared" si="10"/>
        <v>-8.1969593044325896E-4</v>
      </c>
    </row>
    <row r="555" spans="23:25" x14ac:dyDescent="0.25">
      <c r="W555" s="3">
        <v>42255</v>
      </c>
      <c r="X555" s="2">
        <v>24.165199999999999</v>
      </c>
      <c r="Y555" s="2">
        <f t="shared" si="10"/>
        <v>-2.0463050677194511E-3</v>
      </c>
    </row>
    <row r="556" spans="23:25" x14ac:dyDescent="0.25">
      <c r="W556" s="3">
        <v>42254</v>
      </c>
      <c r="X556" s="2">
        <v>24.214700000000001</v>
      </c>
      <c r="Y556" s="2">
        <f t="shared" si="10"/>
        <v>-1.0649012877104161E-3</v>
      </c>
    </row>
    <row r="557" spans="23:25" x14ac:dyDescent="0.25">
      <c r="W557" s="3">
        <v>42251</v>
      </c>
      <c r="X557" s="2">
        <v>24.240500000000001</v>
      </c>
      <c r="Y557" s="2">
        <f t="shared" si="10"/>
        <v>-2.2828237800396941E-3</v>
      </c>
    </row>
    <row r="558" spans="23:25" x14ac:dyDescent="0.25">
      <c r="W558" s="3">
        <v>42250</v>
      </c>
      <c r="X558" s="2">
        <v>24.2959</v>
      </c>
      <c r="Y558" s="2">
        <f t="shared" si="10"/>
        <v>9.1336541469356231E-3</v>
      </c>
    </row>
    <row r="559" spans="23:25" x14ac:dyDescent="0.25">
      <c r="W559" s="3">
        <v>42249</v>
      </c>
      <c r="X559" s="2">
        <v>24.074999999999999</v>
      </c>
      <c r="Y559" s="2">
        <f t="shared" si="10"/>
        <v>7.8312070663628316E-3</v>
      </c>
    </row>
    <row r="560" spans="23:25" x14ac:dyDescent="0.25">
      <c r="W560" s="3">
        <v>42248</v>
      </c>
      <c r="X560" s="2">
        <v>23.8872</v>
      </c>
      <c r="Y560" s="2">
        <f t="shared" si="10"/>
        <v>-9.6364302526124584E-3</v>
      </c>
    </row>
    <row r="561" spans="23:25" x14ac:dyDescent="0.25">
      <c r="W561" s="3">
        <v>42247</v>
      </c>
      <c r="X561" s="2">
        <v>24.118500000000001</v>
      </c>
      <c r="Y561" s="2">
        <f t="shared" si="10"/>
        <v>-1.760582068079554E-3</v>
      </c>
    </row>
    <row r="562" spans="23:25" x14ac:dyDescent="0.25">
      <c r="W562" s="3">
        <v>42244</v>
      </c>
      <c r="X562" s="2">
        <v>24.161000000000001</v>
      </c>
      <c r="Y562" s="2">
        <f t="shared" si="10"/>
        <v>3.6114968485376851E-3</v>
      </c>
    </row>
    <row r="563" spans="23:25" x14ac:dyDescent="0.25">
      <c r="W563" s="3">
        <v>42243</v>
      </c>
      <c r="X563" s="2">
        <v>24.073899999999998</v>
      </c>
      <c r="Y563" s="2">
        <f t="shared" si="10"/>
        <v>3.4495060721182851E-3</v>
      </c>
    </row>
    <row r="564" spans="23:25" x14ac:dyDescent="0.25">
      <c r="W564" s="3">
        <v>42242</v>
      </c>
      <c r="X564" s="2">
        <v>23.991</v>
      </c>
      <c r="Y564" s="2">
        <f t="shared" si="10"/>
        <v>2.0912408813173248E-2</v>
      </c>
    </row>
    <row r="565" spans="23:25" x14ac:dyDescent="0.25">
      <c r="W565" s="3">
        <v>42241</v>
      </c>
      <c r="X565" s="2">
        <v>23.494499999999999</v>
      </c>
      <c r="Y565" s="2">
        <f t="shared" si="10"/>
        <v>9.9151317450681536E-3</v>
      </c>
    </row>
    <row r="566" spans="23:25" x14ac:dyDescent="0.25">
      <c r="W566" s="3">
        <v>42240</v>
      </c>
      <c r="X566" s="2">
        <v>23.262699999999999</v>
      </c>
      <c r="Y566" s="2">
        <f t="shared" si="10"/>
        <v>-2.0036332737451871E-2</v>
      </c>
    </row>
    <row r="567" spans="23:25" x14ac:dyDescent="0.25">
      <c r="W567" s="3">
        <v>42237</v>
      </c>
      <c r="X567" s="2">
        <v>23.733499999999999</v>
      </c>
      <c r="Y567" s="2">
        <f t="shared" si="10"/>
        <v>-1.2698437128949068E-2</v>
      </c>
    </row>
    <row r="568" spans="23:25" x14ac:dyDescent="0.25">
      <c r="W568" s="3">
        <v>42236</v>
      </c>
      <c r="X568" s="2">
        <v>24.036799999999999</v>
      </c>
      <c r="Y568" s="2">
        <f t="shared" si="10"/>
        <v>-1.1059071067975516E-2</v>
      </c>
    </row>
    <row r="569" spans="23:25" x14ac:dyDescent="0.25">
      <c r="W569" s="3">
        <v>42235</v>
      </c>
      <c r="X569" s="2">
        <v>24.304099999999998</v>
      </c>
      <c r="Y569" s="2">
        <f t="shared" si="10"/>
        <v>-9.1417225154355828E-3</v>
      </c>
    </row>
    <row r="570" spans="23:25" x14ac:dyDescent="0.25">
      <c r="W570" s="3">
        <v>42234</v>
      </c>
      <c r="X570" s="2">
        <v>24.5273</v>
      </c>
      <c r="Y570" s="2">
        <f t="shared" si="10"/>
        <v>5.5110749094652205E-3</v>
      </c>
    </row>
    <row r="571" spans="23:25" x14ac:dyDescent="0.25">
      <c r="W571" s="3">
        <v>42233</v>
      </c>
      <c r="X571" s="2">
        <v>24.392499999999998</v>
      </c>
      <c r="Y571" s="2">
        <f t="shared" si="10"/>
        <v>2.7793019555334545E-3</v>
      </c>
    </row>
    <row r="572" spans="23:25" x14ac:dyDescent="0.25">
      <c r="W572" s="3">
        <v>42230</v>
      </c>
      <c r="X572" s="2">
        <v>24.3248</v>
      </c>
      <c r="Y572" s="2">
        <f t="shared" si="10"/>
        <v>3.6985367470952087E-3</v>
      </c>
    </row>
    <row r="573" spans="23:25" x14ac:dyDescent="0.25">
      <c r="W573" s="3">
        <v>42229</v>
      </c>
      <c r="X573" s="2">
        <v>24.234999999999999</v>
      </c>
      <c r="Y573" s="2">
        <f t="shared" si="10"/>
        <v>7.760386097146162E-4</v>
      </c>
    </row>
    <row r="574" spans="23:25" x14ac:dyDescent="0.25">
      <c r="W574" s="3">
        <v>42228</v>
      </c>
      <c r="X574" s="2">
        <v>24.216200000000001</v>
      </c>
      <c r="Y574" s="2">
        <f t="shared" si="10"/>
        <v>-1.0585412898720881E-2</v>
      </c>
    </row>
    <row r="575" spans="23:25" x14ac:dyDescent="0.25">
      <c r="W575" s="3">
        <v>42227</v>
      </c>
      <c r="X575" s="2">
        <v>24.4739</v>
      </c>
      <c r="Y575" s="2">
        <f t="shared" si="10"/>
        <v>-2.3752204775786111E-3</v>
      </c>
    </row>
    <row r="576" spans="23:25" x14ac:dyDescent="0.25">
      <c r="W576" s="3">
        <v>42226</v>
      </c>
      <c r="X576" s="2">
        <v>24.5321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24.737500000000001</v>
      </c>
      <c r="Y578" s="2">
        <f t="shared" si="10"/>
        <v>-2.1724742436617342E-3</v>
      </c>
    </row>
    <row r="579" spans="23:25" x14ac:dyDescent="0.25">
      <c r="W579" s="3">
        <v>42221</v>
      </c>
      <c r="X579" s="2">
        <v>24.7913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85546875" style="2" bestFit="1" customWidth="1"/>
    <col min="7" max="7" width="6.7109375" style="2" bestFit="1" customWidth="1"/>
    <col min="8" max="8" width="9.42578125" style="2" bestFit="1" customWidth="1"/>
    <col min="9" max="9" width="8.85546875" style="2" bestFit="1" customWidth="1"/>
    <col min="10" max="11" width="9.7109375" style="2" bestFit="1" customWidth="1"/>
    <col min="12" max="12" width="9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USDIDR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</v>
      </c>
      <c r="W2" s="3">
        <f>D1</f>
        <v>43025</v>
      </c>
      <c r="AA2" s="2">
        <v>62</v>
      </c>
      <c r="AB2" s="2">
        <f ca="1">AVERAGE(OFFSET($X$5,0,0,AA2,1))</f>
        <v>13360.725806451614</v>
      </c>
      <c r="AC2" s="46">
        <f ca="1">STDEV(OFFSET($Y$5,0,0,AA2,1))*SQRT(250)</f>
        <v>3.6793177774691113E-2</v>
      </c>
      <c r="AD2" s="2">
        <f ca="1">MAX(OFFSET($X$5,0,0,AA2,1))</f>
        <v>13542</v>
      </c>
      <c r="AE2" s="2">
        <f ca="1">MIN(OFFSET($X$5,0,0,AA2,1))</f>
        <v>13156</v>
      </c>
      <c r="AF2" s="2">
        <f ca="1">AD2-AE2</f>
        <v>386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13341.424000000001</v>
      </c>
      <c r="AC3" s="46">
        <f ca="1">STDEV(OFFSET($Y$5,0,0,AA3,1))*SQRT(250)</f>
        <v>3.0426124328415814E-2</v>
      </c>
      <c r="AD3" s="2">
        <f ca="1">MAX(OFFSET($X$5,0,0,AA3,1))</f>
        <v>13542</v>
      </c>
      <c r="AE3" s="2">
        <f ca="1">MIN(OFFSET($X$5,0,0,AA3,1))</f>
        <v>13156</v>
      </c>
      <c r="AF3" s="2">
        <f t="shared" ref="AF3:AF5" ca="1" si="1">AD3-AE3</f>
        <v>386</v>
      </c>
    </row>
    <row r="4" spans="1:32" x14ac:dyDescent="0.25">
      <c r="D4"/>
      <c r="AA4" s="2">
        <v>185</v>
      </c>
      <c r="AB4" s="2">
        <f t="shared" ca="1" si="0"/>
        <v>13337.502702702703</v>
      </c>
      <c r="AC4" s="46">
        <f ca="1">STDEV(OFFSET($Y$5,0,0,AA4,1))*SQRT(250)</f>
        <v>2.7193103878181982E-2</v>
      </c>
      <c r="AD4" s="2">
        <f ca="1">MAX(OFFSET($X$5,0,0,AA4,1))</f>
        <v>13542</v>
      </c>
      <c r="AE4" s="2">
        <f ca="1">MIN(OFFSET($X$5,0,0,AA4,1))</f>
        <v>13156</v>
      </c>
      <c r="AF4" s="2">
        <f t="shared" ca="1" si="1"/>
        <v>386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_xll.BDH(W1,"PX_LAST",W3,W2,"Sort=D","cols=2;rows=571")</f>
        <v>43025</v>
      </c>
      <c r="X5" s="2">
        <v>13507</v>
      </c>
      <c r="Y5" s="2">
        <f>LN(X5/X6)</f>
        <v>2.297744034320559E-3</v>
      </c>
      <c r="AA5" s="2">
        <v>250</v>
      </c>
      <c r="AB5" s="2">
        <f t="shared" ca="1" si="0"/>
        <v>13344.244000000001</v>
      </c>
      <c r="AC5" s="46">
        <f ca="1">STDEV(OFFSET($Y$5,0,0,AA5,1))*SQRT(250)</f>
        <v>3.6078376507497824E-2</v>
      </c>
      <c r="AD5" s="2">
        <f ca="1">MAX(OFFSET($X$5,0,0,AA5,1))</f>
        <v>13565</v>
      </c>
      <c r="AE5" s="2">
        <f ca="1">MIN(OFFSET($X$5,0,0,AA5,1))</f>
        <v>13047</v>
      </c>
      <c r="AF5" s="2">
        <f t="shared" ca="1" si="1"/>
        <v>518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13507.927021743501</v>
      </c>
      <c r="E6" s="128">
        <f ca="1">SUMIFS(INDIRECT("fincad_data!"&amp;E$3),fincad_data!$C:$C,$C6,fincad_data!$D:$D,$C6,fincad_data!$B:$B,$D$2,fincad_data!D:D,$C6,fincad_data!A:A,$D$1)</f>
        <v>13633.75</v>
      </c>
      <c r="F6" s="129">
        <f ca="1">SUMIFS(INDIRECT("fincad_data!"&amp;F$3),fincad_data!$C:$C,$C6,fincad_data!$D:$D,$C6,fincad_data!$B:$B,$D$2,fincad_data!D:D,$C6,fincad_data!A:A,$D$1)</f>
        <v>5.8329308107432802E-2</v>
      </c>
      <c r="G6" s="129">
        <f ca="1">SUMIFS(INDIRECT("fincad_data!"&amp;G$3),fincad_data!$C:$C,$C6,fincad_data!$D:$D,$C6,fincad_data!$B:$B,$D$2,fincad_data!D:D,$C6,fincad_data!A:A,$D$1)</f>
        <v>6.2259723375500398E-2</v>
      </c>
      <c r="H6" s="130">
        <f ca="1">SUMIFS(INDIRECT("fincad_data!"&amp;H$3),fincad_data!$C:$C,$C6,fincad_data!$D:$D,$C6,fincad_data!$B:$B,$D$2,fincad_data!D:D,$C6,fincad_data!A:A,$D$1)</f>
        <v>7.5675984016233197E-3</v>
      </c>
      <c r="I6" s="130">
        <f ca="1">SUMIFS(INDIRECT("fincad_data!"&amp;I$3),fincad_data!$C:$C,$C6,fincad_data!$D:$D,$C6,fincad_data!$B:$B,$D$2,fincad_data!D:D,$C6,fincad_data!A:A,$D$1)</f>
        <v>1.2429419889662301E-2</v>
      </c>
      <c r="J6" s="129">
        <f ca="1">SUMIFS(INDIRECT("fincad_data!"&amp;J$3),fincad_data!$C:$C,$C6,fincad_data!$D:$D,$C6,fincad_data!$B:$B,$D$2,fincad_data!D:D,$C6,fincad_data!A:A,$D$1)</f>
        <v>3.7021272968208209E-2</v>
      </c>
      <c r="K6" s="128">
        <f ca="1">SUMIFS(INDIRECT("fincad_data!"&amp;K$3),fincad_data!$C:$C,$C6,fincad_data!$D:$D,$C6,fincad_data!$B:$B,$D$2,fincad_data!D:D,$C6,fincad_data!A:A,$D$1)</f>
        <v>13567.785847222862</v>
      </c>
      <c r="L6" s="128">
        <f ca="1">SUMIFS(INDIRECT("fincad_data!"&amp;L$3),fincad_data!$C:$C,$C6,fincad_data!$D:$D,$C6,fincad_data!$B:$B,$D$2,fincad_data!D:D,$C6,fincad_data!A:A,$D$1)</f>
        <v>13466.370822655319</v>
      </c>
      <c r="W6" s="3">
        <v>43024</v>
      </c>
      <c r="X6" s="2">
        <v>13476</v>
      </c>
      <c r="Y6" s="2">
        <f t="shared" ref="Y6:Y69" si="2">LN(X6/X7)</f>
        <v>-1.6312007769083042E-3</v>
      </c>
      <c r="AA6" s="2">
        <v>500</v>
      </c>
      <c r="AB6" s="2">
        <f t="shared" ca="1" si="0"/>
        <v>13352.85</v>
      </c>
      <c r="AC6" s="46">
        <f ca="1">STDEV(OFFSET($Y$5,0,0,AA6,1))*SQRT(250)</f>
        <v>5.446864268404001E-2</v>
      </c>
      <c r="AD6" s="2">
        <f ca="1">MAX(OFFSET($X$5,0,0,AA6,1))</f>
        <v>14123</v>
      </c>
      <c r="AE6" s="2">
        <f ca="1">MIN(OFFSET($X$5,0,0,AA6,1))</f>
        <v>12955</v>
      </c>
      <c r="AF6" s="2">
        <f ca="1">AD6-AE6</f>
        <v>1168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13507.927021743501</v>
      </c>
      <c r="E7" s="128">
        <f ca="1">SUMIFS(INDIRECT("fincad_data!"&amp;E$3),fincad_data!$C:$C,$C7,fincad_data!$D:$D,$C7,fincad_data!$B:$B,$D$2,fincad_data!D:D,$C7,fincad_data!A:A,$D$1)</f>
        <v>13773.75</v>
      </c>
      <c r="F7" s="129">
        <f ca="1">SUMIFS(INDIRECT("fincad_data!"&amp;F$3),fincad_data!$C:$C,$C7,fincad_data!$D:$D,$C7,fincad_data!$B:$B,$D$2,fincad_data!D:D,$C7,fincad_data!A:A,$D$1)</f>
        <v>6.4713399774956396E-2</v>
      </c>
      <c r="G7" s="129">
        <f ca="1">SUMIFS(INDIRECT("fincad_data!"&amp;G$3),fincad_data!$C:$C,$C7,fincad_data!$D:$D,$C7,fincad_data!$B:$B,$D$2,fincad_data!D:D,$C7,fincad_data!A:A,$D$1)</f>
        <v>7.1396623839601006E-2</v>
      </c>
      <c r="H7" s="130">
        <f ca="1">SUMIFS(INDIRECT("fincad_data!"&amp;H$3),fincad_data!$C:$C,$C7,fincad_data!$D:$D,$C7,fincad_data!$B:$B,$D$2,fincad_data!D:D,$C7,fincad_data!A:A,$D$1)</f>
        <v>9.9530492548352903E-3</v>
      </c>
      <c r="I7" s="130">
        <f ca="1">SUMIFS(INDIRECT("fincad_data!"&amp;I$3),fincad_data!$C:$C,$C7,fincad_data!$D:$D,$C7,fincad_data!$B:$B,$D$2,fincad_data!D:D,$C7,fincad_data!A:A,$D$1)</f>
        <v>1.9976422479185199E-2</v>
      </c>
      <c r="J7" s="129">
        <f ca="1">SUMIFS(INDIRECT("fincad_data!"&amp;J$3),fincad_data!$C:$C,$C7,fincad_data!$D:$D,$C7,fincad_data!$B:$B,$D$2,fincad_data!D:D,$C7,fincad_data!A:A,$D$1)</f>
        <v>3.9694732510801925E-2</v>
      </c>
      <c r="K7" s="128">
        <f ca="1">SUMIFS(INDIRECT("fincad_data!"&amp;K$3),fincad_data!$C:$C,$C7,fincad_data!$D:$D,$C7,fincad_data!$B:$B,$D$2,fincad_data!D:D,$C7,fincad_data!A:A,$D$1)</f>
        <v>13637.060651407843</v>
      </c>
      <c r="L7" s="128">
        <f ca="1">SUMIFS(INDIRECT("fincad_data!"&amp;L$3),fincad_data!$C:$C,$C7,fincad_data!$D:$D,$C7,fincad_data!$B:$B,$D$2,fincad_data!D:D,$C7,fincad_data!A:A,$D$1)</f>
        <v>13503.988618208557</v>
      </c>
      <c r="W7" s="3">
        <v>43021</v>
      </c>
      <c r="X7" s="2">
        <v>13498</v>
      </c>
      <c r="Y7" s="2">
        <f t="shared" si="2"/>
        <v>-4.4441153238650898E-4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13507.927021743501</v>
      </c>
      <c r="E8" s="128">
        <f ca="1">SUMIFS(INDIRECT("fincad_data!"&amp;E$3),fincad_data!$C:$C,$C8,fincad_data!$D:$D,$C8,fincad_data!$B:$B,$D$2,fincad_data!D:D,$C8,fincad_data!A:A,$D$1)</f>
        <v>13922.07</v>
      </c>
      <c r="F8" s="129">
        <f ca="1">SUMIFS(INDIRECT("fincad_data!"&amp;F$3),fincad_data!$C:$C,$C8,fincad_data!$D:$D,$C8,fincad_data!$B:$B,$D$2,fincad_data!D:D,$C8,fincad_data!A:A,$D$1)</f>
        <v>7.0890184562730593E-2</v>
      </c>
      <c r="G8" s="129">
        <f ca="1">SUMIFS(INDIRECT("fincad_data!"&amp;G$3),fincad_data!$C:$C,$C8,fincad_data!$D:$D,$C8,fincad_data!$B:$B,$D$2,fincad_data!D:D,$C8,fincad_data!A:A,$D$1)</f>
        <v>7.8491340154910202E-2</v>
      </c>
      <c r="H8" s="130">
        <f ca="1">SUMIFS(INDIRECT("fincad_data!"&amp;H$3),fincad_data!$C:$C,$C8,fincad_data!$D:$D,$C8,fincad_data!$B:$B,$D$2,fincad_data!D:D,$C8,fincad_data!A:A,$D$1)</f>
        <v>1.1954421853700501E-2</v>
      </c>
      <c r="I8" s="130">
        <f ca="1">SUMIFS(INDIRECT("fincad_data!"&amp;I$3),fincad_data!$C:$C,$C8,fincad_data!$D:$D,$C8,fincad_data!$B:$B,$D$2,fincad_data!D:D,$C8,fincad_data!A:A,$D$1)</f>
        <v>2.6792094551367801E-2</v>
      </c>
      <c r="J8" s="129">
        <f ca="1">SUMIFS(INDIRECT("fincad_data!"&amp;J$3),fincad_data!$C:$C,$C8,fincad_data!$D:$D,$C8,fincad_data!$B:$B,$D$2,fincad_data!D:D,$C8,fincad_data!A:A,$D$1)</f>
        <v>4.1383542381590963E-2</v>
      </c>
      <c r="K8" s="128">
        <f ca="1">SUMIFS(INDIRECT("fincad_data!"&amp;K$3),fincad_data!$C:$C,$C8,fincad_data!$D:$D,$C8,fincad_data!$B:$B,$D$2,fincad_data!D:D,$C8,fincad_data!A:A,$D$1)</f>
        <v>13718.519103643441</v>
      </c>
      <c r="L8" s="128">
        <f ca="1">SUMIFS(INDIRECT("fincad_data!"&amp;L$3),fincad_data!$C:$C,$C8,fincad_data!$D:$D,$C8,fincad_data!$B:$B,$D$2,fincad_data!D:D,$C8,fincad_data!A:A,$D$1)</f>
        <v>13558.801313213182</v>
      </c>
      <c r="W8" s="3">
        <v>43020</v>
      </c>
      <c r="X8" s="2">
        <v>13504</v>
      </c>
      <c r="Y8" s="2">
        <f t="shared" si="2"/>
        <v>-1.9235043290953997E-3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13507.927021743501</v>
      </c>
      <c r="E9" s="128">
        <f ca="1">SUMIFS(INDIRECT("fincad_data!"&amp;E$3),fincad_data!$C:$C,$C9,fincad_data!$D:$D,$C9,fincad_data!$B:$B,$D$2,fincad_data!D:D,$C9,fincad_data!A:A,$D$1)</f>
        <v>14088.75</v>
      </c>
      <c r="F9" s="129">
        <f ca="1">SUMIFS(INDIRECT("fincad_data!"&amp;F$3),fincad_data!$C:$C,$C9,fincad_data!$D:$D,$C9,fincad_data!$B:$B,$D$2,fincad_data!D:D,$C9,fincad_data!A:A,$D$1)</f>
        <v>7.3248283901817396E-2</v>
      </c>
      <c r="G9" s="129">
        <f ca="1">SUMIFS(INDIRECT("fincad_data!"&amp;G$3),fincad_data!$C:$C,$C9,fincad_data!$D:$D,$C9,fincad_data!$B:$B,$D$2,fincad_data!D:D,$C9,fincad_data!A:A,$D$1)</f>
        <v>8.1830020494190803E-2</v>
      </c>
      <c r="H9" s="130">
        <f ca="1">SUMIFS(INDIRECT("fincad_data!"&amp;H$3),fincad_data!$C:$C,$C9,fincad_data!$D:$D,$C9,fincad_data!$B:$B,$D$2,fincad_data!D:D,$C9,fincad_data!A:A,$D$1)</f>
        <v>1.2414711453644501E-2</v>
      </c>
      <c r="I9" s="130">
        <f ca="1">SUMIFS(INDIRECT("fincad_data!"&amp;I$3),fincad_data!$C:$C,$C9,fincad_data!$D:$D,$C9,fincad_data!$B:$B,$D$2,fincad_data!D:D,$C9,fincad_data!A:A,$D$1)</f>
        <v>3.2163194556347301E-2</v>
      </c>
      <c r="J9" s="129">
        <f ca="1">SUMIFS(INDIRECT("fincad_data!"&amp;J$3),fincad_data!$C:$C,$C9,fincad_data!$D:$D,$C9,fincad_data!$B:$B,$D$2,fincad_data!D:D,$C9,fincad_data!A:A,$D$1)</f>
        <v>4.3573566759374405E-2</v>
      </c>
      <c r="K9" s="128">
        <f ca="1">SUMIFS(INDIRECT("fincad_data!"&amp;K$3),fincad_data!$C:$C,$C9,fincad_data!$D:$D,$C9,fincad_data!$B:$B,$D$2,fincad_data!D:D,$C9,fincad_data!A:A,$D$1)</f>
        <v>13815.90679805019</v>
      </c>
      <c r="L9" s="128">
        <f ca="1">SUMIFS(INDIRECT("fincad_data!"&amp;L$3),fincad_data!$C:$C,$C9,fincad_data!$D:$D,$C9,fincad_data!$B:$B,$D$2,fincad_data!D:D,$C9,fincad_data!A:A,$D$1)</f>
        <v>13649.731044765398</v>
      </c>
      <c r="W9" s="3">
        <v>43019</v>
      </c>
      <c r="X9" s="2">
        <v>13530</v>
      </c>
      <c r="Y9" s="2">
        <f t="shared" si="2"/>
        <v>1.331262677197806E-3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13507.927021743501</v>
      </c>
      <c r="E10" s="128">
        <f ca="1">SUMIFS(INDIRECT("fincad_data!"&amp;E$3),fincad_data!$C:$C,$C10,fincad_data!$D:$D,$C10,fincad_data!$B:$B,$D$2,fincad_data!D:D,$C10,fincad_data!A:A,$D$1)</f>
        <v>14751.9373506354</v>
      </c>
      <c r="F10" s="129">
        <f ca="1">SUMIFS(INDIRECT("fincad_data!"&amp;F$3),fincad_data!$C:$C,$C10,fincad_data!$D:$D,$C10,fincad_data!$B:$B,$D$2,fincad_data!D:D,$C10,fincad_data!A:A,$D$1)</f>
        <v>8.1084893698564003E-2</v>
      </c>
      <c r="G10" s="129">
        <f ca="1">SUMIFS(INDIRECT("fincad_data!"&amp;G$3),fincad_data!$C:$C,$C10,fincad_data!$D:$D,$C10,fincad_data!$B:$B,$D$2,fincad_data!D:D,$C10,fincad_data!A:A,$D$1)</f>
        <v>9.0515694869623395E-2</v>
      </c>
      <c r="H10" s="130">
        <f ca="1">SUMIFS(INDIRECT("fincad_data!"&amp;H$3),fincad_data!$C:$C,$C10,fincad_data!$D:$D,$C10,fincad_data!$B:$B,$D$2,fincad_data!D:D,$C10,fincad_data!A:A,$D$1)</f>
        <v>1.3488133930065699E-2</v>
      </c>
      <c r="I10" s="130">
        <f ca="1">SUMIFS(INDIRECT("fincad_data!"&amp;I$3),fincad_data!$C:$C,$C10,fincad_data!$D:$D,$C10,fincad_data!$B:$B,$D$2,fincad_data!D:D,$C10,fincad_data!A:A,$D$1)</f>
        <v>4.9411104120207897E-2</v>
      </c>
      <c r="J10" s="129">
        <f ca="1">SUMIFS(INDIRECT("fincad_data!"&amp;J$3),fincad_data!$C:$C,$C10,fincad_data!$D:$D,$C10,fincad_data!$B:$B,$D$2,fincad_data!D:D,$C10,fincad_data!A:A,$D$1)</f>
        <v>4.7387292771420841E-2</v>
      </c>
      <c r="K10" s="128">
        <f ca="1">SUMIFS(INDIRECT("fincad_data!"&amp;K$3),fincad_data!$C:$C,$C10,fincad_data!$D:$D,$C10,fincad_data!$B:$B,$D$2,fincad_data!D:D,$C10,fincad_data!A:A,$D$1)</f>
        <v>14240.380583440197</v>
      </c>
      <c r="L10" s="128">
        <f ca="1">SUMIFS(INDIRECT("fincad_data!"&amp;L$3),fincad_data!$C:$C,$C10,fincad_data!$D:$D,$C10,fincad_data!$B:$B,$D$2,fincad_data!D:D,$C10,fincad_data!A:A,$D$1)</f>
        <v>14057.348252478179</v>
      </c>
      <c r="W10" s="3">
        <v>43018</v>
      </c>
      <c r="X10" s="2">
        <v>13512</v>
      </c>
      <c r="Y10" s="2">
        <f t="shared" si="2"/>
        <v>-4.4395117266339155E-4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13518</v>
      </c>
      <c r="Y11" s="2">
        <f t="shared" si="2"/>
        <v>-7.3972704105881268E-5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13519</v>
      </c>
      <c r="Y12" s="2">
        <f t="shared" si="2"/>
        <v>4.0766464937634153E-3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13464</v>
      </c>
      <c r="Y13" s="2">
        <f t="shared" si="2"/>
        <v>-9.6507189851734437E-4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1.6667369581230578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13477</v>
      </c>
      <c r="Y14" s="2">
        <f t="shared" si="2"/>
        <v>-4.8114382764314892E-3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0.75365110004530689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13542</v>
      </c>
      <c r="Y15" s="2">
        <f t="shared" si="2"/>
        <v>1.4769957932465099E-4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1.1676541063669923</v>
      </c>
      <c r="F16" s="123">
        <f ca="1">SUMIFS(INDIRECT("fincad_data!"&amp;$B16),fincad_data!$C:$C,$C16,fincad_data!$D:$D,F$13,fincad_data!$B:$B,$D$2,fincad_data!$A:$A,$D$1)</f>
        <v>1.8370197823782852</v>
      </c>
      <c r="G16" s="123"/>
      <c r="H16" s="123"/>
      <c r="I16" s="123"/>
      <c r="K16" s="159">
        <f ca="1">E16/$F16</f>
        <v>0.63562413293954667</v>
      </c>
      <c r="L16" s="159">
        <f ca="1">(F16-E16)/$F16</f>
        <v>0.36437586706045333</v>
      </c>
      <c r="M16" s="123"/>
      <c r="N16" s="123"/>
      <c r="O16" s="123"/>
      <c r="S16" s="17"/>
      <c r="W16" s="3">
        <v>43010</v>
      </c>
      <c r="X16" s="2">
        <v>13540</v>
      </c>
      <c r="Y16" s="2">
        <f t="shared" si="2"/>
        <v>5.034809984157956E-3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0.96382754871997622</v>
      </c>
      <c r="F17" s="124">
        <f ca="1">SUMIFS(INDIRECT("fincad_data!"&amp;$B17),fincad_data!$C:$C,$C16,fincad_data!$D:$D,F$13,fincad_data!$B:$B,$D$2,fincad_data!$A:$A,$D$1)</f>
        <v>0.98502138381645787</v>
      </c>
      <c r="G17" s="124"/>
      <c r="H17" s="124"/>
      <c r="I17" s="124"/>
      <c r="K17" s="160">
        <f ca="1">E17/$F17</f>
        <v>0.97848388324894398</v>
      </c>
      <c r="L17" s="160">
        <f ca="1">(F17-E17)/$F17</f>
        <v>2.1516116751056E-2</v>
      </c>
      <c r="M17" s="124"/>
      <c r="N17" s="124"/>
      <c r="O17" s="124"/>
      <c r="S17" s="17"/>
      <c r="W17" s="3">
        <v>43007</v>
      </c>
      <c r="X17" s="2">
        <v>13472</v>
      </c>
      <c r="Y17" s="2">
        <f t="shared" si="2"/>
        <v>-3.1867222284400675E-3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1.1487268757090285</v>
      </c>
      <c r="F18" s="123">
        <f ca="1">SUMIFS(INDIRECT("fincad_data!"&amp;$B18),fincad_data!$C:$C,$C18,fincad_data!$D:$D,F$13,fincad_data!$B:$B,$D$2,fincad_data!$A:$A,$D$1)</f>
        <v>1.3601556132786892</v>
      </c>
      <c r="G18" s="123">
        <f ca="1">SUMIFS(INDIRECT("fincad_data!"&amp;$B18),fincad_data!$C:$C,$C18,fincad_data!$D:$D,G$13,fincad_data!$B:$B,$D$2,fincad_data!$A:$A,$D$1)</f>
        <v>1.9809186018317677</v>
      </c>
      <c r="H18" s="123"/>
      <c r="I18" s="123"/>
      <c r="K18" s="159">
        <f ca="1">E18/$G18</f>
        <v>0.57989605158273216</v>
      </c>
      <c r="L18" s="159">
        <f ca="1">(F18-E18)/$G18</f>
        <v>0.10673267310133347</v>
      </c>
      <c r="M18" s="159">
        <f ca="1">(G18-F18)/$G18</f>
        <v>0.31337127531593434</v>
      </c>
      <c r="N18" s="123"/>
      <c r="O18" s="123"/>
      <c r="W18" s="3">
        <v>43006</v>
      </c>
      <c r="X18" s="2">
        <v>13515</v>
      </c>
      <c r="Y18" s="2">
        <f t="shared" si="2"/>
        <v>5.1928900075829633E-3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1.0071140051070278</v>
      </c>
      <c r="F19" s="124">
        <f ca="1">SUMIFS(INDIRECT("fincad_data!"&amp;$B19),fincad_data!$C:$C,$C18,fincad_data!$D:$D,F$13,fincad_data!$B:$B,$D$2,fincad_data!$A:$A,$D$1)</f>
        <v>1.0350641738667252</v>
      </c>
      <c r="G19" s="124">
        <f ca="1">SUMIFS(INDIRECT("fincad_data!"&amp;$B19),fincad_data!$C:$C,$C18,fincad_data!$D:$D,G$13,fincad_data!$B:$B,$D$2,fincad_data!$A:$A,$D$1)</f>
        <v>1.1442289519687077</v>
      </c>
      <c r="H19" s="124"/>
      <c r="I19" s="124"/>
      <c r="K19" s="160">
        <f ca="1">E19/$G19</f>
        <v>0.88016825948533617</v>
      </c>
      <c r="L19" s="160">
        <f ca="1">(F19-E19)/$G19</f>
        <v>2.4427077038740974E-2</v>
      </c>
      <c r="M19" s="160">
        <f ca="1">(G19-F19)/$G19</f>
        <v>9.5404663475922843E-2</v>
      </c>
      <c r="N19" s="124"/>
      <c r="O19" s="124"/>
      <c r="W19" s="3">
        <v>43005</v>
      </c>
      <c r="X19" s="2">
        <v>13445</v>
      </c>
      <c r="Y19" s="2">
        <f t="shared" si="2"/>
        <v>5.2947660890412572E-3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1.1421860367244052</v>
      </c>
      <c r="F20" s="123">
        <f ca="1">SUMIFS(INDIRECT("fincad_data!"&amp;$B20),fincad_data!$C:$C,$C20,fincad_data!$D:$D,F$13,fincad_data!$B:$B,$D$2,fincad_data!$A:$A,$D$1)</f>
        <v>1.3085444804131088</v>
      </c>
      <c r="G20" s="123">
        <f ca="1">SUMIFS(INDIRECT("fincad_data!"&amp;$B20),fincad_data!$C:$C,$C20,fincad_data!$D:$D,G$13,fincad_data!$B:$B,$D$2,fincad_data!$A:$A,$D$1)</f>
        <v>1.5471276807792191</v>
      </c>
      <c r="H20" s="123">
        <f ca="1">SUMIFS(INDIRECT("fincad_data!"&amp;$B20),fincad_data!$C:$C,$C20,fincad_data!$D:$D,H$13,fincad_data!$B:$B,$D$2,fincad_data!$A:$A,$D$1)</f>
        <v>2.1130964625576949</v>
      </c>
      <c r="I20" s="123"/>
      <c r="K20" s="159">
        <f ca="1">E20/$H20</f>
        <v>0.5405271633183758</v>
      </c>
      <c r="L20" s="159">
        <f ca="1">(F20-E20)/$H20</f>
        <v>7.8727330548527388E-2</v>
      </c>
      <c r="M20" s="159">
        <f ca="1">(G20-F20)/$H20</f>
        <v>0.11290691390270415</v>
      </c>
      <c r="N20" s="159">
        <f ca="1">(H20-G20)/$H20</f>
        <v>0.26783859223039269</v>
      </c>
      <c r="O20" s="123"/>
      <c r="W20" s="3">
        <v>43004</v>
      </c>
      <c r="X20" s="2">
        <v>13374</v>
      </c>
      <c r="Y20" s="2">
        <f t="shared" si="2"/>
        <v>3.6705535798785033E-3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1.0729924056404059</v>
      </c>
      <c r="F21" s="124">
        <f ca="1">SUMIFS(INDIRECT("fincad_data!"&amp;$B21),fincad_data!$C:$C,$C20,fincad_data!$D:$D,F$13,fincad_data!$B:$B,$D$2,fincad_data!$A:$A,$D$1)</f>
        <v>1.1132744971896551</v>
      </c>
      <c r="G21" s="124">
        <f ca="1">SUMIFS(INDIRECT("fincad_data!"&amp;$B21),fincad_data!$C:$C,$C20,fincad_data!$D:$D,G$13,fincad_data!$B:$B,$D$2,fincad_data!$A:$A,$D$1)</f>
        <v>1.1852374675168094</v>
      </c>
      <c r="H21" s="124">
        <f ca="1">SUMIFS(INDIRECT("fincad_data!"&amp;$B21),fincad_data!$C:$C,$C20,fincad_data!$D:$D,H$13,fincad_data!$B:$B,$D$2,fincad_data!$A:$A,$D$1)</f>
        <v>1.3367614378209975</v>
      </c>
      <c r="I21" s="124"/>
      <c r="K21" s="160">
        <f ca="1">E21/$H21</f>
        <v>0.80268054963453217</v>
      </c>
      <c r="L21" s="160">
        <f ca="1">(F21-E21)/$H21</f>
        <v>3.0134091551078462E-2</v>
      </c>
      <c r="M21" s="160">
        <f ca="1">(G21-F21)/$H21</f>
        <v>5.383381678368751E-2</v>
      </c>
      <c r="N21" s="160">
        <f ca="1">(H21-G21)/$H21</f>
        <v>0.1133515420307018</v>
      </c>
      <c r="O21" s="124"/>
      <c r="W21" s="3">
        <v>43003</v>
      </c>
      <c r="X21" s="2">
        <v>13325</v>
      </c>
      <c r="Y21" s="2">
        <f t="shared" si="2"/>
        <v>9.7608597305545892E-4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1.1027002880786039</v>
      </c>
      <c r="F22" s="123">
        <f ca="1">SUMIFS(INDIRECT("fincad_data!"&amp;$B22),fincad_data!$C:$C,$C22,fincad_data!$D:$D,F$13,fincad_data!$B:$B,$D$2,fincad_data!$A:$A,$D$1)</f>
        <v>1.2067355967767266</v>
      </c>
      <c r="G22" s="123">
        <f ca="1">SUMIFS(INDIRECT("fincad_data!"&amp;$B22),fincad_data!$C:$C,$C22,fincad_data!$D:$D,G$13,fincad_data!$B:$B,$D$2,fincad_data!$A:$A,$D$1)</f>
        <v>1.3331875602921135</v>
      </c>
      <c r="H22" s="123">
        <f ca="1">SUMIFS(INDIRECT("fincad_data!"&amp;$B22),fincad_data!$C:$C,$C22,fincad_data!$D:$D,H$13,fincad_data!$B:$B,$D$2,fincad_data!$A:$A,$D$1)</f>
        <v>1.4904366815988792</v>
      </c>
      <c r="I22" s="123">
        <f ca="1">SUMIFS(INDIRECT("fincad_data!"&amp;$B22),fincad_data!$C:$C,$C22,fincad_data!$D:$D,I$13,fincad_data!$B:$B,$D$2,fincad_data!$A:$A,$D$1)</f>
        <v>2.5282392338951665</v>
      </c>
      <c r="K22" s="159">
        <f ca="1">E22/$I22</f>
        <v>0.43615345940965938</v>
      </c>
      <c r="L22" s="159">
        <f ca="1">(F22-E22)/$I22</f>
        <v>4.1149313444455687E-2</v>
      </c>
      <c r="M22" s="159">
        <f ca="1">(G22-F22)/$I22</f>
        <v>5.0015822007700966E-2</v>
      </c>
      <c r="N22" s="159">
        <f ca="1">(H22-G22)/$I22</f>
        <v>6.2197089262196796E-2</v>
      </c>
      <c r="O22" s="159">
        <f ca="1">(I22-H22)/$I22</f>
        <v>0.41048431587598716</v>
      </c>
      <c r="W22" s="3">
        <v>43000</v>
      </c>
      <c r="X22" s="2">
        <v>13312</v>
      </c>
      <c r="Y22" s="2">
        <f t="shared" si="2"/>
        <v>-2.0261910800542008E-3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1.0761273291030371</v>
      </c>
      <c r="F23" s="124">
        <f ca="1">SUMIFS(INDIRECT("fincad_data!"&amp;$B23),fincad_data!$C:$C,$C22,fincad_data!$D:$D,F$13,fincad_data!$B:$B,$D$2,fincad_data!$A:$A,$D$1)</f>
        <v>1.1472913209108793</v>
      </c>
      <c r="G23" s="124">
        <f ca="1">SUMIFS(INDIRECT("fincad_data!"&amp;$B23),fincad_data!$C:$C,$C22,fincad_data!$D:$D,G$13,fincad_data!$B:$B,$D$2,fincad_data!$A:$A,$D$1)</f>
        <v>1.2324955984070058</v>
      </c>
      <c r="H23" s="124">
        <f ca="1">SUMIFS(INDIRECT("fincad_data!"&amp;$B23),fincad_data!$C:$C,$C22,fincad_data!$D:$D,H$13,fincad_data!$B:$B,$D$2,fincad_data!$A:$A,$D$1)</f>
        <v>1.3348340441160331</v>
      </c>
      <c r="I23" s="124">
        <f ca="1">SUMIFS(INDIRECT("fincad_data!"&amp;$B23),fincad_data!$C:$C,$C22,fincad_data!$D:$D,I$13,fincad_data!$B:$B,$D$2,fincad_data!$A:$A,$D$1)</f>
        <v>1.863668758010222</v>
      </c>
      <c r="K23" s="161">
        <f ca="1">E23/$I23</f>
        <v>0.57742413960514261</v>
      </c>
      <c r="L23" s="161">
        <f ca="1">(F23-E23)/$I23</f>
        <v>3.8184892836762269E-2</v>
      </c>
      <c r="M23" s="161">
        <f ca="1">(G23-F23)/$I23</f>
        <v>4.5718573716445401E-2</v>
      </c>
      <c r="N23" s="161">
        <f ca="1">(H23-G23)/$I23</f>
        <v>5.4912357826017687E-2</v>
      </c>
      <c r="O23" s="161">
        <f ca="1">(I23-H23)/$I23</f>
        <v>0.2837600360156321</v>
      </c>
      <c r="W23" s="3">
        <v>42999</v>
      </c>
      <c r="X23" s="2">
        <v>13339</v>
      </c>
      <c r="Y23" s="2">
        <f t="shared" si="2"/>
        <v>4.2823400403850746E-3</v>
      </c>
    </row>
    <row r="24" spans="1:25" x14ac:dyDescent="0.25">
      <c r="A24" s="48"/>
      <c r="K24" s="16"/>
      <c r="W24" s="3">
        <v>42998</v>
      </c>
      <c r="X24" s="2">
        <v>13282</v>
      </c>
      <c r="Y24" s="2">
        <f t="shared" si="2"/>
        <v>2.2589511033140373E-4</v>
      </c>
    </row>
    <row r="25" spans="1:25" x14ac:dyDescent="0.25">
      <c r="A25" s="48"/>
      <c r="C25" s="41" t="s">
        <v>32</v>
      </c>
      <c r="D25" s="40">
        <f ca="1">D6</f>
        <v>13507.927021743501</v>
      </c>
      <c r="L25" s="71"/>
      <c r="W25" s="3">
        <v>42997</v>
      </c>
      <c r="X25" s="2">
        <v>13279</v>
      </c>
      <c r="Y25" s="2">
        <f t="shared" si="2"/>
        <v>1.8090002672016704E-3</v>
      </c>
    </row>
    <row r="26" spans="1:25" x14ac:dyDescent="0.25">
      <c r="A26" s="48"/>
      <c r="L26" s="2"/>
      <c r="W26" s="3">
        <v>42996</v>
      </c>
      <c r="X26" s="2">
        <v>13255</v>
      </c>
      <c r="Y26" s="2">
        <f t="shared" si="2"/>
        <v>1.1322892321267426E-3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13240</v>
      </c>
      <c r="Y27" s="2">
        <f t="shared" si="2"/>
        <v>-8.3047077363696356E-4</v>
      </c>
    </row>
    <row r="28" spans="1:25" x14ac:dyDescent="0.25">
      <c r="A28" s="48"/>
      <c r="C28" s="8" t="s">
        <v>30</v>
      </c>
      <c r="D28" s="29">
        <f ca="1">E6</f>
        <v>13633.75</v>
      </c>
      <c r="L28" s="71"/>
      <c r="W28" s="3">
        <v>42992</v>
      </c>
      <c r="X28" s="2">
        <v>13251</v>
      </c>
      <c r="Y28" s="2">
        <f t="shared" si="2"/>
        <v>3.7804369838766146E-3</v>
      </c>
    </row>
    <row r="29" spans="1:25" x14ac:dyDescent="0.25">
      <c r="A29" s="48"/>
      <c r="C29" s="11" t="s">
        <v>14</v>
      </c>
      <c r="D29" s="30">
        <f ca="1">E7</f>
        <v>13773.75</v>
      </c>
      <c r="W29" s="3">
        <v>42991</v>
      </c>
      <c r="X29" s="2">
        <v>13201</v>
      </c>
      <c r="Y29" s="2">
        <f t="shared" si="2"/>
        <v>7.5754706297285842E-5</v>
      </c>
    </row>
    <row r="30" spans="1:25" x14ac:dyDescent="0.25">
      <c r="A30" s="48"/>
      <c r="C30" s="11" t="s">
        <v>8</v>
      </c>
      <c r="D30" s="30">
        <f ca="1">E8</f>
        <v>13922.07</v>
      </c>
      <c r="L30" s="71"/>
      <c r="W30" s="3">
        <v>42990</v>
      </c>
      <c r="X30" s="2">
        <v>13200</v>
      </c>
      <c r="Y30" s="2">
        <f t="shared" si="2"/>
        <v>3.3389012655146303E-3</v>
      </c>
    </row>
    <row r="31" spans="1:25" x14ac:dyDescent="0.25">
      <c r="A31" s="48"/>
      <c r="C31" s="11" t="s">
        <v>6</v>
      </c>
      <c r="D31" s="30">
        <f ca="1">E9</f>
        <v>14088.75</v>
      </c>
      <c r="L31" s="1"/>
      <c r="W31" s="3">
        <v>42989</v>
      </c>
      <c r="X31" s="2">
        <v>13156</v>
      </c>
      <c r="Y31" s="2">
        <f t="shared" si="2"/>
        <v>-2.2018914784395112E-3</v>
      </c>
    </row>
    <row r="32" spans="1:25" x14ac:dyDescent="0.25">
      <c r="A32" s="48"/>
      <c r="B32" s="48"/>
      <c r="C32" s="18" t="s">
        <v>67</v>
      </c>
      <c r="D32" s="31">
        <f ca="1">E10</f>
        <v>14751.9373506354</v>
      </c>
      <c r="F32" s="4"/>
      <c r="G32" s="4"/>
      <c r="H32" s="4"/>
      <c r="L32" s="2"/>
      <c r="N32" s="74"/>
      <c r="W32" s="3">
        <v>42986</v>
      </c>
      <c r="X32" s="2">
        <v>13185</v>
      </c>
      <c r="Y32" s="2">
        <f t="shared" si="2"/>
        <v>-9.2103927563553963E-3</v>
      </c>
    </row>
    <row r="33" spans="1:25" x14ac:dyDescent="0.25">
      <c r="A33" s="48"/>
      <c r="B33" s="48"/>
      <c r="L33" s="72"/>
      <c r="N33" s="75"/>
      <c r="W33" s="3">
        <v>42985</v>
      </c>
      <c r="X33" s="2">
        <v>13307</v>
      </c>
      <c r="Y33" s="2">
        <f t="shared" si="2"/>
        <v>-1.951952571715944E-3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13333</v>
      </c>
      <c r="Y34" s="2">
        <f t="shared" si="2"/>
        <v>-3.749390767931096E-4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13338</v>
      </c>
      <c r="Y35" s="2">
        <f t="shared" si="2"/>
        <v>-7.4970948792483513E-5</v>
      </c>
    </row>
    <row r="36" spans="1:25" x14ac:dyDescent="0.25">
      <c r="A36" s="48"/>
      <c r="B36" s="48"/>
      <c r="C36" s="49" t="s">
        <v>30</v>
      </c>
      <c r="D36" s="105">
        <f ca="1">AC2</f>
        <v>3.6793177774691113E-2</v>
      </c>
      <c r="E36" s="106">
        <f ca="1">$D$25-$D$25*D36*SQRT(B39)/SQRT($B$42)</f>
        <v>13260.423236714994</v>
      </c>
      <c r="F36" s="106">
        <f ca="1">$D$25+$D$25*D36*SQRT(B39)/SQRT($B$42)</f>
        <v>13755.430806772007</v>
      </c>
      <c r="G36" s="106">
        <f ca="1">IF(D28&gt;$D$25,F36,E36)/D28</f>
        <v>1.0089249697824889</v>
      </c>
      <c r="H36" s="106">
        <f ca="1">(D28-$D$25)/($D$25*D36*SQRT(B39)/SQRT($B$42))</f>
        <v>0.50836789523040182</v>
      </c>
      <c r="I36" s="106">
        <f ca="1">AF2</f>
        <v>386</v>
      </c>
      <c r="J36" s="106">
        <f ca="1">$D$25+IF(D28&gt;$D$25,I36,I36*-1)</f>
        <v>13893.927021743501</v>
      </c>
      <c r="K36" s="107">
        <f ca="1">J36/D28</f>
        <v>1.0190833058948199</v>
      </c>
      <c r="L36" s="72"/>
      <c r="W36" s="3">
        <v>42982</v>
      </c>
      <c r="X36" s="2">
        <v>13339</v>
      </c>
      <c r="Y36" s="2">
        <f t="shared" si="2"/>
        <v>1.5755714704762871E-3</v>
      </c>
    </row>
    <row r="37" spans="1:25" x14ac:dyDescent="0.25">
      <c r="A37" s="48"/>
      <c r="B37" s="48"/>
      <c r="C37" s="50" t="s">
        <v>14</v>
      </c>
      <c r="D37" s="108">
        <f ca="1">AC3</f>
        <v>3.0426124328415814E-2</v>
      </c>
      <c r="E37" s="109">
        <f ca="1">$D$25-$D$25*D37*SQRT(B40)/SQRT($B$42)</f>
        <v>13217.310471373927</v>
      </c>
      <c r="F37" s="109">
        <f ca="1">$D$25+$D$25*D37*SQRT(B40)/SQRT($B$42)</f>
        <v>13798.543572113074</v>
      </c>
      <c r="G37" s="109">
        <f ca="1">IF(D29&gt;$D$25,F37,E37)/D29</f>
        <v>1.0018000596869461</v>
      </c>
      <c r="H37" s="109">
        <f ca="1">(D29-$D$25)/($D$25*D37*SQRT(B40)/SQRT($B$42))</f>
        <v>0.9146863037168913</v>
      </c>
      <c r="I37" s="109">
        <f ca="1">AF3</f>
        <v>386</v>
      </c>
      <c r="J37" s="109">
        <f ca="1">$D$25+IF(D29&gt;$D$25,I37,I37*-1)</f>
        <v>13893.927021743501</v>
      </c>
      <c r="K37" s="110">
        <f ca="1">J37/D29</f>
        <v>1.0087250764492968</v>
      </c>
      <c r="L37" s="73"/>
      <c r="W37" s="3">
        <v>42979</v>
      </c>
      <c r="X37" s="2">
        <v>13318</v>
      </c>
      <c r="Y37" s="2">
        <f t="shared" si="2"/>
        <v>-1.8004505988930308E-3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2.7193103878181982E-2</v>
      </c>
      <c r="E38" s="109">
        <f ca="1">$D$25-$D$25*D38*SQRT(B41)/SQRT($B$42)</f>
        <v>13191.944291556043</v>
      </c>
      <c r="F38" s="109">
        <f ca="1">$D$25+$D$25*D38*SQRT(B41)/SQRT($B$42)</f>
        <v>13823.909751930958</v>
      </c>
      <c r="G38" s="109">
        <f ca="1">IF(D30&gt;$D$25,F38,E38)/D30</f>
        <v>0.99294930652776192</v>
      </c>
      <c r="H38" s="109">
        <f ca="1">(D30-$D$25)/($D$25*D38*SQRT(B41)/SQRT($B$42))</f>
        <v>1.3106506738859061</v>
      </c>
      <c r="I38" s="109">
        <f ca="1">AF4</f>
        <v>386</v>
      </c>
      <c r="J38" s="109">
        <f ca="1">$D$25+IF(D30&gt;$D$25,I38,I38*-1)</f>
        <v>13893.927021743501</v>
      </c>
      <c r="K38" s="110">
        <f ca="1">J38/D30</f>
        <v>0.99797853492645139</v>
      </c>
      <c r="W38" s="3">
        <v>42978</v>
      </c>
      <c r="X38" s="2">
        <v>13342</v>
      </c>
      <c r="Y38" s="2">
        <f t="shared" si="2"/>
        <v>-2.9976019409109486E-4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3.6078376507497824E-2</v>
      </c>
      <c r="E39" s="109">
        <f ca="1">$D$25-$D$25*D39*SQRT(B42)/SQRT($B$42)</f>
        <v>13020.582944817235</v>
      </c>
      <c r="F39" s="109">
        <f ca="1">$D$25+$D$25*D39*SQRT(B42)/SQRT($B$42)</f>
        <v>13995.271098669766</v>
      </c>
      <c r="G39" s="109">
        <f ca="1">IF(D31&gt;$D$25,F39,E39)/D31</f>
        <v>0.99336499680026724</v>
      </c>
      <c r="H39" s="109">
        <f ca="1">(D31-$D$25)/($D$25*D39*SQRT(B42)/SQRT($B$42))</f>
        <v>1.1918129423462285</v>
      </c>
      <c r="I39" s="109">
        <f ca="1">AF5</f>
        <v>518</v>
      </c>
      <c r="J39" s="109">
        <f ca="1">$D$25+IF(D31&gt;$D$25,I39,I39*-1)</f>
        <v>14025.927021743501</v>
      </c>
      <c r="K39" s="110">
        <f ca="1">J39/D31</f>
        <v>0.99554091184409554</v>
      </c>
      <c r="L39" s="72"/>
      <c r="W39" s="3">
        <v>42977</v>
      </c>
      <c r="X39" s="2">
        <v>13346</v>
      </c>
      <c r="Y39" s="2">
        <f t="shared" si="2"/>
        <v>4.4967399393707537E-4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5.446864268404001E-2</v>
      </c>
      <c r="E40" s="112">
        <f ca="1">$D$25-$D$25*D40*SQRT(B43)/SQRT($B$42)</f>
        <v>12467.407442628717</v>
      </c>
      <c r="F40" s="112">
        <f ca="1">$D$25+$D$25*D40*SQRT(B43)/SQRT($B$42)</f>
        <v>14548.446600858284</v>
      </c>
      <c r="G40" s="112">
        <f ca="1">IF(D32&gt;$D$25,F40,E40)/D32</f>
        <v>0.98620582877079854</v>
      </c>
      <c r="H40" s="112">
        <f ca="1">(D32-$D$25)/($D$25*D40*SQRT(B43)/SQRT($B$42))</f>
        <v>1.1955664783840352</v>
      </c>
      <c r="I40" s="112">
        <f ca="1">AF6</f>
        <v>1168</v>
      </c>
      <c r="J40" s="112">
        <f ca="1">$D$25+IF(D32&gt;$D$25,I40,I40*-1)</f>
        <v>14675.927021743501</v>
      </c>
      <c r="K40" s="113">
        <f ca="1">J40/D32</f>
        <v>0.99484743413117693</v>
      </c>
      <c r="L40" s="72"/>
      <c r="W40" s="3">
        <v>42976</v>
      </c>
      <c r="X40" s="2">
        <v>13340</v>
      </c>
      <c r="Y40" s="2">
        <f t="shared" si="2"/>
        <v>0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13340</v>
      </c>
      <c r="Y41" s="2">
        <f t="shared" si="2"/>
        <v>-2.9980512891328239E-4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13344</v>
      </c>
      <c r="Y42" s="2">
        <f t="shared" si="2"/>
        <v>-1.4986886502389981E-4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13346</v>
      </c>
      <c r="Y43" s="2">
        <f t="shared" si="2"/>
        <v>-9.7360052626024104E-4</v>
      </c>
    </row>
    <row r="44" spans="1:25" x14ac:dyDescent="0.25">
      <c r="A44" s="48"/>
      <c r="C44" s="49" t="s">
        <v>30</v>
      </c>
      <c r="D44" s="108">
        <f ca="1">G6</f>
        <v>6.2259723375500398E-2</v>
      </c>
      <c r="E44" s="109">
        <f ca="1">$D$25-$D$25*D44*SQRT(B47)/SQRT($B$42)</f>
        <v>13089.112498990757</v>
      </c>
      <c r="F44" s="109">
        <f ca="1">$D$25+$D$25*D44*SQRT(B47)/SQRT($B$50)</f>
        <v>13926.741544496244</v>
      </c>
      <c r="G44" s="109">
        <f ca="1">IF(D28&gt;$D$25,F44,E44)/D28</f>
        <v>1.0214901655447874</v>
      </c>
      <c r="H44" s="109">
        <f ca="1">(D28-$D$25)/($D$25*D44*SQRT(B47)/SQRT($B$50))</f>
        <v>0.30042649292460638</v>
      </c>
      <c r="I44" s="116">
        <f ca="1">D44/D36</f>
        <v>1.6921540117235248</v>
      </c>
      <c r="W44" s="3">
        <v>42970</v>
      </c>
      <c r="X44" s="2">
        <v>13359</v>
      </c>
      <c r="Y44" s="2">
        <f t="shared" si="2"/>
        <v>1.1234693912840943E-3</v>
      </c>
    </row>
    <row r="45" spans="1:25" x14ac:dyDescent="0.25">
      <c r="A45" s="48"/>
      <c r="C45" s="50" t="s">
        <v>14</v>
      </c>
      <c r="D45" s="108">
        <f ca="1">G7</f>
        <v>7.1396623839601006E-2</v>
      </c>
      <c r="E45" s="109">
        <f ca="1">$D$25-$D$25*D45*SQRT(B48)/SQRT($B$42)</f>
        <v>12825.97882800261</v>
      </c>
      <c r="F45" s="109">
        <f ca="1">$D$25+$D$25*D45*SQRT(B48)/SQRT($B$50)</f>
        <v>14189.875215484391</v>
      </c>
      <c r="G45" s="109">
        <f ca="1">IF(D29&gt;$D$25,F45,E45)/D29</f>
        <v>1.030211468589483</v>
      </c>
      <c r="H45" s="109">
        <f ca="1">(D29-$D$25)/($D$25*D45*SQRT(B48)/SQRT($B$50))</f>
        <v>0.38979937287948896</v>
      </c>
      <c r="I45" s="116">
        <f ca="1">D45/D37</f>
        <v>2.3465566323516822</v>
      </c>
      <c r="W45" s="3">
        <v>42969</v>
      </c>
      <c r="X45" s="2">
        <v>13344</v>
      </c>
      <c r="Y45" s="2">
        <f t="shared" si="2"/>
        <v>-5.2444279156701546E-4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7.8491340154910202E-2</v>
      </c>
      <c r="E46" s="109">
        <f ca="1">$D$25-$D$25*D46*SQRT(B49)/SQRT($B$42)</f>
        <v>12595.860930673978</v>
      </c>
      <c r="F46" s="109">
        <f ca="1">$D$25+$D$25*D46*SQRT(B49)/SQRT($B$50)</f>
        <v>14419.993112813023</v>
      </c>
      <c r="G46" s="109">
        <f ca="1">IF(D30&gt;$D$25,F46,E46)/D30</f>
        <v>1.0357650200590158</v>
      </c>
      <c r="H46" s="109">
        <f ca="1">(D30-$D$25)/($D$25*D46*SQRT(B49)/SQRT($B$50))</f>
        <v>0.45407123706447611</v>
      </c>
      <c r="I46" s="116">
        <f ca="1">D46/D38</f>
        <v>2.8864428461911134</v>
      </c>
      <c r="W46" s="3">
        <v>42968</v>
      </c>
      <c r="X46" s="2">
        <v>13351</v>
      </c>
      <c r="Y46" s="2">
        <f t="shared" si="2"/>
        <v>-8.2356909532771373E-4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8.1830020494190803E-2</v>
      </c>
      <c r="E47" s="109">
        <f ca="1">$D$25-$D$25*D47*SQRT(B50)/SQRT($B$42)</f>
        <v>12402.573076720197</v>
      </c>
      <c r="F47" s="109">
        <f ca="1">$D$25+$D$25*D47*SQRT(B50)/SQRT($B$50)</f>
        <v>14613.280966766804</v>
      </c>
      <c r="G47" s="109">
        <f ca="1">IF(D31&gt;$D$25,F47,E47)/D31</f>
        <v>1.0372304829574521</v>
      </c>
      <c r="H47" s="109">
        <f ca="1">(D31-$D$25)/($D$25*D47*SQRT(B50)/SQRT($B$50))</f>
        <v>0.52546334219149504</v>
      </c>
      <c r="I47" s="116">
        <f ca="1">D47/D39</f>
        <v>2.2681181476440564</v>
      </c>
      <c r="W47" s="3">
        <v>42965</v>
      </c>
      <c r="X47" s="2">
        <v>13362</v>
      </c>
      <c r="Y47" s="2">
        <f t="shared" si="2"/>
        <v>2.9940119984131296E-4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9.0515694869623395E-2</v>
      </c>
      <c r="E48" s="112">
        <f ca="1">$D$25-$D$25*D48*SQRT(B51)/SQRT($B$42)</f>
        <v>11778.797230950686</v>
      </c>
      <c r="F48" s="112">
        <f ca="1">$D$25+$D$25*D48*SQRT(B51)/SQRT($B$50)</f>
        <v>15237.056812536315</v>
      </c>
      <c r="G48" s="112">
        <f ca="1">IF(D32&gt;$D$25,F48,E48)/D32</f>
        <v>1.0328851357194802</v>
      </c>
      <c r="H48" s="112">
        <f ca="1">(D32-$D$25)/($D$25*D48*SQRT(B51)/SQRT($B$50))</f>
        <v>0.71944300278437467</v>
      </c>
      <c r="I48" s="117">
        <f ca="1">D48/D40</f>
        <v>1.6617945740760238</v>
      </c>
      <c r="W48" s="3">
        <v>42964</v>
      </c>
      <c r="X48" s="2">
        <v>13358</v>
      </c>
      <c r="Y48" s="2">
        <f t="shared" si="2"/>
        <v>-1.4213580100050499E-3</v>
      </c>
    </row>
    <row r="49" spans="2:25" x14ac:dyDescent="0.25">
      <c r="B49" s="58">
        <f>B41</f>
        <v>185</v>
      </c>
      <c r="W49" s="3">
        <v>42963</v>
      </c>
      <c r="X49" s="2">
        <v>13377</v>
      </c>
      <c r="Y49" s="2">
        <f t="shared" si="2"/>
        <v>1.1967987066923806E-3</v>
      </c>
    </row>
    <row r="50" spans="2:25" x14ac:dyDescent="0.25">
      <c r="B50" s="58">
        <f>B42</f>
        <v>250</v>
      </c>
      <c r="W50" s="3">
        <v>42962</v>
      </c>
      <c r="X50" s="2">
        <v>13361</v>
      </c>
      <c r="Y50" s="2">
        <f t="shared" si="2"/>
        <v>8.9853993316167874E-4</v>
      </c>
    </row>
    <row r="51" spans="2:25" x14ac:dyDescent="0.25">
      <c r="B51" s="58">
        <v>500</v>
      </c>
      <c r="W51" s="3">
        <v>42961</v>
      </c>
      <c r="X51" s="2">
        <v>13349</v>
      </c>
      <c r="Y51" s="2">
        <f t="shared" si="2"/>
        <v>-8.9853993316166053E-4</v>
      </c>
    </row>
    <row r="52" spans="2:25" x14ac:dyDescent="0.25">
      <c r="W52" s="3">
        <v>42958</v>
      </c>
      <c r="X52" s="2">
        <v>13361</v>
      </c>
      <c r="Y52" s="2">
        <f t="shared" si="2"/>
        <v>2.097850473435667E-3</v>
      </c>
    </row>
    <row r="53" spans="2:25" x14ac:dyDescent="0.25">
      <c r="W53" s="3">
        <v>42957</v>
      </c>
      <c r="X53" s="2">
        <v>13333</v>
      </c>
      <c r="Y53" s="2">
        <f t="shared" si="2"/>
        <v>0</v>
      </c>
    </row>
    <row r="54" spans="2:25" x14ac:dyDescent="0.25">
      <c r="W54" s="3">
        <v>42956</v>
      </c>
      <c r="X54" s="2">
        <v>13333</v>
      </c>
      <c r="Y54" s="2">
        <f t="shared" si="2"/>
        <v>1.5011636835412128E-3</v>
      </c>
    </row>
    <row r="55" spans="2:25" x14ac:dyDescent="0.25">
      <c r="B55" s="58"/>
      <c r="W55" s="3">
        <v>42955</v>
      </c>
      <c r="X55" s="2">
        <v>13313</v>
      </c>
      <c r="Y55" s="2">
        <f t="shared" si="2"/>
        <v>-6.0073591954561221E-4</v>
      </c>
    </row>
    <row r="56" spans="2:25" x14ac:dyDescent="0.25">
      <c r="B56" s="64"/>
      <c r="W56" s="3">
        <v>42954</v>
      </c>
      <c r="X56" s="2">
        <v>13321</v>
      </c>
      <c r="Y56" s="2">
        <f t="shared" si="2"/>
        <v>3.7541765654728406E-4</v>
      </c>
    </row>
    <row r="57" spans="2:25" x14ac:dyDescent="0.25">
      <c r="W57" s="3">
        <v>42951</v>
      </c>
      <c r="X57" s="2">
        <v>13316</v>
      </c>
      <c r="Y57" s="2">
        <f t="shared" si="2"/>
        <v>-8.2573288481144137E-4</v>
      </c>
    </row>
    <row r="58" spans="2:25" x14ac:dyDescent="0.25">
      <c r="W58" s="3">
        <v>42950</v>
      </c>
      <c r="X58" s="2">
        <v>13327</v>
      </c>
      <c r="Y58" s="2">
        <f t="shared" si="2"/>
        <v>2.2513226615662662E-4</v>
      </c>
    </row>
    <row r="59" spans="2:25" x14ac:dyDescent="0.25">
      <c r="W59" s="3">
        <v>42949</v>
      </c>
      <c r="X59" s="2">
        <v>13324</v>
      </c>
      <c r="Y59" s="2">
        <f t="shared" si="2"/>
        <v>0</v>
      </c>
    </row>
    <row r="60" spans="2:25" x14ac:dyDescent="0.25">
      <c r="W60" s="3">
        <v>42948</v>
      </c>
      <c r="X60" s="2">
        <v>13324</v>
      </c>
      <c r="Y60" s="2">
        <f t="shared" si="2"/>
        <v>-7.5049720474966395E-5</v>
      </c>
    </row>
    <row r="61" spans="2:25" x14ac:dyDescent="0.25">
      <c r="W61" s="3">
        <v>42947</v>
      </c>
      <c r="X61" s="2">
        <v>13325</v>
      </c>
      <c r="Y61" s="2">
        <f t="shared" si="2"/>
        <v>7.5049720474918392E-5</v>
      </c>
    </row>
    <row r="62" spans="2:25" x14ac:dyDescent="0.25">
      <c r="W62" s="3">
        <v>42944</v>
      </c>
      <c r="X62" s="2">
        <v>13324</v>
      </c>
      <c r="Y62" s="2">
        <f t="shared" si="2"/>
        <v>4.5041664300250685E-4</v>
      </c>
    </row>
    <row r="63" spans="2:25" x14ac:dyDescent="0.25">
      <c r="W63" s="3">
        <v>42943</v>
      </c>
      <c r="X63" s="2">
        <v>13318</v>
      </c>
      <c r="Y63" s="2">
        <f t="shared" si="2"/>
        <v>-1.5006005216839549E-3</v>
      </c>
    </row>
    <row r="64" spans="2:25" x14ac:dyDescent="0.25">
      <c r="W64" s="3">
        <v>42942</v>
      </c>
      <c r="X64" s="2">
        <v>13338</v>
      </c>
      <c r="Y64" s="2">
        <f t="shared" si="2"/>
        <v>8.2505161252463544E-4</v>
      </c>
    </row>
    <row r="65" spans="11:25" x14ac:dyDescent="0.25">
      <c r="W65" s="3">
        <v>42941</v>
      </c>
      <c r="X65" s="2">
        <v>13327</v>
      </c>
      <c r="Y65" s="2">
        <f t="shared" si="2"/>
        <v>1.3515544931707354E-3</v>
      </c>
    </row>
    <row r="66" spans="11:25" x14ac:dyDescent="0.25">
      <c r="W66" s="3">
        <v>42940</v>
      </c>
      <c r="X66" s="2">
        <v>13309</v>
      </c>
      <c r="Y66" s="2">
        <f t="shared" si="2"/>
        <v>-3.0050334536106628E-4</v>
      </c>
    </row>
    <row r="67" spans="11:25" x14ac:dyDescent="0.25">
      <c r="K67" s="48"/>
      <c r="W67" s="3">
        <v>42937</v>
      </c>
      <c r="X67" s="2">
        <v>13313</v>
      </c>
      <c r="Y67" s="2">
        <f t="shared" si="2"/>
        <v>-1.5011636835412844E-3</v>
      </c>
    </row>
    <row r="68" spans="11:25" x14ac:dyDescent="0.25">
      <c r="W68" s="3">
        <v>42936</v>
      </c>
      <c r="X68" s="2">
        <v>13333</v>
      </c>
      <c r="Y68" s="2">
        <f t="shared" si="2"/>
        <v>9.0042776399558357E-4</v>
      </c>
    </row>
    <row r="69" spans="11:25" x14ac:dyDescent="0.25">
      <c r="W69" s="3">
        <v>42935</v>
      </c>
      <c r="X69" s="2">
        <v>13321</v>
      </c>
      <c r="Y69" s="2">
        <f t="shared" si="2"/>
        <v>9.0123926490666634E-4</v>
      </c>
    </row>
    <row r="70" spans="11:25" x14ac:dyDescent="0.25">
      <c r="W70" s="3">
        <v>42934</v>
      </c>
      <c r="X70" s="2">
        <v>13309</v>
      </c>
      <c r="Y70" s="2">
        <f t="shared" ref="Y70:Y133" si="3">LN(X70/X71)</f>
        <v>-1.2765160359263041E-3</v>
      </c>
    </row>
    <row r="71" spans="11:25" x14ac:dyDescent="0.25">
      <c r="W71" s="3">
        <v>42933</v>
      </c>
      <c r="X71" s="2">
        <v>13326</v>
      </c>
      <c r="Y71" s="2">
        <f t="shared" si="3"/>
        <v>-9.750610185616476E-4</v>
      </c>
    </row>
    <row r="72" spans="11:25" x14ac:dyDescent="0.25">
      <c r="W72" s="3">
        <v>42930</v>
      </c>
      <c r="X72" s="2">
        <v>13339</v>
      </c>
      <c r="Y72" s="2">
        <f t="shared" si="3"/>
        <v>-6.7448573022056268E-4</v>
      </c>
    </row>
    <row r="73" spans="11:25" x14ac:dyDescent="0.25">
      <c r="W73" s="3">
        <v>42929</v>
      </c>
      <c r="X73" s="2">
        <v>13348</v>
      </c>
      <c r="Y73" s="2">
        <f t="shared" si="3"/>
        <v>-1.6468302247241843E-3</v>
      </c>
    </row>
    <row r="74" spans="11:25" x14ac:dyDescent="0.25">
      <c r="W74" s="3">
        <v>42928</v>
      </c>
      <c r="X74" s="2">
        <v>13370</v>
      </c>
      <c r="Y74" s="2">
        <f t="shared" si="3"/>
        <v>-1.4947685892293624E-3</v>
      </c>
    </row>
    <row r="75" spans="11:25" x14ac:dyDescent="0.25">
      <c r="W75" s="3">
        <v>42927</v>
      </c>
      <c r="X75" s="2">
        <v>13390</v>
      </c>
      <c r="Y75" s="2">
        <f t="shared" si="3"/>
        <v>-5.9728238299471589E-4</v>
      </c>
    </row>
    <row r="76" spans="11:25" x14ac:dyDescent="0.25">
      <c r="W76" s="3">
        <v>42926</v>
      </c>
      <c r="X76" s="2">
        <v>13398</v>
      </c>
      <c r="Y76" s="2">
        <f t="shared" si="3"/>
        <v>-7.463522039517686E-5</v>
      </c>
    </row>
    <row r="77" spans="11:25" x14ac:dyDescent="0.25">
      <c r="W77" s="3">
        <v>42923</v>
      </c>
      <c r="X77" s="2">
        <v>13399</v>
      </c>
      <c r="Y77" s="2">
        <f t="shared" si="3"/>
        <v>5.2256355935144665E-4</v>
      </c>
    </row>
    <row r="78" spans="11:25" x14ac:dyDescent="0.25">
      <c r="W78" s="3">
        <v>42922</v>
      </c>
      <c r="X78" s="2">
        <v>13392</v>
      </c>
      <c r="Y78" s="2">
        <f t="shared" si="3"/>
        <v>2.0181641562371953E-3</v>
      </c>
    </row>
    <row r="79" spans="11:25" x14ac:dyDescent="0.25">
      <c r="W79" s="3">
        <v>42921</v>
      </c>
      <c r="X79" s="2">
        <v>13365</v>
      </c>
      <c r="Y79" s="2">
        <f t="shared" si="3"/>
        <v>7.4825096372222136E-5</v>
      </c>
    </row>
    <row r="80" spans="11:25" x14ac:dyDescent="0.25">
      <c r="W80" s="3">
        <v>42920</v>
      </c>
      <c r="X80" s="2">
        <v>13364</v>
      </c>
      <c r="Y80" s="2">
        <f t="shared" si="3"/>
        <v>-2.9926679858252272E-4</v>
      </c>
    </row>
    <row r="81" spans="23:25" x14ac:dyDescent="0.25">
      <c r="W81" s="3">
        <v>42919</v>
      </c>
      <c r="X81" s="2">
        <v>13368</v>
      </c>
      <c r="Y81" s="2">
        <f t="shared" si="3"/>
        <v>1.497230403964937E-3</v>
      </c>
    </row>
    <row r="82" spans="23:25" x14ac:dyDescent="0.25">
      <c r="W82" s="3">
        <v>42916</v>
      </c>
      <c r="X82" s="2">
        <v>13348</v>
      </c>
      <c r="Y82" s="2">
        <f t="shared" si="3"/>
        <v>1.3494266985103517E-3</v>
      </c>
    </row>
    <row r="83" spans="23:25" x14ac:dyDescent="0.25">
      <c r="W83" s="3">
        <v>42915</v>
      </c>
      <c r="X83" s="2">
        <v>13330</v>
      </c>
      <c r="Y83" s="2">
        <f t="shared" si="3"/>
        <v>-8.9982009670641898E-4</v>
      </c>
    </row>
    <row r="84" spans="23:25" x14ac:dyDescent="0.25">
      <c r="W84" s="3">
        <v>42914</v>
      </c>
      <c r="X84" s="2">
        <v>13342</v>
      </c>
      <c r="Y84" s="2">
        <f t="shared" si="3"/>
        <v>3.1529190596155149E-3</v>
      </c>
    </row>
    <row r="85" spans="23:25" x14ac:dyDescent="0.25">
      <c r="W85" s="3">
        <v>42913</v>
      </c>
      <c r="X85" s="2">
        <v>13300</v>
      </c>
      <c r="Y85" s="2">
        <f t="shared" si="3"/>
        <v>-5.2617733389737846E-4</v>
      </c>
    </row>
    <row r="86" spans="23:25" x14ac:dyDescent="0.25">
      <c r="W86" s="3">
        <v>42912</v>
      </c>
      <c r="X86" s="2">
        <v>13307</v>
      </c>
      <c r="Y86" s="2">
        <f t="shared" si="3"/>
        <v>0</v>
      </c>
    </row>
    <row r="87" spans="23:25" x14ac:dyDescent="0.25">
      <c r="W87" s="3">
        <v>42909</v>
      </c>
      <c r="X87" s="2">
        <v>13307</v>
      </c>
      <c r="Y87" s="2">
        <f t="shared" si="3"/>
        <v>-1.2767077698277842E-3</v>
      </c>
    </row>
    <row r="88" spans="23:25" x14ac:dyDescent="0.25">
      <c r="W88" s="3">
        <v>42908</v>
      </c>
      <c r="X88" s="2">
        <v>13324</v>
      </c>
      <c r="Y88" s="2">
        <f t="shared" si="3"/>
        <v>4.5041664300250685E-4</v>
      </c>
    </row>
    <row r="89" spans="23:25" x14ac:dyDescent="0.25">
      <c r="W89" s="3">
        <v>42907</v>
      </c>
      <c r="X89" s="2">
        <v>13318</v>
      </c>
      <c r="Y89" s="2">
        <f t="shared" si="3"/>
        <v>1.9541531960828138E-3</v>
      </c>
    </row>
    <row r="90" spans="23:25" x14ac:dyDescent="0.25">
      <c r="W90" s="3">
        <v>42906</v>
      </c>
      <c r="X90" s="2">
        <v>13292</v>
      </c>
      <c r="Y90" s="2">
        <f t="shared" si="3"/>
        <v>7.5261537382593439E-4</v>
      </c>
    </row>
    <row r="91" spans="23:25" x14ac:dyDescent="0.25">
      <c r="W91" s="3">
        <v>42905</v>
      </c>
      <c r="X91" s="2">
        <v>13282</v>
      </c>
      <c r="Y91" s="2">
        <f t="shared" si="3"/>
        <v>-1.2791093125042142E-3</v>
      </c>
    </row>
    <row r="92" spans="23:25" x14ac:dyDescent="0.25">
      <c r="W92" s="3">
        <v>42902</v>
      </c>
      <c r="X92" s="2">
        <v>13299</v>
      </c>
      <c r="Y92" s="2">
        <f t="shared" si="3"/>
        <v>9.7799518797670989E-4</v>
      </c>
    </row>
    <row r="93" spans="23:25" x14ac:dyDescent="0.25">
      <c r="W93" s="3">
        <v>42901</v>
      </c>
      <c r="X93" s="2">
        <v>13286</v>
      </c>
      <c r="Y93" s="2">
        <f t="shared" si="3"/>
        <v>6.7763432928437731E-4</v>
      </c>
    </row>
    <row r="94" spans="23:25" x14ac:dyDescent="0.25">
      <c r="W94" s="3">
        <v>42900</v>
      </c>
      <c r="X94" s="2">
        <v>13277</v>
      </c>
      <c r="Y94" s="2">
        <f t="shared" si="3"/>
        <v>-1.0538995254307055E-3</v>
      </c>
    </row>
    <row r="95" spans="23:25" x14ac:dyDescent="0.25">
      <c r="W95" s="3">
        <v>42899</v>
      </c>
      <c r="X95" s="2">
        <v>13291</v>
      </c>
      <c r="Y95" s="2">
        <f t="shared" si="3"/>
        <v>-1.2782437170346253E-3</v>
      </c>
    </row>
    <row r="96" spans="23:25" x14ac:dyDescent="0.25">
      <c r="W96" s="3">
        <v>42898</v>
      </c>
      <c r="X96" s="2">
        <v>13308</v>
      </c>
      <c r="Y96" s="2">
        <f t="shared" si="3"/>
        <v>1.278243717034647E-3</v>
      </c>
    </row>
    <row r="97" spans="23:25" x14ac:dyDescent="0.25">
      <c r="W97" s="3">
        <v>42895</v>
      </c>
      <c r="X97" s="2">
        <v>13291</v>
      </c>
      <c r="Y97" s="2">
        <f t="shared" si="3"/>
        <v>-5.2653354106754508E-4</v>
      </c>
    </row>
    <row r="98" spans="23:25" x14ac:dyDescent="0.25">
      <c r="W98" s="3">
        <v>42894</v>
      </c>
      <c r="X98" s="2">
        <v>13298</v>
      </c>
      <c r="Y98" s="2">
        <f t="shared" si="3"/>
        <v>-3.759257215054887E-4</v>
      </c>
    </row>
    <row r="99" spans="23:25" x14ac:dyDescent="0.25">
      <c r="W99" s="3">
        <v>42893</v>
      </c>
      <c r="X99" s="2">
        <v>13303</v>
      </c>
      <c r="Y99" s="2">
        <f t="shared" si="3"/>
        <v>4.511278271998536E-4</v>
      </c>
    </row>
    <row r="100" spans="23:25" x14ac:dyDescent="0.25">
      <c r="W100" s="3">
        <v>42892</v>
      </c>
      <c r="X100" s="2">
        <v>13297</v>
      </c>
      <c r="Y100" s="2">
        <f t="shared" si="3"/>
        <v>1.429915577601204E-3</v>
      </c>
    </row>
    <row r="101" spans="23:25" x14ac:dyDescent="0.25">
      <c r="W101" s="3">
        <v>42891</v>
      </c>
      <c r="X101" s="2">
        <v>13278</v>
      </c>
      <c r="Y101" s="2">
        <f t="shared" si="3"/>
        <v>-2.782688968927899E-3</v>
      </c>
    </row>
    <row r="102" spans="23:25" x14ac:dyDescent="0.25">
      <c r="W102" s="3">
        <v>42888</v>
      </c>
      <c r="X102" s="2">
        <v>13315</v>
      </c>
      <c r="Y102" s="2">
        <f t="shared" si="3"/>
        <v>6.0100670429022202E-4</v>
      </c>
    </row>
    <row r="103" spans="23:25" x14ac:dyDescent="0.25">
      <c r="W103" s="3">
        <v>42887</v>
      </c>
      <c r="X103" s="2">
        <v>13307</v>
      </c>
      <c r="Y103" s="2">
        <f t="shared" si="3"/>
        <v>-1.201652416469482E-3</v>
      </c>
    </row>
    <row r="104" spans="23:25" x14ac:dyDescent="0.25">
      <c r="W104" s="3">
        <v>42886</v>
      </c>
      <c r="X104" s="2">
        <v>13323</v>
      </c>
      <c r="Y104" s="2">
        <f t="shared" si="3"/>
        <v>0</v>
      </c>
    </row>
    <row r="105" spans="23:25" x14ac:dyDescent="0.25">
      <c r="W105" s="3">
        <v>42885</v>
      </c>
      <c r="X105" s="2">
        <v>13323</v>
      </c>
      <c r="Y105" s="2">
        <f t="shared" si="3"/>
        <v>2.2519986583188482E-4</v>
      </c>
    </row>
    <row r="106" spans="23:25" x14ac:dyDescent="0.25">
      <c r="W106" s="3">
        <v>42884</v>
      </c>
      <c r="X106" s="2">
        <v>13320</v>
      </c>
      <c r="Y106" s="2">
        <f t="shared" si="3"/>
        <v>1.9538594928529703E-3</v>
      </c>
    </row>
    <row r="107" spans="23:25" x14ac:dyDescent="0.25">
      <c r="W107" s="3">
        <v>42881</v>
      </c>
      <c r="X107" s="2">
        <v>13294</v>
      </c>
      <c r="Y107" s="2">
        <f t="shared" si="3"/>
        <v>9.0307050086820071E-4</v>
      </c>
    </row>
    <row r="108" spans="23:25" x14ac:dyDescent="0.25">
      <c r="W108" s="3">
        <v>42880</v>
      </c>
      <c r="X108" s="2">
        <v>13282</v>
      </c>
      <c r="Y108" s="2">
        <f t="shared" si="3"/>
        <v>-2.1810259463602259E-3</v>
      </c>
    </row>
    <row r="109" spans="23:25" x14ac:dyDescent="0.25">
      <c r="W109" s="3">
        <v>42879</v>
      </c>
      <c r="X109" s="2">
        <v>13311</v>
      </c>
      <c r="Y109" s="2">
        <f t="shared" si="3"/>
        <v>9.019166338559122E-4</v>
      </c>
    </row>
    <row r="110" spans="23:25" x14ac:dyDescent="0.25">
      <c r="W110" s="3">
        <v>42878</v>
      </c>
      <c r="X110" s="2">
        <v>13299</v>
      </c>
      <c r="Y110" s="2">
        <f t="shared" si="3"/>
        <v>-2.255554312032641E-4</v>
      </c>
    </row>
    <row r="111" spans="23:25" x14ac:dyDescent="0.25">
      <c r="W111" s="3">
        <v>42877</v>
      </c>
      <c r="X111" s="2">
        <v>13302</v>
      </c>
      <c r="Y111" s="2">
        <f t="shared" si="3"/>
        <v>-1.7275701896788669E-3</v>
      </c>
    </row>
    <row r="112" spans="23:25" x14ac:dyDescent="0.25">
      <c r="W112" s="3">
        <v>42874</v>
      </c>
      <c r="X112" s="2">
        <v>13325</v>
      </c>
      <c r="Y112" s="2">
        <f t="shared" si="3"/>
        <v>-2.3237520294998645E-3</v>
      </c>
    </row>
    <row r="113" spans="23:25" x14ac:dyDescent="0.25">
      <c r="W113" s="3">
        <v>42873</v>
      </c>
      <c r="X113" s="2">
        <v>13356</v>
      </c>
      <c r="Y113" s="2">
        <f t="shared" si="3"/>
        <v>2.3988017499748039E-3</v>
      </c>
    </row>
    <row r="114" spans="23:25" x14ac:dyDescent="0.25">
      <c r="W114" s="3">
        <v>42872</v>
      </c>
      <c r="X114" s="2">
        <v>13324</v>
      </c>
      <c r="Y114" s="2">
        <f t="shared" si="3"/>
        <v>1.802885103725125E-3</v>
      </c>
    </row>
    <row r="115" spans="23:25" x14ac:dyDescent="0.25">
      <c r="W115" s="3">
        <v>42871</v>
      </c>
      <c r="X115" s="2">
        <v>13300</v>
      </c>
      <c r="Y115" s="2">
        <f t="shared" si="3"/>
        <v>-2.2553847406053674E-4</v>
      </c>
    </row>
    <row r="116" spans="23:25" x14ac:dyDescent="0.25">
      <c r="W116" s="3">
        <v>42870</v>
      </c>
      <c r="X116" s="2">
        <v>13303</v>
      </c>
      <c r="Y116" s="2">
        <f t="shared" si="3"/>
        <v>-2.0275604888486394E-3</v>
      </c>
    </row>
    <row r="117" spans="23:25" x14ac:dyDescent="0.25">
      <c r="W117" s="3">
        <v>42867</v>
      </c>
      <c r="X117" s="2">
        <v>13330</v>
      </c>
      <c r="Y117" s="2">
        <f t="shared" si="3"/>
        <v>-1.1995802907974697E-3</v>
      </c>
    </row>
    <row r="118" spans="23:25" x14ac:dyDescent="0.25">
      <c r="W118" s="3">
        <v>42866</v>
      </c>
      <c r="X118" s="2">
        <v>13346</v>
      </c>
      <c r="Y118" s="2">
        <f t="shared" si="3"/>
        <v>-9.7360052626024104E-4</v>
      </c>
    </row>
    <row r="119" spans="23:25" x14ac:dyDescent="0.25">
      <c r="W119" s="3">
        <v>42865</v>
      </c>
      <c r="X119" s="2">
        <v>13359</v>
      </c>
      <c r="Y119" s="2">
        <f t="shared" si="3"/>
        <v>5.2412864814115469E-4</v>
      </c>
    </row>
    <row r="120" spans="23:25" x14ac:dyDescent="0.25">
      <c r="W120" s="3">
        <v>42864</v>
      </c>
      <c r="X120" s="2">
        <v>13352</v>
      </c>
      <c r="Y120" s="2">
        <f t="shared" si="3"/>
        <v>4.2781616645507633E-3</v>
      </c>
    </row>
    <row r="121" spans="23:25" x14ac:dyDescent="0.25">
      <c r="W121" s="3">
        <v>42863</v>
      </c>
      <c r="X121" s="2">
        <v>13295</v>
      </c>
      <c r="Y121" s="2">
        <f t="shared" si="3"/>
        <v>-2.6291094956341454E-3</v>
      </c>
    </row>
    <row r="122" spans="23:25" x14ac:dyDescent="0.25">
      <c r="W122" s="3">
        <v>42860</v>
      </c>
      <c r="X122" s="2">
        <v>13330</v>
      </c>
      <c r="Y122" s="2">
        <f t="shared" si="3"/>
        <v>1.5004876613045648E-4</v>
      </c>
    </row>
    <row r="123" spans="23:25" x14ac:dyDescent="0.25">
      <c r="W123" s="3">
        <v>42859</v>
      </c>
      <c r="X123" s="2">
        <v>13328</v>
      </c>
      <c r="Y123" s="2">
        <f t="shared" si="3"/>
        <v>1.501727268256534E-3</v>
      </c>
    </row>
    <row r="124" spans="23:25" x14ac:dyDescent="0.25">
      <c r="W124" s="3">
        <v>42858</v>
      </c>
      <c r="X124" s="2">
        <v>13308</v>
      </c>
      <c r="Y124" s="2">
        <f t="shared" si="3"/>
        <v>-3.0052592262244237E-4</v>
      </c>
    </row>
    <row r="125" spans="23:25" x14ac:dyDescent="0.25">
      <c r="W125" s="3">
        <v>42857</v>
      </c>
      <c r="X125" s="2">
        <v>13312</v>
      </c>
      <c r="Y125" s="2">
        <f t="shared" si="3"/>
        <v>-1.2762285430283663E-3</v>
      </c>
    </row>
    <row r="126" spans="23:25" x14ac:dyDescent="0.25">
      <c r="W126" s="3">
        <v>42856</v>
      </c>
      <c r="X126" s="2">
        <v>13329</v>
      </c>
      <c r="Y126" s="2">
        <f t="shared" si="3"/>
        <v>0</v>
      </c>
    </row>
    <row r="127" spans="23:25" x14ac:dyDescent="0.25">
      <c r="W127" s="3">
        <v>42853</v>
      </c>
      <c r="X127" s="2">
        <v>13329</v>
      </c>
      <c r="Y127" s="2">
        <f t="shared" si="3"/>
        <v>1.1259994433692698E-3</v>
      </c>
    </row>
    <row r="128" spans="23:25" x14ac:dyDescent="0.25">
      <c r="W128" s="3">
        <v>42852</v>
      </c>
      <c r="X128" s="2">
        <v>13314</v>
      </c>
      <c r="Y128" s="2">
        <f t="shared" si="3"/>
        <v>2.2558096640117255E-3</v>
      </c>
    </row>
    <row r="129" spans="23:25" x14ac:dyDescent="0.25">
      <c r="W129" s="3">
        <v>42851</v>
      </c>
      <c r="X129" s="2">
        <v>13284</v>
      </c>
      <c r="Y129" s="2">
        <f t="shared" si="3"/>
        <v>0</v>
      </c>
    </row>
    <row r="130" spans="23:25" x14ac:dyDescent="0.25">
      <c r="W130" s="3">
        <v>42850</v>
      </c>
      <c r="X130" s="2">
        <v>13284</v>
      </c>
      <c r="Y130" s="2">
        <f t="shared" si="3"/>
        <v>-1.9553288925201195E-3</v>
      </c>
    </row>
    <row r="131" spans="23:25" x14ac:dyDescent="0.25">
      <c r="W131" s="3">
        <v>42849</v>
      </c>
      <c r="X131" s="2">
        <v>13310</v>
      </c>
      <c r="Y131" s="2">
        <f t="shared" si="3"/>
        <v>-9.0117158396745565E-4</v>
      </c>
    </row>
    <row r="132" spans="23:25" x14ac:dyDescent="0.25">
      <c r="W132" s="3">
        <v>42846</v>
      </c>
      <c r="X132" s="2">
        <v>13322</v>
      </c>
      <c r="Y132" s="2">
        <f t="shared" si="3"/>
        <v>-7.5060987087207127E-5</v>
      </c>
    </row>
    <row r="133" spans="23:25" x14ac:dyDescent="0.25">
      <c r="W133" s="3">
        <v>42845</v>
      </c>
      <c r="X133" s="2">
        <v>13323</v>
      </c>
      <c r="Y133" s="2">
        <f t="shared" si="3"/>
        <v>3.0027775918142882E-4</v>
      </c>
    </row>
    <row r="134" spans="23:25" x14ac:dyDescent="0.25">
      <c r="W134" s="3">
        <v>42844</v>
      </c>
      <c r="X134" s="2">
        <v>13319</v>
      </c>
      <c r="Y134" s="2">
        <f t="shared" ref="Y134:Y197" si="4">LN(X134/X135)</f>
        <v>1.5779392386301972E-3</v>
      </c>
    </row>
    <row r="135" spans="23:25" x14ac:dyDescent="0.25">
      <c r="W135" s="3">
        <v>42843</v>
      </c>
      <c r="X135" s="2">
        <v>13298</v>
      </c>
      <c r="Y135" s="2">
        <f t="shared" si="4"/>
        <v>9.0279873721373614E-4</v>
      </c>
    </row>
    <row r="136" spans="23:25" x14ac:dyDescent="0.25">
      <c r="W136" s="3">
        <v>42842</v>
      </c>
      <c r="X136" s="2">
        <v>13286</v>
      </c>
      <c r="Y136" s="2">
        <f t="shared" si="4"/>
        <v>9.0361451931618149E-4</v>
      </c>
    </row>
    <row r="137" spans="23:25" x14ac:dyDescent="0.25">
      <c r="W137" s="3">
        <v>42839</v>
      </c>
      <c r="X137" s="2">
        <v>13274</v>
      </c>
      <c r="Y137" s="2">
        <f t="shared" si="4"/>
        <v>1.3569545994714547E-3</v>
      </c>
    </row>
    <row r="138" spans="23:25" x14ac:dyDescent="0.25">
      <c r="W138" s="3">
        <v>42838</v>
      </c>
      <c r="X138" s="2">
        <v>13256</v>
      </c>
      <c r="Y138" s="2">
        <f t="shared" si="4"/>
        <v>-1.4322870037406952E-3</v>
      </c>
    </row>
    <row r="139" spans="23:25" x14ac:dyDescent="0.25">
      <c r="W139" s="3">
        <v>42837</v>
      </c>
      <c r="X139" s="2">
        <v>13275</v>
      </c>
      <c r="Y139" s="2">
        <f t="shared" si="4"/>
        <v>-4.5187529011116075E-4</v>
      </c>
    </row>
    <row r="140" spans="23:25" x14ac:dyDescent="0.25">
      <c r="W140" s="3">
        <v>42836</v>
      </c>
      <c r="X140" s="2">
        <v>13281</v>
      </c>
      <c r="Y140" s="2">
        <f t="shared" si="4"/>
        <v>-3.7640682493572664E-4</v>
      </c>
    </row>
    <row r="141" spans="23:25" x14ac:dyDescent="0.25">
      <c r="W141" s="3">
        <v>42835</v>
      </c>
      <c r="X141" s="2">
        <v>13286</v>
      </c>
      <c r="Y141" s="2">
        <f t="shared" si="4"/>
        <v>-2.6308881262762998E-3</v>
      </c>
    </row>
    <row r="142" spans="23:25" x14ac:dyDescent="0.25">
      <c r="W142" s="3">
        <v>42832</v>
      </c>
      <c r="X142" s="2">
        <v>13321</v>
      </c>
      <c r="Y142" s="2">
        <f t="shared" si="4"/>
        <v>-5.2534805516113014E-4</v>
      </c>
    </row>
    <row r="143" spans="23:25" x14ac:dyDescent="0.25">
      <c r="W143" s="3">
        <v>42831</v>
      </c>
      <c r="X143" s="2">
        <v>13328</v>
      </c>
      <c r="Y143" s="2">
        <f t="shared" si="4"/>
        <v>6.0042031224371802E-4</v>
      </c>
    </row>
    <row r="144" spans="23:25" x14ac:dyDescent="0.25">
      <c r="W144" s="3">
        <v>42830</v>
      </c>
      <c r="X144" s="2">
        <v>13320</v>
      </c>
      <c r="Y144" s="2">
        <f t="shared" si="4"/>
        <v>-8.2548501929683262E-4</v>
      </c>
    </row>
    <row r="145" spans="23:25" x14ac:dyDescent="0.25">
      <c r="W145" s="3">
        <v>42829</v>
      </c>
      <c r="X145" s="2">
        <v>13331</v>
      </c>
      <c r="Y145" s="2">
        <f t="shared" si="4"/>
        <v>4.5018007963159657E-4</v>
      </c>
    </row>
    <row r="146" spans="23:25" x14ac:dyDescent="0.25">
      <c r="W146" s="3">
        <v>42828</v>
      </c>
      <c r="X146" s="2">
        <v>13325</v>
      </c>
      <c r="Y146" s="2">
        <f t="shared" si="4"/>
        <v>2.2516606092047405E-4</v>
      </c>
    </row>
    <row r="147" spans="23:25" x14ac:dyDescent="0.25">
      <c r="W147" s="3">
        <v>42825</v>
      </c>
      <c r="X147" s="2">
        <v>13322</v>
      </c>
      <c r="Y147" s="2">
        <f t="shared" si="4"/>
        <v>4.5048427820928207E-4</v>
      </c>
    </row>
    <row r="148" spans="23:25" x14ac:dyDescent="0.25">
      <c r="W148" s="3">
        <v>42824</v>
      </c>
      <c r="X148" s="2">
        <v>13316</v>
      </c>
      <c r="Y148" s="2">
        <f t="shared" si="4"/>
        <v>1.5020653426670418E-4</v>
      </c>
    </row>
    <row r="149" spans="23:25" x14ac:dyDescent="0.25">
      <c r="W149" s="3">
        <v>42823</v>
      </c>
      <c r="X149" s="2">
        <v>13314</v>
      </c>
      <c r="Y149" s="2">
        <f t="shared" si="4"/>
        <v>-3.0039050991877066E-4</v>
      </c>
    </row>
    <row r="150" spans="23:25" x14ac:dyDescent="0.25">
      <c r="W150" s="3">
        <v>42822</v>
      </c>
      <c r="X150" s="2">
        <v>13318</v>
      </c>
      <c r="Y150" s="2">
        <f t="shared" si="4"/>
        <v>6.0087128141044248E-4</v>
      </c>
    </row>
    <row r="151" spans="23:25" x14ac:dyDescent="0.25">
      <c r="W151" s="3">
        <v>42821</v>
      </c>
      <c r="X151" s="2">
        <v>13310</v>
      </c>
      <c r="Y151" s="2">
        <f t="shared" si="4"/>
        <v>-1.276420190569693E-3</v>
      </c>
    </row>
    <row r="152" spans="23:25" x14ac:dyDescent="0.25">
      <c r="W152" s="3">
        <v>42818</v>
      </c>
      <c r="X152" s="2">
        <v>13327</v>
      </c>
      <c r="Y152" s="2">
        <f t="shared" si="4"/>
        <v>1.5008254568158223E-4</v>
      </c>
    </row>
    <row r="153" spans="23:25" x14ac:dyDescent="0.25">
      <c r="W153" s="3">
        <v>42817</v>
      </c>
      <c r="X153" s="2">
        <v>13325</v>
      </c>
      <c r="Y153" s="2">
        <f t="shared" si="4"/>
        <v>-3.0014256997287043E-4</v>
      </c>
    </row>
    <row r="154" spans="23:25" x14ac:dyDescent="0.25">
      <c r="W154" s="3">
        <v>42816</v>
      </c>
      <c r="X154" s="2">
        <v>13329</v>
      </c>
      <c r="Y154" s="2">
        <f t="shared" si="4"/>
        <v>7.505254029875481E-4</v>
      </c>
    </row>
    <row r="155" spans="23:25" x14ac:dyDescent="0.25">
      <c r="W155" s="3">
        <v>42815</v>
      </c>
      <c r="X155" s="2">
        <v>13319</v>
      </c>
      <c r="Y155" s="2">
        <f t="shared" si="4"/>
        <v>3.7547404038156462E-4</v>
      </c>
    </row>
    <row r="156" spans="23:25" x14ac:dyDescent="0.25">
      <c r="W156" s="3">
        <v>42814</v>
      </c>
      <c r="X156" s="2">
        <v>13314</v>
      </c>
      <c r="Y156" s="2">
        <f t="shared" si="4"/>
        <v>-2.3256696779755653E-3</v>
      </c>
    </row>
    <row r="157" spans="23:25" x14ac:dyDescent="0.25">
      <c r="W157" s="3">
        <v>42811</v>
      </c>
      <c r="X157" s="2">
        <v>13345</v>
      </c>
      <c r="Y157" s="2">
        <f t="shared" si="4"/>
        <v>-1.4985763552701414E-4</v>
      </c>
    </row>
    <row r="158" spans="23:25" x14ac:dyDescent="0.25">
      <c r="W158" s="3">
        <v>42810</v>
      </c>
      <c r="X158" s="2">
        <v>13347</v>
      </c>
      <c r="Y158" s="2">
        <f t="shared" si="4"/>
        <v>-1.2728840024956707E-3</v>
      </c>
    </row>
    <row r="159" spans="23:25" x14ac:dyDescent="0.25">
      <c r="W159" s="3">
        <v>42809</v>
      </c>
      <c r="X159" s="2">
        <v>13364</v>
      </c>
      <c r="Y159" s="2">
        <f t="shared" si="4"/>
        <v>-4.4886661934169492E-4</v>
      </c>
    </row>
    <row r="160" spans="23:25" x14ac:dyDescent="0.25">
      <c r="W160" s="3">
        <v>42808</v>
      </c>
      <c r="X160" s="2">
        <v>13370</v>
      </c>
      <c r="Y160" s="2">
        <f t="shared" si="4"/>
        <v>1.0476690324436838E-3</v>
      </c>
    </row>
    <row r="161" spans="23:25" x14ac:dyDescent="0.25">
      <c r="W161" s="3">
        <v>42807</v>
      </c>
      <c r="X161" s="2">
        <v>13356</v>
      </c>
      <c r="Y161" s="2">
        <f t="shared" si="4"/>
        <v>-1.4963342609377623E-3</v>
      </c>
    </row>
    <row r="162" spans="23:25" x14ac:dyDescent="0.25">
      <c r="W162" s="3">
        <v>42804</v>
      </c>
      <c r="X162" s="2">
        <v>13376</v>
      </c>
      <c r="Y162" s="2">
        <f t="shared" si="4"/>
        <v>-1.0461033607353093E-3</v>
      </c>
    </row>
    <row r="163" spans="23:25" x14ac:dyDescent="0.25">
      <c r="W163" s="3">
        <v>42803</v>
      </c>
      <c r="X163" s="2">
        <v>13390</v>
      </c>
      <c r="Y163" s="2">
        <f t="shared" si="4"/>
        <v>2.9917748568226541E-3</v>
      </c>
    </row>
    <row r="164" spans="23:25" x14ac:dyDescent="0.25">
      <c r="W164" s="3">
        <v>42802</v>
      </c>
      <c r="X164" s="2">
        <v>13350</v>
      </c>
      <c r="Y164" s="2">
        <f t="shared" si="4"/>
        <v>0</v>
      </c>
    </row>
    <row r="165" spans="23:25" x14ac:dyDescent="0.25">
      <c r="W165" s="3">
        <v>42801</v>
      </c>
      <c r="X165" s="2">
        <v>13350</v>
      </c>
      <c r="Y165" s="2">
        <f t="shared" si="4"/>
        <v>0</v>
      </c>
    </row>
    <row r="166" spans="23:25" x14ac:dyDescent="0.25">
      <c r="W166" s="3">
        <v>42800</v>
      </c>
      <c r="X166" s="2">
        <v>13350</v>
      </c>
      <c r="Y166" s="2">
        <f t="shared" si="4"/>
        <v>-2.4688599679789126E-3</v>
      </c>
    </row>
    <row r="167" spans="23:25" x14ac:dyDescent="0.25">
      <c r="W167" s="3">
        <v>42797</v>
      </c>
      <c r="X167" s="2">
        <v>13383</v>
      </c>
      <c r="Y167" s="2">
        <f t="shared" si="4"/>
        <v>1.944652819269199E-3</v>
      </c>
    </row>
    <row r="168" spans="23:25" x14ac:dyDescent="0.25">
      <c r="W168" s="3">
        <v>42796</v>
      </c>
      <c r="X168" s="2">
        <v>13357</v>
      </c>
      <c r="Y168" s="2">
        <f t="shared" si="4"/>
        <v>-4.4910180395551434E-4</v>
      </c>
    </row>
    <row r="169" spans="23:25" x14ac:dyDescent="0.25">
      <c r="W169" s="3">
        <v>42795</v>
      </c>
      <c r="X169" s="2">
        <v>13363</v>
      </c>
      <c r="Y169" s="2">
        <f t="shared" si="4"/>
        <v>1.8725895888093758E-3</v>
      </c>
    </row>
    <row r="170" spans="23:25" x14ac:dyDescent="0.25">
      <c r="W170" s="3">
        <v>42794</v>
      </c>
      <c r="X170" s="2">
        <v>13338</v>
      </c>
      <c r="Y170" s="2">
        <f t="shared" si="4"/>
        <v>-2.2489598655453042E-4</v>
      </c>
    </row>
    <row r="171" spans="23:25" x14ac:dyDescent="0.25">
      <c r="W171" s="3">
        <v>42793</v>
      </c>
      <c r="X171" s="2">
        <v>13341</v>
      </c>
      <c r="Y171" s="2">
        <f t="shared" si="4"/>
        <v>7.4985006512914138E-4</v>
      </c>
    </row>
    <row r="172" spans="23:25" x14ac:dyDescent="0.25">
      <c r="W172" s="3">
        <v>42790</v>
      </c>
      <c r="X172" s="2">
        <v>13331</v>
      </c>
      <c r="Y172" s="2">
        <f t="shared" si="4"/>
        <v>-1.4991382764180286E-3</v>
      </c>
    </row>
    <row r="173" spans="23:25" x14ac:dyDescent="0.25">
      <c r="W173" s="3">
        <v>42789</v>
      </c>
      <c r="X173" s="2">
        <v>13351</v>
      </c>
      <c r="Y173" s="2">
        <f t="shared" si="4"/>
        <v>-1.272502885134655E-3</v>
      </c>
    </row>
    <row r="174" spans="23:25" x14ac:dyDescent="0.25">
      <c r="W174" s="3">
        <v>42788</v>
      </c>
      <c r="X174" s="2">
        <v>13368</v>
      </c>
      <c r="Y174" s="2">
        <f t="shared" si="4"/>
        <v>-2.9917726475958884E-4</v>
      </c>
    </row>
    <row r="175" spans="23:25" x14ac:dyDescent="0.25">
      <c r="W175" s="3">
        <v>42787</v>
      </c>
      <c r="X175" s="2">
        <v>13372</v>
      </c>
      <c r="Y175" s="2">
        <f t="shared" si="4"/>
        <v>1.3470031221751706E-3</v>
      </c>
    </row>
    <row r="176" spans="23:25" x14ac:dyDescent="0.25">
      <c r="W176" s="3">
        <v>42786</v>
      </c>
      <c r="X176" s="2">
        <v>13354</v>
      </c>
      <c r="Y176" s="2">
        <f t="shared" si="4"/>
        <v>1.573800302355616E-3</v>
      </c>
    </row>
    <row r="177" spans="23:25" x14ac:dyDescent="0.25">
      <c r="W177" s="3">
        <v>42783</v>
      </c>
      <c r="X177" s="2">
        <v>13333</v>
      </c>
      <c r="Y177" s="2">
        <f t="shared" si="4"/>
        <v>8.2536114233373533E-4</v>
      </c>
    </row>
    <row r="178" spans="23:25" x14ac:dyDescent="0.25">
      <c r="W178" s="3">
        <v>42782</v>
      </c>
      <c r="X178" s="2">
        <v>13322</v>
      </c>
      <c r="Y178" s="2">
        <f t="shared" si="4"/>
        <v>3.7538947097970739E-4</v>
      </c>
    </row>
    <row r="179" spans="23:25" x14ac:dyDescent="0.25">
      <c r="W179" s="3">
        <v>42781</v>
      </c>
      <c r="X179" s="2">
        <v>13317</v>
      </c>
      <c r="Y179" s="2">
        <f t="shared" si="4"/>
        <v>-9.7571967060938953E-4</v>
      </c>
    </row>
    <row r="180" spans="23:25" x14ac:dyDescent="0.25">
      <c r="W180" s="3">
        <v>42780</v>
      </c>
      <c r="X180" s="2">
        <v>13330</v>
      </c>
      <c r="Y180" s="2">
        <f t="shared" si="4"/>
        <v>4.5021385918415284E-4</v>
      </c>
    </row>
    <row r="181" spans="23:25" x14ac:dyDescent="0.25">
      <c r="W181" s="3">
        <v>42779</v>
      </c>
      <c r="X181" s="2">
        <v>13324</v>
      </c>
      <c r="Y181" s="2">
        <f t="shared" si="4"/>
        <v>9.0103625258042427E-4</v>
      </c>
    </row>
    <row r="182" spans="23:25" x14ac:dyDescent="0.25">
      <c r="W182" s="3">
        <v>42776</v>
      </c>
      <c r="X182" s="2">
        <v>13312</v>
      </c>
      <c r="Y182" s="2">
        <f t="shared" si="4"/>
        <v>1.2778593838696968E-3</v>
      </c>
    </row>
    <row r="183" spans="23:25" x14ac:dyDescent="0.25">
      <c r="W183" s="3">
        <v>42775</v>
      </c>
      <c r="X183" s="2">
        <v>13295</v>
      </c>
      <c r="Y183" s="2">
        <f t="shared" si="4"/>
        <v>-2.404027902606781E-3</v>
      </c>
    </row>
    <row r="184" spans="23:25" x14ac:dyDescent="0.25">
      <c r="W184" s="3">
        <v>42774</v>
      </c>
      <c r="X184" s="2">
        <v>13327</v>
      </c>
      <c r="Y184" s="2">
        <f t="shared" si="4"/>
        <v>-1.5006002429118875E-4</v>
      </c>
    </row>
    <row r="185" spans="23:25" x14ac:dyDescent="0.25">
      <c r="W185" s="3">
        <v>42773</v>
      </c>
      <c r="X185" s="2">
        <v>13329</v>
      </c>
      <c r="Y185" s="2">
        <f t="shared" si="4"/>
        <v>6.7544750963797291E-4</v>
      </c>
    </row>
    <row r="186" spans="23:25" x14ac:dyDescent="0.25">
      <c r="W186" s="3">
        <v>42772</v>
      </c>
      <c r="X186" s="2">
        <v>13320</v>
      </c>
      <c r="Y186" s="2">
        <f t="shared" si="4"/>
        <v>-1.7252376480405135E-3</v>
      </c>
    </row>
    <row r="187" spans="23:25" x14ac:dyDescent="0.25">
      <c r="W187" s="3">
        <v>42769</v>
      </c>
      <c r="X187" s="2">
        <v>13343</v>
      </c>
      <c r="Y187" s="2">
        <f t="shared" si="4"/>
        <v>-5.9938564767432684E-4</v>
      </c>
    </row>
    <row r="188" spans="23:25" x14ac:dyDescent="0.25">
      <c r="W188" s="3">
        <v>42768</v>
      </c>
      <c r="X188" s="2">
        <v>13351</v>
      </c>
      <c r="Y188" s="2">
        <f t="shared" si="4"/>
        <v>-1.272502885134655E-3</v>
      </c>
    </row>
    <row r="189" spans="23:25" x14ac:dyDescent="0.25">
      <c r="W189" s="3">
        <v>42767</v>
      </c>
      <c r="X189" s="2">
        <v>13368</v>
      </c>
      <c r="Y189" s="2">
        <f t="shared" si="4"/>
        <v>-7.4802707892860547E-5</v>
      </c>
    </row>
    <row r="190" spans="23:25" x14ac:dyDescent="0.25">
      <c r="W190" s="3">
        <v>42766</v>
      </c>
      <c r="X190" s="2">
        <v>13369</v>
      </c>
      <c r="Y190" s="2">
        <f t="shared" si="4"/>
        <v>1.4971183273902015E-3</v>
      </c>
    </row>
    <row r="191" spans="23:25" x14ac:dyDescent="0.25">
      <c r="W191" s="3">
        <v>42765</v>
      </c>
      <c r="X191" s="2">
        <v>13349</v>
      </c>
      <c r="Y191" s="2">
        <f t="shared" si="4"/>
        <v>-8.2369243490438388E-4</v>
      </c>
    </row>
    <row r="192" spans="23:25" x14ac:dyDescent="0.25">
      <c r="W192" s="3">
        <v>42762</v>
      </c>
      <c r="X192" s="2">
        <v>13360</v>
      </c>
      <c r="Y192" s="2">
        <f t="shared" si="4"/>
        <v>2.0980076630064499E-3</v>
      </c>
    </row>
    <row r="193" spans="23:25" x14ac:dyDescent="0.25">
      <c r="W193" s="3">
        <v>42761</v>
      </c>
      <c r="X193" s="2">
        <v>13332</v>
      </c>
      <c r="Y193" s="2">
        <f t="shared" si="4"/>
        <v>-2.172855161263761E-3</v>
      </c>
    </row>
    <row r="194" spans="23:25" x14ac:dyDescent="0.25">
      <c r="W194" s="3">
        <v>42760</v>
      </c>
      <c r="X194" s="2">
        <v>13361</v>
      </c>
      <c r="Y194" s="2">
        <f t="shared" si="4"/>
        <v>2.9232116157692036E-3</v>
      </c>
    </row>
    <row r="195" spans="23:25" x14ac:dyDescent="0.25">
      <c r="W195" s="3">
        <v>42759</v>
      </c>
      <c r="X195" s="2">
        <v>13322</v>
      </c>
      <c r="Y195" s="2">
        <f t="shared" si="4"/>
        <v>-3.5217900099977621E-3</v>
      </c>
    </row>
    <row r="196" spans="23:25" x14ac:dyDescent="0.25">
      <c r="W196" s="3">
        <v>42758</v>
      </c>
      <c r="X196" s="2">
        <v>13369</v>
      </c>
      <c r="Y196" s="2">
        <f t="shared" si="4"/>
        <v>-3.0621032926016565E-3</v>
      </c>
    </row>
    <row r="197" spans="23:25" x14ac:dyDescent="0.25">
      <c r="W197" s="3">
        <v>42755</v>
      </c>
      <c r="X197" s="2">
        <v>13410</v>
      </c>
      <c r="Y197" s="2">
        <f t="shared" si="4"/>
        <v>2.5386409512414194E-3</v>
      </c>
    </row>
    <row r="198" spans="23:25" x14ac:dyDescent="0.25">
      <c r="W198" s="3">
        <v>42754</v>
      </c>
      <c r="X198" s="2">
        <v>13376</v>
      </c>
      <c r="Y198" s="2">
        <f t="shared" ref="Y198:Y261" si="5">LN(X198/X199)</f>
        <v>2.170415850331473E-3</v>
      </c>
    </row>
    <row r="199" spans="23:25" x14ac:dyDescent="0.25">
      <c r="W199" s="3">
        <v>42753</v>
      </c>
      <c r="X199" s="2">
        <v>13347</v>
      </c>
      <c r="Y199" s="2">
        <f t="shared" si="5"/>
        <v>1.0494753586930672E-3</v>
      </c>
    </row>
    <row r="200" spans="23:25" x14ac:dyDescent="0.25">
      <c r="W200" s="3">
        <v>42752</v>
      </c>
      <c r="X200" s="2">
        <v>13333</v>
      </c>
      <c r="Y200" s="2">
        <f t="shared" si="5"/>
        <v>-2.1726923699641226E-3</v>
      </c>
    </row>
    <row r="201" spans="23:25" x14ac:dyDescent="0.25">
      <c r="W201" s="3">
        <v>42751</v>
      </c>
      <c r="X201" s="2">
        <v>13362</v>
      </c>
      <c r="Y201" s="2">
        <f t="shared" si="5"/>
        <v>1.7977532931710625E-3</v>
      </c>
    </row>
    <row r="202" spans="23:25" x14ac:dyDescent="0.25">
      <c r="W202" s="3">
        <v>42748</v>
      </c>
      <c r="X202" s="2">
        <v>13338</v>
      </c>
      <c r="Y202" s="2">
        <f t="shared" si="5"/>
        <v>4.2826617920009493E-3</v>
      </c>
    </row>
    <row r="203" spans="23:25" x14ac:dyDescent="0.25">
      <c r="W203" s="3">
        <v>42747</v>
      </c>
      <c r="X203" s="2">
        <v>13281</v>
      </c>
      <c r="Y203" s="2">
        <f t="shared" si="5"/>
        <v>-2.85714480077978E-3</v>
      </c>
    </row>
    <row r="204" spans="23:25" x14ac:dyDescent="0.25">
      <c r="W204" s="3">
        <v>42746</v>
      </c>
      <c r="X204" s="2">
        <v>13319</v>
      </c>
      <c r="Y204" s="2">
        <f t="shared" si="5"/>
        <v>8.2622906266318946E-4</v>
      </c>
    </row>
    <row r="205" spans="23:25" x14ac:dyDescent="0.25">
      <c r="W205" s="3">
        <v>42745</v>
      </c>
      <c r="X205" s="2">
        <v>13308</v>
      </c>
      <c r="Y205" s="2">
        <f t="shared" si="5"/>
        <v>-4.0494993470553062E-3</v>
      </c>
    </row>
    <row r="206" spans="23:25" x14ac:dyDescent="0.25">
      <c r="W206" s="3">
        <v>42744</v>
      </c>
      <c r="X206" s="2">
        <v>13362</v>
      </c>
      <c r="Y206" s="2">
        <f t="shared" si="5"/>
        <v>-6.7332512924287845E-4</v>
      </c>
    </row>
    <row r="207" spans="23:25" x14ac:dyDescent="0.25">
      <c r="W207" s="3">
        <v>42741</v>
      </c>
      <c r="X207" s="2">
        <v>13371</v>
      </c>
      <c r="Y207" s="2">
        <f t="shared" si="5"/>
        <v>2.9919964319255672E-4</v>
      </c>
    </row>
    <row r="208" spans="23:25" x14ac:dyDescent="0.25">
      <c r="W208" s="3">
        <v>42740</v>
      </c>
      <c r="X208" s="2">
        <v>13367</v>
      </c>
      <c r="Y208" s="2">
        <f t="shared" si="5"/>
        <v>-5.4463521056675041E-3</v>
      </c>
    </row>
    <row r="209" spans="23:25" x14ac:dyDescent="0.25">
      <c r="W209" s="3">
        <v>42739</v>
      </c>
      <c r="X209" s="2">
        <v>13440</v>
      </c>
      <c r="Y209" s="2">
        <f t="shared" si="5"/>
        <v>-2.6749904493030014E-3</v>
      </c>
    </row>
    <row r="210" spans="23:25" x14ac:dyDescent="0.25">
      <c r="W210" s="3">
        <v>42738</v>
      </c>
      <c r="X210" s="2">
        <v>13476</v>
      </c>
      <c r="Y210" s="2">
        <f t="shared" si="5"/>
        <v>2.2264277059576385E-4</v>
      </c>
    </row>
    <row r="211" spans="23:25" x14ac:dyDescent="0.25">
      <c r="W211" s="3">
        <v>42734</v>
      </c>
      <c r="X211" s="2">
        <v>13473</v>
      </c>
      <c r="Y211" s="2">
        <f t="shared" si="5"/>
        <v>1.4845605727986186E-4</v>
      </c>
    </row>
    <row r="212" spans="23:25" x14ac:dyDescent="0.25">
      <c r="W212" s="3">
        <v>42733</v>
      </c>
      <c r="X212" s="2">
        <v>13471</v>
      </c>
      <c r="Y212" s="2">
        <f t="shared" si="5"/>
        <v>8.1690249984915826E-4</v>
      </c>
    </row>
    <row r="213" spans="23:25" x14ac:dyDescent="0.25">
      <c r="W213" s="3">
        <v>42732</v>
      </c>
      <c r="X213" s="2">
        <v>13460</v>
      </c>
      <c r="Y213" s="2">
        <f t="shared" si="5"/>
        <v>1.0406601697366892E-3</v>
      </c>
    </row>
    <row r="214" spans="23:25" x14ac:dyDescent="0.25">
      <c r="W214" s="3">
        <v>42731</v>
      </c>
      <c r="X214" s="2">
        <v>13446</v>
      </c>
      <c r="Y214" s="2">
        <f t="shared" si="5"/>
        <v>8.1842197939042841E-4</v>
      </c>
    </row>
    <row r="215" spans="23:25" x14ac:dyDescent="0.25">
      <c r="W215" s="3">
        <v>42730</v>
      </c>
      <c r="X215" s="2">
        <v>13435</v>
      </c>
      <c r="Y215" s="2">
        <f t="shared" si="5"/>
        <v>-1.2645518105686663E-3</v>
      </c>
    </row>
    <row r="216" spans="23:25" x14ac:dyDescent="0.25">
      <c r="W216" s="3">
        <v>42727</v>
      </c>
      <c r="X216" s="2">
        <v>13452</v>
      </c>
      <c r="Y216" s="2">
        <f t="shared" si="5"/>
        <v>-1.2629547386546363E-3</v>
      </c>
    </row>
    <row r="217" spans="23:25" x14ac:dyDescent="0.25">
      <c r="W217" s="3">
        <v>42726</v>
      </c>
      <c r="X217" s="2">
        <v>13469</v>
      </c>
      <c r="Y217" s="2">
        <f t="shared" si="5"/>
        <v>7.4272136509913843E-4</v>
      </c>
    </row>
    <row r="218" spans="23:25" x14ac:dyDescent="0.25">
      <c r="W218" s="3">
        <v>42725</v>
      </c>
      <c r="X218" s="2">
        <v>13459</v>
      </c>
      <c r="Y218" s="2">
        <f t="shared" si="5"/>
        <v>1.5615127536203009E-3</v>
      </c>
    </row>
    <row r="219" spans="23:25" x14ac:dyDescent="0.25">
      <c r="W219" s="3">
        <v>42724</v>
      </c>
      <c r="X219" s="2">
        <v>13438</v>
      </c>
      <c r="Y219" s="2">
        <f t="shared" si="5"/>
        <v>3.6530401827156974E-3</v>
      </c>
    </row>
    <row r="220" spans="23:25" x14ac:dyDescent="0.25">
      <c r="W220" s="3">
        <v>42723</v>
      </c>
      <c r="X220" s="2">
        <v>13389</v>
      </c>
      <c r="Y220" s="2">
        <f t="shared" si="5"/>
        <v>-4.4802868132955538E-4</v>
      </c>
    </row>
    <row r="221" spans="23:25" x14ac:dyDescent="0.25">
      <c r="W221" s="3">
        <v>42720</v>
      </c>
      <c r="X221" s="2">
        <v>13395</v>
      </c>
      <c r="Y221" s="2">
        <f t="shared" si="5"/>
        <v>8.2153931204926711E-4</v>
      </c>
    </row>
    <row r="222" spans="23:25" x14ac:dyDescent="0.25">
      <c r="W222" s="3">
        <v>42719</v>
      </c>
      <c r="X222" s="2">
        <v>13384</v>
      </c>
      <c r="Y222" s="2">
        <f t="shared" si="5"/>
        <v>6.7471580651326411E-3</v>
      </c>
    </row>
    <row r="223" spans="23:25" x14ac:dyDescent="0.25">
      <c r="W223" s="3">
        <v>42718</v>
      </c>
      <c r="X223" s="2">
        <v>13294</v>
      </c>
      <c r="Y223" s="2">
        <f t="shared" si="5"/>
        <v>-2.3291644325180963E-3</v>
      </c>
    </row>
    <row r="224" spans="23:25" x14ac:dyDescent="0.25">
      <c r="W224" s="3">
        <v>42717</v>
      </c>
      <c r="X224" s="2">
        <v>13325</v>
      </c>
      <c r="Y224" s="2">
        <f t="shared" si="5"/>
        <v>-4.5018007963168726E-4</v>
      </c>
    </row>
    <row r="225" spans="23:25" x14ac:dyDescent="0.25">
      <c r="W225" s="3">
        <v>42716</v>
      </c>
      <c r="X225" s="2">
        <v>13331</v>
      </c>
      <c r="Y225" s="2">
        <f t="shared" si="5"/>
        <v>9.005629126464733E-4</v>
      </c>
    </row>
    <row r="226" spans="23:25" x14ac:dyDescent="0.25">
      <c r="W226" s="3">
        <v>42713</v>
      </c>
      <c r="X226" s="2">
        <v>13319</v>
      </c>
      <c r="Y226" s="2">
        <f t="shared" si="5"/>
        <v>2.4054736097225745E-3</v>
      </c>
    </row>
    <row r="227" spans="23:25" x14ac:dyDescent="0.25">
      <c r="W227" s="3">
        <v>42712</v>
      </c>
      <c r="X227" s="2">
        <v>13287</v>
      </c>
      <c r="Y227" s="2">
        <f t="shared" si="5"/>
        <v>-3.4560515241505245E-3</v>
      </c>
    </row>
    <row r="228" spans="23:25" x14ac:dyDescent="0.25">
      <c r="W228" s="3">
        <v>42711</v>
      </c>
      <c r="X228" s="2">
        <v>13333</v>
      </c>
      <c r="Y228" s="2">
        <f t="shared" si="5"/>
        <v>-2.7712259805303774E-3</v>
      </c>
    </row>
    <row r="229" spans="23:25" x14ac:dyDescent="0.25">
      <c r="W229" s="3">
        <v>42710</v>
      </c>
      <c r="X229" s="2">
        <v>13370</v>
      </c>
      <c r="Y229" s="2">
        <f t="shared" si="5"/>
        <v>-5.2219439811517126E-3</v>
      </c>
    </row>
    <row r="230" spans="23:25" x14ac:dyDescent="0.25">
      <c r="W230" s="3">
        <v>42709</v>
      </c>
      <c r="X230" s="2">
        <v>13440</v>
      </c>
      <c r="Y230" s="2">
        <f t="shared" si="5"/>
        <v>-5.3428444104954695E-3</v>
      </c>
    </row>
    <row r="231" spans="23:25" x14ac:dyDescent="0.25">
      <c r="W231" s="3">
        <v>42706</v>
      </c>
      <c r="X231" s="2">
        <v>13512</v>
      </c>
      <c r="Y231" s="2">
        <f t="shared" si="5"/>
        <v>-3.9147666053961153E-3</v>
      </c>
    </row>
    <row r="232" spans="23:25" x14ac:dyDescent="0.25">
      <c r="W232" s="3">
        <v>42705</v>
      </c>
      <c r="X232" s="2">
        <v>13565</v>
      </c>
      <c r="Y232" s="2">
        <f t="shared" si="5"/>
        <v>7.3746316026612909E-4</v>
      </c>
    </row>
    <row r="233" spans="23:25" x14ac:dyDescent="0.25">
      <c r="W233" s="3">
        <v>42704</v>
      </c>
      <c r="X233" s="2">
        <v>13555</v>
      </c>
      <c r="Y233" s="2">
        <f t="shared" si="5"/>
        <v>-3.6879956162070936E-4</v>
      </c>
    </row>
    <row r="234" spans="23:25" x14ac:dyDescent="0.25">
      <c r="W234" s="3">
        <v>42703</v>
      </c>
      <c r="X234" s="2">
        <v>13560</v>
      </c>
      <c r="Y234" s="2">
        <f t="shared" si="5"/>
        <v>2.0670315937875491E-3</v>
      </c>
    </row>
    <row r="235" spans="23:25" x14ac:dyDescent="0.25">
      <c r="W235" s="3">
        <v>42702</v>
      </c>
      <c r="X235" s="2">
        <v>13532</v>
      </c>
      <c r="Y235" s="2">
        <f t="shared" si="5"/>
        <v>5.1742618591677696E-4</v>
      </c>
    </row>
    <row r="236" spans="23:25" x14ac:dyDescent="0.25">
      <c r="W236" s="3">
        <v>42699</v>
      </c>
      <c r="X236" s="2">
        <v>13525</v>
      </c>
      <c r="Y236" s="2">
        <f t="shared" si="5"/>
        <v>-2.4369542762286566E-3</v>
      </c>
    </row>
    <row r="237" spans="23:25" x14ac:dyDescent="0.25">
      <c r="W237" s="3">
        <v>42698</v>
      </c>
      <c r="X237" s="2">
        <v>13558</v>
      </c>
      <c r="Y237" s="2">
        <f t="shared" si="5"/>
        <v>5.0281087891094313E-3</v>
      </c>
    </row>
    <row r="238" spans="23:25" x14ac:dyDescent="0.25">
      <c r="W238" s="3">
        <v>42697</v>
      </c>
      <c r="X238" s="2">
        <v>13490</v>
      </c>
      <c r="Y238" s="2">
        <f t="shared" si="5"/>
        <v>3.4901457475488089E-3</v>
      </c>
    </row>
    <row r="239" spans="23:25" x14ac:dyDescent="0.25">
      <c r="W239" s="3">
        <v>42696</v>
      </c>
      <c r="X239" s="2">
        <v>13443</v>
      </c>
      <c r="Y239" s="2">
        <f t="shared" si="5"/>
        <v>2.7561565363496405E-3</v>
      </c>
    </row>
    <row r="240" spans="23:25" x14ac:dyDescent="0.25">
      <c r="W240" s="3">
        <v>42695</v>
      </c>
      <c r="X240" s="2">
        <v>13406</v>
      </c>
      <c r="Y240" s="2">
        <f t="shared" si="5"/>
        <v>-1.6397111820225969E-3</v>
      </c>
    </row>
    <row r="241" spans="23:25" x14ac:dyDescent="0.25">
      <c r="W241" s="3">
        <v>42692</v>
      </c>
      <c r="X241" s="2">
        <v>13428</v>
      </c>
      <c r="Y241" s="2">
        <f t="shared" si="5"/>
        <v>4.1043302271290064E-3</v>
      </c>
    </row>
    <row r="242" spans="23:25" x14ac:dyDescent="0.25">
      <c r="W242" s="3">
        <v>42691</v>
      </c>
      <c r="X242" s="2">
        <v>13373</v>
      </c>
      <c r="Y242" s="2">
        <f t="shared" si="5"/>
        <v>2.0959660341719928E-3</v>
      </c>
    </row>
    <row r="243" spans="23:25" x14ac:dyDescent="0.25">
      <c r="W243" s="3">
        <v>42690</v>
      </c>
      <c r="X243" s="2">
        <v>13345</v>
      </c>
      <c r="Y243" s="2">
        <f t="shared" si="5"/>
        <v>-1.7968111444979899E-3</v>
      </c>
    </row>
    <row r="244" spans="23:25" x14ac:dyDescent="0.25">
      <c r="W244" s="3">
        <v>42689</v>
      </c>
      <c r="X244" s="2">
        <v>13369</v>
      </c>
      <c r="Y244" s="2">
        <f t="shared" si="5"/>
        <v>-4.4869878108471251E-4</v>
      </c>
    </row>
    <row r="245" spans="23:25" x14ac:dyDescent="0.25">
      <c r="W245" s="3">
        <v>42688</v>
      </c>
      <c r="X245" s="2">
        <v>13375</v>
      </c>
      <c r="Y245" s="2">
        <f t="shared" si="5"/>
        <v>-5.9795203216716651E-4</v>
      </c>
    </row>
    <row r="246" spans="23:25" x14ac:dyDescent="0.25">
      <c r="W246" s="3">
        <v>42685</v>
      </c>
      <c r="X246" s="2">
        <v>13383</v>
      </c>
      <c r="Y246" s="2">
        <f t="shared" si="5"/>
        <v>1.8476450343956237E-2</v>
      </c>
    </row>
    <row r="247" spans="23:25" x14ac:dyDescent="0.25">
      <c r="W247" s="3">
        <v>42684</v>
      </c>
      <c r="X247" s="2">
        <v>13138</v>
      </c>
      <c r="Y247" s="2">
        <f t="shared" si="5"/>
        <v>8.3761664901089755E-4</v>
      </c>
    </row>
    <row r="248" spans="23:25" x14ac:dyDescent="0.25">
      <c r="W248" s="3">
        <v>42683</v>
      </c>
      <c r="X248" s="2">
        <v>13127</v>
      </c>
      <c r="Y248" s="2">
        <f t="shared" si="5"/>
        <v>3.2810681451328691E-3</v>
      </c>
    </row>
    <row r="249" spans="23:25" x14ac:dyDescent="0.25">
      <c r="W249" s="3">
        <v>42682</v>
      </c>
      <c r="X249" s="2">
        <v>13084</v>
      </c>
      <c r="Y249" s="2">
        <f t="shared" si="5"/>
        <v>-1.5284677140953704E-4</v>
      </c>
    </row>
    <row r="250" spans="23:25" x14ac:dyDescent="0.25">
      <c r="W250" s="3">
        <v>42681</v>
      </c>
      <c r="X250" s="2">
        <v>13086</v>
      </c>
      <c r="Y250" s="2">
        <f t="shared" si="5"/>
        <v>1.3764627087232354E-3</v>
      </c>
    </row>
    <row r="251" spans="23:25" x14ac:dyDescent="0.25">
      <c r="W251" s="3">
        <v>42678</v>
      </c>
      <c r="X251" s="2">
        <v>13068</v>
      </c>
      <c r="Y251" s="2">
        <f t="shared" si="5"/>
        <v>-5.3551621216282853E-4</v>
      </c>
    </row>
    <row r="252" spans="23:25" x14ac:dyDescent="0.25">
      <c r="W252" s="3">
        <v>42677</v>
      </c>
      <c r="X252" s="2">
        <v>13075</v>
      </c>
      <c r="Y252" s="2">
        <f t="shared" si="5"/>
        <v>1.3776215250850693E-3</v>
      </c>
    </row>
    <row r="253" spans="23:25" x14ac:dyDescent="0.25">
      <c r="W253" s="3">
        <v>42676</v>
      </c>
      <c r="X253" s="2">
        <v>13057</v>
      </c>
      <c r="Y253" s="2">
        <f t="shared" si="5"/>
        <v>7.6616614229054305E-4</v>
      </c>
    </row>
    <row r="254" spans="23:25" x14ac:dyDescent="0.25">
      <c r="W254" s="3">
        <v>42675</v>
      </c>
      <c r="X254" s="2">
        <v>13047</v>
      </c>
      <c r="Y254" s="2">
        <f t="shared" si="5"/>
        <v>-7.6643035101759394E-5</v>
      </c>
    </row>
    <row r="255" spans="23:25" x14ac:dyDescent="0.25">
      <c r="W255" s="3">
        <v>42674</v>
      </c>
      <c r="X255" s="2">
        <v>13048</v>
      </c>
      <c r="Y255" s="2">
        <f t="shared" si="5"/>
        <v>-2.2989386667787996E-4</v>
      </c>
    </row>
    <row r="256" spans="23:25" x14ac:dyDescent="0.25">
      <c r="W256" s="3">
        <v>42671</v>
      </c>
      <c r="X256" s="2">
        <v>13051</v>
      </c>
      <c r="Y256" s="2">
        <f t="shared" si="5"/>
        <v>1.3801566368079898E-3</v>
      </c>
    </row>
    <row r="257" spans="23:25" x14ac:dyDescent="0.25">
      <c r="W257" s="3">
        <v>42670</v>
      </c>
      <c r="X257" s="2">
        <v>13033</v>
      </c>
      <c r="Y257" s="2">
        <f t="shared" si="5"/>
        <v>2.2276001069238575E-3</v>
      </c>
    </row>
    <row r="258" spans="23:25" x14ac:dyDescent="0.25">
      <c r="W258" s="3">
        <v>42669</v>
      </c>
      <c r="X258" s="2">
        <v>13004</v>
      </c>
      <c r="Y258" s="2">
        <f t="shared" si="5"/>
        <v>-7.6896458955983831E-5</v>
      </c>
    </row>
    <row r="259" spans="23:25" x14ac:dyDescent="0.25">
      <c r="W259" s="3">
        <v>42668</v>
      </c>
      <c r="X259" s="2">
        <v>13005</v>
      </c>
      <c r="Y259" s="2">
        <f t="shared" si="5"/>
        <v>-5.3810971049019158E-4</v>
      </c>
    </row>
    <row r="260" spans="23:25" x14ac:dyDescent="0.25">
      <c r="W260" s="3">
        <v>42667</v>
      </c>
      <c r="X260" s="2">
        <v>13012</v>
      </c>
      <c r="Y260" s="2">
        <f t="shared" si="5"/>
        <v>-2.3029103599055303E-3</v>
      </c>
    </row>
    <row r="261" spans="23:25" x14ac:dyDescent="0.25">
      <c r="W261" s="3">
        <v>42664</v>
      </c>
      <c r="X261" s="2">
        <v>13042</v>
      </c>
      <c r="Y261" s="2">
        <f t="shared" si="5"/>
        <v>2.6103661655557525E-3</v>
      </c>
    </row>
    <row r="262" spans="23:25" x14ac:dyDescent="0.25">
      <c r="W262" s="3">
        <v>42663</v>
      </c>
      <c r="X262" s="2">
        <v>13008</v>
      </c>
      <c r="Y262" s="2">
        <f t="shared" ref="Y262:Y325" si="6">LN(X262/X263)</f>
        <v>0</v>
      </c>
    </row>
    <row r="263" spans="23:25" x14ac:dyDescent="0.25">
      <c r="W263" s="3">
        <v>42662</v>
      </c>
      <c r="X263" s="2">
        <v>13008</v>
      </c>
      <c r="Y263" s="2">
        <f t="shared" si="6"/>
        <v>-1.3060348339758343E-3</v>
      </c>
    </row>
    <row r="264" spans="23:25" x14ac:dyDescent="0.25">
      <c r="W264" s="3">
        <v>42661</v>
      </c>
      <c r="X264" s="2">
        <v>13025</v>
      </c>
      <c r="Y264" s="2">
        <f t="shared" si="6"/>
        <v>-3.3724259754682965E-3</v>
      </c>
    </row>
    <row r="265" spans="23:25" x14ac:dyDescent="0.25">
      <c r="W265" s="3">
        <v>42660</v>
      </c>
      <c r="X265" s="2">
        <v>13069</v>
      </c>
      <c r="Y265" s="2">
        <f t="shared" si="6"/>
        <v>2.7584110663161298E-3</v>
      </c>
    </row>
    <row r="266" spans="23:25" x14ac:dyDescent="0.25">
      <c r="W266" s="3">
        <v>42657</v>
      </c>
      <c r="X266" s="2">
        <v>13033</v>
      </c>
      <c r="Y266" s="2">
        <f t="shared" si="6"/>
        <v>-3.0644320311402429E-3</v>
      </c>
    </row>
    <row r="267" spans="23:25" x14ac:dyDescent="0.25">
      <c r="W267" s="3">
        <v>42656</v>
      </c>
      <c r="X267" s="2">
        <v>13073</v>
      </c>
      <c r="Y267" s="2">
        <f t="shared" si="6"/>
        <v>4.2160194295273543E-3</v>
      </c>
    </row>
    <row r="268" spans="23:25" x14ac:dyDescent="0.25">
      <c r="W268" s="3">
        <v>42655</v>
      </c>
      <c r="X268" s="2">
        <v>13018</v>
      </c>
      <c r="Y268" s="2">
        <f t="shared" si="6"/>
        <v>-1.0748561495484582E-3</v>
      </c>
    </row>
    <row r="269" spans="23:25" x14ac:dyDescent="0.25">
      <c r="W269" s="3">
        <v>42654</v>
      </c>
      <c r="X269" s="2">
        <v>13032</v>
      </c>
      <c r="Y269" s="2">
        <f t="shared" si="6"/>
        <v>4.2293115446506088E-3</v>
      </c>
    </row>
    <row r="270" spans="23:25" x14ac:dyDescent="0.25">
      <c r="W270" s="3">
        <v>42653</v>
      </c>
      <c r="X270" s="2">
        <v>12977</v>
      </c>
      <c r="Y270" s="2">
        <f t="shared" si="6"/>
        <v>-9.242856700534763E-4</v>
      </c>
    </row>
    <row r="271" spans="23:25" x14ac:dyDescent="0.25">
      <c r="W271" s="3">
        <v>42650</v>
      </c>
      <c r="X271" s="2">
        <v>12989</v>
      </c>
      <c r="Y271" s="2">
        <f t="shared" si="6"/>
        <v>1.5398829719370181E-4</v>
      </c>
    </row>
    <row r="272" spans="23:25" x14ac:dyDescent="0.25">
      <c r="W272" s="3">
        <v>42649</v>
      </c>
      <c r="X272" s="2">
        <v>12987</v>
      </c>
      <c r="Y272" s="2">
        <f t="shared" si="6"/>
        <v>-8.4664234420392533E-4</v>
      </c>
    </row>
    <row r="273" spans="23:25" x14ac:dyDescent="0.25">
      <c r="W273" s="3">
        <v>42648</v>
      </c>
      <c r="X273" s="2">
        <v>12998</v>
      </c>
      <c r="Y273" s="2">
        <f t="shared" si="6"/>
        <v>1.5398832731805209E-3</v>
      </c>
    </row>
    <row r="274" spans="23:25" x14ac:dyDescent="0.25">
      <c r="W274" s="3">
        <v>42647</v>
      </c>
      <c r="X274" s="2">
        <v>12978</v>
      </c>
      <c r="Y274" s="2">
        <f t="shared" si="6"/>
        <v>-3.8519317913963339E-4</v>
      </c>
    </row>
    <row r="275" spans="23:25" x14ac:dyDescent="0.25">
      <c r="W275" s="3">
        <v>42646</v>
      </c>
      <c r="X275" s="2">
        <v>12983</v>
      </c>
      <c r="Y275" s="2">
        <f t="shared" si="6"/>
        <v>-4.5341095928941614E-3</v>
      </c>
    </row>
    <row r="276" spans="23:25" x14ac:dyDescent="0.25">
      <c r="W276" s="3">
        <v>42643</v>
      </c>
      <c r="X276" s="2">
        <v>13042</v>
      </c>
      <c r="Y276" s="2">
        <f t="shared" si="6"/>
        <v>5.3817305259389924E-3</v>
      </c>
    </row>
    <row r="277" spans="23:25" x14ac:dyDescent="0.25">
      <c r="W277" s="3">
        <v>42642</v>
      </c>
      <c r="X277" s="2">
        <v>12972</v>
      </c>
      <c r="Y277" s="2">
        <f t="shared" si="6"/>
        <v>1.157005798397822E-3</v>
      </c>
    </row>
    <row r="278" spans="23:25" x14ac:dyDescent="0.25">
      <c r="W278" s="3">
        <v>42641</v>
      </c>
      <c r="X278" s="2">
        <v>12957</v>
      </c>
      <c r="Y278" s="2">
        <f t="shared" si="6"/>
        <v>1.5436863260035496E-4</v>
      </c>
    </row>
    <row r="279" spans="23:25" x14ac:dyDescent="0.25">
      <c r="W279" s="3">
        <v>42640</v>
      </c>
      <c r="X279" s="2">
        <v>12955</v>
      </c>
      <c r="Y279" s="2">
        <f t="shared" si="6"/>
        <v>-6.6164266606913808E-3</v>
      </c>
    </row>
    <row r="280" spans="23:25" x14ac:dyDescent="0.25">
      <c r="W280" s="3">
        <v>42639</v>
      </c>
      <c r="X280" s="2">
        <v>13041</v>
      </c>
      <c r="Y280" s="2">
        <f t="shared" si="6"/>
        <v>-3.0625550313252985E-3</v>
      </c>
    </row>
    <row r="281" spans="23:25" x14ac:dyDescent="0.25">
      <c r="W281" s="3">
        <v>42636</v>
      </c>
      <c r="X281" s="2">
        <v>13081</v>
      </c>
      <c r="Y281" s="2">
        <f t="shared" si="6"/>
        <v>5.3527051555211013E-4</v>
      </c>
    </row>
    <row r="282" spans="23:25" x14ac:dyDescent="0.25">
      <c r="W282" s="3">
        <v>42635</v>
      </c>
      <c r="X282" s="2">
        <v>13074</v>
      </c>
      <c r="Y282" s="2">
        <f t="shared" si="6"/>
        <v>-4.8071512968331535E-3</v>
      </c>
    </row>
    <row r="283" spans="23:25" x14ac:dyDescent="0.25">
      <c r="W283" s="3">
        <v>42634</v>
      </c>
      <c r="X283" s="2">
        <v>13137</v>
      </c>
      <c r="Y283" s="2">
        <f t="shared" si="6"/>
        <v>-6.0878169447348737E-4</v>
      </c>
    </row>
    <row r="284" spans="23:25" x14ac:dyDescent="0.25">
      <c r="W284" s="3">
        <v>42633</v>
      </c>
      <c r="X284" s="2">
        <v>13145</v>
      </c>
      <c r="Y284" s="2">
        <f t="shared" si="6"/>
        <v>-5.3238013197953629E-4</v>
      </c>
    </row>
    <row r="285" spans="23:25" x14ac:dyDescent="0.25">
      <c r="W285" s="3">
        <v>42632</v>
      </c>
      <c r="X285" s="2">
        <v>13152</v>
      </c>
      <c r="Y285" s="2">
        <f t="shared" si="6"/>
        <v>-2.2807617843198779E-4</v>
      </c>
    </row>
    <row r="286" spans="23:25" x14ac:dyDescent="0.25">
      <c r="W286" s="3">
        <v>42629</v>
      </c>
      <c r="X286" s="2">
        <v>13155</v>
      </c>
      <c r="Y286" s="2">
        <f t="shared" si="6"/>
        <v>-1.5191799351699207E-3</v>
      </c>
    </row>
    <row r="287" spans="23:25" x14ac:dyDescent="0.25">
      <c r="W287" s="3">
        <v>42628</v>
      </c>
      <c r="X287" s="2">
        <v>13175</v>
      </c>
      <c r="Y287" s="2">
        <f t="shared" si="6"/>
        <v>-2.2744513216695493E-3</v>
      </c>
    </row>
    <row r="288" spans="23:25" x14ac:dyDescent="0.25">
      <c r="W288" s="3">
        <v>42627</v>
      </c>
      <c r="X288" s="2">
        <v>13205</v>
      </c>
      <c r="Y288" s="2">
        <f t="shared" si="6"/>
        <v>2.8059018143815639E-3</v>
      </c>
    </row>
    <row r="289" spans="23:25" x14ac:dyDescent="0.25">
      <c r="W289" s="3">
        <v>42626</v>
      </c>
      <c r="X289" s="2">
        <v>13168</v>
      </c>
      <c r="Y289" s="2">
        <f t="shared" si="6"/>
        <v>-5.1507461246516929E-3</v>
      </c>
    </row>
    <row r="290" spans="23:25" x14ac:dyDescent="0.25">
      <c r="W290" s="3">
        <v>42625</v>
      </c>
      <c r="X290" s="2">
        <v>13236</v>
      </c>
      <c r="Y290" s="2">
        <f t="shared" si="6"/>
        <v>9.7176592227975669E-3</v>
      </c>
    </row>
    <row r="291" spans="23:25" x14ac:dyDescent="0.25">
      <c r="W291" s="3">
        <v>42622</v>
      </c>
      <c r="X291" s="2">
        <v>13108</v>
      </c>
      <c r="Y291" s="2">
        <f t="shared" si="6"/>
        <v>3.4389243321420039E-3</v>
      </c>
    </row>
    <row r="292" spans="23:25" x14ac:dyDescent="0.25">
      <c r="W292" s="3">
        <v>42621</v>
      </c>
      <c r="X292" s="2">
        <v>13063</v>
      </c>
      <c r="Y292" s="2">
        <f t="shared" si="6"/>
        <v>-1.6827294776829171E-3</v>
      </c>
    </row>
    <row r="293" spans="23:25" x14ac:dyDescent="0.25">
      <c r="W293" s="3">
        <v>42620</v>
      </c>
      <c r="X293" s="2">
        <v>13085</v>
      </c>
      <c r="Y293" s="2">
        <f t="shared" si="6"/>
        <v>-3.204641839161236E-3</v>
      </c>
    </row>
    <row r="294" spans="23:25" x14ac:dyDescent="0.25">
      <c r="W294" s="3">
        <v>42619</v>
      </c>
      <c r="X294" s="2">
        <v>13127</v>
      </c>
      <c r="Y294" s="2">
        <f t="shared" si="6"/>
        <v>-2.2067505055401284E-3</v>
      </c>
    </row>
    <row r="295" spans="23:25" x14ac:dyDescent="0.25">
      <c r="W295" s="3">
        <v>42618</v>
      </c>
      <c r="X295" s="2">
        <v>13156</v>
      </c>
      <c r="Y295" s="2">
        <f t="shared" si="6"/>
        <v>-6.8931833753139889E-3</v>
      </c>
    </row>
    <row r="296" spans="23:25" x14ac:dyDescent="0.25">
      <c r="W296" s="3">
        <v>42615</v>
      </c>
      <c r="X296" s="2">
        <v>13247</v>
      </c>
      <c r="Y296" s="2">
        <f t="shared" si="6"/>
        <v>-1.6593758521748886E-3</v>
      </c>
    </row>
    <row r="297" spans="23:25" x14ac:dyDescent="0.25">
      <c r="W297" s="3">
        <v>42614</v>
      </c>
      <c r="X297" s="2">
        <v>13269</v>
      </c>
      <c r="Y297" s="2">
        <f t="shared" si="6"/>
        <v>-7.5360789816689315E-5</v>
      </c>
    </row>
    <row r="298" spans="23:25" x14ac:dyDescent="0.25">
      <c r="W298" s="3">
        <v>42613</v>
      </c>
      <c r="X298" s="2">
        <v>13270</v>
      </c>
      <c r="Y298" s="2">
        <f t="shared" si="6"/>
        <v>1.5072725931022159E-4</v>
      </c>
    </row>
    <row r="299" spans="23:25" x14ac:dyDescent="0.25">
      <c r="W299" s="3">
        <v>42612</v>
      </c>
      <c r="X299" s="2">
        <v>13268</v>
      </c>
      <c r="Y299" s="2">
        <f t="shared" si="6"/>
        <v>7.5372150026326455E-5</v>
      </c>
    </row>
    <row r="300" spans="23:25" x14ac:dyDescent="0.25">
      <c r="W300" s="3">
        <v>42611</v>
      </c>
      <c r="X300" s="2">
        <v>13267</v>
      </c>
      <c r="Y300" s="2">
        <f t="shared" si="6"/>
        <v>4.1542414062365005E-3</v>
      </c>
    </row>
    <row r="301" spans="23:25" x14ac:dyDescent="0.25">
      <c r="W301" s="3">
        <v>42608</v>
      </c>
      <c r="X301" s="2">
        <v>13212</v>
      </c>
      <c r="Y301" s="2">
        <f t="shared" si="6"/>
        <v>-2.2680889741111552E-3</v>
      </c>
    </row>
    <row r="302" spans="23:25" x14ac:dyDescent="0.25">
      <c r="W302" s="3">
        <v>42607</v>
      </c>
      <c r="X302" s="2">
        <v>13242</v>
      </c>
      <c r="Y302" s="2">
        <f t="shared" si="6"/>
        <v>-7.5488793499513208E-4</v>
      </c>
    </row>
    <row r="303" spans="23:25" x14ac:dyDescent="0.25">
      <c r="W303" s="3">
        <v>42606</v>
      </c>
      <c r="X303" s="2">
        <v>13252</v>
      </c>
      <c r="Y303" s="2">
        <f t="shared" si="6"/>
        <v>2.2663755262630459E-3</v>
      </c>
    </row>
    <row r="304" spans="23:25" x14ac:dyDescent="0.25">
      <c r="W304" s="3">
        <v>42605</v>
      </c>
      <c r="X304" s="2">
        <v>13222</v>
      </c>
      <c r="Y304" s="2">
        <f t="shared" si="6"/>
        <v>-3.024803410842658E-4</v>
      </c>
    </row>
    <row r="305" spans="23:25" x14ac:dyDescent="0.25">
      <c r="W305" s="3">
        <v>42604</v>
      </c>
      <c r="X305" s="2">
        <v>13226</v>
      </c>
      <c r="Y305" s="2">
        <f t="shared" si="6"/>
        <v>4.7747258091998769E-3</v>
      </c>
    </row>
    <row r="306" spans="23:25" x14ac:dyDescent="0.25">
      <c r="W306" s="3">
        <v>42601</v>
      </c>
      <c r="X306" s="2">
        <v>13163</v>
      </c>
      <c r="Y306" s="2">
        <f t="shared" si="6"/>
        <v>3.2720799273275895E-3</v>
      </c>
    </row>
    <row r="307" spans="23:25" x14ac:dyDescent="0.25">
      <c r="W307" s="3">
        <v>42600</v>
      </c>
      <c r="X307" s="2">
        <v>13120</v>
      </c>
      <c r="Y307" s="2">
        <f t="shared" si="6"/>
        <v>-2.0558121985242749E-3</v>
      </c>
    </row>
    <row r="308" spans="23:25" x14ac:dyDescent="0.25">
      <c r="W308" s="3">
        <v>42599</v>
      </c>
      <c r="X308" s="2">
        <v>13147</v>
      </c>
      <c r="Y308" s="2">
        <f t="shared" si="6"/>
        <v>4.7270597323580609E-3</v>
      </c>
    </row>
    <row r="309" spans="23:25" x14ac:dyDescent="0.25">
      <c r="W309" s="3">
        <v>42598</v>
      </c>
      <c r="X309" s="2">
        <v>13085</v>
      </c>
      <c r="Y309" s="2">
        <f t="shared" si="6"/>
        <v>-3.8204393969943056E-4</v>
      </c>
    </row>
    <row r="310" spans="23:25" x14ac:dyDescent="0.25">
      <c r="W310" s="3">
        <v>42597</v>
      </c>
      <c r="X310" s="2">
        <v>13090</v>
      </c>
      <c r="Y310" s="2">
        <f t="shared" si="6"/>
        <v>-2.1367529497352197E-3</v>
      </c>
    </row>
    <row r="311" spans="23:25" x14ac:dyDescent="0.25">
      <c r="W311" s="3">
        <v>42594</v>
      </c>
      <c r="X311" s="2">
        <v>13118</v>
      </c>
      <c r="Y311" s="2">
        <f t="shared" si="6"/>
        <v>1.1441212490955978E-3</v>
      </c>
    </row>
    <row r="312" spans="23:25" x14ac:dyDescent="0.25">
      <c r="W312" s="3">
        <v>42593</v>
      </c>
      <c r="X312" s="2">
        <v>13103</v>
      </c>
      <c r="Y312" s="2">
        <f t="shared" si="6"/>
        <v>-7.6289292683894764E-4</v>
      </c>
    </row>
    <row r="313" spans="23:25" x14ac:dyDescent="0.25">
      <c r="W313" s="3">
        <v>42592</v>
      </c>
      <c r="X313" s="2">
        <v>13113</v>
      </c>
      <c r="Y313" s="2">
        <f t="shared" si="6"/>
        <v>-1.0670732719832538E-3</v>
      </c>
    </row>
    <row r="314" spans="23:25" x14ac:dyDescent="0.25">
      <c r="W314" s="3">
        <v>42591</v>
      </c>
      <c r="X314" s="2">
        <v>13127</v>
      </c>
      <c r="Y314" s="2">
        <f t="shared" si="6"/>
        <v>2.2856272241511216E-4</v>
      </c>
    </row>
    <row r="315" spans="23:25" x14ac:dyDescent="0.25">
      <c r="W315" s="3">
        <v>42590</v>
      </c>
      <c r="X315" s="2">
        <v>13124</v>
      </c>
      <c r="Y315" s="2">
        <f t="shared" si="6"/>
        <v>5.3351626584645861E-4</v>
      </c>
    </row>
    <row r="316" spans="23:25" x14ac:dyDescent="0.25">
      <c r="W316" s="3">
        <v>42587</v>
      </c>
      <c r="X316" s="2">
        <v>13117</v>
      </c>
      <c r="Y316" s="2">
        <f t="shared" si="6"/>
        <v>-1.9801986668624536E-3</v>
      </c>
    </row>
    <row r="317" spans="23:25" x14ac:dyDescent="0.25">
      <c r="W317" s="3">
        <v>42586</v>
      </c>
      <c r="X317" s="2">
        <v>13143</v>
      </c>
      <c r="Y317" s="2">
        <f t="shared" si="6"/>
        <v>1.6752973762924226E-3</v>
      </c>
    </row>
    <row r="318" spans="23:25" x14ac:dyDescent="0.25">
      <c r="W318" s="3">
        <v>42585</v>
      </c>
      <c r="X318" s="2">
        <v>13121</v>
      </c>
      <c r="Y318" s="2">
        <f t="shared" si="6"/>
        <v>2.3654202017700837E-3</v>
      </c>
    </row>
    <row r="319" spans="23:25" x14ac:dyDescent="0.25">
      <c r="W319" s="3">
        <v>42584</v>
      </c>
      <c r="X319" s="2">
        <v>13090</v>
      </c>
      <c r="Y319" s="2">
        <f t="shared" si="6"/>
        <v>3.2903576381975545E-3</v>
      </c>
    </row>
    <row r="320" spans="23:25" x14ac:dyDescent="0.25">
      <c r="W320" s="3">
        <v>42583</v>
      </c>
      <c r="X320" s="2">
        <v>13047</v>
      </c>
      <c r="Y320" s="2">
        <f t="shared" si="6"/>
        <v>-4.9696191579175148E-3</v>
      </c>
    </row>
    <row r="321" spans="23:25" x14ac:dyDescent="0.25">
      <c r="W321" s="3">
        <v>42580</v>
      </c>
      <c r="X321" s="2">
        <v>13112</v>
      </c>
      <c r="Y321" s="2">
        <f t="shared" si="6"/>
        <v>1.0682946456668006E-3</v>
      </c>
    </row>
    <row r="322" spans="23:25" x14ac:dyDescent="0.25">
      <c r="W322" s="3">
        <v>42579</v>
      </c>
      <c r="X322" s="2">
        <v>13098</v>
      </c>
      <c r="Y322" s="2">
        <f t="shared" si="6"/>
        <v>-2.9731296915091938E-3</v>
      </c>
    </row>
    <row r="323" spans="23:25" x14ac:dyDescent="0.25">
      <c r="W323" s="3">
        <v>42578</v>
      </c>
      <c r="X323" s="2">
        <v>13137</v>
      </c>
      <c r="Y323" s="2">
        <f t="shared" si="6"/>
        <v>-2.8884179400550693E-3</v>
      </c>
    </row>
    <row r="324" spans="23:25" x14ac:dyDescent="0.25">
      <c r="W324" s="3">
        <v>42577</v>
      </c>
      <c r="X324" s="2">
        <v>13175</v>
      </c>
      <c r="Y324" s="2">
        <f t="shared" si="6"/>
        <v>2.5078859517498856E-3</v>
      </c>
    </row>
    <row r="325" spans="23:25" x14ac:dyDescent="0.25">
      <c r="W325" s="3">
        <v>42576</v>
      </c>
      <c r="X325" s="2">
        <v>13142</v>
      </c>
      <c r="Y325" s="2">
        <f t="shared" si="6"/>
        <v>3.5827305160009669E-3</v>
      </c>
    </row>
    <row r="326" spans="23:25" x14ac:dyDescent="0.25">
      <c r="W326" s="3">
        <v>42573</v>
      </c>
      <c r="X326" s="2">
        <v>13095</v>
      </c>
      <c r="Y326" s="2">
        <f t="shared" ref="Y326:Y389" si="7">LN(X326/X327)</f>
        <v>-3.054134558365858E-4</v>
      </c>
    </row>
    <row r="327" spans="23:25" x14ac:dyDescent="0.25">
      <c r="W327" s="3">
        <v>42572</v>
      </c>
      <c r="X327" s="2">
        <v>13099</v>
      </c>
      <c r="Y327" s="2">
        <f t="shared" si="7"/>
        <v>-9.9195002601665792E-4</v>
      </c>
    </row>
    <row r="328" spans="23:25" x14ac:dyDescent="0.25">
      <c r="W328" s="3">
        <v>42571</v>
      </c>
      <c r="X328" s="2">
        <v>13112</v>
      </c>
      <c r="Y328" s="2">
        <f t="shared" si="7"/>
        <v>1.7556586319463594E-3</v>
      </c>
    </row>
    <row r="329" spans="23:25" x14ac:dyDescent="0.25">
      <c r="W329" s="3">
        <v>42570</v>
      </c>
      <c r="X329" s="2">
        <v>13089</v>
      </c>
      <c r="Y329" s="2">
        <f t="shared" si="7"/>
        <v>1.528117362386256E-4</v>
      </c>
    </row>
    <row r="330" spans="23:25" x14ac:dyDescent="0.25">
      <c r="W330" s="3">
        <v>42569</v>
      </c>
      <c r="X330" s="2">
        <v>13087</v>
      </c>
      <c r="Y330" s="2">
        <f t="shared" si="7"/>
        <v>-6.8746899549021424E-4</v>
      </c>
    </row>
    <row r="331" spans="23:25" x14ac:dyDescent="0.25">
      <c r="W331" s="3">
        <v>42566</v>
      </c>
      <c r="X331" s="2">
        <v>13096</v>
      </c>
      <c r="Y331" s="2">
        <f t="shared" si="7"/>
        <v>1.7578054891107665E-3</v>
      </c>
    </row>
    <row r="332" spans="23:25" x14ac:dyDescent="0.25">
      <c r="W332" s="3">
        <v>42565</v>
      </c>
      <c r="X332" s="2">
        <v>13073</v>
      </c>
      <c r="Y332" s="2">
        <f t="shared" si="7"/>
        <v>-9.939218678239989E-4</v>
      </c>
    </row>
    <row r="333" spans="23:25" x14ac:dyDescent="0.25">
      <c r="W333" s="3">
        <v>42564</v>
      </c>
      <c r="X333" s="2">
        <v>13086</v>
      </c>
      <c r="Y333" s="2">
        <f t="shared" si="7"/>
        <v>-2.5948270683959513E-3</v>
      </c>
    </row>
    <row r="334" spans="23:25" x14ac:dyDescent="0.25">
      <c r="W334" s="3">
        <v>42563</v>
      </c>
      <c r="X334" s="2">
        <v>13120</v>
      </c>
      <c r="Y334" s="2">
        <f t="shared" si="7"/>
        <v>9.9134487853446145E-4</v>
      </c>
    </row>
    <row r="335" spans="23:25" x14ac:dyDescent="0.25">
      <c r="W335" s="3">
        <v>42562</v>
      </c>
      <c r="X335" s="2">
        <v>13107</v>
      </c>
      <c r="Y335" s="2">
        <f t="shared" si="7"/>
        <v>-5.5540904369526696E-3</v>
      </c>
    </row>
    <row r="336" spans="23:25" x14ac:dyDescent="0.25">
      <c r="W336" s="3">
        <v>42559</v>
      </c>
      <c r="X336" s="2">
        <v>13180</v>
      </c>
      <c r="Y336" s="2">
        <f t="shared" si="7"/>
        <v>2.5829992329765919E-3</v>
      </c>
    </row>
    <row r="337" spans="23:25" x14ac:dyDescent="0.25">
      <c r="W337" s="3">
        <v>42558</v>
      </c>
      <c r="X337" s="2">
        <v>13146</v>
      </c>
      <c r="Y337" s="2">
        <f t="shared" si="7"/>
        <v>-4.7808856003420082E-3</v>
      </c>
    </row>
    <row r="338" spans="23:25" x14ac:dyDescent="0.25">
      <c r="W338" s="3">
        <v>42557</v>
      </c>
      <c r="X338" s="2">
        <v>13209</v>
      </c>
      <c r="Y338" s="2">
        <f t="shared" si="7"/>
        <v>4.5433894466250928E-4</v>
      </c>
    </row>
    <row r="339" spans="23:25" x14ac:dyDescent="0.25">
      <c r="W339" s="3">
        <v>42556</v>
      </c>
      <c r="X339" s="2">
        <v>13203</v>
      </c>
      <c r="Y339" s="2">
        <f t="shared" si="7"/>
        <v>5.9252680193767112E-3</v>
      </c>
    </row>
    <row r="340" spans="23:25" x14ac:dyDescent="0.25">
      <c r="W340" s="3">
        <v>42555</v>
      </c>
      <c r="X340" s="2">
        <v>13125</v>
      </c>
      <c r="Y340" s="2">
        <f t="shared" si="7"/>
        <v>7.6219515885037666E-4</v>
      </c>
    </row>
    <row r="341" spans="23:25" x14ac:dyDescent="0.25">
      <c r="W341" s="3">
        <v>42552</v>
      </c>
      <c r="X341" s="2">
        <v>13115</v>
      </c>
      <c r="Y341" s="2">
        <f t="shared" si="7"/>
        <v>-7.2175052153969398E-3</v>
      </c>
    </row>
    <row r="342" spans="23:25" x14ac:dyDescent="0.25">
      <c r="W342" s="3">
        <v>42551</v>
      </c>
      <c r="X342" s="2">
        <v>13210</v>
      </c>
      <c r="Y342" s="2">
        <f t="shared" si="7"/>
        <v>4.0201821505327787E-3</v>
      </c>
    </row>
    <row r="343" spans="23:25" x14ac:dyDescent="0.25">
      <c r="W343" s="3">
        <v>42550</v>
      </c>
      <c r="X343" s="2">
        <v>13157</v>
      </c>
      <c r="Y343" s="2">
        <f t="shared" si="7"/>
        <v>-2.3533888257834231E-3</v>
      </c>
    </row>
    <row r="344" spans="23:25" x14ac:dyDescent="0.25">
      <c r="W344" s="3">
        <v>42549</v>
      </c>
      <c r="X344" s="2">
        <v>13188</v>
      </c>
      <c r="Y344" s="2">
        <f t="shared" si="7"/>
        <v>-1.2283963198473307E-2</v>
      </c>
    </row>
    <row r="345" spans="23:25" x14ac:dyDescent="0.25">
      <c r="W345" s="3">
        <v>42548</v>
      </c>
      <c r="X345" s="2">
        <v>13351</v>
      </c>
      <c r="Y345" s="2">
        <f t="shared" si="7"/>
        <v>-2.9915511054712271E-3</v>
      </c>
    </row>
    <row r="346" spans="23:25" x14ac:dyDescent="0.25">
      <c r="W346" s="3">
        <v>42545</v>
      </c>
      <c r="X346" s="2">
        <v>13391</v>
      </c>
      <c r="Y346" s="2">
        <f t="shared" si="7"/>
        <v>1.0736241870525229E-2</v>
      </c>
    </row>
    <row r="347" spans="23:25" x14ac:dyDescent="0.25">
      <c r="W347" s="3">
        <v>42544</v>
      </c>
      <c r="X347" s="2">
        <v>13248</v>
      </c>
      <c r="Y347" s="2">
        <f t="shared" si="7"/>
        <v>-2.6384245074623715E-3</v>
      </c>
    </row>
    <row r="348" spans="23:25" x14ac:dyDescent="0.25">
      <c r="W348" s="3">
        <v>42543</v>
      </c>
      <c r="X348" s="2">
        <v>13283</v>
      </c>
      <c r="Y348" s="2">
        <f t="shared" si="7"/>
        <v>2.7139104482416894E-3</v>
      </c>
    </row>
    <row r="349" spans="23:25" x14ac:dyDescent="0.25">
      <c r="W349" s="3">
        <v>42542</v>
      </c>
      <c r="X349" s="2">
        <v>13247</v>
      </c>
      <c r="Y349" s="2">
        <f t="shared" si="7"/>
        <v>-3.7737273552495719E-4</v>
      </c>
    </row>
    <row r="350" spans="23:25" x14ac:dyDescent="0.25">
      <c r="W350" s="3">
        <v>42541</v>
      </c>
      <c r="X350" s="2">
        <v>13252</v>
      </c>
      <c r="Y350" s="2">
        <f t="shared" si="7"/>
        <v>-6.543590721257579E-3</v>
      </c>
    </row>
    <row r="351" spans="23:25" x14ac:dyDescent="0.25">
      <c r="W351" s="3">
        <v>42538</v>
      </c>
      <c r="X351" s="2">
        <v>13339</v>
      </c>
      <c r="Y351" s="2">
        <f t="shared" si="7"/>
        <v>-2.6952176231632334E-3</v>
      </c>
    </row>
    <row r="352" spans="23:25" x14ac:dyDescent="0.25">
      <c r="W352" s="3">
        <v>42537</v>
      </c>
      <c r="X352" s="2">
        <v>13375</v>
      </c>
      <c r="Y352" s="2">
        <f t="shared" si="7"/>
        <v>1.4964462201460136E-3</v>
      </c>
    </row>
    <row r="353" spans="23:25" x14ac:dyDescent="0.25">
      <c r="W353" s="3">
        <v>42536</v>
      </c>
      <c r="X353" s="2">
        <v>13355</v>
      </c>
      <c r="Y353" s="2">
        <f t="shared" si="7"/>
        <v>-2.8413358430608988E-3</v>
      </c>
    </row>
    <row r="354" spans="23:25" x14ac:dyDescent="0.25">
      <c r="W354" s="3">
        <v>42535</v>
      </c>
      <c r="X354" s="2">
        <v>13393</v>
      </c>
      <c r="Y354" s="2">
        <f t="shared" si="7"/>
        <v>7.1185344247219019E-3</v>
      </c>
    </row>
    <row r="355" spans="23:25" x14ac:dyDescent="0.25">
      <c r="W355" s="3">
        <v>42534</v>
      </c>
      <c r="X355" s="2">
        <v>13298</v>
      </c>
      <c r="Y355" s="2">
        <f t="shared" si="7"/>
        <v>3.008423608730638E-4</v>
      </c>
    </row>
    <row r="356" spans="23:25" x14ac:dyDescent="0.25">
      <c r="W356" s="3">
        <v>42531</v>
      </c>
      <c r="X356" s="2">
        <v>13294</v>
      </c>
      <c r="Y356" s="2">
        <f t="shared" si="7"/>
        <v>5.2669201021933855E-4</v>
      </c>
    </row>
    <row r="357" spans="23:25" x14ac:dyDescent="0.25">
      <c r="W357" s="3">
        <v>42530</v>
      </c>
      <c r="X357" s="2">
        <v>13287</v>
      </c>
      <c r="Y357" s="2">
        <f t="shared" si="7"/>
        <v>1.3556260548714858E-3</v>
      </c>
    </row>
    <row r="358" spans="23:25" x14ac:dyDescent="0.25">
      <c r="W358" s="3">
        <v>42529</v>
      </c>
      <c r="X358" s="2">
        <v>13269</v>
      </c>
      <c r="Y358" s="2">
        <f t="shared" si="7"/>
        <v>4.5228404208361264E-4</v>
      </c>
    </row>
    <row r="359" spans="23:25" x14ac:dyDescent="0.25">
      <c r="W359" s="3">
        <v>42528</v>
      </c>
      <c r="X359" s="2">
        <v>13263</v>
      </c>
      <c r="Y359" s="2">
        <f t="shared" si="7"/>
        <v>-8.0351876016359972E-3</v>
      </c>
    </row>
    <row r="360" spans="23:25" x14ac:dyDescent="0.25">
      <c r="W360" s="3">
        <v>42527</v>
      </c>
      <c r="X360" s="2">
        <v>13370</v>
      </c>
      <c r="Y360" s="2">
        <f t="shared" si="7"/>
        <v>-1.6688686970582192E-2</v>
      </c>
    </row>
    <row r="361" spans="23:25" x14ac:dyDescent="0.25">
      <c r="W361" s="3">
        <v>42524</v>
      </c>
      <c r="X361" s="2">
        <v>13595</v>
      </c>
      <c r="Y361" s="2">
        <f t="shared" si="7"/>
        <v>-3.5244914963030042E-3</v>
      </c>
    </row>
    <row r="362" spans="23:25" x14ac:dyDescent="0.25">
      <c r="W362" s="3">
        <v>42523</v>
      </c>
      <c r="X362" s="2">
        <v>13643</v>
      </c>
      <c r="Y362" s="2">
        <f t="shared" si="7"/>
        <v>-1.3184883246130062E-3</v>
      </c>
    </row>
    <row r="363" spans="23:25" x14ac:dyDescent="0.25">
      <c r="W363" s="3">
        <v>42522</v>
      </c>
      <c r="X363" s="2">
        <v>13661</v>
      </c>
      <c r="Y363" s="2">
        <f t="shared" si="7"/>
        <v>9.5206715602680304E-4</v>
      </c>
    </row>
    <row r="364" spans="23:25" x14ac:dyDescent="0.25">
      <c r="W364" s="3">
        <v>42521</v>
      </c>
      <c r="X364" s="2">
        <v>13648</v>
      </c>
      <c r="Y364" s="2">
        <f t="shared" si="7"/>
        <v>5.8633833400717353E-4</v>
      </c>
    </row>
    <row r="365" spans="23:25" x14ac:dyDescent="0.25">
      <c r="W365" s="3">
        <v>42520</v>
      </c>
      <c r="X365" s="2">
        <v>13640</v>
      </c>
      <c r="Y365" s="2">
        <f t="shared" si="7"/>
        <v>3.8931991731294968E-3</v>
      </c>
    </row>
    <row r="366" spans="23:25" x14ac:dyDescent="0.25">
      <c r="W366" s="3">
        <v>42517</v>
      </c>
      <c r="X366" s="2">
        <v>13587</v>
      </c>
      <c r="Y366" s="2">
        <f t="shared" si="7"/>
        <v>1.472103638754438E-4</v>
      </c>
    </row>
    <row r="367" spans="23:25" x14ac:dyDescent="0.25">
      <c r="W367" s="3">
        <v>42516</v>
      </c>
      <c r="X367" s="2">
        <v>13585</v>
      </c>
      <c r="Y367" s="2">
        <f t="shared" si="7"/>
        <v>-3.8204439973857701E-3</v>
      </c>
    </row>
    <row r="368" spans="23:25" x14ac:dyDescent="0.25">
      <c r="W368" s="3">
        <v>42515</v>
      </c>
      <c r="X368" s="2">
        <v>13637</v>
      </c>
      <c r="Y368" s="2">
        <f t="shared" si="7"/>
        <v>-7.3327222764329211E-5</v>
      </c>
    </row>
    <row r="369" spans="23:25" x14ac:dyDescent="0.25">
      <c r="W369" s="3">
        <v>42514</v>
      </c>
      <c r="X369" s="2">
        <v>13638</v>
      </c>
      <c r="Y369" s="2">
        <f t="shared" si="7"/>
        <v>4.703815816894592E-3</v>
      </c>
    </row>
    <row r="370" spans="23:25" x14ac:dyDescent="0.25">
      <c r="W370" s="3">
        <v>42513</v>
      </c>
      <c r="X370" s="2">
        <v>13574</v>
      </c>
      <c r="Y370" s="2">
        <f t="shared" si="7"/>
        <v>-2.501656811994055E-3</v>
      </c>
    </row>
    <row r="371" spans="23:25" x14ac:dyDescent="0.25">
      <c r="W371" s="3">
        <v>42510</v>
      </c>
      <c r="X371" s="2">
        <v>13608</v>
      </c>
      <c r="Y371" s="2">
        <f t="shared" si="7"/>
        <v>3.1649089826655242E-3</v>
      </c>
    </row>
    <row r="372" spans="23:25" x14ac:dyDescent="0.25">
      <c r="W372" s="3">
        <v>42509</v>
      </c>
      <c r="X372" s="2">
        <v>13565</v>
      </c>
      <c r="Y372" s="2">
        <f t="shared" si="7"/>
        <v>1.3731891410812732E-2</v>
      </c>
    </row>
    <row r="373" spans="23:25" x14ac:dyDescent="0.25">
      <c r="W373" s="3">
        <v>42508</v>
      </c>
      <c r="X373" s="2">
        <v>13380</v>
      </c>
      <c r="Y373" s="2">
        <f t="shared" si="7"/>
        <v>6.3730300050993038E-3</v>
      </c>
    </row>
    <row r="374" spans="23:25" x14ac:dyDescent="0.25">
      <c r="W374" s="3">
        <v>42507</v>
      </c>
      <c r="X374" s="2">
        <v>13295</v>
      </c>
      <c r="Y374" s="2">
        <f t="shared" si="7"/>
        <v>-1.1276077120371453E-3</v>
      </c>
    </row>
    <row r="375" spans="23:25" x14ac:dyDescent="0.25">
      <c r="W375" s="3">
        <v>42506</v>
      </c>
      <c r="X375" s="2">
        <v>13310</v>
      </c>
      <c r="Y375" s="2">
        <f t="shared" si="7"/>
        <v>-1.1263376448879825E-3</v>
      </c>
    </row>
    <row r="376" spans="23:25" x14ac:dyDescent="0.25">
      <c r="W376" s="3">
        <v>42503</v>
      </c>
      <c r="X376" s="2">
        <v>13325</v>
      </c>
      <c r="Y376" s="2">
        <f t="shared" si="7"/>
        <v>1.9531256208820701E-3</v>
      </c>
    </row>
    <row r="377" spans="23:25" x14ac:dyDescent="0.25">
      <c r="W377" s="3">
        <v>42502</v>
      </c>
      <c r="X377" s="2">
        <v>13299</v>
      </c>
      <c r="Y377" s="2">
        <f t="shared" si="7"/>
        <v>-7.5165367339292066E-4</v>
      </c>
    </row>
    <row r="378" spans="23:25" x14ac:dyDescent="0.25">
      <c r="W378" s="3">
        <v>42501</v>
      </c>
      <c r="X378" s="2">
        <v>13309</v>
      </c>
      <c r="Y378" s="2">
        <f t="shared" si="7"/>
        <v>1.7296488613695543E-3</v>
      </c>
    </row>
    <row r="379" spans="23:25" x14ac:dyDescent="0.25">
      <c r="W379" s="3">
        <v>42500</v>
      </c>
      <c r="X379" s="2">
        <v>13286</v>
      </c>
      <c r="Y379" s="2">
        <f t="shared" si="7"/>
        <v>-2.1052639354624272E-3</v>
      </c>
    </row>
    <row r="380" spans="23:25" x14ac:dyDescent="0.25">
      <c r="W380" s="3">
        <v>42499</v>
      </c>
      <c r="X380" s="2">
        <v>13314</v>
      </c>
      <c r="Y380" s="2">
        <f t="shared" si="7"/>
        <v>-2.5504477106157082E-3</v>
      </c>
    </row>
    <row r="381" spans="23:25" x14ac:dyDescent="0.25">
      <c r="W381" s="3">
        <v>42496</v>
      </c>
      <c r="X381" s="2">
        <v>13348</v>
      </c>
      <c r="Y381" s="2">
        <f t="shared" si="7"/>
        <v>4.4960660180381193E-4</v>
      </c>
    </row>
    <row r="382" spans="23:25" x14ac:dyDescent="0.25">
      <c r="W382" s="3">
        <v>42495</v>
      </c>
      <c r="X382" s="2">
        <v>13342</v>
      </c>
      <c r="Y382" s="2">
        <f t="shared" si="7"/>
        <v>6.0895575918617694E-3</v>
      </c>
    </row>
    <row r="383" spans="23:25" x14ac:dyDescent="0.25">
      <c r="W383" s="3">
        <v>42494</v>
      </c>
      <c r="X383" s="2">
        <v>13261</v>
      </c>
      <c r="Y383" s="2">
        <f t="shared" si="7"/>
        <v>5.5200714859772659E-3</v>
      </c>
    </row>
    <row r="384" spans="23:25" x14ac:dyDescent="0.25">
      <c r="W384" s="3">
        <v>42493</v>
      </c>
      <c r="X384" s="2">
        <v>13188</v>
      </c>
      <c r="Y384" s="2">
        <f t="shared" si="7"/>
        <v>2.2013900414809889E-3</v>
      </c>
    </row>
    <row r="385" spans="23:25" x14ac:dyDescent="0.25">
      <c r="W385" s="3">
        <v>42492</v>
      </c>
      <c r="X385" s="2">
        <v>13159</v>
      </c>
      <c r="Y385" s="2">
        <f t="shared" si="7"/>
        <v>-1.5945939063576411E-3</v>
      </c>
    </row>
    <row r="386" spans="23:25" x14ac:dyDescent="0.25">
      <c r="W386" s="3">
        <v>42489</v>
      </c>
      <c r="X386" s="2">
        <v>13180</v>
      </c>
      <c r="Y386" s="2">
        <f t="shared" si="7"/>
        <v>-7.584376548620417E-4</v>
      </c>
    </row>
    <row r="387" spans="23:25" x14ac:dyDescent="0.25">
      <c r="W387" s="3">
        <v>42488</v>
      </c>
      <c r="X387" s="2">
        <v>13190</v>
      </c>
      <c r="Y387" s="2">
        <f t="shared" si="7"/>
        <v>-9.0936653735587713E-4</v>
      </c>
    </row>
    <row r="388" spans="23:25" x14ac:dyDescent="0.25">
      <c r="W388" s="3">
        <v>42487</v>
      </c>
      <c r="X388" s="2">
        <v>13202</v>
      </c>
      <c r="Y388" s="2">
        <f t="shared" si="7"/>
        <v>-2.2721248251650808E-4</v>
      </c>
    </row>
    <row r="389" spans="23:25" x14ac:dyDescent="0.25">
      <c r="W389" s="3">
        <v>42486</v>
      </c>
      <c r="X389" s="2">
        <v>13205</v>
      </c>
      <c r="Y389" s="2">
        <f t="shared" si="7"/>
        <v>4.5447660227797369E-4</v>
      </c>
    </row>
    <row r="390" spans="23:25" x14ac:dyDescent="0.25">
      <c r="W390" s="3">
        <v>42485</v>
      </c>
      <c r="X390" s="2">
        <v>13199</v>
      </c>
      <c r="Y390" s="2">
        <f t="shared" ref="Y390:Y453" si="8">LN(X390/X391)</f>
        <v>3.7888834613830581E-4</v>
      </c>
    </row>
    <row r="391" spans="23:25" x14ac:dyDescent="0.25">
      <c r="W391" s="3">
        <v>42482</v>
      </c>
      <c r="X391" s="2">
        <v>13194</v>
      </c>
      <c r="Y391" s="2">
        <f t="shared" si="8"/>
        <v>3.1123113140375559E-3</v>
      </c>
    </row>
    <row r="392" spans="23:25" x14ac:dyDescent="0.25">
      <c r="W392" s="3">
        <v>42481</v>
      </c>
      <c r="X392" s="2">
        <v>13153</v>
      </c>
      <c r="Y392" s="2">
        <f t="shared" si="8"/>
        <v>6.8448875167455899E-4</v>
      </c>
    </row>
    <row r="393" spans="23:25" x14ac:dyDescent="0.25">
      <c r="W393" s="3">
        <v>42480</v>
      </c>
      <c r="X393" s="2">
        <v>13144</v>
      </c>
      <c r="Y393" s="2">
        <f t="shared" si="8"/>
        <v>6.0882802489456423E-4</v>
      </c>
    </row>
    <row r="394" spans="23:25" x14ac:dyDescent="0.25">
      <c r="W394" s="3">
        <v>42479</v>
      </c>
      <c r="X394" s="2">
        <v>13136</v>
      </c>
      <c r="Y394" s="2">
        <f t="shared" si="8"/>
        <v>-2.5849630451172338E-3</v>
      </c>
    </row>
    <row r="395" spans="23:25" x14ac:dyDescent="0.25">
      <c r="W395" s="3">
        <v>42478</v>
      </c>
      <c r="X395" s="2">
        <v>13170</v>
      </c>
      <c r="Y395" s="2">
        <f t="shared" si="8"/>
        <v>-6.0725673643843403E-4</v>
      </c>
    </row>
    <row r="396" spans="23:25" x14ac:dyDescent="0.25">
      <c r="W396" s="3">
        <v>42475</v>
      </c>
      <c r="X396" s="2">
        <v>13178</v>
      </c>
      <c r="Y396" s="2">
        <f t="shared" si="8"/>
        <v>-1.5175658273303239E-4</v>
      </c>
    </row>
    <row r="397" spans="23:25" x14ac:dyDescent="0.25">
      <c r="W397" s="3">
        <v>42474</v>
      </c>
      <c r="X397" s="2">
        <v>13180</v>
      </c>
      <c r="Y397" s="2">
        <f t="shared" si="8"/>
        <v>1.6705904105550674E-3</v>
      </c>
    </row>
    <row r="398" spans="23:25" x14ac:dyDescent="0.25">
      <c r="W398" s="3">
        <v>42473</v>
      </c>
      <c r="X398" s="2">
        <v>13158</v>
      </c>
      <c r="Y398" s="2">
        <f t="shared" si="8"/>
        <v>3.2733253449691085E-3</v>
      </c>
    </row>
    <row r="399" spans="23:25" x14ac:dyDescent="0.25">
      <c r="W399" s="3">
        <v>42472</v>
      </c>
      <c r="X399" s="2">
        <v>13115</v>
      </c>
      <c r="Y399" s="2">
        <f t="shared" si="8"/>
        <v>-1.4476744499438408E-3</v>
      </c>
    </row>
    <row r="400" spans="23:25" x14ac:dyDescent="0.25">
      <c r="W400" s="3">
        <v>42471</v>
      </c>
      <c r="X400" s="2">
        <v>13134</v>
      </c>
      <c r="Y400" s="2">
        <f t="shared" si="8"/>
        <v>-7.6109296618603385E-4</v>
      </c>
    </row>
    <row r="401" spans="23:25" x14ac:dyDescent="0.25">
      <c r="W401" s="3">
        <v>42468</v>
      </c>
      <c r="X401" s="2">
        <v>13144</v>
      </c>
      <c r="Y401" s="2">
        <f t="shared" si="8"/>
        <v>-1.4444827083037596E-3</v>
      </c>
    </row>
    <row r="402" spans="23:25" x14ac:dyDescent="0.25">
      <c r="W402" s="3">
        <v>42467</v>
      </c>
      <c r="X402" s="2">
        <v>13163</v>
      </c>
      <c r="Y402" s="2">
        <f t="shared" si="8"/>
        <v>-5.6816182534603649E-3</v>
      </c>
    </row>
    <row r="403" spans="23:25" x14ac:dyDescent="0.25">
      <c r="W403" s="3">
        <v>42466</v>
      </c>
      <c r="X403" s="2">
        <v>13238</v>
      </c>
      <c r="Y403" s="2">
        <f t="shared" si="8"/>
        <v>1.2093727853446699E-3</v>
      </c>
    </row>
    <row r="404" spans="23:25" x14ac:dyDescent="0.25">
      <c r="W404" s="3">
        <v>42465</v>
      </c>
      <c r="X404" s="2">
        <v>13222</v>
      </c>
      <c r="Y404" s="2">
        <f t="shared" si="8"/>
        <v>2.4231421821631046E-3</v>
      </c>
    </row>
    <row r="405" spans="23:25" x14ac:dyDescent="0.25">
      <c r="W405" s="3">
        <v>42464</v>
      </c>
      <c r="X405" s="2">
        <v>13190</v>
      </c>
      <c r="Y405" s="2">
        <f t="shared" si="8"/>
        <v>1.7452673550165452E-3</v>
      </c>
    </row>
    <row r="406" spans="23:25" x14ac:dyDescent="0.25">
      <c r="W406" s="3">
        <v>42461</v>
      </c>
      <c r="X406" s="2">
        <v>13167</v>
      </c>
      <c r="Y406" s="2">
        <f t="shared" si="8"/>
        <v>-5.4533195813131754E-3</v>
      </c>
    </row>
    <row r="407" spans="23:25" x14ac:dyDescent="0.25">
      <c r="W407" s="3">
        <v>42460</v>
      </c>
      <c r="X407" s="2">
        <v>13239</v>
      </c>
      <c r="Y407" s="2">
        <f t="shared" si="8"/>
        <v>-1.2832611687419576E-3</v>
      </c>
    </row>
    <row r="408" spans="23:25" x14ac:dyDescent="0.25">
      <c r="W408" s="3">
        <v>42459</v>
      </c>
      <c r="X408" s="2">
        <v>13256</v>
      </c>
      <c r="Y408" s="2">
        <f t="shared" si="8"/>
        <v>-1.0431222872310218E-2</v>
      </c>
    </row>
    <row r="409" spans="23:25" x14ac:dyDescent="0.25">
      <c r="W409" s="3">
        <v>42458</v>
      </c>
      <c r="X409" s="2">
        <v>13395</v>
      </c>
      <c r="Y409" s="2">
        <f t="shared" si="8"/>
        <v>3.8896002362884636E-3</v>
      </c>
    </row>
    <row r="410" spans="23:25" x14ac:dyDescent="0.25">
      <c r="W410" s="3">
        <v>42457</v>
      </c>
      <c r="X410" s="2">
        <v>13343</v>
      </c>
      <c r="Y410" s="2">
        <f t="shared" si="8"/>
        <v>7.2962826974959059E-3</v>
      </c>
    </row>
    <row r="411" spans="23:25" x14ac:dyDescent="0.25">
      <c r="W411" s="3">
        <v>42454</v>
      </c>
      <c r="X411" s="2">
        <v>13246</v>
      </c>
      <c r="Y411" s="2">
        <f t="shared" si="8"/>
        <v>-9.0552375641207608E-4</v>
      </c>
    </row>
    <row r="412" spans="23:25" x14ac:dyDescent="0.25">
      <c r="W412" s="3">
        <v>42453</v>
      </c>
      <c r="X412" s="2">
        <v>13258</v>
      </c>
      <c r="Y412" s="2">
        <f t="shared" si="8"/>
        <v>5.6730230433670141E-3</v>
      </c>
    </row>
    <row r="413" spans="23:25" x14ac:dyDescent="0.25">
      <c r="W413" s="3">
        <v>42452</v>
      </c>
      <c r="X413" s="2">
        <v>13183</v>
      </c>
      <c r="Y413" s="2">
        <f t="shared" si="8"/>
        <v>-7.5852391282971388E-5</v>
      </c>
    </row>
    <row r="414" spans="23:25" x14ac:dyDescent="0.25">
      <c r="W414" s="3">
        <v>42451</v>
      </c>
      <c r="X414" s="2">
        <v>13184</v>
      </c>
      <c r="Y414" s="2">
        <f t="shared" si="8"/>
        <v>2.4301348532918907E-3</v>
      </c>
    </row>
    <row r="415" spans="23:25" x14ac:dyDescent="0.25">
      <c r="W415" s="3">
        <v>42450</v>
      </c>
      <c r="X415" s="2">
        <v>13152</v>
      </c>
      <c r="Y415" s="2">
        <f t="shared" si="8"/>
        <v>2.6647394808154063E-3</v>
      </c>
    </row>
    <row r="416" spans="23:25" x14ac:dyDescent="0.25">
      <c r="W416" s="3">
        <v>42447</v>
      </c>
      <c r="X416" s="2">
        <v>13117</v>
      </c>
      <c r="Y416" s="2">
        <f t="shared" si="8"/>
        <v>3.207088882022023E-3</v>
      </c>
    </row>
    <row r="417" spans="23:25" x14ac:dyDescent="0.25">
      <c r="W417" s="3">
        <v>42446</v>
      </c>
      <c r="X417" s="2">
        <v>13075</v>
      </c>
      <c r="Y417" s="2">
        <f t="shared" si="8"/>
        <v>-1.4577738983793102E-2</v>
      </c>
    </row>
    <row r="418" spans="23:25" x14ac:dyDescent="0.25">
      <c r="W418" s="3">
        <v>42445</v>
      </c>
      <c r="X418" s="2">
        <v>13267</v>
      </c>
      <c r="Y418" s="2">
        <f t="shared" si="8"/>
        <v>7.7939178536862606E-3</v>
      </c>
    </row>
    <row r="419" spans="23:25" x14ac:dyDescent="0.25">
      <c r="W419" s="3">
        <v>42444</v>
      </c>
      <c r="X419" s="2">
        <v>13164</v>
      </c>
      <c r="Y419" s="2">
        <f t="shared" si="8"/>
        <v>8.1614426551918674E-3</v>
      </c>
    </row>
    <row r="420" spans="23:25" x14ac:dyDescent="0.25">
      <c r="W420" s="3">
        <v>42443</v>
      </c>
      <c r="X420" s="2">
        <v>13057</v>
      </c>
      <c r="Y420" s="2">
        <f t="shared" si="8"/>
        <v>-1.3776215250850923E-3</v>
      </c>
    </row>
    <row r="421" spans="23:25" x14ac:dyDescent="0.25">
      <c r="W421" s="3">
        <v>42440</v>
      </c>
      <c r="X421" s="2">
        <v>13075</v>
      </c>
      <c r="Y421" s="2">
        <f t="shared" si="8"/>
        <v>1.7606312199123903E-3</v>
      </c>
    </row>
    <row r="422" spans="23:25" x14ac:dyDescent="0.25">
      <c r="W422" s="3">
        <v>42439</v>
      </c>
      <c r="X422" s="2">
        <v>13052</v>
      </c>
      <c r="Y422" s="2">
        <f t="shared" si="8"/>
        <v>-8.012557652627008E-3</v>
      </c>
    </row>
    <row r="423" spans="23:25" x14ac:dyDescent="0.25">
      <c r="W423" s="3">
        <v>42438</v>
      </c>
      <c r="X423" s="2">
        <v>13157</v>
      </c>
      <c r="Y423" s="2">
        <f t="shared" si="8"/>
        <v>-2.2798951346999181E-4</v>
      </c>
    </row>
    <row r="424" spans="23:25" x14ac:dyDescent="0.25">
      <c r="W424" s="3">
        <v>42437</v>
      </c>
      <c r="X424" s="2">
        <v>13160</v>
      </c>
      <c r="Y424" s="2">
        <f t="shared" si="8"/>
        <v>5.7153899150620092E-3</v>
      </c>
    </row>
    <row r="425" spans="23:25" x14ac:dyDescent="0.25">
      <c r="W425" s="3">
        <v>42436</v>
      </c>
      <c r="X425" s="2">
        <v>13085</v>
      </c>
      <c r="Y425" s="2">
        <f t="shared" si="8"/>
        <v>-3.5854636572371116E-3</v>
      </c>
    </row>
    <row r="426" spans="23:25" x14ac:dyDescent="0.25">
      <c r="W426" s="3">
        <v>42433</v>
      </c>
      <c r="X426" s="2">
        <v>13132</v>
      </c>
      <c r="Y426" s="2">
        <f t="shared" si="8"/>
        <v>-7.5861386419892778E-3</v>
      </c>
    </row>
    <row r="427" spans="23:25" x14ac:dyDescent="0.25">
      <c r="W427" s="3">
        <v>42432</v>
      </c>
      <c r="X427" s="2">
        <v>13232</v>
      </c>
      <c r="Y427" s="2">
        <f t="shared" si="8"/>
        <v>-5.2010820898237102E-3</v>
      </c>
    </row>
    <row r="428" spans="23:25" x14ac:dyDescent="0.25">
      <c r="W428" s="3">
        <v>42431</v>
      </c>
      <c r="X428" s="2">
        <v>13301</v>
      </c>
      <c r="Y428" s="2">
        <f t="shared" si="8"/>
        <v>-3.4524201208552684E-3</v>
      </c>
    </row>
    <row r="429" spans="23:25" x14ac:dyDescent="0.25">
      <c r="W429" s="3">
        <v>42430</v>
      </c>
      <c r="X429" s="2">
        <v>13347</v>
      </c>
      <c r="Y429" s="2">
        <f t="shared" si="8"/>
        <v>-2.0956522900558222E-3</v>
      </c>
    </row>
    <row r="430" spans="23:25" x14ac:dyDescent="0.25">
      <c r="W430" s="3">
        <v>42429</v>
      </c>
      <c r="X430" s="2">
        <v>13375</v>
      </c>
      <c r="Y430" s="2">
        <f t="shared" si="8"/>
        <v>-5.2322757855498248E-4</v>
      </c>
    </row>
    <row r="431" spans="23:25" x14ac:dyDescent="0.25">
      <c r="W431" s="3">
        <v>42426</v>
      </c>
      <c r="X431" s="2">
        <v>13382</v>
      </c>
      <c r="Y431" s="2">
        <f t="shared" si="8"/>
        <v>-2.3138655593280722E-3</v>
      </c>
    </row>
    <row r="432" spans="23:25" x14ac:dyDescent="0.25">
      <c r="W432" s="3">
        <v>42425</v>
      </c>
      <c r="X432" s="2">
        <v>13413</v>
      </c>
      <c r="Y432" s="2">
        <f t="shared" si="8"/>
        <v>7.4557315971067925E-5</v>
      </c>
    </row>
    <row r="433" spans="23:25" x14ac:dyDescent="0.25">
      <c r="W433" s="3">
        <v>42424</v>
      </c>
      <c r="X433" s="2">
        <v>13412</v>
      </c>
      <c r="Y433" s="2">
        <f t="shared" si="8"/>
        <v>-1.19225051380636E-3</v>
      </c>
    </row>
    <row r="434" spans="23:25" x14ac:dyDescent="0.25">
      <c r="W434" s="3">
        <v>42423</v>
      </c>
      <c r="X434" s="2">
        <v>13428</v>
      </c>
      <c r="Y434" s="2">
        <f t="shared" si="8"/>
        <v>-8.1884844713861591E-4</v>
      </c>
    </row>
    <row r="435" spans="23:25" x14ac:dyDescent="0.25">
      <c r="W435" s="3">
        <v>42422</v>
      </c>
      <c r="X435" s="2">
        <v>13439</v>
      </c>
      <c r="Y435" s="2">
        <f t="shared" si="8"/>
        <v>-5.1952024226171864E-3</v>
      </c>
    </row>
    <row r="436" spans="23:25" x14ac:dyDescent="0.25">
      <c r="W436" s="3">
        <v>42419</v>
      </c>
      <c r="X436" s="2">
        <v>13509</v>
      </c>
      <c r="Y436" s="2">
        <f t="shared" si="8"/>
        <v>4.442470086389164E-4</v>
      </c>
    </row>
    <row r="437" spans="23:25" x14ac:dyDescent="0.25">
      <c r="W437" s="3">
        <v>42418</v>
      </c>
      <c r="X437" s="2">
        <v>13503</v>
      </c>
      <c r="Y437" s="2">
        <f t="shared" si="8"/>
        <v>-2.9618659972170983E-4</v>
      </c>
    </row>
    <row r="438" spans="23:25" x14ac:dyDescent="0.25">
      <c r="W438" s="3">
        <v>42417</v>
      </c>
      <c r="X438" s="2">
        <v>13507</v>
      </c>
      <c r="Y438" s="2">
        <f t="shared" si="8"/>
        <v>8.3265665820550505E-3</v>
      </c>
    </row>
    <row r="439" spans="23:25" x14ac:dyDescent="0.25">
      <c r="W439" s="3">
        <v>42416</v>
      </c>
      <c r="X439" s="2">
        <v>13395</v>
      </c>
      <c r="Y439" s="2">
        <f t="shared" si="8"/>
        <v>1.1951895050898418E-3</v>
      </c>
    </row>
    <row r="440" spans="23:25" x14ac:dyDescent="0.25">
      <c r="W440" s="3">
        <v>42415</v>
      </c>
      <c r="X440" s="2">
        <v>13379</v>
      </c>
      <c r="Y440" s="2">
        <f t="shared" si="8"/>
        <v>-8.2623567281823063E-3</v>
      </c>
    </row>
    <row r="441" spans="23:25" x14ac:dyDescent="0.25">
      <c r="W441" s="3">
        <v>42412</v>
      </c>
      <c r="X441" s="2">
        <v>13490</v>
      </c>
      <c r="Y441" s="2">
        <f t="shared" si="8"/>
        <v>2.0034882225668572E-3</v>
      </c>
    </row>
    <row r="442" spans="23:25" x14ac:dyDescent="0.25">
      <c r="W442" s="3">
        <v>42411</v>
      </c>
      <c r="X442" s="2">
        <v>13463</v>
      </c>
      <c r="Y442" s="2">
        <f t="shared" si="8"/>
        <v>5.9439781822855401E-4</v>
      </c>
    </row>
    <row r="443" spans="23:25" x14ac:dyDescent="0.25">
      <c r="W443" s="3">
        <v>42410</v>
      </c>
      <c r="X443" s="2">
        <v>13455</v>
      </c>
      <c r="Y443" s="2">
        <f t="shared" si="8"/>
        <v>-1.1600972459790132E-2</v>
      </c>
    </row>
    <row r="444" spans="23:25" x14ac:dyDescent="0.25">
      <c r="W444" s="3">
        <v>42409</v>
      </c>
      <c r="X444" s="2">
        <v>13612</v>
      </c>
      <c r="Y444" s="2">
        <f t="shared" si="8"/>
        <v>1.1025764651102878E-3</v>
      </c>
    </row>
    <row r="445" spans="23:25" x14ac:dyDescent="0.25">
      <c r="W445" s="3">
        <v>42408</v>
      </c>
      <c r="X445" s="2">
        <v>13597</v>
      </c>
      <c r="Y445" s="2">
        <f t="shared" si="8"/>
        <v>-1.9837631868381499E-3</v>
      </c>
    </row>
    <row r="446" spans="23:25" x14ac:dyDescent="0.25">
      <c r="W446" s="3">
        <v>42405</v>
      </c>
      <c r="X446" s="2">
        <v>13624</v>
      </c>
      <c r="Y446" s="2">
        <f t="shared" si="8"/>
        <v>-1.1737090549289277E-3</v>
      </c>
    </row>
    <row r="447" spans="23:25" x14ac:dyDescent="0.25">
      <c r="W447" s="3">
        <v>42404</v>
      </c>
      <c r="X447" s="2">
        <v>13640</v>
      </c>
      <c r="Y447" s="2">
        <f t="shared" si="8"/>
        <v>-9.4856603252474522E-3</v>
      </c>
    </row>
    <row r="448" spans="23:25" x14ac:dyDescent="0.25">
      <c r="W448" s="3">
        <v>42403</v>
      </c>
      <c r="X448" s="2">
        <v>13770</v>
      </c>
      <c r="Y448" s="2">
        <f t="shared" si="8"/>
        <v>5.7536300889444794E-3</v>
      </c>
    </row>
    <row r="449" spans="23:25" x14ac:dyDescent="0.25">
      <c r="W449" s="3">
        <v>42402</v>
      </c>
      <c r="X449" s="2">
        <v>13691</v>
      </c>
      <c r="Y449" s="2">
        <f t="shared" si="8"/>
        <v>4.3187125646590441E-3</v>
      </c>
    </row>
    <row r="450" spans="23:25" x14ac:dyDescent="0.25">
      <c r="W450" s="3">
        <v>42401</v>
      </c>
      <c r="X450" s="2">
        <v>13632</v>
      </c>
      <c r="Y450" s="2">
        <f t="shared" si="8"/>
        <v>-1.0653147084044136E-2</v>
      </c>
    </row>
    <row r="451" spans="23:25" x14ac:dyDescent="0.25">
      <c r="W451" s="3">
        <v>42398</v>
      </c>
      <c r="X451" s="2">
        <v>13778</v>
      </c>
      <c r="Y451" s="2">
        <f t="shared" si="8"/>
        <v>-6.8713879275844394E-3</v>
      </c>
    </row>
    <row r="452" spans="23:25" x14ac:dyDescent="0.25">
      <c r="W452" s="3">
        <v>42397</v>
      </c>
      <c r="X452" s="2">
        <v>13873</v>
      </c>
      <c r="Y452" s="2">
        <f t="shared" si="8"/>
        <v>-2.1622400891473879E-4</v>
      </c>
    </row>
    <row r="453" spans="23:25" x14ac:dyDescent="0.25">
      <c r="W453" s="3">
        <v>42396</v>
      </c>
      <c r="X453" s="2">
        <v>13876</v>
      </c>
      <c r="Y453" s="2">
        <f t="shared" si="8"/>
        <v>-7.2040922357833107E-4</v>
      </c>
    </row>
    <row r="454" spans="23:25" x14ac:dyDescent="0.25">
      <c r="W454" s="3">
        <v>42395</v>
      </c>
      <c r="X454" s="2">
        <v>13886</v>
      </c>
      <c r="Y454" s="2">
        <f t="shared" ref="Y454:Y517" si="9">LN(X454/X455)</f>
        <v>1.6577177748426785E-3</v>
      </c>
    </row>
    <row r="455" spans="23:25" x14ac:dyDescent="0.25">
      <c r="W455" s="3">
        <v>42394</v>
      </c>
      <c r="X455" s="2">
        <v>13863</v>
      </c>
      <c r="Y455" s="2">
        <f t="shared" si="9"/>
        <v>1.2992639333138144E-3</v>
      </c>
    </row>
    <row r="456" spans="23:25" x14ac:dyDescent="0.25">
      <c r="W456" s="3">
        <v>42391</v>
      </c>
      <c r="X456" s="2">
        <v>13845</v>
      </c>
      <c r="Y456" s="2">
        <f t="shared" si="9"/>
        <v>-4.4681538735486274E-3</v>
      </c>
    </row>
    <row r="457" spans="23:25" x14ac:dyDescent="0.25">
      <c r="W457" s="3">
        <v>42390</v>
      </c>
      <c r="X457" s="2">
        <v>13907</v>
      </c>
      <c r="Y457" s="2">
        <f t="shared" si="9"/>
        <v>-4.0902787463158487E-3</v>
      </c>
    </row>
    <row r="458" spans="23:25" x14ac:dyDescent="0.25">
      <c r="W458" s="3">
        <v>42389</v>
      </c>
      <c r="X458" s="2">
        <v>13964</v>
      </c>
      <c r="Y458" s="2">
        <f t="shared" si="9"/>
        <v>8.0529627026140124E-3</v>
      </c>
    </row>
    <row r="459" spans="23:25" x14ac:dyDescent="0.25">
      <c r="W459" s="3">
        <v>42388</v>
      </c>
      <c r="X459" s="2">
        <v>13852</v>
      </c>
      <c r="Y459" s="2">
        <f t="shared" si="9"/>
        <v>-3.8188611457526801E-3</v>
      </c>
    </row>
    <row r="460" spans="23:25" x14ac:dyDescent="0.25">
      <c r="W460" s="3">
        <v>42387</v>
      </c>
      <c r="X460" s="2">
        <v>13905</v>
      </c>
      <c r="Y460" s="2">
        <f t="shared" si="9"/>
        <v>-3.5951824942332685E-4</v>
      </c>
    </row>
    <row r="461" spans="23:25" x14ac:dyDescent="0.25">
      <c r="W461" s="3">
        <v>42384</v>
      </c>
      <c r="X461" s="2">
        <v>13910</v>
      </c>
      <c r="Y461" s="2">
        <f t="shared" si="9"/>
        <v>2.1569543887777485E-4</v>
      </c>
    </row>
    <row r="462" spans="23:25" x14ac:dyDescent="0.25">
      <c r="W462" s="3">
        <v>42383</v>
      </c>
      <c r="X462" s="2">
        <v>13907</v>
      </c>
      <c r="Y462" s="2">
        <f t="shared" si="9"/>
        <v>5.1906972575845207E-3</v>
      </c>
    </row>
    <row r="463" spans="23:25" x14ac:dyDescent="0.25">
      <c r="W463" s="3">
        <v>42382</v>
      </c>
      <c r="X463" s="2">
        <v>13835</v>
      </c>
      <c r="Y463" s="2">
        <f t="shared" si="9"/>
        <v>-5.4063926964622745E-3</v>
      </c>
    </row>
    <row r="464" spans="23:25" x14ac:dyDescent="0.25">
      <c r="W464" s="3">
        <v>42381</v>
      </c>
      <c r="X464" s="2">
        <v>13910</v>
      </c>
      <c r="Y464" s="2">
        <f t="shared" si="9"/>
        <v>3.4567224395586219E-3</v>
      </c>
    </row>
    <row r="465" spans="23:25" x14ac:dyDescent="0.25">
      <c r="W465" s="3">
        <v>42380</v>
      </c>
      <c r="X465" s="2">
        <v>13862</v>
      </c>
      <c r="Y465" s="2">
        <f t="shared" si="9"/>
        <v>-4.3908654313554851E-3</v>
      </c>
    </row>
    <row r="466" spans="23:25" x14ac:dyDescent="0.25">
      <c r="W466" s="3">
        <v>42377</v>
      </c>
      <c r="X466" s="2">
        <v>13923</v>
      </c>
      <c r="Y466" s="2">
        <f t="shared" si="9"/>
        <v>-2.8725314380641486E-4</v>
      </c>
    </row>
    <row r="467" spans="23:25" x14ac:dyDescent="0.25">
      <c r="W467" s="3">
        <v>42376</v>
      </c>
      <c r="X467" s="2">
        <v>13927</v>
      </c>
      <c r="Y467" s="2">
        <f t="shared" si="9"/>
        <v>-1.148188141928996E-3</v>
      </c>
    </row>
    <row r="468" spans="23:25" x14ac:dyDescent="0.25">
      <c r="W468" s="3">
        <v>42375</v>
      </c>
      <c r="X468" s="2">
        <v>13943</v>
      </c>
      <c r="Y468" s="2">
        <f t="shared" si="9"/>
        <v>3.6644553310564132E-3</v>
      </c>
    </row>
    <row r="469" spans="23:25" x14ac:dyDescent="0.25">
      <c r="W469" s="3">
        <v>42374</v>
      </c>
      <c r="X469" s="2">
        <v>13892</v>
      </c>
      <c r="Y469" s="2">
        <f t="shared" si="9"/>
        <v>-3.6644553310563317E-3</v>
      </c>
    </row>
    <row r="470" spans="23:25" x14ac:dyDescent="0.25">
      <c r="W470" s="3">
        <v>42373</v>
      </c>
      <c r="X470" s="2">
        <v>13943</v>
      </c>
      <c r="Y470" s="2">
        <f t="shared" si="9"/>
        <v>8.1374445362171251E-3</v>
      </c>
    </row>
    <row r="471" spans="23:25" x14ac:dyDescent="0.25">
      <c r="W471" s="3">
        <v>42370</v>
      </c>
      <c r="X471" s="2">
        <v>13830</v>
      </c>
      <c r="Y471" s="2">
        <f t="shared" si="9"/>
        <v>3.0414970220478989E-3</v>
      </c>
    </row>
    <row r="472" spans="23:25" x14ac:dyDescent="0.25">
      <c r="W472" s="3">
        <v>42369</v>
      </c>
      <c r="X472" s="2">
        <v>13788</v>
      </c>
      <c r="Y472" s="2">
        <f t="shared" si="9"/>
        <v>0</v>
      </c>
    </row>
    <row r="473" spans="23:25" x14ac:dyDescent="0.25">
      <c r="W473" s="3">
        <v>42368</v>
      </c>
      <c r="X473" s="2">
        <v>13788</v>
      </c>
      <c r="Y473" s="2">
        <f t="shared" si="9"/>
        <v>6.5488118789054622E-3</v>
      </c>
    </row>
    <row r="474" spans="23:25" x14ac:dyDescent="0.25">
      <c r="W474" s="3">
        <v>42367</v>
      </c>
      <c r="X474" s="2">
        <v>13698</v>
      </c>
      <c r="Y474" s="2">
        <f t="shared" si="9"/>
        <v>3.7301195197366466E-3</v>
      </c>
    </row>
    <row r="475" spans="23:25" x14ac:dyDescent="0.25">
      <c r="W475" s="3">
        <v>42366</v>
      </c>
      <c r="X475" s="2">
        <v>13647</v>
      </c>
      <c r="Y475" s="2">
        <f t="shared" si="9"/>
        <v>1.0997471690167588E-3</v>
      </c>
    </row>
    <row r="476" spans="23:25" x14ac:dyDescent="0.25">
      <c r="W476" s="3">
        <v>42363</v>
      </c>
      <c r="X476" s="2">
        <v>13632</v>
      </c>
      <c r="Y476" s="2">
        <f t="shared" si="9"/>
        <v>5.8702672657280446E-4</v>
      </c>
    </row>
    <row r="477" spans="23:25" x14ac:dyDescent="0.25">
      <c r="W477" s="3">
        <v>42362</v>
      </c>
      <c r="X477" s="2">
        <v>13624</v>
      </c>
      <c r="Y477" s="2">
        <f t="shared" si="9"/>
        <v>-1.9065782705815315E-3</v>
      </c>
    </row>
    <row r="478" spans="23:25" x14ac:dyDescent="0.25">
      <c r="W478" s="3">
        <v>42361</v>
      </c>
      <c r="X478" s="2">
        <v>13650</v>
      </c>
      <c r="Y478" s="2">
        <f t="shared" si="9"/>
        <v>-1.5372793188864781E-3</v>
      </c>
    </row>
    <row r="479" spans="23:25" x14ac:dyDescent="0.25">
      <c r="W479" s="3">
        <v>42360</v>
      </c>
      <c r="X479" s="2">
        <v>13671</v>
      </c>
      <c r="Y479" s="2">
        <f t="shared" si="9"/>
        <v>-9.9713333912169032E-3</v>
      </c>
    </row>
    <row r="480" spans="23:25" x14ac:dyDescent="0.25">
      <c r="W480" s="3">
        <v>42359</v>
      </c>
      <c r="X480" s="2">
        <v>13808</v>
      </c>
      <c r="Y480" s="2">
        <f t="shared" si="9"/>
        <v>-7.9348320815861469E-3</v>
      </c>
    </row>
    <row r="481" spans="23:25" x14ac:dyDescent="0.25">
      <c r="W481" s="3">
        <v>42356</v>
      </c>
      <c r="X481" s="2">
        <v>13918</v>
      </c>
      <c r="Y481" s="2">
        <f t="shared" si="9"/>
        <v>-6.5170137913185414E-3</v>
      </c>
    </row>
    <row r="482" spans="23:25" x14ac:dyDescent="0.25">
      <c r="W482" s="3">
        <v>42355</v>
      </c>
      <c r="X482" s="2">
        <v>14009</v>
      </c>
      <c r="Y482" s="2">
        <f t="shared" si="9"/>
        <v>-4.415961592141731E-3</v>
      </c>
    </row>
    <row r="483" spans="23:25" x14ac:dyDescent="0.25">
      <c r="W483" s="3">
        <v>42354</v>
      </c>
      <c r="X483" s="2">
        <v>14071</v>
      </c>
      <c r="Y483" s="2">
        <f t="shared" si="9"/>
        <v>1.7782840692898397E-3</v>
      </c>
    </row>
    <row r="484" spans="23:25" x14ac:dyDescent="0.25">
      <c r="W484" s="3">
        <v>42353</v>
      </c>
      <c r="X484" s="2">
        <v>14046</v>
      </c>
      <c r="Y484" s="2">
        <f t="shared" si="9"/>
        <v>-5.4670163500980615E-3</v>
      </c>
    </row>
    <row r="485" spans="23:25" x14ac:dyDescent="0.25">
      <c r="W485" s="3">
        <v>42352</v>
      </c>
      <c r="X485" s="2">
        <v>14123</v>
      </c>
      <c r="Y485" s="2">
        <f t="shared" si="9"/>
        <v>9.2474695133504242E-3</v>
      </c>
    </row>
    <row r="486" spans="23:25" x14ac:dyDescent="0.25">
      <c r="W486" s="3">
        <v>42349</v>
      </c>
      <c r="X486" s="2">
        <v>13993</v>
      </c>
      <c r="Y486" s="2">
        <f t="shared" si="9"/>
        <v>2.8626656635067234E-3</v>
      </c>
    </row>
    <row r="487" spans="23:25" x14ac:dyDescent="0.25">
      <c r="W487" s="3">
        <v>42348</v>
      </c>
      <c r="X487" s="2">
        <v>13953</v>
      </c>
      <c r="Y487" s="2">
        <f t="shared" si="9"/>
        <v>-4.5049952839659544E-3</v>
      </c>
    </row>
    <row r="488" spans="23:25" x14ac:dyDescent="0.25">
      <c r="W488" s="3">
        <v>42347</v>
      </c>
      <c r="X488" s="2">
        <v>14016</v>
      </c>
      <c r="Y488" s="2">
        <f t="shared" si="9"/>
        <v>8.814418027310993E-3</v>
      </c>
    </row>
    <row r="489" spans="23:25" x14ac:dyDescent="0.25">
      <c r="W489" s="3">
        <v>42346</v>
      </c>
      <c r="X489" s="2">
        <v>13893</v>
      </c>
      <c r="Y489" s="2">
        <f t="shared" si="9"/>
        <v>2.3059749355086191E-3</v>
      </c>
    </row>
    <row r="490" spans="23:25" x14ac:dyDescent="0.25">
      <c r="W490" s="3">
        <v>42345</v>
      </c>
      <c r="X490" s="2">
        <v>13861</v>
      </c>
      <c r="Y490" s="2">
        <f t="shared" si="9"/>
        <v>1.949811052823006E-3</v>
      </c>
    </row>
    <row r="491" spans="23:25" x14ac:dyDescent="0.25">
      <c r="W491" s="3">
        <v>42342</v>
      </c>
      <c r="X491" s="2">
        <v>13834</v>
      </c>
      <c r="Y491" s="2">
        <f t="shared" si="9"/>
        <v>-7.948264445321485E-4</v>
      </c>
    </row>
    <row r="492" spans="23:25" x14ac:dyDescent="0.25">
      <c r="W492" s="3">
        <v>42341</v>
      </c>
      <c r="X492" s="2">
        <v>13845</v>
      </c>
      <c r="Y492" s="2">
        <f t="shared" si="9"/>
        <v>4.7058910374127138E-3</v>
      </c>
    </row>
    <row r="493" spans="23:25" x14ac:dyDescent="0.25">
      <c r="W493" s="3">
        <v>42340</v>
      </c>
      <c r="X493" s="2">
        <v>13780</v>
      </c>
      <c r="Y493" s="2">
        <f t="shared" si="9"/>
        <v>-2.9023364011597014E-4</v>
      </c>
    </row>
    <row r="494" spans="23:25" x14ac:dyDescent="0.25">
      <c r="W494" s="3">
        <v>42339</v>
      </c>
      <c r="X494" s="2">
        <v>13784</v>
      </c>
      <c r="Y494" s="2">
        <f t="shared" si="9"/>
        <v>-4.560103446948344E-3</v>
      </c>
    </row>
    <row r="495" spans="23:25" x14ac:dyDescent="0.25">
      <c r="W495" s="3">
        <v>42338</v>
      </c>
      <c r="X495" s="2">
        <v>13847</v>
      </c>
      <c r="Y495" s="2">
        <f t="shared" si="9"/>
        <v>3.3275493666739464E-3</v>
      </c>
    </row>
    <row r="496" spans="23:25" x14ac:dyDescent="0.25">
      <c r="W496" s="3">
        <v>42335</v>
      </c>
      <c r="X496" s="2">
        <v>13801</v>
      </c>
      <c r="Y496" s="2">
        <f t="shared" si="9"/>
        <v>4.2842166970186186E-3</v>
      </c>
    </row>
    <row r="497" spans="23:25" x14ac:dyDescent="0.25">
      <c r="W497" s="3">
        <v>42334</v>
      </c>
      <c r="X497" s="2">
        <v>13742</v>
      </c>
      <c r="Y497" s="2">
        <f t="shared" si="9"/>
        <v>3.791197308526745E-3</v>
      </c>
    </row>
    <row r="498" spans="23:25" x14ac:dyDescent="0.25">
      <c r="W498" s="3">
        <v>42333</v>
      </c>
      <c r="X498" s="2">
        <v>13690</v>
      </c>
      <c r="Y498" s="2">
        <f t="shared" si="9"/>
        <v>-2.0431997767721673E-3</v>
      </c>
    </row>
    <row r="499" spans="23:25" x14ac:dyDescent="0.25">
      <c r="W499" s="3">
        <v>42332</v>
      </c>
      <c r="X499" s="2">
        <v>13718</v>
      </c>
      <c r="Y499" s="2">
        <f t="shared" si="9"/>
        <v>-2.9154519156950146E-4</v>
      </c>
    </row>
    <row r="500" spans="23:25" x14ac:dyDescent="0.25">
      <c r="W500" s="3">
        <v>42331</v>
      </c>
      <c r="X500" s="2">
        <v>13722</v>
      </c>
      <c r="Y500" s="2">
        <f t="shared" si="9"/>
        <v>7.2408434847754189E-3</v>
      </c>
    </row>
    <row r="501" spans="23:25" x14ac:dyDescent="0.25">
      <c r="W501" s="3">
        <v>42328</v>
      </c>
      <c r="X501" s="2">
        <v>13623</v>
      </c>
      <c r="Y501" s="2">
        <f t="shared" si="9"/>
        <v>-1.1095814255054463E-2</v>
      </c>
    </row>
    <row r="502" spans="23:25" x14ac:dyDescent="0.25">
      <c r="W502" s="3">
        <v>42327</v>
      </c>
      <c r="X502" s="2">
        <v>13775</v>
      </c>
      <c r="Y502" s="2">
        <f t="shared" si="9"/>
        <v>-3.1891017823694775E-3</v>
      </c>
    </row>
    <row r="503" spans="23:25" x14ac:dyDescent="0.25">
      <c r="W503" s="3">
        <v>42326</v>
      </c>
      <c r="X503" s="2">
        <v>13819</v>
      </c>
      <c r="Y503" s="2">
        <f t="shared" si="9"/>
        <v>5.2965841219340358E-3</v>
      </c>
    </row>
    <row r="504" spans="23:25" x14ac:dyDescent="0.25">
      <c r="W504" s="3">
        <v>42325</v>
      </c>
      <c r="X504" s="2">
        <v>13746</v>
      </c>
      <c r="Y504" s="2">
        <f t="shared" si="9"/>
        <v>-2.182214956832252E-4</v>
      </c>
    </row>
    <row r="505" spans="23:25" x14ac:dyDescent="0.25">
      <c r="W505" s="3">
        <v>42324</v>
      </c>
      <c r="X505" s="2">
        <v>13749</v>
      </c>
      <c r="Y505" s="2">
        <f t="shared" si="9"/>
        <v>4.6657517024541947E-3</v>
      </c>
    </row>
    <row r="506" spans="23:25" x14ac:dyDescent="0.25">
      <c r="W506" s="3">
        <v>42321</v>
      </c>
      <c r="X506" s="2">
        <v>13685</v>
      </c>
      <c r="Y506" s="2">
        <f t="shared" si="9"/>
        <v>6.4511623190933723E-3</v>
      </c>
    </row>
    <row r="507" spans="23:25" x14ac:dyDescent="0.25">
      <c r="W507" s="3">
        <v>42320</v>
      </c>
      <c r="X507" s="2">
        <v>13597</v>
      </c>
      <c r="Y507" s="2">
        <f t="shared" si="9"/>
        <v>-2.206125684573863E-4</v>
      </c>
    </row>
    <row r="508" spans="23:25" x14ac:dyDescent="0.25">
      <c r="W508" s="3">
        <v>42319</v>
      </c>
      <c r="X508" s="2">
        <v>13600</v>
      </c>
      <c r="Y508" s="2">
        <f t="shared" si="9"/>
        <v>-1.3960838448139684E-3</v>
      </c>
    </row>
    <row r="509" spans="23:25" x14ac:dyDescent="0.25">
      <c r="W509" s="3">
        <v>42318</v>
      </c>
      <c r="X509" s="2">
        <v>13619</v>
      </c>
      <c r="Y509" s="2">
        <f t="shared" si="9"/>
        <v>-1.8339879695790256E-3</v>
      </c>
    </row>
    <row r="510" spans="23:25" x14ac:dyDescent="0.25">
      <c r="W510" s="3">
        <v>42317</v>
      </c>
      <c r="X510" s="2">
        <v>13644</v>
      </c>
      <c r="Y510" s="2">
        <f t="shared" si="9"/>
        <v>5.8806402930070608E-3</v>
      </c>
    </row>
    <row r="511" spans="23:25" x14ac:dyDescent="0.25">
      <c r="W511" s="3">
        <v>42314</v>
      </c>
      <c r="X511" s="2">
        <v>13564</v>
      </c>
      <c r="Y511" s="2">
        <f t="shared" si="9"/>
        <v>1.5494155901578973E-3</v>
      </c>
    </row>
    <row r="512" spans="23:25" x14ac:dyDescent="0.25">
      <c r="W512" s="3">
        <v>42313</v>
      </c>
      <c r="X512" s="2">
        <v>13543</v>
      </c>
      <c r="Y512" s="2">
        <f t="shared" si="9"/>
        <v>-3.6912628229099305E-4</v>
      </c>
    </row>
    <row r="513" spans="23:25" x14ac:dyDescent="0.25">
      <c r="W513" s="3">
        <v>42312</v>
      </c>
      <c r="X513" s="2">
        <v>13548</v>
      </c>
      <c r="Y513" s="2">
        <f t="shared" si="9"/>
        <v>-1.1065620250525234E-3</v>
      </c>
    </row>
    <row r="514" spans="23:25" x14ac:dyDescent="0.25">
      <c r="W514" s="3">
        <v>42311</v>
      </c>
      <c r="X514" s="2">
        <v>13563</v>
      </c>
      <c r="Y514" s="2">
        <f t="shared" si="9"/>
        <v>-7.784998189938129E-3</v>
      </c>
    </row>
    <row r="515" spans="23:25" x14ac:dyDescent="0.25">
      <c r="W515" s="3">
        <v>42310</v>
      </c>
      <c r="X515" s="2">
        <v>13669</v>
      </c>
      <c r="Y515" s="2">
        <f t="shared" si="9"/>
        <v>-1.0967719448423338E-3</v>
      </c>
    </row>
    <row r="516" spans="23:25" x14ac:dyDescent="0.25">
      <c r="W516" s="3">
        <v>42307</v>
      </c>
      <c r="X516" s="2">
        <v>13684</v>
      </c>
      <c r="Y516" s="2">
        <f t="shared" si="9"/>
        <v>4.7613905285380292E-3</v>
      </c>
    </row>
    <row r="517" spans="23:25" x14ac:dyDescent="0.25">
      <c r="W517" s="3">
        <v>42306</v>
      </c>
      <c r="X517" s="2">
        <v>13619</v>
      </c>
      <c r="Y517" s="2">
        <f t="shared" si="9"/>
        <v>1.0258771102659296E-2</v>
      </c>
    </row>
    <row r="518" spans="23:25" x14ac:dyDescent="0.25">
      <c r="W518" s="3">
        <v>42305</v>
      </c>
      <c r="X518" s="2">
        <v>13480</v>
      </c>
      <c r="Y518" s="2">
        <f t="shared" ref="Y518:Y579" si="10">LN(X518/X519)</f>
        <v>-1.0552435299762821E-2</v>
      </c>
    </row>
    <row r="519" spans="23:25" x14ac:dyDescent="0.25">
      <c r="W519" s="3">
        <v>42304</v>
      </c>
      <c r="X519" s="2">
        <v>13623</v>
      </c>
      <c r="Y519" s="2">
        <f t="shared" si="10"/>
        <v>-1.8334499653995568E-3</v>
      </c>
    </row>
    <row r="520" spans="23:25" x14ac:dyDescent="0.25">
      <c r="W520" s="3">
        <v>42303</v>
      </c>
      <c r="X520" s="2">
        <v>13648</v>
      </c>
      <c r="Y520" s="2">
        <f t="shared" si="10"/>
        <v>1.9802712841187537E-3</v>
      </c>
    </row>
    <row r="521" spans="23:25" x14ac:dyDescent="0.25">
      <c r="W521" s="3">
        <v>42300</v>
      </c>
      <c r="X521" s="2">
        <v>13621</v>
      </c>
      <c r="Y521" s="2">
        <f t="shared" si="10"/>
        <v>-1.3939329501114147E-3</v>
      </c>
    </row>
    <row r="522" spans="23:25" x14ac:dyDescent="0.25">
      <c r="W522" s="3">
        <v>42299</v>
      </c>
      <c r="X522" s="2">
        <v>13640</v>
      </c>
      <c r="Y522" s="2">
        <f t="shared" si="10"/>
        <v>-6.1394725808872098E-3</v>
      </c>
    </row>
    <row r="523" spans="23:25" x14ac:dyDescent="0.25">
      <c r="W523" s="3">
        <v>42298</v>
      </c>
      <c r="X523" s="2">
        <v>13724</v>
      </c>
      <c r="Y523" s="2">
        <f t="shared" si="10"/>
        <v>2.991938598530195E-3</v>
      </c>
    </row>
    <row r="524" spans="23:25" x14ac:dyDescent="0.25">
      <c r="W524" s="3">
        <v>42297</v>
      </c>
      <c r="X524" s="2">
        <v>13683</v>
      </c>
      <c r="Y524" s="2">
        <f t="shared" si="10"/>
        <v>1.220603389598233E-2</v>
      </c>
    </row>
    <row r="525" spans="23:25" x14ac:dyDescent="0.25">
      <c r="W525" s="3">
        <v>42296</v>
      </c>
      <c r="X525" s="2">
        <v>13517</v>
      </c>
      <c r="Y525" s="2">
        <f t="shared" si="10"/>
        <v>-1.7001149824382587E-3</v>
      </c>
    </row>
    <row r="526" spans="23:25" x14ac:dyDescent="0.25">
      <c r="W526" s="3">
        <v>42293</v>
      </c>
      <c r="X526" s="2">
        <v>13540</v>
      </c>
      <c r="Y526" s="2">
        <f t="shared" si="10"/>
        <v>9.0511783434326937E-3</v>
      </c>
    </row>
    <row r="527" spans="23:25" x14ac:dyDescent="0.25">
      <c r="W527" s="3">
        <v>42292</v>
      </c>
      <c r="X527" s="2">
        <v>13418</v>
      </c>
      <c r="Y527" s="2">
        <f t="shared" si="10"/>
        <v>-1.4648482690321988E-2</v>
      </c>
    </row>
    <row r="528" spans="23:25" x14ac:dyDescent="0.25">
      <c r="W528" s="3">
        <v>42291</v>
      </c>
      <c r="X528" s="2">
        <v>13616</v>
      </c>
      <c r="Y528" s="2">
        <f t="shared" si="10"/>
        <v>-1.6144422674428079E-3</v>
      </c>
    </row>
    <row r="529" spans="23:25" x14ac:dyDescent="0.25">
      <c r="W529" s="3">
        <v>42290</v>
      </c>
      <c r="X529" s="2">
        <v>13638</v>
      </c>
      <c r="Y529" s="2">
        <f t="shared" si="10"/>
        <v>1.7008470358733985E-2</v>
      </c>
    </row>
    <row r="530" spans="23:25" x14ac:dyDescent="0.25">
      <c r="W530" s="3">
        <v>42289</v>
      </c>
      <c r="X530" s="2">
        <v>13408</v>
      </c>
      <c r="Y530" s="2">
        <f t="shared" si="10"/>
        <v>-2.9828486425483096E-4</v>
      </c>
    </row>
    <row r="531" spans="23:25" x14ac:dyDescent="0.25">
      <c r="W531" s="3">
        <v>42286</v>
      </c>
      <c r="X531" s="2">
        <v>13412</v>
      </c>
      <c r="Y531" s="2">
        <f t="shared" si="10"/>
        <v>-3.4803322113261023E-2</v>
      </c>
    </row>
    <row r="532" spans="23:25" x14ac:dyDescent="0.25">
      <c r="W532" s="3">
        <v>42285</v>
      </c>
      <c r="X532" s="2">
        <v>13887</v>
      </c>
      <c r="Y532" s="2">
        <f t="shared" si="10"/>
        <v>4.7639760953536552E-3</v>
      </c>
    </row>
    <row r="533" spans="23:25" x14ac:dyDescent="0.25">
      <c r="W533" s="3">
        <v>42284</v>
      </c>
      <c r="X533" s="2">
        <v>13821</v>
      </c>
      <c r="Y533" s="2">
        <f t="shared" si="10"/>
        <v>-2.9935953615401099E-2</v>
      </c>
    </row>
    <row r="534" spans="23:25" x14ac:dyDescent="0.25">
      <c r="W534" s="3">
        <v>42283</v>
      </c>
      <c r="X534" s="2">
        <v>14241</v>
      </c>
      <c r="Y534" s="2">
        <f t="shared" si="10"/>
        <v>-1.8230396340822314E-2</v>
      </c>
    </row>
    <row r="535" spans="23:25" x14ac:dyDescent="0.25">
      <c r="W535" s="3">
        <v>42282</v>
      </c>
      <c r="X535" s="2">
        <v>14503</v>
      </c>
      <c r="Y535" s="2">
        <f t="shared" si="10"/>
        <v>-9.8117360607649882E-3</v>
      </c>
    </row>
    <row r="536" spans="23:25" x14ac:dyDescent="0.25">
      <c r="W536" s="3">
        <v>42279</v>
      </c>
      <c r="X536" s="2">
        <v>14646</v>
      </c>
      <c r="Y536" s="2">
        <f t="shared" si="10"/>
        <v>-3.0678007494119846E-3</v>
      </c>
    </row>
    <row r="537" spans="23:25" x14ac:dyDescent="0.25">
      <c r="W537" s="3">
        <v>42278</v>
      </c>
      <c r="X537" s="2">
        <v>14691</v>
      </c>
      <c r="Y537" s="2">
        <f t="shared" si="10"/>
        <v>2.5899687324019744E-3</v>
      </c>
    </row>
    <row r="538" spans="23:25" x14ac:dyDescent="0.25">
      <c r="W538" s="3">
        <v>42277</v>
      </c>
      <c r="X538" s="2">
        <v>14653</v>
      </c>
      <c r="Y538" s="2">
        <f t="shared" si="10"/>
        <v>-2.589968732401908E-3</v>
      </c>
    </row>
    <row r="539" spans="23:25" x14ac:dyDescent="0.25">
      <c r="W539" s="3">
        <v>42276</v>
      </c>
      <c r="X539" s="2">
        <v>14691</v>
      </c>
      <c r="Y539" s="2">
        <f t="shared" si="10"/>
        <v>1.1578410964874109E-3</v>
      </c>
    </row>
    <row r="540" spans="23:25" x14ac:dyDescent="0.25">
      <c r="W540" s="3">
        <v>42275</v>
      </c>
      <c r="X540" s="2">
        <v>14674</v>
      </c>
      <c r="Y540" s="2">
        <f t="shared" si="10"/>
        <v>-1.2939696020067427E-3</v>
      </c>
    </row>
    <row r="541" spans="23:25" x14ac:dyDescent="0.25">
      <c r="W541" s="3">
        <v>42272</v>
      </c>
      <c r="X541" s="2">
        <v>14693</v>
      </c>
      <c r="Y541" s="2">
        <f t="shared" si="10"/>
        <v>6.1272425922148676E-4</v>
      </c>
    </row>
    <row r="542" spans="23:25" x14ac:dyDescent="0.25">
      <c r="W542" s="3">
        <v>42271</v>
      </c>
      <c r="X542" s="2">
        <v>14684</v>
      </c>
      <c r="Y542" s="2">
        <f t="shared" si="10"/>
        <v>2.5229292984177989E-3</v>
      </c>
    </row>
    <row r="543" spans="23:25" x14ac:dyDescent="0.25">
      <c r="W543" s="3">
        <v>42270</v>
      </c>
      <c r="X543" s="2">
        <v>14647</v>
      </c>
      <c r="Y543" s="2">
        <f t="shared" si="10"/>
        <v>6.5070951203489852E-3</v>
      </c>
    </row>
    <row r="544" spans="23:25" x14ac:dyDescent="0.25">
      <c r="W544" s="3">
        <v>42269</v>
      </c>
      <c r="X544" s="2">
        <v>14552</v>
      </c>
      <c r="Y544" s="2">
        <f t="shared" si="10"/>
        <v>4.5457754426868301E-3</v>
      </c>
    </row>
    <row r="545" spans="23:25" x14ac:dyDescent="0.25">
      <c r="W545" s="3">
        <v>42268</v>
      </c>
      <c r="X545" s="2">
        <v>14486</v>
      </c>
      <c r="Y545" s="2">
        <f t="shared" si="10"/>
        <v>7.761646726883468E-3</v>
      </c>
    </row>
    <row r="546" spans="23:25" x14ac:dyDescent="0.25">
      <c r="W546" s="3">
        <v>42265</v>
      </c>
      <c r="X546" s="2">
        <v>14374</v>
      </c>
      <c r="Y546" s="2">
        <f t="shared" si="10"/>
        <v>-5.8960389997384146E-3</v>
      </c>
    </row>
    <row r="547" spans="23:25" x14ac:dyDescent="0.25">
      <c r="W547" s="3">
        <v>42264</v>
      </c>
      <c r="X547" s="2">
        <v>14459</v>
      </c>
      <c r="Y547" s="2">
        <f t="shared" si="10"/>
        <v>0</v>
      </c>
    </row>
    <row r="548" spans="23:25" x14ac:dyDescent="0.25">
      <c r="W548" s="3">
        <v>42263</v>
      </c>
      <c r="X548" s="2">
        <v>14459</v>
      </c>
      <c r="Y548" s="2">
        <f t="shared" si="10"/>
        <v>3.5334501723343972E-3</v>
      </c>
    </row>
    <row r="549" spans="23:25" x14ac:dyDescent="0.25">
      <c r="W549" s="3">
        <v>42262</v>
      </c>
      <c r="X549" s="2">
        <v>14408</v>
      </c>
      <c r="Y549" s="2">
        <f t="shared" si="10"/>
        <v>5.2190369325763597E-3</v>
      </c>
    </row>
    <row r="550" spans="23:25" x14ac:dyDescent="0.25">
      <c r="W550" s="3">
        <v>42261</v>
      </c>
      <c r="X550" s="2">
        <v>14333</v>
      </c>
      <c r="Y550" s="2">
        <f t="shared" si="10"/>
        <v>7.6775435633047017E-4</v>
      </c>
    </row>
    <row r="551" spans="23:25" x14ac:dyDescent="0.25">
      <c r="W551" s="3">
        <v>42258</v>
      </c>
      <c r="X551" s="2">
        <v>14322</v>
      </c>
      <c r="Y551" s="2">
        <f t="shared" si="10"/>
        <v>-7.6775435633059193E-4</v>
      </c>
    </row>
    <row r="552" spans="23:25" x14ac:dyDescent="0.25">
      <c r="W552" s="3">
        <v>42257</v>
      </c>
      <c r="X552" s="2">
        <v>14333</v>
      </c>
      <c r="Y552" s="2">
        <f t="shared" si="10"/>
        <v>4.9659133349666497E-3</v>
      </c>
    </row>
    <row r="553" spans="23:25" x14ac:dyDescent="0.25">
      <c r="W553" s="3">
        <v>42256</v>
      </c>
      <c r="X553" s="2">
        <v>14262</v>
      </c>
      <c r="Y553" s="2">
        <f t="shared" si="10"/>
        <v>-1.2612993053264508E-3</v>
      </c>
    </row>
    <row r="554" spans="23:25" x14ac:dyDescent="0.25">
      <c r="W554" s="3">
        <v>42255</v>
      </c>
      <c r="X554" s="2">
        <v>14280</v>
      </c>
      <c r="Y554" s="2">
        <f t="shared" si="10"/>
        <v>9.8087305559189236E-4</v>
      </c>
    </row>
    <row r="555" spans="23:25" x14ac:dyDescent="0.25">
      <c r="W555" s="3">
        <v>42254</v>
      </c>
      <c r="X555" s="2">
        <v>14266</v>
      </c>
      <c r="Y555" s="2">
        <f t="shared" si="10"/>
        <v>6.6108968526208105E-3</v>
      </c>
    </row>
    <row r="556" spans="23:25" x14ac:dyDescent="0.25">
      <c r="W556" s="3">
        <v>42251</v>
      </c>
      <c r="X556" s="2">
        <v>14172</v>
      </c>
      <c r="Y556" s="2">
        <f t="shared" si="10"/>
        <v>1.4113330063643932E-4</v>
      </c>
    </row>
    <row r="557" spans="23:25" x14ac:dyDescent="0.25">
      <c r="W557" s="3">
        <v>42250</v>
      </c>
      <c r="X557" s="2">
        <v>14170</v>
      </c>
      <c r="Y557" s="2">
        <f t="shared" si="10"/>
        <v>2.3315798176934783E-3</v>
      </c>
    </row>
    <row r="558" spans="23:25" x14ac:dyDescent="0.25">
      <c r="W558" s="3">
        <v>42249</v>
      </c>
      <c r="X558" s="2">
        <v>14137</v>
      </c>
      <c r="Y558" s="2">
        <f t="shared" si="10"/>
        <v>2.7625305332115522E-3</v>
      </c>
    </row>
    <row r="559" spans="23:25" x14ac:dyDescent="0.25">
      <c r="W559" s="3">
        <v>42248</v>
      </c>
      <c r="X559" s="2">
        <v>14098</v>
      </c>
      <c r="Y559" s="2">
        <f t="shared" si="10"/>
        <v>2.2013145761248789E-3</v>
      </c>
    </row>
    <row r="560" spans="23:25" x14ac:dyDescent="0.25">
      <c r="W560" s="3">
        <v>42247</v>
      </c>
      <c r="X560" s="2">
        <v>14067</v>
      </c>
      <c r="Y560" s="2">
        <f t="shared" si="10"/>
        <v>5.9893227168453314E-3</v>
      </c>
    </row>
    <row r="561" spans="23:25" x14ac:dyDescent="0.25">
      <c r="W561" s="3">
        <v>42244</v>
      </c>
      <c r="X561" s="2">
        <v>13983</v>
      </c>
      <c r="Y561" s="2">
        <f t="shared" si="10"/>
        <v>-5.0048261867627569E-4</v>
      </c>
    </row>
    <row r="562" spans="23:25" x14ac:dyDescent="0.25">
      <c r="W562" s="3">
        <v>42243</v>
      </c>
      <c r="X562" s="2">
        <v>13990</v>
      </c>
      <c r="Y562" s="2">
        <f t="shared" si="10"/>
        <v>-1.0169699708623905E-2</v>
      </c>
    </row>
    <row r="563" spans="23:25" x14ac:dyDescent="0.25">
      <c r="W563" s="3">
        <v>42242</v>
      </c>
      <c r="X563" s="2">
        <v>14133</v>
      </c>
      <c r="Y563" s="2">
        <f t="shared" si="10"/>
        <v>5.6054356160078495E-3</v>
      </c>
    </row>
    <row r="564" spans="23:25" x14ac:dyDescent="0.25">
      <c r="W564" s="3">
        <v>42241</v>
      </c>
      <c r="X564" s="2">
        <v>14054</v>
      </c>
      <c r="Y564" s="2">
        <f t="shared" si="10"/>
        <v>2.8465699025121717E-4</v>
      </c>
    </row>
    <row r="565" spans="23:25" x14ac:dyDescent="0.25">
      <c r="W565" s="3">
        <v>42240</v>
      </c>
      <c r="X565" s="2">
        <v>14050</v>
      </c>
      <c r="Y565" s="2">
        <f t="shared" si="10"/>
        <v>7.7882570088038307E-3</v>
      </c>
    </row>
    <row r="566" spans="23:25" x14ac:dyDescent="0.25">
      <c r="W566" s="3">
        <v>42237</v>
      </c>
      <c r="X566" s="2">
        <v>13941</v>
      </c>
      <c r="Y566" s="2">
        <f t="shared" si="10"/>
        <v>4.0250180121880119E-3</v>
      </c>
    </row>
    <row r="567" spans="23:25" x14ac:dyDescent="0.25">
      <c r="W567" s="3">
        <v>42236</v>
      </c>
      <c r="X567" s="2">
        <v>13885</v>
      </c>
      <c r="Y567" s="2">
        <f t="shared" si="10"/>
        <v>3.0294310531649277E-3</v>
      </c>
    </row>
    <row r="568" spans="23:25" x14ac:dyDescent="0.25">
      <c r="W568" s="3">
        <v>42235</v>
      </c>
      <c r="X568" s="2">
        <v>13843</v>
      </c>
      <c r="Y568" s="2">
        <f t="shared" si="10"/>
        <v>3.11109754243887E-3</v>
      </c>
    </row>
    <row r="569" spans="23:25" x14ac:dyDescent="0.25">
      <c r="W569" s="3">
        <v>42234</v>
      </c>
      <c r="X569" s="2">
        <v>13800</v>
      </c>
      <c r="Y569" s="2">
        <f t="shared" si="10"/>
        <v>-1.5929335060436204E-3</v>
      </c>
    </row>
    <row r="570" spans="23:25" x14ac:dyDescent="0.25">
      <c r="W570" s="3">
        <v>42233</v>
      </c>
      <c r="X570" s="2">
        <v>13822</v>
      </c>
      <c r="Y570" s="2">
        <f t="shared" si="10"/>
        <v>2.5354064797105413E-3</v>
      </c>
    </row>
    <row r="571" spans="23:25" x14ac:dyDescent="0.25">
      <c r="W571" s="3">
        <v>42230</v>
      </c>
      <c r="X571" s="2">
        <v>13787</v>
      </c>
      <c r="Y571" s="2">
        <f t="shared" si="10"/>
        <v>1.3790602802535841E-3</v>
      </c>
    </row>
    <row r="572" spans="23:25" x14ac:dyDescent="0.25">
      <c r="W572" s="3">
        <v>42229</v>
      </c>
      <c r="X572" s="2">
        <v>13768</v>
      </c>
      <c r="Y572" s="2">
        <f t="shared" si="10"/>
        <v>-2.3215332539206698E-3</v>
      </c>
    </row>
    <row r="573" spans="23:25" x14ac:dyDescent="0.25">
      <c r="W573" s="3">
        <v>42228</v>
      </c>
      <c r="X573" s="2">
        <v>13800</v>
      </c>
      <c r="Y573" s="2">
        <f t="shared" si="10"/>
        <v>1.408422595443753E-2</v>
      </c>
    </row>
    <row r="574" spans="23:25" x14ac:dyDescent="0.25">
      <c r="W574" s="3">
        <v>42227</v>
      </c>
      <c r="X574" s="2">
        <v>13607</v>
      </c>
      <c r="Y574" s="2">
        <f t="shared" si="10"/>
        <v>4.1240208681446637E-3</v>
      </c>
    </row>
    <row r="575" spans="23:25" x14ac:dyDescent="0.25">
      <c r="W575" s="3">
        <v>42226</v>
      </c>
      <c r="X575" s="2">
        <v>13551</v>
      </c>
      <c r="Y575" s="2" t="e">
        <f t="shared" si="10"/>
        <v>#DIV/0!</v>
      </c>
    </row>
    <row r="576" spans="23:25" x14ac:dyDescent="0.25">
      <c r="W576" s="3"/>
      <c r="Y576" s="2" t="e">
        <f t="shared" si="10"/>
        <v>#NUM!</v>
      </c>
    </row>
    <row r="577" spans="23:25" x14ac:dyDescent="0.25">
      <c r="W577" s="3">
        <v>42222</v>
      </c>
      <c r="X577" s="2">
        <v>13529</v>
      </c>
      <c r="Y577" s="2">
        <f t="shared" si="10"/>
        <v>1.0353498928121856E-3</v>
      </c>
    </row>
    <row r="578" spans="23:25" x14ac:dyDescent="0.25">
      <c r="W578" s="3">
        <v>42221</v>
      </c>
      <c r="X578" s="2">
        <v>13515</v>
      </c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68"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F579"/>
  <sheetViews>
    <sheetView view="pageBreakPreview" zoomScale="85" zoomScaleNormal="85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USDILS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104</v>
      </c>
      <c r="W2" s="3">
        <f>D1</f>
        <v>43025</v>
      </c>
      <c r="AA2" s="2">
        <v>62</v>
      </c>
      <c r="AB2" s="2">
        <f ca="1">AVERAGE(OFFSET($X$5,0,0,AA2,1))</f>
        <v>3.5556209677419357</v>
      </c>
      <c r="AC2" s="46">
        <f ca="1">STDEV(OFFSET($Y$5,0,0,AA2,1))*SQRT(250)</f>
        <v>5.4908341075384219E-2</v>
      </c>
      <c r="AD2" s="2">
        <f ca="1">MAX(OFFSET($X$5,0,0,AA2,1))</f>
        <v>3.6269</v>
      </c>
      <c r="AE2" s="2">
        <f ca="1">MIN(OFFSET($X$5,0,0,AA2,1))</f>
        <v>3.4908999999999999</v>
      </c>
      <c r="AF2" s="2">
        <f ca="1">AD2-AE2</f>
        <v>0.13600000000000012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3.5582560000000005</v>
      </c>
      <c r="AC3" s="46">
        <f ca="1">STDEV(OFFSET($Y$5,0,0,AA3,1))*SQRT(250)</f>
        <v>5.2475408521996059E-2</v>
      </c>
      <c r="AD3" s="2">
        <f ca="1">MAX(OFFSET($X$5,0,0,AA3,1))</f>
        <v>3.6398000000000001</v>
      </c>
      <c r="AE3" s="2">
        <f ca="1">MIN(OFFSET($X$5,0,0,AA3,1))</f>
        <v>3.4882</v>
      </c>
      <c r="AF3" s="2">
        <f t="shared" ref="AF3:AF5" ca="1" si="1">AD3-AE3</f>
        <v>0.15160000000000018</v>
      </c>
    </row>
    <row r="4" spans="1:32" x14ac:dyDescent="0.25">
      <c r="D4"/>
      <c r="AA4" s="2">
        <v>185</v>
      </c>
      <c r="AB4" s="2">
        <f t="shared" ca="1" si="0"/>
        <v>3.5966843243243254</v>
      </c>
      <c r="AC4" s="46">
        <f ca="1">STDEV(OFFSET($Y$5,0,0,AA4,1))*SQRT(250)</f>
        <v>5.3403600039563418E-2</v>
      </c>
      <c r="AD4" s="2">
        <f ca="1">MAX(OFFSET($X$5,0,0,AA4,1))</f>
        <v>3.7757000000000001</v>
      </c>
      <c r="AE4" s="2">
        <f ca="1">MIN(OFFSET($X$5,0,0,AA4,1))</f>
        <v>3.4882</v>
      </c>
      <c r="AF4" s="2">
        <f t="shared" ca="1" si="1"/>
        <v>0.28750000000000009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3.5141</v>
      </c>
      <c r="Y5" s="2">
        <f>LN(X5/X6)</f>
        <v>4.5920703617639237E-3</v>
      </c>
      <c r="AA5" s="2">
        <v>250</v>
      </c>
      <c r="AB5" s="2">
        <f t="shared" ca="1" si="0"/>
        <v>3.6572583999999981</v>
      </c>
      <c r="AC5" s="46">
        <f ca="1">STDEV(OFFSET($Y$5,0,0,AA5,1))*SQRT(250)</f>
        <v>5.3698913371741347E-2</v>
      </c>
      <c r="AD5" s="2">
        <f ca="1">MAX(OFFSET($X$5,0,0,AA5,1))</f>
        <v>3.8856999999999999</v>
      </c>
      <c r="AE5" s="2">
        <f ca="1">MIN(OFFSET($X$5,0,0,AA5,1))</f>
        <v>3.4882</v>
      </c>
      <c r="AF5" s="2">
        <f t="shared" ca="1" si="1"/>
        <v>0.39749999999999996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3.5136022100278899</v>
      </c>
      <c r="E6" s="128">
        <f ca="1">SUMIFS(INDIRECT("fincad_data!"&amp;E$3),fincad_data!$C:$C,$C6,fincad_data!$D:$D,$C6,fincad_data!$B:$B,$D$2,fincad_data!D:D,$C6,fincad_data!A:A,$D$1)</f>
        <v>3.5023499999999999</v>
      </c>
      <c r="F6" s="129">
        <f ca="1">SUMIFS(INDIRECT("fincad_data!"&amp;F$3),fincad_data!$C:$C,$C6,fincad_data!$D:$D,$C6,fincad_data!$B:$B,$D$2,fincad_data!D:D,$C6,fincad_data!A:A,$D$1)</f>
        <v>6.4832237287361705E-2</v>
      </c>
      <c r="G6" s="129">
        <f ca="1">SUMIFS(INDIRECT("fincad_data!"&amp;G$3),fincad_data!$C:$C,$C6,fincad_data!$D:$D,$C6,fincad_data!$B:$B,$D$2,fincad_data!D:D,$C6,fincad_data!A:A,$D$1)</f>
        <v>6.4601993975799202E-2</v>
      </c>
      <c r="H6" s="130">
        <f ca="1">SUMIFS(INDIRECT("fincad_data!"&amp;H$3),fincad_data!$C:$C,$C6,fincad_data!$D:$D,$C6,fincad_data!$B:$B,$D$2,fincad_data!D:D,$C6,fincad_data!A:A,$D$1)</f>
        <v>1.1425406943808301E-2</v>
      </c>
      <c r="I6" s="130">
        <f ca="1">SUMIFS(INDIRECT("fincad_data!"&amp;I$3),fincad_data!$C:$C,$C6,fincad_data!$D:$D,$C6,fincad_data!$B:$B,$D$2,fincad_data!D:D,$C6,fincad_data!A:A,$D$1)</f>
        <v>1.2896986359389101E-2</v>
      </c>
      <c r="J6" s="129">
        <f ca="1">SUMIFS(INDIRECT("fincad_data!"&amp;J$3),fincad_data!$C:$C,$C6,fincad_data!$D:$D,$C6,fincad_data!$B:$B,$D$2,fincad_data!D:D,$C6,fincad_data!A:A,$D$1)</f>
        <v>-1.2750804858816193E-2</v>
      </c>
      <c r="K6" s="128">
        <f ca="1">SUMIFS(INDIRECT("fincad_data!"&amp;K$3),fincad_data!$C:$C,$C6,fincad_data!$D:$D,$C6,fincad_data!$B:$B,$D$2,fincad_data!D:D,$C6,fincad_data!A:A,$D$1)</f>
        <v>3.4972035871889968</v>
      </c>
      <c r="L6" s="128">
        <f ca="1">SUMIFS(INDIRECT("fincad_data!"&amp;L$3),fincad_data!$C:$C,$C6,fincad_data!$D:$D,$C6,fincad_data!$B:$B,$D$2,fincad_data!D:D,$C6,fincad_data!A:A,$D$1)</f>
        <v>3.4577553760805841</v>
      </c>
      <c r="W6" s="3">
        <v>43024</v>
      </c>
      <c r="X6" s="2">
        <v>3.4980000000000002</v>
      </c>
      <c r="Y6" s="2">
        <f t="shared" ref="Y6:Y69" si="2">LN(X6/X7)</f>
        <v>-8.5726537611823103E-4</v>
      </c>
      <c r="AA6" s="2">
        <v>500</v>
      </c>
      <c r="AB6" s="2">
        <f t="shared" ca="1" si="0"/>
        <v>3.7504022000000039</v>
      </c>
      <c r="AC6" s="46">
        <f ca="1">STDEV(OFFSET($Y$5,0,0,AA6,1))*SQRT(250)</f>
        <v>5.5630790238684523E-2</v>
      </c>
      <c r="AD6" s="2">
        <f ca="1">MAX(OFFSET($X$5,0,0,AA6,1))</f>
        <v>3.9824000000000002</v>
      </c>
      <c r="AE6" s="2">
        <f ca="1">MIN(OFFSET($X$5,0,0,AA6,1))</f>
        <v>3.4882</v>
      </c>
      <c r="AF6" s="2">
        <f ca="1">AD6-AE6</f>
        <v>0.49420000000000019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3.5136022100278899</v>
      </c>
      <c r="E7" s="128">
        <f ca="1">SUMIFS(INDIRECT("fincad_data!"&amp;E$3),fincad_data!$C:$C,$C7,fincad_data!$D:$D,$C7,fincad_data!$B:$B,$D$2,fincad_data!D:D,$C7,fincad_data!A:A,$D$1)</f>
        <v>3.4883000000000002</v>
      </c>
      <c r="F7" s="129">
        <f ca="1">SUMIFS(INDIRECT("fincad_data!"&amp;F$3),fincad_data!$C:$C,$C7,fincad_data!$D:$D,$C7,fincad_data!$B:$B,$D$2,fincad_data!D:D,$C7,fincad_data!A:A,$D$1)</f>
        <v>6.5508854732005697E-2</v>
      </c>
      <c r="G7" s="129">
        <f ca="1">SUMIFS(INDIRECT("fincad_data!"&amp;G$3),fincad_data!$C:$C,$C7,fincad_data!$D:$D,$C7,fincad_data!$B:$B,$D$2,fincad_data!D:D,$C7,fincad_data!A:A,$D$1)</f>
        <v>6.5064844367218405E-2</v>
      </c>
      <c r="H7" s="130">
        <f ca="1">SUMIFS(INDIRECT("fincad_data!"&amp;H$3),fincad_data!$C:$C,$C7,fincad_data!$D:$D,$C7,fincad_data!$B:$B,$D$2,fincad_data!D:D,$C7,fincad_data!A:A,$D$1)</f>
        <v>1.50167647638911E-2</v>
      </c>
      <c r="I7" s="130">
        <f ca="1">SUMIFS(INDIRECT("fincad_data!"&amp;I$3),fincad_data!$C:$C,$C7,fincad_data!$D:$D,$C7,fincad_data!$B:$B,$D$2,fincad_data!D:D,$C7,fincad_data!A:A,$D$1)</f>
        <v>1.82043981427235E-2</v>
      </c>
      <c r="J7" s="129">
        <f ca="1">SUMIFS(INDIRECT("fincad_data!"&amp;J$3),fincad_data!$C:$C,$C7,fincad_data!$D:$D,$C7,fincad_data!$B:$B,$D$2,fincad_data!D:D,$C7,fincad_data!A:A,$D$1)</f>
        <v>-1.4425643559498829E-2</v>
      </c>
      <c r="K7" s="128">
        <f ca="1">SUMIFS(INDIRECT("fincad_data!"&amp;K$3),fincad_data!$C:$C,$C7,fincad_data!$D:$D,$C7,fincad_data!$B:$B,$D$2,fincad_data!D:D,$C7,fincad_data!A:A,$D$1)</f>
        <v>3.4772159104982889</v>
      </c>
      <c r="L7" s="128">
        <f ca="1">SUMIFS(INDIRECT("fincad_data!"&amp;L$3),fincad_data!$C:$C,$C7,fincad_data!$D:$D,$C7,fincad_data!$B:$B,$D$2,fincad_data!D:D,$C7,fincad_data!A:A,$D$1)</f>
        <v>3.4259329525220128</v>
      </c>
      <c r="W7" s="3">
        <v>43021</v>
      </c>
      <c r="X7" s="2">
        <v>3.5009999999999999</v>
      </c>
      <c r="Y7" s="2">
        <f t="shared" si="2"/>
        <v>6.5717104526652774E-4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3.5136022100278899</v>
      </c>
      <c r="E8" s="128">
        <f ca="1">SUMIFS(INDIRECT("fincad_data!"&amp;E$3),fincad_data!$C:$C,$C8,fincad_data!$D:$D,$C8,fincad_data!$B:$B,$D$2,fincad_data!D:D,$C8,fincad_data!A:A,$D$1)</f>
        <v>3.4723999999999999</v>
      </c>
      <c r="F8" s="129">
        <f ca="1">SUMIFS(INDIRECT("fincad_data!"&amp;F$3),fincad_data!$C:$C,$C8,fincad_data!$D:$D,$C8,fincad_data!$B:$B,$D$2,fincad_data!D:D,$C8,fincad_data!A:A,$D$1)</f>
        <v>6.6636739281080895E-2</v>
      </c>
      <c r="G8" s="129">
        <f ca="1">SUMIFS(INDIRECT("fincad_data!"&amp;G$3),fincad_data!$C:$C,$C8,fincad_data!$D:$D,$C8,fincad_data!$B:$B,$D$2,fincad_data!D:D,$C8,fincad_data!A:A,$D$1)</f>
        <v>6.5914900818764402E-2</v>
      </c>
      <c r="H8" s="130">
        <f ca="1">SUMIFS(INDIRECT("fincad_data!"&amp;H$3),fincad_data!$C:$C,$C8,fincad_data!$D:$D,$C8,fincad_data!$B:$B,$D$2,fincad_data!D:D,$C8,fincad_data!A:A,$D$1)</f>
        <v>1.74887221116636E-2</v>
      </c>
      <c r="I8" s="130">
        <f ca="1">SUMIFS(INDIRECT("fincad_data!"&amp;I$3),fincad_data!$C:$C,$C8,fincad_data!$D:$D,$C8,fincad_data!$B:$B,$D$2,fincad_data!D:D,$C8,fincad_data!A:A,$D$1)</f>
        <v>2.2500548386106198E-2</v>
      </c>
      <c r="J8" s="129">
        <f ca="1">SUMIFS(INDIRECT("fincad_data!"&amp;J$3),fincad_data!$C:$C,$C8,fincad_data!$D:$D,$C8,fincad_data!$B:$B,$D$2,fincad_data!D:D,$C8,fincad_data!A:A,$D$1)</f>
        <v>-1.5816429033717473E-2</v>
      </c>
      <c r="K8" s="128">
        <f ca="1">SUMIFS(INDIRECT("fincad_data!"&amp;K$3),fincad_data!$C:$C,$C8,fincad_data!$D:$D,$C8,fincad_data!$B:$B,$D$2,fincad_data!D:D,$C8,fincad_data!A:A,$D$1)</f>
        <v>3.4550837206285552</v>
      </c>
      <c r="L8" s="128">
        <f ca="1">SUMIFS(INDIRECT("fincad_data!"&amp;L$3),fincad_data!$C:$C,$C8,fincad_data!$D:$D,$C8,fincad_data!$B:$B,$D$2,fincad_data!D:D,$C8,fincad_data!A:A,$D$1)</f>
        <v>3.3959883987160344</v>
      </c>
      <c r="W8" s="3">
        <v>43020</v>
      </c>
      <c r="X8" s="2">
        <v>3.4986999999999999</v>
      </c>
      <c r="Y8" s="2">
        <f t="shared" si="2"/>
        <v>2.2318883020089808E-3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3.5136022100278899</v>
      </c>
      <c r="E9" s="128">
        <f ca="1">SUMIFS(INDIRECT("fincad_data!"&amp;E$3),fincad_data!$C:$C,$C9,fincad_data!$D:$D,$C9,fincad_data!$B:$B,$D$2,fincad_data!D:D,$C9,fincad_data!A:A,$D$1)</f>
        <v>3.4555910000000001</v>
      </c>
      <c r="F9" s="129">
        <f ca="1">SUMIFS(INDIRECT("fincad_data!"&amp;F$3),fincad_data!$C:$C,$C9,fincad_data!$D:$D,$C9,fincad_data!$B:$B,$D$2,fincad_data!D:D,$C9,fincad_data!A:A,$D$1)</f>
        <v>6.7344443754636898E-2</v>
      </c>
      <c r="G9" s="129">
        <f ca="1">SUMIFS(INDIRECT("fincad_data!"&amp;G$3),fincad_data!$C:$C,$C9,fincad_data!$D:$D,$C9,fincad_data!$B:$B,$D$2,fincad_data!D:D,$C9,fincad_data!A:A,$D$1)</f>
        <v>6.6349928121576904E-2</v>
      </c>
      <c r="H9" s="130">
        <f ca="1">SUMIFS(INDIRECT("fincad_data!"&amp;H$3),fincad_data!$C:$C,$C9,fincad_data!$D:$D,$C9,fincad_data!$B:$B,$D$2,fincad_data!D:D,$C9,fincad_data!A:A,$D$1)</f>
        <v>1.9233339522245301E-2</v>
      </c>
      <c r="I9" s="130">
        <f ca="1">SUMIFS(INDIRECT("fincad_data!"&amp;I$3),fincad_data!$C:$C,$C9,fincad_data!$D:$D,$C9,fincad_data!$B:$B,$D$2,fincad_data!D:D,$C9,fincad_data!A:A,$D$1)</f>
        <v>2.60812543990354E-2</v>
      </c>
      <c r="J9" s="129">
        <f ca="1">SUMIFS(INDIRECT("fincad_data!"&amp;J$3),fincad_data!$C:$C,$C9,fincad_data!$D:$D,$C9,fincad_data!$B:$B,$D$2,fincad_data!D:D,$C9,fincad_data!A:A,$D$1)</f>
        <v>-1.6727822266523584E-2</v>
      </c>
      <c r="K9" s="128">
        <f ca="1">SUMIFS(INDIRECT("fincad_data!"&amp;K$3),fincad_data!$C:$C,$C9,fincad_data!$D:$D,$C9,fincad_data!$B:$B,$D$2,fincad_data!D:D,$C9,fincad_data!A:A,$D$1)</f>
        <v>3.4320883511218945</v>
      </c>
      <c r="L9" s="128">
        <f ca="1">SUMIFS(INDIRECT("fincad_data!"&amp;L$3),fincad_data!$C:$C,$C9,fincad_data!$D:$D,$C9,fincad_data!$B:$B,$D$2,fincad_data!D:D,$C9,fincad_data!A:A,$D$1)</f>
        <v>3.3677557066607773</v>
      </c>
      <c r="W9" s="3">
        <v>43019</v>
      </c>
      <c r="X9" s="2">
        <v>3.4908999999999999</v>
      </c>
      <c r="Y9" s="2">
        <f t="shared" si="2"/>
        <v>-1.0021045031411275E-3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3.5136022100278899</v>
      </c>
      <c r="E10" s="128">
        <f ca="1">SUMIFS(INDIRECT("fincad_data!"&amp;E$3),fincad_data!$C:$C,$C10,fincad_data!$D:$D,$C10,fincad_data!$B:$B,$D$2,fincad_data!D:D,$C10,fincad_data!A:A,$D$1)</f>
        <v>3.385758</v>
      </c>
      <c r="F10" s="129">
        <f ca="1">SUMIFS(INDIRECT("fincad_data!"&amp;F$3),fincad_data!$C:$C,$C10,fincad_data!$D:$D,$C10,fincad_data!$B:$B,$D$2,fincad_data!D:D,$C10,fincad_data!A:A,$D$1)</f>
        <v>7.1189137495882099E-2</v>
      </c>
      <c r="G10" s="129">
        <f ca="1">SUMIFS(INDIRECT("fincad_data!"&amp;G$3),fincad_data!$C:$C,$C10,fincad_data!$D:$D,$C10,fincad_data!$B:$B,$D$2,fincad_data!D:D,$C10,fincad_data!A:A,$D$1)</f>
        <v>6.9231342008999996E-2</v>
      </c>
      <c r="H10" s="130">
        <f ca="1">SUMIFS(INDIRECT("fincad_data!"&amp;H$3),fincad_data!$C:$C,$C10,fincad_data!$D:$D,$C10,fincad_data!$B:$B,$D$2,fincad_data!D:D,$C10,fincad_data!A:A,$D$1)</f>
        <v>2.3975583299298102E-2</v>
      </c>
      <c r="I10" s="130">
        <f ca="1">SUMIFS(INDIRECT("fincad_data!"&amp;I$3),fincad_data!$C:$C,$C10,fincad_data!$D:$D,$C10,fincad_data!$B:$B,$D$2,fincad_data!D:D,$C10,fincad_data!A:A,$D$1)</f>
        <v>3.7801116839269601E-2</v>
      </c>
      <c r="J10" s="129">
        <f ca="1">SUMIFS(INDIRECT("fincad_data!"&amp;J$3),fincad_data!$C:$C,$C10,fincad_data!$D:$D,$C10,fincad_data!$B:$B,$D$2,fincad_data!D:D,$C10,fincad_data!A:A,$D$1)</f>
        <v>-1.8684950097911046E-2</v>
      </c>
      <c r="K10" s="128">
        <f ca="1">SUMIFS(INDIRECT("fincad_data!"&amp;K$3),fincad_data!$C:$C,$C10,fincad_data!$D:$D,$C10,fincad_data!$B:$B,$D$2,fincad_data!D:D,$C10,fincad_data!A:A,$D$1)</f>
        <v>3.3395864357232741</v>
      </c>
      <c r="L10" s="128">
        <f ca="1">SUMIFS(INDIRECT("fincad_data!"&amp;L$3),fincad_data!$C:$C,$C10,fincad_data!$D:$D,$C10,fincad_data!$B:$B,$D$2,fincad_data!D:D,$C10,fincad_data!A:A,$D$1)</f>
        <v>3.262434338393926</v>
      </c>
      <c r="W10" s="3">
        <v>43018</v>
      </c>
      <c r="X10" s="2">
        <v>3.4944000000000002</v>
      </c>
      <c r="Y10" s="2">
        <f t="shared" si="2"/>
        <v>-4.6252759117142448E-3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3.5106000000000002</v>
      </c>
      <c r="Y11" s="2">
        <f t="shared" si="2"/>
        <v>-2.8160619369424597E-3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3.5205000000000002</v>
      </c>
      <c r="Y12" s="2">
        <f t="shared" si="2"/>
        <v>-5.6793981364730052E-4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3.5225</v>
      </c>
      <c r="Y13" s="2">
        <f t="shared" si="2"/>
        <v>2.7005915070082067E-3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1.4456936222777292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3.5129999999999999</v>
      </c>
      <c r="Y14" s="2">
        <f t="shared" si="2"/>
        <v>-4.2324197879352347E-3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0.27808145829520359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3.5278999999999998</v>
      </c>
      <c r="Y15" s="2">
        <f t="shared" si="2"/>
        <v>-2.660931196975129E-3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1.1013238101853504</v>
      </c>
      <c r="F16" s="123">
        <f ca="1">SUMIFS(INDIRECT("fincad_data!"&amp;$B16),fincad_data!$C:$C,$C16,fincad_data!$D:$D,F$13,fincad_data!$B:$B,$D$2,fincad_data!$A:$A,$D$1)</f>
        <v>1.8111454977204575</v>
      </c>
      <c r="G16" s="123"/>
      <c r="H16" s="123"/>
      <c r="I16" s="123"/>
      <c r="K16" s="159">
        <f ca="1">E16/$F16</f>
        <v>0.60808135601004876</v>
      </c>
      <c r="L16" s="159">
        <f ca="1">(F16-E16)/$F16</f>
        <v>0.3919186439899513</v>
      </c>
      <c r="M16" s="123"/>
      <c r="N16" s="123"/>
      <c r="O16" s="123"/>
      <c r="S16" s="17"/>
      <c r="W16" s="3">
        <v>43010</v>
      </c>
      <c r="X16" s="2">
        <v>3.5373000000000001</v>
      </c>
      <c r="Y16" s="2">
        <f t="shared" si="2"/>
        <v>9.3335037109563176E-4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0.81782605922831408</v>
      </c>
      <c r="F17" s="124">
        <f ca="1">SUMIFS(INDIRECT("fincad_data!"&amp;$B17),fincad_data!$C:$C,$C16,fincad_data!$D:$D,F$13,fincad_data!$B:$B,$D$2,fincad_data!$A:$A,$D$1)</f>
        <v>0.39727914015100091</v>
      </c>
      <c r="G17" s="124"/>
      <c r="H17" s="124"/>
      <c r="I17" s="124"/>
      <c r="K17" s="160">
        <f ca="1">E17/$F17</f>
        <v>2.058567834489041</v>
      </c>
      <c r="L17" s="160">
        <f ca="1">(F17-E17)/$F17</f>
        <v>-1.0585678344890408</v>
      </c>
      <c r="M17" s="124"/>
      <c r="N17" s="124"/>
      <c r="O17" s="124"/>
      <c r="S17" s="17"/>
      <c r="W17" s="3">
        <v>43007</v>
      </c>
      <c r="X17" s="2">
        <v>3.5339999999999998</v>
      </c>
      <c r="Y17" s="2">
        <f t="shared" si="2"/>
        <v>1.4441662451362455E-3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1.090360380870278</v>
      </c>
      <c r="F18" s="123">
        <f ca="1">SUMIFS(INDIRECT("fincad_data!"&amp;$B18),fincad_data!$C:$C,$C18,fincad_data!$D:$D,F$13,fincad_data!$B:$B,$D$2,fincad_data!$A:$A,$D$1)</f>
        <v>1.2162301248750744</v>
      </c>
      <c r="G18" s="123">
        <f ca="1">SUMIFS(INDIRECT("fincad_data!"&amp;$B18),fincad_data!$C:$C,$C18,fincad_data!$D:$D,G$13,fincad_data!$B:$B,$D$2,fincad_data!$A:$A,$D$1)</f>
        <v>2.0485445476444299</v>
      </c>
      <c r="H18" s="123"/>
      <c r="I18" s="123"/>
      <c r="K18" s="159">
        <f ca="1">E18/$G18</f>
        <v>0.53226100556322098</v>
      </c>
      <c r="L18" s="159">
        <f ca="1">(F18-E18)/$G18</f>
        <v>6.1443498580263198E-2</v>
      </c>
      <c r="M18" s="159">
        <f ca="1">(G18-F18)/$G18</f>
        <v>0.40629549585651581</v>
      </c>
      <c r="N18" s="123"/>
      <c r="O18" s="123"/>
      <c r="W18" s="3">
        <v>43006</v>
      </c>
      <c r="X18" s="2">
        <v>3.5289000000000001</v>
      </c>
      <c r="Y18" s="2">
        <f t="shared" si="2"/>
        <v>-4.2416079880785119E-3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0.90976576625040406</v>
      </c>
      <c r="F19" s="124">
        <f ca="1">SUMIFS(INDIRECT("fincad_data!"&amp;$B19),fincad_data!$C:$C,$C18,fincad_data!$D:$D,F$13,fincad_data!$B:$B,$D$2,fincad_data!$A:$A,$D$1)</f>
        <v>0.77655657325418448</v>
      </c>
      <c r="G19" s="124">
        <f ca="1">SUMIFS(INDIRECT("fincad_data!"&amp;$B19),fincad_data!$C:$C,$C18,fincad_data!$D:$D,G$13,fincad_data!$B:$B,$D$2,fincad_data!$A:$A,$D$1)</f>
        <v>0.5211388178495685</v>
      </c>
      <c r="H19" s="124"/>
      <c r="I19" s="124"/>
      <c r="K19" s="160">
        <f ca="1">E19/$G19</f>
        <v>1.7457263498514062</v>
      </c>
      <c r="L19" s="160">
        <f ca="1">(F19-E19)/$G19</f>
        <v>-0.25561172653746095</v>
      </c>
      <c r="M19" s="160">
        <f ca="1">(G19-F19)/$G19</f>
        <v>-0.49011462331394523</v>
      </c>
      <c r="N19" s="124"/>
      <c r="O19" s="124"/>
      <c r="W19" s="3">
        <v>43005</v>
      </c>
      <c r="X19" s="2">
        <v>3.5438999999999998</v>
      </c>
      <c r="Y19" s="2">
        <f t="shared" si="2"/>
        <v>4.638410895614814E-3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1.076937341510247</v>
      </c>
      <c r="F20" s="123">
        <f ca="1">SUMIFS(INDIRECT("fincad_data!"&amp;$B20),fincad_data!$C:$C,$C20,fincad_data!$D:$D,F$13,fincad_data!$B:$B,$D$2,fincad_data!$A:$A,$D$1)</f>
        <v>1.1767149337016787</v>
      </c>
      <c r="G20" s="123">
        <f ca="1">SUMIFS(INDIRECT("fincad_data!"&amp;$B20),fincad_data!$C:$C,$C20,fincad_data!$D:$D,G$13,fincad_data!$B:$B,$D$2,fincad_data!$A:$A,$D$1)</f>
        <v>1.3344325555723164</v>
      </c>
      <c r="H20" s="123">
        <f ca="1">SUMIFS(INDIRECT("fincad_data!"&amp;$B20),fincad_data!$C:$C,$C20,fincad_data!$D:$D,H$13,fincad_data!$B:$B,$D$2,fincad_data!$A:$A,$D$1)</f>
        <v>2.1977363394294405</v>
      </c>
      <c r="I20" s="123"/>
      <c r="K20" s="159">
        <f ca="1">E20/$H20</f>
        <v>0.49002117414586377</v>
      </c>
      <c r="L20" s="159">
        <f ca="1">(F20-E20)/$H20</f>
        <v>4.5400164888448433E-2</v>
      </c>
      <c r="M20" s="159">
        <f ca="1">(G20-F20)/$H20</f>
        <v>7.1763668389622753E-2</v>
      </c>
      <c r="N20" s="159">
        <f ca="1">(H20-G20)/$H20</f>
        <v>0.39281499257606506</v>
      </c>
      <c r="O20" s="123"/>
      <c r="W20" s="3">
        <v>43004</v>
      </c>
      <c r="X20" s="2">
        <v>3.5274999999999999</v>
      </c>
      <c r="Y20" s="2">
        <f t="shared" si="2"/>
        <v>2.3841296451768122E-3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0.95330910751294085</v>
      </c>
      <c r="F21" s="124">
        <f ca="1">SUMIFS(INDIRECT("fincad_data!"&amp;$B21),fincad_data!$C:$C,$C20,fincad_data!$D:$D,F$13,fincad_data!$B:$B,$D$2,fincad_data!$A:$A,$D$1)</f>
        <v>0.88424850772421992</v>
      </c>
      <c r="G21" s="124">
        <f ca="1">SUMIFS(INDIRECT("fincad_data!"&amp;$B21),fincad_data!$C:$C,$C20,fincad_data!$D:$D,G$13,fincad_data!$B:$B,$D$2,fincad_data!$A:$A,$D$1)</f>
        <v>0.78843935872752835</v>
      </c>
      <c r="H21" s="124">
        <f ca="1">SUMIFS(INDIRECT("fincad_data!"&amp;$B21),fincad_data!$C:$C,$C20,fincad_data!$D:$D,H$13,fincad_data!$B:$B,$D$2,fincad_data!$A:$A,$D$1)</f>
        <v>0.63297841891008011</v>
      </c>
      <c r="I21" s="124"/>
      <c r="K21" s="160">
        <f ca="1">E21/$H21</f>
        <v>1.5060688943462486</v>
      </c>
      <c r="L21" s="160">
        <f ca="1">(F21-E21)/$H21</f>
        <v>-0.10910419332721603</v>
      </c>
      <c r="M21" s="160">
        <f ca="1">(G21-F21)/$H21</f>
        <v>-0.1513624258496277</v>
      </c>
      <c r="N21" s="160">
        <f ca="1">(H21-G21)/$H21</f>
        <v>-0.24560227516940475</v>
      </c>
      <c r="O21" s="124"/>
      <c r="W21" s="3">
        <v>43003</v>
      </c>
      <c r="X21" s="2">
        <v>3.5190999999999999</v>
      </c>
      <c r="Y21" s="2">
        <f t="shared" si="2"/>
        <v>7.0722055968586205E-3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1.0571496269851319</v>
      </c>
      <c r="F22" s="123">
        <f ca="1">SUMIFS(INDIRECT("fincad_data!"&amp;$B22),fincad_data!$C:$C,$C22,fincad_data!$D:$D,F$13,fincad_data!$B:$B,$D$2,fincad_data!$A:$A,$D$1)</f>
        <v>1.1175151816367692</v>
      </c>
      <c r="G22" s="123">
        <f ca="1">SUMIFS(INDIRECT("fincad_data!"&amp;$B22),fincad_data!$C:$C,$C22,fincad_data!$D:$D,G$13,fincad_data!$B:$B,$D$2,fincad_data!$A:$A,$D$1)</f>
        <v>1.1890572185287753</v>
      </c>
      <c r="H22" s="123">
        <f ca="1">SUMIFS(INDIRECT("fincad_data!"&amp;$B22),fincad_data!$C:$C,$C22,fincad_data!$D:$D,H$13,fincad_data!$B:$B,$D$2,fincad_data!$A:$A,$D$1)</f>
        <v>1.2822208802839694</v>
      </c>
      <c r="I22" s="123">
        <f ca="1">SUMIFS(INDIRECT("fincad_data!"&amp;$B22),fincad_data!$C:$C,$C22,fincad_data!$D:$D,I$13,fincad_data!$B:$B,$D$2,fincad_data!$A:$A,$D$1)</f>
        <v>2.5259808016626222</v>
      </c>
      <c r="K22" s="159">
        <f ca="1">E22/$I22</f>
        <v>0.4185105549057645</v>
      </c>
      <c r="L22" s="159">
        <f ca="1">(F22-E22)/$I22</f>
        <v>2.3897867557783559E-2</v>
      </c>
      <c r="M22" s="159">
        <f ca="1">(G22-F22)/$I22</f>
        <v>2.83224784784257E-2</v>
      </c>
      <c r="N22" s="159">
        <f ca="1">(H22-G22)/$I22</f>
        <v>3.6882173330008275E-2</v>
      </c>
      <c r="O22" s="159">
        <f ca="1">(I22-H22)/$I22</f>
        <v>0.49238692572801795</v>
      </c>
      <c r="W22" s="3">
        <v>43000</v>
      </c>
      <c r="X22" s="2">
        <v>3.4943</v>
      </c>
      <c r="Y22" s="2">
        <f t="shared" si="2"/>
        <v>-4.3405076855424895E-3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1.0009858252638579</v>
      </c>
      <c r="F23" s="124">
        <f ca="1">SUMIFS(INDIRECT("fincad_data!"&amp;$B23),fincad_data!$C:$C,$C22,fincad_data!$D:$D,F$13,fincad_data!$B:$B,$D$2,fincad_data!$A:$A,$D$1)</f>
        <v>0.99593696082095517</v>
      </c>
      <c r="G23" s="124">
        <f ca="1">SUMIFS(INDIRECT("fincad_data!"&amp;$B23),fincad_data!$C:$C,$C22,fincad_data!$D:$D,G$13,fincad_data!$B:$B,$D$2,fincad_data!$A:$A,$D$1)</f>
        <v>0.98729755970718625</v>
      </c>
      <c r="H23" s="124">
        <f ca="1">SUMIFS(INDIRECT("fincad_data!"&amp;$B23),fincad_data!$C:$C,$C22,fincad_data!$D:$D,H$13,fincad_data!$B:$B,$D$2,fincad_data!$A:$A,$D$1)</f>
        <v>0.97776812958781512</v>
      </c>
      <c r="I23" s="124">
        <f ca="1">SUMIFS(INDIRECT("fincad_data!"&amp;$B23),fincad_data!$C:$C,$C22,fincad_data!$D:$D,I$13,fincad_data!$B:$B,$D$2,fincad_data!$A:$A,$D$1)</f>
        <v>0.96245812651670781</v>
      </c>
      <c r="K23" s="161">
        <f ca="1">E23/$I23</f>
        <v>1.0400305194435711</v>
      </c>
      <c r="L23" s="161">
        <f ca="1">(F23-E23)/$I23</f>
        <v>-5.2458016653414482E-3</v>
      </c>
      <c r="M23" s="161">
        <f ca="1">(G23-F23)/$I23</f>
        <v>-8.9763916743436159E-3</v>
      </c>
      <c r="N23" s="161">
        <f ca="1">(H23-G23)/$I23</f>
        <v>-9.9011373656947375E-3</v>
      </c>
      <c r="O23" s="161">
        <f ca="1">(I23-H23)/$I23</f>
        <v>-1.5907188738191334E-2</v>
      </c>
      <c r="W23" s="3">
        <v>42999</v>
      </c>
      <c r="X23" s="2">
        <v>3.5095000000000001</v>
      </c>
      <c r="Y23" s="2">
        <f t="shared" si="2"/>
        <v>-2.3053616961240773E-3</v>
      </c>
    </row>
    <row r="24" spans="1:25" x14ac:dyDescent="0.25">
      <c r="A24" s="48"/>
      <c r="K24" s="16"/>
      <c r="W24" s="3">
        <v>42998</v>
      </c>
      <c r="X24" s="2">
        <v>3.5175999999999998</v>
      </c>
      <c r="Y24" s="2">
        <f t="shared" si="2"/>
        <v>1.5647897128637396E-3</v>
      </c>
    </row>
    <row r="25" spans="1:25" x14ac:dyDescent="0.25">
      <c r="A25" s="48"/>
      <c r="C25" s="41" t="s">
        <v>32</v>
      </c>
      <c r="D25" s="40">
        <f ca="1">D6</f>
        <v>3.5136022100278899</v>
      </c>
      <c r="L25" s="71"/>
      <c r="W25" s="3">
        <v>42997</v>
      </c>
      <c r="X25" s="2">
        <v>3.5121000000000002</v>
      </c>
      <c r="Y25" s="2">
        <f t="shared" si="2"/>
        <v>-4.4602980236402917E-3</v>
      </c>
    </row>
    <row r="26" spans="1:25" x14ac:dyDescent="0.25">
      <c r="A26" s="48"/>
      <c r="L26" s="2"/>
      <c r="W26" s="3">
        <v>42996</v>
      </c>
      <c r="X26" s="2">
        <v>3.5278</v>
      </c>
      <c r="Y26" s="2">
        <f t="shared" si="2"/>
        <v>1.6170445657515034E-3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3.5221</v>
      </c>
      <c r="Y27" s="2">
        <f t="shared" si="2"/>
        <v>1.1357505903917373E-4</v>
      </c>
    </row>
    <row r="28" spans="1:25" x14ac:dyDescent="0.25">
      <c r="A28" s="48"/>
      <c r="C28" s="8" t="s">
        <v>30</v>
      </c>
      <c r="D28" s="29">
        <f ca="1">E6</f>
        <v>3.5023499999999999</v>
      </c>
      <c r="L28" s="71"/>
      <c r="W28" s="3">
        <v>42992</v>
      </c>
      <c r="X28" s="2">
        <v>3.5217000000000001</v>
      </c>
      <c r="Y28" s="2">
        <f t="shared" si="2"/>
        <v>-5.1828995752339182E-3</v>
      </c>
    </row>
    <row r="29" spans="1:25" x14ac:dyDescent="0.25">
      <c r="A29" s="48"/>
      <c r="C29" s="11" t="s">
        <v>14</v>
      </c>
      <c r="D29" s="30">
        <f ca="1">E7</f>
        <v>3.4883000000000002</v>
      </c>
      <c r="W29" s="3">
        <v>42991</v>
      </c>
      <c r="X29" s="2">
        <v>3.54</v>
      </c>
      <c r="Y29" s="2">
        <f t="shared" si="2"/>
        <v>-9.5999103851686135E-4</v>
      </c>
    </row>
    <row r="30" spans="1:25" x14ac:dyDescent="0.25">
      <c r="A30" s="48"/>
      <c r="C30" s="11" t="s">
        <v>8</v>
      </c>
      <c r="D30" s="30">
        <f ca="1">E8</f>
        <v>3.4723999999999999</v>
      </c>
      <c r="L30" s="71"/>
      <c r="W30" s="3">
        <v>42990</v>
      </c>
      <c r="X30" s="2">
        <v>3.5434000000000001</v>
      </c>
      <c r="Y30" s="2">
        <f t="shared" si="2"/>
        <v>5.4048832001804227E-3</v>
      </c>
    </row>
    <row r="31" spans="1:25" x14ac:dyDescent="0.25">
      <c r="A31" s="48"/>
      <c r="C31" s="11" t="s">
        <v>6</v>
      </c>
      <c r="D31" s="30">
        <f ca="1">E9</f>
        <v>3.4555910000000001</v>
      </c>
      <c r="L31" s="1"/>
      <c r="W31" s="3">
        <v>42989</v>
      </c>
      <c r="X31" s="2">
        <v>3.5243000000000002</v>
      </c>
      <c r="Y31" s="2">
        <f t="shared" si="2"/>
        <v>3.2683947186490244E-3</v>
      </c>
    </row>
    <row r="32" spans="1:25" x14ac:dyDescent="0.25">
      <c r="A32" s="48"/>
      <c r="B32" s="48"/>
      <c r="C32" s="18" t="s">
        <v>67</v>
      </c>
      <c r="D32" s="31">
        <f ca="1">E10</f>
        <v>3.385758</v>
      </c>
      <c r="F32" s="4"/>
      <c r="G32" s="4"/>
      <c r="H32" s="4"/>
      <c r="L32" s="2"/>
      <c r="N32" s="74"/>
      <c r="W32" s="3">
        <v>42986</v>
      </c>
      <c r="X32" s="2">
        <v>3.5127999999999999</v>
      </c>
      <c r="Y32" s="2">
        <f t="shared" si="2"/>
        <v>-2.7291351940364381E-3</v>
      </c>
    </row>
    <row r="33" spans="1:25" x14ac:dyDescent="0.25">
      <c r="A33" s="48"/>
      <c r="B33" s="48"/>
      <c r="L33" s="72"/>
      <c r="N33" s="75"/>
      <c r="W33" s="3">
        <v>42985</v>
      </c>
      <c r="X33" s="2">
        <v>3.5224000000000002</v>
      </c>
      <c r="Y33" s="2">
        <f t="shared" si="2"/>
        <v>-7.8050280279173103E-3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3.55</v>
      </c>
      <c r="Y34" s="2">
        <f t="shared" si="2"/>
        <v>-5.3378410206989489E-3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3.569</v>
      </c>
      <c r="Y35" s="2">
        <f t="shared" si="2"/>
        <v>-1.260063169873234E-3</v>
      </c>
    </row>
    <row r="36" spans="1:25" x14ac:dyDescent="0.25">
      <c r="A36" s="48"/>
      <c r="B36" s="48"/>
      <c r="C36" s="49" t="s">
        <v>30</v>
      </c>
      <c r="D36" s="105">
        <f ca="1">AC2</f>
        <v>5.4908341075384219E-2</v>
      </c>
      <c r="E36" s="106">
        <f ca="1">$D$25-$D$25*D36*SQRT(B39)/SQRT($B$42)</f>
        <v>3.4175258026958875</v>
      </c>
      <c r="F36" s="106">
        <f ca="1">$D$25+$D$25*D36*SQRT(B39)/SQRT($B$42)</f>
        <v>3.6096786173598923</v>
      </c>
      <c r="G36" s="106">
        <f ca="1">IF(D28&gt;$D$25,F36,E36)/D28</f>
        <v>0.9757807765345804</v>
      </c>
      <c r="H36" s="106">
        <f ca="1">(D28-$D$25)/($D$25*D36*SQRT(B39)/SQRT($B$42))</f>
        <v>-0.11711730632273525</v>
      </c>
      <c r="I36" s="106">
        <f ca="1">AF2</f>
        <v>0.13600000000000012</v>
      </c>
      <c r="J36" s="106">
        <f ca="1">$D$25+IF(D28&gt;$D$25,I36,I36*-1)</f>
        <v>3.3776022100278897</v>
      </c>
      <c r="K36" s="107">
        <f ca="1">J36/D28</f>
        <v>0.96438168944505542</v>
      </c>
      <c r="L36" s="72"/>
      <c r="W36" s="3">
        <v>42982</v>
      </c>
      <c r="X36" s="2">
        <v>3.5735000000000001</v>
      </c>
      <c r="Y36" s="2">
        <f t="shared" si="2"/>
        <v>-2.7983377875277008E-5</v>
      </c>
    </row>
    <row r="37" spans="1:25" x14ac:dyDescent="0.25">
      <c r="A37" s="48"/>
      <c r="B37" s="48"/>
      <c r="C37" s="50" t="s">
        <v>14</v>
      </c>
      <c r="D37" s="108">
        <f ca="1">AC3</f>
        <v>5.2475408521996059E-2</v>
      </c>
      <c r="E37" s="109">
        <f ca="1">$D$25-$D$25*D37*SQRT(B40)/SQRT($B$42)</f>
        <v>3.3832274800291122</v>
      </c>
      <c r="F37" s="109">
        <f ca="1">$D$25+$D$25*D37*SQRT(B40)/SQRT($B$42)</f>
        <v>3.6439769400266675</v>
      </c>
      <c r="G37" s="109">
        <f ca="1">IF(D29&gt;$D$25,F37,E37)/D29</f>
        <v>0.96987858843250641</v>
      </c>
      <c r="H37" s="109">
        <f ca="1">(D29-$D$25)/($D$25*D37*SQRT(B40)/SQRT($B$42))</f>
        <v>-0.19407296205427935</v>
      </c>
      <c r="I37" s="109">
        <f ca="1">AF3</f>
        <v>0.15160000000000018</v>
      </c>
      <c r="J37" s="109">
        <f ca="1">$D$25+IF(D29&gt;$D$25,I37,I37*-1)</f>
        <v>3.3620022100278897</v>
      </c>
      <c r="K37" s="110">
        <f ca="1">J37/D29</f>
        <v>0.96379388528162413</v>
      </c>
      <c r="L37" s="73"/>
      <c r="W37" s="3">
        <v>42979</v>
      </c>
      <c r="X37" s="2">
        <v>3.5735999999999999</v>
      </c>
      <c r="Y37" s="2">
        <f t="shared" si="2"/>
        <v>-2.7664853960649633E-3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5.3403600039563418E-2</v>
      </c>
      <c r="E38" s="109">
        <f ca="1">$D$25-$D$25*D38*SQRT(B41)/SQRT($B$42)</f>
        <v>3.3521890328226607</v>
      </c>
      <c r="F38" s="109">
        <f ca="1">$D$25+$D$25*D38*SQRT(B41)/SQRT($B$42)</f>
        <v>3.675015387233119</v>
      </c>
      <c r="G38" s="109">
        <f ca="1">IF(D30&gt;$D$25,F38,E38)/D30</f>
        <v>0.9653810139450123</v>
      </c>
      <c r="H38" s="109">
        <f ca="1">(D30-$D$25)/($D$25*D38*SQRT(B41)/SQRT($B$42))</f>
        <v>-0.25525927152467426</v>
      </c>
      <c r="I38" s="109">
        <f ca="1">AF4</f>
        <v>0.28750000000000009</v>
      </c>
      <c r="J38" s="109">
        <f ca="1">$D$25+IF(D30&gt;$D$25,I38,I38*-1)</f>
        <v>3.2261022100278898</v>
      </c>
      <c r="K38" s="110">
        <f ca="1">J38/D30</f>
        <v>0.92906986811078496</v>
      </c>
      <c r="W38" s="3">
        <v>42978</v>
      </c>
      <c r="X38" s="2">
        <v>3.5834999999999999</v>
      </c>
      <c r="Y38" s="2">
        <f t="shared" si="2"/>
        <v>-2.0350424485594109E-3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5.3698913371741347E-2</v>
      </c>
      <c r="E39" s="109">
        <f ca="1">$D$25-$D$25*D39*SQRT(B42)/SQRT($B$42)</f>
        <v>3.3249255893288434</v>
      </c>
      <c r="F39" s="109">
        <f ca="1">$D$25+$D$25*D39*SQRT(B42)/SQRT($B$42)</f>
        <v>3.7022788307269363</v>
      </c>
      <c r="G39" s="109">
        <f ca="1">IF(D31&gt;$D$25,F39,E39)/D31</f>
        <v>0.96218724650250664</v>
      </c>
      <c r="H39" s="109">
        <f ca="1">(D31-$D$25)/($D$25*D39*SQRT(B42)/SQRT($B$42))</f>
        <v>-0.30746369005846264</v>
      </c>
      <c r="I39" s="109">
        <f ca="1">AF5</f>
        <v>0.39749999999999996</v>
      </c>
      <c r="J39" s="109">
        <f ca="1">$D$25+IF(D31&gt;$D$25,I39,I39*-1)</f>
        <v>3.1161022100278899</v>
      </c>
      <c r="K39" s="110">
        <f ca="1">J39/D31</f>
        <v>0.90175666334004512</v>
      </c>
      <c r="L39" s="72"/>
      <c r="W39" s="3">
        <v>42977</v>
      </c>
      <c r="X39" s="2">
        <v>3.5907999999999998</v>
      </c>
      <c r="Y39" s="2">
        <f t="shared" si="2"/>
        <v>4.8574953834664451E-3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5.5630790238684523E-2</v>
      </c>
      <c r="E40" s="112">
        <f ca="1">$D$25-$D$25*D40*SQRT(B43)/SQRT($B$42)</f>
        <v>3.2371737090874175</v>
      </c>
      <c r="F40" s="112">
        <f ca="1">$D$25+$D$25*D40*SQRT(B43)/SQRT($B$42)</f>
        <v>3.7900307109683622</v>
      </c>
      <c r="G40" s="112">
        <f ca="1">IF(D32&gt;$D$25,F40,E40)/D32</f>
        <v>0.95611491107380309</v>
      </c>
      <c r="H40" s="112">
        <f ca="1">(D32-$D$25)/($D$25*D40*SQRT(B43)/SQRT($B$42))</f>
        <v>-0.46248563224463063</v>
      </c>
      <c r="I40" s="112">
        <f ca="1">AF6</f>
        <v>0.49420000000000019</v>
      </c>
      <c r="J40" s="112">
        <f ca="1">$D$25+IF(D32&gt;$D$25,I40,I40*-1)</f>
        <v>3.0194022100278897</v>
      </c>
      <c r="K40" s="113">
        <f ca="1">J40/D32</f>
        <v>0.89179504560807055</v>
      </c>
      <c r="L40" s="72"/>
      <c r="W40" s="3">
        <v>42976</v>
      </c>
      <c r="X40" s="2">
        <v>3.5733999999999999</v>
      </c>
      <c r="Y40" s="2">
        <f t="shared" si="2"/>
        <v>-1.5659082669589794E-3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3.5789999999999997</v>
      </c>
      <c r="Y41" s="2">
        <f t="shared" si="2"/>
        <v>-1.479765182840191E-3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3.5842999999999998</v>
      </c>
      <c r="Y42" s="2">
        <f t="shared" si="2"/>
        <v>-3.842731393842795E-3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3.5981000000000001</v>
      </c>
      <c r="Y43" s="2">
        <f t="shared" si="2"/>
        <v>-2.5259197641655461E-3</v>
      </c>
    </row>
    <row r="44" spans="1:25" x14ac:dyDescent="0.25">
      <c r="A44" s="48"/>
      <c r="C44" s="49" t="s">
        <v>30</v>
      </c>
      <c r="D44" s="108">
        <f ca="1">G6</f>
        <v>6.4601993975799202E-2</v>
      </c>
      <c r="E44" s="109">
        <f ca="1">$D$25-$D$25*D44*SQRT(B47)/SQRT($B$42)</f>
        <v>3.4005642386355803</v>
      </c>
      <c r="F44" s="109">
        <f ca="1">$D$25+$D$25*D44*SQRT(B47)/SQRT($B$50)</f>
        <v>3.6266401814201994</v>
      </c>
      <c r="G44" s="109">
        <f ca="1">IF(D28&gt;$D$25,F44,E44)/D28</f>
        <v>0.97093786704229457</v>
      </c>
      <c r="H44" s="109">
        <f ca="1">(D28-$D$25)/($D$25*D44*SQRT(B47)/SQRT($B$50))</f>
        <v>-9.9543630244726428E-2</v>
      </c>
      <c r="I44" s="116">
        <f ca="1">D44/D36</f>
        <v>1.1765424471139361</v>
      </c>
      <c r="W44" s="3">
        <v>42970</v>
      </c>
      <c r="X44" s="2">
        <v>3.6071999999999997</v>
      </c>
      <c r="Y44" s="2">
        <f t="shared" si="2"/>
        <v>-2.9618988865075377E-3</v>
      </c>
    </row>
    <row r="45" spans="1:25" x14ac:dyDescent="0.25">
      <c r="A45" s="48"/>
      <c r="C45" s="50" t="s">
        <v>14</v>
      </c>
      <c r="D45" s="108">
        <f ca="1">G7</f>
        <v>6.5064844367218405E-2</v>
      </c>
      <c r="E45" s="109">
        <f ca="1">$D$25-$D$25*D45*SQRT(B48)/SQRT($B$42)</f>
        <v>3.3519491280279117</v>
      </c>
      <c r="F45" s="109">
        <f ca="1">$D$25+$D$25*D45*SQRT(B48)/SQRT($B$50)</f>
        <v>3.675255292027868</v>
      </c>
      <c r="G45" s="109">
        <f ca="1">IF(D29&gt;$D$25,F45,E45)/D29</f>
        <v>0.96091194221480702</v>
      </c>
      <c r="H45" s="109">
        <f ca="1">(D29-$D$25)/($D$25*D45*SQRT(B48)/SQRT($B$50))</f>
        <v>-0.15652166797471317</v>
      </c>
      <c r="I45" s="116">
        <f ca="1">D45/D37</f>
        <v>1.2399111545733894</v>
      </c>
      <c r="W45" s="3">
        <v>42969</v>
      </c>
      <c r="X45" s="2">
        <v>3.6179000000000001</v>
      </c>
      <c r="Y45" s="2">
        <f t="shared" si="2"/>
        <v>1.9350112705679261E-4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6.5914900818764402E-2</v>
      </c>
      <c r="E46" s="109">
        <f ca="1">$D$25-$D$25*D46*SQRT(B49)/SQRT($B$42)</f>
        <v>3.3143734397119911</v>
      </c>
      <c r="F46" s="109">
        <f ca="1">$D$25+$D$25*D46*SQRT(B49)/SQRT($B$50)</f>
        <v>3.7128309803437887</v>
      </c>
      <c r="G46" s="109">
        <f ca="1">IF(D30&gt;$D$25,F46,E46)/D30</f>
        <v>0.95449068071420085</v>
      </c>
      <c r="H46" s="109">
        <f ca="1">(D30-$D$25)/($D$25*D46*SQRT(B49)/SQRT($B$50))</f>
        <v>-0.20680853454327564</v>
      </c>
      <c r="I46" s="116">
        <f ca="1">D46/D38</f>
        <v>1.2342782278710076</v>
      </c>
      <c r="W46" s="3">
        <v>42968</v>
      </c>
      <c r="X46" s="2">
        <v>3.6172</v>
      </c>
      <c r="Y46" s="2">
        <f t="shared" si="2"/>
        <v>-6.0802035977563747E-4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6.6349928121576904E-2</v>
      </c>
      <c r="E47" s="109">
        <f ca="1">$D$25-$D$25*D47*SQRT(B50)/SQRT($B$42)</f>
        <v>3.2804749559447255</v>
      </c>
      <c r="F47" s="109">
        <f ca="1">$D$25+$D$25*D47*SQRT(B50)/SQRT($B$50)</f>
        <v>3.7467294641110542</v>
      </c>
      <c r="G47" s="109">
        <f ca="1">IF(D31&gt;$D$25,F47,E47)/D31</f>
        <v>0.94932385109948647</v>
      </c>
      <c r="H47" s="109">
        <f ca="1">(D31-$D$25)/($D$25*D47*SQRT(B50)/SQRT($B$50))</f>
        <v>-0.24883924557012649</v>
      </c>
      <c r="I47" s="116">
        <f ca="1">D47/D39</f>
        <v>1.2355916340849658</v>
      </c>
      <c r="W47" s="3">
        <v>42965</v>
      </c>
      <c r="X47" s="2">
        <v>3.6193999999999997</v>
      </c>
      <c r="Y47" s="2">
        <f t="shared" si="2"/>
        <v>-1.739106868879406E-3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6.9231342008999996E-2</v>
      </c>
      <c r="E48" s="112">
        <f ca="1">$D$25-$D$25*D48*SQRT(B51)/SQRT($B$42)</f>
        <v>3.1695927863340092</v>
      </c>
      <c r="F48" s="112">
        <f ca="1">$D$25+$D$25*D48*SQRT(B51)/SQRT($B$50)</f>
        <v>3.8576116337217705</v>
      </c>
      <c r="G48" s="112">
        <f ca="1">IF(D32&gt;$D$25,F48,E48)/D32</f>
        <v>0.93615455869380182</v>
      </c>
      <c r="H48" s="112">
        <f ca="1">(D32-$D$25)/($D$25*D48*SQRT(B51)/SQRT($B$50))</f>
        <v>-0.37162996482809429</v>
      </c>
      <c r="I48" s="117">
        <f ca="1">D48/D40</f>
        <v>1.2444788526634649</v>
      </c>
      <c r="W48" s="3">
        <v>42964</v>
      </c>
      <c r="X48" s="2">
        <v>3.6257000000000001</v>
      </c>
      <c r="Y48" s="2">
        <f t="shared" si="2"/>
        <v>5.7936629984725976E-4</v>
      </c>
    </row>
    <row r="49" spans="2:25" x14ac:dyDescent="0.25">
      <c r="B49" s="58">
        <f>B41</f>
        <v>185</v>
      </c>
      <c r="W49" s="3">
        <v>42963</v>
      </c>
      <c r="X49" s="2">
        <v>3.6236000000000002</v>
      </c>
      <c r="Y49" s="2">
        <f t="shared" si="2"/>
        <v>1.9059989472475776E-3</v>
      </c>
    </row>
    <row r="50" spans="2:25" x14ac:dyDescent="0.25">
      <c r="B50" s="58">
        <f>B42</f>
        <v>250</v>
      </c>
      <c r="W50" s="3">
        <v>42962</v>
      </c>
      <c r="X50" s="2">
        <v>3.6166999999999998</v>
      </c>
      <c r="Y50" s="2">
        <f t="shared" si="2"/>
        <v>9.1941261244616549E-3</v>
      </c>
    </row>
    <row r="51" spans="2:25" x14ac:dyDescent="0.25">
      <c r="B51" s="58">
        <v>500</v>
      </c>
      <c r="W51" s="3">
        <v>42961</v>
      </c>
      <c r="X51" s="2">
        <v>3.5836000000000001</v>
      </c>
      <c r="Y51" s="2">
        <f t="shared" si="2"/>
        <v>-2.7904510765954663E-5</v>
      </c>
    </row>
    <row r="52" spans="2:25" x14ac:dyDescent="0.25">
      <c r="W52" s="3">
        <v>42958</v>
      </c>
      <c r="X52" s="2">
        <v>3.5836999999999999</v>
      </c>
      <c r="Y52" s="2">
        <f t="shared" si="2"/>
        <v>-6.6947476628069339E-4</v>
      </c>
    </row>
    <row r="53" spans="2:25" x14ac:dyDescent="0.25">
      <c r="W53" s="3">
        <v>42957</v>
      </c>
      <c r="X53" s="2">
        <v>3.5861000000000001</v>
      </c>
      <c r="Y53" s="2">
        <f t="shared" si="2"/>
        <v>-3.034903695154047E-3</v>
      </c>
    </row>
    <row r="54" spans="2:25" x14ac:dyDescent="0.25">
      <c r="W54" s="3">
        <v>42956</v>
      </c>
      <c r="X54" s="2">
        <v>3.597</v>
      </c>
      <c r="Y54" s="2">
        <f t="shared" si="2"/>
        <v>-3.6353080786667102E-3</v>
      </c>
    </row>
    <row r="55" spans="2:25" x14ac:dyDescent="0.25">
      <c r="B55" s="58"/>
      <c r="W55" s="3">
        <v>42955</v>
      </c>
      <c r="X55" s="2">
        <v>3.6101000000000001</v>
      </c>
      <c r="Y55" s="2">
        <f t="shared" si="2"/>
        <v>-1.1627264473662857E-3</v>
      </c>
    </row>
    <row r="56" spans="2:25" x14ac:dyDescent="0.25">
      <c r="B56" s="64"/>
      <c r="W56" s="3">
        <v>42954</v>
      </c>
      <c r="X56" s="2">
        <v>3.6143000000000001</v>
      </c>
      <c r="Y56" s="2">
        <f t="shared" si="2"/>
        <v>-3.4800896858457088E-3</v>
      </c>
    </row>
    <row r="57" spans="2:25" x14ac:dyDescent="0.25">
      <c r="W57" s="3">
        <v>42951</v>
      </c>
      <c r="X57" s="2">
        <v>3.6269</v>
      </c>
      <c r="Y57" s="2">
        <f t="shared" si="2"/>
        <v>7.3055642185810635E-3</v>
      </c>
    </row>
    <row r="58" spans="2:25" x14ac:dyDescent="0.25">
      <c r="W58" s="3">
        <v>42950</v>
      </c>
      <c r="X58" s="2">
        <v>3.6005000000000003</v>
      </c>
      <c r="Y58" s="2">
        <f t="shared" si="2"/>
        <v>6.1848974112452895E-3</v>
      </c>
    </row>
    <row r="59" spans="2:25" x14ac:dyDescent="0.25">
      <c r="W59" s="3">
        <v>42949</v>
      </c>
      <c r="X59" s="2">
        <v>3.5783</v>
      </c>
      <c r="Y59" s="2">
        <f t="shared" si="2"/>
        <v>4.3691429257037692E-3</v>
      </c>
    </row>
    <row r="60" spans="2:25" x14ac:dyDescent="0.25">
      <c r="W60" s="3">
        <v>42948</v>
      </c>
      <c r="X60" s="2">
        <v>3.5627</v>
      </c>
      <c r="Y60" s="2">
        <f t="shared" si="2"/>
        <v>3.088022707468698E-4</v>
      </c>
    </row>
    <row r="61" spans="2:25" x14ac:dyDescent="0.25">
      <c r="W61" s="3">
        <v>42947</v>
      </c>
      <c r="X61" s="2">
        <v>3.5615999999999999</v>
      </c>
      <c r="Y61" s="2">
        <f t="shared" si="2"/>
        <v>8.1457246474240651E-4</v>
      </c>
    </row>
    <row r="62" spans="2:25" x14ac:dyDescent="0.25">
      <c r="W62" s="3">
        <v>42944</v>
      </c>
      <c r="X62" s="2">
        <v>3.5587</v>
      </c>
      <c r="Y62" s="2">
        <f t="shared" si="2"/>
        <v>1.2090369947845968E-3</v>
      </c>
    </row>
    <row r="63" spans="2:25" x14ac:dyDescent="0.25">
      <c r="W63" s="3">
        <v>42943</v>
      </c>
      <c r="X63" s="2">
        <v>3.5544000000000002</v>
      </c>
      <c r="Y63" s="2">
        <f t="shared" si="2"/>
        <v>-9.8421053176288666E-4</v>
      </c>
    </row>
    <row r="64" spans="2:25" x14ac:dyDescent="0.25">
      <c r="W64" s="3">
        <v>42942</v>
      </c>
      <c r="X64" s="2">
        <v>3.5579000000000001</v>
      </c>
      <c r="Y64" s="2">
        <f t="shared" si="2"/>
        <v>-4.3470403456050888E-3</v>
      </c>
    </row>
    <row r="65" spans="11:25" x14ac:dyDescent="0.25">
      <c r="W65" s="3">
        <v>42941</v>
      </c>
      <c r="X65" s="2">
        <v>3.5733999999999999</v>
      </c>
      <c r="Y65" s="2">
        <f t="shared" si="2"/>
        <v>2.0449618443784245E-3</v>
      </c>
    </row>
    <row r="66" spans="11:25" x14ac:dyDescent="0.25">
      <c r="W66" s="3">
        <v>42940</v>
      </c>
      <c r="X66" s="2">
        <v>3.5661</v>
      </c>
      <c r="Y66" s="2">
        <f t="shared" si="2"/>
        <v>-8.6891937130799532E-4</v>
      </c>
    </row>
    <row r="67" spans="11:25" x14ac:dyDescent="0.25">
      <c r="K67" s="48"/>
      <c r="W67" s="3">
        <v>42937</v>
      </c>
      <c r="X67" s="2">
        <v>3.5691999999999999</v>
      </c>
      <c r="Y67" s="2">
        <f t="shared" si="2"/>
        <v>3.7051633922011245E-3</v>
      </c>
    </row>
    <row r="68" spans="11:25" x14ac:dyDescent="0.25">
      <c r="W68" s="3">
        <v>42936</v>
      </c>
      <c r="X68" s="2">
        <v>3.556</v>
      </c>
      <c r="Y68" s="2">
        <f t="shared" si="2"/>
        <v>-2.7801587712991301E-3</v>
      </c>
    </row>
    <row r="69" spans="11:25" x14ac:dyDescent="0.25">
      <c r="W69" s="3">
        <v>42935</v>
      </c>
      <c r="X69" s="2">
        <v>3.5659000000000001</v>
      </c>
      <c r="Y69" s="2">
        <f t="shared" si="2"/>
        <v>-2.8039479770960285E-4</v>
      </c>
    </row>
    <row r="70" spans="11:25" x14ac:dyDescent="0.25">
      <c r="W70" s="3">
        <v>42934</v>
      </c>
      <c r="X70" s="2">
        <v>3.5669</v>
      </c>
      <c r="Y70" s="2">
        <f t="shared" ref="Y70:Y133" si="3">LN(X70/X71)</f>
        <v>-3.3586194072944297E-3</v>
      </c>
    </row>
    <row r="71" spans="11:25" x14ac:dyDescent="0.25">
      <c r="W71" s="3">
        <v>42933</v>
      </c>
      <c r="X71" s="2">
        <v>3.5789</v>
      </c>
      <c r="Y71" s="2">
        <f t="shared" si="3"/>
        <v>6.3348120803403563E-3</v>
      </c>
    </row>
    <row r="72" spans="11:25" x14ac:dyDescent="0.25">
      <c r="W72" s="3">
        <v>42930</v>
      </c>
      <c r="X72" s="2">
        <v>3.5563000000000002</v>
      </c>
      <c r="Y72" s="2">
        <f t="shared" si="3"/>
        <v>4.7069521365627823E-3</v>
      </c>
    </row>
    <row r="73" spans="11:25" x14ac:dyDescent="0.25">
      <c r="W73" s="3">
        <v>42929</v>
      </c>
      <c r="X73" s="2">
        <v>3.5396000000000001</v>
      </c>
      <c r="Y73" s="2">
        <f t="shared" si="3"/>
        <v>-3.6720570993793353E-4</v>
      </c>
    </row>
    <row r="74" spans="11:25" x14ac:dyDescent="0.25">
      <c r="W74" s="3">
        <v>42928</v>
      </c>
      <c r="X74" s="2">
        <v>3.5409000000000002</v>
      </c>
      <c r="Y74" s="2">
        <f t="shared" si="3"/>
        <v>-7.1196709968133183E-3</v>
      </c>
    </row>
    <row r="75" spans="11:25" x14ac:dyDescent="0.25">
      <c r="W75" s="3">
        <v>42927</v>
      </c>
      <c r="X75" s="2">
        <v>3.5662000000000003</v>
      </c>
      <c r="Y75" s="2">
        <f t="shared" si="3"/>
        <v>5.144723960575053E-3</v>
      </c>
    </row>
    <row r="76" spans="11:25" x14ac:dyDescent="0.25">
      <c r="W76" s="3">
        <v>42926</v>
      </c>
      <c r="X76" s="2">
        <v>3.5479000000000003</v>
      </c>
      <c r="Y76" s="2">
        <f t="shared" si="3"/>
        <v>1.6078761168392324E-3</v>
      </c>
    </row>
    <row r="77" spans="11:25" x14ac:dyDescent="0.25">
      <c r="W77" s="3">
        <v>42923</v>
      </c>
      <c r="X77" s="2">
        <v>3.5422000000000002</v>
      </c>
      <c r="Y77" s="2">
        <f t="shared" si="3"/>
        <v>4.0452099687695777E-3</v>
      </c>
    </row>
    <row r="78" spans="11:25" x14ac:dyDescent="0.25">
      <c r="W78" s="3">
        <v>42922</v>
      </c>
      <c r="X78" s="2">
        <v>3.5278999999999998</v>
      </c>
      <c r="Y78" s="2">
        <f t="shared" si="3"/>
        <v>4.8588613357996449E-3</v>
      </c>
    </row>
    <row r="79" spans="11:25" x14ac:dyDescent="0.25">
      <c r="W79" s="3">
        <v>42921</v>
      </c>
      <c r="X79" s="2">
        <v>3.5108000000000001</v>
      </c>
      <c r="Y79" s="2">
        <f t="shared" si="3"/>
        <v>-1.56536867928173E-3</v>
      </c>
    </row>
    <row r="80" spans="11:25" x14ac:dyDescent="0.25">
      <c r="W80" s="3">
        <v>42920</v>
      </c>
      <c r="X80" s="2">
        <v>3.5163000000000002</v>
      </c>
      <c r="Y80" s="2">
        <f t="shared" si="3"/>
        <v>2.6198152638222151E-3</v>
      </c>
    </row>
    <row r="81" spans="23:25" x14ac:dyDescent="0.25">
      <c r="W81" s="3">
        <v>42919</v>
      </c>
      <c r="X81" s="2">
        <v>3.5070999999999999</v>
      </c>
      <c r="Y81" s="2">
        <f t="shared" si="3"/>
        <v>5.4036412988541132E-3</v>
      </c>
    </row>
    <row r="82" spans="23:25" x14ac:dyDescent="0.25">
      <c r="W82" s="3">
        <v>42916</v>
      </c>
      <c r="X82" s="2">
        <v>3.4882</v>
      </c>
      <c r="Y82" s="2">
        <f t="shared" si="3"/>
        <v>-1.7199369398850716E-4</v>
      </c>
    </row>
    <row r="83" spans="23:25" x14ac:dyDescent="0.25">
      <c r="W83" s="3">
        <v>42915</v>
      </c>
      <c r="X83" s="2">
        <v>3.4887999999999999</v>
      </c>
      <c r="Y83" s="2">
        <f t="shared" si="3"/>
        <v>-4.3758739332866725E-3</v>
      </c>
    </row>
    <row r="84" spans="23:25" x14ac:dyDescent="0.25">
      <c r="W84" s="3">
        <v>42914</v>
      </c>
      <c r="X84" s="2">
        <v>3.5041000000000002</v>
      </c>
      <c r="Y84" s="2">
        <f t="shared" si="3"/>
        <v>-3.3618265280657383E-3</v>
      </c>
    </row>
    <row r="85" spans="23:25" x14ac:dyDescent="0.25">
      <c r="W85" s="3">
        <v>42913</v>
      </c>
      <c r="X85" s="2">
        <v>3.5159000000000002</v>
      </c>
      <c r="Y85" s="2">
        <f t="shared" si="3"/>
        <v>-1.5914971955559121E-3</v>
      </c>
    </row>
    <row r="86" spans="23:25" x14ac:dyDescent="0.25">
      <c r="W86" s="3">
        <v>42912</v>
      </c>
      <c r="X86" s="2">
        <v>3.5215000000000001</v>
      </c>
      <c r="Y86" s="2">
        <f t="shared" si="3"/>
        <v>-4.7028246910770111E-3</v>
      </c>
    </row>
    <row r="87" spans="23:25" x14ac:dyDescent="0.25">
      <c r="W87" s="3">
        <v>42909</v>
      </c>
      <c r="X87" s="2">
        <v>3.5381</v>
      </c>
      <c r="Y87" s="2">
        <f t="shared" si="3"/>
        <v>-2.7660192628291553E-3</v>
      </c>
    </row>
    <row r="88" spans="23:25" x14ac:dyDescent="0.25">
      <c r="W88" s="3">
        <v>42908</v>
      </c>
      <c r="X88" s="2">
        <v>3.5479000000000003</v>
      </c>
      <c r="Y88" s="2">
        <f t="shared" si="3"/>
        <v>2.0031888425860148E-3</v>
      </c>
    </row>
    <row r="89" spans="23:25" x14ac:dyDescent="0.25">
      <c r="W89" s="3">
        <v>42907</v>
      </c>
      <c r="X89" s="2">
        <v>3.5407999999999999</v>
      </c>
      <c r="Y89" s="2">
        <f t="shared" si="3"/>
        <v>-1.9767589689211678E-4</v>
      </c>
    </row>
    <row r="90" spans="23:25" x14ac:dyDescent="0.25">
      <c r="W90" s="3">
        <v>42906</v>
      </c>
      <c r="X90" s="2">
        <v>3.5415000000000001</v>
      </c>
      <c r="Y90" s="2">
        <f t="shared" si="3"/>
        <v>4.8685312275207624E-3</v>
      </c>
    </row>
    <row r="91" spans="23:25" x14ac:dyDescent="0.25">
      <c r="W91" s="3">
        <v>42905</v>
      </c>
      <c r="X91" s="2">
        <v>3.5243000000000002</v>
      </c>
      <c r="Y91" s="2">
        <f t="shared" si="3"/>
        <v>1.4765598843644349E-3</v>
      </c>
    </row>
    <row r="92" spans="23:25" x14ac:dyDescent="0.25">
      <c r="W92" s="3">
        <v>42902</v>
      </c>
      <c r="X92" s="2">
        <v>3.5190999999999999</v>
      </c>
      <c r="Y92" s="2">
        <f t="shared" si="3"/>
        <v>-3.0359370166730638E-3</v>
      </c>
    </row>
    <row r="93" spans="23:25" x14ac:dyDescent="0.25">
      <c r="W93" s="3">
        <v>42901</v>
      </c>
      <c r="X93" s="2">
        <v>3.5297999999999998</v>
      </c>
      <c r="Y93" s="2">
        <f t="shared" si="3"/>
        <v>2.4109725056775024E-3</v>
      </c>
    </row>
    <row r="94" spans="23:25" x14ac:dyDescent="0.25">
      <c r="W94" s="3">
        <v>42900</v>
      </c>
      <c r="X94" s="2">
        <v>3.5213000000000001</v>
      </c>
      <c r="Y94" s="2">
        <f t="shared" si="3"/>
        <v>-1.9008985338941058E-3</v>
      </c>
    </row>
    <row r="95" spans="23:25" x14ac:dyDescent="0.25">
      <c r="W95" s="3">
        <v>42899</v>
      </c>
      <c r="X95" s="2">
        <v>3.528</v>
      </c>
      <c r="Y95" s="2">
        <f t="shared" si="3"/>
        <v>-4.0733253876357864E-3</v>
      </c>
    </row>
    <row r="96" spans="23:25" x14ac:dyDescent="0.25">
      <c r="W96" s="3">
        <v>42898</v>
      </c>
      <c r="X96" s="2">
        <v>3.5423999999999998</v>
      </c>
      <c r="Y96" s="2">
        <f t="shared" si="3"/>
        <v>3.7049125343621104E-3</v>
      </c>
    </row>
    <row r="97" spans="23:25" x14ac:dyDescent="0.25">
      <c r="W97" s="3">
        <v>42895</v>
      </c>
      <c r="X97" s="2">
        <v>3.5293000000000001</v>
      </c>
      <c r="Y97" s="2">
        <f t="shared" si="3"/>
        <v>-3.9660057177068851E-4</v>
      </c>
    </row>
    <row r="98" spans="23:25" x14ac:dyDescent="0.25">
      <c r="W98" s="3">
        <v>42894</v>
      </c>
      <c r="X98" s="2">
        <v>3.5306999999999999</v>
      </c>
      <c r="Y98" s="2">
        <f t="shared" si="3"/>
        <v>-2.4328159099456562E-3</v>
      </c>
    </row>
    <row r="99" spans="23:25" x14ac:dyDescent="0.25">
      <c r="W99" s="3">
        <v>42893</v>
      </c>
      <c r="X99" s="2">
        <v>3.5392999999999999</v>
      </c>
      <c r="Y99" s="2">
        <f t="shared" si="3"/>
        <v>-8.4726620522620403E-4</v>
      </c>
    </row>
    <row r="100" spans="23:25" x14ac:dyDescent="0.25">
      <c r="W100" s="3">
        <v>42892</v>
      </c>
      <c r="X100" s="2">
        <v>3.5423</v>
      </c>
      <c r="Y100" s="2">
        <f t="shared" si="3"/>
        <v>-2.8226261901301563E-4</v>
      </c>
    </row>
    <row r="101" spans="23:25" x14ac:dyDescent="0.25">
      <c r="W101" s="3">
        <v>42891</v>
      </c>
      <c r="X101" s="2">
        <v>3.5432999999999999</v>
      </c>
      <c r="Y101" s="2">
        <f t="shared" si="3"/>
        <v>-1.0154862512661319E-3</v>
      </c>
    </row>
    <row r="102" spans="23:25" x14ac:dyDescent="0.25">
      <c r="W102" s="3">
        <v>42888</v>
      </c>
      <c r="X102" s="2">
        <v>3.5468999999999999</v>
      </c>
      <c r="Y102" s="2">
        <f t="shared" si="3"/>
        <v>-2.6185764846700906E-3</v>
      </c>
    </row>
    <row r="103" spans="23:25" x14ac:dyDescent="0.25">
      <c r="W103" s="3">
        <v>42887</v>
      </c>
      <c r="X103" s="2">
        <v>3.5562</v>
      </c>
      <c r="Y103" s="2">
        <f t="shared" si="3"/>
        <v>4.5093363147913155E-3</v>
      </c>
    </row>
    <row r="104" spans="23:25" x14ac:dyDescent="0.25">
      <c r="W104" s="3">
        <v>42886</v>
      </c>
      <c r="X104" s="2">
        <v>3.5402</v>
      </c>
      <c r="Y104" s="2">
        <f t="shared" si="3"/>
        <v>-7.059255682894907E-4</v>
      </c>
    </row>
    <row r="105" spans="23:25" x14ac:dyDescent="0.25">
      <c r="W105" s="3">
        <v>42885</v>
      </c>
      <c r="X105" s="2">
        <v>3.5427</v>
      </c>
      <c r="Y105" s="2">
        <f t="shared" si="3"/>
        <v>-5.7137383304903429E-3</v>
      </c>
    </row>
    <row r="106" spans="23:25" x14ac:dyDescent="0.25">
      <c r="W106" s="3">
        <v>42884</v>
      </c>
      <c r="X106" s="2">
        <v>3.5629999999999997</v>
      </c>
      <c r="Y106" s="2">
        <f t="shared" si="3"/>
        <v>-4.4526040042624287E-3</v>
      </c>
    </row>
    <row r="107" spans="23:25" x14ac:dyDescent="0.25">
      <c r="W107" s="3">
        <v>42881</v>
      </c>
      <c r="X107" s="2">
        <v>3.5789</v>
      </c>
      <c r="Y107" s="2">
        <f t="shared" si="3"/>
        <v>2.7140095841019559E-3</v>
      </c>
    </row>
    <row r="108" spans="23:25" x14ac:dyDescent="0.25">
      <c r="W108" s="3">
        <v>42880</v>
      </c>
      <c r="X108" s="2">
        <v>3.5691999999999999</v>
      </c>
      <c r="Y108" s="2">
        <f t="shared" si="3"/>
        <v>-3.8031365750438189E-3</v>
      </c>
    </row>
    <row r="109" spans="23:25" x14ac:dyDescent="0.25">
      <c r="W109" s="3">
        <v>42879</v>
      </c>
      <c r="X109" s="2">
        <v>3.5827999999999998</v>
      </c>
      <c r="Y109" s="2">
        <f t="shared" si="3"/>
        <v>-3.232461154910108E-3</v>
      </c>
    </row>
    <row r="110" spans="23:25" x14ac:dyDescent="0.25">
      <c r="W110" s="3">
        <v>42878</v>
      </c>
      <c r="X110" s="2">
        <v>3.5944000000000003</v>
      </c>
      <c r="Y110" s="2">
        <f t="shared" si="3"/>
        <v>2.2560484174479487E-3</v>
      </c>
    </row>
    <row r="111" spans="23:25" x14ac:dyDescent="0.25">
      <c r="W111" s="3">
        <v>42877</v>
      </c>
      <c r="X111" s="2">
        <v>3.5863</v>
      </c>
      <c r="Y111" s="2">
        <f t="shared" si="3"/>
        <v>1.3114024117465164E-3</v>
      </c>
    </row>
    <row r="112" spans="23:25" x14ac:dyDescent="0.25">
      <c r="W112" s="3">
        <v>42874</v>
      </c>
      <c r="X112" s="2">
        <v>3.5815999999999999</v>
      </c>
      <c r="Y112" s="2">
        <f t="shared" si="3"/>
        <v>-3.0943810147479119E-3</v>
      </c>
    </row>
    <row r="113" spans="23:25" x14ac:dyDescent="0.25">
      <c r="W113" s="3">
        <v>42873</v>
      </c>
      <c r="X113" s="2">
        <v>3.5926999999999998</v>
      </c>
      <c r="Y113" s="2">
        <f t="shared" si="3"/>
        <v>-4.6098387660849019E-3</v>
      </c>
    </row>
    <row r="114" spans="23:25" x14ac:dyDescent="0.25">
      <c r="W114" s="3">
        <v>42872</v>
      </c>
      <c r="X114" s="2">
        <v>3.6093000000000002</v>
      </c>
      <c r="Y114" s="2">
        <f t="shared" si="3"/>
        <v>3.0801273050694664E-3</v>
      </c>
    </row>
    <row r="115" spans="23:25" x14ac:dyDescent="0.25">
      <c r="W115" s="3">
        <v>42871</v>
      </c>
      <c r="X115" s="2">
        <v>3.5981999999999998</v>
      </c>
      <c r="Y115" s="2">
        <f t="shared" si="3"/>
        <v>-1.8048291006204714E-3</v>
      </c>
    </row>
    <row r="116" spans="23:25" x14ac:dyDescent="0.25">
      <c r="W116" s="3">
        <v>42870</v>
      </c>
      <c r="X116" s="2">
        <v>3.6047000000000002</v>
      </c>
      <c r="Y116" s="2">
        <f t="shared" si="3"/>
        <v>8.6035835067182109E-4</v>
      </c>
    </row>
    <row r="117" spans="23:25" x14ac:dyDescent="0.25">
      <c r="W117" s="3">
        <v>42867</v>
      </c>
      <c r="X117" s="2">
        <v>3.6015999999999999</v>
      </c>
      <c r="Y117" s="2">
        <f t="shared" si="3"/>
        <v>-1.7476944596931383E-3</v>
      </c>
    </row>
    <row r="118" spans="23:25" x14ac:dyDescent="0.25">
      <c r="W118" s="3">
        <v>42866</v>
      </c>
      <c r="X118" s="2">
        <v>3.6078999999999999</v>
      </c>
      <c r="Y118" s="2">
        <f t="shared" si="3"/>
        <v>8.0411489311143971E-4</v>
      </c>
    </row>
    <row r="119" spans="23:25" x14ac:dyDescent="0.25">
      <c r="W119" s="3">
        <v>42865</v>
      </c>
      <c r="X119" s="2">
        <v>3.605</v>
      </c>
      <c r="Y119" s="2">
        <f t="shared" si="3"/>
        <v>-8.5954726563111997E-4</v>
      </c>
    </row>
    <row r="120" spans="23:25" x14ac:dyDescent="0.25">
      <c r="W120" s="3">
        <v>42864</v>
      </c>
      <c r="X120" s="2">
        <v>3.6080999999999999</v>
      </c>
      <c r="Y120" s="2">
        <f t="shared" si="3"/>
        <v>2.1085932957590971E-3</v>
      </c>
    </row>
    <row r="121" spans="23:25" x14ac:dyDescent="0.25">
      <c r="W121" s="3">
        <v>42863</v>
      </c>
      <c r="X121" s="2">
        <v>3.6005000000000003</v>
      </c>
      <c r="Y121" s="2">
        <f t="shared" si="3"/>
        <v>2.5584707634878213E-3</v>
      </c>
    </row>
    <row r="122" spans="23:25" x14ac:dyDescent="0.25">
      <c r="W122" s="3">
        <v>42860</v>
      </c>
      <c r="X122" s="2">
        <v>3.5912999999999999</v>
      </c>
      <c r="Y122" s="2">
        <f t="shared" si="3"/>
        <v>-4.6116316867270604E-3</v>
      </c>
    </row>
    <row r="123" spans="23:25" x14ac:dyDescent="0.25">
      <c r="W123" s="3">
        <v>42859</v>
      </c>
      <c r="X123" s="2">
        <v>3.6078999999999999</v>
      </c>
      <c r="Y123" s="2">
        <f t="shared" si="3"/>
        <v>-2.519067339937084E-3</v>
      </c>
    </row>
    <row r="124" spans="23:25" x14ac:dyDescent="0.25">
      <c r="W124" s="3">
        <v>42858</v>
      </c>
      <c r="X124" s="2">
        <v>3.617</v>
      </c>
      <c r="Y124" s="2">
        <f t="shared" si="3"/>
        <v>2.3804921696142871E-3</v>
      </c>
    </row>
    <row r="125" spans="23:25" x14ac:dyDescent="0.25">
      <c r="W125" s="3">
        <v>42857</v>
      </c>
      <c r="X125" s="2">
        <v>3.6084000000000001</v>
      </c>
      <c r="Y125" s="2">
        <f t="shared" si="3"/>
        <v>-1.6337384391732429E-3</v>
      </c>
    </row>
    <row r="126" spans="23:25" x14ac:dyDescent="0.25">
      <c r="W126" s="3">
        <v>42856</v>
      </c>
      <c r="X126" s="2">
        <v>3.6143000000000001</v>
      </c>
      <c r="Y126" s="2">
        <f t="shared" si="3"/>
        <v>-2.0729405855851525E-3</v>
      </c>
    </row>
    <row r="127" spans="23:25" x14ac:dyDescent="0.25">
      <c r="W127" s="3">
        <v>42853</v>
      </c>
      <c r="X127" s="2">
        <v>3.6217999999999999</v>
      </c>
      <c r="Y127" s="2">
        <f t="shared" si="3"/>
        <v>-3.3903476568907073E-3</v>
      </c>
    </row>
    <row r="128" spans="23:25" x14ac:dyDescent="0.25">
      <c r="W128" s="3">
        <v>42852</v>
      </c>
      <c r="X128" s="2">
        <v>3.6341000000000001</v>
      </c>
      <c r="Y128" s="2">
        <f t="shared" si="3"/>
        <v>-1.5672476021738073E-3</v>
      </c>
    </row>
    <row r="129" spans="23:25" x14ac:dyDescent="0.25">
      <c r="W129" s="3">
        <v>42851</v>
      </c>
      <c r="X129" s="2">
        <v>3.6398000000000001</v>
      </c>
      <c r="Y129" s="2">
        <f t="shared" si="3"/>
        <v>-2.7470263612569903E-4</v>
      </c>
    </row>
    <row r="130" spans="23:25" x14ac:dyDescent="0.25">
      <c r="W130" s="3">
        <v>42850</v>
      </c>
      <c r="X130" s="2">
        <v>3.6408</v>
      </c>
      <c r="Y130" s="2">
        <f t="shared" si="3"/>
        <v>-2.9346043577322513E-3</v>
      </c>
    </row>
    <row r="131" spans="23:25" x14ac:dyDescent="0.25">
      <c r="W131" s="3">
        <v>42849</v>
      </c>
      <c r="X131" s="2">
        <v>3.6515</v>
      </c>
      <c r="Y131" s="2">
        <f t="shared" si="3"/>
        <v>-5.1898504906716806E-3</v>
      </c>
    </row>
    <row r="132" spans="23:25" x14ac:dyDescent="0.25">
      <c r="W132" s="3">
        <v>42846</v>
      </c>
      <c r="X132" s="2">
        <v>3.6705000000000001</v>
      </c>
      <c r="Y132" s="2">
        <f t="shared" si="3"/>
        <v>-3.5411247526918708E-4</v>
      </c>
    </row>
    <row r="133" spans="23:25" x14ac:dyDescent="0.25">
      <c r="W133" s="3">
        <v>42845</v>
      </c>
      <c r="X133" s="2">
        <v>3.6718000000000002</v>
      </c>
      <c r="Y133" s="2">
        <f t="shared" si="3"/>
        <v>5.4470681169494154E-5</v>
      </c>
    </row>
    <row r="134" spans="23:25" x14ac:dyDescent="0.25">
      <c r="W134" s="3">
        <v>42844</v>
      </c>
      <c r="X134" s="2">
        <v>3.6715999999999998</v>
      </c>
      <c r="Y134" s="2">
        <f t="shared" ref="Y134:Y197" si="4">LN(X134/X135)</f>
        <v>1.7719142668121068E-3</v>
      </c>
    </row>
    <row r="135" spans="23:25" x14ac:dyDescent="0.25">
      <c r="W135" s="3">
        <v>42843</v>
      </c>
      <c r="X135" s="2">
        <v>3.6650999999999998</v>
      </c>
      <c r="Y135" s="2">
        <f t="shared" si="4"/>
        <v>1.8297267342785057E-3</v>
      </c>
    </row>
    <row r="136" spans="23:25" x14ac:dyDescent="0.25">
      <c r="W136" s="3">
        <v>42842</v>
      </c>
      <c r="X136" s="2">
        <v>3.6583999999999999</v>
      </c>
      <c r="Y136" s="2">
        <f t="shared" si="4"/>
        <v>1.6401957336997135E-4</v>
      </c>
    </row>
    <row r="137" spans="23:25" x14ac:dyDescent="0.25">
      <c r="W137" s="3">
        <v>42839</v>
      </c>
      <c r="X137" s="2">
        <v>3.6577999999999999</v>
      </c>
      <c r="Y137" s="2">
        <f t="shared" si="4"/>
        <v>-1.6662800746772215E-3</v>
      </c>
    </row>
    <row r="138" spans="23:25" x14ac:dyDescent="0.25">
      <c r="W138" s="3">
        <v>42838</v>
      </c>
      <c r="X138" s="2">
        <v>3.6638999999999999</v>
      </c>
      <c r="Y138" s="2">
        <f t="shared" si="4"/>
        <v>5.9951725575993764E-3</v>
      </c>
    </row>
    <row r="139" spans="23:25" x14ac:dyDescent="0.25">
      <c r="W139" s="3">
        <v>42837</v>
      </c>
      <c r="X139" s="2">
        <v>3.6419999999999999</v>
      </c>
      <c r="Y139" s="2">
        <f t="shared" si="4"/>
        <v>-4.6842342297489957E-3</v>
      </c>
    </row>
    <row r="140" spans="23:25" x14ac:dyDescent="0.25">
      <c r="W140" s="3">
        <v>42836</v>
      </c>
      <c r="X140" s="2">
        <v>3.6591</v>
      </c>
      <c r="Y140" s="2">
        <f t="shared" si="4"/>
        <v>5.467319236268941E-4</v>
      </c>
    </row>
    <row r="141" spans="23:25" x14ac:dyDescent="0.25">
      <c r="W141" s="3">
        <v>42835</v>
      </c>
      <c r="X141" s="2">
        <v>3.6570999999999998</v>
      </c>
      <c r="Y141" s="2">
        <f t="shared" si="4"/>
        <v>1.2586189688208794E-3</v>
      </c>
    </row>
    <row r="142" spans="23:25" x14ac:dyDescent="0.25">
      <c r="W142" s="3">
        <v>42832</v>
      </c>
      <c r="X142" s="2">
        <v>3.6524999999999999</v>
      </c>
      <c r="Y142" s="2">
        <f t="shared" si="4"/>
        <v>1.9457658340213525E-3</v>
      </c>
    </row>
    <row r="143" spans="23:25" x14ac:dyDescent="0.25">
      <c r="W143" s="3">
        <v>42831</v>
      </c>
      <c r="X143" s="2">
        <v>3.6454</v>
      </c>
      <c r="Y143" s="2">
        <f t="shared" si="4"/>
        <v>-3.8397191991457283E-4</v>
      </c>
    </row>
    <row r="144" spans="23:25" x14ac:dyDescent="0.25">
      <c r="W144" s="3">
        <v>42830</v>
      </c>
      <c r="X144" s="2">
        <v>3.6467999999999998</v>
      </c>
      <c r="Y144" s="2">
        <f t="shared" si="4"/>
        <v>-1.5070353991440775E-3</v>
      </c>
    </row>
    <row r="145" spans="23:25" x14ac:dyDescent="0.25">
      <c r="W145" s="3">
        <v>42829</v>
      </c>
      <c r="X145" s="2">
        <v>3.6522999999999999</v>
      </c>
      <c r="Y145" s="2">
        <f t="shared" si="4"/>
        <v>4.8305294972441357E-3</v>
      </c>
    </row>
    <row r="146" spans="23:25" x14ac:dyDescent="0.25">
      <c r="W146" s="3">
        <v>42828</v>
      </c>
      <c r="X146" s="2">
        <v>3.6347</v>
      </c>
      <c r="Y146" s="2">
        <f t="shared" si="4"/>
        <v>3.1689633706436186E-3</v>
      </c>
    </row>
    <row r="147" spans="23:25" x14ac:dyDescent="0.25">
      <c r="W147" s="3">
        <v>42825</v>
      </c>
      <c r="X147" s="2">
        <v>3.6231999999999998</v>
      </c>
      <c r="Y147" s="2">
        <f t="shared" si="4"/>
        <v>-2.3983140604911355E-3</v>
      </c>
    </row>
    <row r="148" spans="23:25" x14ac:dyDescent="0.25">
      <c r="W148" s="3">
        <v>42824</v>
      </c>
      <c r="X148" s="2">
        <v>3.6318999999999999</v>
      </c>
      <c r="Y148" s="2">
        <f t="shared" si="4"/>
        <v>3.4752903468454549E-3</v>
      </c>
    </row>
    <row r="149" spans="23:25" x14ac:dyDescent="0.25">
      <c r="W149" s="3">
        <v>42823</v>
      </c>
      <c r="X149" s="2">
        <v>3.6193</v>
      </c>
      <c r="Y149" s="2">
        <f t="shared" si="4"/>
        <v>6.3568400355197975E-4</v>
      </c>
    </row>
    <row r="150" spans="23:25" x14ac:dyDescent="0.25">
      <c r="W150" s="3">
        <v>42822</v>
      </c>
      <c r="X150" s="2">
        <v>3.617</v>
      </c>
      <c r="Y150" s="2">
        <f t="shared" si="4"/>
        <v>1.1895377421030045E-3</v>
      </c>
    </row>
    <row r="151" spans="23:25" x14ac:dyDescent="0.25">
      <c r="W151" s="3">
        <v>42821</v>
      </c>
      <c r="X151" s="2">
        <v>3.6127000000000002</v>
      </c>
      <c r="Y151" s="2">
        <f t="shared" si="4"/>
        <v>-5.9886202351986358E-3</v>
      </c>
    </row>
    <row r="152" spans="23:25" x14ac:dyDescent="0.25">
      <c r="W152" s="3">
        <v>42818</v>
      </c>
      <c r="X152" s="2">
        <v>3.6343999999999999</v>
      </c>
      <c r="Y152" s="2">
        <f t="shared" si="4"/>
        <v>-4.529677079105926E-3</v>
      </c>
    </row>
    <row r="153" spans="23:25" x14ac:dyDescent="0.25">
      <c r="W153" s="3">
        <v>42817</v>
      </c>
      <c r="X153" s="2">
        <v>3.6509</v>
      </c>
      <c r="Y153" s="2">
        <f t="shared" si="4"/>
        <v>1.9191758920200958E-3</v>
      </c>
    </row>
    <row r="154" spans="23:25" x14ac:dyDescent="0.25">
      <c r="W154" s="3">
        <v>42816</v>
      </c>
      <c r="X154" s="2">
        <v>3.6438999999999999</v>
      </c>
      <c r="Y154" s="2">
        <f t="shared" si="4"/>
        <v>2.7756039639392901E-3</v>
      </c>
    </row>
    <row r="155" spans="23:25" x14ac:dyDescent="0.25">
      <c r="W155" s="3">
        <v>42815</v>
      </c>
      <c r="X155" s="2">
        <v>3.6337999999999999</v>
      </c>
      <c r="Y155" s="2">
        <f t="shared" si="4"/>
        <v>2.2315595733601256E-3</v>
      </c>
    </row>
    <row r="156" spans="23:25" x14ac:dyDescent="0.25">
      <c r="W156" s="3">
        <v>42814</v>
      </c>
      <c r="X156" s="2">
        <v>3.6257000000000001</v>
      </c>
      <c r="Y156" s="2">
        <f t="shared" si="4"/>
        <v>-3.3592189747294657E-3</v>
      </c>
    </row>
    <row r="157" spans="23:25" x14ac:dyDescent="0.25">
      <c r="W157" s="3">
        <v>42811</v>
      </c>
      <c r="X157" s="2">
        <v>3.6379000000000001</v>
      </c>
      <c r="Y157" s="2">
        <f t="shared" si="4"/>
        <v>2.5045769763312317E-3</v>
      </c>
    </row>
    <row r="158" spans="23:25" x14ac:dyDescent="0.25">
      <c r="W158" s="3">
        <v>42810</v>
      </c>
      <c r="X158" s="2">
        <v>3.6288</v>
      </c>
      <c r="Y158" s="2">
        <f t="shared" si="4"/>
        <v>-2.2043425637584862E-4</v>
      </c>
    </row>
    <row r="159" spans="23:25" x14ac:dyDescent="0.25">
      <c r="W159" s="3">
        <v>42809</v>
      </c>
      <c r="X159" s="2">
        <v>3.6295999999999999</v>
      </c>
      <c r="Y159" s="2">
        <f t="shared" si="4"/>
        <v>-1.0142352779170685E-2</v>
      </c>
    </row>
    <row r="160" spans="23:25" x14ac:dyDescent="0.25">
      <c r="W160" s="3">
        <v>42808</v>
      </c>
      <c r="X160" s="2">
        <v>3.6665999999999999</v>
      </c>
      <c r="Y160" s="2">
        <f t="shared" si="4"/>
        <v>1.3637541445166447E-4</v>
      </c>
    </row>
    <row r="161" spans="23:25" x14ac:dyDescent="0.25">
      <c r="W161" s="3">
        <v>42807</v>
      </c>
      <c r="X161" s="2">
        <v>3.6661000000000001</v>
      </c>
      <c r="Y161" s="2">
        <f t="shared" si="4"/>
        <v>-2.2342115990942814E-3</v>
      </c>
    </row>
    <row r="162" spans="23:25" x14ac:dyDescent="0.25">
      <c r="W162" s="3">
        <v>42804</v>
      </c>
      <c r="X162" s="2">
        <v>3.6743000000000001</v>
      </c>
      <c r="Y162" s="2">
        <f t="shared" si="4"/>
        <v>-3.0164295871931376E-3</v>
      </c>
    </row>
    <row r="163" spans="23:25" x14ac:dyDescent="0.25">
      <c r="W163" s="3">
        <v>42803</v>
      </c>
      <c r="X163" s="2">
        <v>3.6854</v>
      </c>
      <c r="Y163" s="2">
        <f t="shared" si="4"/>
        <v>-1.5183561292380116E-3</v>
      </c>
    </row>
    <row r="164" spans="23:25" x14ac:dyDescent="0.25">
      <c r="W164" s="3">
        <v>42802</v>
      </c>
      <c r="X164" s="2">
        <v>3.6909999999999998</v>
      </c>
      <c r="Y164" s="2">
        <f t="shared" si="4"/>
        <v>4.6436559160433271E-3</v>
      </c>
    </row>
    <row r="165" spans="23:25" x14ac:dyDescent="0.25">
      <c r="W165" s="3">
        <v>42801</v>
      </c>
      <c r="X165" s="2">
        <v>3.6739000000000002</v>
      </c>
      <c r="Y165" s="2">
        <f t="shared" si="4"/>
        <v>-2.1772854779426927E-4</v>
      </c>
    </row>
    <row r="166" spans="23:25" x14ac:dyDescent="0.25">
      <c r="W166" s="3">
        <v>42800</v>
      </c>
      <c r="X166" s="2">
        <v>3.6747000000000001</v>
      </c>
      <c r="Y166" s="2">
        <f t="shared" si="4"/>
        <v>-6.1854189232052794E-3</v>
      </c>
    </row>
    <row r="167" spans="23:25" x14ac:dyDescent="0.25">
      <c r="W167" s="3">
        <v>42797</v>
      </c>
      <c r="X167" s="2">
        <v>3.6974999999999998</v>
      </c>
      <c r="Y167" s="2">
        <f t="shared" si="4"/>
        <v>8.1168835625244126E-4</v>
      </c>
    </row>
    <row r="168" spans="23:25" x14ac:dyDescent="0.25">
      <c r="W168" s="3">
        <v>42796</v>
      </c>
      <c r="X168" s="2">
        <v>3.6945000000000001</v>
      </c>
      <c r="Y168" s="2">
        <f t="shared" si="4"/>
        <v>8.8630888493525569E-3</v>
      </c>
    </row>
    <row r="169" spans="23:25" x14ac:dyDescent="0.25">
      <c r="W169" s="3">
        <v>42795</v>
      </c>
      <c r="X169" s="2">
        <v>3.6619000000000002</v>
      </c>
      <c r="Y169" s="2">
        <f t="shared" si="4"/>
        <v>5.8611035445841151E-3</v>
      </c>
    </row>
    <row r="170" spans="23:25" x14ac:dyDescent="0.25">
      <c r="W170" s="3">
        <v>42794</v>
      </c>
      <c r="X170" s="2">
        <v>3.6404999999999998</v>
      </c>
      <c r="Y170" s="2">
        <f t="shared" si="4"/>
        <v>-7.934378150351867E-3</v>
      </c>
    </row>
    <row r="171" spans="23:25" x14ac:dyDescent="0.25">
      <c r="W171" s="3">
        <v>42793</v>
      </c>
      <c r="X171" s="2">
        <v>3.6695000000000002</v>
      </c>
      <c r="Y171" s="2">
        <f t="shared" si="4"/>
        <v>-5.7336334572600121E-3</v>
      </c>
    </row>
    <row r="172" spans="23:25" x14ac:dyDescent="0.25">
      <c r="W172" s="3">
        <v>42790</v>
      </c>
      <c r="X172" s="2">
        <v>3.6905999999999999</v>
      </c>
      <c r="Y172" s="2">
        <f t="shared" si="4"/>
        <v>-2.6248509841261562E-3</v>
      </c>
    </row>
    <row r="173" spans="23:25" x14ac:dyDescent="0.25">
      <c r="W173" s="3">
        <v>42789</v>
      </c>
      <c r="X173" s="2">
        <v>3.7002999999999999</v>
      </c>
      <c r="Y173" s="2">
        <f t="shared" si="4"/>
        <v>2.9731738850002979E-4</v>
      </c>
    </row>
    <row r="174" spans="23:25" x14ac:dyDescent="0.25">
      <c r="W174" s="3">
        <v>42788</v>
      </c>
      <c r="X174" s="2">
        <v>3.6992000000000003</v>
      </c>
      <c r="Y174" s="2">
        <f t="shared" si="4"/>
        <v>-5.1349270752487446E-4</v>
      </c>
    </row>
    <row r="175" spans="23:25" x14ac:dyDescent="0.25">
      <c r="W175" s="3">
        <v>42787</v>
      </c>
      <c r="X175" s="2">
        <v>3.7010999999999998</v>
      </c>
      <c r="Y175" s="2">
        <f t="shared" si="4"/>
        <v>-2.320938052708576E-3</v>
      </c>
    </row>
    <row r="176" spans="23:25" x14ac:dyDescent="0.25">
      <c r="W176" s="3">
        <v>42786</v>
      </c>
      <c r="X176" s="2">
        <v>3.7096999999999998</v>
      </c>
      <c r="Y176" s="2">
        <f t="shared" si="4"/>
        <v>1.942743656283299E-3</v>
      </c>
    </row>
    <row r="177" spans="23:25" x14ac:dyDescent="0.25">
      <c r="W177" s="3">
        <v>42783</v>
      </c>
      <c r="X177" s="2">
        <v>3.7025000000000001</v>
      </c>
      <c r="Y177" s="2">
        <f t="shared" si="4"/>
        <v>-3.9624295412303834E-3</v>
      </c>
    </row>
    <row r="178" spans="23:25" x14ac:dyDescent="0.25">
      <c r="W178" s="3">
        <v>42782</v>
      </c>
      <c r="X178" s="2">
        <v>3.7172000000000001</v>
      </c>
      <c r="Y178" s="2">
        <f t="shared" si="4"/>
        <v>-5.0180567120282297E-3</v>
      </c>
    </row>
    <row r="179" spans="23:25" x14ac:dyDescent="0.25">
      <c r="W179" s="3">
        <v>42781</v>
      </c>
      <c r="X179" s="2">
        <v>3.7359</v>
      </c>
      <c r="Y179" s="2">
        <f t="shared" si="4"/>
        <v>-3.0735127691995877E-3</v>
      </c>
    </row>
    <row r="180" spans="23:25" x14ac:dyDescent="0.25">
      <c r="W180" s="3">
        <v>42780</v>
      </c>
      <c r="X180" s="2">
        <v>3.7473999999999998</v>
      </c>
      <c r="Y180" s="2">
        <f t="shared" si="4"/>
        <v>-1.3866668888621629E-3</v>
      </c>
    </row>
    <row r="181" spans="23:25" x14ac:dyDescent="0.25">
      <c r="W181" s="3">
        <v>42779</v>
      </c>
      <c r="X181" s="2">
        <v>3.7526000000000002</v>
      </c>
      <c r="Y181" s="2">
        <f t="shared" si="4"/>
        <v>5.0644384220540327E-4</v>
      </c>
    </row>
    <row r="182" spans="23:25" x14ac:dyDescent="0.25">
      <c r="W182" s="3">
        <v>42776</v>
      </c>
      <c r="X182" s="2">
        <v>3.7507000000000001</v>
      </c>
      <c r="Y182" s="2">
        <f t="shared" si="4"/>
        <v>1.1738029892487856E-3</v>
      </c>
    </row>
    <row r="183" spans="23:25" x14ac:dyDescent="0.25">
      <c r="W183" s="3">
        <v>42775</v>
      </c>
      <c r="X183" s="2">
        <v>3.7462999999999997</v>
      </c>
      <c r="Y183" s="2">
        <f t="shared" si="4"/>
        <v>-6.4042697318996702E-4</v>
      </c>
    </row>
    <row r="184" spans="23:25" x14ac:dyDescent="0.25">
      <c r="W184" s="3">
        <v>42774</v>
      </c>
      <c r="X184" s="2">
        <v>3.7486999999999999</v>
      </c>
      <c r="Y184" s="2">
        <f t="shared" si="4"/>
        <v>6.1373432567804389E-4</v>
      </c>
    </row>
    <row r="185" spans="23:25" x14ac:dyDescent="0.25">
      <c r="W185" s="3">
        <v>42773</v>
      </c>
      <c r="X185" s="2">
        <v>3.7464</v>
      </c>
      <c r="Y185" s="2">
        <f t="shared" si="4"/>
        <v>1.6295567739741583E-3</v>
      </c>
    </row>
    <row r="186" spans="23:25" x14ac:dyDescent="0.25">
      <c r="W186" s="3">
        <v>42772</v>
      </c>
      <c r="X186" s="2">
        <v>3.7403</v>
      </c>
      <c r="Y186" s="2">
        <f t="shared" si="4"/>
        <v>-3.0165935394255677E-3</v>
      </c>
    </row>
    <row r="187" spans="23:25" x14ac:dyDescent="0.25">
      <c r="W187" s="3">
        <v>42769</v>
      </c>
      <c r="X187" s="2">
        <v>3.7515999999999998</v>
      </c>
      <c r="Y187" s="2">
        <f t="shared" si="4"/>
        <v>-2.794896478436689E-3</v>
      </c>
    </row>
    <row r="188" spans="23:25" x14ac:dyDescent="0.25">
      <c r="W188" s="3">
        <v>42768</v>
      </c>
      <c r="X188" s="2">
        <v>3.7621000000000002</v>
      </c>
      <c r="Y188" s="2">
        <f t="shared" si="4"/>
        <v>-3.608483843377698E-3</v>
      </c>
    </row>
    <row r="189" spans="23:25" x14ac:dyDescent="0.25">
      <c r="W189" s="3">
        <v>42767</v>
      </c>
      <c r="X189" s="2">
        <v>3.7757000000000001</v>
      </c>
      <c r="Y189" s="2">
        <f t="shared" si="4"/>
        <v>1.7760816894623309E-3</v>
      </c>
    </row>
    <row r="190" spans="23:25" x14ac:dyDescent="0.25">
      <c r="W190" s="3">
        <v>42766</v>
      </c>
      <c r="X190" s="2">
        <v>3.7690000000000001</v>
      </c>
      <c r="Y190" s="2">
        <f t="shared" si="4"/>
        <v>-1.2992352249855861E-3</v>
      </c>
    </row>
    <row r="191" spans="23:25" x14ac:dyDescent="0.25">
      <c r="W191" s="3">
        <v>42765</v>
      </c>
      <c r="X191" s="2">
        <v>3.7739000000000003</v>
      </c>
      <c r="Y191" s="2">
        <f t="shared" si="4"/>
        <v>-2.649743637450915E-5</v>
      </c>
    </row>
    <row r="192" spans="23:25" x14ac:dyDescent="0.25">
      <c r="W192" s="3">
        <v>42762</v>
      </c>
      <c r="X192" s="2">
        <v>3.774</v>
      </c>
      <c r="Y192" s="2">
        <f t="shared" si="4"/>
        <v>-4.8372482411260832E-3</v>
      </c>
    </row>
    <row r="193" spans="23:25" x14ac:dyDescent="0.25">
      <c r="W193" s="3">
        <v>42761</v>
      </c>
      <c r="X193" s="2">
        <v>3.7923</v>
      </c>
      <c r="Y193" s="2">
        <f t="shared" si="4"/>
        <v>2.4024828399556177E-3</v>
      </c>
    </row>
    <row r="194" spans="23:25" x14ac:dyDescent="0.25">
      <c r="W194" s="3">
        <v>42760</v>
      </c>
      <c r="X194" s="2">
        <v>3.7831999999999999</v>
      </c>
      <c r="Y194" s="2">
        <f t="shared" si="4"/>
        <v>-1.6374828685958151E-3</v>
      </c>
    </row>
    <row r="195" spans="23:25" x14ac:dyDescent="0.25">
      <c r="W195" s="3">
        <v>42759</v>
      </c>
      <c r="X195" s="2">
        <v>3.7894000000000001</v>
      </c>
      <c r="Y195" s="2">
        <f t="shared" si="4"/>
        <v>-3.9576270585033112E-4</v>
      </c>
    </row>
    <row r="196" spans="23:25" x14ac:dyDescent="0.25">
      <c r="W196" s="3">
        <v>42758</v>
      </c>
      <c r="X196" s="2">
        <v>3.7909000000000002</v>
      </c>
      <c r="Y196" s="2">
        <f t="shared" si="4"/>
        <v>-2.0027940391640574E-3</v>
      </c>
    </row>
    <row r="197" spans="23:25" x14ac:dyDescent="0.25">
      <c r="W197" s="3">
        <v>42755</v>
      </c>
      <c r="X197" s="2">
        <v>3.7984999999999998</v>
      </c>
      <c r="Y197" s="2">
        <f t="shared" si="4"/>
        <v>-4.9109175998225023E-3</v>
      </c>
    </row>
    <row r="198" spans="23:25" x14ac:dyDescent="0.25">
      <c r="W198" s="3">
        <v>42754</v>
      </c>
      <c r="X198" s="2">
        <v>3.8172000000000001</v>
      </c>
      <c r="Y198" s="2">
        <f t="shared" ref="Y198:Y261" si="5">LN(X198/X199)</f>
        <v>-1.3097748515747648E-4</v>
      </c>
    </row>
    <row r="199" spans="23:25" x14ac:dyDescent="0.25">
      <c r="W199" s="3">
        <v>42753</v>
      </c>
      <c r="X199" s="2">
        <v>3.8176999999999999</v>
      </c>
      <c r="Y199" s="2">
        <f t="shared" si="5"/>
        <v>1.8090061956319082E-3</v>
      </c>
    </row>
    <row r="200" spans="23:25" x14ac:dyDescent="0.25">
      <c r="W200" s="3">
        <v>42752</v>
      </c>
      <c r="X200" s="2">
        <v>3.8108</v>
      </c>
      <c r="Y200" s="2">
        <f t="shared" si="5"/>
        <v>-4.9212182456749862E-3</v>
      </c>
    </row>
    <row r="201" spans="23:25" x14ac:dyDescent="0.25">
      <c r="W201" s="3">
        <v>42751</v>
      </c>
      <c r="X201" s="2">
        <v>3.8296000000000001</v>
      </c>
      <c r="Y201" s="2">
        <f t="shared" si="5"/>
        <v>2.7979360607606188E-3</v>
      </c>
    </row>
    <row r="202" spans="23:25" x14ac:dyDescent="0.25">
      <c r="W202" s="3">
        <v>42748</v>
      </c>
      <c r="X202" s="2">
        <v>3.8189000000000002</v>
      </c>
      <c r="Y202" s="2">
        <f t="shared" si="5"/>
        <v>-2.1710422987191703E-3</v>
      </c>
    </row>
    <row r="203" spans="23:25" x14ac:dyDescent="0.25">
      <c r="W203" s="3">
        <v>42747</v>
      </c>
      <c r="X203" s="2">
        <v>3.8271999999999999</v>
      </c>
      <c r="Y203" s="2">
        <f t="shared" si="5"/>
        <v>-1.7230130878020773E-3</v>
      </c>
    </row>
    <row r="204" spans="23:25" x14ac:dyDescent="0.25">
      <c r="W204" s="3">
        <v>42746</v>
      </c>
      <c r="X204" s="2">
        <v>3.8338000000000001</v>
      </c>
      <c r="Y204" s="2">
        <f t="shared" si="5"/>
        <v>-3.0991625821386449E-3</v>
      </c>
    </row>
    <row r="205" spans="23:25" x14ac:dyDescent="0.25">
      <c r="W205" s="3">
        <v>42745</v>
      </c>
      <c r="X205" s="2">
        <v>3.8456999999999999</v>
      </c>
      <c r="Y205" s="2">
        <f t="shared" si="5"/>
        <v>1.0401768309984957E-4</v>
      </c>
    </row>
    <row r="206" spans="23:25" x14ac:dyDescent="0.25">
      <c r="W206" s="3">
        <v>42744</v>
      </c>
      <c r="X206" s="2">
        <v>3.8452999999999999</v>
      </c>
      <c r="Y206" s="2">
        <f t="shared" si="5"/>
        <v>-1.1176234772610433E-3</v>
      </c>
    </row>
    <row r="207" spans="23:25" x14ac:dyDescent="0.25">
      <c r="W207" s="3">
        <v>42741</v>
      </c>
      <c r="X207" s="2">
        <v>3.8496000000000001</v>
      </c>
      <c r="Y207" s="2">
        <f t="shared" si="5"/>
        <v>8.3160087952598779E-4</v>
      </c>
    </row>
    <row r="208" spans="23:25" x14ac:dyDescent="0.25">
      <c r="W208" s="3">
        <v>42740</v>
      </c>
      <c r="X208" s="2">
        <v>3.8464</v>
      </c>
      <c r="Y208" s="2">
        <f t="shared" si="5"/>
        <v>-2.9853480630181832E-3</v>
      </c>
    </row>
    <row r="209" spans="23:25" x14ac:dyDescent="0.25">
      <c r="W209" s="3">
        <v>42739</v>
      </c>
      <c r="X209" s="2">
        <v>3.8578999999999999</v>
      </c>
      <c r="Y209" s="2">
        <f t="shared" si="5"/>
        <v>-1.2952027507457799E-3</v>
      </c>
    </row>
    <row r="210" spans="23:25" x14ac:dyDescent="0.25">
      <c r="W210" s="3">
        <v>42738</v>
      </c>
      <c r="X210" s="2">
        <v>3.8628999999999998</v>
      </c>
      <c r="Y210" s="2">
        <f t="shared" si="5"/>
        <v>3.0593749556074279E-3</v>
      </c>
    </row>
    <row r="211" spans="23:25" x14ac:dyDescent="0.25">
      <c r="W211" s="3">
        <v>42737</v>
      </c>
      <c r="X211" s="2">
        <v>3.8510999999999997</v>
      </c>
      <c r="Y211" s="2">
        <f t="shared" si="5"/>
        <v>-4.9324386716703293E-4</v>
      </c>
    </row>
    <row r="212" spans="23:25" x14ac:dyDescent="0.25">
      <c r="W212" s="3">
        <v>42734</v>
      </c>
      <c r="X212" s="2">
        <v>3.8529999999999998</v>
      </c>
      <c r="Y212" s="2">
        <f t="shared" si="5"/>
        <v>1.922428046406654E-3</v>
      </c>
    </row>
    <row r="213" spans="23:25" x14ac:dyDescent="0.25">
      <c r="W213" s="3">
        <v>42733</v>
      </c>
      <c r="X213" s="2">
        <v>3.8456000000000001</v>
      </c>
      <c r="Y213" s="2">
        <f t="shared" si="5"/>
        <v>-3.0118940564783539E-3</v>
      </c>
    </row>
    <row r="214" spans="23:25" x14ac:dyDescent="0.25">
      <c r="W214" s="3">
        <v>42732</v>
      </c>
      <c r="X214" s="2">
        <v>3.8571999999999997</v>
      </c>
      <c r="Y214" s="2">
        <f t="shared" si="5"/>
        <v>4.1567138724116319E-3</v>
      </c>
    </row>
    <row r="215" spans="23:25" x14ac:dyDescent="0.25">
      <c r="W215" s="3">
        <v>42731</v>
      </c>
      <c r="X215" s="2">
        <v>3.8411999999999997</v>
      </c>
      <c r="Y215" s="2">
        <f t="shared" si="5"/>
        <v>5.691475562504017E-3</v>
      </c>
    </row>
    <row r="216" spans="23:25" x14ac:dyDescent="0.25">
      <c r="W216" s="3">
        <v>42730</v>
      </c>
      <c r="X216" s="2">
        <v>3.8193999999999999</v>
      </c>
      <c r="Y216" s="2">
        <f t="shared" si="5"/>
        <v>-5.2362874733770278E-5</v>
      </c>
    </row>
    <row r="217" spans="23:25" x14ac:dyDescent="0.25">
      <c r="W217" s="3">
        <v>42727</v>
      </c>
      <c r="X217" s="2">
        <v>3.8195999999999999</v>
      </c>
      <c r="Y217" s="2">
        <f t="shared" si="5"/>
        <v>4.451718567790937E-4</v>
      </c>
    </row>
    <row r="218" spans="23:25" x14ac:dyDescent="0.25">
      <c r="W218" s="3">
        <v>42726</v>
      </c>
      <c r="X218" s="2">
        <v>3.8178999999999998</v>
      </c>
      <c r="Y218" s="2">
        <f t="shared" si="5"/>
        <v>-2.2238801468188463E-3</v>
      </c>
    </row>
    <row r="219" spans="23:25" x14ac:dyDescent="0.25">
      <c r="W219" s="3">
        <v>42725</v>
      </c>
      <c r="X219" s="2">
        <v>3.8264</v>
      </c>
      <c r="Y219" s="2">
        <f t="shared" si="5"/>
        <v>-3.8864375900521729E-3</v>
      </c>
    </row>
    <row r="220" spans="23:25" x14ac:dyDescent="0.25">
      <c r="W220" s="3">
        <v>42724</v>
      </c>
      <c r="X220" s="2">
        <v>3.8412999999999999</v>
      </c>
      <c r="Y220" s="2">
        <f t="shared" si="5"/>
        <v>-5.7885403490015126E-3</v>
      </c>
    </row>
    <row r="221" spans="23:25" x14ac:dyDescent="0.25">
      <c r="W221" s="3">
        <v>42723</v>
      </c>
      <c r="X221" s="2">
        <v>3.8635999999999999</v>
      </c>
      <c r="Y221" s="2">
        <f t="shared" si="5"/>
        <v>-2.9978830536322391E-3</v>
      </c>
    </row>
    <row r="222" spans="23:25" x14ac:dyDescent="0.25">
      <c r="W222" s="3">
        <v>42720</v>
      </c>
      <c r="X222" s="2">
        <v>3.8752</v>
      </c>
      <c r="Y222" s="2">
        <f t="shared" si="5"/>
        <v>5.5375998669712169E-3</v>
      </c>
    </row>
    <row r="223" spans="23:25" x14ac:dyDescent="0.25">
      <c r="W223" s="3">
        <v>42719</v>
      </c>
      <c r="X223" s="2">
        <v>3.8538000000000001</v>
      </c>
      <c r="Y223" s="2">
        <f t="shared" si="5"/>
        <v>5.8816044634021512E-3</v>
      </c>
    </row>
    <row r="224" spans="23:25" x14ac:dyDescent="0.25">
      <c r="W224" s="3">
        <v>42718</v>
      </c>
      <c r="X224" s="2">
        <v>3.8311999999999999</v>
      </c>
      <c r="Y224" s="2">
        <f t="shared" si="5"/>
        <v>7.5982234708733623E-3</v>
      </c>
    </row>
    <row r="225" spans="23:25" x14ac:dyDescent="0.25">
      <c r="W225" s="3">
        <v>42717</v>
      </c>
      <c r="X225" s="2">
        <v>3.8022</v>
      </c>
      <c r="Y225" s="2">
        <f t="shared" si="5"/>
        <v>-2.4429658708021544E-3</v>
      </c>
    </row>
    <row r="226" spans="23:25" x14ac:dyDescent="0.25">
      <c r="W226" s="3">
        <v>42716</v>
      </c>
      <c r="X226" s="2">
        <v>3.8115000000000001</v>
      </c>
      <c r="Y226" s="2">
        <f t="shared" si="5"/>
        <v>-4.6592064183047814E-3</v>
      </c>
    </row>
    <row r="227" spans="23:25" x14ac:dyDescent="0.25">
      <c r="W227" s="3">
        <v>42713</v>
      </c>
      <c r="X227" s="2">
        <v>3.8292999999999999</v>
      </c>
      <c r="Y227" s="2">
        <f t="shared" si="5"/>
        <v>4.3181915021555028E-3</v>
      </c>
    </row>
    <row r="228" spans="23:25" x14ac:dyDescent="0.25">
      <c r="W228" s="3">
        <v>42712</v>
      </c>
      <c r="X228" s="2">
        <v>3.8128000000000002</v>
      </c>
      <c r="Y228" s="2">
        <f t="shared" si="5"/>
        <v>5.7339908281429661E-3</v>
      </c>
    </row>
    <row r="229" spans="23:25" x14ac:dyDescent="0.25">
      <c r="W229" s="3">
        <v>42711</v>
      </c>
      <c r="X229" s="2">
        <v>3.7909999999999999</v>
      </c>
      <c r="Y229" s="2">
        <f t="shared" si="5"/>
        <v>-5.943788374281115E-3</v>
      </c>
    </row>
    <row r="230" spans="23:25" x14ac:dyDescent="0.25">
      <c r="W230" s="3">
        <v>42710</v>
      </c>
      <c r="X230" s="2">
        <v>3.8136000000000001</v>
      </c>
      <c r="Y230" s="2">
        <f t="shared" si="5"/>
        <v>0</v>
      </c>
    </row>
    <row r="231" spans="23:25" x14ac:dyDescent="0.25">
      <c r="W231" s="3">
        <v>42709</v>
      </c>
      <c r="X231" s="2">
        <v>3.8136000000000001</v>
      </c>
      <c r="Y231" s="2">
        <f t="shared" si="5"/>
        <v>-9.6974152195840996E-4</v>
      </c>
    </row>
    <row r="232" spans="23:25" x14ac:dyDescent="0.25">
      <c r="W232" s="3">
        <v>42706</v>
      </c>
      <c r="X232" s="2">
        <v>3.8172999999999999</v>
      </c>
      <c r="Y232" s="2">
        <f t="shared" si="5"/>
        <v>-2.642355063390269E-3</v>
      </c>
    </row>
    <row r="233" spans="23:25" x14ac:dyDescent="0.25">
      <c r="W233" s="3">
        <v>42705</v>
      </c>
      <c r="X233" s="2">
        <v>3.8273999999999999</v>
      </c>
      <c r="Y233" s="2">
        <f t="shared" si="5"/>
        <v>-1.2272343076939749E-3</v>
      </c>
    </row>
    <row r="234" spans="23:25" x14ac:dyDescent="0.25">
      <c r="W234" s="3">
        <v>42704</v>
      </c>
      <c r="X234" s="2">
        <v>3.8321000000000001</v>
      </c>
      <c r="Y234" s="2">
        <f t="shared" si="5"/>
        <v>-2.0874103141681942E-4</v>
      </c>
    </row>
    <row r="235" spans="23:25" x14ac:dyDescent="0.25">
      <c r="W235" s="3">
        <v>42703</v>
      </c>
      <c r="X235" s="2">
        <v>3.8329</v>
      </c>
      <c r="Y235" s="2">
        <f t="shared" si="5"/>
        <v>-2.1110525308295851E-3</v>
      </c>
    </row>
    <row r="236" spans="23:25" x14ac:dyDescent="0.25">
      <c r="W236" s="3">
        <v>42702</v>
      </c>
      <c r="X236" s="2">
        <v>3.8410000000000002</v>
      </c>
      <c r="Y236" s="2">
        <f t="shared" si="5"/>
        <v>-8.012593270773475E-3</v>
      </c>
    </row>
    <row r="237" spans="23:25" x14ac:dyDescent="0.25">
      <c r="W237" s="3">
        <v>42699</v>
      </c>
      <c r="X237" s="2">
        <v>3.8719000000000001</v>
      </c>
      <c r="Y237" s="2">
        <f t="shared" si="5"/>
        <v>3.6164497191022775E-4</v>
      </c>
    </row>
    <row r="238" spans="23:25" x14ac:dyDescent="0.25">
      <c r="W238" s="3">
        <v>42698</v>
      </c>
      <c r="X238" s="2">
        <v>3.8704999999999998</v>
      </c>
      <c r="Y238" s="2">
        <f t="shared" si="5"/>
        <v>3.3593033637607323E-4</v>
      </c>
    </row>
    <row r="239" spans="23:25" x14ac:dyDescent="0.25">
      <c r="W239" s="3">
        <v>42697</v>
      </c>
      <c r="X239" s="2">
        <v>3.8692000000000002</v>
      </c>
      <c r="Y239" s="2">
        <f t="shared" si="5"/>
        <v>2.4323986633823878E-3</v>
      </c>
    </row>
    <row r="240" spans="23:25" x14ac:dyDescent="0.25">
      <c r="W240" s="3">
        <v>42696</v>
      </c>
      <c r="X240" s="2">
        <v>3.8597999999999999</v>
      </c>
      <c r="Y240" s="2">
        <f t="shared" si="5"/>
        <v>-1.0616674353238881E-3</v>
      </c>
    </row>
    <row r="241" spans="23:25" x14ac:dyDescent="0.25">
      <c r="W241" s="3">
        <v>42695</v>
      </c>
      <c r="X241" s="2">
        <v>3.8639000000000001</v>
      </c>
      <c r="Y241" s="2">
        <f t="shared" si="5"/>
        <v>-5.6261116710953239E-3</v>
      </c>
    </row>
    <row r="242" spans="23:25" x14ac:dyDescent="0.25">
      <c r="W242" s="3">
        <v>42692</v>
      </c>
      <c r="X242" s="2">
        <v>3.8856999999999999</v>
      </c>
      <c r="Y242" s="2">
        <f t="shared" si="5"/>
        <v>4.6431326483890095E-3</v>
      </c>
    </row>
    <row r="243" spans="23:25" x14ac:dyDescent="0.25">
      <c r="W243" s="3">
        <v>42691</v>
      </c>
      <c r="X243" s="2">
        <v>3.8677000000000001</v>
      </c>
      <c r="Y243" s="2">
        <f t="shared" si="5"/>
        <v>3.289008105610009E-3</v>
      </c>
    </row>
    <row r="244" spans="23:25" x14ac:dyDescent="0.25">
      <c r="W244" s="3">
        <v>42690</v>
      </c>
      <c r="X244" s="2">
        <v>3.855</v>
      </c>
      <c r="Y244" s="2">
        <f t="shared" si="5"/>
        <v>2.8315016774616746E-3</v>
      </c>
    </row>
    <row r="245" spans="23:25" x14ac:dyDescent="0.25">
      <c r="W245" s="3">
        <v>42689</v>
      </c>
      <c r="X245" s="2">
        <v>3.8441000000000001</v>
      </c>
      <c r="Y245" s="2">
        <f t="shared" si="5"/>
        <v>-1.455717847856728E-3</v>
      </c>
    </row>
    <row r="246" spans="23:25" x14ac:dyDescent="0.25">
      <c r="W246" s="3">
        <v>42688</v>
      </c>
      <c r="X246" s="2">
        <v>3.8496999999999999</v>
      </c>
      <c r="Y246" s="2">
        <f t="shared" si="5"/>
        <v>2.627028678443063E-3</v>
      </c>
    </row>
    <row r="247" spans="23:25" x14ac:dyDescent="0.25">
      <c r="W247" s="3">
        <v>42685</v>
      </c>
      <c r="X247" s="2">
        <v>3.8395999999999999</v>
      </c>
      <c r="Y247" s="2">
        <f t="shared" si="5"/>
        <v>1.3813056836034579E-3</v>
      </c>
    </row>
    <row r="248" spans="23:25" x14ac:dyDescent="0.25">
      <c r="W248" s="3">
        <v>42684</v>
      </c>
      <c r="X248" s="2">
        <v>3.8342999999999998</v>
      </c>
      <c r="Y248" s="2">
        <f t="shared" si="5"/>
        <v>4.1292134773395486E-3</v>
      </c>
    </row>
    <row r="249" spans="23:25" x14ac:dyDescent="0.25">
      <c r="W249" s="3">
        <v>42683</v>
      </c>
      <c r="X249" s="2">
        <v>3.8185000000000002</v>
      </c>
      <c r="Y249" s="2">
        <f t="shared" si="5"/>
        <v>1.2840504378229915E-3</v>
      </c>
    </row>
    <row r="250" spans="23:25" x14ac:dyDescent="0.25">
      <c r="W250" s="3">
        <v>42682</v>
      </c>
      <c r="X250" s="2">
        <v>3.8136000000000001</v>
      </c>
      <c r="Y250" s="2">
        <f t="shared" si="5"/>
        <v>-2.6218505171025919E-4</v>
      </c>
    </row>
    <row r="251" spans="23:25" x14ac:dyDescent="0.25">
      <c r="W251" s="3">
        <v>42681</v>
      </c>
      <c r="X251" s="2">
        <v>3.8146</v>
      </c>
      <c r="Y251" s="2">
        <f t="shared" si="5"/>
        <v>6.8920435903798124E-3</v>
      </c>
    </row>
    <row r="252" spans="23:25" x14ac:dyDescent="0.25">
      <c r="W252" s="3">
        <v>42678</v>
      </c>
      <c r="X252" s="2">
        <v>3.7884000000000002</v>
      </c>
      <c r="Y252" s="2">
        <f t="shared" si="5"/>
        <v>-6.2626839430261197E-3</v>
      </c>
    </row>
    <row r="253" spans="23:25" x14ac:dyDescent="0.25">
      <c r="W253" s="3">
        <v>42677</v>
      </c>
      <c r="X253" s="2">
        <v>3.8121999999999998</v>
      </c>
      <c r="Y253" s="2">
        <f t="shared" si="5"/>
        <v>-4.4583732921399936E-4</v>
      </c>
    </row>
    <row r="254" spans="23:25" x14ac:dyDescent="0.25">
      <c r="W254" s="3">
        <v>42676</v>
      </c>
      <c r="X254" s="2">
        <v>3.8138999999999998</v>
      </c>
      <c r="Y254" s="2">
        <f t="shared" si="5"/>
        <v>-1.310908067894623E-4</v>
      </c>
    </row>
    <row r="255" spans="23:25" x14ac:dyDescent="0.25">
      <c r="W255" s="3">
        <v>42675</v>
      </c>
      <c r="X255" s="2">
        <v>3.8144</v>
      </c>
      <c r="Y255" s="2">
        <f t="shared" si="5"/>
        <v>-5.203510374802379E-3</v>
      </c>
    </row>
    <row r="256" spans="23:25" x14ac:dyDescent="0.25">
      <c r="W256" s="3">
        <v>42674</v>
      </c>
      <c r="X256" s="2">
        <v>3.8342999999999998</v>
      </c>
      <c r="Y256" s="2">
        <f t="shared" si="5"/>
        <v>-3.5406561161496672E-3</v>
      </c>
    </row>
    <row r="257" spans="23:25" x14ac:dyDescent="0.25">
      <c r="W257" s="3">
        <v>42671</v>
      </c>
      <c r="X257" s="2">
        <v>3.8479000000000001</v>
      </c>
      <c r="Y257" s="2">
        <f t="shared" si="5"/>
        <v>-1.7915800552043316E-3</v>
      </c>
    </row>
    <row r="258" spans="23:25" x14ac:dyDescent="0.25">
      <c r="W258" s="3">
        <v>42670</v>
      </c>
      <c r="X258" s="2">
        <v>3.8548</v>
      </c>
      <c r="Y258" s="2">
        <f t="shared" si="5"/>
        <v>2.5715301779375243E-3</v>
      </c>
    </row>
    <row r="259" spans="23:25" x14ac:dyDescent="0.25">
      <c r="W259" s="3">
        <v>42669</v>
      </c>
      <c r="X259" s="2">
        <v>3.8449</v>
      </c>
      <c r="Y259" s="2">
        <f t="shared" si="5"/>
        <v>-8.0593798640215121E-4</v>
      </c>
    </row>
    <row r="260" spans="23:25" x14ac:dyDescent="0.25">
      <c r="W260" s="3">
        <v>42668</v>
      </c>
      <c r="X260" s="2">
        <v>3.8479999999999999</v>
      </c>
      <c r="Y260" s="2">
        <f t="shared" si="5"/>
        <v>-3.6057575481012621E-3</v>
      </c>
    </row>
    <row r="261" spans="23:25" x14ac:dyDescent="0.25">
      <c r="W261" s="3">
        <v>42667</v>
      </c>
      <c r="X261" s="2">
        <v>3.8618999999999999</v>
      </c>
      <c r="Y261" s="2">
        <f t="shared" si="5"/>
        <v>-3.8833443849443521E-4</v>
      </c>
    </row>
    <row r="262" spans="23:25" x14ac:dyDescent="0.25">
      <c r="W262" s="3">
        <v>42664</v>
      </c>
      <c r="X262" s="2">
        <v>3.8633999999999999</v>
      </c>
      <c r="Y262" s="2">
        <f t="shared" ref="Y262:Y325" si="6">LN(X262/X263)</f>
        <v>4.0720576037980225E-3</v>
      </c>
    </row>
    <row r="263" spans="23:25" x14ac:dyDescent="0.25">
      <c r="W263" s="3">
        <v>42663</v>
      </c>
      <c r="X263" s="2">
        <v>3.8477000000000001</v>
      </c>
      <c r="Y263" s="2">
        <f t="shared" si="6"/>
        <v>3.6190887643348579E-3</v>
      </c>
    </row>
    <row r="264" spans="23:25" x14ac:dyDescent="0.25">
      <c r="W264" s="3">
        <v>42662</v>
      </c>
      <c r="X264" s="2">
        <v>3.8338000000000001</v>
      </c>
      <c r="Y264" s="2">
        <f t="shared" si="6"/>
        <v>2.5071833452008068E-3</v>
      </c>
    </row>
    <row r="265" spans="23:25" x14ac:dyDescent="0.25">
      <c r="W265" s="3">
        <v>42661</v>
      </c>
      <c r="X265" s="2">
        <v>3.8242000000000003</v>
      </c>
      <c r="Y265" s="2">
        <f t="shared" si="6"/>
        <v>-4.1830065969407034E-4</v>
      </c>
    </row>
    <row r="266" spans="23:25" x14ac:dyDescent="0.25">
      <c r="W266" s="3">
        <v>42660</v>
      </c>
      <c r="X266" s="2">
        <v>3.8258000000000001</v>
      </c>
      <c r="Y266" s="2">
        <f t="shared" si="6"/>
        <v>1.0984126428010962E-3</v>
      </c>
    </row>
    <row r="267" spans="23:25" x14ac:dyDescent="0.25">
      <c r="W267" s="3">
        <v>42657</v>
      </c>
      <c r="X267" s="2">
        <v>3.8216000000000001</v>
      </c>
      <c r="Y267" s="2">
        <f t="shared" si="6"/>
        <v>4.5634635570116324E-3</v>
      </c>
    </row>
    <row r="268" spans="23:25" x14ac:dyDescent="0.25">
      <c r="W268" s="3">
        <v>42656</v>
      </c>
      <c r="X268" s="2">
        <v>3.8041999999999998</v>
      </c>
      <c r="Y268" s="2">
        <f t="shared" si="6"/>
        <v>-2.9659982109473135E-3</v>
      </c>
    </row>
    <row r="269" spans="23:25" x14ac:dyDescent="0.25">
      <c r="W269" s="3">
        <v>42655</v>
      </c>
      <c r="X269" s="2">
        <v>3.8155000000000001</v>
      </c>
      <c r="Y269" s="2">
        <f t="shared" si="6"/>
        <v>2.676885915090273E-3</v>
      </c>
    </row>
    <row r="270" spans="23:25" x14ac:dyDescent="0.25">
      <c r="W270" s="3">
        <v>42654</v>
      </c>
      <c r="X270" s="2">
        <v>3.8052999999999999</v>
      </c>
      <c r="Y270" s="2">
        <f t="shared" si="6"/>
        <v>3.870513922397849E-3</v>
      </c>
    </row>
    <row r="271" spans="23:25" x14ac:dyDescent="0.25">
      <c r="W271" s="3">
        <v>42653</v>
      </c>
      <c r="X271" s="2">
        <v>3.7906</v>
      </c>
      <c r="Y271" s="2">
        <f t="shared" si="6"/>
        <v>-1.4762484886937737E-3</v>
      </c>
    </row>
    <row r="272" spans="23:25" x14ac:dyDescent="0.25">
      <c r="W272" s="3">
        <v>42650</v>
      </c>
      <c r="X272" s="2">
        <v>3.7961999999999998</v>
      </c>
      <c r="Y272" s="2">
        <f t="shared" si="6"/>
        <v>1.8720425226480231E-3</v>
      </c>
    </row>
    <row r="273" spans="23:25" x14ac:dyDescent="0.25">
      <c r="W273" s="3">
        <v>42649</v>
      </c>
      <c r="X273" s="2">
        <v>3.7890999999999999</v>
      </c>
      <c r="Y273" s="2">
        <f t="shared" si="6"/>
        <v>4.8943838857627509E-3</v>
      </c>
    </row>
    <row r="274" spans="23:25" x14ac:dyDescent="0.25">
      <c r="W274" s="3">
        <v>42648</v>
      </c>
      <c r="X274" s="2">
        <v>3.7706</v>
      </c>
      <c r="Y274" s="2">
        <f t="shared" si="6"/>
        <v>-1.748854416431395E-3</v>
      </c>
    </row>
    <row r="275" spans="23:25" x14ac:dyDescent="0.25">
      <c r="W275" s="3">
        <v>42647</v>
      </c>
      <c r="X275" s="2">
        <v>3.7772000000000001</v>
      </c>
      <c r="Y275" s="2">
        <f t="shared" si="6"/>
        <v>3.8727866118839927E-3</v>
      </c>
    </row>
    <row r="276" spans="23:25" x14ac:dyDescent="0.25">
      <c r="W276" s="3">
        <v>42646</v>
      </c>
      <c r="X276" s="2">
        <v>3.7625999999999999</v>
      </c>
      <c r="Y276" s="2">
        <f t="shared" si="6"/>
        <v>4.3148289076981481E-3</v>
      </c>
    </row>
    <row r="277" spans="23:25" x14ac:dyDescent="0.25">
      <c r="W277" s="3">
        <v>42643</v>
      </c>
      <c r="X277" s="2">
        <v>3.7464</v>
      </c>
      <c r="Y277" s="2">
        <f t="shared" si="6"/>
        <v>-2.0798343630408582E-3</v>
      </c>
    </row>
    <row r="278" spans="23:25" x14ac:dyDescent="0.25">
      <c r="W278" s="3">
        <v>42642</v>
      </c>
      <c r="X278" s="2">
        <v>3.7542</v>
      </c>
      <c r="Y278" s="2">
        <f t="shared" si="6"/>
        <v>1.8647521931570215E-4</v>
      </c>
    </row>
    <row r="279" spans="23:25" x14ac:dyDescent="0.25">
      <c r="W279" s="3">
        <v>42641</v>
      </c>
      <c r="X279" s="2">
        <v>3.7534999999999998</v>
      </c>
      <c r="Y279" s="2">
        <f t="shared" si="6"/>
        <v>1.4930549071638629E-3</v>
      </c>
    </row>
    <row r="280" spans="23:25" x14ac:dyDescent="0.25">
      <c r="W280" s="3">
        <v>42640</v>
      </c>
      <c r="X280" s="2">
        <v>3.7479</v>
      </c>
      <c r="Y280" s="2">
        <f t="shared" si="6"/>
        <v>-8.5344717808573801E-4</v>
      </c>
    </row>
    <row r="281" spans="23:25" x14ac:dyDescent="0.25">
      <c r="W281" s="3">
        <v>42639</v>
      </c>
      <c r="X281" s="2">
        <v>3.7511000000000001</v>
      </c>
      <c r="Y281" s="2">
        <f t="shared" si="6"/>
        <v>-2.9813422141347049E-3</v>
      </c>
    </row>
    <row r="282" spans="23:25" x14ac:dyDescent="0.25">
      <c r="W282" s="3">
        <v>42636</v>
      </c>
      <c r="X282" s="2">
        <v>3.7622999999999998</v>
      </c>
      <c r="Y282" s="2">
        <f t="shared" si="6"/>
        <v>4.2536222893104522E-4</v>
      </c>
    </row>
    <row r="283" spans="23:25" x14ac:dyDescent="0.25">
      <c r="W283" s="3">
        <v>42635</v>
      </c>
      <c r="X283" s="2">
        <v>3.7606999999999999</v>
      </c>
      <c r="Y283" s="2">
        <f t="shared" si="6"/>
        <v>-1.4083199479150543E-3</v>
      </c>
    </row>
    <row r="284" spans="23:25" x14ac:dyDescent="0.25">
      <c r="W284" s="3">
        <v>42634</v>
      </c>
      <c r="X284" s="2">
        <v>3.766</v>
      </c>
      <c r="Y284" s="2">
        <f t="shared" si="6"/>
        <v>-3.2607427854811142E-3</v>
      </c>
    </row>
    <row r="285" spans="23:25" x14ac:dyDescent="0.25">
      <c r="W285" s="3">
        <v>42633</v>
      </c>
      <c r="X285" s="2">
        <v>3.7782999999999998</v>
      </c>
      <c r="Y285" s="2">
        <f t="shared" si="6"/>
        <v>8.7379031945371548E-4</v>
      </c>
    </row>
    <row r="286" spans="23:25" x14ac:dyDescent="0.25">
      <c r="W286" s="3">
        <v>42632</v>
      </c>
      <c r="X286" s="2">
        <v>3.7749999999999999</v>
      </c>
      <c r="Y286" s="2">
        <f t="shared" si="6"/>
        <v>-9.7965243414835476E-4</v>
      </c>
    </row>
    <row r="287" spans="23:25" x14ac:dyDescent="0.25">
      <c r="W287" s="3">
        <v>42629</v>
      </c>
      <c r="X287" s="2">
        <v>3.7786999999999997</v>
      </c>
      <c r="Y287" s="2">
        <f t="shared" si="6"/>
        <v>1.2180914544988757E-3</v>
      </c>
    </row>
    <row r="288" spans="23:25" x14ac:dyDescent="0.25">
      <c r="W288" s="3">
        <v>42628</v>
      </c>
      <c r="X288" s="2">
        <v>3.7740999999999998</v>
      </c>
      <c r="Y288" s="2">
        <f t="shared" si="6"/>
        <v>-2.9103629390307296E-3</v>
      </c>
    </row>
    <row r="289" spans="23:25" x14ac:dyDescent="0.25">
      <c r="W289" s="3">
        <v>42627</v>
      </c>
      <c r="X289" s="2">
        <v>3.7850999999999999</v>
      </c>
      <c r="Y289" s="2">
        <f t="shared" si="6"/>
        <v>-5.2837366597984705E-5</v>
      </c>
    </row>
    <row r="290" spans="23:25" x14ac:dyDescent="0.25">
      <c r="W290" s="3">
        <v>42626</v>
      </c>
      <c r="X290" s="2">
        <v>3.7852999999999999</v>
      </c>
      <c r="Y290" s="2">
        <f t="shared" si="6"/>
        <v>4.846215276362191E-3</v>
      </c>
    </row>
    <row r="291" spans="23:25" x14ac:dyDescent="0.25">
      <c r="W291" s="3">
        <v>42625</v>
      </c>
      <c r="X291" s="2">
        <v>3.7669999999999999</v>
      </c>
      <c r="Y291" s="2">
        <f t="shared" si="6"/>
        <v>9.5612458149699762E-4</v>
      </c>
    </row>
    <row r="292" spans="23:25" x14ac:dyDescent="0.25">
      <c r="W292" s="3">
        <v>42622</v>
      </c>
      <c r="X292" s="2">
        <v>3.7633999999999999</v>
      </c>
      <c r="Y292" s="2">
        <f t="shared" si="6"/>
        <v>1.8883737675325187E-3</v>
      </c>
    </row>
    <row r="293" spans="23:25" x14ac:dyDescent="0.25">
      <c r="W293" s="3">
        <v>42621</v>
      </c>
      <c r="X293" s="2">
        <v>3.7563</v>
      </c>
      <c r="Y293" s="2">
        <f t="shared" si="6"/>
        <v>-5.0568901204049472E-4</v>
      </c>
    </row>
    <row r="294" spans="23:25" x14ac:dyDescent="0.25">
      <c r="W294" s="3">
        <v>42620</v>
      </c>
      <c r="X294" s="2">
        <v>3.7582</v>
      </c>
      <c r="Y294" s="2">
        <f t="shared" si="6"/>
        <v>1.0915433108593701E-3</v>
      </c>
    </row>
    <row r="295" spans="23:25" x14ac:dyDescent="0.25">
      <c r="W295" s="3">
        <v>42619</v>
      </c>
      <c r="X295" s="2">
        <v>3.7541000000000002</v>
      </c>
      <c r="Y295" s="2">
        <f t="shared" si="6"/>
        <v>-2.5539400404605336E-3</v>
      </c>
    </row>
    <row r="296" spans="23:25" x14ac:dyDescent="0.25">
      <c r="W296" s="3">
        <v>42618</v>
      </c>
      <c r="X296" s="2">
        <v>3.7637</v>
      </c>
      <c r="Y296" s="2">
        <f t="shared" si="6"/>
        <v>-1.3283917181018359E-4</v>
      </c>
    </row>
    <row r="297" spans="23:25" x14ac:dyDescent="0.25">
      <c r="W297" s="3">
        <v>42615</v>
      </c>
      <c r="X297" s="2">
        <v>3.7641999999999998</v>
      </c>
      <c r="Y297" s="2">
        <f t="shared" si="6"/>
        <v>-9.8246180948559705E-4</v>
      </c>
    </row>
    <row r="298" spans="23:25" x14ac:dyDescent="0.25">
      <c r="W298" s="3">
        <v>42614</v>
      </c>
      <c r="X298" s="2">
        <v>3.7679</v>
      </c>
      <c r="Y298" s="2">
        <f t="shared" si="6"/>
        <v>-2.3592731661279055E-3</v>
      </c>
    </row>
    <row r="299" spans="23:25" x14ac:dyDescent="0.25">
      <c r="W299" s="3">
        <v>42613</v>
      </c>
      <c r="X299" s="2">
        <v>3.7768000000000002</v>
      </c>
      <c r="Y299" s="2">
        <f t="shared" si="6"/>
        <v>-3.8846289089132218E-3</v>
      </c>
    </row>
    <row r="300" spans="23:25" x14ac:dyDescent="0.25">
      <c r="W300" s="3">
        <v>42612</v>
      </c>
      <c r="X300" s="2">
        <v>3.7915000000000001</v>
      </c>
      <c r="Y300" s="2">
        <f t="shared" si="6"/>
        <v>1.4780798214522513E-3</v>
      </c>
    </row>
    <row r="301" spans="23:25" x14ac:dyDescent="0.25">
      <c r="W301" s="3">
        <v>42611</v>
      </c>
      <c r="X301" s="2">
        <v>3.7858999999999998</v>
      </c>
      <c r="Y301" s="2">
        <f t="shared" si="6"/>
        <v>2.5919083539690893E-3</v>
      </c>
    </row>
    <row r="302" spans="23:25" x14ac:dyDescent="0.25">
      <c r="W302" s="3">
        <v>42608</v>
      </c>
      <c r="X302" s="2">
        <v>3.7761</v>
      </c>
      <c r="Y302" s="2">
        <f t="shared" si="6"/>
        <v>4.485562176963079E-3</v>
      </c>
    </row>
    <row r="303" spans="23:25" x14ac:dyDescent="0.25">
      <c r="W303" s="3">
        <v>42607</v>
      </c>
      <c r="X303" s="2">
        <v>3.7591999999999999</v>
      </c>
      <c r="Y303" s="2">
        <f t="shared" si="6"/>
        <v>-1.4354451014715458E-3</v>
      </c>
    </row>
    <row r="304" spans="23:25" x14ac:dyDescent="0.25">
      <c r="W304" s="3">
        <v>42606</v>
      </c>
      <c r="X304" s="2">
        <v>3.7645999999999997</v>
      </c>
      <c r="Y304" s="2">
        <f t="shared" si="6"/>
        <v>-2.1228050215466635E-3</v>
      </c>
    </row>
    <row r="305" spans="23:25" x14ac:dyDescent="0.25">
      <c r="W305" s="3">
        <v>42605</v>
      </c>
      <c r="X305" s="2">
        <v>3.7725999999999997</v>
      </c>
      <c r="Y305" s="2">
        <f t="shared" si="6"/>
        <v>-9.2731205394480057E-4</v>
      </c>
    </row>
    <row r="306" spans="23:25" x14ac:dyDescent="0.25">
      <c r="W306" s="3">
        <v>42604</v>
      </c>
      <c r="X306" s="2">
        <v>3.7761</v>
      </c>
      <c r="Y306" s="2">
        <f t="shared" si="6"/>
        <v>2.8110764241625584E-3</v>
      </c>
    </row>
    <row r="307" spans="23:25" x14ac:dyDescent="0.25">
      <c r="W307" s="3">
        <v>42601</v>
      </c>
      <c r="X307" s="2">
        <v>3.7654999999999998</v>
      </c>
      <c r="Y307" s="2">
        <f t="shared" si="6"/>
        <v>9.0334242818618184E-4</v>
      </c>
    </row>
    <row r="308" spans="23:25" x14ac:dyDescent="0.25">
      <c r="W308" s="3">
        <v>42600</v>
      </c>
      <c r="X308" s="2">
        <v>3.7621000000000002</v>
      </c>
      <c r="Y308" s="2">
        <f t="shared" si="6"/>
        <v>-6.6760520296285236E-3</v>
      </c>
    </row>
    <row r="309" spans="23:25" x14ac:dyDescent="0.25">
      <c r="W309" s="3">
        <v>42599</v>
      </c>
      <c r="X309" s="2">
        <v>3.7873000000000001</v>
      </c>
      <c r="Y309" s="2">
        <f t="shared" si="6"/>
        <v>2.1145568632940635E-3</v>
      </c>
    </row>
    <row r="310" spans="23:25" x14ac:dyDescent="0.25">
      <c r="W310" s="3">
        <v>42598</v>
      </c>
      <c r="X310" s="2">
        <v>3.7793000000000001</v>
      </c>
      <c r="Y310" s="2">
        <f t="shared" si="6"/>
        <v>-4.0929012391671309E-3</v>
      </c>
    </row>
    <row r="311" spans="23:25" x14ac:dyDescent="0.25">
      <c r="W311" s="3">
        <v>42597</v>
      </c>
      <c r="X311" s="2">
        <v>3.7948</v>
      </c>
      <c r="Y311" s="2">
        <f t="shared" si="6"/>
        <v>-3.6037022941210373E-3</v>
      </c>
    </row>
    <row r="312" spans="23:25" x14ac:dyDescent="0.25">
      <c r="W312" s="3">
        <v>42594</v>
      </c>
      <c r="X312" s="2">
        <v>3.8085</v>
      </c>
      <c r="Y312" s="2">
        <f t="shared" si="6"/>
        <v>-1.7314658819680706E-3</v>
      </c>
    </row>
    <row r="313" spans="23:25" x14ac:dyDescent="0.25">
      <c r="W313" s="3">
        <v>42593</v>
      </c>
      <c r="X313" s="2">
        <v>3.8151000000000002</v>
      </c>
      <c r="Y313" s="2">
        <f t="shared" si="6"/>
        <v>-7.3365652445740248E-4</v>
      </c>
    </row>
    <row r="314" spans="23:25" x14ac:dyDescent="0.25">
      <c r="W314" s="3">
        <v>42592</v>
      </c>
      <c r="X314" s="2">
        <v>3.8178999999999998</v>
      </c>
      <c r="Y314" s="2">
        <f t="shared" si="6"/>
        <v>4.7157454371428274E-4</v>
      </c>
    </row>
    <row r="315" spans="23:25" x14ac:dyDescent="0.25">
      <c r="W315" s="3">
        <v>42591</v>
      </c>
      <c r="X315" s="2">
        <v>3.8161</v>
      </c>
      <c r="Y315" s="2">
        <f t="shared" si="6"/>
        <v>-7.0727844832399098E-4</v>
      </c>
    </row>
    <row r="316" spans="23:25" x14ac:dyDescent="0.25">
      <c r="W316" s="3">
        <v>42590</v>
      </c>
      <c r="X316" s="2">
        <v>3.8188</v>
      </c>
      <c r="Y316" s="2">
        <f t="shared" si="6"/>
        <v>-4.5460561637095335E-3</v>
      </c>
    </row>
    <row r="317" spans="23:25" x14ac:dyDescent="0.25">
      <c r="W317" s="3">
        <v>42587</v>
      </c>
      <c r="X317" s="2">
        <v>3.8361999999999998</v>
      </c>
      <c r="Y317" s="2">
        <f t="shared" si="6"/>
        <v>2.4794803186850675E-3</v>
      </c>
    </row>
    <row r="318" spans="23:25" x14ac:dyDescent="0.25">
      <c r="W318" s="3">
        <v>42586</v>
      </c>
      <c r="X318" s="2">
        <v>3.8266999999999998</v>
      </c>
      <c r="Y318" s="2">
        <f t="shared" si="6"/>
        <v>9.6735827248969322E-4</v>
      </c>
    </row>
    <row r="319" spans="23:25" x14ac:dyDescent="0.25">
      <c r="W319" s="3">
        <v>42585</v>
      </c>
      <c r="X319" s="2">
        <v>3.823</v>
      </c>
      <c r="Y319" s="2">
        <f t="shared" si="6"/>
        <v>3.5375077833485679E-3</v>
      </c>
    </row>
    <row r="320" spans="23:25" x14ac:dyDescent="0.25">
      <c r="W320" s="3">
        <v>42584</v>
      </c>
      <c r="X320" s="2">
        <v>3.8094999999999999</v>
      </c>
      <c r="Y320" s="2">
        <f t="shared" si="6"/>
        <v>-9.1833394449934702E-4</v>
      </c>
    </row>
    <row r="321" spans="23:25" x14ac:dyDescent="0.25">
      <c r="W321" s="3">
        <v>42583</v>
      </c>
      <c r="X321" s="2">
        <v>3.8129999999999997</v>
      </c>
      <c r="Y321" s="2">
        <f t="shared" si="6"/>
        <v>-2.622572481498709E-5</v>
      </c>
    </row>
    <row r="322" spans="23:25" x14ac:dyDescent="0.25">
      <c r="W322" s="3">
        <v>42580</v>
      </c>
      <c r="X322" s="2">
        <v>3.8130999999999999</v>
      </c>
      <c r="Y322" s="2">
        <f t="shared" si="6"/>
        <v>-3.4557722168219594E-3</v>
      </c>
    </row>
    <row r="323" spans="23:25" x14ac:dyDescent="0.25">
      <c r="W323" s="3">
        <v>42579</v>
      </c>
      <c r="X323" s="2">
        <v>3.8262999999999998</v>
      </c>
      <c r="Y323" s="2">
        <f t="shared" si="6"/>
        <v>-2.3754530402144668E-3</v>
      </c>
    </row>
    <row r="324" spans="23:25" x14ac:dyDescent="0.25">
      <c r="W324" s="3">
        <v>42578</v>
      </c>
      <c r="X324" s="2">
        <v>3.8353999999999999</v>
      </c>
      <c r="Y324" s="2">
        <f t="shared" si="6"/>
        <v>-9.381841613825125E-4</v>
      </c>
    </row>
    <row r="325" spans="23:25" x14ac:dyDescent="0.25">
      <c r="W325" s="3">
        <v>42577</v>
      </c>
      <c r="X325" s="2">
        <v>3.839</v>
      </c>
      <c r="Y325" s="2">
        <f t="shared" si="6"/>
        <v>-1.8217311479274041E-3</v>
      </c>
    </row>
    <row r="326" spans="23:25" x14ac:dyDescent="0.25">
      <c r="W326" s="3">
        <v>42576</v>
      </c>
      <c r="X326" s="2">
        <v>3.8460000000000001</v>
      </c>
      <c r="Y326" s="2">
        <f t="shared" ref="Y326:Y389" si="7">LN(X326/X327)</f>
        <v>1.2748632549737854E-3</v>
      </c>
    </row>
    <row r="327" spans="23:25" x14ac:dyDescent="0.25">
      <c r="W327" s="3">
        <v>42573</v>
      </c>
      <c r="X327" s="2">
        <v>3.8411</v>
      </c>
      <c r="Y327" s="2">
        <f t="shared" si="7"/>
        <v>-1.0928394093474329E-3</v>
      </c>
    </row>
    <row r="328" spans="23:25" x14ac:dyDescent="0.25">
      <c r="W328" s="3">
        <v>42572</v>
      </c>
      <c r="X328" s="2">
        <v>3.8452999999999999</v>
      </c>
      <c r="Y328" s="2">
        <f t="shared" si="7"/>
        <v>-3.3750486370520425E-3</v>
      </c>
    </row>
    <row r="329" spans="23:25" x14ac:dyDescent="0.25">
      <c r="W329" s="3">
        <v>42571</v>
      </c>
      <c r="X329" s="2">
        <v>3.8582999999999998</v>
      </c>
      <c r="Y329" s="2">
        <f t="shared" si="7"/>
        <v>-3.6278829110018699E-4</v>
      </c>
    </row>
    <row r="330" spans="23:25" x14ac:dyDescent="0.25">
      <c r="W330" s="3">
        <v>42570</v>
      </c>
      <c r="X330" s="2">
        <v>3.8597000000000001</v>
      </c>
      <c r="Y330" s="2">
        <f t="shared" si="7"/>
        <v>7.2570824531167889E-4</v>
      </c>
    </row>
    <row r="331" spans="23:25" x14ac:dyDescent="0.25">
      <c r="W331" s="3">
        <v>42569</v>
      </c>
      <c r="X331" s="2">
        <v>3.8569</v>
      </c>
      <c r="Y331" s="2">
        <f t="shared" si="7"/>
        <v>-2.7186946305521702E-3</v>
      </c>
    </row>
    <row r="332" spans="23:25" x14ac:dyDescent="0.25">
      <c r="W332" s="3">
        <v>42566</v>
      </c>
      <c r="X332" s="2">
        <v>3.8673999999999999</v>
      </c>
      <c r="Y332" s="2">
        <f t="shared" si="7"/>
        <v>3.2633216393591919E-3</v>
      </c>
    </row>
    <row r="333" spans="23:25" x14ac:dyDescent="0.25">
      <c r="W333" s="3">
        <v>42565</v>
      </c>
      <c r="X333" s="2">
        <v>3.8548</v>
      </c>
      <c r="Y333" s="2">
        <f t="shared" si="7"/>
        <v>-1.3480584817441178E-3</v>
      </c>
    </row>
    <row r="334" spans="23:25" x14ac:dyDescent="0.25">
      <c r="W334" s="3">
        <v>42564</v>
      </c>
      <c r="X334" s="2">
        <v>3.86</v>
      </c>
      <c r="Y334" s="2">
        <f t="shared" si="7"/>
        <v>-2.7940205479109054E-3</v>
      </c>
    </row>
    <row r="335" spans="23:25" x14ac:dyDescent="0.25">
      <c r="W335" s="3">
        <v>42563</v>
      </c>
      <c r="X335" s="2">
        <v>3.8708</v>
      </c>
      <c r="Y335" s="2">
        <f t="shared" si="7"/>
        <v>-3.3528517727320038E-3</v>
      </c>
    </row>
    <row r="336" spans="23:25" x14ac:dyDescent="0.25">
      <c r="W336" s="3">
        <v>42562</v>
      </c>
      <c r="X336" s="2">
        <v>3.8837999999999999</v>
      </c>
      <c r="Y336" s="2">
        <f t="shared" si="7"/>
        <v>-3.8614511813171108E-4</v>
      </c>
    </row>
    <row r="337" spans="23:25" x14ac:dyDescent="0.25">
      <c r="W337" s="3">
        <v>42559</v>
      </c>
      <c r="X337" s="2">
        <v>3.8853</v>
      </c>
      <c r="Y337" s="2">
        <f t="shared" si="7"/>
        <v>5.9215016598380423E-4</v>
      </c>
    </row>
    <row r="338" spans="23:25" x14ac:dyDescent="0.25">
      <c r="W338" s="3">
        <v>42558</v>
      </c>
      <c r="X338" s="2">
        <v>3.883</v>
      </c>
      <c r="Y338" s="2">
        <f t="shared" si="7"/>
        <v>1.0564424641710222E-3</v>
      </c>
    </row>
    <row r="339" spans="23:25" x14ac:dyDescent="0.25">
      <c r="W339" s="3">
        <v>42557</v>
      </c>
      <c r="X339" s="2">
        <v>3.8788999999999998</v>
      </c>
      <c r="Y339" s="2">
        <f t="shared" si="7"/>
        <v>-2.2146692199933168E-3</v>
      </c>
    </row>
    <row r="340" spans="23:25" x14ac:dyDescent="0.25">
      <c r="W340" s="3">
        <v>42556</v>
      </c>
      <c r="X340" s="2">
        <v>3.8875000000000002</v>
      </c>
      <c r="Y340" s="2">
        <f t="shared" si="7"/>
        <v>8.9661208130423151E-3</v>
      </c>
    </row>
    <row r="341" spans="23:25" x14ac:dyDescent="0.25">
      <c r="W341" s="3">
        <v>42555</v>
      </c>
      <c r="X341" s="2">
        <v>3.8528000000000002</v>
      </c>
      <c r="Y341" s="2">
        <f t="shared" si="7"/>
        <v>3.8940305005243688E-4</v>
      </c>
    </row>
    <row r="342" spans="23:25" x14ac:dyDescent="0.25">
      <c r="W342" s="3">
        <v>42552</v>
      </c>
      <c r="X342" s="2">
        <v>3.8513000000000002</v>
      </c>
      <c r="Y342" s="2">
        <f t="shared" si="7"/>
        <v>-2.1527975218338219E-3</v>
      </c>
    </row>
    <row r="343" spans="23:25" x14ac:dyDescent="0.25">
      <c r="W343" s="3">
        <v>42551</v>
      </c>
      <c r="X343" s="2">
        <v>3.8595999999999999</v>
      </c>
      <c r="Y343" s="2">
        <f t="shared" si="7"/>
        <v>1.7633944717813533E-3</v>
      </c>
    </row>
    <row r="344" spans="23:25" x14ac:dyDescent="0.25">
      <c r="W344" s="3">
        <v>42550</v>
      </c>
      <c r="X344" s="2">
        <v>3.8528000000000002</v>
      </c>
      <c r="Y344" s="2">
        <f t="shared" si="7"/>
        <v>-5.7455061130000686E-3</v>
      </c>
    </row>
    <row r="345" spans="23:25" x14ac:dyDescent="0.25">
      <c r="W345" s="3">
        <v>42549</v>
      </c>
      <c r="X345" s="2">
        <v>3.875</v>
      </c>
      <c r="Y345" s="2">
        <f t="shared" si="7"/>
        <v>-3.9920212695374498E-3</v>
      </c>
    </row>
    <row r="346" spans="23:25" x14ac:dyDescent="0.25">
      <c r="W346" s="3">
        <v>42548</v>
      </c>
      <c r="X346" s="2">
        <v>3.8904999999999998</v>
      </c>
      <c r="Y346" s="2">
        <f t="shared" si="7"/>
        <v>2.1871993280292942E-3</v>
      </c>
    </row>
    <row r="347" spans="23:25" x14ac:dyDescent="0.25">
      <c r="W347" s="3">
        <v>42545</v>
      </c>
      <c r="X347" s="2">
        <v>3.8820000000000001</v>
      </c>
      <c r="Y347" s="2">
        <f t="shared" si="7"/>
        <v>1.7645758719859444E-2</v>
      </c>
    </row>
    <row r="348" spans="23:25" x14ac:dyDescent="0.25">
      <c r="W348" s="3">
        <v>42544</v>
      </c>
      <c r="X348" s="2">
        <v>3.8140999999999998</v>
      </c>
      <c r="Y348" s="2">
        <f t="shared" si="7"/>
        <v>-7.9908504796417108E-3</v>
      </c>
    </row>
    <row r="349" spans="23:25" x14ac:dyDescent="0.25">
      <c r="W349" s="3">
        <v>42543</v>
      </c>
      <c r="X349" s="2">
        <v>3.8447</v>
      </c>
      <c r="Y349" s="2">
        <f t="shared" si="7"/>
        <v>-3.5051769650510526E-3</v>
      </c>
    </row>
    <row r="350" spans="23:25" x14ac:dyDescent="0.25">
      <c r="W350" s="3">
        <v>42542</v>
      </c>
      <c r="X350" s="2">
        <v>3.8582000000000001</v>
      </c>
      <c r="Y350" s="2">
        <f t="shared" si="7"/>
        <v>-4.9233640526523338E-4</v>
      </c>
    </row>
    <row r="351" spans="23:25" x14ac:dyDescent="0.25">
      <c r="W351" s="3">
        <v>42541</v>
      </c>
      <c r="X351" s="2">
        <v>3.8601000000000001</v>
      </c>
      <c r="Y351" s="2">
        <f t="shared" si="7"/>
        <v>-1.9669252439858324E-3</v>
      </c>
    </row>
    <row r="352" spans="23:25" x14ac:dyDescent="0.25">
      <c r="W352" s="3">
        <v>42538</v>
      </c>
      <c r="X352" s="2">
        <v>3.8677000000000001</v>
      </c>
      <c r="Y352" s="2">
        <f t="shared" si="7"/>
        <v>-1.3952048563373694E-3</v>
      </c>
    </row>
    <row r="353" spans="23:25" x14ac:dyDescent="0.25">
      <c r="W353" s="3">
        <v>42537</v>
      </c>
      <c r="X353" s="2">
        <v>3.8731</v>
      </c>
      <c r="Y353" s="2">
        <f t="shared" si="7"/>
        <v>3.4398513143677682E-3</v>
      </c>
    </row>
    <row r="354" spans="23:25" x14ac:dyDescent="0.25">
      <c r="W354" s="3">
        <v>42536</v>
      </c>
      <c r="X354" s="2">
        <v>3.8597999999999999</v>
      </c>
      <c r="Y354" s="2">
        <f t="shared" si="7"/>
        <v>-4.3173160140041111E-3</v>
      </c>
    </row>
    <row r="355" spans="23:25" x14ac:dyDescent="0.25">
      <c r="W355" s="3">
        <v>42535</v>
      </c>
      <c r="X355" s="2">
        <v>3.8765000000000001</v>
      </c>
      <c r="Y355" s="2">
        <f t="shared" si="7"/>
        <v>4.6800949042515062E-3</v>
      </c>
    </row>
    <row r="356" spans="23:25" x14ac:dyDescent="0.25">
      <c r="W356" s="3">
        <v>42534</v>
      </c>
      <c r="X356" s="2">
        <v>3.8584000000000001</v>
      </c>
      <c r="Y356" s="2">
        <f t="shared" si="7"/>
        <v>-1.9677910135140479E-3</v>
      </c>
    </row>
    <row r="357" spans="23:25" x14ac:dyDescent="0.25">
      <c r="W357" s="3">
        <v>42531</v>
      </c>
      <c r="X357" s="2">
        <v>3.8660000000000001</v>
      </c>
      <c r="Y357" s="2">
        <f t="shared" si="7"/>
        <v>7.8945044887502001E-3</v>
      </c>
    </row>
    <row r="358" spans="23:25" x14ac:dyDescent="0.25">
      <c r="W358" s="3">
        <v>42530</v>
      </c>
      <c r="X358" s="2">
        <v>3.8355999999999999</v>
      </c>
      <c r="Y358" s="2">
        <f t="shared" si="7"/>
        <v>2.0859407668462828E-4</v>
      </c>
    </row>
    <row r="359" spans="23:25" x14ac:dyDescent="0.25">
      <c r="W359" s="3">
        <v>42529</v>
      </c>
      <c r="X359" s="2">
        <v>3.8348</v>
      </c>
      <c r="Y359" s="2">
        <f t="shared" si="7"/>
        <v>1.5647411689256906E-4</v>
      </c>
    </row>
    <row r="360" spans="23:25" x14ac:dyDescent="0.25">
      <c r="W360" s="3">
        <v>42528</v>
      </c>
      <c r="X360" s="2">
        <v>3.8342000000000001</v>
      </c>
      <c r="Y360" s="2">
        <f t="shared" si="7"/>
        <v>3.3962986900956528E-3</v>
      </c>
    </row>
    <row r="361" spans="23:25" x14ac:dyDescent="0.25">
      <c r="W361" s="3">
        <v>42527</v>
      </c>
      <c r="X361" s="2">
        <v>3.8212000000000002</v>
      </c>
      <c r="Y361" s="2">
        <f t="shared" si="7"/>
        <v>-7.0669829287825277E-3</v>
      </c>
    </row>
    <row r="362" spans="23:25" x14ac:dyDescent="0.25">
      <c r="W362" s="3">
        <v>42524</v>
      </c>
      <c r="X362" s="2">
        <v>3.8483000000000001</v>
      </c>
      <c r="Y362" s="2">
        <f t="shared" si="7"/>
        <v>-3.372421998805851E-3</v>
      </c>
    </row>
    <row r="363" spans="23:25" x14ac:dyDescent="0.25">
      <c r="W363" s="3">
        <v>42523</v>
      </c>
      <c r="X363" s="2">
        <v>3.8613</v>
      </c>
      <c r="Y363" s="2">
        <f t="shared" si="7"/>
        <v>1.9961380074306869E-3</v>
      </c>
    </row>
    <row r="364" spans="23:25" x14ac:dyDescent="0.25">
      <c r="W364" s="3">
        <v>42522</v>
      </c>
      <c r="X364" s="2">
        <v>3.8536000000000001</v>
      </c>
      <c r="Y364" s="2">
        <f t="shared" si="7"/>
        <v>2.5953128795352541E-4</v>
      </c>
    </row>
    <row r="365" spans="23:25" x14ac:dyDescent="0.25">
      <c r="W365" s="3">
        <v>42521</v>
      </c>
      <c r="X365" s="2">
        <v>3.8525999999999998</v>
      </c>
      <c r="Y365" s="2">
        <f t="shared" si="7"/>
        <v>1.7666013115707436E-3</v>
      </c>
    </row>
    <row r="366" spans="23:25" x14ac:dyDescent="0.25">
      <c r="W366" s="3">
        <v>42520</v>
      </c>
      <c r="X366" s="2">
        <v>3.8458000000000001</v>
      </c>
      <c r="Y366" s="2">
        <f t="shared" si="7"/>
        <v>-4.4194299654749895E-4</v>
      </c>
    </row>
    <row r="367" spans="23:25" x14ac:dyDescent="0.25">
      <c r="W367" s="3">
        <v>42517</v>
      </c>
      <c r="X367" s="2">
        <v>3.8475000000000001</v>
      </c>
      <c r="Y367" s="2">
        <f t="shared" si="7"/>
        <v>3.8018898979590011E-3</v>
      </c>
    </row>
    <row r="368" spans="23:25" x14ac:dyDescent="0.25">
      <c r="W368" s="3">
        <v>42516</v>
      </c>
      <c r="X368" s="2">
        <v>3.8329</v>
      </c>
      <c r="Y368" s="2">
        <f t="shared" si="7"/>
        <v>-2.8657793685649205E-3</v>
      </c>
    </row>
    <row r="369" spans="23:25" x14ac:dyDescent="0.25">
      <c r="W369" s="3">
        <v>42515</v>
      </c>
      <c r="X369" s="2">
        <v>3.8439000000000001</v>
      </c>
      <c r="Y369" s="2">
        <f t="shared" si="7"/>
        <v>-2.3386353034795513E-3</v>
      </c>
    </row>
    <row r="370" spans="23:25" x14ac:dyDescent="0.25">
      <c r="W370" s="3">
        <v>42514</v>
      </c>
      <c r="X370" s="2">
        <v>3.8529</v>
      </c>
      <c r="Y370" s="2">
        <f t="shared" si="7"/>
        <v>-2.7215132850730381E-3</v>
      </c>
    </row>
    <row r="371" spans="23:25" x14ac:dyDescent="0.25">
      <c r="W371" s="3">
        <v>42513</v>
      </c>
      <c r="X371" s="2">
        <v>3.8633999999999999</v>
      </c>
      <c r="Y371" s="2">
        <f t="shared" si="7"/>
        <v>-6.0642999675113649E-3</v>
      </c>
    </row>
    <row r="372" spans="23:25" x14ac:dyDescent="0.25">
      <c r="W372" s="3">
        <v>42510</v>
      </c>
      <c r="X372" s="2">
        <v>3.8868999999999998</v>
      </c>
      <c r="Y372" s="2">
        <f t="shared" si="7"/>
        <v>5.4950154392630519E-3</v>
      </c>
    </row>
    <row r="373" spans="23:25" x14ac:dyDescent="0.25">
      <c r="W373" s="3">
        <v>42509</v>
      </c>
      <c r="X373" s="2">
        <v>3.8656000000000001</v>
      </c>
      <c r="Y373" s="2">
        <f t="shared" si="7"/>
        <v>4.979263399607364E-3</v>
      </c>
    </row>
    <row r="374" spans="23:25" x14ac:dyDescent="0.25">
      <c r="W374" s="3">
        <v>42508</v>
      </c>
      <c r="X374" s="2">
        <v>3.8464</v>
      </c>
      <c r="Y374" s="2">
        <f t="shared" si="7"/>
        <v>7.9348923326566789E-3</v>
      </c>
    </row>
    <row r="375" spans="23:25" x14ac:dyDescent="0.25">
      <c r="W375" s="3">
        <v>42507</v>
      </c>
      <c r="X375" s="2">
        <v>3.8159999999999998</v>
      </c>
      <c r="Y375" s="2">
        <f t="shared" si="7"/>
        <v>-1.3094148787227693E-3</v>
      </c>
    </row>
    <row r="376" spans="23:25" x14ac:dyDescent="0.25">
      <c r="W376" s="3">
        <v>42506</v>
      </c>
      <c r="X376" s="2">
        <v>3.8209999999999997</v>
      </c>
      <c r="Y376" s="2">
        <f t="shared" si="7"/>
        <v>9.3077736628323273E-3</v>
      </c>
    </row>
    <row r="377" spans="23:25" x14ac:dyDescent="0.25">
      <c r="W377" s="3">
        <v>42503</v>
      </c>
      <c r="X377" s="2">
        <v>3.7856000000000001</v>
      </c>
      <c r="Y377" s="2">
        <f t="shared" si="7"/>
        <v>4.9254660920266197E-3</v>
      </c>
    </row>
    <row r="378" spans="23:25" x14ac:dyDescent="0.25">
      <c r="W378" s="3">
        <v>42502</v>
      </c>
      <c r="X378" s="2">
        <v>3.7669999999999999</v>
      </c>
      <c r="Y378" s="2">
        <f t="shared" si="7"/>
        <v>2.6581621180721106E-3</v>
      </c>
    </row>
    <row r="379" spans="23:25" x14ac:dyDescent="0.25">
      <c r="W379" s="3">
        <v>42501</v>
      </c>
      <c r="X379" s="2">
        <v>3.7570000000000001</v>
      </c>
      <c r="Y379" s="2">
        <f t="shared" si="7"/>
        <v>-4.3821861509541734E-3</v>
      </c>
    </row>
    <row r="380" spans="23:25" x14ac:dyDescent="0.25">
      <c r="W380" s="3">
        <v>42500</v>
      </c>
      <c r="X380" s="2">
        <v>3.7734999999999999</v>
      </c>
      <c r="Y380" s="2">
        <f t="shared" si="7"/>
        <v>-2.6465544096532815E-3</v>
      </c>
    </row>
    <row r="381" spans="23:25" x14ac:dyDescent="0.25">
      <c r="W381" s="3">
        <v>42499</v>
      </c>
      <c r="X381" s="2">
        <v>3.7835000000000001</v>
      </c>
      <c r="Y381" s="2">
        <f t="shared" si="7"/>
        <v>-1.9803293817585387E-3</v>
      </c>
    </row>
    <row r="382" spans="23:25" x14ac:dyDescent="0.25">
      <c r="W382" s="3">
        <v>42496</v>
      </c>
      <c r="X382" s="2">
        <v>3.7909999999999999</v>
      </c>
      <c r="Y382" s="2">
        <f t="shared" si="7"/>
        <v>5.5409703392633248E-4</v>
      </c>
    </row>
    <row r="383" spans="23:25" x14ac:dyDescent="0.25">
      <c r="W383" s="3">
        <v>42495</v>
      </c>
      <c r="X383" s="2">
        <v>3.7888999999999999</v>
      </c>
      <c r="Y383" s="2">
        <f t="shared" si="7"/>
        <v>-5.2784375836997098E-5</v>
      </c>
    </row>
    <row r="384" spans="23:25" x14ac:dyDescent="0.25">
      <c r="W384" s="3">
        <v>42494</v>
      </c>
      <c r="X384" s="2">
        <v>3.7890999999999999</v>
      </c>
      <c r="Y384" s="2">
        <f t="shared" si="7"/>
        <v>2.087104307016269E-3</v>
      </c>
    </row>
    <row r="385" spans="23:25" x14ac:dyDescent="0.25">
      <c r="W385" s="3">
        <v>42493</v>
      </c>
      <c r="X385" s="2">
        <v>3.7812000000000001</v>
      </c>
      <c r="Y385" s="2">
        <f t="shared" si="7"/>
        <v>8.0189484693418637E-3</v>
      </c>
    </row>
    <row r="386" spans="23:25" x14ac:dyDescent="0.25">
      <c r="W386" s="3">
        <v>42492</v>
      </c>
      <c r="X386" s="2">
        <v>3.7509999999999999</v>
      </c>
      <c r="Y386" s="2">
        <f t="shared" si="7"/>
        <v>3.8998900831936421E-3</v>
      </c>
    </row>
    <row r="387" spans="23:25" x14ac:dyDescent="0.25">
      <c r="W387" s="3">
        <v>42489</v>
      </c>
      <c r="X387" s="2">
        <v>3.7364000000000002</v>
      </c>
      <c r="Y387" s="2">
        <f t="shared" si="7"/>
        <v>-4.8325395412449398E-3</v>
      </c>
    </row>
    <row r="388" spans="23:25" x14ac:dyDescent="0.25">
      <c r="W388" s="3">
        <v>42488</v>
      </c>
      <c r="X388" s="2">
        <v>3.7545000000000002</v>
      </c>
      <c r="Y388" s="2">
        <f t="shared" si="7"/>
        <v>5.5948528814291E-4</v>
      </c>
    </row>
    <row r="389" spans="23:25" x14ac:dyDescent="0.25">
      <c r="W389" s="3">
        <v>42487</v>
      </c>
      <c r="X389" s="2">
        <v>3.7523999999999997</v>
      </c>
      <c r="Y389" s="2">
        <f t="shared" si="7"/>
        <v>-2.4221787484804231E-3</v>
      </c>
    </row>
    <row r="390" spans="23:25" x14ac:dyDescent="0.25">
      <c r="W390" s="3">
        <v>42486</v>
      </c>
      <c r="X390" s="2">
        <v>3.7614999999999998</v>
      </c>
      <c r="Y390" s="2">
        <f t="shared" ref="Y390:Y453" si="8">LN(X390/X391)</f>
        <v>-8.7692497282189559E-4</v>
      </c>
    </row>
    <row r="391" spans="23:25" x14ac:dyDescent="0.25">
      <c r="W391" s="3">
        <v>42485</v>
      </c>
      <c r="X391" s="2">
        <v>3.7648000000000001</v>
      </c>
      <c r="Y391" s="2">
        <f t="shared" si="8"/>
        <v>-1.9106257802500497E-3</v>
      </c>
    </row>
    <row r="392" spans="23:25" x14ac:dyDescent="0.25">
      <c r="W392" s="3">
        <v>42482</v>
      </c>
      <c r="X392" s="2">
        <v>3.7720000000000002</v>
      </c>
      <c r="Y392" s="2">
        <f t="shared" si="8"/>
        <v>1.8559516445298765E-4</v>
      </c>
    </row>
    <row r="393" spans="23:25" x14ac:dyDescent="0.25">
      <c r="W393" s="3">
        <v>42481</v>
      </c>
      <c r="X393" s="2">
        <v>3.7713000000000001</v>
      </c>
      <c r="Y393" s="2">
        <f t="shared" si="8"/>
        <v>-7.9516543629983331E-4</v>
      </c>
    </row>
    <row r="394" spans="23:25" x14ac:dyDescent="0.25">
      <c r="W394" s="3">
        <v>42480</v>
      </c>
      <c r="X394" s="2">
        <v>3.7743000000000002</v>
      </c>
      <c r="Y394" s="2">
        <f t="shared" si="8"/>
        <v>3.8491705453339003E-3</v>
      </c>
    </row>
    <row r="395" spans="23:25" x14ac:dyDescent="0.25">
      <c r="W395" s="3">
        <v>42479</v>
      </c>
      <c r="X395" s="2">
        <v>3.7598000000000003</v>
      </c>
      <c r="Y395" s="2">
        <f t="shared" si="8"/>
        <v>-3.6636884901908424E-3</v>
      </c>
    </row>
    <row r="396" spans="23:25" x14ac:dyDescent="0.25">
      <c r="W396" s="3">
        <v>42478</v>
      </c>
      <c r="X396" s="2">
        <v>3.7736000000000001</v>
      </c>
      <c r="Y396" s="2">
        <f t="shared" si="8"/>
        <v>-3.7092971307317119E-4</v>
      </c>
    </row>
    <row r="397" spans="23:25" x14ac:dyDescent="0.25">
      <c r="W397" s="3">
        <v>42475</v>
      </c>
      <c r="X397" s="2">
        <v>3.7749999999999999</v>
      </c>
      <c r="Y397" s="2">
        <f t="shared" si="8"/>
        <v>-2.4869711471640272E-3</v>
      </c>
    </row>
    <row r="398" spans="23:25" x14ac:dyDescent="0.25">
      <c r="W398" s="3">
        <v>42474</v>
      </c>
      <c r="X398" s="2">
        <v>3.7843999999999998</v>
      </c>
      <c r="Y398" s="2">
        <f t="shared" si="8"/>
        <v>2.2221055648977551E-3</v>
      </c>
    </row>
    <row r="399" spans="23:25" x14ac:dyDescent="0.25">
      <c r="W399" s="3">
        <v>42473</v>
      </c>
      <c r="X399" s="2">
        <v>3.7759999999999998</v>
      </c>
      <c r="Y399" s="2">
        <f t="shared" si="8"/>
        <v>2.4394136294830266E-3</v>
      </c>
    </row>
    <row r="400" spans="23:25" x14ac:dyDescent="0.25">
      <c r="W400" s="3">
        <v>42472</v>
      </c>
      <c r="X400" s="2">
        <v>3.7667999999999999</v>
      </c>
      <c r="Y400" s="2">
        <f t="shared" si="8"/>
        <v>2.3921548764859E-3</v>
      </c>
    </row>
    <row r="401" spans="23:25" x14ac:dyDescent="0.25">
      <c r="W401" s="3">
        <v>42471</v>
      </c>
      <c r="X401" s="2">
        <v>3.7578</v>
      </c>
      <c r="Y401" s="2">
        <f t="shared" si="8"/>
        <v>-4.1957732106297652E-3</v>
      </c>
    </row>
    <row r="402" spans="23:25" x14ac:dyDescent="0.25">
      <c r="W402" s="3">
        <v>42468</v>
      </c>
      <c r="X402" s="2">
        <v>3.7736000000000001</v>
      </c>
      <c r="Y402" s="2">
        <f t="shared" si="8"/>
        <v>-5.180537039520503E-3</v>
      </c>
    </row>
    <row r="403" spans="23:25" x14ac:dyDescent="0.25">
      <c r="W403" s="3">
        <v>42467</v>
      </c>
      <c r="X403" s="2">
        <v>3.7932000000000001</v>
      </c>
      <c r="Y403" s="2">
        <f t="shared" si="8"/>
        <v>-5.5346907916120906E-4</v>
      </c>
    </row>
    <row r="404" spans="23:25" x14ac:dyDescent="0.25">
      <c r="W404" s="3">
        <v>42466</v>
      </c>
      <c r="X404" s="2">
        <v>3.7953000000000001</v>
      </c>
      <c r="Y404" s="2">
        <f t="shared" si="8"/>
        <v>-4.8888285354528197E-3</v>
      </c>
    </row>
    <row r="405" spans="23:25" x14ac:dyDescent="0.25">
      <c r="W405" s="3">
        <v>42465</v>
      </c>
      <c r="X405" s="2">
        <v>3.8138999999999998</v>
      </c>
      <c r="Y405" s="2">
        <f t="shared" si="8"/>
        <v>7.9763502851709477E-3</v>
      </c>
    </row>
    <row r="406" spans="23:25" x14ac:dyDescent="0.25">
      <c r="W406" s="3">
        <v>42464</v>
      </c>
      <c r="X406" s="2">
        <v>3.7835999999999999</v>
      </c>
      <c r="Y406" s="2">
        <f t="shared" si="8"/>
        <v>2.1960876148036821E-3</v>
      </c>
    </row>
    <row r="407" spans="23:25" x14ac:dyDescent="0.25">
      <c r="W407" s="3">
        <v>42461</v>
      </c>
      <c r="X407" s="2">
        <v>3.7753000000000001</v>
      </c>
      <c r="Y407" s="2">
        <f t="shared" si="8"/>
        <v>5.0986646823147873E-3</v>
      </c>
    </row>
    <row r="408" spans="23:25" x14ac:dyDescent="0.25">
      <c r="W408" s="3">
        <v>42460</v>
      </c>
      <c r="X408" s="2">
        <v>3.7561</v>
      </c>
      <c r="Y408" s="2">
        <f t="shared" si="8"/>
        <v>-7.0832910994601357E-3</v>
      </c>
    </row>
    <row r="409" spans="23:25" x14ac:dyDescent="0.25">
      <c r="W409" s="3">
        <v>42459</v>
      </c>
      <c r="X409" s="2">
        <v>3.7827999999999999</v>
      </c>
      <c r="Y409" s="2">
        <f t="shared" si="8"/>
        <v>-6.5871183822189547E-3</v>
      </c>
    </row>
    <row r="410" spans="23:25" x14ac:dyDescent="0.25">
      <c r="W410" s="3">
        <v>42458</v>
      </c>
      <c r="X410" s="2">
        <v>3.8077999999999999</v>
      </c>
      <c r="Y410" s="2">
        <f t="shared" si="8"/>
        <v>-4.8466842756246251E-3</v>
      </c>
    </row>
    <row r="411" spans="23:25" x14ac:dyDescent="0.25">
      <c r="W411" s="3">
        <v>42457</v>
      </c>
      <c r="X411" s="2">
        <v>3.8262999999999998</v>
      </c>
      <c r="Y411" s="2">
        <f t="shared" si="8"/>
        <v>-2.6882789030366959E-3</v>
      </c>
    </row>
    <row r="412" spans="23:25" x14ac:dyDescent="0.25">
      <c r="W412" s="3">
        <v>42454</v>
      </c>
      <c r="X412" s="2">
        <v>3.8365999999999998</v>
      </c>
      <c r="Y412" s="2">
        <f t="shared" si="8"/>
        <v>1.1736019185788042E-3</v>
      </c>
    </row>
    <row r="413" spans="23:25" x14ac:dyDescent="0.25">
      <c r="W413" s="3">
        <v>42453</v>
      </c>
      <c r="X413" s="2">
        <v>3.8321000000000001</v>
      </c>
      <c r="Y413" s="2">
        <f t="shared" si="8"/>
        <v>-1.6947609881191406E-3</v>
      </c>
    </row>
    <row r="414" spans="23:25" x14ac:dyDescent="0.25">
      <c r="W414" s="3">
        <v>42452</v>
      </c>
      <c r="X414" s="2">
        <v>3.8386</v>
      </c>
      <c r="Y414" s="2">
        <f t="shared" si="8"/>
        <v>-5.2088760423509798E-4</v>
      </c>
    </row>
    <row r="415" spans="23:25" x14ac:dyDescent="0.25">
      <c r="W415" s="3">
        <v>42451</v>
      </c>
      <c r="X415" s="2">
        <v>3.8406000000000002</v>
      </c>
      <c r="Y415" s="2">
        <f t="shared" si="8"/>
        <v>-3.820220605192365E-3</v>
      </c>
    </row>
    <row r="416" spans="23:25" x14ac:dyDescent="0.25">
      <c r="W416" s="3">
        <v>42450</v>
      </c>
      <c r="X416" s="2">
        <v>3.8552999999999997</v>
      </c>
      <c r="Y416" s="2">
        <f t="shared" si="8"/>
        <v>2.3347212059823054E-4</v>
      </c>
    </row>
    <row r="417" spans="23:25" x14ac:dyDescent="0.25">
      <c r="W417" s="3">
        <v>42447</v>
      </c>
      <c r="X417" s="2">
        <v>3.8544</v>
      </c>
      <c r="Y417" s="2">
        <f t="shared" si="8"/>
        <v>1.1681789420819784E-3</v>
      </c>
    </row>
    <row r="418" spans="23:25" x14ac:dyDescent="0.25">
      <c r="W418" s="3">
        <v>42446</v>
      </c>
      <c r="X418" s="2">
        <v>3.8498999999999999</v>
      </c>
      <c r="Y418" s="2">
        <f t="shared" si="8"/>
        <v>-7.4528720100923871E-3</v>
      </c>
    </row>
    <row r="419" spans="23:25" x14ac:dyDescent="0.25">
      <c r="W419" s="3">
        <v>42445</v>
      </c>
      <c r="X419" s="2">
        <v>3.8787000000000003</v>
      </c>
      <c r="Y419" s="2">
        <f t="shared" si="8"/>
        <v>-3.7570811050043245E-3</v>
      </c>
    </row>
    <row r="420" spans="23:25" x14ac:dyDescent="0.25">
      <c r="W420" s="3">
        <v>42444</v>
      </c>
      <c r="X420" s="2">
        <v>3.8933</v>
      </c>
      <c r="Y420" s="2">
        <f t="shared" si="8"/>
        <v>5.1371622327022306E-5</v>
      </c>
    </row>
    <row r="421" spans="23:25" x14ac:dyDescent="0.25">
      <c r="W421" s="3">
        <v>42443</v>
      </c>
      <c r="X421" s="2">
        <v>3.8931</v>
      </c>
      <c r="Y421" s="2">
        <f t="shared" si="8"/>
        <v>3.6799279809032956E-3</v>
      </c>
    </row>
    <row r="422" spans="23:25" x14ac:dyDescent="0.25">
      <c r="W422" s="3">
        <v>42440</v>
      </c>
      <c r="X422" s="2">
        <v>3.8788</v>
      </c>
      <c r="Y422" s="2">
        <f t="shared" si="8"/>
        <v>3.0942189922501546E-4</v>
      </c>
    </row>
    <row r="423" spans="23:25" x14ac:dyDescent="0.25">
      <c r="W423" s="3">
        <v>42439</v>
      </c>
      <c r="X423" s="2">
        <v>3.8776000000000002</v>
      </c>
      <c r="Y423" s="2">
        <f t="shared" si="8"/>
        <v>-4.0150360211722736E-3</v>
      </c>
    </row>
    <row r="424" spans="23:25" x14ac:dyDescent="0.25">
      <c r="W424" s="3">
        <v>42438</v>
      </c>
      <c r="X424" s="2">
        <v>3.8932000000000002</v>
      </c>
      <c r="Y424" s="2">
        <f t="shared" si="8"/>
        <v>-3.1287692540580918E-3</v>
      </c>
    </row>
    <row r="425" spans="23:25" x14ac:dyDescent="0.25">
      <c r="W425" s="3">
        <v>42437</v>
      </c>
      <c r="X425" s="2">
        <v>3.9054000000000002</v>
      </c>
      <c r="Y425" s="2">
        <f t="shared" si="8"/>
        <v>-1.8930194187506623E-3</v>
      </c>
    </row>
    <row r="426" spans="23:25" x14ac:dyDescent="0.25">
      <c r="W426" s="3">
        <v>42436</v>
      </c>
      <c r="X426" s="2">
        <v>3.9127999999999998</v>
      </c>
      <c r="Y426" s="2">
        <f t="shared" si="8"/>
        <v>4.60134469633335E-4</v>
      </c>
    </row>
    <row r="427" spans="23:25" x14ac:dyDescent="0.25">
      <c r="W427" s="3">
        <v>42433</v>
      </c>
      <c r="X427" s="2">
        <v>3.911</v>
      </c>
      <c r="Y427" s="2">
        <f t="shared" si="8"/>
        <v>5.3582315325659928E-3</v>
      </c>
    </row>
    <row r="428" spans="23:25" x14ac:dyDescent="0.25">
      <c r="W428" s="3">
        <v>42432</v>
      </c>
      <c r="X428" s="2">
        <v>3.8900999999999999</v>
      </c>
      <c r="Y428" s="2">
        <f t="shared" si="8"/>
        <v>1.1317164715193783E-3</v>
      </c>
    </row>
    <row r="429" spans="23:25" x14ac:dyDescent="0.25">
      <c r="W429" s="3">
        <v>42431</v>
      </c>
      <c r="X429" s="2">
        <v>3.8856999999999999</v>
      </c>
      <c r="Y429" s="2">
        <f t="shared" si="8"/>
        <v>2.8312935339640287E-4</v>
      </c>
    </row>
    <row r="430" spans="23:25" x14ac:dyDescent="0.25">
      <c r="W430" s="3">
        <v>42430</v>
      </c>
      <c r="X430" s="2">
        <v>3.8845999999999998</v>
      </c>
      <c r="Y430" s="2">
        <f t="shared" si="8"/>
        <v>-4.4692237850241659E-3</v>
      </c>
    </row>
    <row r="431" spans="23:25" x14ac:dyDescent="0.25">
      <c r="W431" s="3">
        <v>42429</v>
      </c>
      <c r="X431" s="2">
        <v>3.9020000000000001</v>
      </c>
      <c r="Y431" s="2">
        <f t="shared" si="8"/>
        <v>-2.2015727091179746E-3</v>
      </c>
    </row>
    <row r="432" spans="23:25" x14ac:dyDescent="0.25">
      <c r="W432" s="3">
        <v>42426</v>
      </c>
      <c r="X432" s="2">
        <v>3.9106000000000001</v>
      </c>
      <c r="Y432" s="2">
        <f t="shared" si="8"/>
        <v>1.8172283318287443E-3</v>
      </c>
    </row>
    <row r="433" spans="23:25" x14ac:dyDescent="0.25">
      <c r="W433" s="3">
        <v>42425</v>
      </c>
      <c r="X433" s="2">
        <v>3.9035000000000002</v>
      </c>
      <c r="Y433" s="2">
        <f t="shared" si="8"/>
        <v>-3.0949878269295977E-3</v>
      </c>
    </row>
    <row r="434" spans="23:25" x14ac:dyDescent="0.25">
      <c r="W434" s="3">
        <v>42424</v>
      </c>
      <c r="X434" s="2">
        <v>3.9156</v>
      </c>
      <c r="Y434" s="2">
        <f t="shared" si="8"/>
        <v>1.3289038500537342E-3</v>
      </c>
    </row>
    <row r="435" spans="23:25" x14ac:dyDescent="0.25">
      <c r="W435" s="3">
        <v>42423</v>
      </c>
      <c r="X435" s="2">
        <v>3.9104000000000001</v>
      </c>
      <c r="Y435" s="2">
        <f t="shared" si="8"/>
        <v>6.3952523827607677E-4</v>
      </c>
    </row>
    <row r="436" spans="23:25" x14ac:dyDescent="0.25">
      <c r="W436" s="3">
        <v>42422</v>
      </c>
      <c r="X436" s="2">
        <v>3.9079000000000002</v>
      </c>
      <c r="Y436" s="2">
        <f t="shared" si="8"/>
        <v>-1.125291032020296E-3</v>
      </c>
    </row>
    <row r="437" spans="23:25" x14ac:dyDescent="0.25">
      <c r="W437" s="3">
        <v>42419</v>
      </c>
      <c r="X437" s="2">
        <v>3.9123000000000001</v>
      </c>
      <c r="Y437" s="2">
        <f t="shared" si="8"/>
        <v>2.8120406653004397E-4</v>
      </c>
    </row>
    <row r="438" spans="23:25" x14ac:dyDescent="0.25">
      <c r="W438" s="3">
        <v>42418</v>
      </c>
      <c r="X438" s="2">
        <v>3.9112</v>
      </c>
      <c r="Y438" s="2">
        <f t="shared" si="8"/>
        <v>1.8681788136143478E-3</v>
      </c>
    </row>
    <row r="439" spans="23:25" x14ac:dyDescent="0.25">
      <c r="W439" s="3">
        <v>42417</v>
      </c>
      <c r="X439" s="2">
        <v>3.9039000000000001</v>
      </c>
      <c r="Y439" s="2">
        <f t="shared" si="8"/>
        <v>3.0743217519844875E-4</v>
      </c>
    </row>
    <row r="440" spans="23:25" x14ac:dyDescent="0.25">
      <c r="W440" s="3">
        <v>42416</v>
      </c>
      <c r="X440" s="2">
        <v>3.9026999999999998</v>
      </c>
      <c r="Y440" s="2">
        <f t="shared" si="8"/>
        <v>1.1793663555483011E-3</v>
      </c>
    </row>
    <row r="441" spans="23:25" x14ac:dyDescent="0.25">
      <c r="W441" s="3">
        <v>42415</v>
      </c>
      <c r="X441" s="2">
        <v>3.8980999999999999</v>
      </c>
      <c r="Y441" s="2">
        <f t="shared" si="8"/>
        <v>3.7524460603729649E-3</v>
      </c>
    </row>
    <row r="442" spans="23:25" x14ac:dyDescent="0.25">
      <c r="W442" s="3">
        <v>42412</v>
      </c>
      <c r="X442" s="2">
        <v>3.8834999999999997</v>
      </c>
      <c r="Y442" s="2">
        <f t="shared" si="8"/>
        <v>-1.6723487527901025E-3</v>
      </c>
    </row>
    <row r="443" spans="23:25" x14ac:dyDescent="0.25">
      <c r="W443" s="3">
        <v>42411</v>
      </c>
      <c r="X443" s="2">
        <v>3.89</v>
      </c>
      <c r="Y443" s="2">
        <f t="shared" si="8"/>
        <v>2.883330182100899E-3</v>
      </c>
    </row>
    <row r="444" spans="23:25" x14ac:dyDescent="0.25">
      <c r="W444" s="3">
        <v>42410</v>
      </c>
      <c r="X444" s="2">
        <v>3.8788</v>
      </c>
      <c r="Y444" s="2">
        <f t="shared" si="8"/>
        <v>2.1938040311905893E-3</v>
      </c>
    </row>
    <row r="445" spans="23:25" x14ac:dyDescent="0.25">
      <c r="W445" s="3">
        <v>42409</v>
      </c>
      <c r="X445" s="2">
        <v>3.8702999999999999</v>
      </c>
      <c r="Y445" s="2">
        <f t="shared" si="8"/>
        <v>-5.9251036344211087E-3</v>
      </c>
    </row>
    <row r="446" spans="23:25" x14ac:dyDescent="0.25">
      <c r="W446" s="3">
        <v>42408</v>
      </c>
      <c r="X446" s="2">
        <v>3.8933</v>
      </c>
      <c r="Y446" s="2">
        <f t="shared" si="8"/>
        <v>2.9581634669949416E-3</v>
      </c>
    </row>
    <row r="447" spans="23:25" x14ac:dyDescent="0.25">
      <c r="W447" s="3">
        <v>42405</v>
      </c>
      <c r="X447" s="2">
        <v>3.8818000000000001</v>
      </c>
      <c r="Y447" s="2">
        <f t="shared" si="8"/>
        <v>-4.4980862618724292E-3</v>
      </c>
    </row>
    <row r="448" spans="23:25" x14ac:dyDescent="0.25">
      <c r="W448" s="3">
        <v>42404</v>
      </c>
      <c r="X448" s="2">
        <v>3.8993000000000002</v>
      </c>
      <c r="Y448" s="2">
        <f t="shared" si="8"/>
        <v>-1.0485191153024844E-2</v>
      </c>
    </row>
    <row r="449" spans="23:25" x14ac:dyDescent="0.25">
      <c r="W449" s="3">
        <v>42403</v>
      </c>
      <c r="X449" s="2">
        <v>3.9403999999999999</v>
      </c>
      <c r="Y449" s="2">
        <f t="shared" si="8"/>
        <v>-5.8452322956864828E-3</v>
      </c>
    </row>
    <row r="450" spans="23:25" x14ac:dyDescent="0.25">
      <c r="W450" s="3">
        <v>42402</v>
      </c>
      <c r="X450" s="2">
        <v>3.9634999999999998</v>
      </c>
      <c r="Y450" s="2">
        <f t="shared" si="8"/>
        <v>2.3997485466484229E-3</v>
      </c>
    </row>
    <row r="451" spans="23:25" x14ac:dyDescent="0.25">
      <c r="W451" s="3">
        <v>42401</v>
      </c>
      <c r="X451" s="2">
        <v>3.9539999999999997</v>
      </c>
      <c r="Y451" s="2">
        <f t="shared" si="8"/>
        <v>-1.617305517797368E-3</v>
      </c>
    </row>
    <row r="452" spans="23:25" x14ac:dyDescent="0.25">
      <c r="W452" s="3">
        <v>42398</v>
      </c>
      <c r="X452" s="2">
        <v>3.9603999999999999</v>
      </c>
      <c r="Y452" s="2">
        <f t="shared" si="8"/>
        <v>2.6294513531920408E-3</v>
      </c>
    </row>
    <row r="453" spans="23:25" x14ac:dyDescent="0.25">
      <c r="W453" s="3">
        <v>42397</v>
      </c>
      <c r="X453" s="2">
        <v>3.95</v>
      </c>
      <c r="Y453" s="2">
        <f t="shared" si="8"/>
        <v>-5.8310674994782579E-3</v>
      </c>
    </row>
    <row r="454" spans="23:25" x14ac:dyDescent="0.25">
      <c r="W454" s="3">
        <v>42396</v>
      </c>
      <c r="X454" s="2">
        <v>3.9731000000000001</v>
      </c>
      <c r="Y454" s="2">
        <f t="shared" ref="Y454:Y517" si="9">LN(X454/X455)</f>
        <v>2.1921268620923996E-3</v>
      </c>
    </row>
    <row r="455" spans="23:25" x14ac:dyDescent="0.25">
      <c r="W455" s="3">
        <v>42395</v>
      </c>
      <c r="X455" s="2">
        <v>3.9643999999999999</v>
      </c>
      <c r="Y455" s="2">
        <f t="shared" si="9"/>
        <v>-1.4367637483238729E-3</v>
      </c>
    </row>
    <row r="456" spans="23:25" x14ac:dyDescent="0.25">
      <c r="W456" s="3">
        <v>42394</v>
      </c>
      <c r="X456" s="2">
        <v>3.9701</v>
      </c>
      <c r="Y456" s="2">
        <f t="shared" si="9"/>
        <v>-3.0933693324504104E-3</v>
      </c>
    </row>
    <row r="457" spans="23:25" x14ac:dyDescent="0.25">
      <c r="W457" s="3">
        <v>42391</v>
      </c>
      <c r="X457" s="2">
        <v>3.9824000000000002</v>
      </c>
      <c r="Y457" s="2">
        <f t="shared" si="9"/>
        <v>2.2876689590316159E-3</v>
      </c>
    </row>
    <row r="458" spans="23:25" x14ac:dyDescent="0.25">
      <c r="W458" s="3">
        <v>42390</v>
      </c>
      <c r="X458" s="2">
        <v>3.9733000000000001</v>
      </c>
      <c r="Y458" s="2">
        <f t="shared" si="9"/>
        <v>1.3347942495327478E-3</v>
      </c>
    </row>
    <row r="459" spans="23:25" x14ac:dyDescent="0.25">
      <c r="W459" s="3">
        <v>42389</v>
      </c>
      <c r="X459" s="2">
        <v>3.968</v>
      </c>
      <c r="Y459" s="2">
        <f t="shared" si="9"/>
        <v>-7.305798357427225E-4</v>
      </c>
    </row>
    <row r="460" spans="23:25" x14ac:dyDescent="0.25">
      <c r="W460" s="3">
        <v>42388</v>
      </c>
      <c r="X460" s="2">
        <v>3.9708999999999999</v>
      </c>
      <c r="Y460" s="2">
        <f t="shared" si="9"/>
        <v>3.9363175652820182E-3</v>
      </c>
    </row>
    <row r="461" spans="23:25" x14ac:dyDescent="0.25">
      <c r="W461" s="3">
        <v>42387</v>
      </c>
      <c r="X461" s="2">
        <v>3.9553000000000003</v>
      </c>
      <c r="Y461" s="2">
        <f t="shared" si="9"/>
        <v>-2.1214807805218718E-3</v>
      </c>
    </row>
    <row r="462" spans="23:25" x14ac:dyDescent="0.25">
      <c r="W462" s="3">
        <v>42384</v>
      </c>
      <c r="X462" s="2">
        <v>3.9637000000000002</v>
      </c>
      <c r="Y462" s="2">
        <f t="shared" si="9"/>
        <v>5.6673143464672131E-3</v>
      </c>
    </row>
    <row r="463" spans="23:25" x14ac:dyDescent="0.25">
      <c r="W463" s="3">
        <v>42383</v>
      </c>
      <c r="X463" s="2">
        <v>3.9413</v>
      </c>
      <c r="Y463" s="2">
        <f t="shared" si="9"/>
        <v>5.8373413837278267E-4</v>
      </c>
    </row>
    <row r="464" spans="23:25" x14ac:dyDescent="0.25">
      <c r="W464" s="3">
        <v>42382</v>
      </c>
      <c r="X464" s="2">
        <v>3.9390000000000001</v>
      </c>
      <c r="Y464" s="2">
        <f t="shared" si="9"/>
        <v>-1.7769429013470657E-4</v>
      </c>
    </row>
    <row r="465" spans="23:25" x14ac:dyDescent="0.25">
      <c r="W465" s="3">
        <v>42381</v>
      </c>
      <c r="X465" s="2">
        <v>3.9397000000000002</v>
      </c>
      <c r="Y465" s="2">
        <f t="shared" si="9"/>
        <v>6.0936906798692177E-4</v>
      </c>
    </row>
    <row r="466" spans="23:25" x14ac:dyDescent="0.25">
      <c r="W466" s="3">
        <v>42380</v>
      </c>
      <c r="X466" s="2">
        <v>3.9373</v>
      </c>
      <c r="Y466" s="2">
        <f t="shared" si="9"/>
        <v>2.8231722191205942E-3</v>
      </c>
    </row>
    <row r="467" spans="23:25" x14ac:dyDescent="0.25">
      <c r="W467" s="3">
        <v>42377</v>
      </c>
      <c r="X467" s="2">
        <v>3.9262000000000001</v>
      </c>
      <c r="Y467" s="2">
        <f t="shared" si="9"/>
        <v>2.8020837496916227E-4</v>
      </c>
    </row>
    <row r="468" spans="23:25" x14ac:dyDescent="0.25">
      <c r="W468" s="3">
        <v>42376</v>
      </c>
      <c r="X468" s="2">
        <v>3.9251</v>
      </c>
      <c r="Y468" s="2">
        <f t="shared" si="9"/>
        <v>-4.727540321758112E-3</v>
      </c>
    </row>
    <row r="469" spans="23:25" x14ac:dyDescent="0.25">
      <c r="W469" s="3">
        <v>42375</v>
      </c>
      <c r="X469" s="2">
        <v>3.9436999999999998</v>
      </c>
      <c r="Y469" s="2">
        <f t="shared" si="9"/>
        <v>3.0983364891512318E-3</v>
      </c>
    </row>
    <row r="470" spans="23:25" x14ac:dyDescent="0.25">
      <c r="W470" s="3">
        <v>42374</v>
      </c>
      <c r="X470" s="2">
        <v>3.9314999999999998</v>
      </c>
      <c r="Y470" s="2">
        <f t="shared" si="9"/>
        <v>3.1079660214099213E-3</v>
      </c>
    </row>
    <row r="471" spans="23:25" x14ac:dyDescent="0.25">
      <c r="W471" s="3">
        <v>42373</v>
      </c>
      <c r="X471" s="2">
        <v>3.9192999999999998</v>
      </c>
      <c r="Y471" s="2">
        <f t="shared" si="9"/>
        <v>8.1467889226712296E-3</v>
      </c>
    </row>
    <row r="472" spans="23:25" x14ac:dyDescent="0.25">
      <c r="W472" s="3">
        <v>42370</v>
      </c>
      <c r="X472" s="2">
        <v>3.8875000000000002</v>
      </c>
      <c r="Y472" s="2">
        <f t="shared" si="9"/>
        <v>-9.2561650092031216E-4</v>
      </c>
    </row>
    <row r="473" spans="23:25" x14ac:dyDescent="0.25">
      <c r="W473" s="3">
        <v>42369</v>
      </c>
      <c r="X473" s="2">
        <v>3.8910999999999998</v>
      </c>
      <c r="Y473" s="2">
        <f t="shared" si="9"/>
        <v>-2.9767272872131159E-3</v>
      </c>
    </row>
    <row r="474" spans="23:25" x14ac:dyDescent="0.25">
      <c r="W474" s="3">
        <v>42368</v>
      </c>
      <c r="X474" s="2">
        <v>3.9026999999999998</v>
      </c>
      <c r="Y474" s="2">
        <f t="shared" si="9"/>
        <v>7.177095122628056E-4</v>
      </c>
    </row>
    <row r="475" spans="23:25" x14ac:dyDescent="0.25">
      <c r="W475" s="3">
        <v>42367</v>
      </c>
      <c r="X475" s="2">
        <v>3.8999000000000001</v>
      </c>
      <c r="Y475" s="2">
        <f t="shared" si="9"/>
        <v>3.9566363728846766E-3</v>
      </c>
    </row>
    <row r="476" spans="23:25" x14ac:dyDescent="0.25">
      <c r="W476" s="3">
        <v>42366</v>
      </c>
      <c r="X476" s="2">
        <v>3.8845000000000001</v>
      </c>
      <c r="Y476" s="2">
        <f t="shared" si="9"/>
        <v>2.1905813798186818E-3</v>
      </c>
    </row>
    <row r="477" spans="23:25" x14ac:dyDescent="0.25">
      <c r="W477" s="3">
        <v>42363</v>
      </c>
      <c r="X477" s="2">
        <v>3.8759999999999999</v>
      </c>
      <c r="Y477" s="2">
        <f t="shared" si="9"/>
        <v>-2.0876027220545134E-3</v>
      </c>
    </row>
    <row r="478" spans="23:25" x14ac:dyDescent="0.25">
      <c r="W478" s="3">
        <v>42362</v>
      </c>
      <c r="X478" s="2">
        <v>3.8841000000000001</v>
      </c>
      <c r="Y478" s="2">
        <f t="shared" si="9"/>
        <v>-5.9198251519680266E-4</v>
      </c>
    </row>
    <row r="479" spans="23:25" x14ac:dyDescent="0.25">
      <c r="W479" s="3">
        <v>42361</v>
      </c>
      <c r="X479" s="2">
        <v>3.8864000000000001</v>
      </c>
      <c r="Y479" s="2">
        <f t="shared" si="9"/>
        <v>-1.3628008948907541E-3</v>
      </c>
    </row>
    <row r="480" spans="23:25" x14ac:dyDescent="0.25">
      <c r="W480" s="3">
        <v>42360</v>
      </c>
      <c r="X480" s="2">
        <v>3.8917000000000002</v>
      </c>
      <c r="Y480" s="2">
        <f t="shared" si="9"/>
        <v>2.1092712830969276E-3</v>
      </c>
    </row>
    <row r="481" spans="23:25" x14ac:dyDescent="0.25">
      <c r="W481" s="3">
        <v>42359</v>
      </c>
      <c r="X481" s="2">
        <v>3.8834999999999997</v>
      </c>
      <c r="Y481" s="2">
        <f t="shared" si="9"/>
        <v>-2.8028149335060947E-3</v>
      </c>
    </row>
    <row r="482" spans="23:25" x14ac:dyDescent="0.25">
      <c r="W482" s="3">
        <v>42356</v>
      </c>
      <c r="X482" s="2">
        <v>3.8944000000000001</v>
      </c>
      <c r="Y482" s="2">
        <f t="shared" si="9"/>
        <v>7.4493639376531189E-4</v>
      </c>
    </row>
    <row r="483" spans="23:25" x14ac:dyDescent="0.25">
      <c r="W483" s="3">
        <v>42355</v>
      </c>
      <c r="X483" s="2">
        <v>3.8914999999999997</v>
      </c>
      <c r="Y483" s="2">
        <f t="shared" si="9"/>
        <v>3.9135970031585745E-3</v>
      </c>
    </row>
    <row r="484" spans="23:25" x14ac:dyDescent="0.25">
      <c r="W484" s="3">
        <v>42354</v>
      </c>
      <c r="X484" s="2">
        <v>3.8763000000000001</v>
      </c>
      <c r="Y484" s="2">
        <f t="shared" si="9"/>
        <v>1.0840948870326757E-3</v>
      </c>
    </row>
    <row r="485" spans="23:25" x14ac:dyDescent="0.25">
      <c r="W485" s="3">
        <v>42353</v>
      </c>
      <c r="X485" s="2">
        <v>3.8721000000000001</v>
      </c>
      <c r="Y485" s="2">
        <f t="shared" si="9"/>
        <v>2.534134579153152E-3</v>
      </c>
    </row>
    <row r="486" spans="23:25" x14ac:dyDescent="0.25">
      <c r="W486" s="3">
        <v>42352</v>
      </c>
      <c r="X486" s="2">
        <v>3.8622999999999998</v>
      </c>
      <c r="Y486" s="2">
        <f t="shared" si="9"/>
        <v>2.3848418385030577E-3</v>
      </c>
    </row>
    <row r="487" spans="23:25" x14ac:dyDescent="0.25">
      <c r="W487" s="3">
        <v>42349</v>
      </c>
      <c r="X487" s="2">
        <v>3.8531</v>
      </c>
      <c r="Y487" s="2">
        <f t="shared" si="9"/>
        <v>-2.0222978113293502E-3</v>
      </c>
    </row>
    <row r="488" spans="23:25" x14ac:dyDescent="0.25">
      <c r="W488" s="3">
        <v>42348</v>
      </c>
      <c r="X488" s="2">
        <v>3.8609</v>
      </c>
      <c r="Y488" s="2">
        <f t="shared" si="9"/>
        <v>-4.143253030760398E-4</v>
      </c>
    </row>
    <row r="489" spans="23:25" x14ac:dyDescent="0.25">
      <c r="W489" s="3">
        <v>42347</v>
      </c>
      <c r="X489" s="2">
        <v>3.8624999999999998</v>
      </c>
      <c r="Y489" s="2">
        <f t="shared" si="9"/>
        <v>5.1781275902161074E-5</v>
      </c>
    </row>
    <row r="490" spans="23:25" x14ac:dyDescent="0.25">
      <c r="W490" s="3">
        <v>42346</v>
      </c>
      <c r="X490" s="2">
        <v>3.8622999999999998</v>
      </c>
      <c r="Y490" s="2">
        <f t="shared" si="9"/>
        <v>-1.4230089980994504E-3</v>
      </c>
    </row>
    <row r="491" spans="23:25" x14ac:dyDescent="0.25">
      <c r="W491" s="3">
        <v>42345</v>
      </c>
      <c r="X491" s="2">
        <v>3.8677999999999999</v>
      </c>
      <c r="Y491" s="2">
        <f t="shared" si="9"/>
        <v>1.3090111835410683E-2</v>
      </c>
    </row>
    <row r="492" spans="23:25" x14ac:dyDescent="0.25">
      <c r="W492" s="3">
        <v>42342</v>
      </c>
      <c r="X492" s="2">
        <v>3.8174999999999999</v>
      </c>
      <c r="Y492" s="2">
        <f t="shared" si="9"/>
        <v>-7.7498528706653703E-3</v>
      </c>
    </row>
    <row r="493" spans="23:25" x14ac:dyDescent="0.25">
      <c r="W493" s="3">
        <v>42341</v>
      </c>
      <c r="X493" s="2">
        <v>3.8472</v>
      </c>
      <c r="Y493" s="2">
        <f t="shared" si="9"/>
        <v>-8.9533526031738541E-3</v>
      </c>
    </row>
    <row r="494" spans="23:25" x14ac:dyDescent="0.25">
      <c r="W494" s="3">
        <v>42340</v>
      </c>
      <c r="X494" s="2">
        <v>3.8818000000000001</v>
      </c>
      <c r="Y494" s="2">
        <f t="shared" si="9"/>
        <v>2.4761426115619671E-3</v>
      </c>
    </row>
    <row r="495" spans="23:25" x14ac:dyDescent="0.25">
      <c r="W495" s="3">
        <v>42339</v>
      </c>
      <c r="X495" s="2">
        <v>3.8721999999999999</v>
      </c>
      <c r="Y495" s="2">
        <f t="shared" si="9"/>
        <v>1.807921282866335E-4</v>
      </c>
    </row>
    <row r="496" spans="23:25" x14ac:dyDescent="0.25">
      <c r="W496" s="3">
        <v>42338</v>
      </c>
      <c r="X496" s="2">
        <v>3.8715000000000002</v>
      </c>
      <c r="Y496" s="2">
        <f t="shared" si="9"/>
        <v>-3.2750135645727109E-3</v>
      </c>
    </row>
    <row r="497" spans="23:25" x14ac:dyDescent="0.25">
      <c r="W497" s="3">
        <v>42335</v>
      </c>
      <c r="X497" s="2">
        <v>3.8841999999999999</v>
      </c>
      <c r="Y497" s="2">
        <f t="shared" si="9"/>
        <v>3.3474527484878296E-4</v>
      </c>
    </row>
    <row r="498" spans="23:25" x14ac:dyDescent="0.25">
      <c r="W498" s="3">
        <v>42334</v>
      </c>
      <c r="X498" s="2">
        <v>3.8829000000000002</v>
      </c>
      <c r="Y498" s="2">
        <f t="shared" si="9"/>
        <v>1.262740313905063E-3</v>
      </c>
    </row>
    <row r="499" spans="23:25" x14ac:dyDescent="0.25">
      <c r="W499" s="3">
        <v>42333</v>
      </c>
      <c r="X499" s="2">
        <v>3.8780000000000001</v>
      </c>
      <c r="Y499" s="2">
        <f t="shared" si="9"/>
        <v>3.6425207222636597E-3</v>
      </c>
    </row>
    <row r="500" spans="23:25" x14ac:dyDescent="0.25">
      <c r="W500" s="3">
        <v>42332</v>
      </c>
      <c r="X500" s="2">
        <v>3.8639000000000001</v>
      </c>
      <c r="Y500" s="2">
        <f t="shared" si="9"/>
        <v>-3.3846225905955398E-3</v>
      </c>
    </row>
    <row r="501" spans="23:25" x14ac:dyDescent="0.25">
      <c r="W501" s="3">
        <v>42331</v>
      </c>
      <c r="X501" s="2">
        <v>3.8769999999999998</v>
      </c>
      <c r="Y501" s="2">
        <f t="shared" si="9"/>
        <v>-2.8075074140224937E-3</v>
      </c>
    </row>
    <row r="502" spans="23:25" x14ac:dyDescent="0.25">
      <c r="W502" s="3">
        <v>42328</v>
      </c>
      <c r="X502" s="2">
        <v>3.8879000000000001</v>
      </c>
      <c r="Y502" s="2">
        <f t="shared" si="9"/>
        <v>3.6848589011575549E-3</v>
      </c>
    </row>
    <row r="503" spans="23:25" x14ac:dyDescent="0.25">
      <c r="W503" s="3">
        <v>42327</v>
      </c>
      <c r="X503" s="2">
        <v>3.8736000000000002</v>
      </c>
      <c r="Y503" s="2">
        <f t="shared" si="9"/>
        <v>-6.5870966871477074E-3</v>
      </c>
    </row>
    <row r="504" spans="23:25" x14ac:dyDescent="0.25">
      <c r="W504" s="3">
        <v>42326</v>
      </c>
      <c r="X504" s="2">
        <v>3.8992</v>
      </c>
      <c r="Y504" s="2">
        <f t="shared" si="9"/>
        <v>-2.4078497250346023E-3</v>
      </c>
    </row>
    <row r="505" spans="23:25" x14ac:dyDescent="0.25">
      <c r="W505" s="3">
        <v>42325</v>
      </c>
      <c r="X505" s="2">
        <v>3.9085999999999999</v>
      </c>
      <c r="Y505" s="2">
        <f t="shared" si="9"/>
        <v>1.7156396244564997E-3</v>
      </c>
    </row>
    <row r="506" spans="23:25" x14ac:dyDescent="0.25">
      <c r="W506" s="3">
        <v>42324</v>
      </c>
      <c r="X506" s="2">
        <v>3.9018999999999999</v>
      </c>
      <c r="Y506" s="2">
        <f t="shared" si="9"/>
        <v>3.5430075573388174E-3</v>
      </c>
    </row>
    <row r="507" spans="23:25" x14ac:dyDescent="0.25">
      <c r="W507" s="3">
        <v>42321</v>
      </c>
      <c r="X507" s="2">
        <v>3.8881000000000001</v>
      </c>
      <c r="Y507" s="2">
        <f t="shared" si="9"/>
        <v>1.0293096814697337E-3</v>
      </c>
    </row>
    <row r="508" spans="23:25" x14ac:dyDescent="0.25">
      <c r="W508" s="3">
        <v>42320</v>
      </c>
      <c r="X508" s="2">
        <v>3.8841000000000001</v>
      </c>
      <c r="Y508" s="2">
        <f t="shared" si="9"/>
        <v>-3.3157296059980437E-3</v>
      </c>
    </row>
    <row r="509" spans="23:25" x14ac:dyDescent="0.25">
      <c r="W509" s="3">
        <v>42319</v>
      </c>
      <c r="X509" s="2">
        <v>3.8970000000000002</v>
      </c>
      <c r="Y509" s="2">
        <f t="shared" si="9"/>
        <v>-4.1228723846675943E-3</v>
      </c>
    </row>
    <row r="510" spans="23:25" x14ac:dyDescent="0.25">
      <c r="W510" s="3">
        <v>42318</v>
      </c>
      <c r="X510" s="2">
        <v>3.9131</v>
      </c>
      <c r="Y510" s="2">
        <f t="shared" si="9"/>
        <v>-3.3216225153696167E-4</v>
      </c>
    </row>
    <row r="511" spans="23:25" x14ac:dyDescent="0.25">
      <c r="W511" s="3">
        <v>42317</v>
      </c>
      <c r="X511" s="2">
        <v>3.9144000000000001</v>
      </c>
      <c r="Y511" s="2">
        <f t="shared" si="9"/>
        <v>-3.3155683412160013E-3</v>
      </c>
    </row>
    <row r="512" spans="23:25" x14ac:dyDescent="0.25">
      <c r="W512" s="3">
        <v>42314</v>
      </c>
      <c r="X512" s="2">
        <v>3.9274</v>
      </c>
      <c r="Y512" s="2">
        <f t="shared" si="9"/>
        <v>1.0777428418478617E-2</v>
      </c>
    </row>
    <row r="513" spans="23:25" x14ac:dyDescent="0.25">
      <c r="W513" s="3">
        <v>42313</v>
      </c>
      <c r="X513" s="2">
        <v>3.8853</v>
      </c>
      <c r="Y513" s="2">
        <f t="shared" si="9"/>
        <v>6.6941300131094646E-4</v>
      </c>
    </row>
    <row r="514" spans="23:25" x14ac:dyDescent="0.25">
      <c r="W514" s="3">
        <v>42312</v>
      </c>
      <c r="X514" s="2">
        <v>3.8826999999999998</v>
      </c>
      <c r="Y514" s="2">
        <f t="shared" si="9"/>
        <v>3.5864064758667539E-3</v>
      </c>
    </row>
    <row r="515" spans="23:25" x14ac:dyDescent="0.25">
      <c r="W515" s="3">
        <v>42311</v>
      </c>
      <c r="X515" s="2">
        <v>3.8688000000000002</v>
      </c>
      <c r="Y515" s="2">
        <f t="shared" si="9"/>
        <v>-1.3689963263763337E-3</v>
      </c>
    </row>
    <row r="516" spans="23:25" x14ac:dyDescent="0.25">
      <c r="W516" s="3">
        <v>42310</v>
      </c>
      <c r="X516" s="2">
        <v>3.8740999999999999</v>
      </c>
      <c r="Y516" s="2">
        <f t="shared" si="9"/>
        <v>2.5845818321362764E-3</v>
      </c>
    </row>
    <row r="517" spans="23:25" x14ac:dyDescent="0.25">
      <c r="W517" s="3">
        <v>42307</v>
      </c>
      <c r="X517" s="2">
        <v>3.8641000000000001</v>
      </c>
      <c r="Y517" s="2">
        <f t="shared" si="9"/>
        <v>-1.8874027967317503E-3</v>
      </c>
    </row>
    <row r="518" spans="23:25" x14ac:dyDescent="0.25">
      <c r="W518" s="3">
        <v>42306</v>
      </c>
      <c r="X518" s="2">
        <v>3.8714</v>
      </c>
      <c r="Y518" s="2">
        <f t="shared" ref="Y518:Y579" si="10">LN(X518/X519)</f>
        <v>-6.7960926764785469E-3</v>
      </c>
    </row>
    <row r="519" spans="23:25" x14ac:dyDescent="0.25">
      <c r="W519" s="3">
        <v>42305</v>
      </c>
      <c r="X519" s="2">
        <v>3.8978000000000002</v>
      </c>
      <c r="Y519" s="2">
        <f t="shared" si="10"/>
        <v>6.2538003159665692E-3</v>
      </c>
    </row>
    <row r="520" spans="23:25" x14ac:dyDescent="0.25">
      <c r="W520" s="3">
        <v>42304</v>
      </c>
      <c r="X520" s="2">
        <v>3.8734999999999999</v>
      </c>
      <c r="Y520" s="2">
        <f t="shared" si="10"/>
        <v>5.1634223174655325E-5</v>
      </c>
    </row>
    <row r="521" spans="23:25" x14ac:dyDescent="0.25">
      <c r="W521" s="3">
        <v>42303</v>
      </c>
      <c r="X521" s="2">
        <v>3.8733</v>
      </c>
      <c r="Y521" s="2">
        <f t="shared" si="10"/>
        <v>-6.2028072812514981E-3</v>
      </c>
    </row>
    <row r="522" spans="23:25" x14ac:dyDescent="0.25">
      <c r="W522" s="3">
        <v>42300</v>
      </c>
      <c r="X522" s="2">
        <v>3.8974000000000002</v>
      </c>
      <c r="Y522" s="2">
        <f t="shared" si="10"/>
        <v>4.8611831991079322E-3</v>
      </c>
    </row>
    <row r="523" spans="23:25" x14ac:dyDescent="0.25">
      <c r="W523" s="3">
        <v>42299</v>
      </c>
      <c r="X523" s="2">
        <v>3.8784999999999998</v>
      </c>
      <c r="Y523" s="2">
        <f t="shared" si="10"/>
        <v>2.5816459414170836E-3</v>
      </c>
    </row>
    <row r="524" spans="23:25" x14ac:dyDescent="0.25">
      <c r="W524" s="3">
        <v>42298</v>
      </c>
      <c r="X524" s="2">
        <v>3.8685</v>
      </c>
      <c r="Y524" s="2">
        <f t="shared" si="10"/>
        <v>3.8590586734980436E-3</v>
      </c>
    </row>
    <row r="525" spans="23:25" x14ac:dyDescent="0.25">
      <c r="W525" s="3">
        <v>42297</v>
      </c>
      <c r="X525" s="2">
        <v>3.8536000000000001</v>
      </c>
      <c r="Y525" s="2">
        <f t="shared" si="10"/>
        <v>4.6720482589927408E-4</v>
      </c>
    </row>
    <row r="526" spans="23:25" x14ac:dyDescent="0.25">
      <c r="W526" s="3">
        <v>42296</v>
      </c>
      <c r="X526" s="2">
        <v>3.8517999999999999</v>
      </c>
      <c r="Y526" s="2">
        <f t="shared" si="10"/>
        <v>4.4232892872702627E-3</v>
      </c>
    </row>
    <row r="527" spans="23:25" x14ac:dyDescent="0.25">
      <c r="W527" s="3">
        <v>42293</v>
      </c>
      <c r="X527" s="2">
        <v>3.8348</v>
      </c>
      <c r="Y527" s="2">
        <f t="shared" si="10"/>
        <v>5.7010013452779076E-3</v>
      </c>
    </row>
    <row r="528" spans="23:25" x14ac:dyDescent="0.25">
      <c r="W528" s="3">
        <v>42292</v>
      </c>
      <c r="X528" s="2">
        <v>3.8129999999999997</v>
      </c>
      <c r="Y528" s="2">
        <f t="shared" si="10"/>
        <v>-6.5611716077523217E-3</v>
      </c>
    </row>
    <row r="529" spans="23:25" x14ac:dyDescent="0.25">
      <c r="W529" s="3">
        <v>42291</v>
      </c>
      <c r="X529" s="2">
        <v>3.8380999999999998</v>
      </c>
      <c r="Y529" s="2">
        <f t="shared" si="10"/>
        <v>-6.751343449397638E-3</v>
      </c>
    </row>
    <row r="530" spans="23:25" x14ac:dyDescent="0.25">
      <c r="W530" s="3">
        <v>42290</v>
      </c>
      <c r="X530" s="2">
        <v>3.8641000000000001</v>
      </c>
      <c r="Y530" s="2">
        <f t="shared" si="10"/>
        <v>7.8462340697247786E-3</v>
      </c>
    </row>
    <row r="531" spans="23:25" x14ac:dyDescent="0.25">
      <c r="W531" s="3">
        <v>42289</v>
      </c>
      <c r="X531" s="2">
        <v>3.8338999999999999</v>
      </c>
      <c r="Y531" s="2">
        <f t="shared" si="10"/>
        <v>1.7752256326349198E-3</v>
      </c>
    </row>
    <row r="532" spans="23:25" x14ac:dyDescent="0.25">
      <c r="W532" s="3">
        <v>42286</v>
      </c>
      <c r="X532" s="2">
        <v>3.8270999999999997</v>
      </c>
      <c r="Y532" s="2">
        <f t="shared" si="10"/>
        <v>-6.5889944743552841E-3</v>
      </c>
    </row>
    <row r="533" spans="23:25" x14ac:dyDescent="0.25">
      <c r="W533" s="3">
        <v>42285</v>
      </c>
      <c r="X533" s="2">
        <v>3.8524000000000003</v>
      </c>
      <c r="Y533" s="2">
        <f t="shared" si="10"/>
        <v>-1.4785036089324099E-3</v>
      </c>
    </row>
    <row r="534" spans="23:25" x14ac:dyDescent="0.25">
      <c r="W534" s="3">
        <v>42284</v>
      </c>
      <c r="X534" s="2">
        <v>3.8580999999999999</v>
      </c>
      <c r="Y534" s="2">
        <f t="shared" si="10"/>
        <v>9.0759403069055812E-4</v>
      </c>
    </row>
    <row r="535" spans="23:25" x14ac:dyDescent="0.25">
      <c r="W535" s="3">
        <v>42283</v>
      </c>
      <c r="X535" s="2">
        <v>3.8546</v>
      </c>
      <c r="Y535" s="2">
        <f t="shared" si="10"/>
        <v>-5.74283079731023E-3</v>
      </c>
    </row>
    <row r="536" spans="23:25" x14ac:dyDescent="0.25">
      <c r="W536" s="3">
        <v>42282</v>
      </c>
      <c r="X536" s="2">
        <v>3.8768000000000002</v>
      </c>
      <c r="Y536" s="2">
        <f t="shared" si="10"/>
        <v>-8.3482587567086531E-3</v>
      </c>
    </row>
    <row r="537" spans="23:25" x14ac:dyDescent="0.25">
      <c r="W537" s="3">
        <v>42279</v>
      </c>
      <c r="X537" s="2">
        <v>3.9093</v>
      </c>
      <c r="Y537" s="2">
        <f t="shared" si="10"/>
        <v>-6.0187374060469041E-3</v>
      </c>
    </row>
    <row r="538" spans="23:25" x14ac:dyDescent="0.25">
      <c r="W538" s="3">
        <v>42278</v>
      </c>
      <c r="X538" s="2">
        <v>3.9329000000000001</v>
      </c>
      <c r="Y538" s="2">
        <f t="shared" si="10"/>
        <v>2.418442429731472E-3</v>
      </c>
    </row>
    <row r="539" spans="23:25" x14ac:dyDescent="0.25">
      <c r="W539" s="3">
        <v>42277</v>
      </c>
      <c r="X539" s="2">
        <v>3.9234</v>
      </c>
      <c r="Y539" s="2">
        <f t="shared" si="10"/>
        <v>-1.3499575412658372E-3</v>
      </c>
    </row>
    <row r="540" spans="23:25" x14ac:dyDescent="0.25">
      <c r="W540" s="3">
        <v>42276</v>
      </c>
      <c r="X540" s="2">
        <v>3.9287000000000001</v>
      </c>
      <c r="Y540" s="2">
        <f t="shared" si="10"/>
        <v>-1.119336655575544E-3</v>
      </c>
    </row>
    <row r="541" spans="23:25" x14ac:dyDescent="0.25">
      <c r="W541" s="3">
        <v>42275</v>
      </c>
      <c r="X541" s="2">
        <v>3.9331</v>
      </c>
      <c r="Y541" s="2">
        <f t="shared" si="10"/>
        <v>-9.4029155964174408E-4</v>
      </c>
    </row>
    <row r="542" spans="23:25" x14ac:dyDescent="0.25">
      <c r="W542" s="3">
        <v>42272</v>
      </c>
      <c r="X542" s="2">
        <v>3.9367999999999999</v>
      </c>
      <c r="Y542" s="2">
        <f t="shared" si="10"/>
        <v>4.0724959564307156E-3</v>
      </c>
    </row>
    <row r="543" spans="23:25" x14ac:dyDescent="0.25">
      <c r="W543" s="3">
        <v>42271</v>
      </c>
      <c r="X543" s="2">
        <v>3.9207999999999998</v>
      </c>
      <c r="Y543" s="2">
        <f t="shared" si="10"/>
        <v>-7.1413445041340722E-3</v>
      </c>
    </row>
    <row r="544" spans="23:25" x14ac:dyDescent="0.25">
      <c r="W544" s="3">
        <v>42270</v>
      </c>
      <c r="X544" s="2">
        <v>3.9489000000000001</v>
      </c>
      <c r="Y544" s="2">
        <f t="shared" si="10"/>
        <v>5.0648298228039676E-5</v>
      </c>
    </row>
    <row r="545" spans="23:25" x14ac:dyDescent="0.25">
      <c r="W545" s="3">
        <v>42269</v>
      </c>
      <c r="X545" s="2">
        <v>3.9487000000000001</v>
      </c>
      <c r="Y545" s="2">
        <f t="shared" si="10"/>
        <v>3.8822190066901776E-3</v>
      </c>
    </row>
    <row r="546" spans="23:25" x14ac:dyDescent="0.25">
      <c r="W546" s="3">
        <v>42268</v>
      </c>
      <c r="X546" s="2">
        <v>3.9333999999999998</v>
      </c>
      <c r="Y546" s="2">
        <f t="shared" si="10"/>
        <v>6.2737702910773191E-3</v>
      </c>
    </row>
    <row r="547" spans="23:25" x14ac:dyDescent="0.25">
      <c r="W547" s="3">
        <v>42265</v>
      </c>
      <c r="X547" s="2">
        <v>3.9088000000000003</v>
      </c>
      <c r="Y547" s="2">
        <f t="shared" si="10"/>
        <v>9.8983981042754972E-3</v>
      </c>
    </row>
    <row r="548" spans="23:25" x14ac:dyDescent="0.25">
      <c r="W548" s="3">
        <v>42264</v>
      </c>
      <c r="X548" s="2">
        <v>3.8702999999999999</v>
      </c>
      <c r="Y548" s="2">
        <f t="shared" si="10"/>
        <v>3.3386420235044932E-3</v>
      </c>
    </row>
    <row r="549" spans="23:25" x14ac:dyDescent="0.25">
      <c r="W549" s="3">
        <v>42263</v>
      </c>
      <c r="X549" s="2">
        <v>3.8574000000000002</v>
      </c>
      <c r="Y549" s="2">
        <f t="shared" si="10"/>
        <v>-6.7176771846572747E-3</v>
      </c>
    </row>
    <row r="550" spans="23:25" x14ac:dyDescent="0.25">
      <c r="W550" s="3">
        <v>42262</v>
      </c>
      <c r="X550" s="2">
        <v>3.8834</v>
      </c>
      <c r="Y550" s="2">
        <f t="shared" si="10"/>
        <v>-2.0598383099759221E-4</v>
      </c>
    </row>
    <row r="551" spans="23:25" x14ac:dyDescent="0.25">
      <c r="W551" s="3">
        <v>42261</v>
      </c>
      <c r="X551" s="2">
        <v>3.8841999999999999</v>
      </c>
      <c r="Y551" s="2">
        <f t="shared" si="10"/>
        <v>5.1106117479965477E-3</v>
      </c>
    </row>
    <row r="552" spans="23:25" x14ac:dyDescent="0.25">
      <c r="W552" s="3">
        <v>42258</v>
      </c>
      <c r="X552" s="2">
        <v>3.8643999999999998</v>
      </c>
      <c r="Y552" s="2">
        <f t="shared" si="10"/>
        <v>-5.4709813881806445E-3</v>
      </c>
    </row>
    <row r="553" spans="23:25" x14ac:dyDescent="0.25">
      <c r="W553" s="3">
        <v>42257</v>
      </c>
      <c r="X553" s="2">
        <v>3.8856000000000002</v>
      </c>
      <c r="Y553" s="2">
        <f t="shared" si="10"/>
        <v>-2.4932861301350004E-3</v>
      </c>
    </row>
    <row r="554" spans="23:25" x14ac:dyDescent="0.25">
      <c r="W554" s="3">
        <v>42256</v>
      </c>
      <c r="X554" s="2">
        <v>3.8952999999999998</v>
      </c>
      <c r="Y554" s="2">
        <f t="shared" si="10"/>
        <v>-1.5647648991620607E-3</v>
      </c>
    </row>
    <row r="555" spans="23:25" x14ac:dyDescent="0.25">
      <c r="W555" s="3">
        <v>42255</v>
      </c>
      <c r="X555" s="2">
        <v>3.9013999999999998</v>
      </c>
      <c r="Y555" s="2">
        <f t="shared" si="10"/>
        <v>-8.0924559312944809E-3</v>
      </c>
    </row>
    <row r="556" spans="23:25" x14ac:dyDescent="0.25">
      <c r="W556" s="3">
        <v>42254</v>
      </c>
      <c r="X556" s="2">
        <v>3.9331</v>
      </c>
      <c r="Y556" s="2">
        <f t="shared" si="10"/>
        <v>2.6222344739614076E-3</v>
      </c>
    </row>
    <row r="557" spans="23:25" x14ac:dyDescent="0.25">
      <c r="W557" s="3">
        <v>42251</v>
      </c>
      <c r="X557" s="2">
        <v>3.9228000000000001</v>
      </c>
      <c r="Y557" s="2">
        <f t="shared" si="10"/>
        <v>-2.266217788276602E-3</v>
      </c>
    </row>
    <row r="558" spans="23:25" x14ac:dyDescent="0.25">
      <c r="W558" s="3">
        <v>42250</v>
      </c>
      <c r="X558" s="2">
        <v>3.9317000000000002</v>
      </c>
      <c r="Y558" s="2">
        <f t="shared" si="10"/>
        <v>5.8515985437899087E-4</v>
      </c>
    </row>
    <row r="559" spans="23:25" x14ac:dyDescent="0.25">
      <c r="W559" s="3">
        <v>42249</v>
      </c>
      <c r="X559" s="2">
        <v>3.9294000000000002</v>
      </c>
      <c r="Y559" s="2">
        <f t="shared" si="10"/>
        <v>3.3089405328952116E-4</v>
      </c>
    </row>
    <row r="560" spans="23:25" x14ac:dyDescent="0.25">
      <c r="W560" s="3">
        <v>42248</v>
      </c>
      <c r="X560" s="2">
        <v>3.9281000000000001</v>
      </c>
      <c r="Y560" s="2">
        <f t="shared" si="10"/>
        <v>8.1497521383318619E-4</v>
      </c>
    </row>
    <row r="561" spans="23:25" x14ac:dyDescent="0.25">
      <c r="W561" s="3">
        <v>42247</v>
      </c>
      <c r="X561" s="2">
        <v>3.9249000000000001</v>
      </c>
      <c r="Y561" s="2">
        <f t="shared" si="10"/>
        <v>-1.705594507534082E-3</v>
      </c>
    </row>
    <row r="562" spans="23:25" x14ac:dyDescent="0.25">
      <c r="W562" s="3">
        <v>42244</v>
      </c>
      <c r="X562" s="2">
        <v>3.9316</v>
      </c>
      <c r="Y562" s="2">
        <f t="shared" si="10"/>
        <v>3.1334012823134349E-3</v>
      </c>
    </row>
    <row r="563" spans="23:25" x14ac:dyDescent="0.25">
      <c r="W563" s="3">
        <v>42243</v>
      </c>
      <c r="X563" s="2">
        <v>3.9192999999999998</v>
      </c>
      <c r="Y563" s="2">
        <f t="shared" si="10"/>
        <v>-2.6500206615520674E-3</v>
      </c>
    </row>
    <row r="564" spans="23:25" x14ac:dyDescent="0.25">
      <c r="W564" s="3">
        <v>42242</v>
      </c>
      <c r="X564" s="2">
        <v>3.9297</v>
      </c>
      <c r="Y564" s="2">
        <f t="shared" si="10"/>
        <v>1.6756656428358423E-2</v>
      </c>
    </row>
    <row r="565" spans="23:25" x14ac:dyDescent="0.25">
      <c r="W565" s="3">
        <v>42241</v>
      </c>
      <c r="X565" s="2">
        <v>3.8643999999999998</v>
      </c>
      <c r="Y565" s="2">
        <f t="shared" si="10"/>
        <v>6.9853177479018598E-3</v>
      </c>
    </row>
    <row r="566" spans="23:25" x14ac:dyDescent="0.25">
      <c r="W566" s="3">
        <v>42240</v>
      </c>
      <c r="X566" s="2">
        <v>3.8374999999999999</v>
      </c>
      <c r="Y566" s="2">
        <f t="shared" si="10"/>
        <v>-8.9242297212257481E-3</v>
      </c>
    </row>
    <row r="567" spans="23:25" x14ac:dyDescent="0.25">
      <c r="W567" s="3">
        <v>42237</v>
      </c>
      <c r="X567" s="2">
        <v>3.8719000000000001</v>
      </c>
      <c r="Y567" s="2">
        <f t="shared" si="10"/>
        <v>1.8080613756946807E-4</v>
      </c>
    </row>
    <row r="568" spans="23:25" x14ac:dyDescent="0.25">
      <c r="W568" s="3">
        <v>42236</v>
      </c>
      <c r="X568" s="2">
        <v>3.8712</v>
      </c>
      <c r="Y568" s="2">
        <f t="shared" si="10"/>
        <v>1.1372448886583918E-3</v>
      </c>
    </row>
    <row r="569" spans="23:25" x14ac:dyDescent="0.25">
      <c r="W569" s="3">
        <v>42235</v>
      </c>
      <c r="X569" s="2">
        <v>3.8668</v>
      </c>
      <c r="Y569" s="2">
        <f t="shared" si="10"/>
        <v>3.6011801033306048E-3</v>
      </c>
    </row>
    <row r="570" spans="23:25" x14ac:dyDescent="0.25">
      <c r="W570" s="3">
        <v>42234</v>
      </c>
      <c r="X570" s="2">
        <v>3.8529</v>
      </c>
      <c r="Y570" s="2">
        <f t="shared" si="10"/>
        <v>6.5358858831469505E-3</v>
      </c>
    </row>
    <row r="571" spans="23:25" x14ac:dyDescent="0.25">
      <c r="W571" s="3">
        <v>42233</v>
      </c>
      <c r="X571" s="2">
        <v>3.8277999999999999</v>
      </c>
      <c r="Y571" s="2">
        <f t="shared" si="10"/>
        <v>1.2592671366734795E-2</v>
      </c>
    </row>
    <row r="572" spans="23:25" x14ac:dyDescent="0.25">
      <c r="W572" s="3">
        <v>42230</v>
      </c>
      <c r="X572" s="2">
        <v>3.7799</v>
      </c>
      <c r="Y572" s="2">
        <f t="shared" si="10"/>
        <v>-3.5651603129840258E-3</v>
      </c>
    </row>
    <row r="573" spans="23:25" x14ac:dyDescent="0.25">
      <c r="W573" s="3">
        <v>42229</v>
      </c>
      <c r="X573" s="2">
        <v>3.7934000000000001</v>
      </c>
      <c r="Y573" s="2">
        <f t="shared" si="10"/>
        <v>-3.447417196045157E-3</v>
      </c>
    </row>
    <row r="574" spans="23:25" x14ac:dyDescent="0.25">
      <c r="W574" s="3">
        <v>42228</v>
      </c>
      <c r="X574" s="2">
        <v>3.8064999999999998</v>
      </c>
      <c r="Y574" s="2">
        <f t="shared" si="10"/>
        <v>-2.2305329722900943E-3</v>
      </c>
    </row>
    <row r="575" spans="23:25" x14ac:dyDescent="0.25">
      <c r="W575" s="3">
        <v>42227</v>
      </c>
      <c r="X575" s="2">
        <v>3.8149999999999999</v>
      </c>
      <c r="Y575" s="2">
        <f t="shared" si="10"/>
        <v>3.9922309681176887E-3</v>
      </c>
    </row>
    <row r="576" spans="23:25" x14ac:dyDescent="0.25">
      <c r="W576" s="3">
        <v>42226</v>
      </c>
      <c r="X576" s="2">
        <v>3.7997999999999998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3.7946</v>
      </c>
      <c r="Y578" s="2">
        <f t="shared" si="10"/>
        <v>-5.3354486251848575E-3</v>
      </c>
    </row>
    <row r="579" spans="23:25" x14ac:dyDescent="0.25">
      <c r="W579" s="3">
        <v>42221</v>
      </c>
      <c r="X579" s="2">
        <v>3.8148999999999997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USDINR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7</v>
      </c>
      <c r="W2" s="3">
        <f>D1</f>
        <v>43025</v>
      </c>
      <c r="AA2" s="2">
        <v>62</v>
      </c>
      <c r="AB2" s="2">
        <f ca="1">AVERAGE(OFFSET($X$5,0,0,AA2,1))</f>
        <v>64.393875806451618</v>
      </c>
      <c r="AC2" s="46">
        <f ca="1">STDEV(OFFSET($Y$5,0,0,AA2,1))*SQRT(250)</f>
        <v>4.3011098442387062E-2</v>
      </c>
      <c r="AD2" s="2">
        <f ca="1">MAX(OFFSET($X$5,0,0,AA2,1))</f>
        <v>65.711299999999994</v>
      </c>
      <c r="AE2" s="2">
        <f ca="1">MIN(OFFSET($X$5,0,0,AA2,1))</f>
        <v>63.582500000000003</v>
      </c>
      <c r="AF2" s="2">
        <f ca="1">AD2-AE2</f>
        <v>2.1287999999999911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64.430747199999999</v>
      </c>
      <c r="AC3" s="46">
        <f ca="1">STDEV(OFFSET($Y$5,0,0,AA3,1))*SQRT(250)</f>
        <v>4.0644141992202822E-2</v>
      </c>
      <c r="AD3" s="2">
        <f ca="1">MAX(OFFSET($X$5,0,0,AA3,1))</f>
        <v>65.711299999999994</v>
      </c>
      <c r="AE3" s="2">
        <f ca="1">MIN(OFFSET($X$5,0,0,AA3,1))</f>
        <v>63.582500000000003</v>
      </c>
      <c r="AF3" s="2">
        <f t="shared" ref="AF3:AF5" ca="1" si="1">AD3-AE3</f>
        <v>2.1287999999999911</v>
      </c>
    </row>
    <row r="4" spans="1:32" x14ac:dyDescent="0.25">
      <c r="D4"/>
      <c r="AA4" s="2">
        <v>185</v>
      </c>
      <c r="AB4" s="2">
        <f t="shared" ca="1" si="0"/>
        <v>65.109965945945973</v>
      </c>
      <c r="AC4" s="46">
        <f ca="1">STDEV(OFFSET($Y$5,0,0,AA4,1))*SQRT(250)</f>
        <v>4.1621554627256849E-2</v>
      </c>
      <c r="AD4" s="2">
        <f ca="1">MAX(OFFSET($X$5,0,0,AA4,1))</f>
        <v>68.215000000000003</v>
      </c>
      <c r="AE4" s="2">
        <f ca="1">MIN(OFFSET($X$5,0,0,AA4,1))</f>
        <v>63.582500000000003</v>
      </c>
      <c r="AF4" s="2">
        <f t="shared" ca="1" si="1"/>
        <v>4.6325000000000003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_xll.BDH(W1,"PX_LAST",W3,W2,"Sort=D","cols=2;rows=529")</f>
        <v>43025</v>
      </c>
      <c r="X5" s="2">
        <v>65.025000000000006</v>
      </c>
      <c r="Y5" s="2">
        <f>LN(X5/X6)</f>
        <v>4.7015385844790215E-3</v>
      </c>
      <c r="AA5" s="2">
        <v>250</v>
      </c>
      <c r="AB5" s="2">
        <f t="shared" ca="1" si="0"/>
        <v>65.751781200000039</v>
      </c>
      <c r="AC5" s="46">
        <f ca="1">STDEV(OFFSET($Y$5,0,0,AA5,1))*SQRT(250)</f>
        <v>4.3254246229493164E-2</v>
      </c>
      <c r="AD5" s="2">
        <f ca="1">MAX(OFFSET($X$5,0,0,AA5,1))</f>
        <v>68.775000000000006</v>
      </c>
      <c r="AE5" s="2">
        <f ca="1">MIN(OFFSET($X$5,0,0,AA5,1))</f>
        <v>63.582500000000003</v>
      </c>
      <c r="AF5" s="2">
        <f t="shared" ca="1" si="1"/>
        <v>5.1925000000000026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65.027135358901603</v>
      </c>
      <c r="E6" s="128">
        <f ca="1">SUMIFS(INDIRECT("fincad_data!"&amp;E$3),fincad_data!$C:$C,$C6,fincad_data!$D:$D,$C6,fincad_data!$B:$B,$D$2,fincad_data!D:D,$C6,fincad_data!A:A,$D$1)</f>
        <v>65.640059141726198</v>
      </c>
      <c r="F6" s="129">
        <f ca="1">SUMIFS(INDIRECT("fincad_data!"&amp;F$3),fincad_data!$C:$C,$C6,fincad_data!$D:$D,$C6,fincad_data!$B:$B,$D$2,fincad_data!D:D,$C6,fincad_data!A:A,$D$1)</f>
        <v>5.1943022915814402E-2</v>
      </c>
      <c r="G6" s="129">
        <f ca="1">SUMIFS(INDIRECT("fincad_data!"&amp;G$3),fincad_data!$C:$C,$C6,fincad_data!$D:$D,$C6,fincad_data!$B:$B,$D$2,fincad_data!D:D,$C6,fincad_data!A:A,$D$1)</f>
        <v>5.4039465247050202E-2</v>
      </c>
      <c r="H6" s="130">
        <f ca="1">SUMIFS(INDIRECT("fincad_data!"&amp;H$3),fincad_data!$C:$C,$C6,fincad_data!$D:$D,$C6,fincad_data!$B:$B,$D$2,fincad_data!D:D,$C6,fincad_data!A:A,$D$1)</f>
        <v>6.3284307403568699E-3</v>
      </c>
      <c r="I6" s="130">
        <f ca="1">SUMIFS(INDIRECT("fincad_data!"&amp;I$3),fincad_data!$C:$C,$C6,fincad_data!$D:$D,$C6,fincad_data!$B:$B,$D$2,fincad_data!D:D,$C6,fincad_data!A:A,$D$1)</f>
        <v>1.07884505654885E-2</v>
      </c>
      <c r="J6" s="129">
        <f ca="1">SUMIFS(INDIRECT("fincad_data!"&amp;J$3),fincad_data!$C:$C,$C6,fincad_data!$D:$D,$C6,fincad_data!$B:$B,$D$2,fincad_data!D:D,$C6,fincad_data!A:A,$D$1)</f>
        <v>3.7518420237609595E-2</v>
      </c>
      <c r="K6" s="128">
        <f ca="1">SUMIFS(INDIRECT("fincad_data!"&amp;K$3),fincad_data!$C:$C,$C6,fincad_data!$D:$D,$C6,fincad_data!$B:$B,$D$2,fincad_data!D:D,$C6,fincad_data!A:A,$D$1)</f>
        <v>65.34860307646052</v>
      </c>
      <c r="L6" s="128">
        <f ca="1">SUMIFS(INDIRECT("fincad_data!"&amp;L$3),fincad_data!$C:$C,$C6,fincad_data!$D:$D,$C6,fincad_data!$B:$B,$D$2,fincad_data!D:D,$C6,fincad_data!A:A,$D$1)</f>
        <v>64.939462955877346</v>
      </c>
      <c r="W6" s="3">
        <v>43024</v>
      </c>
      <c r="X6" s="2">
        <v>64.72</v>
      </c>
      <c r="Y6" s="2">
        <f t="shared" ref="Y6:Y69" si="2">LN(X6/X7)</f>
        <v>-3.2009900256651513E-3</v>
      </c>
      <c r="AA6" s="2">
        <v>500</v>
      </c>
      <c r="AB6" s="2">
        <f t="shared" ca="1" si="0"/>
        <v>66.278989000000038</v>
      </c>
      <c r="AC6" s="46">
        <f ca="1">STDEV(OFFSET($Y$5,0,0,AA6,1))*SQRT(250)</f>
        <v>4.4572719874542366E-2</v>
      </c>
      <c r="AD6" s="2">
        <f ca="1">MAX(OFFSET($X$5,0,0,AA6,1))</f>
        <v>68.775000000000006</v>
      </c>
      <c r="AE6" s="2">
        <f ca="1">MIN(OFFSET($X$5,0,0,AA6,1))</f>
        <v>63.582500000000003</v>
      </c>
      <c r="AF6" s="2">
        <f ca="1">AD6-AE6</f>
        <v>5.1925000000000026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65.027135358901603</v>
      </c>
      <c r="E7" s="128">
        <f ca="1">SUMIFS(INDIRECT("fincad_data!"&amp;E$3),fincad_data!$C:$C,$C7,fincad_data!$D:$D,$C7,fincad_data!$B:$B,$D$2,fincad_data!D:D,$C7,fincad_data!A:A,$D$1)</f>
        <v>66.282038665552093</v>
      </c>
      <c r="F7" s="129">
        <f ca="1">SUMIFS(INDIRECT("fincad_data!"&amp;F$3),fincad_data!$C:$C,$C7,fincad_data!$D:$D,$C7,fincad_data!$B:$B,$D$2,fincad_data!D:D,$C7,fincad_data!A:A,$D$1)</f>
        <v>5.8433237447557899E-2</v>
      </c>
      <c r="G7" s="129">
        <f ca="1">SUMIFS(INDIRECT("fincad_data!"&amp;G$3),fincad_data!$C:$C,$C7,fincad_data!$D:$D,$C7,fincad_data!$B:$B,$D$2,fincad_data!D:D,$C7,fincad_data!A:A,$D$1)</f>
        <v>6.1680611197768298E-2</v>
      </c>
      <c r="H7" s="130">
        <f ca="1">SUMIFS(INDIRECT("fincad_data!"&amp;H$3),fincad_data!$C:$C,$C7,fincad_data!$D:$D,$C7,fincad_data!$B:$B,$D$2,fincad_data!D:D,$C7,fincad_data!A:A,$D$1)</f>
        <v>8.4989911609081384E-3</v>
      </c>
      <c r="I7" s="130">
        <f ca="1">SUMIFS(INDIRECT("fincad_data!"&amp;I$3),fincad_data!$C:$C,$C7,fincad_data!$D:$D,$C7,fincad_data!$B:$B,$D$2,fincad_data!D:D,$C7,fincad_data!A:A,$D$1)</f>
        <v>1.7258393739112598E-2</v>
      </c>
      <c r="J7" s="129">
        <f ca="1">SUMIFS(INDIRECT("fincad_data!"&amp;J$3),fincad_data!$C:$C,$C7,fincad_data!$D:$D,$C7,fincad_data!$B:$B,$D$2,fincad_data!D:D,$C7,fincad_data!A:A,$D$1)</f>
        <v>3.8996991642888001E-2</v>
      </c>
      <c r="K7" s="128">
        <f ca="1">SUMIFS(INDIRECT("fincad_data!"&amp;K$3),fincad_data!$C:$C,$C7,fincad_data!$D:$D,$C7,fincad_data!$B:$B,$D$2,fincad_data!D:D,$C7,fincad_data!A:A,$D$1)</f>
        <v>65.706489075737309</v>
      </c>
      <c r="L7" s="128">
        <f ca="1">SUMIFS(INDIRECT("fincad_data!"&amp;L$3),fincad_data!$C:$C,$C7,fincad_data!$D:$D,$C7,fincad_data!$B:$B,$D$2,fincad_data!D:D,$C7,fincad_data!A:A,$D$1)</f>
        <v>65.157524453468284</v>
      </c>
      <c r="W7" s="3">
        <v>43021</v>
      </c>
      <c r="X7" s="2">
        <v>64.927499999999995</v>
      </c>
      <c r="Y7" s="2">
        <f t="shared" si="2"/>
        <v>-2.4612557131161706E-3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65.027135358901603</v>
      </c>
      <c r="E8" s="128">
        <f ca="1">SUMIFS(INDIRECT("fincad_data!"&amp;E$3),fincad_data!$C:$C,$C8,fincad_data!$D:$D,$C8,fincad_data!$B:$B,$D$2,fincad_data!D:D,$C8,fincad_data!A:A,$D$1)</f>
        <v>66.893325058130401</v>
      </c>
      <c r="F8" s="129">
        <f ca="1">SUMIFS(INDIRECT("fincad_data!"&amp;F$3),fincad_data!$C:$C,$C8,fincad_data!$D:$D,$C8,fincad_data!$B:$B,$D$2,fincad_data!D:D,$C8,fincad_data!A:A,$D$1)</f>
        <v>6.2197718124987603E-2</v>
      </c>
      <c r="G8" s="129">
        <f ca="1">SUMIFS(INDIRECT("fincad_data!"&amp;G$3),fincad_data!$C:$C,$C8,fincad_data!$D:$D,$C8,fincad_data!$B:$B,$D$2,fincad_data!D:D,$C8,fincad_data!A:A,$D$1)</f>
        <v>6.6102270593408299E-2</v>
      </c>
      <c r="H8" s="130">
        <f ca="1">SUMIFS(INDIRECT("fincad_data!"&amp;H$3),fincad_data!$C:$C,$C8,fincad_data!$D:$D,$C8,fincad_data!$B:$B,$D$2,fincad_data!D:D,$C8,fincad_data!A:A,$D$1)</f>
        <v>9.9634596555844886E-3</v>
      </c>
      <c r="I8" s="130">
        <f ca="1">SUMIFS(INDIRECT("fincad_data!"&amp;I$3),fincad_data!$C:$C,$C8,fincad_data!$D:$D,$C8,fincad_data!$B:$B,$D$2,fincad_data!D:D,$C8,fincad_data!A:A,$D$1)</f>
        <v>2.2564491078729102E-2</v>
      </c>
      <c r="J8" s="129">
        <f ca="1">SUMIFS(INDIRECT("fincad_data!"&amp;J$3),fincad_data!$C:$C,$C8,fincad_data!$D:$D,$C8,fincad_data!$B:$B,$D$2,fincad_data!D:D,$C8,fincad_data!A:A,$D$1)</f>
        <v>3.8814394009891492E-2</v>
      </c>
      <c r="K8" s="128">
        <f ca="1">SUMIFS(INDIRECT("fincad_data!"&amp;K$3),fincad_data!$C:$C,$C8,fincad_data!$D:$D,$C8,fincad_data!$B:$B,$D$2,fincad_data!D:D,$C8,fincad_data!A:A,$D$1)</f>
        <v>66.060889711040687</v>
      </c>
      <c r="L8" s="128">
        <f ca="1">SUMIFS(INDIRECT("fincad_data!"&amp;L$3),fincad_data!$C:$C,$C8,fincad_data!$D:$D,$C8,fincad_data!$B:$B,$D$2,fincad_data!D:D,$C8,fincad_data!A:A,$D$1)</f>
        <v>65.4172188079433</v>
      </c>
      <c r="W8" s="3">
        <v>43020</v>
      </c>
      <c r="X8" s="2">
        <v>65.087500000000006</v>
      </c>
      <c r="Y8" s="2">
        <f t="shared" si="2"/>
        <v>-8.0628135906993671E-4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65.027135358901603</v>
      </c>
      <c r="E9" s="128">
        <f ca="1">SUMIFS(INDIRECT("fincad_data!"&amp;E$3),fincad_data!$C:$C,$C9,fincad_data!$D:$D,$C9,fincad_data!$B:$B,$D$2,fincad_data!D:D,$C9,fincad_data!A:A,$D$1)</f>
        <v>67.533301646804404</v>
      </c>
      <c r="F9" s="129">
        <f ca="1">SUMIFS(INDIRECT("fincad_data!"&amp;F$3),fincad_data!$C:$C,$C9,fincad_data!$D:$D,$C9,fincad_data!$B:$B,$D$2,fincad_data!D:D,$C9,fincad_data!A:A,$D$1)</f>
        <v>6.4832525890653706E-2</v>
      </c>
      <c r="G9" s="129">
        <f ca="1">SUMIFS(INDIRECT("fincad_data!"&amp;G$3),fincad_data!$C:$C,$C9,fincad_data!$D:$D,$C9,fincad_data!$B:$B,$D$2,fincad_data!D:D,$C9,fincad_data!A:A,$D$1)</f>
        <v>6.9255394087814101E-2</v>
      </c>
      <c r="H9" s="130">
        <f ca="1">SUMIFS(INDIRECT("fincad_data!"&amp;H$3),fincad_data!$C:$C,$C9,fincad_data!$D:$D,$C9,fincad_data!$B:$B,$D$2,fincad_data!D:D,$C9,fincad_data!A:A,$D$1)</f>
        <v>1.0860800413508599E-2</v>
      </c>
      <c r="I9" s="130">
        <f ca="1">SUMIFS(INDIRECT("fincad_data!"&amp;I$3),fincad_data!$C:$C,$C9,fincad_data!$D:$D,$C9,fincad_data!$B:$B,$D$2,fincad_data!D:D,$C9,fincad_data!A:A,$D$1)</f>
        <v>2.7219207139239799E-2</v>
      </c>
      <c r="J9" s="129">
        <f ca="1">SUMIFS(INDIRECT("fincad_data!"&amp;J$3),fincad_data!$C:$C,$C9,fincad_data!$D:$D,$C9,fincad_data!$B:$B,$D$2,fincad_data!D:D,$C9,fincad_data!A:A,$D$1)</f>
        <v>3.8822390860548506E-2</v>
      </c>
      <c r="K9" s="128">
        <f ca="1">SUMIFS(INDIRECT("fincad_data!"&amp;K$3),fincad_data!$C:$C,$C9,fincad_data!$D:$D,$C9,fincad_data!$B:$B,$D$2,fincad_data!D:D,$C9,fincad_data!A:A,$D$1)</f>
        <v>66.446345304868984</v>
      </c>
      <c r="L9" s="128">
        <f ca="1">SUMIFS(INDIRECT("fincad_data!"&amp;L$3),fincad_data!$C:$C,$C9,fincad_data!$D:$D,$C9,fincad_data!$B:$B,$D$2,fincad_data!D:D,$C9,fincad_data!A:A,$D$1)</f>
        <v>65.743807336782254</v>
      </c>
      <c r="W9" s="3">
        <v>43019</v>
      </c>
      <c r="X9" s="2">
        <v>65.14</v>
      </c>
      <c r="Y9" s="2">
        <f t="shared" si="2"/>
        <v>-2.2235010119143611E-3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65.027135358901603</v>
      </c>
      <c r="E10" s="128">
        <f ca="1">SUMIFS(INDIRECT("fincad_data!"&amp;E$3),fincad_data!$C:$C,$C10,fincad_data!$D:$D,$C10,fincad_data!$B:$B,$D$2,fincad_data!D:D,$C10,fincad_data!A:A,$D$1)</f>
        <v>70.157164214704693</v>
      </c>
      <c r="F10" s="129">
        <f ca="1">SUMIFS(INDIRECT("fincad_data!"&amp;F$3),fincad_data!$C:$C,$C10,fincad_data!$D:$D,$C10,fincad_data!$B:$B,$D$2,fincad_data!D:D,$C10,fincad_data!A:A,$D$1)</f>
        <v>7.29983092756714E-2</v>
      </c>
      <c r="G10" s="129">
        <f ca="1">SUMIFS(INDIRECT("fincad_data!"&amp;G$3),fincad_data!$C:$C,$C10,fincad_data!$D:$D,$C10,fincad_data!$B:$B,$D$2,fincad_data!D:D,$C10,fincad_data!A:A,$D$1)</f>
        <v>7.5683082000828197E-2</v>
      </c>
      <c r="H10" s="130">
        <f ca="1">SUMIFS(INDIRECT("fincad_data!"&amp;H$3),fincad_data!$C:$C,$C10,fincad_data!$D:$D,$C10,fincad_data!$B:$B,$D$2,fincad_data!D:D,$C10,fincad_data!A:A,$D$1)</f>
        <v>1.2930780525484601E-2</v>
      </c>
      <c r="I10" s="130">
        <f ca="1">SUMIFS(INDIRECT("fincad_data!"&amp;I$3),fincad_data!$C:$C,$C10,fincad_data!$D:$D,$C10,fincad_data!$B:$B,$D$2,fincad_data!D:D,$C10,fincad_data!A:A,$D$1)</f>
        <v>4.1322696535888395E-2</v>
      </c>
      <c r="J10" s="129">
        <f ca="1">SUMIFS(INDIRECT("fincad_data!"&amp;J$3),fincad_data!$C:$C,$C10,fincad_data!$D:$D,$C10,fincad_data!$B:$B,$D$2,fincad_data!D:D,$C10,fincad_data!A:A,$D$1)</f>
        <v>4.063058595540836E-2</v>
      </c>
      <c r="K10" s="128">
        <f ca="1">SUMIFS(INDIRECT("fincad_data!"&amp;K$3),fincad_data!$C:$C,$C10,fincad_data!$D:$D,$C10,fincad_data!$B:$B,$D$2,fincad_data!D:D,$C10,fincad_data!A:A,$D$1)</f>
        <v>68.220260313671062</v>
      </c>
      <c r="L10" s="128">
        <f ca="1">SUMIFS(INDIRECT("fincad_data!"&amp;L$3),fincad_data!$C:$C,$C10,fincad_data!$D:$D,$C10,fincad_data!$B:$B,$D$2,fincad_data!D:D,$C10,fincad_data!A:A,$D$1)</f>
        <v>67.373125015033978</v>
      </c>
      <c r="W10" s="3">
        <v>43018</v>
      </c>
      <c r="X10" s="2">
        <v>65.284999999999997</v>
      </c>
      <c r="Y10" s="2">
        <f t="shared" si="2"/>
        <v>-1.1481496917455829E-3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65.36</v>
      </c>
      <c r="Y11" s="2">
        <f t="shared" si="2"/>
        <v>-1.9123018435502042E-4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65.372500000000002</v>
      </c>
      <c r="Y12" s="2">
        <f t="shared" si="2"/>
        <v>3.5045466975619373E-3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65.143799999999999</v>
      </c>
      <c r="Y13" s="2">
        <f t="shared" si="2"/>
        <v>2.0560298221630512E-3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1.900930289196749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65.010000000000005</v>
      </c>
      <c r="Y14" s="2">
        <f t="shared" si="2"/>
        <v>-7.4708697574832512E-3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0.87428506726364563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65.497500000000002</v>
      </c>
      <c r="Y15" s="2">
        <f t="shared" si="2"/>
        <v>3.3262633180091298E-3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1.2165113769926952</v>
      </c>
      <c r="F16" s="123">
        <f ca="1">SUMIFS(INDIRECT("fincad_data!"&amp;$B16),fincad_data!$C:$C,$C16,fincad_data!$D:$D,F$13,fincad_data!$B:$B,$D$2,fincad_data!$A:$A,$D$1)</f>
        <v>2.0937280545532415</v>
      </c>
      <c r="G16" s="123"/>
      <c r="H16" s="123"/>
      <c r="I16" s="123"/>
      <c r="K16" s="159">
        <f ca="1">E16/$F16</f>
        <v>0.58102644913561785</v>
      </c>
      <c r="L16" s="159">
        <f ca="1">(F16-E16)/$F16</f>
        <v>0.41897355086438209</v>
      </c>
      <c r="M16" s="123"/>
      <c r="N16" s="123"/>
      <c r="O16" s="123"/>
      <c r="S16" s="17"/>
      <c r="W16" s="3">
        <v>43007</v>
      </c>
      <c r="X16" s="2">
        <v>65.28</v>
      </c>
      <c r="Y16" s="2">
        <f t="shared" si="2"/>
        <v>-3.478929247086841E-3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0.98322695281791728</v>
      </c>
      <c r="F17" s="124">
        <f ca="1">SUMIFS(INDIRECT("fincad_data!"&amp;$B17),fincad_data!$C:$C,$C16,fincad_data!$D:$D,F$13,fincad_data!$B:$B,$D$2,fincad_data!$A:$A,$D$1)</f>
        <v>1.1179372578396545</v>
      </c>
      <c r="G17" s="124"/>
      <c r="H17" s="124"/>
      <c r="I17" s="124"/>
      <c r="K17" s="160">
        <f ca="1">E17/$F17</f>
        <v>0.87950101485833232</v>
      </c>
      <c r="L17" s="160">
        <f ca="1">(F17-E17)/$F17</f>
        <v>0.12049898514166765</v>
      </c>
      <c r="M17" s="124"/>
      <c r="N17" s="124"/>
      <c r="O17" s="124"/>
      <c r="S17" s="17"/>
      <c r="W17" s="3">
        <v>43006</v>
      </c>
      <c r="X17" s="2">
        <v>65.507499999999993</v>
      </c>
      <c r="Y17" s="2">
        <f t="shared" si="2"/>
        <v>-3.1062647100891776E-3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1.1419814461277369</v>
      </c>
      <c r="F18" s="123">
        <f ca="1">SUMIFS(INDIRECT("fincad_data!"&amp;$B18),fincad_data!$C:$C,$C18,fincad_data!$D:$D,F$13,fincad_data!$B:$B,$D$2,fincad_data!$A:$A,$D$1)</f>
        <v>1.4085256049350285</v>
      </c>
      <c r="G18" s="123">
        <f ca="1">SUMIFS(INDIRECT("fincad_data!"&amp;$B18),fincad_data!$C:$C,$C18,fincad_data!$D:$D,G$13,fincad_data!$B:$B,$D$2,fincad_data!$A:$A,$D$1)</f>
        <v>2.2012619257353503</v>
      </c>
      <c r="H18" s="123"/>
      <c r="I18" s="123"/>
      <c r="K18" s="159">
        <f ca="1">E18/$G18</f>
        <v>0.51878489914199932</v>
      </c>
      <c r="L18" s="159">
        <f ca="1">(F18-E18)/$G18</f>
        <v>0.1210869800140891</v>
      </c>
      <c r="M18" s="159">
        <f ca="1">(G18-F18)/$G18</f>
        <v>0.3601281208439116</v>
      </c>
      <c r="N18" s="123"/>
      <c r="O18" s="123"/>
      <c r="W18" s="3">
        <v>43005</v>
      </c>
      <c r="X18" s="2">
        <v>65.711299999999994</v>
      </c>
      <c r="Y18" s="2">
        <f t="shared" si="2"/>
        <v>3.9844122571186941E-3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1.0137238249374352</v>
      </c>
      <c r="F19" s="124">
        <f ca="1">SUMIFS(INDIRECT("fincad_data!"&amp;$B19),fincad_data!$C:$C,$C18,fincad_data!$D:$D,F$13,fincad_data!$B:$B,$D$2,fincad_data!$A:$A,$D$1)</f>
        <v>1.066360429700413</v>
      </c>
      <c r="G19" s="124">
        <f ca="1">SUMIFS(INDIRECT("fincad_data!"&amp;$B19),fincad_data!$C:$C,$C18,fincad_data!$D:$D,G$13,fincad_data!$B:$B,$D$2,fincad_data!$A:$A,$D$1)</f>
        <v>1.2715626977343255</v>
      </c>
      <c r="H19" s="124"/>
      <c r="I19" s="124"/>
      <c r="K19" s="160">
        <f ca="1">E19/$G19</f>
        <v>0.79722677202130221</v>
      </c>
      <c r="L19" s="160">
        <f ca="1">(F19-E19)/$G19</f>
        <v>4.1395209891549899E-2</v>
      </c>
      <c r="M19" s="160">
        <f ca="1">(G19-F19)/$G19</f>
        <v>0.16137801808714786</v>
      </c>
      <c r="N19" s="124"/>
      <c r="O19" s="124"/>
      <c r="W19" s="3">
        <v>43004</v>
      </c>
      <c r="X19" s="2">
        <v>65.45</v>
      </c>
      <c r="Y19" s="2">
        <f t="shared" si="2"/>
        <v>5.0163807351360978E-3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1.1217763066666486</v>
      </c>
      <c r="F20" s="123">
        <f ca="1">SUMIFS(INDIRECT("fincad_data!"&amp;$B20),fincad_data!$C:$C,$C20,fincad_data!$D:$D,F$13,fincad_data!$B:$B,$D$2,fincad_data!$A:$A,$D$1)</f>
        <v>1.2846809086612181</v>
      </c>
      <c r="G20" s="123">
        <f ca="1">SUMIFS(INDIRECT("fincad_data!"&amp;$B20),fincad_data!$C:$C,$C20,fincad_data!$D:$D,G$13,fincad_data!$B:$B,$D$2,fincad_data!$A:$A,$D$1)</f>
        <v>1.5839815551177352</v>
      </c>
      <c r="H20" s="123">
        <f ca="1">SUMIFS(INDIRECT("fincad_data!"&amp;$B20),fincad_data!$C:$C,$C20,fincad_data!$D:$D,H$13,fincad_data!$B:$B,$D$2,fincad_data!$A:$A,$D$1)</f>
        <v>2.2971454008439505</v>
      </c>
      <c r="I20" s="123"/>
      <c r="K20" s="159">
        <f ca="1">E20/$H20</f>
        <v>0.48833491613309205</v>
      </c>
      <c r="L20" s="159">
        <f ca="1">(F20-E20)/$H20</f>
        <v>7.0916103932611219E-2</v>
      </c>
      <c r="M20" s="159">
        <f ca="1">(G20-F20)/$H20</f>
        <v>0.13029242569780597</v>
      </c>
      <c r="N20" s="159">
        <f ca="1">(H20-G20)/$H20</f>
        <v>0.31045655423649077</v>
      </c>
      <c r="O20" s="123"/>
      <c r="W20" s="3">
        <v>43003</v>
      </c>
      <c r="X20" s="2">
        <v>65.122500000000002</v>
      </c>
      <c r="Y20" s="2">
        <f t="shared" si="2"/>
        <v>4.9645082625440389E-3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1.0402188642191608</v>
      </c>
      <c r="F21" s="124">
        <f ca="1">SUMIFS(INDIRECT("fincad_data!"&amp;$B21),fincad_data!$C:$C,$C20,fincad_data!$D:$D,F$13,fincad_data!$B:$B,$D$2,fincad_data!$A:$A,$D$1)</f>
        <v>1.0848641981777878</v>
      </c>
      <c r="G21" s="124">
        <f ca="1">SUMIFS(INDIRECT("fincad_data!"&amp;$B21),fincad_data!$C:$C,$C20,fincad_data!$D:$D,G$13,fincad_data!$B:$B,$D$2,fincad_data!$A:$A,$D$1)</f>
        <v>1.1844520341869671</v>
      </c>
      <c r="H21" s="124">
        <f ca="1">SUMIFS(INDIRECT("fincad_data!"&amp;$B21),fincad_data!$C:$C,$C20,fincad_data!$D:$D,H$13,fincad_data!$B:$B,$D$2,fincad_data!$A:$A,$D$1)</f>
        <v>1.4156045409532911</v>
      </c>
      <c r="I21" s="124"/>
      <c r="K21" s="160">
        <f ca="1">E21/$H21</f>
        <v>0.73482306260381203</v>
      </c>
      <c r="L21" s="160">
        <f ca="1">(F21-E21)/$H21</f>
        <v>3.1537998549059559E-2</v>
      </c>
      <c r="M21" s="160">
        <f ca="1">(G21-F21)/$H21</f>
        <v>7.0350039949797868E-2</v>
      </c>
      <c r="N21" s="160">
        <f ca="1">(H21-G21)/$H21</f>
        <v>0.16328889889733059</v>
      </c>
      <c r="O21" s="124"/>
      <c r="W21" s="3">
        <v>43000</v>
      </c>
      <c r="X21" s="2">
        <v>64.8</v>
      </c>
      <c r="Y21" s="2">
        <f t="shared" si="2"/>
        <v>1.8518689988316975E-5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1.1037319581746685</v>
      </c>
      <c r="F22" s="123">
        <f ca="1">SUMIFS(INDIRECT("fincad_data!"&amp;$B22),fincad_data!$C:$C,$C22,fincad_data!$D:$D,F$13,fincad_data!$B:$B,$D$2,fincad_data!$A:$A,$D$1)</f>
        <v>1.2092271163715211</v>
      </c>
      <c r="G22" s="123">
        <f ca="1">SUMIFS(INDIRECT("fincad_data!"&amp;$B22),fincad_data!$C:$C,$C22,fincad_data!$D:$D,G$13,fincad_data!$B:$B,$D$2,fincad_data!$A:$A,$D$1)</f>
        <v>1.3402138295884434</v>
      </c>
      <c r="H22" s="123">
        <f ca="1">SUMIFS(INDIRECT("fincad_data!"&amp;$B22),fincad_data!$C:$C,$C22,fincad_data!$D:$D,H$13,fincad_data!$B:$B,$D$2,fincad_data!$A:$A,$D$1)</f>
        <v>1.499010005513489</v>
      </c>
      <c r="I22" s="123">
        <f ca="1">SUMIFS(INDIRECT("fincad_data!"&amp;$B22),fincad_data!$C:$C,$C22,fincad_data!$D:$D,I$13,fincad_data!$B:$B,$D$2,fincad_data!$A:$A,$D$1)</f>
        <v>2.7444016336214152</v>
      </c>
      <c r="K22" s="159">
        <f ca="1">E22/$I22</f>
        <v>0.40217581299068933</v>
      </c>
      <c r="L22" s="159">
        <f ca="1">(F22-E22)/$I22</f>
        <v>3.844013095767071E-2</v>
      </c>
      <c r="M22" s="159">
        <f ca="1">(G22-F22)/$I22</f>
        <v>4.7728696708315539E-2</v>
      </c>
      <c r="N22" s="159">
        <f ca="1">(H22-G22)/$I22</f>
        <v>5.7861857382552194E-2</v>
      </c>
      <c r="O22" s="159">
        <f ca="1">(I22-H22)/$I22</f>
        <v>0.45379350196077223</v>
      </c>
      <c r="W22" s="3">
        <v>42999</v>
      </c>
      <c r="X22" s="2">
        <v>64.7988</v>
      </c>
      <c r="Y22" s="2">
        <f t="shared" si="2"/>
        <v>8.1552276441828019E-3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1.0646197686922707</v>
      </c>
      <c r="F23" s="124">
        <f ca="1">SUMIFS(INDIRECT("fincad_data!"&amp;$B23),fincad_data!$C:$C,$C22,fincad_data!$D:$D,F$13,fincad_data!$B:$B,$D$2,fincad_data!$A:$A,$D$1)</f>
        <v>1.1249239255997701</v>
      </c>
      <c r="G23" s="124">
        <f ca="1">SUMIFS(INDIRECT("fincad_data!"&amp;$B23),fincad_data!$C:$C,$C22,fincad_data!$D:$D,G$13,fincad_data!$B:$B,$D$2,fincad_data!$A:$A,$D$1)</f>
        <v>1.2027664690838495</v>
      </c>
      <c r="H23" s="124">
        <f ca="1">SUMIFS(INDIRECT("fincad_data!"&amp;$B23),fincad_data!$C:$C,$C22,fincad_data!$D:$D,H$13,fincad_data!$B:$B,$D$2,fincad_data!$A:$A,$D$1)</f>
        <v>1.2927657453914512</v>
      </c>
      <c r="I23" s="124">
        <f ca="1">SUMIFS(INDIRECT("fincad_data!"&amp;$B23),fincad_data!$C:$C,$C22,fincad_data!$D:$D,I$13,fincad_data!$B:$B,$D$2,fincad_data!$A:$A,$D$1)</f>
        <v>1.9087044589261439</v>
      </c>
      <c r="K23" s="161">
        <f ca="1">E23/$I23</f>
        <v>0.55777088155975507</v>
      </c>
      <c r="L23" s="161">
        <f ca="1">(F23-E23)/$I23</f>
        <v>3.1594287227383056E-2</v>
      </c>
      <c r="M23" s="161">
        <f ca="1">(G23-F23)/$I23</f>
        <v>4.0782921169406433E-2</v>
      </c>
      <c r="N23" s="161">
        <f ca="1">(H23-G23)/$I23</f>
        <v>4.7152022874319743E-2</v>
      </c>
      <c r="O23" s="161">
        <f ca="1">(I23-H23)/$I23</f>
        <v>0.32269988716913567</v>
      </c>
      <c r="W23" s="3">
        <v>42998</v>
      </c>
      <c r="X23" s="2">
        <v>64.272499999999994</v>
      </c>
      <c r="Y23" s="2">
        <f t="shared" si="2"/>
        <v>-8.5536552649146476E-4</v>
      </c>
    </row>
    <row r="24" spans="1:25" x14ac:dyDescent="0.25">
      <c r="A24" s="48"/>
      <c r="K24" s="16"/>
      <c r="W24" s="3">
        <v>42997</v>
      </c>
      <c r="X24" s="2">
        <v>64.327500000000001</v>
      </c>
      <c r="Y24" s="2">
        <f t="shared" si="2"/>
        <v>2.9190282855404421E-3</v>
      </c>
    </row>
    <row r="25" spans="1:25" x14ac:dyDescent="0.25">
      <c r="A25" s="48"/>
      <c r="C25" s="41" t="s">
        <v>32</v>
      </c>
      <c r="D25" s="40">
        <f ca="1">D6</f>
        <v>65.027135358901603</v>
      </c>
      <c r="L25" s="71"/>
      <c r="W25" s="3">
        <v>42996</v>
      </c>
      <c r="X25" s="2">
        <v>64.14</v>
      </c>
      <c r="Y25" s="2">
        <f t="shared" si="2"/>
        <v>8.9687853308712808E-4</v>
      </c>
    </row>
    <row r="26" spans="1:25" x14ac:dyDescent="0.25">
      <c r="A26" s="48"/>
      <c r="L26" s="2"/>
      <c r="W26" s="3">
        <v>42993</v>
      </c>
      <c r="X26" s="2">
        <v>64.082499999999996</v>
      </c>
      <c r="Y26" s="2">
        <f t="shared" si="2"/>
        <v>-6.6298775901180737E-4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42992</v>
      </c>
      <c r="X27" s="2">
        <v>64.125</v>
      </c>
      <c r="Y27" s="2">
        <f t="shared" si="2"/>
        <v>2.0090343024688718E-3</v>
      </c>
    </row>
    <row r="28" spans="1:25" x14ac:dyDescent="0.25">
      <c r="A28" s="48"/>
      <c r="C28" s="8" t="s">
        <v>30</v>
      </c>
      <c r="D28" s="29">
        <f ca="1">E6</f>
        <v>65.640059141726198</v>
      </c>
      <c r="L28" s="71"/>
      <c r="W28" s="3">
        <v>42991</v>
      </c>
      <c r="X28" s="2">
        <v>63.996299999999998</v>
      </c>
      <c r="Y28" s="2">
        <f t="shared" si="2"/>
        <v>-7.0291854662796356E-4</v>
      </c>
    </row>
    <row r="29" spans="1:25" x14ac:dyDescent="0.25">
      <c r="A29" s="48"/>
      <c r="C29" s="11" t="s">
        <v>14</v>
      </c>
      <c r="D29" s="30">
        <f ca="1">E7</f>
        <v>66.282038665552093</v>
      </c>
      <c r="W29" s="3">
        <v>42990</v>
      </c>
      <c r="X29" s="2">
        <v>64.041300000000007</v>
      </c>
      <c r="Y29" s="2">
        <f t="shared" si="2"/>
        <v>1.7191184220821489E-3</v>
      </c>
    </row>
    <row r="30" spans="1:25" x14ac:dyDescent="0.25">
      <c r="A30" s="48"/>
      <c r="C30" s="11" t="s">
        <v>8</v>
      </c>
      <c r="D30" s="30">
        <f ca="1">E8</f>
        <v>66.893325058130401</v>
      </c>
      <c r="L30" s="71"/>
      <c r="W30" s="3">
        <v>42989</v>
      </c>
      <c r="X30" s="2">
        <v>63.9313</v>
      </c>
      <c r="Y30" s="2">
        <f t="shared" si="2"/>
        <v>2.2722032991274112E-3</v>
      </c>
    </row>
    <row r="31" spans="1:25" x14ac:dyDescent="0.25">
      <c r="A31" s="48"/>
      <c r="C31" s="11" t="s">
        <v>6</v>
      </c>
      <c r="D31" s="30">
        <f ca="1">E9</f>
        <v>67.533301646804404</v>
      </c>
      <c r="L31" s="1"/>
      <c r="W31" s="3">
        <v>42986</v>
      </c>
      <c r="X31" s="2">
        <v>63.786200000000001</v>
      </c>
      <c r="Y31" s="2">
        <f t="shared" si="2"/>
        <v>-4.04909526921638E-3</v>
      </c>
    </row>
    <row r="32" spans="1:25" x14ac:dyDescent="0.25">
      <c r="A32" s="48"/>
      <c r="B32" s="48"/>
      <c r="C32" s="18" t="s">
        <v>67</v>
      </c>
      <c r="D32" s="31">
        <f ca="1">E10</f>
        <v>70.157164214704693</v>
      </c>
      <c r="F32" s="4"/>
      <c r="G32" s="4"/>
      <c r="H32" s="4"/>
      <c r="L32" s="2"/>
      <c r="N32" s="74"/>
      <c r="W32" s="3">
        <v>42985</v>
      </c>
      <c r="X32" s="2">
        <v>64.045000000000002</v>
      </c>
      <c r="Y32" s="2">
        <f t="shared" si="2"/>
        <v>-9.7540047919845486E-4</v>
      </c>
    </row>
    <row r="33" spans="1:25" x14ac:dyDescent="0.25">
      <c r="A33" s="48"/>
      <c r="B33" s="48"/>
      <c r="L33" s="72"/>
      <c r="N33" s="75"/>
      <c r="W33" s="3">
        <v>42984</v>
      </c>
      <c r="X33" s="2">
        <v>64.107500000000002</v>
      </c>
      <c r="Y33" s="2">
        <f t="shared" si="2"/>
        <v>-3.8989395378503949E-4</v>
      </c>
    </row>
    <row r="34" spans="1:25" x14ac:dyDescent="0.25">
      <c r="A34" s="48"/>
      <c r="B34" s="48"/>
      <c r="C34" s="4" t="s">
        <v>59</v>
      </c>
      <c r="W34" s="3">
        <v>42983</v>
      </c>
      <c r="X34" s="2">
        <v>64.132499999999993</v>
      </c>
      <c r="Y34" s="2">
        <f t="shared" si="2"/>
        <v>1.2872273733395966E-3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42982</v>
      </c>
      <c r="X35" s="2">
        <v>64.05</v>
      </c>
      <c r="Y35" s="2">
        <f t="shared" si="2"/>
        <v>3.3260800111754824E-4</v>
      </c>
    </row>
    <row r="36" spans="1:25" x14ac:dyDescent="0.25">
      <c r="A36" s="48"/>
      <c r="B36" s="48"/>
      <c r="C36" s="49" t="s">
        <v>30</v>
      </c>
      <c r="D36" s="105">
        <f ca="1">AC2</f>
        <v>4.3011098442387062E-2</v>
      </c>
      <c r="E36" s="106">
        <f ca="1">$D$25-$D$25*D36*SQRT(B39)/SQRT($B$42)</f>
        <v>63.634296108297534</v>
      </c>
      <c r="F36" s="106">
        <f ca="1">$D$25+$D$25*D36*SQRT(B39)/SQRT($B$42)</f>
        <v>66.419974609505672</v>
      </c>
      <c r="G36" s="106">
        <f ca="1">IF(D28&gt;$D$25,F36,E36)/D28</f>
        <v>1.0118816996507503</v>
      </c>
      <c r="H36" s="106">
        <f ca="1">(D28-$D$25)/($D$25*D36*SQRT(B39)/SQRT($B$42))</f>
        <v>0.44005349688327128</v>
      </c>
      <c r="I36" s="106">
        <f ca="1">AF2</f>
        <v>2.1287999999999911</v>
      </c>
      <c r="J36" s="106">
        <f ca="1">$D$25+IF(D28&gt;$D$25,I36,I36*-1)</f>
        <v>67.155935358901587</v>
      </c>
      <c r="K36" s="107">
        <f ca="1">J36/D28</f>
        <v>1.0230937667789481</v>
      </c>
      <c r="L36" s="72"/>
      <c r="W36" s="3">
        <v>42979</v>
      </c>
      <c r="X36" s="2">
        <v>64.028700000000001</v>
      </c>
      <c r="Y36" s="2">
        <f t="shared" si="2"/>
        <v>1.9134722686681277E-3</v>
      </c>
    </row>
    <row r="37" spans="1:25" x14ac:dyDescent="0.25">
      <c r="A37" s="48"/>
      <c r="B37" s="48"/>
      <c r="C37" s="50" t="s">
        <v>14</v>
      </c>
      <c r="D37" s="108">
        <f ca="1">AC3</f>
        <v>4.0644141992202822E-2</v>
      </c>
      <c r="E37" s="109">
        <f ca="1">$D$25-$D$25*D37*SQRT(B40)/SQRT($B$42)</f>
        <v>63.158271848330827</v>
      </c>
      <c r="F37" s="109">
        <f ca="1">$D$25+$D$25*D37*SQRT(B40)/SQRT($B$42)</f>
        <v>66.895998869472379</v>
      </c>
      <c r="G37" s="109">
        <f ca="1">IF(D29&gt;$D$25,F37,E37)/D29</f>
        <v>1.0092628442981095</v>
      </c>
      <c r="H37" s="109">
        <f ca="1">(D29-$D$25)/($D$25*D37*SQRT(B40)/SQRT($B$42))</f>
        <v>0.67147937746787301</v>
      </c>
      <c r="I37" s="109">
        <f ca="1">AF3</f>
        <v>2.1287999999999911</v>
      </c>
      <c r="J37" s="109">
        <f ca="1">$D$25+IF(D29&gt;$D$25,I37,I37*-1)</f>
        <v>67.155935358901587</v>
      </c>
      <c r="K37" s="110">
        <f ca="1">J37/D29</f>
        <v>1.01318451741895</v>
      </c>
      <c r="L37" s="73"/>
      <c r="W37" s="3">
        <v>42978</v>
      </c>
      <c r="X37" s="2">
        <v>63.906300000000002</v>
      </c>
      <c r="Y37" s="2">
        <f t="shared" si="2"/>
        <v>-1.407321115507268E-3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4.1621554627256849E-2</v>
      </c>
      <c r="E38" s="109">
        <f ca="1">$D$25-$D$25*D38*SQRT(B41)/SQRT($B$42)</f>
        <v>62.698889817020905</v>
      </c>
      <c r="F38" s="109">
        <f ca="1">$D$25+$D$25*D38*SQRT(B41)/SQRT($B$42)</f>
        <v>67.355380900782293</v>
      </c>
      <c r="G38" s="109">
        <f ca="1">IF(D30&gt;$D$25,F38,E38)/D30</f>
        <v>1.0069073534952906</v>
      </c>
      <c r="H38" s="109">
        <f ca="1">(D30-$D$25)/($D$25*D38*SQRT(B41)/SQRT($B$42))</f>
        <v>0.80154333624164864</v>
      </c>
      <c r="I38" s="109">
        <f ca="1">AF4</f>
        <v>4.6325000000000003</v>
      </c>
      <c r="J38" s="109">
        <f ca="1">$D$25+IF(D30&gt;$D$25,I38,I38*-1)</f>
        <v>69.659635358901596</v>
      </c>
      <c r="K38" s="110">
        <f ca="1">J38/D30</f>
        <v>1.0413540558548595</v>
      </c>
      <c r="W38" s="3">
        <v>42977</v>
      </c>
      <c r="X38" s="2">
        <v>63.996299999999998</v>
      </c>
      <c r="Y38" s="2">
        <f t="shared" si="2"/>
        <v>-4.2805812245567525E-4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4.3254246229493164E-2</v>
      </c>
      <c r="E39" s="109">
        <f ca="1">$D$25-$D$25*D39*SQRT(B42)/SQRT($B$42)</f>
        <v>62.214435634489092</v>
      </c>
      <c r="F39" s="109">
        <f ca="1">$D$25+$D$25*D39*SQRT(B42)/SQRT($B$42)</f>
        <v>67.839835083314114</v>
      </c>
      <c r="G39" s="109">
        <f ca="1">IF(D31&gt;$D$25,F39,E39)/D31</f>
        <v>1.0045389967473064</v>
      </c>
      <c r="H39" s="109">
        <f ca="1">(D31-$D$25)/($D$25*D39*SQRT(B42)/SQRT($B$42))</f>
        <v>0.89101807283259282</v>
      </c>
      <c r="I39" s="109">
        <f ca="1">AF5</f>
        <v>5.1925000000000026</v>
      </c>
      <c r="J39" s="109">
        <f ca="1">$D$25+IF(D31&gt;$D$25,I39,I39*-1)</f>
        <v>70.219635358901598</v>
      </c>
      <c r="K39" s="110">
        <f ca="1">J39/D31</f>
        <v>1.0397779117352588</v>
      </c>
      <c r="L39" s="72"/>
      <c r="W39" s="3">
        <v>42976</v>
      </c>
      <c r="X39" s="2">
        <v>64.023700000000005</v>
      </c>
      <c r="Y39" s="2">
        <f t="shared" si="2"/>
        <v>1.73836690480281E-3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4.4572719874542366E-2</v>
      </c>
      <c r="E40" s="112">
        <f ca="1">$D$25-$D$25*D40*SQRT(B43)/SQRT($B$42)</f>
        <v>60.928127449894419</v>
      </c>
      <c r="F40" s="112">
        <f ca="1">$D$25+$D$25*D40*SQRT(B43)/SQRT($B$42)</f>
        <v>69.126143267908787</v>
      </c>
      <c r="G40" s="112">
        <f ca="1">IF(D32&gt;$D$25,F40,E40)/D32</f>
        <v>0.98530412455610905</v>
      </c>
      <c r="H40" s="112">
        <f ca="1">(D32-$D$25)/($D$25*D40*SQRT(B43)/SQRT($B$42))</f>
        <v>1.2515293870329778</v>
      </c>
      <c r="I40" s="112">
        <f ca="1">AF6</f>
        <v>5.1925000000000026</v>
      </c>
      <c r="J40" s="112">
        <f ca="1">$D$25+IF(D32&gt;$D$25,I40,I40*-1)</f>
        <v>70.219635358901598</v>
      </c>
      <c r="K40" s="113">
        <f ca="1">J40/D32</f>
        <v>1.0008904456857139</v>
      </c>
      <c r="L40" s="72"/>
      <c r="W40" s="3">
        <v>42975</v>
      </c>
      <c r="X40" s="2">
        <v>63.912500000000001</v>
      </c>
      <c r="Y40" s="2">
        <f t="shared" si="2"/>
        <v>-1.8758065604204898E-3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42971</v>
      </c>
      <c r="X41" s="2">
        <v>64.032499999999999</v>
      </c>
      <c r="Y41" s="2">
        <f t="shared" si="2"/>
        <v>-1.3078548054274071E-3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42970</v>
      </c>
      <c r="X42" s="2">
        <v>64.116299999999995</v>
      </c>
      <c r="Y42" s="2">
        <f t="shared" si="2"/>
        <v>1.965372023170524E-4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42969</v>
      </c>
      <c r="X43" s="2">
        <v>64.103700000000003</v>
      </c>
      <c r="Y43" s="2">
        <f t="shared" si="2"/>
        <v>-5.4584132656586661E-4</v>
      </c>
    </row>
    <row r="44" spans="1:25" x14ac:dyDescent="0.25">
      <c r="A44" s="48"/>
      <c r="C44" s="49" t="s">
        <v>30</v>
      </c>
      <c r="D44" s="108">
        <f ca="1">G6</f>
        <v>5.4039465247050202E-2</v>
      </c>
      <c r="E44" s="109">
        <f ca="1">$D$25-$D$25*D44*SQRT(B47)/SQRT($B$42)</f>
        <v>63.277161724106691</v>
      </c>
      <c r="F44" s="109">
        <f ca="1">$D$25+$D$25*D44*SQRT(B47)/SQRT($B$50)</f>
        <v>66.777108993696515</v>
      </c>
      <c r="G44" s="109">
        <f ca="1">IF(D28&gt;$D$25,F44,E44)/D28</f>
        <v>1.0173224988953051</v>
      </c>
      <c r="H44" s="109">
        <f ca="1">(D28-$D$25)/($D$25*D44*SQRT(B47)/SQRT($B$50))</f>
        <v>0.35024743838293643</v>
      </c>
      <c r="I44" s="116">
        <f ca="1">D44/D36</f>
        <v>1.2564074670037904</v>
      </c>
      <c r="W44" s="3">
        <v>42968</v>
      </c>
      <c r="X44" s="2">
        <v>64.1387</v>
      </c>
      <c r="Y44" s="2">
        <f t="shared" si="2"/>
        <v>-1.1848618324653709E-4</v>
      </c>
    </row>
    <row r="45" spans="1:25" x14ac:dyDescent="0.25">
      <c r="A45" s="48"/>
      <c r="C45" s="50" t="s">
        <v>14</v>
      </c>
      <c r="D45" s="108">
        <f ca="1">G7</f>
        <v>6.1680611197768298E-2</v>
      </c>
      <c r="E45" s="109">
        <f ca="1">$D$25-$D$25*D45*SQRT(B48)/SQRT($B$42)</f>
        <v>62.190991257266333</v>
      </c>
      <c r="F45" s="109">
        <f ca="1">$D$25+$D$25*D45*SQRT(B48)/SQRT($B$50)</f>
        <v>67.863279460536873</v>
      </c>
      <c r="G45" s="109">
        <f ca="1">IF(D29&gt;$D$25,F45,E45)/D29</f>
        <v>1.0238562486432177</v>
      </c>
      <c r="H45" s="109">
        <f ca="1">(D29-$D$25)/($D$25*D45*SQRT(B48)/SQRT($B$50))</f>
        <v>0.4424681051738289</v>
      </c>
      <c r="I45" s="116">
        <f ca="1">D45/D37</f>
        <v>1.5175769046767211</v>
      </c>
      <c r="W45" s="3">
        <v>42965</v>
      </c>
      <c r="X45" s="2">
        <v>64.146299999999997</v>
      </c>
      <c r="Y45" s="2">
        <f t="shared" si="2"/>
        <v>-9.6649384169399921E-5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6.6102270593408299E-2</v>
      </c>
      <c r="E46" s="109">
        <f ca="1">$D$25-$D$25*D46*SQRT(B49)/SQRT($B$42)</f>
        <v>61.329476340742112</v>
      </c>
      <c r="F46" s="109">
        <f ca="1">$D$25+$D$25*D46*SQRT(B49)/SQRT($B$50)</f>
        <v>68.724794377061102</v>
      </c>
      <c r="G46" s="109">
        <f ca="1">IF(D30&gt;$D$25,F46,E46)/D30</f>
        <v>1.027378954736353</v>
      </c>
      <c r="H46" s="109">
        <f ca="1">(D30-$D$25)/($D$25*D46*SQRT(B49)/SQRT($B$50))</f>
        <v>0.50469491374510023</v>
      </c>
      <c r="I46" s="116">
        <f ca="1">D46/D38</f>
        <v>1.5881739926677241</v>
      </c>
      <c r="W46" s="3">
        <v>42963</v>
      </c>
      <c r="X46" s="2">
        <v>64.152500000000003</v>
      </c>
      <c r="Y46" s="2">
        <f t="shared" si="2"/>
        <v>4.6774508746000917E-4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6.9255394087814101E-2</v>
      </c>
      <c r="E47" s="109">
        <f ca="1">$D$25-$D$25*D47*SQRT(B50)/SQRT($B$42)</f>
        <v>60.523655473219243</v>
      </c>
      <c r="F47" s="109">
        <f ca="1">$D$25+$D$25*D47*SQRT(B50)/SQRT($B$50)</f>
        <v>69.53061524458397</v>
      </c>
      <c r="G47" s="109">
        <f ca="1">IF(D31&gt;$D$25,F47,E47)/D31</f>
        <v>1.0295752399049791</v>
      </c>
      <c r="H47" s="109">
        <f ca="1">(D31-$D$25)/($D$25*D47*SQRT(B50)/SQRT($B$50))</f>
        <v>0.55649549937382914</v>
      </c>
      <c r="I47" s="116">
        <f ca="1">D47/D39</f>
        <v>1.601123591898173</v>
      </c>
      <c r="W47" s="3">
        <v>42961</v>
      </c>
      <c r="X47" s="2">
        <v>64.122500000000002</v>
      </c>
      <c r="Y47" s="2">
        <f t="shared" si="2"/>
        <v>-2.5260952004415812E-4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7.5683082000828197E-2</v>
      </c>
      <c r="E48" s="112">
        <f ca="1">$D$25-$D$25*D48*SQRT(B51)/SQRT($B$42)</f>
        <v>58.067148340550077</v>
      </c>
      <c r="F48" s="112">
        <f ca="1">$D$25+$D$25*D48*SQRT(B51)/SQRT($B$50)</f>
        <v>71.987122377253129</v>
      </c>
      <c r="G48" s="112">
        <f ca="1">IF(D32&gt;$D$25,F48,E48)/D32</f>
        <v>1.0260836962701079</v>
      </c>
      <c r="H48" s="112">
        <f ca="1">(D32-$D$25)/($D$25*D48*SQRT(B51)/SQRT($B$50))</f>
        <v>0.73707448624209315</v>
      </c>
      <c r="I48" s="117">
        <f ca="1">D48/D40</f>
        <v>1.697968672628714</v>
      </c>
      <c r="W48" s="3">
        <v>42958</v>
      </c>
      <c r="X48" s="2">
        <v>64.1387</v>
      </c>
      <c r="Y48" s="2">
        <f t="shared" si="2"/>
        <v>8.9533620081803207E-4</v>
      </c>
    </row>
    <row r="49" spans="2:25" x14ac:dyDescent="0.25">
      <c r="B49" s="58">
        <f>B41</f>
        <v>185</v>
      </c>
      <c r="W49" s="3">
        <v>42957</v>
      </c>
      <c r="X49" s="2">
        <v>64.081299999999999</v>
      </c>
      <c r="Y49" s="2">
        <f t="shared" si="2"/>
        <v>3.8305956269211565E-3</v>
      </c>
    </row>
    <row r="50" spans="2:25" x14ac:dyDescent="0.25">
      <c r="B50" s="58">
        <f>B42</f>
        <v>250</v>
      </c>
      <c r="W50" s="3">
        <v>42956</v>
      </c>
      <c r="X50" s="2">
        <v>63.836300000000001</v>
      </c>
      <c r="Y50" s="2">
        <f t="shared" si="2"/>
        <v>3.1583606244646833E-3</v>
      </c>
    </row>
    <row r="51" spans="2:25" x14ac:dyDescent="0.25">
      <c r="B51" s="58">
        <v>500</v>
      </c>
      <c r="W51" s="3">
        <v>42955</v>
      </c>
      <c r="X51" s="2">
        <v>63.634999999999998</v>
      </c>
      <c r="Y51" s="2">
        <f t="shared" si="2"/>
        <v>-2.8058344574970334E-3</v>
      </c>
    </row>
    <row r="52" spans="2:25" x14ac:dyDescent="0.25">
      <c r="W52" s="3">
        <v>42954</v>
      </c>
      <c r="X52" s="2">
        <v>63.813800000000001</v>
      </c>
      <c r="Y52" s="2">
        <f t="shared" si="2"/>
        <v>3.6311926508323807E-3</v>
      </c>
    </row>
    <row r="53" spans="2:25" x14ac:dyDescent="0.25">
      <c r="W53" s="3">
        <v>42951</v>
      </c>
      <c r="X53" s="2">
        <v>63.582500000000003</v>
      </c>
      <c r="Y53" s="2">
        <f t="shared" si="2"/>
        <v>-1.7081302174694907E-3</v>
      </c>
    </row>
    <row r="54" spans="2:25" x14ac:dyDescent="0.25">
      <c r="W54" s="3">
        <v>42950</v>
      </c>
      <c r="X54" s="2">
        <v>63.691200000000002</v>
      </c>
      <c r="Y54" s="2">
        <f t="shared" si="2"/>
        <v>-1.7740280766845412E-4</v>
      </c>
    </row>
    <row r="55" spans="2:25" x14ac:dyDescent="0.25">
      <c r="B55" s="58"/>
      <c r="W55" s="3">
        <v>42949</v>
      </c>
      <c r="X55" s="2">
        <v>63.702500000000001</v>
      </c>
      <c r="Y55" s="2">
        <f t="shared" si="2"/>
        <v>-5.9084944842906148E-3</v>
      </c>
    </row>
    <row r="56" spans="2:25" x14ac:dyDescent="0.25">
      <c r="B56" s="64"/>
      <c r="W56" s="3">
        <v>42948</v>
      </c>
      <c r="X56" s="2">
        <v>64.08</v>
      </c>
      <c r="Y56" s="2">
        <f t="shared" si="2"/>
        <v>-1.676184928673244E-3</v>
      </c>
    </row>
    <row r="57" spans="2:25" x14ac:dyDescent="0.25">
      <c r="W57" s="3">
        <v>42947</v>
      </c>
      <c r="X57" s="2">
        <v>64.1875</v>
      </c>
      <c r="Y57" s="2">
        <f t="shared" si="2"/>
        <v>5.2672097162001301E-4</v>
      </c>
    </row>
    <row r="58" spans="2:25" x14ac:dyDescent="0.25">
      <c r="W58" s="3">
        <v>42944</v>
      </c>
      <c r="X58" s="2">
        <v>64.153700000000001</v>
      </c>
      <c r="Y58" s="2">
        <f t="shared" si="2"/>
        <v>7.0168657137819972E-4</v>
      </c>
    </row>
    <row r="59" spans="2:25" x14ac:dyDescent="0.25">
      <c r="W59" s="3">
        <v>42943</v>
      </c>
      <c r="X59" s="2">
        <v>64.108699999999999</v>
      </c>
      <c r="Y59" s="2">
        <f t="shared" si="2"/>
        <v>-4.0101240740597699E-3</v>
      </c>
    </row>
    <row r="60" spans="2:25" x14ac:dyDescent="0.25">
      <c r="W60" s="3">
        <v>42942</v>
      </c>
      <c r="X60" s="2">
        <v>64.366299999999995</v>
      </c>
      <c r="Y60" s="2">
        <f t="shared" si="2"/>
        <v>-2.3301405335507462E-4</v>
      </c>
    </row>
    <row r="61" spans="2:25" x14ac:dyDescent="0.25">
      <c r="W61" s="3">
        <v>42941</v>
      </c>
      <c r="X61" s="2">
        <v>64.381299999999996</v>
      </c>
      <c r="Y61" s="2">
        <f t="shared" si="2"/>
        <v>6.4169646231327033E-4</v>
      </c>
    </row>
    <row r="62" spans="2:25" x14ac:dyDescent="0.25">
      <c r="W62" s="3">
        <v>42940</v>
      </c>
      <c r="X62" s="2">
        <v>64.34</v>
      </c>
      <c r="Y62" s="2">
        <f t="shared" si="2"/>
        <v>3.2955383062611336E-4</v>
      </c>
    </row>
    <row r="63" spans="2:25" x14ac:dyDescent="0.25">
      <c r="W63" s="3">
        <v>42937</v>
      </c>
      <c r="X63" s="2">
        <v>64.318799999999996</v>
      </c>
      <c r="Y63" s="2">
        <f t="shared" si="2"/>
        <v>-1.7072180305299953E-3</v>
      </c>
    </row>
    <row r="64" spans="2:25" x14ac:dyDescent="0.25">
      <c r="W64" s="3">
        <v>42936</v>
      </c>
      <c r="X64" s="2">
        <v>64.428700000000006</v>
      </c>
      <c r="Y64" s="2">
        <f t="shared" si="2"/>
        <v>2.2515305228767248E-3</v>
      </c>
    </row>
    <row r="65" spans="11:25" x14ac:dyDescent="0.25">
      <c r="W65" s="3">
        <v>42935</v>
      </c>
      <c r="X65" s="2">
        <v>64.283799999999999</v>
      </c>
      <c r="Y65" s="2">
        <f t="shared" si="2"/>
        <v>-7.7594421449149042E-4</v>
      </c>
    </row>
    <row r="66" spans="11:25" x14ac:dyDescent="0.25">
      <c r="W66" s="3">
        <v>42934</v>
      </c>
      <c r="X66" s="2">
        <v>64.333699999999993</v>
      </c>
      <c r="Y66" s="2">
        <f t="shared" si="2"/>
        <v>-3.3103139894207742E-4</v>
      </c>
    </row>
    <row r="67" spans="11:25" x14ac:dyDescent="0.25">
      <c r="K67" s="48"/>
      <c r="W67" s="3">
        <v>42933</v>
      </c>
      <c r="X67" s="2">
        <v>64.355000000000004</v>
      </c>
      <c r="Y67" s="2">
        <f t="shared" si="2"/>
        <v>-1.4363077720096649E-3</v>
      </c>
    </row>
    <row r="68" spans="11:25" x14ac:dyDescent="0.25">
      <c r="W68" s="3">
        <v>42930</v>
      </c>
      <c r="X68" s="2">
        <v>64.447500000000005</v>
      </c>
      <c r="Y68" s="2">
        <f t="shared" si="2"/>
        <v>3.8792016607956618E-5</v>
      </c>
    </row>
    <row r="69" spans="11:25" x14ac:dyDescent="0.25">
      <c r="W69" s="3">
        <v>42929</v>
      </c>
      <c r="X69" s="2">
        <v>64.444999999999993</v>
      </c>
      <c r="Y69" s="2">
        <f t="shared" si="2"/>
        <v>-1.4730397670730982E-3</v>
      </c>
    </row>
    <row r="70" spans="11:25" x14ac:dyDescent="0.25">
      <c r="W70" s="3">
        <v>42928</v>
      </c>
      <c r="X70" s="2">
        <v>64.540000000000006</v>
      </c>
      <c r="Y70" s="2">
        <f t="shared" ref="Y70:Y133" si="3">LN(X70/X71)</f>
        <v>-8.1311835351402777E-4</v>
      </c>
    </row>
    <row r="71" spans="11:25" x14ac:dyDescent="0.25">
      <c r="W71" s="3">
        <v>42927</v>
      </c>
      <c r="X71" s="2">
        <v>64.592500000000001</v>
      </c>
      <c r="Y71" s="2">
        <f t="shared" si="3"/>
        <v>9.0918742415082004E-4</v>
      </c>
    </row>
    <row r="72" spans="11:25" x14ac:dyDescent="0.25">
      <c r="W72" s="3">
        <v>42926</v>
      </c>
      <c r="X72" s="2">
        <v>64.533799999999999</v>
      </c>
      <c r="Y72" s="2">
        <f t="shared" si="3"/>
        <v>-9.4789085908544997E-4</v>
      </c>
    </row>
    <row r="73" spans="11:25" x14ac:dyDescent="0.25">
      <c r="W73" s="3">
        <v>42923</v>
      </c>
      <c r="X73" s="2">
        <v>64.594999999999999</v>
      </c>
      <c r="Y73" s="2">
        <f t="shared" si="3"/>
        <v>-2.821312428148798E-3</v>
      </c>
    </row>
    <row r="74" spans="11:25" x14ac:dyDescent="0.25">
      <c r="W74" s="3">
        <v>42922</v>
      </c>
      <c r="X74" s="2">
        <v>64.777500000000003</v>
      </c>
      <c r="Y74" s="2">
        <f t="shared" si="3"/>
        <v>-3.8592902769939254E-5</v>
      </c>
    </row>
    <row r="75" spans="11:25" x14ac:dyDescent="0.25">
      <c r="W75" s="3">
        <v>42921</v>
      </c>
      <c r="X75" s="2">
        <v>64.78</v>
      </c>
      <c r="Y75" s="2">
        <f t="shared" si="3"/>
        <v>6.1766524508505716E-4</v>
      </c>
    </row>
    <row r="76" spans="11:25" x14ac:dyDescent="0.25">
      <c r="W76" s="3">
        <v>42920</v>
      </c>
      <c r="X76" s="2">
        <v>64.739999999999995</v>
      </c>
      <c r="Y76" s="2">
        <f t="shared" si="3"/>
        <v>-2.0830929879544725E-3</v>
      </c>
    </row>
    <row r="77" spans="11:25" x14ac:dyDescent="0.25">
      <c r="W77" s="3">
        <v>42919</v>
      </c>
      <c r="X77" s="2">
        <v>64.875</v>
      </c>
      <c r="Y77" s="2">
        <f t="shared" si="3"/>
        <v>4.537446287301238E-3</v>
      </c>
    </row>
    <row r="78" spans="11:25" x14ac:dyDescent="0.25">
      <c r="W78" s="3">
        <v>42916</v>
      </c>
      <c r="X78" s="2">
        <v>64.581299999999999</v>
      </c>
      <c r="Y78" s="2">
        <f t="shared" si="3"/>
        <v>-7.3523667483838331E-4</v>
      </c>
    </row>
    <row r="79" spans="11:25" x14ac:dyDescent="0.25">
      <c r="W79" s="3">
        <v>42915</v>
      </c>
      <c r="X79" s="2">
        <v>64.628799999999998</v>
      </c>
      <c r="Y79" s="2">
        <f t="shared" si="3"/>
        <v>1.1812856639876674E-3</v>
      </c>
    </row>
    <row r="80" spans="11:25" x14ac:dyDescent="0.25">
      <c r="W80" s="3">
        <v>42914</v>
      </c>
      <c r="X80" s="2">
        <v>64.552499999999995</v>
      </c>
      <c r="Y80" s="2">
        <f t="shared" si="3"/>
        <v>2.7113392245113447E-4</v>
      </c>
    </row>
    <row r="81" spans="23:25" x14ac:dyDescent="0.25">
      <c r="W81" s="3">
        <v>42913</v>
      </c>
      <c r="X81" s="2">
        <v>64.534999999999997</v>
      </c>
      <c r="Y81" s="2">
        <f t="shared" si="3"/>
        <v>2.5105808717129305E-4</v>
      </c>
    </row>
    <row r="82" spans="23:25" x14ac:dyDescent="0.25">
      <c r="W82" s="3">
        <v>42909</v>
      </c>
      <c r="X82" s="2">
        <v>64.518799999999999</v>
      </c>
      <c r="Y82" s="2">
        <f t="shared" si="3"/>
        <v>-1.200479406474237E-3</v>
      </c>
    </row>
    <row r="83" spans="23:25" x14ac:dyDescent="0.25">
      <c r="W83" s="3">
        <v>42908</v>
      </c>
      <c r="X83" s="2">
        <v>64.596299999999999</v>
      </c>
      <c r="Y83" s="2">
        <f t="shared" si="3"/>
        <v>1.1431334249781696E-3</v>
      </c>
    </row>
    <row r="84" spans="23:25" x14ac:dyDescent="0.25">
      <c r="W84" s="3">
        <v>42907</v>
      </c>
      <c r="X84" s="2">
        <v>64.522499999999994</v>
      </c>
      <c r="Y84" s="2">
        <f t="shared" si="3"/>
        <v>3.4877637974882166E-4</v>
      </c>
    </row>
    <row r="85" spans="23:25" x14ac:dyDescent="0.25">
      <c r="W85" s="3">
        <v>42906</v>
      </c>
      <c r="X85" s="2">
        <v>64.5</v>
      </c>
      <c r="Y85" s="2">
        <f t="shared" si="3"/>
        <v>1.1634672632980494E-3</v>
      </c>
    </row>
    <row r="86" spans="23:25" x14ac:dyDescent="0.25">
      <c r="W86" s="3">
        <v>42905</v>
      </c>
      <c r="X86" s="2">
        <v>64.424999999999997</v>
      </c>
      <c r="Y86" s="2">
        <f t="shared" si="3"/>
        <v>-3.8804058909423932E-5</v>
      </c>
    </row>
    <row r="87" spans="23:25" x14ac:dyDescent="0.25">
      <c r="W87" s="3">
        <v>42902</v>
      </c>
      <c r="X87" s="2">
        <v>64.427499999999995</v>
      </c>
      <c r="Y87" s="2">
        <f t="shared" si="3"/>
        <v>-1.6671516898128687E-3</v>
      </c>
    </row>
    <row r="88" spans="23:25" x14ac:dyDescent="0.25">
      <c r="W88" s="3">
        <v>42901</v>
      </c>
      <c r="X88" s="2">
        <v>64.534999999999997</v>
      </c>
      <c r="Y88" s="2">
        <f t="shared" si="3"/>
        <v>3.7258445647487333E-3</v>
      </c>
    </row>
    <row r="89" spans="23:25" x14ac:dyDescent="0.25">
      <c r="W89" s="3">
        <v>42900</v>
      </c>
      <c r="X89" s="2">
        <v>64.295000000000002</v>
      </c>
      <c r="Y89" s="2">
        <f t="shared" si="3"/>
        <v>-6.9965408847803183E-4</v>
      </c>
    </row>
    <row r="90" spans="23:25" x14ac:dyDescent="0.25">
      <c r="W90" s="3">
        <v>42899</v>
      </c>
      <c r="X90" s="2">
        <v>64.34</v>
      </c>
      <c r="Y90" s="2">
        <f t="shared" si="3"/>
        <v>-1.6120043433648598E-3</v>
      </c>
    </row>
    <row r="91" spans="23:25" x14ac:dyDescent="0.25">
      <c r="W91" s="3">
        <v>42898</v>
      </c>
      <c r="X91" s="2">
        <v>64.443799999999996</v>
      </c>
      <c r="Y91" s="2">
        <f t="shared" si="3"/>
        <v>2.9526601589801578E-3</v>
      </c>
    </row>
    <row r="92" spans="23:25" x14ac:dyDescent="0.25">
      <c r="W92" s="3">
        <v>42895</v>
      </c>
      <c r="X92" s="2">
        <v>64.253799999999998</v>
      </c>
      <c r="Y92" s="2">
        <f t="shared" si="3"/>
        <v>6.6165832666641676E-4</v>
      </c>
    </row>
    <row r="93" spans="23:25" x14ac:dyDescent="0.25">
      <c r="W93" s="3">
        <v>42894</v>
      </c>
      <c r="X93" s="2">
        <v>64.211299999999994</v>
      </c>
      <c r="Y93" s="2">
        <f t="shared" si="3"/>
        <v>-1.8857391164057524E-3</v>
      </c>
    </row>
    <row r="94" spans="23:25" x14ac:dyDescent="0.25">
      <c r="W94" s="3">
        <v>42893</v>
      </c>
      <c r="X94" s="2">
        <v>64.332499999999996</v>
      </c>
      <c r="Y94" s="2">
        <f t="shared" si="3"/>
        <v>-1.4756138123335431E-3</v>
      </c>
    </row>
    <row r="95" spans="23:25" x14ac:dyDescent="0.25">
      <c r="W95" s="3">
        <v>42892</v>
      </c>
      <c r="X95" s="2">
        <v>64.427499999999995</v>
      </c>
      <c r="Y95" s="2">
        <f t="shared" si="3"/>
        <v>9.7055348574036858E-4</v>
      </c>
    </row>
    <row r="96" spans="23:25" x14ac:dyDescent="0.25">
      <c r="W96" s="3">
        <v>42891</v>
      </c>
      <c r="X96" s="2">
        <v>64.364999999999995</v>
      </c>
      <c r="Y96" s="2">
        <f t="shared" si="3"/>
        <v>-1.1847247987774741E-3</v>
      </c>
    </row>
    <row r="97" spans="23:25" x14ac:dyDescent="0.25">
      <c r="W97" s="3">
        <v>42888</v>
      </c>
      <c r="X97" s="2">
        <v>64.441299999999998</v>
      </c>
      <c r="Y97" s="2">
        <f t="shared" si="3"/>
        <v>-5.6159382419677169E-4</v>
      </c>
    </row>
    <row r="98" spans="23:25" x14ac:dyDescent="0.25">
      <c r="W98" s="3">
        <v>42887</v>
      </c>
      <c r="X98" s="2">
        <v>64.477500000000006</v>
      </c>
      <c r="Y98" s="2">
        <f t="shared" si="3"/>
        <v>-4.6517037703524395E-4</v>
      </c>
    </row>
    <row r="99" spans="23:25" x14ac:dyDescent="0.25">
      <c r="W99" s="3">
        <v>42886</v>
      </c>
      <c r="X99" s="2">
        <v>64.507499999999993</v>
      </c>
      <c r="Y99" s="2">
        <f t="shared" si="3"/>
        <v>-2.4386007556006406E-3</v>
      </c>
    </row>
    <row r="100" spans="23:25" x14ac:dyDescent="0.25">
      <c r="W100" s="3">
        <v>42885</v>
      </c>
      <c r="X100" s="2">
        <v>64.665000000000006</v>
      </c>
      <c r="Y100" s="2">
        <f t="shared" si="3"/>
        <v>2.61378952970396E-3</v>
      </c>
    </row>
    <row r="101" spans="23:25" x14ac:dyDescent="0.25">
      <c r="W101" s="3">
        <v>42884</v>
      </c>
      <c r="X101" s="2">
        <v>64.496200000000002</v>
      </c>
      <c r="Y101" s="2">
        <f t="shared" si="3"/>
        <v>7.9416048076103463E-4</v>
      </c>
    </row>
    <row r="102" spans="23:25" x14ac:dyDescent="0.25">
      <c r="W102" s="3">
        <v>42881</v>
      </c>
      <c r="X102" s="2">
        <v>64.444999999999993</v>
      </c>
      <c r="Y102" s="2">
        <f t="shared" si="3"/>
        <v>-2.7505005040416E-3</v>
      </c>
    </row>
    <row r="103" spans="23:25" x14ac:dyDescent="0.25">
      <c r="W103" s="3">
        <v>42880</v>
      </c>
      <c r="X103" s="2">
        <v>64.622500000000002</v>
      </c>
      <c r="Y103" s="2">
        <f t="shared" si="3"/>
        <v>-1.7007464190009717E-3</v>
      </c>
    </row>
    <row r="104" spans="23:25" x14ac:dyDescent="0.25">
      <c r="W104" s="3">
        <v>42879</v>
      </c>
      <c r="X104" s="2">
        <v>64.732500000000002</v>
      </c>
      <c r="Y104" s="2">
        <f t="shared" si="3"/>
        <v>-2.4301348532917819E-3</v>
      </c>
    </row>
    <row r="105" spans="23:25" x14ac:dyDescent="0.25">
      <c r="W105" s="3">
        <v>42878</v>
      </c>
      <c r="X105" s="2">
        <v>64.89</v>
      </c>
      <c r="Y105" s="2">
        <f t="shared" si="3"/>
        <v>5.2720017533501506E-3</v>
      </c>
    </row>
    <row r="106" spans="23:25" x14ac:dyDescent="0.25">
      <c r="W106" s="3">
        <v>42877</v>
      </c>
      <c r="X106" s="2">
        <v>64.5488</v>
      </c>
      <c r="Y106" s="2">
        <f t="shared" si="3"/>
        <v>-1.3732108426130461E-3</v>
      </c>
    </row>
    <row r="107" spans="23:25" x14ac:dyDescent="0.25">
      <c r="W107" s="3">
        <v>42874</v>
      </c>
      <c r="X107" s="2">
        <v>64.637500000000003</v>
      </c>
      <c r="Y107" s="2">
        <f t="shared" si="3"/>
        <v>-3.2050690653648932E-3</v>
      </c>
    </row>
    <row r="108" spans="23:25" x14ac:dyDescent="0.25">
      <c r="W108" s="3">
        <v>42873</v>
      </c>
      <c r="X108" s="2">
        <v>64.844999999999999</v>
      </c>
      <c r="Y108" s="2">
        <f t="shared" si="3"/>
        <v>1.0677513221504741E-2</v>
      </c>
    </row>
    <row r="109" spans="23:25" x14ac:dyDescent="0.25">
      <c r="W109" s="3">
        <v>42872</v>
      </c>
      <c r="X109" s="2">
        <v>64.156300000000002</v>
      </c>
      <c r="Y109" s="2">
        <f t="shared" si="3"/>
        <v>1.2680213160650537E-3</v>
      </c>
    </row>
    <row r="110" spans="23:25" x14ac:dyDescent="0.25">
      <c r="W110" s="3">
        <v>42871</v>
      </c>
      <c r="X110" s="2">
        <v>64.075000000000003</v>
      </c>
      <c r="Y110" s="2">
        <f t="shared" si="3"/>
        <v>2.3412806912272537E-4</v>
      </c>
    </row>
    <row r="111" spans="23:25" x14ac:dyDescent="0.25">
      <c r="W111" s="3">
        <v>42870</v>
      </c>
      <c r="X111" s="2">
        <v>64.06</v>
      </c>
      <c r="Y111" s="2">
        <f t="shared" si="3"/>
        <v>-3.8949959657597027E-3</v>
      </c>
    </row>
    <row r="112" spans="23:25" x14ac:dyDescent="0.25">
      <c r="W112" s="3">
        <v>42867</v>
      </c>
      <c r="X112" s="2">
        <v>64.31</v>
      </c>
      <c r="Y112" s="2">
        <f t="shared" si="3"/>
        <v>-1.0490530345274366E-3</v>
      </c>
    </row>
    <row r="113" spans="23:25" x14ac:dyDescent="0.25">
      <c r="W113" s="3">
        <v>42866</v>
      </c>
      <c r="X113" s="2">
        <v>64.377499999999998</v>
      </c>
      <c r="Y113" s="2">
        <f t="shared" si="3"/>
        <v>-3.8572554991274351E-3</v>
      </c>
    </row>
    <row r="114" spans="23:25" x14ac:dyDescent="0.25">
      <c r="W114" s="3">
        <v>42864</v>
      </c>
      <c r="X114" s="2">
        <v>64.626300000000001</v>
      </c>
      <c r="Y114" s="2">
        <f t="shared" si="3"/>
        <v>4.9840599623765759E-3</v>
      </c>
    </row>
    <row r="115" spans="23:25" x14ac:dyDescent="0.25">
      <c r="W115" s="3">
        <v>42863</v>
      </c>
      <c r="X115" s="2">
        <v>64.305000000000007</v>
      </c>
      <c r="Y115" s="2">
        <f t="shared" si="3"/>
        <v>-1.0879702658499768E-3</v>
      </c>
    </row>
    <row r="116" spans="23:25" x14ac:dyDescent="0.25">
      <c r="W116" s="3">
        <v>42860</v>
      </c>
      <c r="X116" s="2">
        <v>64.375</v>
      </c>
      <c r="Y116" s="2">
        <f t="shared" si="3"/>
        <v>3.1303312717987E-3</v>
      </c>
    </row>
    <row r="117" spans="23:25" x14ac:dyDescent="0.25">
      <c r="W117" s="3">
        <v>42859</v>
      </c>
      <c r="X117" s="2">
        <v>64.1738</v>
      </c>
      <c r="Y117" s="2">
        <f t="shared" si="3"/>
        <v>4.0990857119211591E-4</v>
      </c>
    </row>
    <row r="118" spans="23:25" x14ac:dyDescent="0.25">
      <c r="W118" s="3">
        <v>42858</v>
      </c>
      <c r="X118" s="2">
        <v>64.147499999999994</v>
      </c>
      <c r="Y118" s="2">
        <f t="shared" si="3"/>
        <v>-1.012776652477024E-3</v>
      </c>
    </row>
    <row r="119" spans="23:25" x14ac:dyDescent="0.25">
      <c r="W119" s="3">
        <v>42857</v>
      </c>
      <c r="X119" s="2">
        <v>64.212500000000006</v>
      </c>
      <c r="Y119" s="2">
        <f t="shared" si="3"/>
        <v>-5.2468226399779178E-4</v>
      </c>
    </row>
    <row r="120" spans="23:25" x14ac:dyDescent="0.25">
      <c r="W120" s="3">
        <v>42853</v>
      </c>
      <c r="X120" s="2">
        <v>64.246200000000002</v>
      </c>
      <c r="Y120" s="2">
        <f t="shared" si="3"/>
        <v>1.4408113402270993E-3</v>
      </c>
    </row>
    <row r="121" spans="23:25" x14ac:dyDescent="0.25">
      <c r="W121" s="3">
        <v>42852</v>
      </c>
      <c r="X121" s="2">
        <v>64.153700000000001</v>
      </c>
      <c r="Y121" s="2">
        <f t="shared" si="3"/>
        <v>6.0342080607783471E-4</v>
      </c>
    </row>
    <row r="122" spans="23:25" x14ac:dyDescent="0.25">
      <c r="W122" s="3">
        <v>42851</v>
      </c>
      <c r="X122" s="2">
        <v>64.114999999999995</v>
      </c>
      <c r="Y122" s="2">
        <f t="shared" si="3"/>
        <v>-2.4924072408741872E-3</v>
      </c>
    </row>
    <row r="123" spans="23:25" x14ac:dyDescent="0.25">
      <c r="W123" s="3">
        <v>42850</v>
      </c>
      <c r="X123" s="2">
        <v>64.275000000000006</v>
      </c>
      <c r="Y123" s="2">
        <f t="shared" si="3"/>
        <v>-2.5250086252254287E-3</v>
      </c>
    </row>
    <row r="124" spans="23:25" x14ac:dyDescent="0.25">
      <c r="W124" s="3">
        <v>42849</v>
      </c>
      <c r="X124" s="2">
        <v>64.4375</v>
      </c>
      <c r="Y124" s="2">
        <f t="shared" si="3"/>
        <v>-2.7121287449789373E-3</v>
      </c>
    </row>
    <row r="125" spans="23:25" x14ac:dyDescent="0.25">
      <c r="W125" s="3">
        <v>42846</v>
      </c>
      <c r="X125" s="2">
        <v>64.612499999999997</v>
      </c>
      <c r="Y125" s="2">
        <f t="shared" si="3"/>
        <v>8.1286656046415488E-4</v>
      </c>
    </row>
    <row r="126" spans="23:25" x14ac:dyDescent="0.25">
      <c r="W126" s="3">
        <v>42845</v>
      </c>
      <c r="X126" s="2">
        <v>64.56</v>
      </c>
      <c r="Y126" s="2">
        <f t="shared" si="3"/>
        <v>-2.9115959158381452E-4</v>
      </c>
    </row>
    <row r="127" spans="23:25" x14ac:dyDescent="0.25">
      <c r="W127" s="3">
        <v>42844</v>
      </c>
      <c r="X127" s="2">
        <v>64.578800000000001</v>
      </c>
      <c r="Y127" s="2">
        <f t="shared" si="3"/>
        <v>-7.73948320312654E-4</v>
      </c>
    </row>
    <row r="128" spans="23:25" x14ac:dyDescent="0.25">
      <c r="W128" s="3">
        <v>42843</v>
      </c>
      <c r="X128" s="2">
        <v>64.628799999999998</v>
      </c>
      <c r="Y128" s="2">
        <f t="shared" si="3"/>
        <v>1.7623769697805635E-3</v>
      </c>
    </row>
    <row r="129" spans="23:25" x14ac:dyDescent="0.25">
      <c r="W129" s="3">
        <v>42842</v>
      </c>
      <c r="X129" s="2">
        <v>64.515000000000001</v>
      </c>
      <c r="Y129" s="2">
        <f t="shared" si="3"/>
        <v>1.6086713473217461E-3</v>
      </c>
    </row>
    <row r="130" spans="23:25" x14ac:dyDescent="0.25">
      <c r="W130" s="3">
        <v>42838</v>
      </c>
      <c r="X130" s="2">
        <v>64.411299999999997</v>
      </c>
      <c r="Y130" s="2">
        <f t="shared" si="3"/>
        <v>-4.0469889559647081E-3</v>
      </c>
    </row>
    <row r="131" spans="23:25" x14ac:dyDescent="0.25">
      <c r="W131" s="3">
        <v>42837</v>
      </c>
      <c r="X131" s="2">
        <v>64.672499999999999</v>
      </c>
      <c r="Y131" s="2">
        <f t="shared" si="3"/>
        <v>2.6708487107254117E-3</v>
      </c>
    </row>
    <row r="132" spans="23:25" x14ac:dyDescent="0.25">
      <c r="W132" s="3">
        <v>42836</v>
      </c>
      <c r="X132" s="2">
        <v>64.5</v>
      </c>
      <c r="Y132" s="2">
        <f t="shared" si="3"/>
        <v>-9.6852307813053698E-4</v>
      </c>
    </row>
    <row r="133" spans="23:25" x14ac:dyDescent="0.25">
      <c r="W133" s="3">
        <v>42835</v>
      </c>
      <c r="X133" s="2">
        <v>64.5625</v>
      </c>
      <c r="Y133" s="2">
        <f t="shared" si="3"/>
        <v>4.3852060105455627E-3</v>
      </c>
    </row>
    <row r="134" spans="23:25" x14ac:dyDescent="0.25">
      <c r="W134" s="3">
        <v>42832</v>
      </c>
      <c r="X134" s="2">
        <v>64.28</v>
      </c>
      <c r="Y134" s="2">
        <f t="shared" ref="Y134:Y197" si="4">LN(X134/X135)</f>
        <v>-3.9591714178390811E-3</v>
      </c>
    </row>
    <row r="135" spans="23:25" x14ac:dyDescent="0.25">
      <c r="W135" s="3">
        <v>42831</v>
      </c>
      <c r="X135" s="2">
        <v>64.534999999999997</v>
      </c>
      <c r="Y135" s="2">
        <f t="shared" si="4"/>
        <v>-5.3702294533509208E-3</v>
      </c>
    </row>
    <row r="136" spans="23:25" x14ac:dyDescent="0.25">
      <c r="W136" s="3">
        <v>42830</v>
      </c>
      <c r="X136" s="2">
        <v>64.882499999999993</v>
      </c>
      <c r="Y136" s="2">
        <f t="shared" si="4"/>
        <v>-2.2323156064055025E-3</v>
      </c>
    </row>
    <row r="137" spans="23:25" x14ac:dyDescent="0.25">
      <c r="W137" s="3">
        <v>42828</v>
      </c>
      <c r="X137" s="2">
        <v>65.027500000000003</v>
      </c>
      <c r="Y137" s="2">
        <f t="shared" si="4"/>
        <v>2.7333465844546247E-3</v>
      </c>
    </row>
    <row r="138" spans="23:25" x14ac:dyDescent="0.25">
      <c r="W138" s="3">
        <v>42825</v>
      </c>
      <c r="X138" s="2">
        <v>64.849999999999994</v>
      </c>
      <c r="Y138" s="2">
        <f t="shared" si="4"/>
        <v>-1.0588070377240066E-3</v>
      </c>
    </row>
    <row r="139" spans="23:25" x14ac:dyDescent="0.25">
      <c r="W139" s="3">
        <v>42824</v>
      </c>
      <c r="X139" s="2">
        <v>64.918700000000001</v>
      </c>
      <c r="Y139" s="2">
        <f t="shared" si="4"/>
        <v>7.7022376578941582E-5</v>
      </c>
    </row>
    <row r="140" spans="23:25" x14ac:dyDescent="0.25">
      <c r="W140" s="3">
        <v>42823</v>
      </c>
      <c r="X140" s="2">
        <v>64.913700000000006</v>
      </c>
      <c r="Y140" s="2">
        <f t="shared" si="4"/>
        <v>-2.0206426299244074E-3</v>
      </c>
    </row>
    <row r="141" spans="23:25" x14ac:dyDescent="0.25">
      <c r="W141" s="3">
        <v>42821</v>
      </c>
      <c r="X141" s="2">
        <v>65.045000000000002</v>
      </c>
      <c r="Y141" s="2">
        <f t="shared" si="4"/>
        <v>-5.6722519093171647E-3</v>
      </c>
    </row>
    <row r="142" spans="23:25" x14ac:dyDescent="0.25">
      <c r="W142" s="3">
        <v>42818</v>
      </c>
      <c r="X142" s="2">
        <v>65.415000000000006</v>
      </c>
      <c r="Y142" s="2">
        <f t="shared" si="4"/>
        <v>-1.7564630885659118E-3</v>
      </c>
    </row>
    <row r="143" spans="23:25" x14ac:dyDescent="0.25">
      <c r="W143" s="3">
        <v>42817</v>
      </c>
      <c r="X143" s="2">
        <v>65.53</v>
      </c>
      <c r="Y143" s="2">
        <f t="shared" si="4"/>
        <v>1.3544954285584256E-3</v>
      </c>
    </row>
    <row r="144" spans="23:25" x14ac:dyDescent="0.25">
      <c r="W144" s="3">
        <v>42816</v>
      </c>
      <c r="X144" s="2">
        <v>65.441299999999998</v>
      </c>
      <c r="Y144" s="2">
        <f t="shared" si="4"/>
        <v>2.4678469669954487E-3</v>
      </c>
    </row>
    <row r="145" spans="23:25" x14ac:dyDescent="0.25">
      <c r="W145" s="3">
        <v>42815</v>
      </c>
      <c r="X145" s="2">
        <v>65.28</v>
      </c>
      <c r="Y145" s="2">
        <f t="shared" si="4"/>
        <v>-1.2247398958958238E-3</v>
      </c>
    </row>
    <row r="146" spans="23:25" x14ac:dyDescent="0.25">
      <c r="W146" s="3">
        <v>42814</v>
      </c>
      <c r="X146" s="2">
        <v>65.36</v>
      </c>
      <c r="Y146" s="2">
        <f t="shared" si="4"/>
        <v>-1.7579398420281063E-3</v>
      </c>
    </row>
    <row r="147" spans="23:25" x14ac:dyDescent="0.25">
      <c r="W147" s="3">
        <v>42811</v>
      </c>
      <c r="X147" s="2">
        <v>65.474999999999994</v>
      </c>
      <c r="Y147" s="2">
        <f t="shared" si="4"/>
        <v>1.0314596066622124E-3</v>
      </c>
    </row>
    <row r="148" spans="23:25" x14ac:dyDescent="0.25">
      <c r="W148" s="3">
        <v>42810</v>
      </c>
      <c r="X148" s="2">
        <v>65.407499999999999</v>
      </c>
      <c r="Y148" s="2">
        <f t="shared" si="4"/>
        <v>-4.3295658438129037E-3</v>
      </c>
    </row>
    <row r="149" spans="23:25" x14ac:dyDescent="0.25">
      <c r="W149" s="3">
        <v>42809</v>
      </c>
      <c r="X149" s="2">
        <v>65.691299999999998</v>
      </c>
      <c r="Y149" s="2">
        <f t="shared" si="4"/>
        <v>-1.9192637867414145E-3</v>
      </c>
    </row>
    <row r="150" spans="23:25" x14ac:dyDescent="0.25">
      <c r="W150" s="3">
        <v>42808</v>
      </c>
      <c r="X150" s="2">
        <v>65.817499999999995</v>
      </c>
      <c r="Y150" s="2">
        <f t="shared" si="4"/>
        <v>-1.189388938575856E-2</v>
      </c>
    </row>
    <row r="151" spans="23:25" x14ac:dyDescent="0.25">
      <c r="W151" s="3">
        <v>42804</v>
      </c>
      <c r="X151" s="2">
        <v>66.605000000000004</v>
      </c>
      <c r="Y151" s="2">
        <f t="shared" si="4"/>
        <v>-1.6501653909579068E-3</v>
      </c>
    </row>
    <row r="152" spans="23:25" x14ac:dyDescent="0.25">
      <c r="W152" s="3">
        <v>42803</v>
      </c>
      <c r="X152" s="2">
        <v>66.715000000000003</v>
      </c>
      <c r="Y152" s="2">
        <f t="shared" si="4"/>
        <v>2.2486227280592763E-4</v>
      </c>
    </row>
    <row r="153" spans="23:25" x14ac:dyDescent="0.25">
      <c r="W153" s="3">
        <v>42802</v>
      </c>
      <c r="X153" s="2">
        <v>66.7</v>
      </c>
      <c r="Y153" s="2">
        <f t="shared" si="4"/>
        <v>4.1237886955290681E-4</v>
      </c>
    </row>
    <row r="154" spans="23:25" x14ac:dyDescent="0.25">
      <c r="W154" s="3">
        <v>42801</v>
      </c>
      <c r="X154" s="2">
        <v>66.672499999999999</v>
      </c>
      <c r="Y154" s="2">
        <f t="shared" si="4"/>
        <v>-6.3724114235882545E-4</v>
      </c>
    </row>
    <row r="155" spans="23:25" x14ac:dyDescent="0.25">
      <c r="W155" s="3">
        <v>42800</v>
      </c>
      <c r="X155" s="2">
        <v>66.715000000000003</v>
      </c>
      <c r="Y155" s="2">
        <f t="shared" si="4"/>
        <v>-1.3481128464733561E-3</v>
      </c>
    </row>
    <row r="156" spans="23:25" x14ac:dyDescent="0.25">
      <c r="W156" s="3">
        <v>42797</v>
      </c>
      <c r="X156" s="2">
        <v>66.805000000000007</v>
      </c>
      <c r="Y156" s="2">
        <f t="shared" si="4"/>
        <v>1.4230613194334712E-3</v>
      </c>
    </row>
    <row r="157" spans="23:25" x14ac:dyDescent="0.25">
      <c r="W157" s="3">
        <v>42796</v>
      </c>
      <c r="X157" s="2">
        <v>66.709999999999994</v>
      </c>
      <c r="Y157" s="2">
        <f t="shared" si="4"/>
        <v>-1.7598057523014066E-3</v>
      </c>
    </row>
    <row r="158" spans="23:25" x14ac:dyDescent="0.25">
      <c r="W158" s="3">
        <v>42795</v>
      </c>
      <c r="X158" s="2">
        <v>66.827500000000001</v>
      </c>
      <c r="Y158" s="2">
        <f t="shared" si="4"/>
        <v>2.0596558295104652E-3</v>
      </c>
    </row>
    <row r="159" spans="23:25" x14ac:dyDescent="0.25">
      <c r="W159" s="3">
        <v>42794</v>
      </c>
      <c r="X159" s="2">
        <v>66.69</v>
      </c>
      <c r="Y159" s="2">
        <f t="shared" si="4"/>
        <v>-2.6237373414631854E-4</v>
      </c>
    </row>
    <row r="160" spans="23:25" x14ac:dyDescent="0.25">
      <c r="W160" s="3">
        <v>42793</v>
      </c>
      <c r="X160" s="2">
        <v>66.707499999999996</v>
      </c>
      <c r="Y160" s="2">
        <f t="shared" si="4"/>
        <v>-1.7598716466215938E-3</v>
      </c>
    </row>
    <row r="161" spans="23:25" x14ac:dyDescent="0.25">
      <c r="W161" s="3">
        <v>42789</v>
      </c>
      <c r="X161" s="2">
        <v>66.825000000000003</v>
      </c>
      <c r="Y161" s="2">
        <f t="shared" si="4"/>
        <v>-2.1674958969760787E-3</v>
      </c>
    </row>
    <row r="162" spans="23:25" x14ac:dyDescent="0.25">
      <c r="W162" s="3">
        <v>42788</v>
      </c>
      <c r="X162" s="2">
        <v>66.97</v>
      </c>
      <c r="Y162" s="2">
        <f t="shared" si="4"/>
        <v>6.7216851554269274E-4</v>
      </c>
    </row>
    <row r="163" spans="23:25" x14ac:dyDescent="0.25">
      <c r="W163" s="3">
        <v>42786</v>
      </c>
      <c r="X163" s="2">
        <v>66.924999999999997</v>
      </c>
      <c r="Y163" s="2">
        <f t="shared" si="4"/>
        <v>-1.4184929027480861E-3</v>
      </c>
    </row>
    <row r="164" spans="23:25" x14ac:dyDescent="0.25">
      <c r="W164" s="3">
        <v>42783</v>
      </c>
      <c r="X164" s="2">
        <v>67.02</v>
      </c>
      <c r="Y164" s="2">
        <f t="shared" si="4"/>
        <v>-7.8304159714464975E-4</v>
      </c>
    </row>
    <row r="165" spans="23:25" x14ac:dyDescent="0.25">
      <c r="W165" s="3">
        <v>42782</v>
      </c>
      <c r="X165" s="2">
        <v>67.072500000000005</v>
      </c>
      <c r="Y165" s="2">
        <f t="shared" si="4"/>
        <v>2.4809908022927324E-3</v>
      </c>
    </row>
    <row r="166" spans="23:25" x14ac:dyDescent="0.25">
      <c r="W166" s="3">
        <v>42781</v>
      </c>
      <c r="X166" s="2">
        <v>66.906300000000002</v>
      </c>
      <c r="Y166" s="2">
        <f t="shared" si="4"/>
        <v>-2.047430146071178E-4</v>
      </c>
    </row>
    <row r="167" spans="23:25" x14ac:dyDescent="0.25">
      <c r="W167" s="3">
        <v>42780</v>
      </c>
      <c r="X167" s="2">
        <v>66.92</v>
      </c>
      <c r="Y167" s="2">
        <f t="shared" si="4"/>
        <v>-1.4185988118367342E-3</v>
      </c>
    </row>
    <row r="168" spans="23:25" x14ac:dyDescent="0.25">
      <c r="W168" s="3">
        <v>42779</v>
      </c>
      <c r="X168" s="2">
        <v>67.015000000000001</v>
      </c>
      <c r="Y168" s="2">
        <f t="shared" si="4"/>
        <v>1.9611847177654182E-3</v>
      </c>
    </row>
    <row r="169" spans="23:25" x14ac:dyDescent="0.25">
      <c r="W169" s="3">
        <v>42776</v>
      </c>
      <c r="X169" s="2">
        <v>66.883700000000005</v>
      </c>
      <c r="Y169" s="2">
        <f t="shared" si="4"/>
        <v>4.8454033175922669E-4</v>
      </c>
    </row>
    <row r="170" spans="23:25" x14ac:dyDescent="0.25">
      <c r="W170" s="3">
        <v>42775</v>
      </c>
      <c r="X170" s="2">
        <v>66.851299999999995</v>
      </c>
      <c r="Y170" s="2">
        <f t="shared" si="4"/>
        <v>-5.0536770511233073E-3</v>
      </c>
    </row>
    <row r="171" spans="23:25" x14ac:dyDescent="0.25">
      <c r="W171" s="3">
        <v>42774</v>
      </c>
      <c r="X171" s="2">
        <v>67.19</v>
      </c>
      <c r="Y171" s="2">
        <f t="shared" si="4"/>
        <v>-3.3060337312868053E-3</v>
      </c>
    </row>
    <row r="172" spans="23:25" x14ac:dyDescent="0.25">
      <c r="W172" s="3">
        <v>42773</v>
      </c>
      <c r="X172" s="2">
        <v>67.412499999999994</v>
      </c>
      <c r="Y172" s="2">
        <f t="shared" si="4"/>
        <v>2.8774903555440581E-3</v>
      </c>
    </row>
    <row r="173" spans="23:25" x14ac:dyDescent="0.25">
      <c r="W173" s="3">
        <v>42772</v>
      </c>
      <c r="X173" s="2">
        <v>67.218800000000002</v>
      </c>
      <c r="Y173" s="2">
        <f t="shared" si="4"/>
        <v>-1.4494361258812903E-3</v>
      </c>
    </row>
    <row r="174" spans="23:25" x14ac:dyDescent="0.25">
      <c r="W174" s="3">
        <v>42769</v>
      </c>
      <c r="X174" s="2">
        <v>67.316299999999998</v>
      </c>
      <c r="Y174" s="2">
        <f t="shared" si="4"/>
        <v>-8.7162279547866098E-4</v>
      </c>
    </row>
    <row r="175" spans="23:25" x14ac:dyDescent="0.25">
      <c r="W175" s="3">
        <v>42768</v>
      </c>
      <c r="X175" s="2">
        <v>67.375</v>
      </c>
      <c r="Y175" s="2">
        <f t="shared" si="4"/>
        <v>-1.4831296749070585E-3</v>
      </c>
    </row>
    <row r="176" spans="23:25" x14ac:dyDescent="0.25">
      <c r="W176" s="3">
        <v>42767</v>
      </c>
      <c r="X176" s="2">
        <v>67.474999999999994</v>
      </c>
      <c r="Y176" s="2">
        <f t="shared" si="4"/>
        <v>-5.7632788458601356E-3</v>
      </c>
    </row>
    <row r="177" spans="23:25" x14ac:dyDescent="0.25">
      <c r="W177" s="3">
        <v>42766</v>
      </c>
      <c r="X177" s="2">
        <v>67.864999999999995</v>
      </c>
      <c r="Y177" s="2">
        <f t="shared" si="4"/>
        <v>-1.2149104117450047E-3</v>
      </c>
    </row>
    <row r="178" spans="23:25" x14ac:dyDescent="0.25">
      <c r="W178" s="3">
        <v>42765</v>
      </c>
      <c r="X178" s="2">
        <v>67.947500000000005</v>
      </c>
      <c r="Y178" s="2">
        <f t="shared" si="4"/>
        <v>-1.3060381107519016E-3</v>
      </c>
    </row>
    <row r="179" spans="23:25" x14ac:dyDescent="0.25">
      <c r="W179" s="3">
        <v>42762</v>
      </c>
      <c r="X179" s="2">
        <v>68.036299999999997</v>
      </c>
      <c r="Y179" s="2">
        <f t="shared" si="4"/>
        <v>-5.6865228739796762E-4</v>
      </c>
    </row>
    <row r="180" spans="23:25" x14ac:dyDescent="0.25">
      <c r="W180" s="3">
        <v>42760</v>
      </c>
      <c r="X180" s="2">
        <v>68.075000000000003</v>
      </c>
      <c r="Y180" s="2">
        <f t="shared" si="4"/>
        <v>-1.0277493196529687E-3</v>
      </c>
    </row>
    <row r="181" spans="23:25" x14ac:dyDescent="0.25">
      <c r="W181" s="3">
        <v>42759</v>
      </c>
      <c r="X181" s="2">
        <v>68.144999999999996</v>
      </c>
      <c r="Y181" s="2">
        <f t="shared" si="4"/>
        <v>-1.0266941353612754E-3</v>
      </c>
    </row>
    <row r="182" spans="23:25" x14ac:dyDescent="0.25">
      <c r="W182" s="3">
        <v>42758</v>
      </c>
      <c r="X182" s="2">
        <v>68.215000000000003</v>
      </c>
      <c r="Y182" s="2">
        <f t="shared" si="4"/>
        <v>5.4988362182546041E-4</v>
      </c>
    </row>
    <row r="183" spans="23:25" x14ac:dyDescent="0.25">
      <c r="W183" s="3">
        <v>42755</v>
      </c>
      <c r="X183" s="2">
        <v>68.177499999999995</v>
      </c>
      <c r="Y183" s="2">
        <f t="shared" si="4"/>
        <v>7.1456714872624718E-4</v>
      </c>
    </row>
    <row r="184" spans="23:25" x14ac:dyDescent="0.25">
      <c r="W184" s="3">
        <v>42754</v>
      </c>
      <c r="X184" s="2">
        <v>68.128799999999998</v>
      </c>
      <c r="Y184" s="2">
        <f t="shared" si="4"/>
        <v>7.8999268446252311E-4</v>
      </c>
    </row>
    <row r="185" spans="23:25" x14ac:dyDescent="0.25">
      <c r="W185" s="3">
        <v>42753</v>
      </c>
      <c r="X185" s="2">
        <v>68.075000000000003</v>
      </c>
      <c r="Y185" s="2">
        <f t="shared" si="4"/>
        <v>1.6907417560922222E-3</v>
      </c>
    </row>
    <row r="186" spans="23:25" x14ac:dyDescent="0.25">
      <c r="W186" s="3">
        <v>42752</v>
      </c>
      <c r="X186" s="2">
        <v>67.959999999999994</v>
      </c>
      <c r="Y186" s="2">
        <f t="shared" si="4"/>
        <v>-1.9844922171895277E-3</v>
      </c>
    </row>
    <row r="187" spans="23:25" x14ac:dyDescent="0.25">
      <c r="W187" s="3">
        <v>42751</v>
      </c>
      <c r="X187" s="2">
        <v>68.094999999999999</v>
      </c>
      <c r="Y187" s="2">
        <f t="shared" si="4"/>
        <v>-8.9980798914932362E-4</v>
      </c>
    </row>
    <row r="188" spans="23:25" x14ac:dyDescent="0.25">
      <c r="W188" s="3">
        <v>42748</v>
      </c>
      <c r="X188" s="2">
        <v>68.156300000000002</v>
      </c>
      <c r="Y188" s="2">
        <f t="shared" si="4"/>
        <v>1.0657663956540522E-3</v>
      </c>
    </row>
    <row r="189" spans="23:25" x14ac:dyDescent="0.25">
      <c r="W189" s="3">
        <v>42747</v>
      </c>
      <c r="X189" s="2">
        <v>68.083699999999993</v>
      </c>
      <c r="Y189" s="2">
        <f t="shared" si="4"/>
        <v>-3.6110781782709256E-3</v>
      </c>
    </row>
    <row r="190" spans="23:25" x14ac:dyDescent="0.25">
      <c r="W190" s="3">
        <v>42746</v>
      </c>
      <c r="X190" s="2">
        <v>68.33</v>
      </c>
      <c r="Y190" s="2">
        <f t="shared" si="4"/>
        <v>2.1609751107008954E-3</v>
      </c>
    </row>
    <row r="191" spans="23:25" x14ac:dyDescent="0.25">
      <c r="W191" s="3">
        <v>42745</v>
      </c>
      <c r="X191" s="2">
        <v>68.182500000000005</v>
      </c>
      <c r="Y191" s="2">
        <f t="shared" si="4"/>
        <v>-3.2994226309754945E-4</v>
      </c>
    </row>
    <row r="192" spans="23:25" x14ac:dyDescent="0.25">
      <c r="W192" s="3">
        <v>42744</v>
      </c>
      <c r="X192" s="2">
        <v>68.204999999999998</v>
      </c>
      <c r="Y192" s="2">
        <f t="shared" si="4"/>
        <v>3.5441368328965818E-3</v>
      </c>
    </row>
    <row r="193" spans="23:25" x14ac:dyDescent="0.25">
      <c r="W193" s="3">
        <v>42741</v>
      </c>
      <c r="X193" s="2">
        <v>67.963700000000003</v>
      </c>
      <c r="Y193" s="2">
        <f t="shared" si="4"/>
        <v>3.5313592058211172E-5</v>
      </c>
    </row>
    <row r="194" spans="23:25" x14ac:dyDescent="0.25">
      <c r="W194" s="3">
        <v>42740</v>
      </c>
      <c r="X194" s="2">
        <v>67.961299999999994</v>
      </c>
      <c r="Y194" s="2">
        <f t="shared" si="4"/>
        <v>-1.2308254921522136E-3</v>
      </c>
    </row>
    <row r="195" spans="23:25" x14ac:dyDescent="0.25">
      <c r="W195" s="3">
        <v>42739</v>
      </c>
      <c r="X195" s="2">
        <v>68.045000000000002</v>
      </c>
      <c r="Y195" s="2">
        <f t="shared" si="4"/>
        <v>-4.179657780405909E-3</v>
      </c>
    </row>
    <row r="196" spans="23:25" x14ac:dyDescent="0.25">
      <c r="W196" s="3">
        <v>42738</v>
      </c>
      <c r="X196" s="2">
        <v>68.33</v>
      </c>
      <c r="Y196" s="2">
        <f t="shared" si="4"/>
        <v>1.5011994104971937E-3</v>
      </c>
    </row>
    <row r="197" spans="23:25" x14ac:dyDescent="0.25">
      <c r="W197" s="3">
        <v>42737</v>
      </c>
      <c r="X197" s="2">
        <v>68.227500000000006</v>
      </c>
      <c r="Y197" s="2">
        <f t="shared" si="4"/>
        <v>4.4612207698158561E-3</v>
      </c>
    </row>
    <row r="198" spans="23:25" x14ac:dyDescent="0.25">
      <c r="W198" s="3">
        <v>42734</v>
      </c>
      <c r="X198" s="2">
        <v>67.9238</v>
      </c>
      <c r="Y198" s="2">
        <f t="shared" ref="Y198:Y261" si="5">LN(X198/X199)</f>
        <v>-2.5907245430927218E-3</v>
      </c>
    </row>
    <row r="199" spans="23:25" x14ac:dyDescent="0.25">
      <c r="W199" s="3">
        <v>42733</v>
      </c>
      <c r="X199" s="2">
        <v>68.099999999999994</v>
      </c>
      <c r="Y199" s="2">
        <f t="shared" si="5"/>
        <v>-2.0536900279570177E-3</v>
      </c>
    </row>
    <row r="200" spans="23:25" x14ac:dyDescent="0.25">
      <c r="W200" s="3">
        <v>42732</v>
      </c>
      <c r="X200" s="2">
        <v>68.239999999999995</v>
      </c>
      <c r="Y200" s="2">
        <f t="shared" si="5"/>
        <v>2.6779670803448634E-3</v>
      </c>
    </row>
    <row r="201" spans="23:25" x14ac:dyDescent="0.25">
      <c r="W201" s="3">
        <v>42731</v>
      </c>
      <c r="X201" s="2">
        <v>68.057500000000005</v>
      </c>
      <c r="Y201" s="2">
        <f t="shared" si="5"/>
        <v>4.7307108134205505E-3</v>
      </c>
    </row>
    <row r="202" spans="23:25" x14ac:dyDescent="0.25">
      <c r="W202" s="3">
        <v>42730</v>
      </c>
      <c r="X202" s="2">
        <v>67.7363</v>
      </c>
      <c r="Y202" s="2">
        <f t="shared" si="5"/>
        <v>-1.3086332553374012E-3</v>
      </c>
    </row>
    <row r="203" spans="23:25" x14ac:dyDescent="0.25">
      <c r="W203" s="3">
        <v>42727</v>
      </c>
      <c r="X203" s="2">
        <v>67.825000000000003</v>
      </c>
      <c r="Y203" s="2">
        <f t="shared" si="5"/>
        <v>-2.4297769933727289E-3</v>
      </c>
    </row>
    <row r="204" spans="23:25" x14ac:dyDescent="0.25">
      <c r="W204" s="3">
        <v>42726</v>
      </c>
      <c r="X204" s="2">
        <v>67.989999999999995</v>
      </c>
      <c r="Y204" s="2">
        <f t="shared" si="5"/>
        <v>1.1213815652703881E-3</v>
      </c>
    </row>
    <row r="205" spans="23:25" x14ac:dyDescent="0.25">
      <c r="W205" s="3">
        <v>42725</v>
      </c>
      <c r="X205" s="2">
        <v>67.913799999999995</v>
      </c>
      <c r="Y205" s="2">
        <f t="shared" si="5"/>
        <v>-1.8756197800336182E-3</v>
      </c>
    </row>
    <row r="206" spans="23:25" x14ac:dyDescent="0.25">
      <c r="W206" s="3">
        <v>42724</v>
      </c>
      <c r="X206" s="2">
        <v>68.041300000000007</v>
      </c>
      <c r="Y206" s="2">
        <f t="shared" si="5"/>
        <v>2.4470954990317116E-3</v>
      </c>
    </row>
    <row r="207" spans="23:25" x14ac:dyDescent="0.25">
      <c r="W207" s="3">
        <v>42723</v>
      </c>
      <c r="X207" s="2">
        <v>67.875</v>
      </c>
      <c r="Y207" s="2">
        <f t="shared" si="5"/>
        <v>1.5289767609176269E-3</v>
      </c>
    </row>
    <row r="208" spans="23:25" x14ac:dyDescent="0.25">
      <c r="W208" s="3">
        <v>42720</v>
      </c>
      <c r="X208" s="2">
        <v>67.771299999999997</v>
      </c>
      <c r="Y208" s="2">
        <f t="shared" si="5"/>
        <v>-9.3948444408998417E-4</v>
      </c>
    </row>
    <row r="209" spans="23:25" x14ac:dyDescent="0.25">
      <c r="W209" s="3">
        <v>42719</v>
      </c>
      <c r="X209" s="2">
        <v>67.834999999999994</v>
      </c>
      <c r="Y209" s="2">
        <f t="shared" si="5"/>
        <v>5.7658350156289777E-3</v>
      </c>
    </row>
    <row r="210" spans="23:25" x14ac:dyDescent="0.25">
      <c r="W210" s="3">
        <v>42718</v>
      </c>
      <c r="X210" s="2">
        <v>67.444999999999993</v>
      </c>
      <c r="Y210" s="2">
        <f t="shared" si="5"/>
        <v>-1.4075640357788639E-3</v>
      </c>
    </row>
    <row r="211" spans="23:25" x14ac:dyDescent="0.25">
      <c r="W211" s="3">
        <v>42717</v>
      </c>
      <c r="X211" s="2">
        <v>67.540000000000006</v>
      </c>
      <c r="Y211" s="2">
        <f t="shared" si="5"/>
        <v>1.8153868238947506E-3</v>
      </c>
    </row>
    <row r="212" spans="23:25" x14ac:dyDescent="0.25">
      <c r="W212" s="3">
        <v>42713</v>
      </c>
      <c r="X212" s="2">
        <v>67.417500000000004</v>
      </c>
      <c r="Y212" s="2">
        <f t="shared" si="5"/>
        <v>9.2748898299561131E-4</v>
      </c>
    </row>
    <row r="213" spans="23:25" x14ac:dyDescent="0.25">
      <c r="W213" s="3">
        <v>42712</v>
      </c>
      <c r="X213" s="2">
        <v>67.355000000000004</v>
      </c>
      <c r="Y213" s="2">
        <f t="shared" si="5"/>
        <v>-4.148461390625937E-3</v>
      </c>
    </row>
    <row r="214" spans="23:25" x14ac:dyDescent="0.25">
      <c r="W214" s="3">
        <v>42711</v>
      </c>
      <c r="X214" s="2">
        <v>67.635000000000005</v>
      </c>
      <c r="Y214" s="2">
        <f t="shared" si="5"/>
        <v>-3.9104340234932342E-3</v>
      </c>
    </row>
    <row r="215" spans="23:25" x14ac:dyDescent="0.25">
      <c r="W215" s="3">
        <v>42710</v>
      </c>
      <c r="X215" s="2">
        <v>67.900000000000006</v>
      </c>
      <c r="Y215" s="2">
        <f t="shared" si="5"/>
        <v>-4.6650956095372828E-3</v>
      </c>
    </row>
    <row r="216" spans="23:25" x14ac:dyDescent="0.25">
      <c r="W216" s="3">
        <v>42709</v>
      </c>
      <c r="X216" s="2">
        <v>68.217500000000001</v>
      </c>
      <c r="Y216" s="2">
        <f t="shared" si="5"/>
        <v>-1.0993642021437146E-4</v>
      </c>
    </row>
    <row r="217" spans="23:25" x14ac:dyDescent="0.25">
      <c r="W217" s="3">
        <v>42706</v>
      </c>
      <c r="X217" s="2">
        <v>68.224999999999994</v>
      </c>
      <c r="Y217" s="2">
        <f t="shared" si="5"/>
        <v>-1.7763619720463262E-3</v>
      </c>
    </row>
    <row r="218" spans="23:25" x14ac:dyDescent="0.25">
      <c r="W218" s="3">
        <v>42705</v>
      </c>
      <c r="X218" s="2">
        <v>68.346299999999999</v>
      </c>
      <c r="Y218" s="2">
        <f t="shared" si="5"/>
        <v>-6.2017773589777975E-4</v>
      </c>
    </row>
    <row r="219" spans="23:25" x14ac:dyDescent="0.25">
      <c r="W219" s="3">
        <v>42704</v>
      </c>
      <c r="X219" s="2">
        <v>68.3887</v>
      </c>
      <c r="Y219" s="2">
        <f t="shared" si="5"/>
        <v>-3.8863564713688971E-3</v>
      </c>
    </row>
    <row r="220" spans="23:25" x14ac:dyDescent="0.25">
      <c r="W220" s="3">
        <v>42703</v>
      </c>
      <c r="X220" s="2">
        <v>68.655000000000001</v>
      </c>
      <c r="Y220" s="2">
        <f t="shared" si="5"/>
        <v>-1.7463440369232487E-3</v>
      </c>
    </row>
    <row r="221" spans="23:25" x14ac:dyDescent="0.25">
      <c r="W221" s="3">
        <v>42702</v>
      </c>
      <c r="X221" s="2">
        <v>68.775000000000006</v>
      </c>
      <c r="Y221" s="2">
        <f t="shared" si="5"/>
        <v>4.4081020030548616E-3</v>
      </c>
    </row>
    <row r="222" spans="23:25" x14ac:dyDescent="0.25">
      <c r="W222" s="3">
        <v>42699</v>
      </c>
      <c r="X222" s="2">
        <v>68.472499999999997</v>
      </c>
      <c r="Y222" s="2">
        <f t="shared" si="5"/>
        <v>-4.0081674415604852E-3</v>
      </c>
    </row>
    <row r="223" spans="23:25" x14ac:dyDescent="0.25">
      <c r="W223" s="3">
        <v>42698</v>
      </c>
      <c r="X223" s="2">
        <v>68.747500000000002</v>
      </c>
      <c r="Y223" s="2">
        <f t="shared" si="5"/>
        <v>2.6581717973267098E-3</v>
      </c>
    </row>
    <row r="224" spans="23:25" x14ac:dyDescent="0.25">
      <c r="W224" s="3">
        <v>42697</v>
      </c>
      <c r="X224" s="2">
        <v>68.564999999999998</v>
      </c>
      <c r="Y224" s="2">
        <f t="shared" si="5"/>
        <v>4.5315089968763229E-3</v>
      </c>
    </row>
    <row r="225" spans="23:25" x14ac:dyDescent="0.25">
      <c r="W225" s="3">
        <v>42696</v>
      </c>
      <c r="X225" s="2">
        <v>68.254999999999995</v>
      </c>
      <c r="Y225" s="2">
        <f t="shared" si="5"/>
        <v>1.3194548168478377E-3</v>
      </c>
    </row>
    <row r="226" spans="23:25" x14ac:dyDescent="0.25">
      <c r="W226" s="3">
        <v>42695</v>
      </c>
      <c r="X226" s="2">
        <v>68.165000000000006</v>
      </c>
      <c r="Y226" s="2">
        <f t="shared" si="5"/>
        <v>4.0351424769385116E-4</v>
      </c>
    </row>
    <row r="227" spans="23:25" x14ac:dyDescent="0.25">
      <c r="W227" s="3">
        <v>42692</v>
      </c>
      <c r="X227" s="2">
        <v>68.137500000000003</v>
      </c>
      <c r="Y227" s="2">
        <f t="shared" si="5"/>
        <v>4.5600049596438881E-3</v>
      </c>
    </row>
    <row r="228" spans="23:25" x14ac:dyDescent="0.25">
      <c r="W228" s="3">
        <v>42691</v>
      </c>
      <c r="X228" s="2">
        <v>67.827500000000001</v>
      </c>
      <c r="Y228" s="2">
        <f t="shared" si="5"/>
        <v>-1.8044231663972034E-3</v>
      </c>
    </row>
    <row r="229" spans="23:25" x14ac:dyDescent="0.25">
      <c r="W229" s="3">
        <v>42690</v>
      </c>
      <c r="X229" s="2">
        <v>67.95</v>
      </c>
      <c r="Y229" s="2">
        <f t="shared" si="5"/>
        <v>3.0583880721732387E-3</v>
      </c>
    </row>
    <row r="230" spans="23:25" x14ac:dyDescent="0.25">
      <c r="W230" s="3">
        <v>42689</v>
      </c>
      <c r="X230" s="2">
        <v>67.742500000000007</v>
      </c>
      <c r="Y230" s="2">
        <f t="shared" si="5"/>
        <v>7.3532412157393569E-3</v>
      </c>
    </row>
    <row r="231" spans="23:25" x14ac:dyDescent="0.25">
      <c r="W231" s="3">
        <v>42685</v>
      </c>
      <c r="X231" s="2">
        <v>67.246200000000002</v>
      </c>
      <c r="Y231" s="2">
        <f t="shared" si="5"/>
        <v>9.2611168184700155E-3</v>
      </c>
    </row>
    <row r="232" spans="23:25" x14ac:dyDescent="0.25">
      <c r="W232" s="3">
        <v>42684</v>
      </c>
      <c r="X232" s="2">
        <v>66.626300000000001</v>
      </c>
      <c r="Y232" s="2">
        <f t="shared" si="5"/>
        <v>2.8753684474989616E-3</v>
      </c>
    </row>
    <row r="233" spans="23:25" x14ac:dyDescent="0.25">
      <c r="W233" s="3">
        <v>42683</v>
      </c>
      <c r="X233" s="2">
        <v>66.435000000000002</v>
      </c>
      <c r="Y233" s="2">
        <f t="shared" si="5"/>
        <v>-2.8183322865574824E-3</v>
      </c>
    </row>
    <row r="234" spans="23:25" x14ac:dyDescent="0.25">
      <c r="W234" s="3">
        <v>42682</v>
      </c>
      <c r="X234" s="2">
        <v>66.622500000000002</v>
      </c>
      <c r="Y234" s="2">
        <f t="shared" si="5"/>
        <v>-1.7246554964758922E-3</v>
      </c>
    </row>
    <row r="235" spans="23:25" x14ac:dyDescent="0.25">
      <c r="W235" s="3">
        <v>42681</v>
      </c>
      <c r="X235" s="2">
        <v>66.737499999999997</v>
      </c>
      <c r="Y235" s="2">
        <f t="shared" si="5"/>
        <v>4.4962344794336574E-4</v>
      </c>
    </row>
    <row r="236" spans="23:25" x14ac:dyDescent="0.25">
      <c r="W236" s="3">
        <v>42678</v>
      </c>
      <c r="X236" s="2">
        <v>66.707499999999996</v>
      </c>
      <c r="Y236" s="2">
        <f t="shared" si="5"/>
        <v>-6.5638236778039506E-4</v>
      </c>
    </row>
    <row r="237" spans="23:25" x14ac:dyDescent="0.25">
      <c r="W237" s="3">
        <v>42677</v>
      </c>
      <c r="X237" s="2">
        <v>66.751300000000001</v>
      </c>
      <c r="Y237" s="2">
        <f t="shared" si="5"/>
        <v>4.6901469565012379E-4</v>
      </c>
    </row>
    <row r="238" spans="23:25" x14ac:dyDescent="0.25">
      <c r="W238" s="3">
        <v>42676</v>
      </c>
      <c r="X238" s="2">
        <v>66.72</v>
      </c>
      <c r="Y238" s="2">
        <f t="shared" si="5"/>
        <v>5.5457173212096102E-5</v>
      </c>
    </row>
    <row r="239" spans="23:25" x14ac:dyDescent="0.25">
      <c r="W239" s="3">
        <v>42675</v>
      </c>
      <c r="X239" s="2">
        <v>66.716300000000004</v>
      </c>
      <c r="Y239" s="2">
        <f t="shared" si="5"/>
        <v>-9.5433363822933562E-4</v>
      </c>
    </row>
    <row r="240" spans="23:25" x14ac:dyDescent="0.25">
      <c r="W240" s="3">
        <v>42671</v>
      </c>
      <c r="X240" s="2">
        <v>66.78</v>
      </c>
      <c r="Y240" s="2">
        <f t="shared" si="5"/>
        <v>-1.3094148787228803E-3</v>
      </c>
    </row>
    <row r="241" spans="23:25" x14ac:dyDescent="0.25">
      <c r="W241" s="3">
        <v>42670</v>
      </c>
      <c r="X241" s="2">
        <v>66.867500000000007</v>
      </c>
      <c r="Y241" s="2">
        <f t="shared" si="5"/>
        <v>5.2356022138383038E-4</v>
      </c>
    </row>
    <row r="242" spans="23:25" x14ac:dyDescent="0.25">
      <c r="W242" s="3">
        <v>42669</v>
      </c>
      <c r="X242" s="2">
        <v>66.832499999999996</v>
      </c>
      <c r="Y242" s="2">
        <f t="shared" si="5"/>
        <v>1.1222714786481952E-4</v>
      </c>
    </row>
    <row r="243" spans="23:25" x14ac:dyDescent="0.25">
      <c r="W243" s="3">
        <v>42668</v>
      </c>
      <c r="X243" s="2">
        <v>66.825000000000003</v>
      </c>
      <c r="Y243" s="2">
        <f t="shared" si="5"/>
        <v>-4.1143798152923811E-4</v>
      </c>
    </row>
    <row r="244" spans="23:25" x14ac:dyDescent="0.25">
      <c r="W244" s="3">
        <v>42667</v>
      </c>
      <c r="X244" s="2">
        <v>66.852500000000006</v>
      </c>
      <c r="Y244" s="2">
        <f t="shared" si="5"/>
        <v>-5.6077912380464901E-4</v>
      </c>
    </row>
    <row r="245" spans="23:25" x14ac:dyDescent="0.25">
      <c r="W245" s="3">
        <v>42664</v>
      </c>
      <c r="X245" s="2">
        <v>66.89</v>
      </c>
      <c r="Y245" s="2">
        <f t="shared" si="5"/>
        <v>1.1967091929306849E-3</v>
      </c>
    </row>
    <row r="246" spans="23:25" x14ac:dyDescent="0.25">
      <c r="W246" s="3">
        <v>42663</v>
      </c>
      <c r="X246" s="2">
        <v>66.81</v>
      </c>
      <c r="Y246" s="2">
        <f t="shared" si="5"/>
        <v>1.985205259153992E-3</v>
      </c>
    </row>
    <row r="247" spans="23:25" x14ac:dyDescent="0.25">
      <c r="W247" s="3">
        <v>42662</v>
      </c>
      <c r="X247" s="2">
        <v>66.677499999999995</v>
      </c>
      <c r="Y247" s="2">
        <f t="shared" si="5"/>
        <v>-7.4959712666310011E-4</v>
      </c>
    </row>
    <row r="248" spans="23:25" x14ac:dyDescent="0.25">
      <c r="W248" s="3">
        <v>42661</v>
      </c>
      <c r="X248" s="2">
        <v>66.727500000000006</v>
      </c>
      <c r="Y248" s="2">
        <f t="shared" si="5"/>
        <v>-2.4323173254215558E-3</v>
      </c>
    </row>
    <row r="249" spans="23:25" x14ac:dyDescent="0.25">
      <c r="W249" s="3">
        <v>42660</v>
      </c>
      <c r="X249" s="2">
        <v>66.89</v>
      </c>
      <c r="Y249" s="2">
        <f t="shared" si="5"/>
        <v>2.619663935932711E-3</v>
      </c>
    </row>
    <row r="250" spans="23:25" x14ac:dyDescent="0.25">
      <c r="W250" s="3">
        <v>42657</v>
      </c>
      <c r="X250" s="2">
        <v>66.715000000000003</v>
      </c>
      <c r="Y250" s="2">
        <f t="shared" si="5"/>
        <v>-3.310111723217378E-3</v>
      </c>
    </row>
    <row r="251" spans="23:25" x14ac:dyDescent="0.25">
      <c r="W251" s="3">
        <v>42656</v>
      </c>
      <c r="X251" s="2">
        <v>66.936199999999999</v>
      </c>
      <c r="Y251" s="2">
        <f t="shared" si="5"/>
        <v>6.0298377048896906E-3</v>
      </c>
    </row>
    <row r="252" spans="23:25" x14ac:dyDescent="0.25">
      <c r="W252" s="3">
        <v>42653</v>
      </c>
      <c r="X252" s="2">
        <v>66.533799999999999</v>
      </c>
      <c r="Y252" s="2">
        <f t="shared" si="5"/>
        <v>-2.2699508616460117E-3</v>
      </c>
    </row>
    <row r="253" spans="23:25" x14ac:dyDescent="0.25">
      <c r="W253" s="3">
        <v>42650</v>
      </c>
      <c r="X253" s="2">
        <v>66.685000000000002</v>
      </c>
      <c r="Y253" s="2">
        <f t="shared" si="5"/>
        <v>-2.2491284722014996E-4</v>
      </c>
    </row>
    <row r="254" spans="23:25" x14ac:dyDescent="0.25">
      <c r="W254" s="3">
        <v>42649</v>
      </c>
      <c r="X254" s="2">
        <v>66.7</v>
      </c>
      <c r="Y254" s="2">
        <f t="shared" si="5"/>
        <v>2.890229664288947E-3</v>
      </c>
    </row>
    <row r="255" spans="23:25" x14ac:dyDescent="0.25">
      <c r="W255" s="3">
        <v>42648</v>
      </c>
      <c r="X255" s="2">
        <v>66.507499999999993</v>
      </c>
      <c r="Y255" s="2">
        <f t="shared" si="5"/>
        <v>6.9640452032987779E-4</v>
      </c>
    </row>
    <row r="256" spans="23:25" x14ac:dyDescent="0.25">
      <c r="W256" s="3">
        <v>42647</v>
      </c>
      <c r="X256" s="2">
        <v>66.461200000000005</v>
      </c>
      <c r="Y256" s="2">
        <f t="shared" si="5"/>
        <v>-1.8054386022999106E-3</v>
      </c>
    </row>
    <row r="257" spans="23:25" x14ac:dyDescent="0.25">
      <c r="W257" s="3">
        <v>42646</v>
      </c>
      <c r="X257" s="2">
        <v>66.581299999999999</v>
      </c>
      <c r="Y257" s="2">
        <f t="shared" si="5"/>
        <v>-4.5047548448371832E-4</v>
      </c>
    </row>
    <row r="258" spans="23:25" x14ac:dyDescent="0.25">
      <c r="W258" s="3">
        <v>42643</v>
      </c>
      <c r="X258" s="2">
        <v>66.6113</v>
      </c>
      <c r="Y258" s="2">
        <f t="shared" si="5"/>
        <v>-3.6518622428862958E-3</v>
      </c>
    </row>
    <row r="259" spans="23:25" x14ac:dyDescent="0.25">
      <c r="W259" s="3">
        <v>42642</v>
      </c>
      <c r="X259" s="2">
        <v>66.855000000000004</v>
      </c>
      <c r="Y259" s="2">
        <f t="shared" si="5"/>
        <v>5.8506017470663042E-3</v>
      </c>
    </row>
    <row r="260" spans="23:25" x14ac:dyDescent="0.25">
      <c r="W260" s="3">
        <v>42641</v>
      </c>
      <c r="X260" s="2">
        <v>66.465000000000003</v>
      </c>
      <c r="Y260" s="2">
        <f t="shared" si="5"/>
        <v>-3.3846674887341168E-4</v>
      </c>
    </row>
    <row r="261" spans="23:25" x14ac:dyDescent="0.25">
      <c r="W261" s="3">
        <v>42640</v>
      </c>
      <c r="X261" s="2">
        <v>66.487499999999997</v>
      </c>
      <c r="Y261" s="2">
        <f t="shared" si="5"/>
        <v>-1.8782875544646909E-3</v>
      </c>
    </row>
    <row r="262" spans="23:25" x14ac:dyDescent="0.25">
      <c r="W262" s="3">
        <v>42639</v>
      </c>
      <c r="X262" s="2">
        <v>66.612499999999997</v>
      </c>
      <c r="Y262" s="2">
        <f t="shared" ref="Y262:Y325" si="6">LN(X262/X263)</f>
        <v>-6.3781494273970163E-4</v>
      </c>
    </row>
    <row r="263" spans="23:25" x14ac:dyDescent="0.25">
      <c r="W263" s="3">
        <v>42636</v>
      </c>
      <c r="X263" s="2">
        <v>66.655000000000001</v>
      </c>
      <c r="Y263" s="2">
        <f t="shared" si="6"/>
        <v>-1.5001500178150659E-4</v>
      </c>
    </row>
    <row r="264" spans="23:25" x14ac:dyDescent="0.25">
      <c r="W264" s="3">
        <v>42635</v>
      </c>
      <c r="X264" s="2">
        <v>66.665000000000006</v>
      </c>
      <c r="Y264" s="2">
        <f t="shared" si="6"/>
        <v>-5.3289096844023167E-3</v>
      </c>
    </row>
    <row r="265" spans="23:25" x14ac:dyDescent="0.25">
      <c r="W265" s="3">
        <v>42634</v>
      </c>
      <c r="X265" s="2">
        <v>67.021199999999993</v>
      </c>
      <c r="Y265" s="2">
        <f t="shared" si="6"/>
        <v>7.3113867420339688E-5</v>
      </c>
    </row>
    <row r="266" spans="23:25" x14ac:dyDescent="0.25">
      <c r="W266" s="3">
        <v>42633</v>
      </c>
      <c r="X266" s="2">
        <v>67.016300000000001</v>
      </c>
      <c r="Y266" s="2">
        <f t="shared" si="6"/>
        <v>7.2844630705958945E-4</v>
      </c>
    </row>
    <row r="267" spans="23:25" x14ac:dyDescent="0.25">
      <c r="W267" s="3">
        <v>42632</v>
      </c>
      <c r="X267" s="2">
        <v>66.967500000000001</v>
      </c>
      <c r="Y267" s="2">
        <f t="shared" si="6"/>
        <v>-2.6128665160502152E-4</v>
      </c>
    </row>
    <row r="268" spans="23:25" x14ac:dyDescent="0.25">
      <c r="W268" s="3">
        <v>42629</v>
      </c>
      <c r="X268" s="2">
        <v>66.984999999999999</v>
      </c>
      <c r="Y268" s="2">
        <f t="shared" si="6"/>
        <v>-5.9697039307392459E-4</v>
      </c>
    </row>
    <row r="269" spans="23:25" x14ac:dyDescent="0.25">
      <c r="W269" s="3">
        <v>42628</v>
      </c>
      <c r="X269" s="2">
        <v>67.025000000000006</v>
      </c>
      <c r="Y269" s="2">
        <f t="shared" si="6"/>
        <v>1.9414581964404213E-3</v>
      </c>
    </row>
    <row r="270" spans="23:25" x14ac:dyDescent="0.25">
      <c r="W270" s="3">
        <v>42627</v>
      </c>
      <c r="X270" s="2">
        <v>66.894999999999996</v>
      </c>
      <c r="Y270" s="2">
        <f t="shared" si="6"/>
        <v>-4.304328008419834E-4</v>
      </c>
    </row>
    <row r="271" spans="23:25" x14ac:dyDescent="0.25">
      <c r="W271" s="3">
        <v>42625</v>
      </c>
      <c r="X271" s="2">
        <v>66.9238</v>
      </c>
      <c r="Y271" s="2">
        <f t="shared" si="6"/>
        <v>3.687094048192464E-3</v>
      </c>
    </row>
    <row r="272" spans="23:25" x14ac:dyDescent="0.25">
      <c r="W272" s="3">
        <v>42622</v>
      </c>
      <c r="X272" s="2">
        <v>66.677499999999995</v>
      </c>
      <c r="Y272" s="2">
        <f t="shared" si="6"/>
        <v>3.8121386829296292E-3</v>
      </c>
    </row>
    <row r="273" spans="23:25" x14ac:dyDescent="0.25">
      <c r="W273" s="3">
        <v>42621</v>
      </c>
      <c r="X273" s="2">
        <v>66.4238</v>
      </c>
      <c r="Y273" s="2">
        <f t="shared" si="6"/>
        <v>8.4794716782463097E-4</v>
      </c>
    </row>
    <row r="274" spans="23:25" x14ac:dyDescent="0.25">
      <c r="W274" s="3">
        <v>42620</v>
      </c>
      <c r="X274" s="2">
        <v>66.367500000000007</v>
      </c>
      <c r="Y274" s="2">
        <f t="shared" si="6"/>
        <v>-2.3703380362749661E-3</v>
      </c>
    </row>
    <row r="275" spans="23:25" x14ac:dyDescent="0.25">
      <c r="W275" s="3">
        <v>42619</v>
      </c>
      <c r="X275" s="2">
        <v>66.525000000000006</v>
      </c>
      <c r="Y275" s="2">
        <f t="shared" si="6"/>
        <v>-4.499445161229799E-3</v>
      </c>
    </row>
    <row r="276" spans="23:25" x14ac:dyDescent="0.25">
      <c r="W276" s="3">
        <v>42615</v>
      </c>
      <c r="X276" s="2">
        <v>66.825000000000003</v>
      </c>
      <c r="Y276" s="2">
        <f t="shared" si="6"/>
        <v>-2.0002428486979649E-3</v>
      </c>
    </row>
    <row r="277" spans="23:25" x14ac:dyDescent="0.25">
      <c r="W277" s="3">
        <v>42614</v>
      </c>
      <c r="X277" s="2">
        <v>66.958799999999997</v>
      </c>
      <c r="Y277" s="2">
        <f t="shared" si="6"/>
        <v>-7.3176650707615116E-5</v>
      </c>
    </row>
    <row r="278" spans="23:25" x14ac:dyDescent="0.25">
      <c r="W278" s="3">
        <v>42613</v>
      </c>
      <c r="X278" s="2">
        <v>66.963700000000003</v>
      </c>
      <c r="Y278" s="2">
        <f t="shared" si="6"/>
        <v>-1.0089929584702569E-3</v>
      </c>
    </row>
    <row r="279" spans="23:25" x14ac:dyDescent="0.25">
      <c r="W279" s="3">
        <v>42612</v>
      </c>
      <c r="X279" s="2">
        <v>67.031300000000002</v>
      </c>
      <c r="Y279" s="2">
        <f t="shared" si="6"/>
        <v>-2.160832269103199E-3</v>
      </c>
    </row>
    <row r="280" spans="23:25" x14ac:dyDescent="0.25">
      <c r="W280" s="3">
        <v>42611</v>
      </c>
      <c r="X280" s="2">
        <v>67.176299999999998</v>
      </c>
      <c r="Y280" s="2">
        <f t="shared" si="6"/>
        <v>1.752151526596455E-3</v>
      </c>
    </row>
    <row r="281" spans="23:25" x14ac:dyDescent="0.25">
      <c r="W281" s="3">
        <v>42608</v>
      </c>
      <c r="X281" s="2">
        <v>67.058700000000002</v>
      </c>
      <c r="Y281" s="2">
        <f t="shared" si="6"/>
        <v>5.5177062461688827E-5</v>
      </c>
    </row>
    <row r="282" spans="23:25" x14ac:dyDescent="0.25">
      <c r="W282" s="3">
        <v>42607</v>
      </c>
      <c r="X282" s="2">
        <v>67.055000000000007</v>
      </c>
      <c r="Y282" s="2">
        <f t="shared" si="6"/>
        <v>-6.9023969561201129E-4</v>
      </c>
    </row>
    <row r="283" spans="23:25" x14ac:dyDescent="0.25">
      <c r="W283" s="3">
        <v>42606</v>
      </c>
      <c r="X283" s="2">
        <v>67.101299999999995</v>
      </c>
      <c r="Y283" s="2">
        <f t="shared" si="6"/>
        <v>5.7839746759827577E-4</v>
      </c>
    </row>
    <row r="284" spans="23:25" x14ac:dyDescent="0.25">
      <c r="W284" s="3">
        <v>42605</v>
      </c>
      <c r="X284" s="2">
        <v>67.0625</v>
      </c>
      <c r="Y284" s="2">
        <f t="shared" si="6"/>
        <v>-1.8428489066642209E-3</v>
      </c>
    </row>
    <row r="285" spans="23:25" x14ac:dyDescent="0.25">
      <c r="W285" s="3">
        <v>42604</v>
      </c>
      <c r="X285" s="2">
        <v>67.186199999999999</v>
      </c>
      <c r="Y285" s="2">
        <f t="shared" si="6"/>
        <v>1.8622339966974228E-3</v>
      </c>
    </row>
    <row r="286" spans="23:25" x14ac:dyDescent="0.25">
      <c r="W286" s="3">
        <v>42601</v>
      </c>
      <c r="X286" s="2">
        <v>67.061199999999999</v>
      </c>
      <c r="Y286" s="2">
        <f t="shared" si="6"/>
        <v>3.7528653634980075E-3</v>
      </c>
    </row>
    <row r="287" spans="23:25" x14ac:dyDescent="0.25">
      <c r="W287" s="3">
        <v>42600</v>
      </c>
      <c r="X287" s="2">
        <v>66.81</v>
      </c>
      <c r="Y287" s="2">
        <f t="shared" si="6"/>
        <v>6.7377880145853733E-4</v>
      </c>
    </row>
    <row r="288" spans="23:25" x14ac:dyDescent="0.25">
      <c r="W288" s="3">
        <v>42598</v>
      </c>
      <c r="X288" s="2">
        <v>66.765000000000001</v>
      </c>
      <c r="Y288" s="2">
        <f t="shared" si="6"/>
        <v>-1.3171879944800012E-3</v>
      </c>
    </row>
    <row r="289" spans="23:25" x14ac:dyDescent="0.25">
      <c r="W289" s="3">
        <v>42597</v>
      </c>
      <c r="X289" s="2">
        <v>66.852999999999994</v>
      </c>
      <c r="Y289" s="2">
        <f t="shared" si="6"/>
        <v>-5.338649179412832E-4</v>
      </c>
    </row>
    <row r="290" spans="23:25" x14ac:dyDescent="0.25">
      <c r="W290" s="3">
        <v>42594</v>
      </c>
      <c r="X290" s="2">
        <v>66.8887</v>
      </c>
      <c r="Y290" s="2">
        <f t="shared" si="6"/>
        <v>6.7148975285906789E-4</v>
      </c>
    </row>
    <row r="291" spans="23:25" x14ac:dyDescent="0.25">
      <c r="W291" s="3">
        <v>42593</v>
      </c>
      <c r="X291" s="2">
        <v>66.843800000000002</v>
      </c>
      <c r="Y291" s="2">
        <f t="shared" si="6"/>
        <v>1.9287391011054186E-3</v>
      </c>
    </row>
    <row r="292" spans="23:25" x14ac:dyDescent="0.25">
      <c r="W292" s="3">
        <v>42592</v>
      </c>
      <c r="X292" s="2">
        <v>66.715000000000003</v>
      </c>
      <c r="Y292" s="2">
        <f t="shared" si="6"/>
        <v>-1.9092905861860733E-3</v>
      </c>
    </row>
    <row r="293" spans="23:25" x14ac:dyDescent="0.25">
      <c r="W293" s="3">
        <v>42591</v>
      </c>
      <c r="X293" s="2">
        <v>66.842500000000001</v>
      </c>
      <c r="Y293" s="2">
        <f t="shared" si="6"/>
        <v>-3.7400654515736417E-5</v>
      </c>
    </row>
    <row r="294" spans="23:25" x14ac:dyDescent="0.25">
      <c r="W294" s="3">
        <v>42590</v>
      </c>
      <c r="X294" s="2">
        <v>66.844999999999999</v>
      </c>
      <c r="Y294" s="2">
        <f t="shared" si="6"/>
        <v>1.0297768030800166E-3</v>
      </c>
    </row>
    <row r="295" spans="23:25" x14ac:dyDescent="0.25">
      <c r="W295" s="3">
        <v>42587</v>
      </c>
      <c r="X295" s="2">
        <v>66.776200000000003</v>
      </c>
      <c r="Y295" s="2">
        <f t="shared" si="6"/>
        <v>-2.1137877493384001E-3</v>
      </c>
    </row>
    <row r="296" spans="23:25" x14ac:dyDescent="0.25">
      <c r="W296" s="3">
        <v>42586</v>
      </c>
      <c r="X296" s="2">
        <v>66.917500000000004</v>
      </c>
      <c r="Y296" s="2">
        <f t="shared" si="6"/>
        <v>-1.1201554453316648E-3</v>
      </c>
    </row>
    <row r="297" spans="23:25" x14ac:dyDescent="0.25">
      <c r="W297" s="3">
        <v>42585</v>
      </c>
      <c r="X297" s="2">
        <v>66.992500000000007</v>
      </c>
      <c r="Y297" s="2">
        <f t="shared" si="6"/>
        <v>3.7761995034480684E-3</v>
      </c>
    </row>
    <row r="298" spans="23:25" x14ac:dyDescent="0.25">
      <c r="W298" s="3">
        <v>42584</v>
      </c>
      <c r="X298" s="2">
        <v>66.739999999999995</v>
      </c>
      <c r="Y298" s="2">
        <f t="shared" si="6"/>
        <v>-5.5437480395833165E-5</v>
      </c>
    </row>
    <row r="299" spans="23:25" x14ac:dyDescent="0.25">
      <c r="W299" s="3">
        <v>42583</v>
      </c>
      <c r="X299" s="2">
        <v>66.743700000000004</v>
      </c>
      <c r="Y299" s="2">
        <f t="shared" si="6"/>
        <v>-3.7580789369476859E-3</v>
      </c>
    </row>
    <row r="300" spans="23:25" x14ac:dyDescent="0.25">
      <c r="W300" s="3">
        <v>42580</v>
      </c>
      <c r="X300" s="2">
        <v>66.995000000000005</v>
      </c>
      <c r="Y300" s="2">
        <f t="shared" si="6"/>
        <v>-5.9688131295309612E-4</v>
      </c>
    </row>
    <row r="301" spans="23:25" x14ac:dyDescent="0.25">
      <c r="W301" s="3">
        <v>42579</v>
      </c>
      <c r="X301" s="2">
        <v>67.034999999999997</v>
      </c>
      <c r="Y301" s="2">
        <f t="shared" si="6"/>
        <v>-1.6589498764113906E-3</v>
      </c>
    </row>
    <row r="302" spans="23:25" x14ac:dyDescent="0.25">
      <c r="W302" s="3">
        <v>42578</v>
      </c>
      <c r="X302" s="2">
        <v>67.146299999999997</v>
      </c>
      <c r="Y302" s="2">
        <f t="shared" si="6"/>
        <v>-1.914875683033733E-3</v>
      </c>
    </row>
    <row r="303" spans="23:25" x14ac:dyDescent="0.25">
      <c r="W303" s="3">
        <v>42577</v>
      </c>
      <c r="X303" s="2">
        <v>67.275000000000006</v>
      </c>
      <c r="Y303" s="2">
        <f t="shared" si="6"/>
        <v>-1.1691416312351213E-3</v>
      </c>
    </row>
    <row r="304" spans="23:25" x14ac:dyDescent="0.25">
      <c r="W304" s="3">
        <v>42576</v>
      </c>
      <c r="X304" s="2">
        <v>67.353700000000003</v>
      </c>
      <c r="Y304" s="2">
        <f t="shared" si="6"/>
        <v>4.0525216320222539E-3</v>
      </c>
    </row>
    <row r="305" spans="23:25" x14ac:dyDescent="0.25">
      <c r="W305" s="3">
        <v>42573</v>
      </c>
      <c r="X305" s="2">
        <v>67.081299999999999</v>
      </c>
      <c r="Y305" s="2">
        <f t="shared" si="6"/>
        <v>-1.4330534231404067E-3</v>
      </c>
    </row>
    <row r="306" spans="23:25" x14ac:dyDescent="0.25">
      <c r="W306" s="3">
        <v>42572</v>
      </c>
      <c r="X306" s="2">
        <v>67.177499999999995</v>
      </c>
      <c r="Y306" s="2">
        <f t="shared" si="6"/>
        <v>-2.9767442080293768E-4</v>
      </c>
    </row>
    <row r="307" spans="23:25" x14ac:dyDescent="0.25">
      <c r="W307" s="3">
        <v>42571</v>
      </c>
      <c r="X307" s="2">
        <v>67.197500000000005</v>
      </c>
      <c r="Y307" s="2">
        <f t="shared" si="6"/>
        <v>1.3402332522495192E-3</v>
      </c>
    </row>
    <row r="308" spans="23:25" x14ac:dyDescent="0.25">
      <c r="W308" s="3">
        <v>42570</v>
      </c>
      <c r="X308" s="2">
        <v>67.107500000000002</v>
      </c>
      <c r="Y308" s="2">
        <f t="shared" si="6"/>
        <v>-1.3030287951511712E-3</v>
      </c>
    </row>
    <row r="309" spans="23:25" x14ac:dyDescent="0.25">
      <c r="W309" s="3">
        <v>42569</v>
      </c>
      <c r="X309" s="2">
        <v>67.194999999999993</v>
      </c>
      <c r="Y309" s="2">
        <f t="shared" si="6"/>
        <v>1.8440982925540341E-3</v>
      </c>
    </row>
    <row r="310" spans="23:25" x14ac:dyDescent="0.25">
      <c r="W310" s="3">
        <v>42566</v>
      </c>
      <c r="X310" s="2">
        <v>67.071200000000005</v>
      </c>
      <c r="Y310" s="2">
        <f t="shared" si="6"/>
        <v>2.3495178177717403E-3</v>
      </c>
    </row>
    <row r="311" spans="23:25" x14ac:dyDescent="0.25">
      <c r="W311" s="3">
        <v>42565</v>
      </c>
      <c r="X311" s="2">
        <v>66.913799999999995</v>
      </c>
      <c r="Y311" s="2">
        <f t="shared" si="6"/>
        <v>-2.1079542742019767E-3</v>
      </c>
    </row>
    <row r="312" spans="23:25" x14ac:dyDescent="0.25">
      <c r="W312" s="3">
        <v>42564</v>
      </c>
      <c r="X312" s="2">
        <v>67.055000000000007</v>
      </c>
      <c r="Y312" s="2">
        <f t="shared" si="6"/>
        <v>-1.9174804200716169E-3</v>
      </c>
    </row>
    <row r="313" spans="23:25" x14ac:dyDescent="0.25">
      <c r="W313" s="3">
        <v>42563</v>
      </c>
      <c r="X313" s="2">
        <v>67.183700000000002</v>
      </c>
      <c r="Y313" s="2">
        <f t="shared" si="6"/>
        <v>7.0726678593512277E-4</v>
      </c>
    </row>
    <row r="314" spans="23:25" x14ac:dyDescent="0.25">
      <c r="W314" s="3">
        <v>42562</v>
      </c>
      <c r="X314" s="2">
        <v>67.136200000000002</v>
      </c>
      <c r="Y314" s="2">
        <f t="shared" si="6"/>
        <v>-3.4764231755284431E-3</v>
      </c>
    </row>
    <row r="315" spans="23:25" x14ac:dyDescent="0.25">
      <c r="W315" s="3">
        <v>42559</v>
      </c>
      <c r="X315" s="2">
        <v>67.37</v>
      </c>
      <c r="Y315" s="2">
        <f t="shared" si="6"/>
        <v>-4.0811026963731778E-4</v>
      </c>
    </row>
    <row r="316" spans="23:25" x14ac:dyDescent="0.25">
      <c r="W316" s="3">
        <v>42558</v>
      </c>
      <c r="X316" s="2">
        <v>67.397499999999994</v>
      </c>
      <c r="Y316" s="2">
        <f t="shared" si="6"/>
        <v>-8.5278364857448261E-4</v>
      </c>
    </row>
    <row r="317" spans="23:25" x14ac:dyDescent="0.25">
      <c r="W317" s="3">
        <v>42556</v>
      </c>
      <c r="X317" s="2">
        <v>67.454999999999998</v>
      </c>
      <c r="Y317" s="2">
        <f t="shared" si="6"/>
        <v>2.8206669532741023E-3</v>
      </c>
    </row>
    <row r="318" spans="23:25" x14ac:dyDescent="0.25">
      <c r="W318" s="3">
        <v>42555</v>
      </c>
      <c r="X318" s="2">
        <v>67.265000000000001</v>
      </c>
      <c r="Y318" s="2">
        <f t="shared" si="6"/>
        <v>-8.1732738509892201E-4</v>
      </c>
    </row>
    <row r="319" spans="23:25" x14ac:dyDescent="0.25">
      <c r="W319" s="3">
        <v>42552</v>
      </c>
      <c r="X319" s="2">
        <v>67.319999999999993</v>
      </c>
      <c r="Y319" s="2">
        <f t="shared" si="6"/>
        <v>-3.0405303560742439E-3</v>
      </c>
    </row>
    <row r="320" spans="23:25" x14ac:dyDescent="0.25">
      <c r="W320" s="3">
        <v>42551</v>
      </c>
      <c r="X320" s="2">
        <v>67.525000000000006</v>
      </c>
      <c r="Y320" s="2">
        <f t="shared" si="6"/>
        <v>-2.3666899590701691E-3</v>
      </c>
    </row>
    <row r="321" spans="23:25" x14ac:dyDescent="0.25">
      <c r="W321" s="3">
        <v>42550</v>
      </c>
      <c r="X321" s="2">
        <v>67.685000000000002</v>
      </c>
      <c r="Y321" s="2">
        <f t="shared" si="6"/>
        <v>-3.9443420412490241E-3</v>
      </c>
    </row>
    <row r="322" spans="23:25" x14ac:dyDescent="0.25">
      <c r="W322" s="3">
        <v>42549</v>
      </c>
      <c r="X322" s="2">
        <v>67.952500000000001</v>
      </c>
      <c r="Y322" s="2">
        <f t="shared" si="6"/>
        <v>1.1037730653788135E-4</v>
      </c>
    </row>
    <row r="323" spans="23:25" x14ac:dyDescent="0.25">
      <c r="W323" s="3">
        <v>42548</v>
      </c>
      <c r="X323" s="2">
        <v>67.944999999999993</v>
      </c>
      <c r="Y323" s="2">
        <f t="shared" si="6"/>
        <v>-3.50221982510632E-4</v>
      </c>
    </row>
    <row r="324" spans="23:25" x14ac:dyDescent="0.25">
      <c r="W324" s="3">
        <v>42545</v>
      </c>
      <c r="X324" s="2">
        <v>67.968800000000002</v>
      </c>
      <c r="Y324" s="2">
        <f t="shared" si="6"/>
        <v>1.061242720484284E-2</v>
      </c>
    </row>
    <row r="325" spans="23:25" x14ac:dyDescent="0.25">
      <c r="W325" s="3">
        <v>42544</v>
      </c>
      <c r="X325" s="2">
        <v>67.251300000000001</v>
      </c>
      <c r="Y325" s="2">
        <f t="shared" si="6"/>
        <v>-3.3949085276391015E-3</v>
      </c>
    </row>
    <row r="326" spans="23:25" x14ac:dyDescent="0.25">
      <c r="W326" s="3">
        <v>42543</v>
      </c>
      <c r="X326" s="2">
        <v>67.48</v>
      </c>
      <c r="Y326" s="2">
        <f t="shared" ref="Y326:Y389" si="7">LN(X326/X327)</f>
        <v>-1.481810775474218E-4</v>
      </c>
    </row>
    <row r="327" spans="23:25" x14ac:dyDescent="0.25">
      <c r="W327" s="3">
        <v>42542</v>
      </c>
      <c r="X327" s="2">
        <v>67.489999999999995</v>
      </c>
      <c r="Y327" s="2">
        <f t="shared" si="7"/>
        <v>2.5413803737695004E-3</v>
      </c>
    </row>
    <row r="328" spans="23:25" x14ac:dyDescent="0.25">
      <c r="W328" s="3">
        <v>42541</v>
      </c>
      <c r="X328" s="2">
        <v>67.318700000000007</v>
      </c>
      <c r="Y328" s="2">
        <f t="shared" si="7"/>
        <v>3.477586339110595E-3</v>
      </c>
    </row>
    <row r="329" spans="23:25" x14ac:dyDescent="0.25">
      <c r="W329" s="3">
        <v>42538</v>
      </c>
      <c r="X329" s="2">
        <v>67.084999999999994</v>
      </c>
      <c r="Y329" s="2">
        <f t="shared" si="7"/>
        <v>-2.865384786811369E-3</v>
      </c>
    </row>
    <row r="330" spans="23:25" x14ac:dyDescent="0.25">
      <c r="W330" s="3">
        <v>42537</v>
      </c>
      <c r="X330" s="2">
        <v>67.277500000000003</v>
      </c>
      <c r="Y330" s="2">
        <f t="shared" si="7"/>
        <v>1.8597044711157981E-3</v>
      </c>
    </row>
    <row r="331" spans="23:25" x14ac:dyDescent="0.25">
      <c r="W331" s="3">
        <v>42536</v>
      </c>
      <c r="X331" s="2">
        <v>67.152500000000003</v>
      </c>
      <c r="Y331" s="2">
        <f t="shared" si="7"/>
        <v>-1.7110553200002873E-3</v>
      </c>
    </row>
    <row r="332" spans="23:25" x14ac:dyDescent="0.25">
      <c r="W332" s="3">
        <v>42535</v>
      </c>
      <c r="X332" s="2">
        <v>67.267499999999998</v>
      </c>
      <c r="Y332" s="2">
        <f t="shared" si="7"/>
        <v>1.8972161262419411E-3</v>
      </c>
    </row>
    <row r="333" spans="23:25" x14ac:dyDescent="0.25">
      <c r="W333" s="3">
        <v>42534</v>
      </c>
      <c r="X333" s="2">
        <v>67.14</v>
      </c>
      <c r="Y333" s="2">
        <f t="shared" si="7"/>
        <v>5.675892758254533E-3</v>
      </c>
    </row>
    <row r="334" spans="23:25" x14ac:dyDescent="0.25">
      <c r="W334" s="3">
        <v>42531</v>
      </c>
      <c r="X334" s="2">
        <v>66.760000000000005</v>
      </c>
      <c r="Y334" s="2">
        <f t="shared" si="7"/>
        <v>5.9934074314300521E-4</v>
      </c>
    </row>
    <row r="335" spans="23:25" x14ac:dyDescent="0.25">
      <c r="W335" s="3">
        <v>42530</v>
      </c>
      <c r="X335" s="2">
        <v>66.72</v>
      </c>
      <c r="Y335" s="2">
        <f t="shared" si="7"/>
        <v>1.0317070867274041E-3</v>
      </c>
    </row>
    <row r="336" spans="23:25" x14ac:dyDescent="0.25">
      <c r="W336" s="3">
        <v>42529</v>
      </c>
      <c r="X336" s="2">
        <v>66.651200000000003</v>
      </c>
      <c r="Y336" s="2">
        <f t="shared" si="7"/>
        <v>-1.8736786682419873E-3</v>
      </c>
    </row>
    <row r="337" spans="23:25" x14ac:dyDescent="0.25">
      <c r="W337" s="3">
        <v>42528</v>
      </c>
      <c r="X337" s="2">
        <v>66.776200000000003</v>
      </c>
      <c r="Y337" s="2">
        <f t="shared" si="7"/>
        <v>-3.0100124629735621E-3</v>
      </c>
    </row>
    <row r="338" spans="23:25" x14ac:dyDescent="0.25">
      <c r="W338" s="3">
        <v>42527</v>
      </c>
      <c r="X338" s="2">
        <v>66.977500000000006</v>
      </c>
      <c r="Y338" s="2">
        <f t="shared" si="7"/>
        <v>-4.2089642171441394E-3</v>
      </c>
    </row>
    <row r="339" spans="23:25" x14ac:dyDescent="0.25">
      <c r="W339" s="3">
        <v>42524</v>
      </c>
      <c r="X339" s="2">
        <v>67.260000000000005</v>
      </c>
      <c r="Y339" s="2">
        <f t="shared" si="7"/>
        <v>-4.4593088810312054E-4</v>
      </c>
    </row>
    <row r="340" spans="23:25" x14ac:dyDescent="0.25">
      <c r="W340" s="3">
        <v>42523</v>
      </c>
      <c r="X340" s="2">
        <v>67.290000000000006</v>
      </c>
      <c r="Y340" s="2">
        <f t="shared" si="7"/>
        <v>-2.431281894780115E-3</v>
      </c>
    </row>
    <row r="341" spans="23:25" x14ac:dyDescent="0.25">
      <c r="W341" s="3">
        <v>42522</v>
      </c>
      <c r="X341" s="2">
        <v>67.453800000000001</v>
      </c>
      <c r="Y341" s="2">
        <f t="shared" si="7"/>
        <v>2.8772127828832622E-3</v>
      </c>
    </row>
    <row r="342" spans="23:25" x14ac:dyDescent="0.25">
      <c r="W342" s="3">
        <v>42521</v>
      </c>
      <c r="X342" s="2">
        <v>67.260000000000005</v>
      </c>
      <c r="Y342" s="2">
        <f t="shared" si="7"/>
        <v>1.3583410988585838E-3</v>
      </c>
    </row>
    <row r="343" spans="23:25" x14ac:dyDescent="0.25">
      <c r="W343" s="3">
        <v>42520</v>
      </c>
      <c r="X343" s="2">
        <v>67.168700000000001</v>
      </c>
      <c r="Y343" s="2">
        <f t="shared" si="7"/>
        <v>1.9924941597404319E-3</v>
      </c>
    </row>
    <row r="344" spans="23:25" x14ac:dyDescent="0.25">
      <c r="W344" s="3">
        <v>42517</v>
      </c>
      <c r="X344" s="2">
        <v>67.034999999999997</v>
      </c>
      <c r="Y344" s="2">
        <f t="shared" si="7"/>
        <v>-2.1234989817984678E-3</v>
      </c>
    </row>
    <row r="345" spans="23:25" x14ac:dyDescent="0.25">
      <c r="W345" s="3">
        <v>42516</v>
      </c>
      <c r="X345" s="2">
        <v>67.177499999999995</v>
      </c>
      <c r="Y345" s="2">
        <f t="shared" si="7"/>
        <v>-2.3417908666821278E-3</v>
      </c>
    </row>
    <row r="346" spans="23:25" x14ac:dyDescent="0.25">
      <c r="W346" s="3">
        <v>42515</v>
      </c>
      <c r="X346" s="2">
        <v>67.334999999999994</v>
      </c>
      <c r="Y346" s="2">
        <f t="shared" si="7"/>
        <v>-6.2180968726720407E-3</v>
      </c>
    </row>
    <row r="347" spans="23:25" x14ac:dyDescent="0.25">
      <c r="W347" s="3">
        <v>42514</v>
      </c>
      <c r="X347" s="2">
        <v>67.754999999999995</v>
      </c>
      <c r="Y347" s="2">
        <f t="shared" si="7"/>
        <v>3.8447367138867354E-3</v>
      </c>
    </row>
    <row r="348" spans="23:25" x14ac:dyDescent="0.25">
      <c r="W348" s="3">
        <v>42513</v>
      </c>
      <c r="X348" s="2">
        <v>67.495000000000005</v>
      </c>
      <c r="Y348" s="2">
        <f t="shared" si="7"/>
        <v>7.2179536012119221E-4</v>
      </c>
    </row>
    <row r="349" spans="23:25" x14ac:dyDescent="0.25">
      <c r="W349" s="3">
        <v>42510</v>
      </c>
      <c r="X349" s="2">
        <v>67.446299999999994</v>
      </c>
      <c r="Y349" s="2">
        <f t="shared" si="7"/>
        <v>1.1140988042046343E-3</v>
      </c>
    </row>
    <row r="350" spans="23:25" x14ac:dyDescent="0.25">
      <c r="W350" s="3">
        <v>42509</v>
      </c>
      <c r="X350" s="2">
        <v>67.371200000000002</v>
      </c>
      <c r="Y350" s="2">
        <f t="shared" si="7"/>
        <v>5.7489131675154282E-3</v>
      </c>
    </row>
    <row r="351" spans="23:25" x14ac:dyDescent="0.25">
      <c r="W351" s="3">
        <v>42508</v>
      </c>
      <c r="X351" s="2">
        <v>66.984999999999999</v>
      </c>
      <c r="Y351" s="2">
        <f t="shared" si="7"/>
        <v>1.6435085127784708E-3</v>
      </c>
    </row>
    <row r="352" spans="23:25" x14ac:dyDescent="0.25">
      <c r="W352" s="3">
        <v>42507</v>
      </c>
      <c r="X352" s="2">
        <v>66.875</v>
      </c>
      <c r="Y352" s="2">
        <f t="shared" si="7"/>
        <v>1.0472771753131875E-3</v>
      </c>
    </row>
    <row r="353" spans="23:25" x14ac:dyDescent="0.25">
      <c r="W353" s="3">
        <v>42506</v>
      </c>
      <c r="X353" s="2">
        <v>66.805000000000007</v>
      </c>
      <c r="Y353" s="2">
        <f t="shared" si="7"/>
        <v>4.6863759825261541E-4</v>
      </c>
    </row>
    <row r="354" spans="23:25" x14ac:dyDescent="0.25">
      <c r="W354" s="3">
        <v>42503</v>
      </c>
      <c r="X354" s="2">
        <v>66.773700000000005</v>
      </c>
      <c r="Y354" s="2">
        <f t="shared" si="7"/>
        <v>2.2294079565963569E-3</v>
      </c>
    </row>
    <row r="355" spans="23:25" x14ac:dyDescent="0.25">
      <c r="W355" s="3">
        <v>42502</v>
      </c>
      <c r="X355" s="2">
        <v>66.625</v>
      </c>
      <c r="Y355" s="2">
        <f t="shared" si="7"/>
        <v>9.0096860212820855E-4</v>
      </c>
    </row>
    <row r="356" spans="23:25" x14ac:dyDescent="0.25">
      <c r="W356" s="3">
        <v>42501</v>
      </c>
      <c r="X356" s="2">
        <v>66.564999999999998</v>
      </c>
      <c r="Y356" s="2">
        <f t="shared" si="7"/>
        <v>-1.7066477078816239E-3</v>
      </c>
    </row>
    <row r="357" spans="23:25" x14ac:dyDescent="0.25">
      <c r="W357" s="3">
        <v>42500</v>
      </c>
      <c r="X357" s="2">
        <v>66.678700000000006</v>
      </c>
      <c r="Y357" s="2">
        <f t="shared" si="7"/>
        <v>1.4437813363648421E-3</v>
      </c>
    </row>
    <row r="358" spans="23:25" x14ac:dyDescent="0.25">
      <c r="W358" s="3">
        <v>42499</v>
      </c>
      <c r="X358" s="2">
        <v>66.582499999999996</v>
      </c>
      <c r="Y358" s="2">
        <f t="shared" si="7"/>
        <v>4.1310675641457632E-4</v>
      </c>
    </row>
    <row r="359" spans="23:25" x14ac:dyDescent="0.25">
      <c r="W359" s="3">
        <v>42496</v>
      </c>
      <c r="X359" s="2">
        <v>66.555000000000007</v>
      </c>
      <c r="Y359" s="2">
        <f t="shared" si="7"/>
        <v>-1.953252654022354E-5</v>
      </c>
    </row>
    <row r="360" spans="23:25" x14ac:dyDescent="0.25">
      <c r="W360" s="3">
        <v>42495</v>
      </c>
      <c r="X360" s="2">
        <v>66.556299999999993</v>
      </c>
      <c r="Y360" s="2">
        <f t="shared" si="7"/>
        <v>1.95325265403352E-5</v>
      </c>
    </row>
    <row r="361" spans="23:25" x14ac:dyDescent="0.25">
      <c r="W361" s="3">
        <v>42494</v>
      </c>
      <c r="X361" s="2">
        <v>66.555000000000007</v>
      </c>
      <c r="Y361" s="2">
        <f t="shared" si="7"/>
        <v>1.9175461292720761E-3</v>
      </c>
    </row>
    <row r="362" spans="23:25" x14ac:dyDescent="0.25">
      <c r="W362" s="3">
        <v>42493</v>
      </c>
      <c r="X362" s="2">
        <v>66.427499999999995</v>
      </c>
      <c r="Y362" s="2">
        <f t="shared" si="7"/>
        <v>-3.9584200852072637E-4</v>
      </c>
    </row>
    <row r="363" spans="23:25" x14ac:dyDescent="0.25">
      <c r="W363" s="3">
        <v>42492</v>
      </c>
      <c r="X363" s="2">
        <v>66.453800000000001</v>
      </c>
      <c r="Y363" s="2">
        <f t="shared" si="7"/>
        <v>1.8646858407666916E-3</v>
      </c>
    </row>
    <row r="364" spans="23:25" x14ac:dyDescent="0.25">
      <c r="W364" s="3">
        <v>42489</v>
      </c>
      <c r="X364" s="2">
        <v>66.33</v>
      </c>
      <c r="Y364" s="2">
        <f t="shared" si="7"/>
        <v>-2.879913590888562E-3</v>
      </c>
    </row>
    <row r="365" spans="23:25" x14ac:dyDescent="0.25">
      <c r="W365" s="3">
        <v>42488</v>
      </c>
      <c r="X365" s="2">
        <v>66.521299999999997</v>
      </c>
      <c r="Y365" s="2">
        <f t="shared" si="7"/>
        <v>1.0347904044133859E-3</v>
      </c>
    </row>
    <row r="366" spans="23:25" x14ac:dyDescent="0.25">
      <c r="W366" s="3">
        <v>42487</v>
      </c>
      <c r="X366" s="2">
        <v>66.452500000000001</v>
      </c>
      <c r="Y366" s="2">
        <f t="shared" si="7"/>
        <v>-1.070868423132962E-3</v>
      </c>
    </row>
    <row r="367" spans="23:25" x14ac:dyDescent="0.25">
      <c r="W367" s="3">
        <v>42486</v>
      </c>
      <c r="X367" s="2">
        <v>66.523700000000005</v>
      </c>
      <c r="Y367" s="2">
        <f t="shared" si="7"/>
        <v>-1.4090306459451395E-3</v>
      </c>
    </row>
    <row r="368" spans="23:25" x14ac:dyDescent="0.25">
      <c r="W368" s="3">
        <v>42485</v>
      </c>
      <c r="X368" s="2">
        <v>66.617500000000007</v>
      </c>
      <c r="Y368" s="2">
        <f t="shared" si="7"/>
        <v>2.0105009582120112E-3</v>
      </c>
    </row>
    <row r="369" spans="23:25" x14ac:dyDescent="0.25">
      <c r="W369" s="3">
        <v>42482</v>
      </c>
      <c r="X369" s="2">
        <v>66.483699999999999</v>
      </c>
      <c r="Y369" s="2">
        <f t="shared" si="7"/>
        <v>1.335052392515148E-3</v>
      </c>
    </row>
    <row r="370" spans="23:25" x14ac:dyDescent="0.25">
      <c r="W370" s="3">
        <v>42481</v>
      </c>
      <c r="X370" s="2">
        <v>66.394999999999996</v>
      </c>
      <c r="Y370" s="2">
        <f t="shared" si="7"/>
        <v>2.6195889846270816E-3</v>
      </c>
    </row>
    <row r="371" spans="23:25" x14ac:dyDescent="0.25">
      <c r="W371" s="3">
        <v>42480</v>
      </c>
      <c r="X371" s="2">
        <v>66.221299999999999</v>
      </c>
      <c r="Y371" s="2">
        <f t="shared" si="7"/>
        <v>-4.9889464179272312E-3</v>
      </c>
    </row>
    <row r="372" spans="23:25" x14ac:dyDescent="0.25">
      <c r="W372" s="3">
        <v>42478</v>
      </c>
      <c r="X372" s="2">
        <v>66.552499999999995</v>
      </c>
      <c r="Y372" s="2">
        <f t="shared" si="7"/>
        <v>-1.3889151803905694E-3</v>
      </c>
    </row>
    <row r="373" spans="23:25" x14ac:dyDescent="0.25">
      <c r="W373" s="3">
        <v>42473</v>
      </c>
      <c r="X373" s="2">
        <v>66.644999999999996</v>
      </c>
      <c r="Y373" s="2">
        <f t="shared" si="7"/>
        <v>3.2869626569381675E-3</v>
      </c>
    </row>
    <row r="374" spans="23:25" x14ac:dyDescent="0.25">
      <c r="W374" s="3">
        <v>42472</v>
      </c>
      <c r="X374" s="2">
        <v>66.426299999999998</v>
      </c>
      <c r="Y374" s="2">
        <f t="shared" si="7"/>
        <v>-7.3763242605435488E-5</v>
      </c>
    </row>
    <row r="375" spans="23:25" x14ac:dyDescent="0.25">
      <c r="W375" s="3">
        <v>42471</v>
      </c>
      <c r="X375" s="2">
        <v>66.431200000000004</v>
      </c>
      <c r="Y375" s="2">
        <f t="shared" si="7"/>
        <v>-5.4628075222290257E-4</v>
      </c>
    </row>
    <row r="376" spans="23:25" x14ac:dyDescent="0.25">
      <c r="W376" s="3">
        <v>42467</v>
      </c>
      <c r="X376" s="2">
        <v>66.467500000000001</v>
      </c>
      <c r="Y376" s="2">
        <f t="shared" si="7"/>
        <v>-2.8919664857220244E-3</v>
      </c>
    </row>
    <row r="377" spans="23:25" x14ac:dyDescent="0.25">
      <c r="W377" s="3">
        <v>42466</v>
      </c>
      <c r="X377" s="2">
        <v>66.66</v>
      </c>
      <c r="Y377" s="2">
        <f t="shared" si="7"/>
        <v>2.9671940491367232E-3</v>
      </c>
    </row>
    <row r="378" spans="23:25" x14ac:dyDescent="0.25">
      <c r="W378" s="3">
        <v>42465</v>
      </c>
      <c r="X378" s="2">
        <v>66.462500000000006</v>
      </c>
      <c r="Y378" s="2">
        <f t="shared" si="7"/>
        <v>3.8818900387368534E-3</v>
      </c>
    </row>
    <row r="379" spans="23:25" x14ac:dyDescent="0.25">
      <c r="W379" s="3">
        <v>42464</v>
      </c>
      <c r="X379" s="2">
        <v>66.204999999999998</v>
      </c>
      <c r="Y379" s="2">
        <f t="shared" si="7"/>
        <v>-6.4173951353987653E-4</v>
      </c>
    </row>
    <row r="380" spans="23:25" x14ac:dyDescent="0.25">
      <c r="W380" s="3">
        <v>42460</v>
      </c>
      <c r="X380" s="2">
        <v>66.247500000000002</v>
      </c>
      <c r="Y380" s="2">
        <f t="shared" si="7"/>
        <v>-2.073399042605483E-3</v>
      </c>
    </row>
    <row r="381" spans="23:25" x14ac:dyDescent="0.25">
      <c r="W381" s="3">
        <v>42459</v>
      </c>
      <c r="X381" s="2">
        <v>66.385000000000005</v>
      </c>
      <c r="Y381" s="2">
        <f t="shared" si="7"/>
        <v>-2.3141088147421158E-3</v>
      </c>
    </row>
    <row r="382" spans="23:25" x14ac:dyDescent="0.25">
      <c r="W382" s="3">
        <v>42458</v>
      </c>
      <c r="X382" s="2">
        <v>66.538799999999995</v>
      </c>
      <c r="Y382" s="2">
        <f t="shared" si="7"/>
        <v>-4.6878945000451461E-4</v>
      </c>
    </row>
    <row r="383" spans="23:25" x14ac:dyDescent="0.25">
      <c r="W383" s="3">
        <v>42457</v>
      </c>
      <c r="X383" s="2">
        <v>66.569999999999993</v>
      </c>
      <c r="Y383" s="2">
        <f t="shared" si="7"/>
        <v>-9.9394781098934774E-4</v>
      </c>
    </row>
    <row r="384" spans="23:25" x14ac:dyDescent="0.25">
      <c r="W384" s="3">
        <v>42452</v>
      </c>
      <c r="X384" s="2">
        <v>66.636200000000002</v>
      </c>
      <c r="Y384" s="2">
        <f t="shared" si="7"/>
        <v>-1.2193139008901473E-3</v>
      </c>
    </row>
    <row r="385" spans="23:25" x14ac:dyDescent="0.25">
      <c r="W385" s="3">
        <v>42451</v>
      </c>
      <c r="X385" s="2">
        <v>66.717500000000001</v>
      </c>
      <c r="Y385" s="2">
        <f t="shared" si="7"/>
        <v>2.739162328786E-3</v>
      </c>
    </row>
    <row r="386" spans="23:25" x14ac:dyDescent="0.25">
      <c r="W386" s="3">
        <v>42450</v>
      </c>
      <c r="X386" s="2">
        <v>66.534999999999997</v>
      </c>
      <c r="Y386" s="2">
        <f t="shared" si="7"/>
        <v>4.3144497904337665E-4</v>
      </c>
    </row>
    <row r="387" spans="23:25" x14ac:dyDescent="0.25">
      <c r="W387" s="3">
        <v>42447</v>
      </c>
      <c r="X387" s="2">
        <v>66.506299999999996</v>
      </c>
      <c r="Y387" s="2">
        <f t="shared" si="7"/>
        <v>-3.6006868042373816E-3</v>
      </c>
    </row>
    <row r="388" spans="23:25" x14ac:dyDescent="0.25">
      <c r="W388" s="3">
        <v>42446</v>
      </c>
      <c r="X388" s="2">
        <v>66.746200000000002</v>
      </c>
      <c r="Y388" s="2">
        <f t="shared" si="7"/>
        <v>-7.2965784549334882E-3</v>
      </c>
    </row>
    <row r="389" spans="23:25" x14ac:dyDescent="0.25">
      <c r="W389" s="3">
        <v>42445</v>
      </c>
      <c r="X389" s="2">
        <v>67.234999999999999</v>
      </c>
      <c r="Y389" s="2">
        <f t="shared" si="7"/>
        <v>-2.2463039042602325E-3</v>
      </c>
    </row>
    <row r="390" spans="23:25" x14ac:dyDescent="0.25">
      <c r="W390" s="3">
        <v>42444</v>
      </c>
      <c r="X390" s="2">
        <v>67.386200000000002</v>
      </c>
      <c r="Y390" s="2">
        <f t="shared" ref="Y390:Y453" si="8">LN(X390/X391)</f>
        <v>4.1816923303241568E-3</v>
      </c>
    </row>
    <row r="391" spans="23:25" x14ac:dyDescent="0.25">
      <c r="W391" s="3">
        <v>42443</v>
      </c>
      <c r="X391" s="2">
        <v>67.105000000000004</v>
      </c>
      <c r="Y391" s="2">
        <f t="shared" si="8"/>
        <v>7.6327460421103622E-4</v>
      </c>
    </row>
    <row r="392" spans="23:25" x14ac:dyDescent="0.25">
      <c r="W392" s="3">
        <v>42440</v>
      </c>
      <c r="X392" s="2">
        <v>67.053799999999995</v>
      </c>
      <c r="Y392" s="2">
        <f t="shared" si="8"/>
        <v>-2.0429268203703141E-4</v>
      </c>
    </row>
    <row r="393" spans="23:25" x14ac:dyDescent="0.25">
      <c r="W393" s="3">
        <v>42439</v>
      </c>
      <c r="X393" s="2">
        <v>67.067499999999995</v>
      </c>
      <c r="Y393" s="2">
        <f t="shared" si="8"/>
        <v>-2.1968619786208472E-3</v>
      </c>
    </row>
    <row r="394" spans="23:25" x14ac:dyDescent="0.25">
      <c r="W394" s="3">
        <v>42438</v>
      </c>
      <c r="X394" s="2">
        <v>67.215000000000003</v>
      </c>
      <c r="Y394" s="2">
        <f t="shared" si="8"/>
        <v>-1.9515275442625751E-3</v>
      </c>
    </row>
    <row r="395" spans="23:25" x14ac:dyDescent="0.25">
      <c r="W395" s="3">
        <v>42437</v>
      </c>
      <c r="X395" s="2">
        <v>67.346299999999999</v>
      </c>
      <c r="Y395" s="2">
        <f t="shared" si="8"/>
        <v>3.7384388975575554E-3</v>
      </c>
    </row>
    <row r="396" spans="23:25" x14ac:dyDescent="0.25">
      <c r="W396" s="3">
        <v>42433</v>
      </c>
      <c r="X396" s="2">
        <v>67.094999999999999</v>
      </c>
      <c r="Y396" s="2">
        <f t="shared" si="8"/>
        <v>-3.6255829743580244E-3</v>
      </c>
    </row>
    <row r="397" spans="23:25" x14ac:dyDescent="0.25">
      <c r="W397" s="3">
        <v>42432</v>
      </c>
      <c r="X397" s="2">
        <v>67.338700000000003</v>
      </c>
      <c r="Y397" s="2">
        <f t="shared" si="8"/>
        <v>-3.0766996703750185E-3</v>
      </c>
    </row>
    <row r="398" spans="23:25" x14ac:dyDescent="0.25">
      <c r="W398" s="3">
        <v>42431</v>
      </c>
      <c r="X398" s="2">
        <v>67.546199999999999</v>
      </c>
      <c r="Y398" s="2">
        <f t="shared" si="8"/>
        <v>-4.7086295522741021E-3</v>
      </c>
    </row>
    <row r="399" spans="23:25" x14ac:dyDescent="0.25">
      <c r="W399" s="3">
        <v>42430</v>
      </c>
      <c r="X399" s="2">
        <v>67.864999999999995</v>
      </c>
      <c r="Y399" s="2">
        <f t="shared" si="8"/>
        <v>-8.1812801556737074E-3</v>
      </c>
    </row>
    <row r="400" spans="23:25" x14ac:dyDescent="0.25">
      <c r="W400" s="3">
        <v>42429</v>
      </c>
      <c r="X400" s="2">
        <v>68.422499999999999</v>
      </c>
      <c r="Y400" s="2">
        <f t="shared" si="8"/>
        <v>-3.0644655699037138E-3</v>
      </c>
    </row>
    <row r="401" spans="23:25" x14ac:dyDescent="0.25">
      <c r="W401" s="3">
        <v>42426</v>
      </c>
      <c r="X401" s="2">
        <v>68.632499999999993</v>
      </c>
      <c r="Y401" s="2">
        <f t="shared" si="8"/>
        <v>-1.1285655674787602E-3</v>
      </c>
    </row>
    <row r="402" spans="23:25" x14ac:dyDescent="0.25">
      <c r="W402" s="3">
        <v>42425</v>
      </c>
      <c r="X402" s="2">
        <v>68.709999999999994</v>
      </c>
      <c r="Y402" s="2">
        <f t="shared" si="8"/>
        <v>2.149011007535475E-3</v>
      </c>
    </row>
    <row r="403" spans="23:25" x14ac:dyDescent="0.25">
      <c r="W403" s="3">
        <v>42424</v>
      </c>
      <c r="X403" s="2">
        <v>68.5625</v>
      </c>
      <c r="Y403" s="2">
        <f t="shared" si="8"/>
        <v>-3.4561027900248192E-4</v>
      </c>
    </row>
    <row r="404" spans="23:25" x14ac:dyDescent="0.25">
      <c r="W404" s="3">
        <v>42423</v>
      </c>
      <c r="X404" s="2">
        <v>68.586200000000005</v>
      </c>
      <c r="Y404" s="2">
        <f t="shared" si="8"/>
        <v>-2.7407005868708748E-4</v>
      </c>
    </row>
    <row r="405" spans="23:25" x14ac:dyDescent="0.25">
      <c r="W405" s="3">
        <v>42422</v>
      </c>
      <c r="X405" s="2">
        <v>68.605000000000004</v>
      </c>
      <c r="Y405" s="2">
        <f t="shared" si="8"/>
        <v>2.0062382479300832E-3</v>
      </c>
    </row>
    <row r="406" spans="23:25" x14ac:dyDescent="0.25">
      <c r="W406" s="3">
        <v>42418</v>
      </c>
      <c r="X406" s="2">
        <v>68.467500000000001</v>
      </c>
      <c r="Y406" s="2">
        <f t="shared" si="8"/>
        <v>-1.8986930420047777E-5</v>
      </c>
    </row>
    <row r="407" spans="23:25" x14ac:dyDescent="0.25">
      <c r="W407" s="3">
        <v>42417</v>
      </c>
      <c r="X407" s="2">
        <v>68.468800000000002</v>
      </c>
      <c r="Y407" s="2">
        <f t="shared" si="8"/>
        <v>1.2612231150112298E-3</v>
      </c>
    </row>
    <row r="408" spans="23:25" x14ac:dyDescent="0.25">
      <c r="W408" s="3">
        <v>42416</v>
      </c>
      <c r="X408" s="2">
        <v>68.382499999999993</v>
      </c>
      <c r="Y408" s="2">
        <f t="shared" si="8"/>
        <v>4.7272748678574821E-3</v>
      </c>
    </row>
    <row r="409" spans="23:25" x14ac:dyDescent="0.25">
      <c r="W409" s="3">
        <v>42415</v>
      </c>
      <c r="X409" s="2">
        <v>68.06</v>
      </c>
      <c r="Y409" s="2">
        <f t="shared" si="8"/>
        <v>-2.5679606173174036E-3</v>
      </c>
    </row>
    <row r="410" spans="23:25" x14ac:dyDescent="0.25">
      <c r="W410" s="3">
        <v>42412</v>
      </c>
      <c r="X410" s="2">
        <v>68.234999999999999</v>
      </c>
      <c r="Y410" s="2">
        <f t="shared" si="8"/>
        <v>-9.5213688666722458E-4</v>
      </c>
    </row>
    <row r="411" spans="23:25" x14ac:dyDescent="0.25">
      <c r="W411" s="3">
        <v>42411</v>
      </c>
      <c r="X411" s="2">
        <v>68.3</v>
      </c>
      <c r="Y411" s="2">
        <f t="shared" si="8"/>
        <v>6.536691043410231E-3</v>
      </c>
    </row>
    <row r="412" spans="23:25" x14ac:dyDescent="0.25">
      <c r="W412" s="3">
        <v>42410</v>
      </c>
      <c r="X412" s="2">
        <v>67.855000000000004</v>
      </c>
      <c r="Y412" s="2">
        <f t="shared" si="8"/>
        <v>-6.4381304538228378E-4</v>
      </c>
    </row>
    <row r="413" spans="23:25" x14ac:dyDescent="0.25">
      <c r="W413" s="3">
        <v>42409</v>
      </c>
      <c r="X413" s="2">
        <v>67.898700000000005</v>
      </c>
      <c r="Y413" s="2">
        <f t="shared" si="8"/>
        <v>-6.0807415372152195E-4</v>
      </c>
    </row>
    <row r="414" spans="23:25" x14ac:dyDescent="0.25">
      <c r="W414" s="3">
        <v>42408</v>
      </c>
      <c r="X414" s="2">
        <v>67.94</v>
      </c>
      <c r="Y414" s="2">
        <f t="shared" si="8"/>
        <v>4.2229163370579642E-3</v>
      </c>
    </row>
    <row r="415" spans="23:25" x14ac:dyDescent="0.25">
      <c r="W415" s="3">
        <v>42405</v>
      </c>
      <c r="X415" s="2">
        <v>67.653700000000001</v>
      </c>
      <c r="Y415" s="2">
        <f t="shared" si="8"/>
        <v>1.2927083592832421E-3</v>
      </c>
    </row>
    <row r="416" spans="23:25" x14ac:dyDescent="0.25">
      <c r="W416" s="3">
        <v>42404</v>
      </c>
      <c r="X416" s="2">
        <v>67.566299999999998</v>
      </c>
      <c r="Y416" s="2">
        <f t="shared" si="8"/>
        <v>-7.4639756481280767E-3</v>
      </c>
    </row>
    <row r="417" spans="23:25" x14ac:dyDescent="0.25">
      <c r="W417" s="3">
        <v>42403</v>
      </c>
      <c r="X417" s="2">
        <v>68.072500000000005</v>
      </c>
      <c r="Y417" s="2">
        <f t="shared" si="8"/>
        <v>1.3229945702452938E-3</v>
      </c>
    </row>
    <row r="418" spans="23:25" x14ac:dyDescent="0.25">
      <c r="W418" s="3">
        <v>42402</v>
      </c>
      <c r="X418" s="2">
        <v>67.982500000000002</v>
      </c>
      <c r="Y418" s="2">
        <f t="shared" si="8"/>
        <v>2.0983276303318428E-3</v>
      </c>
    </row>
    <row r="419" spans="23:25" x14ac:dyDescent="0.25">
      <c r="W419" s="3">
        <v>42401</v>
      </c>
      <c r="X419" s="2">
        <v>67.84</v>
      </c>
      <c r="Y419" s="2">
        <f t="shared" si="8"/>
        <v>7.0042212510908219E-4</v>
      </c>
    </row>
    <row r="420" spans="23:25" x14ac:dyDescent="0.25">
      <c r="W420" s="3">
        <v>42398</v>
      </c>
      <c r="X420" s="2">
        <v>67.792500000000004</v>
      </c>
      <c r="Y420" s="2">
        <f t="shared" si="8"/>
        <v>-6.35949723586339E-3</v>
      </c>
    </row>
    <row r="421" spans="23:25" x14ac:dyDescent="0.25">
      <c r="W421" s="3">
        <v>42397</v>
      </c>
      <c r="X421" s="2">
        <v>68.224999999999994</v>
      </c>
      <c r="Y421" s="2">
        <f t="shared" si="8"/>
        <v>2.5683374969270511E-3</v>
      </c>
    </row>
    <row r="422" spans="23:25" x14ac:dyDescent="0.25">
      <c r="W422" s="3">
        <v>42396</v>
      </c>
      <c r="X422" s="2">
        <v>68.05</v>
      </c>
      <c r="Y422" s="2">
        <f t="shared" si="8"/>
        <v>3.1467533336219308E-3</v>
      </c>
    </row>
    <row r="423" spans="23:25" x14ac:dyDescent="0.25">
      <c r="W423" s="3">
        <v>42394</v>
      </c>
      <c r="X423" s="2">
        <v>67.836200000000005</v>
      </c>
      <c r="Y423" s="2">
        <f t="shared" si="8"/>
        <v>3.0443041770046326E-3</v>
      </c>
    </row>
    <row r="424" spans="23:25" x14ac:dyDescent="0.25">
      <c r="W424" s="3">
        <v>42391</v>
      </c>
      <c r="X424" s="2">
        <v>67.63</v>
      </c>
      <c r="Y424" s="2">
        <f t="shared" si="8"/>
        <v>-5.8236130824615298E-3</v>
      </c>
    </row>
    <row r="425" spans="23:25" x14ac:dyDescent="0.25">
      <c r="W425" s="3">
        <v>42390</v>
      </c>
      <c r="X425" s="2">
        <v>68.025000000000006</v>
      </c>
      <c r="Y425" s="2">
        <f t="shared" si="8"/>
        <v>9.0007418451644016E-4</v>
      </c>
    </row>
    <row r="426" spans="23:25" x14ac:dyDescent="0.25">
      <c r="W426" s="3">
        <v>42389</v>
      </c>
      <c r="X426" s="2">
        <v>67.963800000000006</v>
      </c>
      <c r="Y426" s="2">
        <f t="shared" si="8"/>
        <v>4.6825506379337368E-3</v>
      </c>
    </row>
    <row r="427" spans="23:25" x14ac:dyDescent="0.25">
      <c r="W427" s="3">
        <v>42388</v>
      </c>
      <c r="X427" s="2">
        <v>67.646299999999997</v>
      </c>
      <c r="Y427" s="2">
        <f t="shared" si="8"/>
        <v>-6.2807063942897298E-4</v>
      </c>
    </row>
    <row r="428" spans="23:25" x14ac:dyDescent="0.25">
      <c r="W428" s="3">
        <v>42387</v>
      </c>
      <c r="X428" s="2">
        <v>67.688800000000001</v>
      </c>
      <c r="Y428" s="2">
        <f t="shared" si="8"/>
        <v>1.2387856755675603E-3</v>
      </c>
    </row>
    <row r="429" spans="23:25" x14ac:dyDescent="0.25">
      <c r="W429" s="3">
        <v>42384</v>
      </c>
      <c r="X429" s="2">
        <v>67.605000000000004</v>
      </c>
      <c r="Y429" s="2">
        <f t="shared" si="8"/>
        <v>4.5960051250424627E-3</v>
      </c>
    </row>
    <row r="430" spans="23:25" x14ac:dyDescent="0.25">
      <c r="W430" s="3">
        <v>42383</v>
      </c>
      <c r="X430" s="2">
        <v>67.295000000000002</v>
      </c>
      <c r="Y430" s="2">
        <f t="shared" si="8"/>
        <v>6.5792898757917615E-3</v>
      </c>
    </row>
    <row r="431" spans="23:25" x14ac:dyDescent="0.25">
      <c r="W431" s="3">
        <v>42382</v>
      </c>
      <c r="X431" s="2">
        <v>66.853700000000003</v>
      </c>
      <c r="Y431" s="2">
        <f t="shared" si="8"/>
        <v>-2.4378625599995123E-4</v>
      </c>
    </row>
    <row r="432" spans="23:25" x14ac:dyDescent="0.25">
      <c r="W432" s="3">
        <v>42381</v>
      </c>
      <c r="X432" s="2">
        <v>66.87</v>
      </c>
      <c r="Y432" s="2">
        <f t="shared" si="8"/>
        <v>9.1712448275927435E-4</v>
      </c>
    </row>
    <row r="433" spans="23:25" x14ac:dyDescent="0.25">
      <c r="W433" s="3">
        <v>42380</v>
      </c>
      <c r="X433" s="2">
        <v>66.808700000000002</v>
      </c>
      <c r="Y433" s="2">
        <f t="shared" si="8"/>
        <v>2.6033465514375951E-3</v>
      </c>
    </row>
    <row r="434" spans="23:25" x14ac:dyDescent="0.25">
      <c r="W434" s="3">
        <v>42377</v>
      </c>
      <c r="X434" s="2">
        <v>66.635000000000005</v>
      </c>
      <c r="Y434" s="2">
        <f t="shared" si="8"/>
        <v>-4.3620489152426528E-3</v>
      </c>
    </row>
    <row r="435" spans="23:25" x14ac:dyDescent="0.25">
      <c r="W435" s="3">
        <v>42376</v>
      </c>
      <c r="X435" s="2">
        <v>66.926299999999998</v>
      </c>
      <c r="Y435" s="2">
        <f t="shared" si="8"/>
        <v>1.4399324239543015E-3</v>
      </c>
    </row>
    <row r="436" spans="23:25" x14ac:dyDescent="0.25">
      <c r="W436" s="3">
        <v>42375</v>
      </c>
      <c r="X436" s="2">
        <v>66.83</v>
      </c>
      <c r="Y436" s="2">
        <f t="shared" si="8"/>
        <v>3.5030610754579012E-3</v>
      </c>
    </row>
    <row r="437" spans="23:25" x14ac:dyDescent="0.25">
      <c r="W437" s="3">
        <v>42374</v>
      </c>
      <c r="X437" s="2">
        <v>66.596299999999999</v>
      </c>
      <c r="Y437" s="2">
        <f t="shared" si="8"/>
        <v>-3.1828534549699713E-4</v>
      </c>
    </row>
    <row r="438" spans="23:25" x14ac:dyDescent="0.25">
      <c r="W438" s="3">
        <v>42373</v>
      </c>
      <c r="X438" s="2">
        <v>66.617500000000007</v>
      </c>
      <c r="Y438" s="2">
        <f t="shared" si="8"/>
        <v>7.1935982393709691E-3</v>
      </c>
    </row>
    <row r="439" spans="23:25" x14ac:dyDescent="0.25">
      <c r="W439" s="3">
        <v>42370</v>
      </c>
      <c r="X439" s="2">
        <v>66.14</v>
      </c>
      <c r="Y439" s="2">
        <f t="shared" si="8"/>
        <v>-2.0711492760389725E-4</v>
      </c>
    </row>
    <row r="440" spans="23:25" x14ac:dyDescent="0.25">
      <c r="W440" s="3">
        <v>42369</v>
      </c>
      <c r="X440" s="2">
        <v>66.153700000000001</v>
      </c>
      <c r="Y440" s="2">
        <f t="shared" si="8"/>
        <v>-3.5279632672669597E-3</v>
      </c>
    </row>
    <row r="441" spans="23:25" x14ac:dyDescent="0.25">
      <c r="W441" s="3">
        <v>42368</v>
      </c>
      <c r="X441" s="2">
        <v>66.387500000000003</v>
      </c>
      <c r="Y441" s="2">
        <f t="shared" si="8"/>
        <v>-1.1296669377314317E-4</v>
      </c>
    </row>
    <row r="442" spans="23:25" x14ac:dyDescent="0.25">
      <c r="W442" s="3">
        <v>42367</v>
      </c>
      <c r="X442" s="2">
        <v>66.394999999999996</v>
      </c>
      <c r="Y442" s="2">
        <f t="shared" si="8"/>
        <v>2.9790545628723174E-3</v>
      </c>
    </row>
    <row r="443" spans="23:25" x14ac:dyDescent="0.25">
      <c r="W443" s="3">
        <v>42366</v>
      </c>
      <c r="X443" s="2">
        <v>66.197500000000005</v>
      </c>
      <c r="Y443" s="2">
        <f t="shared" si="8"/>
        <v>-1.8881105733618511E-4</v>
      </c>
    </row>
    <row r="444" spans="23:25" x14ac:dyDescent="0.25">
      <c r="W444" s="3">
        <v>42361</v>
      </c>
      <c r="X444" s="2">
        <v>66.209999999999994</v>
      </c>
      <c r="Y444" s="2">
        <f t="shared" si="8"/>
        <v>-1.8107746007099983E-3</v>
      </c>
    </row>
    <row r="445" spans="23:25" x14ac:dyDescent="0.25">
      <c r="W445" s="3">
        <v>42360</v>
      </c>
      <c r="X445" s="2">
        <v>66.33</v>
      </c>
      <c r="Y445" s="2">
        <f t="shared" si="8"/>
        <v>-3.391555060491859E-4</v>
      </c>
    </row>
    <row r="446" spans="23:25" x14ac:dyDescent="0.25">
      <c r="W446" s="3">
        <v>42359</v>
      </c>
      <c r="X446" s="2">
        <v>66.352500000000006</v>
      </c>
      <c r="Y446" s="2">
        <f t="shared" si="8"/>
        <v>-7.7133877797800742E-4</v>
      </c>
    </row>
    <row r="447" spans="23:25" x14ac:dyDescent="0.25">
      <c r="W447" s="3">
        <v>42356</v>
      </c>
      <c r="X447" s="2">
        <v>66.403700000000001</v>
      </c>
      <c r="Y447" s="2">
        <f t="shared" si="8"/>
        <v>-2.6350481124033052E-4</v>
      </c>
    </row>
    <row r="448" spans="23:25" x14ac:dyDescent="0.25">
      <c r="W448" s="3">
        <v>42355</v>
      </c>
      <c r="X448" s="2">
        <v>66.421199999999999</v>
      </c>
      <c r="Y448" s="2">
        <f t="shared" si="8"/>
        <v>-4.5813967599101181E-3</v>
      </c>
    </row>
    <row r="449" spans="23:25" x14ac:dyDescent="0.25">
      <c r="W449" s="3">
        <v>42354</v>
      </c>
      <c r="X449" s="2">
        <v>66.726200000000006</v>
      </c>
      <c r="Y449" s="2">
        <f t="shared" si="8"/>
        <v>-3.0869694801147598E-3</v>
      </c>
    </row>
    <row r="450" spans="23:25" x14ac:dyDescent="0.25">
      <c r="W450" s="3">
        <v>42353</v>
      </c>
      <c r="X450" s="2">
        <v>66.932500000000005</v>
      </c>
      <c r="Y450" s="2">
        <f t="shared" si="8"/>
        <v>-2.5545351643699323E-3</v>
      </c>
    </row>
    <row r="451" spans="23:25" x14ac:dyDescent="0.25">
      <c r="W451" s="3">
        <v>42352</v>
      </c>
      <c r="X451" s="2">
        <v>67.103700000000003</v>
      </c>
      <c r="Y451" s="2">
        <f t="shared" si="8"/>
        <v>3.1149581115442991E-3</v>
      </c>
    </row>
    <row r="452" spans="23:25" x14ac:dyDescent="0.25">
      <c r="W452" s="3">
        <v>42349</v>
      </c>
      <c r="X452" s="2">
        <v>66.894999999999996</v>
      </c>
      <c r="Y452" s="2">
        <f t="shared" si="8"/>
        <v>2.6194678750912125E-3</v>
      </c>
    </row>
    <row r="453" spans="23:25" x14ac:dyDescent="0.25">
      <c r="W453" s="3">
        <v>42348</v>
      </c>
      <c r="X453" s="2">
        <v>66.72</v>
      </c>
      <c r="Y453" s="2">
        <f t="shared" si="8"/>
        <v>-1.7969456767017416E-3</v>
      </c>
    </row>
    <row r="454" spans="23:25" x14ac:dyDescent="0.25">
      <c r="W454" s="3">
        <v>42347</v>
      </c>
      <c r="X454" s="2">
        <v>66.84</v>
      </c>
      <c r="Y454" s="2">
        <f t="shared" ref="Y454:Y517" si="9">LN(X454/X455)</f>
        <v>1.9449620620772774E-5</v>
      </c>
    </row>
    <row r="455" spans="23:25" x14ac:dyDescent="0.25">
      <c r="W455" s="3">
        <v>42346</v>
      </c>
      <c r="X455" s="2">
        <v>66.838700000000003</v>
      </c>
      <c r="Y455" s="2">
        <f t="shared" si="9"/>
        <v>1.5721814031619027E-3</v>
      </c>
    </row>
    <row r="456" spans="23:25" x14ac:dyDescent="0.25">
      <c r="W456" s="3">
        <v>42345</v>
      </c>
      <c r="X456" s="2">
        <v>66.733699999999999</v>
      </c>
      <c r="Y456" s="2">
        <f t="shared" si="9"/>
        <v>6.925436414381875E-4</v>
      </c>
    </row>
    <row r="457" spans="23:25" x14ac:dyDescent="0.25">
      <c r="W457" s="3">
        <v>42342</v>
      </c>
      <c r="X457" s="2">
        <v>66.6875</v>
      </c>
      <c r="Y457" s="2">
        <f t="shared" si="9"/>
        <v>3.9295442234412202E-4</v>
      </c>
    </row>
    <row r="458" spans="23:25" x14ac:dyDescent="0.25">
      <c r="W458" s="3">
        <v>42341</v>
      </c>
      <c r="X458" s="2">
        <v>66.661299999999997</v>
      </c>
      <c r="Y458" s="2">
        <f t="shared" si="9"/>
        <v>8.4492483620194345E-4</v>
      </c>
    </row>
    <row r="459" spans="23:25" x14ac:dyDescent="0.25">
      <c r="W459" s="3">
        <v>42340</v>
      </c>
      <c r="X459" s="2">
        <v>66.605000000000004</v>
      </c>
      <c r="Y459" s="2">
        <f t="shared" si="9"/>
        <v>1.6528929382995943E-3</v>
      </c>
    </row>
    <row r="460" spans="23:25" x14ac:dyDescent="0.25">
      <c r="W460" s="3">
        <v>42339</v>
      </c>
      <c r="X460" s="2">
        <v>66.495000000000005</v>
      </c>
      <c r="Y460" s="2">
        <f t="shared" si="9"/>
        <v>-2.5908209366761019E-3</v>
      </c>
    </row>
    <row r="461" spans="23:25" x14ac:dyDescent="0.25">
      <c r="W461" s="3">
        <v>42338</v>
      </c>
      <c r="X461" s="2">
        <v>66.667500000000004</v>
      </c>
      <c r="Y461" s="2">
        <f t="shared" si="9"/>
        <v>-1.3490727172564413E-3</v>
      </c>
    </row>
    <row r="462" spans="23:25" x14ac:dyDescent="0.25">
      <c r="W462" s="3">
        <v>42335</v>
      </c>
      <c r="X462" s="2">
        <v>66.757499999999993</v>
      </c>
      <c r="Y462" s="2">
        <f t="shared" si="9"/>
        <v>2.8682070429633002E-3</v>
      </c>
    </row>
    <row r="463" spans="23:25" x14ac:dyDescent="0.25">
      <c r="W463" s="3">
        <v>42334</v>
      </c>
      <c r="X463" s="2">
        <v>66.566299999999998</v>
      </c>
      <c r="Y463" s="2">
        <f t="shared" si="9"/>
        <v>3.6315434522924059E-3</v>
      </c>
    </row>
    <row r="464" spans="23:25" x14ac:dyDescent="0.25">
      <c r="W464" s="3">
        <v>42332</v>
      </c>
      <c r="X464" s="2">
        <v>66.325000000000003</v>
      </c>
      <c r="Y464" s="2">
        <f t="shared" si="9"/>
        <v>-2.2966445214670909E-3</v>
      </c>
    </row>
    <row r="465" spans="23:25" x14ac:dyDescent="0.25">
      <c r="W465" s="3">
        <v>42331</v>
      </c>
      <c r="X465" s="2">
        <v>66.477500000000006</v>
      </c>
      <c r="Y465" s="2">
        <f t="shared" si="9"/>
        <v>4.2586131556503534E-3</v>
      </c>
    </row>
    <row r="466" spans="23:25" x14ac:dyDescent="0.25">
      <c r="W466" s="3">
        <v>42328</v>
      </c>
      <c r="X466" s="2">
        <v>66.194999999999993</v>
      </c>
      <c r="Y466" s="2">
        <f t="shared" si="9"/>
        <v>1.5108022388592932E-4</v>
      </c>
    </row>
    <row r="467" spans="23:25" x14ac:dyDescent="0.25">
      <c r="W467" s="3">
        <v>42327</v>
      </c>
      <c r="X467" s="2">
        <v>66.185000000000002</v>
      </c>
      <c r="Y467" s="2">
        <f t="shared" si="9"/>
        <v>-1.736046026082584E-3</v>
      </c>
    </row>
    <row r="468" spans="23:25" x14ac:dyDescent="0.25">
      <c r="W468" s="3">
        <v>42326</v>
      </c>
      <c r="X468" s="2">
        <v>66.3</v>
      </c>
      <c r="Y468" s="2">
        <f t="shared" si="9"/>
        <v>4.0231650425840478E-3</v>
      </c>
    </row>
    <row r="469" spans="23:25" x14ac:dyDescent="0.25">
      <c r="W469" s="3">
        <v>42325</v>
      </c>
      <c r="X469" s="2">
        <v>66.033799999999999</v>
      </c>
      <c r="Y469" s="2">
        <f t="shared" si="9"/>
        <v>5.6956753793035368E-4</v>
      </c>
    </row>
    <row r="470" spans="23:25" x14ac:dyDescent="0.25">
      <c r="W470" s="3">
        <v>42324</v>
      </c>
      <c r="X470" s="2">
        <v>65.996200000000002</v>
      </c>
      <c r="Y470" s="2">
        <f t="shared" si="9"/>
        <v>-1.5534277698977749E-3</v>
      </c>
    </row>
    <row r="471" spans="23:25" x14ac:dyDescent="0.25">
      <c r="W471" s="3">
        <v>42321</v>
      </c>
      <c r="X471" s="2">
        <v>66.098799999999997</v>
      </c>
      <c r="Y471" s="2">
        <f t="shared" si="9"/>
        <v>-3.2474279478741618E-3</v>
      </c>
    </row>
    <row r="472" spans="23:25" x14ac:dyDescent="0.25">
      <c r="W472" s="3">
        <v>42318</v>
      </c>
      <c r="X472" s="2">
        <v>66.313800000000001</v>
      </c>
      <c r="Y472" s="2">
        <f t="shared" si="9"/>
        <v>-2.0141418500594457E-3</v>
      </c>
    </row>
    <row r="473" spans="23:25" x14ac:dyDescent="0.25">
      <c r="W473" s="3">
        <v>42317</v>
      </c>
      <c r="X473" s="2">
        <v>66.447500000000005</v>
      </c>
      <c r="Y473" s="2">
        <f t="shared" si="9"/>
        <v>1.0362395122208098E-2</v>
      </c>
    </row>
    <row r="474" spans="23:25" x14ac:dyDescent="0.25">
      <c r="W474" s="3">
        <v>42314</v>
      </c>
      <c r="X474" s="2">
        <v>65.762500000000003</v>
      </c>
      <c r="Y474" s="2">
        <f t="shared" si="9"/>
        <v>2.8591808033491848E-4</v>
      </c>
    </row>
    <row r="475" spans="23:25" x14ac:dyDescent="0.25">
      <c r="W475" s="3">
        <v>42313</v>
      </c>
      <c r="X475" s="2">
        <v>65.743700000000004</v>
      </c>
      <c r="Y475" s="2">
        <f t="shared" si="9"/>
        <v>3.9228885177952063E-3</v>
      </c>
    </row>
    <row r="476" spans="23:25" x14ac:dyDescent="0.25">
      <c r="W476" s="3">
        <v>42312</v>
      </c>
      <c r="X476" s="2">
        <v>65.4863</v>
      </c>
      <c r="Y476" s="2">
        <f t="shared" si="9"/>
        <v>-2.5727988521728768E-3</v>
      </c>
    </row>
    <row r="477" spans="23:25" x14ac:dyDescent="0.25">
      <c r="W477" s="3">
        <v>42311</v>
      </c>
      <c r="X477" s="2">
        <v>65.655000000000001</v>
      </c>
      <c r="Y477" s="2">
        <f t="shared" si="9"/>
        <v>1.0667480438593586E-3</v>
      </c>
    </row>
    <row r="478" spans="23:25" x14ac:dyDescent="0.25">
      <c r="W478" s="3">
        <v>42310</v>
      </c>
      <c r="X478" s="2">
        <v>65.584999999999994</v>
      </c>
      <c r="Y478" s="2">
        <f t="shared" si="9"/>
        <v>4.8911064263558882E-3</v>
      </c>
    </row>
    <row r="479" spans="23:25" x14ac:dyDescent="0.25">
      <c r="W479" s="3">
        <v>42307</v>
      </c>
      <c r="X479" s="2">
        <v>65.265000000000001</v>
      </c>
      <c r="Y479" s="2">
        <f t="shared" si="9"/>
        <v>-6.126981887314768E-4</v>
      </c>
    </row>
    <row r="480" spans="23:25" x14ac:dyDescent="0.25">
      <c r="W480" s="3">
        <v>42306</v>
      </c>
      <c r="X480" s="2">
        <v>65.305000000000007</v>
      </c>
      <c r="Y480" s="2">
        <f t="shared" si="9"/>
        <v>5.7973402535831543E-3</v>
      </c>
    </row>
    <row r="481" spans="23:25" x14ac:dyDescent="0.25">
      <c r="W481" s="3">
        <v>42305</v>
      </c>
      <c r="X481" s="2">
        <v>64.927499999999995</v>
      </c>
      <c r="Y481" s="2">
        <f t="shared" si="9"/>
        <v>-5.5738958354733929E-4</v>
      </c>
    </row>
    <row r="482" spans="23:25" x14ac:dyDescent="0.25">
      <c r="W482" s="3">
        <v>42304</v>
      </c>
      <c r="X482" s="2">
        <v>64.963700000000003</v>
      </c>
      <c r="Y482" s="2">
        <f t="shared" si="9"/>
        <v>-2.0010975250893629E-5</v>
      </c>
    </row>
    <row r="483" spans="23:25" x14ac:dyDescent="0.25">
      <c r="W483" s="3">
        <v>42303</v>
      </c>
      <c r="X483" s="2">
        <v>64.965000000000003</v>
      </c>
      <c r="Y483" s="2">
        <f t="shared" si="9"/>
        <v>2.0987142682042455E-3</v>
      </c>
    </row>
    <row r="484" spans="23:25" x14ac:dyDescent="0.25">
      <c r="W484" s="3">
        <v>42300</v>
      </c>
      <c r="X484" s="2">
        <v>64.828800000000001</v>
      </c>
      <c r="Y484" s="2">
        <f t="shared" si="9"/>
        <v>-4.5785124200892298E-3</v>
      </c>
    </row>
    <row r="485" spans="23:25" x14ac:dyDescent="0.25">
      <c r="W485" s="3">
        <v>42298</v>
      </c>
      <c r="X485" s="2">
        <v>65.126300000000001</v>
      </c>
      <c r="Y485" s="2">
        <f t="shared" si="9"/>
        <v>1.0569672479243495E-3</v>
      </c>
    </row>
    <row r="486" spans="23:25" x14ac:dyDescent="0.25">
      <c r="W486" s="3">
        <v>42297</v>
      </c>
      <c r="X486" s="2">
        <v>65.057500000000005</v>
      </c>
      <c r="Y486" s="2">
        <f t="shared" si="9"/>
        <v>3.8887333633221082E-3</v>
      </c>
    </row>
    <row r="487" spans="23:25" x14ac:dyDescent="0.25">
      <c r="W487" s="3">
        <v>42296</v>
      </c>
      <c r="X487" s="2">
        <v>64.805000000000007</v>
      </c>
      <c r="Y487" s="2">
        <f t="shared" si="9"/>
        <v>-1.5429717666764627E-4</v>
      </c>
    </row>
    <row r="488" spans="23:25" x14ac:dyDescent="0.25">
      <c r="W488" s="3">
        <v>42293</v>
      </c>
      <c r="X488" s="2">
        <v>64.814999999999998</v>
      </c>
      <c r="Y488" s="2">
        <f t="shared" si="9"/>
        <v>-1.5427337272202357E-4</v>
      </c>
    </row>
    <row r="489" spans="23:25" x14ac:dyDescent="0.25">
      <c r="W489" s="3">
        <v>42292</v>
      </c>
      <c r="X489" s="2">
        <v>64.825000000000003</v>
      </c>
      <c r="Y489" s="2">
        <f t="shared" si="9"/>
        <v>-3.2726951916936921E-3</v>
      </c>
    </row>
    <row r="490" spans="23:25" x14ac:dyDescent="0.25">
      <c r="W490" s="3">
        <v>42291</v>
      </c>
      <c r="X490" s="2">
        <v>65.037499999999994</v>
      </c>
      <c r="Y490" s="2">
        <f t="shared" si="9"/>
        <v>-2.2653544983202924E-3</v>
      </c>
    </row>
    <row r="491" spans="23:25" x14ac:dyDescent="0.25">
      <c r="W491" s="3">
        <v>42290</v>
      </c>
      <c r="X491" s="2">
        <v>65.185000000000002</v>
      </c>
      <c r="Y491" s="2">
        <f t="shared" si="9"/>
        <v>6.6570712418333186E-3</v>
      </c>
    </row>
    <row r="492" spans="23:25" x14ac:dyDescent="0.25">
      <c r="W492" s="3">
        <v>42289</v>
      </c>
      <c r="X492" s="2">
        <v>64.752499999999998</v>
      </c>
      <c r="Y492" s="2">
        <f t="shared" si="9"/>
        <v>2.7029636229820918E-4</v>
      </c>
    </row>
    <row r="493" spans="23:25" x14ac:dyDescent="0.25">
      <c r="W493" s="3">
        <v>42286</v>
      </c>
      <c r="X493" s="2">
        <v>64.734999999999999</v>
      </c>
      <c r="Y493" s="2">
        <f t="shared" si="9"/>
        <v>-5.2968298257298615E-3</v>
      </c>
    </row>
    <row r="494" spans="23:25" x14ac:dyDescent="0.25">
      <c r="W494" s="3">
        <v>42285</v>
      </c>
      <c r="X494" s="2">
        <v>65.078800000000001</v>
      </c>
      <c r="Y494" s="2">
        <f t="shared" si="9"/>
        <v>1.8271474829179692E-3</v>
      </c>
    </row>
    <row r="495" spans="23:25" x14ac:dyDescent="0.25">
      <c r="W495" s="3">
        <v>42284</v>
      </c>
      <c r="X495" s="2">
        <v>64.959999999999994</v>
      </c>
      <c r="Y495" s="2">
        <f t="shared" si="9"/>
        <v>-6.9416758449037212E-3</v>
      </c>
    </row>
    <row r="496" spans="23:25" x14ac:dyDescent="0.25">
      <c r="W496" s="3">
        <v>42283</v>
      </c>
      <c r="X496" s="2">
        <v>65.412499999999994</v>
      </c>
      <c r="Y496" s="2">
        <f t="shared" si="9"/>
        <v>1.7213354159407084E-3</v>
      </c>
    </row>
    <row r="497" spans="23:25" x14ac:dyDescent="0.25">
      <c r="W497" s="3">
        <v>42282</v>
      </c>
      <c r="X497" s="2">
        <v>65.3</v>
      </c>
      <c r="Y497" s="2">
        <f t="shared" si="9"/>
        <v>-3.2489278458993709E-3</v>
      </c>
    </row>
    <row r="498" spans="23:25" x14ac:dyDescent="0.25">
      <c r="W498" s="3">
        <v>42278</v>
      </c>
      <c r="X498" s="2">
        <v>65.512500000000003</v>
      </c>
      <c r="Y498" s="2">
        <f t="shared" si="9"/>
        <v>-1.1822811773594603E-3</v>
      </c>
    </row>
    <row r="499" spans="23:25" x14ac:dyDescent="0.25">
      <c r="W499" s="3">
        <v>42277</v>
      </c>
      <c r="X499" s="2">
        <v>65.59</v>
      </c>
      <c r="Y499" s="2">
        <f t="shared" si="9"/>
        <v>-5.5494459952389243E-3</v>
      </c>
    </row>
    <row r="500" spans="23:25" x14ac:dyDescent="0.25">
      <c r="W500" s="3">
        <v>42276</v>
      </c>
      <c r="X500" s="2">
        <v>65.954999999999998</v>
      </c>
      <c r="Y500" s="2">
        <f t="shared" si="9"/>
        <v>-1.3636365749437925E-3</v>
      </c>
    </row>
    <row r="501" spans="23:25" x14ac:dyDescent="0.25">
      <c r="W501" s="3">
        <v>42275</v>
      </c>
      <c r="X501" s="2">
        <v>66.045000000000002</v>
      </c>
      <c r="Y501" s="2">
        <f t="shared" si="9"/>
        <v>-1.6837962455165082E-3</v>
      </c>
    </row>
    <row r="502" spans="23:25" x14ac:dyDescent="0.25">
      <c r="W502" s="3">
        <v>42271</v>
      </c>
      <c r="X502" s="2">
        <v>66.156300000000002</v>
      </c>
      <c r="Y502" s="2">
        <f t="shared" si="9"/>
        <v>2.5547939716087892E-3</v>
      </c>
    </row>
    <row r="503" spans="23:25" x14ac:dyDescent="0.25">
      <c r="W503" s="3">
        <v>42270</v>
      </c>
      <c r="X503" s="2">
        <v>65.987499999999997</v>
      </c>
      <c r="Y503" s="2">
        <f t="shared" si="9"/>
        <v>1.5924777764447034E-3</v>
      </c>
    </row>
    <row r="504" spans="23:25" x14ac:dyDescent="0.25">
      <c r="W504" s="3">
        <v>42269</v>
      </c>
      <c r="X504" s="2">
        <v>65.882499999999993</v>
      </c>
      <c r="Y504" s="2">
        <f t="shared" si="9"/>
        <v>2.1835380306204524E-3</v>
      </c>
    </row>
    <row r="505" spans="23:25" x14ac:dyDescent="0.25">
      <c r="W505" s="3">
        <v>42268</v>
      </c>
      <c r="X505" s="2">
        <v>65.738799999999998</v>
      </c>
      <c r="Y505" s="2">
        <f t="shared" si="9"/>
        <v>9.8925073091673177E-4</v>
      </c>
    </row>
    <row r="506" spans="23:25" x14ac:dyDescent="0.25">
      <c r="W506" s="3">
        <v>42265</v>
      </c>
      <c r="X506" s="2">
        <v>65.6738</v>
      </c>
      <c r="Y506" s="2">
        <f t="shared" si="9"/>
        <v>-1.1900199314695482E-2</v>
      </c>
    </row>
    <row r="507" spans="23:25" x14ac:dyDescent="0.25">
      <c r="W507" s="3">
        <v>42263</v>
      </c>
      <c r="X507" s="2">
        <v>66.459999999999994</v>
      </c>
      <c r="Y507" s="2">
        <f t="shared" si="9"/>
        <v>1.4485358319972362E-3</v>
      </c>
    </row>
    <row r="508" spans="23:25" x14ac:dyDescent="0.25">
      <c r="W508" s="3">
        <v>42262</v>
      </c>
      <c r="X508" s="2">
        <v>66.363799999999998</v>
      </c>
      <c r="Y508" s="2">
        <f t="shared" si="9"/>
        <v>5.0944355698624537E-4</v>
      </c>
    </row>
    <row r="509" spans="23:25" x14ac:dyDescent="0.25">
      <c r="W509" s="3">
        <v>42261</v>
      </c>
      <c r="X509" s="2">
        <v>66.33</v>
      </c>
      <c r="Y509" s="2">
        <f t="shared" si="9"/>
        <v>-3.1790211553543711E-3</v>
      </c>
    </row>
    <row r="510" spans="23:25" x14ac:dyDescent="0.25">
      <c r="W510" s="3">
        <v>42258</v>
      </c>
      <c r="X510" s="2">
        <v>66.541200000000003</v>
      </c>
      <c r="Y510" s="2">
        <f t="shared" si="9"/>
        <v>1.6168468397994773E-3</v>
      </c>
    </row>
    <row r="511" spans="23:25" x14ac:dyDescent="0.25">
      <c r="W511" s="3">
        <v>42257</v>
      </c>
      <c r="X511" s="2">
        <v>66.433700000000002</v>
      </c>
      <c r="Y511" s="2">
        <f t="shared" si="9"/>
        <v>3.3723512683653712E-4</v>
      </c>
    </row>
    <row r="512" spans="23:25" x14ac:dyDescent="0.25">
      <c r="W512" s="3">
        <v>42256</v>
      </c>
      <c r="X512" s="2">
        <v>66.411299999999997</v>
      </c>
      <c r="Y512" s="2">
        <f t="shared" si="9"/>
        <v>-2.0292205598061389E-3</v>
      </c>
    </row>
    <row r="513" spans="23:25" x14ac:dyDescent="0.25">
      <c r="W513" s="3">
        <v>42255</v>
      </c>
      <c r="X513" s="2">
        <v>66.546199999999999</v>
      </c>
      <c r="Y513" s="2">
        <f t="shared" si="9"/>
        <v>-4.1987759290527801E-3</v>
      </c>
    </row>
    <row r="514" spans="23:25" x14ac:dyDescent="0.25">
      <c r="W514" s="3">
        <v>42254</v>
      </c>
      <c r="X514" s="2">
        <v>66.8262</v>
      </c>
      <c r="Y514" s="2">
        <f t="shared" si="9"/>
        <v>5.4197258954796152E-3</v>
      </c>
    </row>
    <row r="515" spans="23:25" x14ac:dyDescent="0.25">
      <c r="W515" s="3">
        <v>42251</v>
      </c>
      <c r="X515" s="2">
        <v>66.465000000000003</v>
      </c>
      <c r="Y515" s="2">
        <f t="shared" si="9"/>
        <v>3.3532424088588055E-3</v>
      </c>
    </row>
    <row r="516" spans="23:25" x14ac:dyDescent="0.25">
      <c r="W516" s="3">
        <v>42250</v>
      </c>
      <c r="X516" s="2">
        <v>66.242500000000007</v>
      </c>
      <c r="Y516" s="2">
        <f t="shared" si="9"/>
        <v>7.3695865946989223E-4</v>
      </c>
    </row>
    <row r="517" spans="23:25" x14ac:dyDescent="0.25">
      <c r="W517" s="3">
        <v>42249</v>
      </c>
      <c r="X517" s="2">
        <v>66.193700000000007</v>
      </c>
      <c r="Y517" s="2">
        <f t="shared" si="9"/>
        <v>-3.5948621047617247E-4</v>
      </c>
    </row>
    <row r="518" spans="23:25" x14ac:dyDescent="0.25">
      <c r="W518" s="3">
        <v>42248</v>
      </c>
      <c r="X518" s="2">
        <v>66.217500000000001</v>
      </c>
      <c r="Y518" s="2">
        <f t="shared" ref="Y518:Y579" si="10">LN(X518/X519)</f>
        <v>-3.9939766732467403E-3</v>
      </c>
    </row>
    <row r="519" spans="23:25" x14ac:dyDescent="0.25">
      <c r="W519" s="3">
        <v>42247</v>
      </c>
      <c r="X519" s="2">
        <v>66.482500000000002</v>
      </c>
      <c r="Y519" s="2">
        <f t="shared" si="10"/>
        <v>4.824917950851132E-3</v>
      </c>
    </row>
    <row r="520" spans="23:25" x14ac:dyDescent="0.25">
      <c r="W520" s="3">
        <v>42244</v>
      </c>
      <c r="X520" s="2">
        <v>66.162499999999994</v>
      </c>
      <c r="Y520" s="2">
        <f t="shared" si="10"/>
        <v>1.7775093082788879E-3</v>
      </c>
    </row>
    <row r="521" spans="23:25" x14ac:dyDescent="0.25">
      <c r="W521" s="3">
        <v>42243</v>
      </c>
      <c r="X521" s="2">
        <v>66.045000000000002</v>
      </c>
      <c r="Y521" s="2">
        <f t="shared" si="10"/>
        <v>-1.4948319131055565E-3</v>
      </c>
    </row>
    <row r="522" spans="23:25" x14ac:dyDescent="0.25">
      <c r="W522" s="3">
        <v>42242</v>
      </c>
      <c r="X522" s="2">
        <v>66.143799999999999</v>
      </c>
      <c r="Y522" s="2">
        <f t="shared" si="10"/>
        <v>7.1839029224625634E-4</v>
      </c>
    </row>
    <row r="523" spans="23:25" x14ac:dyDescent="0.25">
      <c r="W523" s="3">
        <v>42241</v>
      </c>
      <c r="X523" s="2">
        <v>66.096299999999999</v>
      </c>
      <c r="Y523" s="2">
        <f t="shared" si="10"/>
        <v>-8.2672555592951842E-3</v>
      </c>
    </row>
    <row r="524" spans="23:25" x14ac:dyDescent="0.25">
      <c r="W524" s="3">
        <v>42240</v>
      </c>
      <c r="X524" s="2">
        <v>66.644999999999996</v>
      </c>
      <c r="Y524" s="2">
        <f t="shared" si="10"/>
        <v>1.2266387690878709E-2</v>
      </c>
    </row>
    <row r="525" spans="23:25" x14ac:dyDescent="0.25">
      <c r="W525" s="3">
        <v>42237</v>
      </c>
      <c r="X525" s="2">
        <v>65.832499999999996</v>
      </c>
      <c r="Y525" s="2">
        <f t="shared" si="10"/>
        <v>4.3004271553939225E-3</v>
      </c>
    </row>
    <row r="526" spans="23:25" x14ac:dyDescent="0.25">
      <c r="W526" s="3">
        <v>42236</v>
      </c>
      <c r="X526" s="2">
        <v>65.55</v>
      </c>
      <c r="Y526" s="2">
        <f t="shared" si="10"/>
        <v>4.2240115639325141E-3</v>
      </c>
    </row>
    <row r="527" spans="23:25" x14ac:dyDescent="0.25">
      <c r="W527" s="3">
        <v>42235</v>
      </c>
      <c r="X527" s="2">
        <v>65.273700000000005</v>
      </c>
      <c r="Y527" s="2">
        <f t="shared" si="10"/>
        <v>-6.3252029275025939E-4</v>
      </c>
    </row>
    <row r="528" spans="23:25" x14ac:dyDescent="0.25">
      <c r="W528" s="3">
        <v>42233</v>
      </c>
      <c r="X528" s="2">
        <v>65.314999999999998</v>
      </c>
      <c r="Y528" s="2">
        <f t="shared" si="10"/>
        <v>4.7190710837977474E-3</v>
      </c>
    </row>
    <row r="529" spans="23:25" x14ac:dyDescent="0.25">
      <c r="W529" s="3">
        <v>42230</v>
      </c>
      <c r="X529" s="2">
        <v>65.007499999999993</v>
      </c>
      <c r="Y529" s="2">
        <f t="shared" si="10"/>
        <v>-1.4987033259627866E-3</v>
      </c>
    </row>
    <row r="530" spans="23:25" x14ac:dyDescent="0.25">
      <c r="W530" s="3">
        <v>42229</v>
      </c>
      <c r="X530" s="2">
        <v>65.105000000000004</v>
      </c>
      <c r="Y530" s="2">
        <f t="shared" si="10"/>
        <v>4.4828075328925574E-3</v>
      </c>
    </row>
    <row r="531" spans="23:25" x14ac:dyDescent="0.25">
      <c r="W531" s="3">
        <v>42228</v>
      </c>
      <c r="X531" s="2">
        <v>64.813800000000001</v>
      </c>
      <c r="Y531" s="2">
        <f t="shared" si="10"/>
        <v>9.4374543645619063E-3</v>
      </c>
    </row>
    <row r="532" spans="23:25" x14ac:dyDescent="0.25">
      <c r="W532" s="3">
        <v>42227</v>
      </c>
      <c r="X532" s="2">
        <v>64.204999999999998</v>
      </c>
      <c r="Y532" s="2">
        <f t="shared" si="10"/>
        <v>5.2109680731309551E-3</v>
      </c>
    </row>
    <row r="533" spans="23:25" x14ac:dyDescent="0.25">
      <c r="W533" s="3">
        <v>42226</v>
      </c>
      <c r="X533" s="2">
        <v>63.871299999999998</v>
      </c>
      <c r="Y533" s="2" t="e">
        <f t="shared" si="10"/>
        <v>#DIV/0!</v>
      </c>
    </row>
    <row r="534" spans="23:25" x14ac:dyDescent="0.25">
      <c r="W534" s="3"/>
      <c r="Y534" s="2" t="e">
        <f t="shared" si="10"/>
        <v>#NUM!</v>
      </c>
    </row>
    <row r="535" spans="23:25" x14ac:dyDescent="0.25">
      <c r="W535" s="3">
        <v>42222</v>
      </c>
      <c r="X535" s="2">
        <v>63.765000000000001</v>
      </c>
      <c r="Y535" s="2">
        <f t="shared" si="10"/>
        <v>1.568381433578092E-4</v>
      </c>
    </row>
    <row r="536" spans="23:25" x14ac:dyDescent="0.25">
      <c r="W536" s="3">
        <v>42221</v>
      </c>
      <c r="X536" s="2">
        <v>63.755000000000003</v>
      </c>
      <c r="Y536" s="2" t="e">
        <f t="shared" si="10"/>
        <v>#DIV/0!</v>
      </c>
    </row>
    <row r="537" spans="23:25" x14ac:dyDescent="0.25">
      <c r="W537" s="3"/>
      <c r="Y537" s="2" t="e">
        <f t="shared" si="10"/>
        <v>#DIV/0!</v>
      </c>
    </row>
    <row r="538" spans="23:25" x14ac:dyDescent="0.25">
      <c r="W538" s="3"/>
      <c r="Y538" s="2" t="e">
        <f t="shared" si="10"/>
        <v>#DIV/0!</v>
      </c>
    </row>
    <row r="539" spans="23:25" x14ac:dyDescent="0.25">
      <c r="W539" s="3"/>
      <c r="Y539" s="2" t="e">
        <f t="shared" si="10"/>
        <v>#DIV/0!</v>
      </c>
    </row>
    <row r="540" spans="23:25" x14ac:dyDescent="0.25">
      <c r="W540" s="3"/>
      <c r="Y540" s="2" t="e">
        <f t="shared" si="10"/>
        <v>#DIV/0!</v>
      </c>
    </row>
    <row r="541" spans="23:25" x14ac:dyDescent="0.25">
      <c r="W541" s="3"/>
      <c r="Y541" s="2" t="e">
        <f t="shared" si="10"/>
        <v>#DIV/0!</v>
      </c>
    </row>
    <row r="542" spans="23:25" x14ac:dyDescent="0.25">
      <c r="W542" s="3"/>
      <c r="Y542" s="2" t="e">
        <f t="shared" si="10"/>
        <v>#DIV/0!</v>
      </c>
    </row>
    <row r="543" spans="23:25" x14ac:dyDescent="0.25">
      <c r="W543" s="3"/>
      <c r="Y543" s="2" t="e">
        <f t="shared" si="10"/>
        <v>#DIV/0!</v>
      </c>
    </row>
    <row r="544" spans="23:25" x14ac:dyDescent="0.25">
      <c r="W544" s="3"/>
      <c r="Y544" s="2" t="e">
        <f t="shared" si="10"/>
        <v>#DIV/0!</v>
      </c>
    </row>
    <row r="545" spans="23:25" x14ac:dyDescent="0.25">
      <c r="W545" s="3"/>
      <c r="Y545" s="2" t="e">
        <f t="shared" si="10"/>
        <v>#DIV/0!</v>
      </c>
    </row>
    <row r="546" spans="23:25" x14ac:dyDescent="0.25">
      <c r="W546" s="3"/>
      <c r="Y546" s="2" t="e">
        <f t="shared" si="10"/>
        <v>#DIV/0!</v>
      </c>
    </row>
    <row r="547" spans="23:25" x14ac:dyDescent="0.25">
      <c r="W547" s="3"/>
      <c r="Y547" s="2" t="e">
        <f t="shared" si="10"/>
        <v>#DIV/0!</v>
      </c>
    </row>
    <row r="548" spans="23:25" x14ac:dyDescent="0.25">
      <c r="W548" s="3"/>
      <c r="Y548" s="2" t="e">
        <f t="shared" si="10"/>
        <v>#DIV/0!</v>
      </c>
    </row>
    <row r="549" spans="23:25" x14ac:dyDescent="0.25">
      <c r="W549" s="3"/>
      <c r="Y549" s="2" t="e">
        <f t="shared" si="10"/>
        <v>#DIV/0!</v>
      </c>
    </row>
    <row r="550" spans="23:25" x14ac:dyDescent="0.25">
      <c r="W550" s="3"/>
      <c r="Y550" s="2" t="e">
        <f t="shared" si="10"/>
        <v>#DIV/0!</v>
      </c>
    </row>
    <row r="551" spans="23:25" x14ac:dyDescent="0.25">
      <c r="W551" s="3"/>
      <c r="Y551" s="2" t="e">
        <f t="shared" si="10"/>
        <v>#DIV/0!</v>
      </c>
    </row>
    <row r="552" spans="23:25" x14ac:dyDescent="0.25">
      <c r="W552" s="3"/>
      <c r="Y552" s="2" t="e">
        <f t="shared" si="10"/>
        <v>#DIV/0!</v>
      </c>
    </row>
    <row r="553" spans="23:25" x14ac:dyDescent="0.25">
      <c r="W553" s="3"/>
      <c r="Y553" s="2" t="e">
        <f t="shared" si="10"/>
        <v>#DIV/0!</v>
      </c>
    </row>
    <row r="554" spans="23:25" x14ac:dyDescent="0.25">
      <c r="W554" s="3"/>
      <c r="Y554" s="2" t="e">
        <f t="shared" si="10"/>
        <v>#DIV/0!</v>
      </c>
    </row>
    <row r="555" spans="23:25" x14ac:dyDescent="0.25">
      <c r="W555" s="3"/>
      <c r="Y555" s="2" t="e">
        <f t="shared" si="10"/>
        <v>#DIV/0!</v>
      </c>
    </row>
    <row r="556" spans="23:25" x14ac:dyDescent="0.25">
      <c r="W556" s="3"/>
      <c r="Y556" s="2" t="e">
        <f t="shared" si="10"/>
        <v>#DIV/0!</v>
      </c>
    </row>
    <row r="557" spans="23:25" x14ac:dyDescent="0.25">
      <c r="W557" s="3"/>
      <c r="Y557" s="2" t="e">
        <f t="shared" si="10"/>
        <v>#DIV/0!</v>
      </c>
    </row>
    <row r="558" spans="23:25" x14ac:dyDescent="0.25">
      <c r="W558" s="3"/>
      <c r="Y558" s="2" t="e">
        <f t="shared" si="10"/>
        <v>#DIV/0!</v>
      </c>
    </row>
    <row r="559" spans="23:25" x14ac:dyDescent="0.25">
      <c r="W559" s="3"/>
      <c r="Y559" s="2" t="e">
        <f t="shared" si="10"/>
        <v>#DIV/0!</v>
      </c>
    </row>
    <row r="560" spans="23:25" x14ac:dyDescent="0.25">
      <c r="W560" s="3"/>
      <c r="Y560" s="2" t="e">
        <f t="shared" si="10"/>
        <v>#DIV/0!</v>
      </c>
    </row>
    <row r="561" spans="23:25" x14ac:dyDescent="0.25">
      <c r="W561" s="3"/>
      <c r="Y561" s="2" t="e">
        <f t="shared" si="10"/>
        <v>#DIV/0!</v>
      </c>
    </row>
    <row r="562" spans="23:25" x14ac:dyDescent="0.25">
      <c r="W562" s="3"/>
      <c r="Y562" s="2" t="e">
        <f t="shared" si="10"/>
        <v>#DIV/0!</v>
      </c>
    </row>
    <row r="563" spans="23:25" x14ac:dyDescent="0.25">
      <c r="W563" s="3"/>
      <c r="Y563" s="2" t="e">
        <f t="shared" si="10"/>
        <v>#DIV/0!</v>
      </c>
    </row>
    <row r="564" spans="23:25" x14ac:dyDescent="0.25">
      <c r="W564" s="3"/>
      <c r="Y564" s="2" t="e">
        <f t="shared" si="10"/>
        <v>#DIV/0!</v>
      </c>
    </row>
    <row r="565" spans="23:25" x14ac:dyDescent="0.25">
      <c r="W565" s="3"/>
      <c r="Y565" s="2" t="e">
        <f t="shared" si="10"/>
        <v>#DIV/0!</v>
      </c>
    </row>
    <row r="566" spans="23:25" x14ac:dyDescent="0.25">
      <c r="W566" s="3"/>
      <c r="Y566" s="2" t="e">
        <f t="shared" si="10"/>
        <v>#DIV/0!</v>
      </c>
    </row>
    <row r="567" spans="23:25" x14ac:dyDescent="0.25">
      <c r="W567" s="3"/>
      <c r="Y567" s="2" t="e">
        <f t="shared" si="10"/>
        <v>#DIV/0!</v>
      </c>
    </row>
    <row r="568" spans="23:25" x14ac:dyDescent="0.25">
      <c r="W568" s="3"/>
      <c r="Y568" s="2" t="e">
        <f t="shared" si="10"/>
        <v>#DIV/0!</v>
      </c>
    </row>
    <row r="569" spans="23:25" x14ac:dyDescent="0.25">
      <c r="W569" s="3"/>
      <c r="Y569" s="2" t="e">
        <f t="shared" si="10"/>
        <v>#DIV/0!</v>
      </c>
    </row>
    <row r="570" spans="23:25" x14ac:dyDescent="0.25">
      <c r="W570" s="3"/>
      <c r="Y570" s="2" t="e">
        <f t="shared" si="10"/>
        <v>#DIV/0!</v>
      </c>
    </row>
    <row r="571" spans="23:25" x14ac:dyDescent="0.25">
      <c r="W571" s="3"/>
      <c r="Y571" s="2" t="e">
        <f t="shared" si="10"/>
        <v>#DIV/0!</v>
      </c>
    </row>
    <row r="572" spans="23:25" x14ac:dyDescent="0.25">
      <c r="W572" s="3"/>
      <c r="Y572" s="2" t="e">
        <f t="shared" si="10"/>
        <v>#DIV/0!</v>
      </c>
    </row>
    <row r="573" spans="23:25" x14ac:dyDescent="0.25">
      <c r="W573" s="3"/>
      <c r="Y573" s="2" t="e">
        <f t="shared" si="10"/>
        <v>#DIV/0!</v>
      </c>
    </row>
    <row r="574" spans="23:25" x14ac:dyDescent="0.25">
      <c r="W574" s="3"/>
      <c r="Y574" s="2" t="e">
        <f t="shared" si="10"/>
        <v>#DIV/0!</v>
      </c>
    </row>
    <row r="575" spans="23:25" x14ac:dyDescent="0.25">
      <c r="W575" s="3"/>
      <c r="Y575" s="2" t="e">
        <f t="shared" si="10"/>
        <v>#DIV/0!</v>
      </c>
    </row>
    <row r="576" spans="23:25" x14ac:dyDescent="0.25">
      <c r="W576" s="3"/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8" style="2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USDJPY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166</v>
      </c>
      <c r="W2" s="3">
        <f>D1</f>
        <v>43025</v>
      </c>
      <c r="AA2" s="2">
        <v>62</v>
      </c>
      <c r="AB2" s="2">
        <f ca="1">AVERAGE(OFFSET($X$5,0,0,AA2,1))</f>
        <v>110.80112903225803</v>
      </c>
      <c r="AC2" s="46">
        <f ca="1">STDEV(OFFSET($Y$5,0,0,AA2,1))*SQRT(250)</f>
        <v>7.3253435768083089E-2</v>
      </c>
      <c r="AD2" s="2">
        <f ca="1">MAX(OFFSET($X$5,0,0,AA2,1))</f>
        <v>112.85</v>
      </c>
      <c r="AE2" s="2">
        <f ca="1">MIN(OFFSET($X$5,0,0,AA2,1))</f>
        <v>107.84</v>
      </c>
      <c r="AF2" s="2">
        <f ca="1">AD2-AE2</f>
        <v>5.0099999999999909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111.3608</v>
      </c>
      <c r="AC3" s="46">
        <f ca="1">STDEV(OFFSET($Y$5,0,0,AA3,1))*SQRT(250)</f>
        <v>7.5644926873703222E-2</v>
      </c>
      <c r="AD3" s="2">
        <f ca="1">MAX(OFFSET($X$5,0,0,AA3,1))</f>
        <v>114.28</v>
      </c>
      <c r="AE3" s="2">
        <f ca="1">MIN(OFFSET($X$5,0,0,AA3,1))</f>
        <v>107.84</v>
      </c>
      <c r="AF3" s="2">
        <f t="shared" ref="AF3:AF5" ca="1" si="1">AD3-AE3</f>
        <v>6.4399999999999977</v>
      </c>
    </row>
    <row r="4" spans="1:32" x14ac:dyDescent="0.25">
      <c r="D4"/>
      <c r="AA4" s="2">
        <v>185</v>
      </c>
      <c r="AB4" s="2">
        <f t="shared" ca="1" si="0"/>
        <v>111.58848648648652</v>
      </c>
      <c r="AC4" s="46">
        <f ca="1">STDEV(OFFSET($Y$5,0,0,AA4,1))*SQRT(250)</f>
        <v>7.7426984793219064E-2</v>
      </c>
      <c r="AD4" s="2">
        <f ca="1">MAX(OFFSET($X$5,0,0,AA4,1))</f>
        <v>114.95</v>
      </c>
      <c r="AE4" s="2">
        <f ca="1">MIN(OFFSET($X$5,0,0,AA4,1))</f>
        <v>107.84</v>
      </c>
      <c r="AF4" s="2">
        <f t="shared" ca="1" si="1"/>
        <v>7.1099999999999994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112.33</v>
      </c>
      <c r="Y5" s="2">
        <f>LN(X5/X6)</f>
        <v>1.2471050966044728E-3</v>
      </c>
      <c r="AA5" s="2">
        <v>250</v>
      </c>
      <c r="AB5" s="2">
        <f t="shared" ca="1" si="0"/>
        <v>112.04992</v>
      </c>
      <c r="AC5" s="46">
        <f ca="1">STDEV(OFFSET($Y$5,0,0,AA5,1))*SQRT(250)</f>
        <v>9.3022203865350053E-2</v>
      </c>
      <c r="AD5" s="2">
        <f ca="1">MAX(OFFSET($X$5,0,0,AA5,1))</f>
        <v>118.18</v>
      </c>
      <c r="AE5" s="2">
        <f ca="1">MIN(OFFSET($X$5,0,0,AA5,1))</f>
        <v>102.98</v>
      </c>
      <c r="AF5" s="2">
        <f t="shared" ca="1" si="1"/>
        <v>15.200000000000003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112.345773943525</v>
      </c>
      <c r="E6" s="128">
        <f ca="1">SUMIFS(INDIRECT("fincad_data!"&amp;E$3),fincad_data!$C:$C,$C6,fincad_data!$D:$D,$C6,fincad_data!$B:$B,$D$2,fincad_data!D:D,$C6,fincad_data!A:A,$D$1)</f>
        <v>111.8228</v>
      </c>
      <c r="F6" s="129">
        <f ca="1">SUMIFS(INDIRECT("fincad_data!"&amp;F$3),fincad_data!$C:$C,$C6,fincad_data!$D:$D,$C6,fincad_data!$B:$B,$D$2,fincad_data!D:D,$C6,fincad_data!A:A,$D$1)</f>
        <v>8.2509099827424506E-2</v>
      </c>
      <c r="G6" s="129">
        <f ca="1">SUMIFS(INDIRECT("fincad_data!"&amp;G$3),fincad_data!$C:$C,$C6,fincad_data!$D:$D,$C6,fincad_data!$B:$B,$D$2,fincad_data!D:D,$C6,fincad_data!A:A,$D$1)</f>
        <v>8.3372688511229601E-2</v>
      </c>
      <c r="H6" s="130">
        <f ca="1">SUMIFS(INDIRECT("fincad_data!"&amp;H$3),fincad_data!$C:$C,$C6,fincad_data!$D:$D,$C6,fincad_data!$B:$B,$D$2,fincad_data!D:D,$C6,fincad_data!A:A,$D$1)</f>
        <v>1.4283688616171198E-2</v>
      </c>
      <c r="I6" s="130">
        <f ca="1">SUMIFS(INDIRECT("fincad_data!"&amp;I$3),fincad_data!$C:$C,$C6,fincad_data!$D:$D,$C6,fincad_data!$B:$B,$D$2,fincad_data!D:D,$C6,fincad_data!A:A,$D$1)</f>
        <v>1.6643837069239699E-2</v>
      </c>
      <c r="J6" s="129">
        <f ca="1">SUMIFS(INDIRECT("fincad_data!"&amp;J$3),fincad_data!$C:$C,$C6,fincad_data!$D:$D,$C6,fincad_data!$B:$B,$D$2,fincad_data!D:D,$C6,fincad_data!A:A,$D$1)</f>
        <v>-1.8414420333650535E-2</v>
      </c>
      <c r="K6" s="128">
        <f ca="1">SUMIFS(INDIRECT("fincad_data!"&amp;K$3),fincad_data!$C:$C,$C6,fincad_data!$D:$D,$C6,fincad_data!$B:$B,$D$2,fincad_data!D:D,$C6,fincad_data!A:A,$D$1)</f>
        <v>111.55950301154223</v>
      </c>
      <c r="L6" s="128">
        <f ca="1">SUMIFS(INDIRECT("fincad_data!"&amp;L$3),fincad_data!$C:$C,$C6,fincad_data!$D:$D,$C6,fincad_data!$B:$B,$D$2,fincad_data!D:D,$C6,fincad_data!A:A,$D$1)</f>
        <v>109.99210925466338</v>
      </c>
      <c r="W6" s="3">
        <v>43024</v>
      </c>
      <c r="X6" s="2">
        <v>112.19</v>
      </c>
      <c r="Y6" s="2">
        <f t="shared" ref="Y6:Y69" si="2">LN(X6/X7)</f>
        <v>3.3034269583740849E-3</v>
      </c>
      <c r="AA6" s="2">
        <v>500</v>
      </c>
      <c r="AB6" s="2">
        <f t="shared" ca="1" si="0"/>
        <v>110.93031999999999</v>
      </c>
      <c r="AC6" s="46">
        <f ca="1">STDEV(OFFSET($Y$5,0,0,AA6,1))*SQRT(250)</f>
        <v>0.10664687497966682</v>
      </c>
      <c r="AD6" s="2">
        <f ca="1">MAX(OFFSET($X$5,0,0,AA6,1))</f>
        <v>123.64</v>
      </c>
      <c r="AE6" s="2">
        <f ca="1">MIN(OFFSET($X$5,0,0,AA6,1))</f>
        <v>99.89</v>
      </c>
      <c r="AF6" s="2">
        <f ca="1">AD6-AE6</f>
        <v>23.75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112.345773943525</v>
      </c>
      <c r="E7" s="128">
        <f ca="1">SUMIFS(INDIRECT("fincad_data!"&amp;E$3),fincad_data!$C:$C,$C7,fincad_data!$D:$D,$C7,fincad_data!$B:$B,$D$2,fincad_data!D:D,$C7,fincad_data!A:A,$D$1)</f>
        <v>111.26130000000001</v>
      </c>
      <c r="F7" s="129">
        <f ca="1">SUMIFS(INDIRECT("fincad_data!"&amp;F$3),fincad_data!$C:$C,$C7,fincad_data!$D:$D,$C7,fincad_data!$B:$B,$D$2,fincad_data!D:D,$C7,fincad_data!A:A,$D$1)</f>
        <v>8.9104628388386301E-2</v>
      </c>
      <c r="G7" s="129">
        <f ca="1">SUMIFS(INDIRECT("fincad_data!"&amp;G$3),fincad_data!$C:$C,$C7,fincad_data!$D:$D,$C7,fincad_data!$B:$B,$D$2,fincad_data!D:D,$C7,fincad_data!A:A,$D$1)</f>
        <v>9.0480635489073397E-2</v>
      </c>
      <c r="H7" s="130">
        <f ca="1">SUMIFS(INDIRECT("fincad_data!"&amp;H$3),fincad_data!$C:$C,$C7,fincad_data!$D:$D,$C7,fincad_data!$B:$B,$D$2,fincad_data!D:D,$C7,fincad_data!A:A,$D$1)</f>
        <v>2.05070875782008E-2</v>
      </c>
      <c r="I7" s="130">
        <f ca="1">SUMIFS(INDIRECT("fincad_data!"&amp;I$3),fincad_data!$C:$C,$C7,fincad_data!$D:$D,$C7,fincad_data!$B:$B,$D$2,fincad_data!D:D,$C7,fincad_data!A:A,$D$1)</f>
        <v>2.53144099798038E-2</v>
      </c>
      <c r="J7" s="129">
        <f ca="1">SUMIFS(INDIRECT("fincad_data!"&amp;J$3),fincad_data!$C:$C,$C7,fincad_data!$D:$D,$C7,fincad_data!$B:$B,$D$2,fincad_data!D:D,$C7,fincad_data!A:A,$D$1)</f>
        <v>-1.9458735034207763E-2</v>
      </c>
      <c r="K7" s="128">
        <f ca="1">SUMIFS(INDIRECT("fincad_data!"&amp;K$3),fincad_data!$C:$C,$C7,fincad_data!$D:$D,$C7,fincad_data!$B:$B,$D$2,fincad_data!D:D,$C7,fincad_data!A:A,$D$1)</f>
        <v>110.7289900456467</v>
      </c>
      <c r="L7" s="128">
        <f ca="1">SUMIFS(INDIRECT("fincad_data!"&amp;L$3),fincad_data!$C:$C,$C7,fincad_data!$D:$D,$C7,fincad_data!$B:$B,$D$2,fincad_data!D:D,$C7,fincad_data!A:A,$D$1)</f>
        <v>108.51432391571635</v>
      </c>
      <c r="W7" s="3">
        <v>43021</v>
      </c>
      <c r="X7" s="2">
        <v>111.82</v>
      </c>
      <c r="Y7" s="2">
        <f t="shared" si="2"/>
        <v>-4.1053158951825462E-3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112.345773943525</v>
      </c>
      <c r="E8" s="128">
        <f ca="1">SUMIFS(INDIRECT("fincad_data!"&amp;E$3),fincad_data!$C:$C,$C8,fincad_data!$D:$D,$C8,fincad_data!$B:$B,$D$2,fincad_data!D:D,$C8,fincad_data!A:A,$D$1)</f>
        <v>110.65519999999999</v>
      </c>
      <c r="F8" s="129">
        <f ca="1">SUMIFS(INDIRECT("fincad_data!"&amp;F$3),fincad_data!$C:$C,$C8,fincad_data!$D:$D,$C8,fincad_data!$B:$B,$D$2,fincad_data!D:D,$C8,fincad_data!A:A,$D$1)</f>
        <v>9.1658121567582906E-2</v>
      </c>
      <c r="G8" s="129">
        <f ca="1">SUMIFS(INDIRECT("fincad_data!"&amp;G$3),fincad_data!$C:$C,$C8,fincad_data!$D:$D,$C8,fincad_data!$B:$B,$D$2,fincad_data!D:D,$C8,fincad_data!A:A,$D$1)</f>
        <v>9.3476033276689102E-2</v>
      </c>
      <c r="H8" s="130">
        <f ca="1">SUMIFS(INDIRECT("fincad_data!"&amp;H$3),fincad_data!$C:$C,$C8,fincad_data!$D:$D,$C8,fincad_data!$B:$B,$D$2,fincad_data!D:D,$C8,fincad_data!A:A,$D$1)</f>
        <v>2.4538959130155601E-2</v>
      </c>
      <c r="I8" s="130">
        <f ca="1">SUMIFS(INDIRECT("fincad_data!"&amp;I$3),fincad_data!$C:$C,$C8,fincad_data!$D:$D,$C8,fincad_data!$B:$B,$D$2,fincad_data!D:D,$C8,fincad_data!A:A,$D$1)</f>
        <v>3.1904381303750298E-2</v>
      </c>
      <c r="J8" s="129">
        <f ca="1">SUMIFS(INDIRECT("fincad_data!"&amp;J$3),fincad_data!$C:$C,$C8,fincad_data!$D:$D,$C8,fincad_data!$B:$B,$D$2,fincad_data!D:D,$C8,fincad_data!A:A,$D$1)</f>
        <v>-2.031834139240081E-2</v>
      </c>
      <c r="K8" s="128">
        <f ca="1">SUMIFS(INDIRECT("fincad_data!"&amp;K$3),fincad_data!$C:$C,$C8,fincad_data!$D:$D,$C8,fincad_data!$B:$B,$D$2,fincad_data!D:D,$C8,fincad_data!A:A,$D$1)</f>
        <v>109.84613682812244</v>
      </c>
      <c r="L8" s="128">
        <f ca="1">SUMIFS(INDIRECT("fincad_data!"&amp;L$3),fincad_data!$C:$C,$C8,fincad_data!$D:$D,$C8,fincad_data!$B:$B,$D$2,fincad_data!D:D,$C8,fincad_data!A:A,$D$1)</f>
        <v>107.23396663961604</v>
      </c>
      <c r="W8" s="3">
        <v>43020</v>
      </c>
      <c r="X8" s="2">
        <v>112.28</v>
      </c>
      <c r="Y8" s="2">
        <f t="shared" si="2"/>
        <v>-1.9574701507931247E-3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112.345773943525</v>
      </c>
      <c r="E9" s="128">
        <f ca="1">SUMIFS(INDIRECT("fincad_data!"&amp;E$3),fincad_data!$C:$C,$C9,fincad_data!$D:$D,$C9,fincad_data!$B:$B,$D$2,fincad_data!D:D,$C9,fincad_data!A:A,$D$1)</f>
        <v>110.0137</v>
      </c>
      <c r="F9" s="129">
        <f ca="1">SUMIFS(INDIRECT("fincad_data!"&amp;F$3),fincad_data!$C:$C,$C9,fincad_data!$D:$D,$C9,fincad_data!$B:$B,$D$2,fincad_data!D:D,$C9,fincad_data!A:A,$D$1)</f>
        <v>9.2809922517522195E-2</v>
      </c>
      <c r="G9" s="129">
        <f ca="1">SUMIFS(INDIRECT("fincad_data!"&amp;G$3),fincad_data!$C:$C,$C9,fincad_data!$D:$D,$C9,fincad_data!$B:$B,$D$2,fincad_data!D:D,$C9,fincad_data!A:A,$D$1)</f>
        <v>9.4998245209404003E-2</v>
      </c>
      <c r="H9" s="130">
        <f ca="1">SUMIFS(INDIRECT("fincad_data!"&amp;H$3),fincad_data!$C:$C,$C9,fincad_data!$D:$D,$C9,fincad_data!$B:$B,$D$2,fincad_data!D:D,$C9,fincad_data!A:A,$D$1)</f>
        <v>2.7353994453604102E-2</v>
      </c>
      <c r="I9" s="130">
        <f ca="1">SUMIFS(INDIRECT("fincad_data!"&amp;I$3),fincad_data!$C:$C,$C9,fincad_data!$D:$D,$C9,fincad_data!$B:$B,$D$2,fincad_data!D:D,$C9,fincad_data!A:A,$D$1)</f>
        <v>3.7335328439670301E-2</v>
      </c>
      <c r="J9" s="129">
        <f ca="1">SUMIFS(INDIRECT("fincad_data!"&amp;J$3),fincad_data!$C:$C,$C9,fincad_data!$D:$D,$C9,fincad_data!$B:$B,$D$2,fincad_data!D:D,$C9,fincad_data!A:A,$D$1)</f>
        <v>-2.1045952155741454E-2</v>
      </c>
      <c r="K9" s="128">
        <f ca="1">SUMIFS(INDIRECT("fincad_data!"&amp;K$3),fincad_data!$C:$C,$C9,fincad_data!$D:$D,$C9,fincad_data!$B:$B,$D$2,fincad_data!D:D,$C9,fincad_data!A:A,$D$1)</f>
        <v>108.92646853760345</v>
      </c>
      <c r="L9" s="128">
        <f ca="1">SUMIFS(INDIRECT("fincad_data!"&amp;L$3),fincad_data!$C:$C,$C9,fincad_data!$D:$D,$C9,fincad_data!$B:$B,$D$2,fincad_data!D:D,$C9,fincad_data!A:A,$D$1)</f>
        <v>106.05413407203572</v>
      </c>
      <c r="W9" s="3">
        <v>43019</v>
      </c>
      <c r="X9" s="2">
        <v>112.5</v>
      </c>
      <c r="Y9" s="2">
        <f t="shared" si="2"/>
        <v>4.4454323915017123E-4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112.345773943525</v>
      </c>
      <c r="E10" s="128">
        <f ca="1">SUMIFS(INDIRECT("fincad_data!"&amp;E$3),fincad_data!$C:$C,$C10,fincad_data!$D:$D,$C10,fincad_data!$B:$B,$D$2,fincad_data!D:D,$C10,fincad_data!A:A,$D$1)</f>
        <v>107.223356833381</v>
      </c>
      <c r="F10" s="129">
        <f ca="1">SUMIFS(INDIRECT("fincad_data!"&amp;F$3),fincad_data!$C:$C,$C10,fincad_data!$D:$D,$C10,fincad_data!$B:$B,$D$2,fincad_data!D:D,$C10,fincad_data!A:A,$D$1)</f>
        <v>9.3792845083526893E-2</v>
      </c>
      <c r="G10" s="129">
        <f ca="1">SUMIFS(INDIRECT("fincad_data!"&amp;G$3),fincad_data!$C:$C,$C10,fincad_data!$D:$D,$C10,fincad_data!$B:$B,$D$2,fincad_data!D:D,$C10,fincad_data!A:A,$D$1)</f>
        <v>9.7011464505916495E-2</v>
      </c>
      <c r="H10" s="130">
        <f ca="1">SUMIFS(INDIRECT("fincad_data!"&amp;H$3),fincad_data!$C:$C,$C10,fincad_data!$D:$D,$C10,fincad_data!$B:$B,$D$2,fincad_data!D:D,$C10,fincad_data!A:A,$D$1)</f>
        <v>3.2498818212517197E-2</v>
      </c>
      <c r="I10" s="130">
        <f ca="1">SUMIFS(INDIRECT("fincad_data!"&amp;I$3),fincad_data!$C:$C,$C10,fincad_data!$D:$D,$C10,fincad_data!$B:$B,$D$2,fincad_data!D:D,$C10,fincad_data!A:A,$D$1)</f>
        <v>5.2951671009764598E-2</v>
      </c>
      <c r="J10" s="129">
        <f ca="1">SUMIFS(INDIRECT("fincad_data!"&amp;J$3),fincad_data!$C:$C,$C10,fincad_data!$D:$D,$C10,fincad_data!$B:$B,$D$2,fincad_data!D:D,$C10,fincad_data!A:A,$D$1)</f>
        <v>-2.3455048949593327E-2</v>
      </c>
      <c r="K10" s="128">
        <f ca="1">SUMIFS(INDIRECT("fincad_data!"&amp;K$3),fincad_data!$C:$C,$C10,fincad_data!$D:$D,$C10,fincad_data!$B:$B,$D$2,fincad_data!D:D,$C10,fincad_data!A:A,$D$1)</f>
        <v>105.0742878903834</v>
      </c>
      <c r="L10" s="128">
        <f ca="1">SUMIFS(INDIRECT("fincad_data!"&amp;L$3),fincad_data!$C:$C,$C10,fincad_data!$D:$D,$C10,fincad_data!$B:$B,$D$2,fincad_data!D:D,$C10,fincad_data!A:A,$D$1)</f>
        <v>101.83122339371515</v>
      </c>
      <c r="W10" s="3">
        <v>43018</v>
      </c>
      <c r="X10" s="2">
        <v>112.45</v>
      </c>
      <c r="Y10" s="2">
        <f t="shared" si="2"/>
        <v>-2.0432646028472399E-3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112.68</v>
      </c>
      <c r="Y11" s="2">
        <f t="shared" si="2"/>
        <v>2.6627612991851531E-4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112.65</v>
      </c>
      <c r="Y12" s="2">
        <f t="shared" si="2"/>
        <v>-1.5079614335764577E-3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112.82</v>
      </c>
      <c r="Y13" s="2">
        <f t="shared" si="2"/>
        <v>5.3196206591818224E-4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1.4848674381603257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112.76</v>
      </c>
      <c r="Y14" s="2">
        <f t="shared" si="2"/>
        <v>-7.9783701763283868E-4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0.29926671799742527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112.85</v>
      </c>
      <c r="Y15" s="2">
        <f t="shared" si="2"/>
        <v>7.0915701934841455E-4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1.0742521209696221</v>
      </c>
      <c r="F16" s="123">
        <f ca="1">SUMIFS(INDIRECT("fincad_data!"&amp;$B16),fincad_data!$C:$C,$C16,fincad_data!$D:$D,F$13,fincad_data!$B:$B,$D$2,fincad_data!$A:$A,$D$1)</f>
        <v>1.7087514543384259</v>
      </c>
      <c r="G16" s="123"/>
      <c r="H16" s="123"/>
      <c r="I16" s="123"/>
      <c r="K16" s="159">
        <f ca="1">E16/$F16</f>
        <v>0.62867663886526914</v>
      </c>
      <c r="L16" s="159">
        <f ca="1">(F16-E16)/$F16</f>
        <v>0.3713233611347308</v>
      </c>
      <c r="M16" s="123"/>
      <c r="N16" s="123"/>
      <c r="O16" s="123"/>
      <c r="S16" s="17"/>
      <c r="W16" s="3">
        <v>43010</v>
      </c>
      <c r="X16" s="2">
        <v>112.77</v>
      </c>
      <c r="Y16" s="2">
        <f t="shared" si="2"/>
        <v>2.3082396612156553E-3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0.7662560874852411</v>
      </c>
      <c r="F17" s="124">
        <f ca="1">SUMIFS(INDIRECT("fincad_data!"&amp;$B17),fincad_data!$C:$C,$C16,fincad_data!$D:$D,F$13,fincad_data!$B:$B,$D$2,fincad_data!$A:$A,$D$1)</f>
        <v>0.38282377745931179</v>
      </c>
      <c r="G17" s="124"/>
      <c r="H17" s="124"/>
      <c r="I17" s="124"/>
      <c r="K17" s="160">
        <f ca="1">E17/$F17</f>
        <v>2.0015895892639066</v>
      </c>
      <c r="L17" s="160">
        <f ca="1">(F17-E17)/$F17</f>
        <v>-1.0015895892639066</v>
      </c>
      <c r="M17" s="124"/>
      <c r="N17" s="124"/>
      <c r="O17" s="124"/>
      <c r="S17" s="17"/>
      <c r="W17" s="3">
        <v>43007</v>
      </c>
      <c r="X17" s="2">
        <v>112.51</v>
      </c>
      <c r="Y17" s="2">
        <f t="shared" si="2"/>
        <v>1.5121194786939507E-3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1.0578120610223607</v>
      </c>
      <c r="F18" s="123">
        <f ca="1">SUMIFS(INDIRECT("fincad_data!"&amp;$B18),fincad_data!$C:$C,$C18,fincad_data!$D:$D,F$13,fincad_data!$B:$B,$D$2,fincad_data!$A:$A,$D$1)</f>
        <v>1.15292930796314</v>
      </c>
      <c r="G18" s="123">
        <f ca="1">SUMIFS(INDIRECT("fincad_data!"&amp;$B18),fincad_data!$C:$C,$C18,fincad_data!$D:$D,G$13,fincad_data!$B:$B,$D$2,fincad_data!$A:$A,$D$1)</f>
        <v>1.8425719305260053</v>
      </c>
      <c r="H18" s="123"/>
      <c r="I18" s="123"/>
      <c r="K18" s="159">
        <f ca="1">E18/$G18</f>
        <v>0.5740953954076482</v>
      </c>
      <c r="L18" s="159">
        <f ca="1">(F18-E18)/$G18</f>
        <v>5.1621999317891396E-2</v>
      </c>
      <c r="M18" s="159">
        <f ca="1">(G18-F18)/$G18</f>
        <v>0.37428260527446039</v>
      </c>
      <c r="N18" s="123"/>
      <c r="O18" s="123"/>
      <c r="W18" s="3">
        <v>43006</v>
      </c>
      <c r="X18" s="2">
        <v>112.34</v>
      </c>
      <c r="Y18" s="2">
        <f t="shared" si="2"/>
        <v>-4.4408990295088796E-3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0.88541112058139315</v>
      </c>
      <c r="F19" s="124">
        <f ca="1">SUMIFS(INDIRECT("fincad_data!"&amp;$B19),fincad_data!$C:$C,$C18,fincad_data!$D:$D,F$13,fincad_data!$B:$B,$D$2,fincad_data!$A:$A,$D$1)</f>
        <v>0.71228008890436112</v>
      </c>
      <c r="G19" s="124">
        <f ca="1">SUMIFS(INDIRECT("fincad_data!"&amp;$B19),fincad_data!$C:$C,$C18,fincad_data!$D:$D,G$13,fincad_data!$B:$B,$D$2,fincad_data!$A:$A,$D$1)</f>
        <v>0.47165180599129702</v>
      </c>
      <c r="H19" s="124"/>
      <c r="I19" s="124"/>
      <c r="K19" s="160">
        <f ca="1">E19/$G19</f>
        <v>1.8772558682786658</v>
      </c>
      <c r="L19" s="160">
        <f ca="1">(F19-E19)/$G19</f>
        <v>-0.36707382326916538</v>
      </c>
      <c r="M19" s="160">
        <f ca="1">(G19-F19)/$G19</f>
        <v>-0.51018204500950048</v>
      </c>
      <c r="N19" s="124"/>
      <c r="O19" s="124"/>
      <c r="W19" s="3">
        <v>43005</v>
      </c>
      <c r="X19" s="2">
        <v>112.84</v>
      </c>
      <c r="Y19" s="2">
        <f t="shared" si="2"/>
        <v>5.3314503395901162E-3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1.052097244591756</v>
      </c>
      <c r="F20" s="123">
        <f ca="1">SUMIFS(INDIRECT("fincad_data!"&amp;$B20),fincad_data!$C:$C,$C20,fincad_data!$D:$D,F$13,fincad_data!$B:$B,$D$2,fincad_data!$A:$A,$D$1)</f>
        <v>1.1177627659147746</v>
      </c>
      <c r="G20" s="123">
        <f ca="1">SUMIFS(INDIRECT("fincad_data!"&amp;$B20),fincad_data!$C:$C,$C20,fincad_data!$D:$D,G$13,fincad_data!$B:$B,$D$2,fincad_data!$A:$A,$D$1)</f>
        <v>1.2339947222205807</v>
      </c>
      <c r="H20" s="123">
        <f ca="1">SUMIFS(INDIRECT("fincad_data!"&amp;$B20),fincad_data!$C:$C,$C20,fincad_data!$D:$D,H$13,fincad_data!$B:$B,$D$2,fincad_data!$A:$A,$D$1)</f>
        <v>1.931562062016523</v>
      </c>
      <c r="I20" s="123"/>
      <c r="K20" s="159">
        <f ca="1">E20/$H20</f>
        <v>0.54468725871193679</v>
      </c>
      <c r="L20" s="159">
        <f ca="1">(F20-E20)/$H20</f>
        <v>3.3996071166600132E-2</v>
      </c>
      <c r="M20" s="159">
        <f ca="1">(G20-F20)/$H20</f>
        <v>6.0175108318529291E-2</v>
      </c>
      <c r="N20" s="159">
        <f ca="1">(H20-G20)/$H20</f>
        <v>0.36114156180293377</v>
      </c>
      <c r="O20" s="123"/>
      <c r="W20" s="3">
        <v>43004</v>
      </c>
      <c r="X20" s="2">
        <v>112.24</v>
      </c>
      <c r="Y20" s="2">
        <f t="shared" si="2"/>
        <v>4.5541892349588347E-3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0.9385291245225571</v>
      </c>
      <c r="F21" s="124">
        <f ca="1">SUMIFS(INDIRECT("fincad_data!"&amp;$B21),fincad_data!$C:$C,$C20,fincad_data!$D:$D,F$13,fincad_data!$B:$B,$D$2,fincad_data!$A:$A,$D$1)</f>
        <v>0.84947776549948217</v>
      </c>
      <c r="G21" s="124">
        <f ca="1">SUMIFS(INDIRECT("fincad_data!"&amp;$B21),fincad_data!$C:$C,$C20,fincad_data!$D:$D,G$13,fincad_data!$B:$B,$D$2,fincad_data!$A:$A,$D$1)</f>
        <v>0.71247805195235892</v>
      </c>
      <c r="H21" s="124">
        <f ca="1">SUMIFS(INDIRECT("fincad_data!"&amp;$B21),fincad_data!$C:$C,$C20,fincad_data!$D:$D,H$13,fincad_data!$B:$B,$D$2,fincad_data!$A:$A,$D$1)</f>
        <v>0.55593470931293321</v>
      </c>
      <c r="I21" s="124"/>
      <c r="K21" s="160">
        <f ca="1">E21/$H21</f>
        <v>1.6882002666868263</v>
      </c>
      <c r="L21" s="160">
        <f ca="1">(F21-E21)/$H21</f>
        <v>-0.1601831249808659</v>
      </c>
      <c r="M21" s="160">
        <f ca="1">(G21-F21)/$H21</f>
        <v>-0.24643130074831632</v>
      </c>
      <c r="N21" s="160">
        <f ca="1">(H21-G21)/$H21</f>
        <v>-0.28158584095764411</v>
      </c>
      <c r="O21" s="124"/>
      <c r="W21" s="3">
        <v>43003</v>
      </c>
      <c r="X21" s="2">
        <v>111.73</v>
      </c>
      <c r="Y21" s="2">
        <f t="shared" si="2"/>
        <v>-2.3243350353555564E-3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1.0435103696050638</v>
      </c>
      <c r="F22" s="123">
        <f ca="1">SUMIFS(INDIRECT("fincad_data!"&amp;$B22),fincad_data!$C:$C,$C22,fincad_data!$D:$D,F$13,fincad_data!$B:$B,$D$2,fincad_data!$A:$A,$D$1)</f>
        <v>1.0889009320853815</v>
      </c>
      <c r="G22" s="123">
        <f ca="1">SUMIFS(INDIRECT("fincad_data!"&amp;$B22),fincad_data!$C:$C,$C22,fincad_data!$D:$D,G$13,fincad_data!$B:$B,$D$2,fincad_data!$A:$A,$D$1)</f>
        <v>1.1427747661022378</v>
      </c>
      <c r="H22" s="123">
        <f ca="1">SUMIFS(INDIRECT("fincad_data!"&amp;$B22),fincad_data!$C:$C,$C22,fincad_data!$D:$D,H$13,fincad_data!$B:$B,$D$2,fincad_data!$A:$A,$D$1)</f>
        <v>1.2101747523851989</v>
      </c>
      <c r="I22" s="123">
        <f ca="1">SUMIFS(INDIRECT("fincad_data!"&amp;$B22),fincad_data!$C:$C,$C22,fincad_data!$D:$D,I$13,fincad_data!$B:$B,$D$2,fincad_data!$A:$A,$D$1)</f>
        <v>2.1568753945641927</v>
      </c>
      <c r="K22" s="159">
        <f ca="1">E22/$I22</f>
        <v>0.48380651577506184</v>
      </c>
      <c r="L22" s="159">
        <f ca="1">(F22-E22)/$I22</f>
        <v>2.1044591910460864E-2</v>
      </c>
      <c r="M22" s="159">
        <f ca="1">(G22-F22)/$I22</f>
        <v>2.4977722010566947E-2</v>
      </c>
      <c r="N22" s="159">
        <f ca="1">(H22-G22)/$I22</f>
        <v>3.1248901282301272E-2</v>
      </c>
      <c r="O22" s="159">
        <f ca="1">(I22-H22)/$I22</f>
        <v>0.43892226902160908</v>
      </c>
      <c r="W22" s="3">
        <v>43000</v>
      </c>
      <c r="X22" s="2">
        <v>111.99</v>
      </c>
      <c r="Y22" s="2">
        <f t="shared" si="2"/>
        <v>-4.3658464677527216E-3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1.0016439220708966</v>
      </c>
      <c r="F23" s="124">
        <f ca="1">SUMIFS(INDIRECT("fincad_data!"&amp;$B23),fincad_data!$C:$C,$C22,fincad_data!$D:$D,F$13,fincad_data!$B:$B,$D$2,fincad_data!$A:$A,$D$1)</f>
        <v>0.9974224003311033</v>
      </c>
      <c r="G23" s="124">
        <f ca="1">SUMIFS(INDIRECT("fincad_data!"&amp;$B23),fincad_data!$C:$C,$C22,fincad_data!$D:$D,G$13,fincad_data!$B:$B,$D$2,fincad_data!$A:$A,$D$1)</f>
        <v>0.99163557823674298</v>
      </c>
      <c r="H23" s="124">
        <f ca="1">SUMIFS(INDIRECT("fincad_data!"&amp;$B23),fincad_data!$C:$C,$C22,fincad_data!$D:$D,H$13,fincad_data!$B:$B,$D$2,fincad_data!$A:$A,$D$1)</f>
        <v>0.98402032512770632</v>
      </c>
      <c r="I23" s="124">
        <f ca="1">SUMIFS(INDIRECT("fincad_data!"&amp;$B23),fincad_data!$C:$C,$C22,fincad_data!$D:$D,I$13,fincad_data!$B:$B,$D$2,fincad_data!$A:$A,$D$1)</f>
        <v>0.86098687699635601</v>
      </c>
      <c r="K23" s="161">
        <f ca="1">E23/$I23</f>
        <v>1.1633672345451276</v>
      </c>
      <c r="L23" s="161">
        <f ca="1">(F23-E23)/$I23</f>
        <v>-4.9031197252628446E-3</v>
      </c>
      <c r="M23" s="161">
        <f ca="1">(G23-F23)/$I23</f>
        <v>-6.7211501696149709E-3</v>
      </c>
      <c r="N23" s="161">
        <f ca="1">(H23-G23)/$I23</f>
        <v>-8.8447957948015136E-3</v>
      </c>
      <c r="O23" s="161">
        <f ca="1">(I23-H23)/$I23</f>
        <v>-0.14289816885544823</v>
      </c>
      <c r="W23" s="3">
        <v>42999</v>
      </c>
      <c r="X23" s="2">
        <v>112.48</v>
      </c>
      <c r="Y23" s="2">
        <f t="shared" si="2"/>
        <v>2.314197739528916E-3</v>
      </c>
    </row>
    <row r="24" spans="1:25" x14ac:dyDescent="0.25">
      <c r="A24" s="48"/>
      <c r="K24" s="16"/>
      <c r="W24" s="3">
        <v>42998</v>
      </c>
      <c r="X24" s="2">
        <v>112.22</v>
      </c>
      <c r="Y24" s="2">
        <f t="shared" si="2"/>
        <v>5.6297901252160927E-3</v>
      </c>
    </row>
    <row r="25" spans="1:25" x14ac:dyDescent="0.25">
      <c r="A25" s="48"/>
      <c r="C25" s="41" t="s">
        <v>32</v>
      </c>
      <c r="D25" s="40">
        <f ca="1">D6</f>
        <v>112.345773943525</v>
      </c>
      <c r="L25" s="71"/>
      <c r="W25" s="3">
        <v>42997</v>
      </c>
      <c r="X25" s="2">
        <v>111.59</v>
      </c>
      <c r="Y25" s="2">
        <f t="shared" si="2"/>
        <v>1.7924359252165735E-4</v>
      </c>
    </row>
    <row r="26" spans="1:25" x14ac:dyDescent="0.25">
      <c r="A26" s="48"/>
      <c r="L26" s="2"/>
      <c r="W26" s="3">
        <v>42996</v>
      </c>
      <c r="X26" s="2">
        <v>111.57</v>
      </c>
      <c r="Y26" s="2">
        <f t="shared" si="2"/>
        <v>6.6547008175265555E-3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110.83</v>
      </c>
      <c r="Y27" s="2">
        <f t="shared" si="2"/>
        <v>5.3376885222132381E-3</v>
      </c>
    </row>
    <row r="28" spans="1:25" x14ac:dyDescent="0.25">
      <c r="A28" s="48"/>
      <c r="C28" s="8" t="s">
        <v>30</v>
      </c>
      <c r="D28" s="29">
        <f ca="1">E6</f>
        <v>111.8228</v>
      </c>
      <c r="L28" s="71"/>
      <c r="W28" s="3">
        <v>42992</v>
      </c>
      <c r="X28" s="2">
        <v>110.24</v>
      </c>
      <c r="Y28" s="2">
        <f t="shared" si="2"/>
        <v>-2.2652118597351976E-3</v>
      </c>
    </row>
    <row r="29" spans="1:25" x14ac:dyDescent="0.25">
      <c r="A29" s="48"/>
      <c r="C29" s="11" t="s">
        <v>14</v>
      </c>
      <c r="D29" s="30">
        <f ca="1">E7</f>
        <v>111.26130000000001</v>
      </c>
      <c r="W29" s="3">
        <v>42991</v>
      </c>
      <c r="X29" s="2">
        <v>110.49</v>
      </c>
      <c r="Y29" s="2">
        <f t="shared" si="2"/>
        <v>2.9003917731099367E-3</v>
      </c>
    </row>
    <row r="30" spans="1:25" x14ac:dyDescent="0.25">
      <c r="A30" s="48"/>
      <c r="C30" s="11" t="s">
        <v>8</v>
      </c>
      <c r="D30" s="30">
        <f ca="1">E8</f>
        <v>110.65519999999999</v>
      </c>
      <c r="L30" s="71"/>
      <c r="W30" s="3">
        <v>42990</v>
      </c>
      <c r="X30" s="2">
        <v>110.17</v>
      </c>
      <c r="Y30" s="2">
        <f t="shared" si="2"/>
        <v>7.105149220274113E-3</v>
      </c>
    </row>
    <row r="31" spans="1:25" x14ac:dyDescent="0.25">
      <c r="A31" s="48"/>
      <c r="C31" s="11" t="s">
        <v>6</v>
      </c>
      <c r="D31" s="30">
        <f ca="1">E9</f>
        <v>110.0137</v>
      </c>
      <c r="L31" s="1"/>
      <c r="W31" s="3">
        <v>42989</v>
      </c>
      <c r="X31" s="2">
        <v>109.39</v>
      </c>
      <c r="Y31" s="2">
        <f t="shared" si="2"/>
        <v>1.4270830967702597E-2</v>
      </c>
    </row>
    <row r="32" spans="1:25" x14ac:dyDescent="0.25">
      <c r="A32" s="48"/>
      <c r="B32" s="48"/>
      <c r="C32" s="18" t="s">
        <v>67</v>
      </c>
      <c r="D32" s="31">
        <f ca="1">E10</f>
        <v>107.223356833381</v>
      </c>
      <c r="F32" s="4"/>
      <c r="G32" s="4"/>
      <c r="H32" s="4"/>
      <c r="L32" s="2"/>
      <c r="N32" s="74"/>
      <c r="W32" s="3">
        <v>42986</v>
      </c>
      <c r="X32" s="2">
        <v>107.84</v>
      </c>
      <c r="Y32" s="2">
        <f t="shared" si="2"/>
        <v>-5.6405901088864615E-3</v>
      </c>
    </row>
    <row r="33" spans="1:25" x14ac:dyDescent="0.25">
      <c r="A33" s="48"/>
      <c r="B33" s="48"/>
      <c r="L33" s="72"/>
      <c r="N33" s="75"/>
      <c r="W33" s="3">
        <v>42985</v>
      </c>
      <c r="X33" s="2">
        <v>108.45</v>
      </c>
      <c r="Y33" s="2">
        <f t="shared" si="2"/>
        <v>-7.0749594511242044E-3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109.22</v>
      </c>
      <c r="Y34" s="2">
        <f t="shared" si="2"/>
        <v>3.7609547610869482E-3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108.81</v>
      </c>
      <c r="Y35" s="2">
        <f t="shared" si="2"/>
        <v>-8.328424106481741E-3</v>
      </c>
    </row>
    <row r="36" spans="1:25" x14ac:dyDescent="0.25">
      <c r="A36" s="48"/>
      <c r="B36" s="48"/>
      <c r="C36" s="49" t="s">
        <v>30</v>
      </c>
      <c r="D36" s="105">
        <f ca="1">AC2</f>
        <v>7.3253435768083089E-2</v>
      </c>
      <c r="E36" s="106">
        <f ca="1">$D$25-$D$25*D36*SQRT(B39)/SQRT($B$42)</f>
        <v>108.24740945489523</v>
      </c>
      <c r="F36" s="106">
        <f ca="1">$D$25+$D$25*D36*SQRT(B39)/SQRT($B$42)</f>
        <v>116.44413843215477</v>
      </c>
      <c r="G36" s="106">
        <f ca="1">IF(D28&gt;$D$25,F36,E36)/D28</f>
        <v>0.96802628314525507</v>
      </c>
      <c r="H36" s="106">
        <f ca="1">(D28-$D$25)/($D$25*D36*SQRT(B39)/SQRT($B$42))</f>
        <v>-0.12760552288014076</v>
      </c>
      <c r="I36" s="106">
        <f ca="1">AF2</f>
        <v>5.0099999999999909</v>
      </c>
      <c r="J36" s="106">
        <f ca="1">$D$25+IF(D28&gt;$D$25,I36,I36*-1)</f>
        <v>107.33577394352501</v>
      </c>
      <c r="K36" s="107">
        <f ca="1">J36/D28</f>
        <v>0.95987378194361983</v>
      </c>
      <c r="L36" s="72"/>
      <c r="W36" s="3">
        <v>42982</v>
      </c>
      <c r="X36" s="2">
        <v>109.72</v>
      </c>
      <c r="Y36" s="2">
        <f t="shared" si="2"/>
        <v>-4.8188482575528997E-3</v>
      </c>
    </row>
    <row r="37" spans="1:25" x14ac:dyDescent="0.25">
      <c r="A37" s="48"/>
      <c r="B37" s="48"/>
      <c r="C37" s="50" t="s">
        <v>14</v>
      </c>
      <c r="D37" s="108">
        <f ca="1">AC3</f>
        <v>7.5644926873703222E-2</v>
      </c>
      <c r="E37" s="109">
        <f ca="1">$D$25-$D$25*D37*SQRT(B40)/SQRT($B$42)</f>
        <v>106.33650626243518</v>
      </c>
      <c r="F37" s="109">
        <f ca="1">$D$25+$D$25*D37*SQRT(B40)/SQRT($B$42)</f>
        <v>118.35504162461483</v>
      </c>
      <c r="G37" s="109">
        <f ca="1">IF(D29&gt;$D$25,F37,E37)/D29</f>
        <v>0.95573668708198789</v>
      </c>
      <c r="H37" s="109">
        <f ca="1">(D29-$D$25)/($D$25*D37*SQRT(B40)/SQRT($B$42))</f>
        <v>-0.18046690563272119</v>
      </c>
      <c r="I37" s="109">
        <f ca="1">AF3</f>
        <v>6.4399999999999977</v>
      </c>
      <c r="J37" s="109">
        <f ca="1">$D$25+IF(D29&gt;$D$25,I37,I37*-1)</f>
        <v>105.90577394352501</v>
      </c>
      <c r="K37" s="110">
        <f ca="1">J37/D29</f>
        <v>0.95186532912634492</v>
      </c>
      <c r="L37" s="73"/>
      <c r="W37" s="3">
        <v>42979</v>
      </c>
      <c r="X37" s="2">
        <v>110.25</v>
      </c>
      <c r="Y37" s="2">
        <f t="shared" si="2"/>
        <v>2.4519832472866244E-3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7.7426984793219064E-2</v>
      </c>
      <c r="E38" s="109">
        <f ca="1">$D$25-$D$25*D38*SQRT(B41)/SQRT($B$42)</f>
        <v>104.8629599915984</v>
      </c>
      <c r="F38" s="109">
        <f ca="1">$D$25+$D$25*D38*SQRT(B41)/SQRT($B$42)</f>
        <v>119.82858789545161</v>
      </c>
      <c r="G38" s="109">
        <f ca="1">IF(D30&gt;$D$25,F38,E38)/D30</f>
        <v>0.94765505815902373</v>
      </c>
      <c r="H38" s="109">
        <f ca="1">(D30-$D$25)/($D$25*D38*SQRT(B41)/SQRT($B$42))</f>
        <v>-0.22592756607154965</v>
      </c>
      <c r="I38" s="109">
        <f ca="1">AF4</f>
        <v>7.1099999999999994</v>
      </c>
      <c r="J38" s="109">
        <f ca="1">$D$25+IF(D30&gt;$D$25,I38,I38*-1)</f>
        <v>105.235773943525</v>
      </c>
      <c r="K38" s="110">
        <f ca="1">J38/D30</f>
        <v>0.95102420802208132</v>
      </c>
      <c r="W38" s="3">
        <v>42978</v>
      </c>
      <c r="X38" s="2">
        <v>109.98</v>
      </c>
      <c r="Y38" s="2">
        <f t="shared" si="2"/>
        <v>-2.3612761856797088E-3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9.3022203865350053E-2</v>
      </c>
      <c r="E39" s="109">
        <f ca="1">$D$25-$D$25*D39*SQRT(B42)/SQRT($B$42)</f>
        <v>101.89512245633989</v>
      </c>
      <c r="F39" s="109">
        <f ca="1">$D$25+$D$25*D39*SQRT(B42)/SQRT($B$42)</f>
        <v>122.79642543071012</v>
      </c>
      <c r="G39" s="109">
        <f ca="1">IF(D31&gt;$D$25,F39,E39)/D31</f>
        <v>0.92620394056685573</v>
      </c>
      <c r="H39" s="109">
        <f ca="1">(D31-$D$25)/($D$25*D39*SQRT(B42)/SQRT($B$42))</f>
        <v>-0.22315105870525476</v>
      </c>
      <c r="I39" s="109">
        <f ca="1">AF5</f>
        <v>15.200000000000003</v>
      </c>
      <c r="J39" s="109">
        <f ca="1">$D$25+IF(D31&gt;$D$25,I39,I39*-1)</f>
        <v>97.145773943525001</v>
      </c>
      <c r="K39" s="110">
        <f ca="1">J39/D31</f>
        <v>0.88303342168770804</v>
      </c>
      <c r="L39" s="72"/>
      <c r="W39" s="3">
        <v>42977</v>
      </c>
      <c r="X39" s="2">
        <v>110.24</v>
      </c>
      <c r="Y39" s="2">
        <f t="shared" si="2"/>
        <v>4.8192864359489218E-3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0.10664687497966682</v>
      </c>
      <c r="E40" s="112">
        <f ca="1">$D$25-$D$25*D40*SQRT(B43)/SQRT($B$42)</f>
        <v>95.401620631709804</v>
      </c>
      <c r="F40" s="112">
        <f ca="1">$D$25+$D$25*D40*SQRT(B43)/SQRT($B$42)</f>
        <v>129.28992725534019</v>
      </c>
      <c r="G40" s="112">
        <f ca="1">IF(D32&gt;$D$25,F40,E40)/D32</f>
        <v>0.88974663216297634</v>
      </c>
      <c r="H40" s="112">
        <f ca="1">(D32-$D$25)/($D$25*D40*SQRT(B43)/SQRT($B$42))</f>
        <v>-0.30231177774885493</v>
      </c>
      <c r="I40" s="112">
        <f ca="1">AF6</f>
        <v>23.75</v>
      </c>
      <c r="J40" s="112">
        <f ca="1">$D$25+IF(D32&gt;$D$25,I40,I40*-1)</f>
        <v>88.595773943525003</v>
      </c>
      <c r="K40" s="113">
        <f ca="1">J40/D32</f>
        <v>0.82627308601425153</v>
      </c>
      <c r="L40" s="72"/>
      <c r="W40" s="3">
        <v>42976</v>
      </c>
      <c r="X40" s="2">
        <v>109.71</v>
      </c>
      <c r="Y40" s="2">
        <f t="shared" si="2"/>
        <v>4.2016868536999766E-3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109.25</v>
      </c>
      <c r="Y41" s="2">
        <f t="shared" si="2"/>
        <v>-1.0063584399945757E-3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109.36</v>
      </c>
      <c r="Y42" s="2">
        <f t="shared" si="2"/>
        <v>-1.8271519791832713E-3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109.56</v>
      </c>
      <c r="Y43" s="2">
        <f t="shared" si="2"/>
        <v>4.7575570066001908E-3</v>
      </c>
    </row>
    <row r="44" spans="1:25" x14ac:dyDescent="0.25">
      <c r="A44" s="48"/>
      <c r="C44" s="49" t="s">
        <v>30</v>
      </c>
      <c r="D44" s="108">
        <f ca="1">G6</f>
        <v>8.3372688511229601E-2</v>
      </c>
      <c r="E44" s="109">
        <f ca="1">$D$25-$D$25*D44*SQRT(B47)/SQRT($B$42)</f>
        <v>107.68126009058035</v>
      </c>
      <c r="F44" s="109">
        <f ca="1">$D$25+$D$25*D44*SQRT(B47)/SQRT($B$50)</f>
        <v>117.01028779646965</v>
      </c>
      <c r="G44" s="109">
        <f ca="1">IF(D28&gt;$D$25,F44,E44)/D28</f>
        <v>0.96296336785146097</v>
      </c>
      <c r="H44" s="109">
        <f ca="1">(D28-$D$25)/($D$25*D44*SQRT(B47)/SQRT($B$50))</f>
        <v>-0.1121175668059932</v>
      </c>
      <c r="I44" s="116">
        <f ca="1">D44/D36</f>
        <v>1.1381403157004619</v>
      </c>
      <c r="W44" s="3">
        <v>42970</v>
      </c>
      <c r="X44" s="2">
        <v>109.04</v>
      </c>
      <c r="Y44" s="2">
        <f t="shared" si="2"/>
        <v>-4.8488270290245874E-3</v>
      </c>
    </row>
    <row r="45" spans="1:25" x14ac:dyDescent="0.25">
      <c r="A45" s="48"/>
      <c r="C45" s="50" t="s">
        <v>14</v>
      </c>
      <c r="D45" s="108">
        <f ca="1">G7</f>
        <v>9.0480635489073397E-2</v>
      </c>
      <c r="E45" s="109">
        <f ca="1">$D$25-$D$25*D45*SQRT(B48)/SQRT($B$42)</f>
        <v>105.15795076647632</v>
      </c>
      <c r="F45" s="109">
        <f ca="1">$D$25+$D$25*D45*SQRT(B48)/SQRT($B$50)</f>
        <v>119.53359712057369</v>
      </c>
      <c r="G45" s="109">
        <f ca="1">IF(D29&gt;$D$25,F45,E45)/D29</f>
        <v>0.94514400574572033</v>
      </c>
      <c r="H45" s="109">
        <f ca="1">(D29-$D$25)/($D$25*D45*SQRT(B48)/SQRT($B$50))</f>
        <v>-0.15087654729568362</v>
      </c>
      <c r="I45" s="116">
        <f ca="1">D45/D37</f>
        <v>1.196122981784884</v>
      </c>
      <c r="W45" s="3">
        <v>42969</v>
      </c>
      <c r="X45" s="2">
        <v>109.57</v>
      </c>
      <c r="Y45" s="2">
        <f t="shared" si="2"/>
        <v>5.399235262349515E-3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9.3476033276689102E-2</v>
      </c>
      <c r="E46" s="109">
        <f ca="1">$D$25-$D$25*D46*SQRT(B49)/SQRT($B$42)</f>
        <v>103.31192395128274</v>
      </c>
      <c r="F46" s="109">
        <f ca="1">$D$25+$D$25*D46*SQRT(B49)/SQRT($B$50)</f>
        <v>121.37962393576727</v>
      </c>
      <c r="G46" s="109">
        <f ca="1">IF(D30&gt;$D$25,F46,E46)/D30</f>
        <v>0.93363821990546081</v>
      </c>
      <c r="H46" s="109">
        <f ca="1">(D30-$D$25)/($D$25*D46*SQRT(B49)/SQRT($B$50))</f>
        <v>-0.18713770374500069</v>
      </c>
      <c r="I46" s="116">
        <f ca="1">D46/D38</f>
        <v>1.2072797814138254</v>
      </c>
      <c r="W46" s="3">
        <v>42968</v>
      </c>
      <c r="X46" s="2">
        <v>108.98</v>
      </c>
      <c r="Y46" s="2">
        <f t="shared" si="2"/>
        <v>-1.833517198659283E-3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9.4998245209404003E-2</v>
      </c>
      <c r="E47" s="109">
        <f ca="1">$D$25-$D$25*D47*SQRT(B50)/SQRT($B$42)</f>
        <v>101.67312256219775</v>
      </c>
      <c r="F47" s="109">
        <f ca="1">$D$25+$D$25*D47*SQRT(B50)/SQRT($B$50)</f>
        <v>123.01842532485226</v>
      </c>
      <c r="G47" s="109">
        <f ca="1">IF(D31&gt;$D$25,F47,E47)/D31</f>
        <v>0.92418601103496878</v>
      </c>
      <c r="H47" s="109">
        <f ca="1">(D31-$D$25)/($D$25*D47*SQRT(B50)/SQRT($B$50))</f>
        <v>-0.21850933382918994</v>
      </c>
      <c r="I47" s="116">
        <f ca="1">D47/D39</f>
        <v>1.0212426846703639</v>
      </c>
      <c r="W47" s="3">
        <v>42965</v>
      </c>
      <c r="X47" s="2">
        <v>109.18</v>
      </c>
      <c r="Y47" s="2">
        <f t="shared" si="2"/>
        <v>-3.5657180636902664E-3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9.7011464505916495E-2</v>
      </c>
      <c r="E48" s="112">
        <f ca="1">$D$25-$D$25*D48*SQRT(B51)/SQRT($B$42)</f>
        <v>96.932503485245121</v>
      </c>
      <c r="F48" s="112">
        <f ca="1">$D$25+$D$25*D48*SQRT(B51)/SQRT($B$50)</f>
        <v>127.75904440180489</v>
      </c>
      <c r="G48" s="112">
        <f ca="1">IF(D32&gt;$D$25,F48,E48)/D32</f>
        <v>0.90402414499923478</v>
      </c>
      <c r="H48" s="112">
        <f ca="1">(D32-$D$25)/($D$25*D48*SQRT(B51)/SQRT($B$50))</f>
        <v>-0.33233810592042629</v>
      </c>
      <c r="I48" s="117">
        <f ca="1">D48/D40</f>
        <v>0.90965126286553255</v>
      </c>
      <c r="W48" s="3">
        <v>42964</v>
      </c>
      <c r="X48" s="2">
        <v>109.57</v>
      </c>
      <c r="Y48" s="2">
        <f t="shared" si="2"/>
        <v>-5.6425340823837633E-3</v>
      </c>
    </row>
    <row r="49" spans="2:25" x14ac:dyDescent="0.25">
      <c r="B49" s="58">
        <f>B41</f>
        <v>185</v>
      </c>
      <c r="W49" s="3">
        <v>42963</v>
      </c>
      <c r="X49" s="2">
        <v>110.19</v>
      </c>
      <c r="Y49" s="2">
        <f t="shared" si="2"/>
        <v>-4.3466517770083413E-3</v>
      </c>
    </row>
    <row r="50" spans="2:25" x14ac:dyDescent="0.25">
      <c r="B50" s="58">
        <f>B42</f>
        <v>250</v>
      </c>
      <c r="W50" s="3">
        <v>42962</v>
      </c>
      <c r="X50" s="2">
        <v>110.67</v>
      </c>
      <c r="Y50" s="2">
        <f t="shared" si="2"/>
        <v>9.4417405902454295E-3</v>
      </c>
    </row>
    <row r="51" spans="2:25" x14ac:dyDescent="0.25">
      <c r="B51" s="58">
        <v>500</v>
      </c>
      <c r="W51" s="3">
        <v>42961</v>
      </c>
      <c r="X51" s="2">
        <v>109.63</v>
      </c>
      <c r="Y51" s="2">
        <f t="shared" si="2"/>
        <v>4.0215756604736596E-3</v>
      </c>
    </row>
    <row r="52" spans="2:25" x14ac:dyDescent="0.25">
      <c r="W52" s="3">
        <v>42958</v>
      </c>
      <c r="X52" s="2">
        <v>109.19</v>
      </c>
      <c r="Y52" s="2">
        <f t="shared" si="2"/>
        <v>-9.157928482979015E-5</v>
      </c>
    </row>
    <row r="53" spans="2:25" x14ac:dyDescent="0.25">
      <c r="W53" s="3">
        <v>42957</v>
      </c>
      <c r="X53" s="2">
        <v>109.2</v>
      </c>
      <c r="Y53" s="2">
        <f t="shared" si="2"/>
        <v>-7.9354637244955731E-3</v>
      </c>
    </row>
    <row r="54" spans="2:25" x14ac:dyDescent="0.25">
      <c r="W54" s="3">
        <v>42956</v>
      </c>
      <c r="X54" s="2">
        <v>110.07</v>
      </c>
      <c r="Y54" s="2">
        <f t="shared" si="2"/>
        <v>-2.268706449746027E-3</v>
      </c>
    </row>
    <row r="55" spans="2:25" x14ac:dyDescent="0.25">
      <c r="B55" s="58"/>
      <c r="W55" s="3">
        <v>42955</v>
      </c>
      <c r="X55" s="2">
        <v>110.32</v>
      </c>
      <c r="Y55" s="2">
        <f t="shared" si="2"/>
        <v>-3.8901754401986649E-3</v>
      </c>
    </row>
    <row r="56" spans="2:25" x14ac:dyDescent="0.25">
      <c r="B56" s="64"/>
      <c r="W56" s="3">
        <v>42954</v>
      </c>
      <c r="X56" s="2">
        <v>110.75</v>
      </c>
      <c r="Y56" s="2">
        <f t="shared" si="2"/>
        <v>5.4190752771243452E-4</v>
      </c>
    </row>
    <row r="57" spans="2:25" x14ac:dyDescent="0.25">
      <c r="W57" s="3">
        <v>42951</v>
      </c>
      <c r="X57" s="2">
        <v>110.69</v>
      </c>
      <c r="Y57" s="2">
        <f t="shared" si="2"/>
        <v>5.7986934250618283E-3</v>
      </c>
    </row>
    <row r="58" spans="2:25" x14ac:dyDescent="0.25">
      <c r="W58" s="3">
        <v>42950</v>
      </c>
      <c r="X58" s="2">
        <v>110.05</v>
      </c>
      <c r="Y58" s="2">
        <f t="shared" si="2"/>
        <v>-6.0696838968887926E-3</v>
      </c>
    </row>
    <row r="59" spans="2:25" x14ac:dyDescent="0.25">
      <c r="W59" s="3">
        <v>42949</v>
      </c>
      <c r="X59" s="2">
        <v>110.72</v>
      </c>
      <c r="Y59" s="2">
        <f t="shared" si="2"/>
        <v>3.2567425202740725E-3</v>
      </c>
    </row>
    <row r="60" spans="2:25" x14ac:dyDescent="0.25">
      <c r="W60" s="3">
        <v>42948</v>
      </c>
      <c r="X60" s="2">
        <v>110.36</v>
      </c>
      <c r="Y60" s="2">
        <f t="shared" si="2"/>
        <v>9.0653618754773201E-4</v>
      </c>
    </row>
    <row r="61" spans="2:25" x14ac:dyDescent="0.25">
      <c r="W61" s="3">
        <v>42947</v>
      </c>
      <c r="X61" s="2">
        <v>110.26</v>
      </c>
      <c r="Y61" s="2">
        <f t="shared" si="2"/>
        <v>-3.801941757187698E-3</v>
      </c>
    </row>
    <row r="62" spans="2:25" x14ac:dyDescent="0.25">
      <c r="W62" s="3">
        <v>42944</v>
      </c>
      <c r="X62" s="2">
        <v>110.68</v>
      </c>
      <c r="Y62" s="2">
        <f t="shared" si="2"/>
        <v>-5.2266497284220014E-3</v>
      </c>
    </row>
    <row r="63" spans="2:25" x14ac:dyDescent="0.25">
      <c r="W63" s="3">
        <v>42943</v>
      </c>
      <c r="X63" s="2">
        <v>111.26</v>
      </c>
      <c r="Y63" s="2">
        <f t="shared" si="2"/>
        <v>7.192951218237321E-4</v>
      </c>
    </row>
    <row r="64" spans="2:25" x14ac:dyDescent="0.25">
      <c r="W64" s="3">
        <v>42942</v>
      </c>
      <c r="X64" s="2">
        <v>111.18</v>
      </c>
      <c r="Y64" s="2">
        <f t="shared" si="2"/>
        <v>-6.365736294306366E-3</v>
      </c>
    </row>
    <row r="65" spans="11:25" x14ac:dyDescent="0.25">
      <c r="W65" s="3">
        <v>42941</v>
      </c>
      <c r="X65" s="2">
        <v>111.89</v>
      </c>
      <c r="Y65" s="2">
        <f t="shared" si="2"/>
        <v>7.0855491740454343E-3</v>
      </c>
    </row>
    <row r="66" spans="11:25" x14ac:dyDescent="0.25">
      <c r="W66" s="3">
        <v>42940</v>
      </c>
      <c r="X66" s="2">
        <v>111.1</v>
      </c>
      <c r="Y66" s="2">
        <f t="shared" si="2"/>
        <v>-2.699905519708712E-4</v>
      </c>
    </row>
    <row r="67" spans="11:25" x14ac:dyDescent="0.25">
      <c r="K67" s="48"/>
      <c r="W67" s="3">
        <v>42937</v>
      </c>
      <c r="X67" s="2">
        <v>111.13</v>
      </c>
      <c r="Y67" s="2">
        <f t="shared" si="2"/>
        <v>-6.994289632380672E-3</v>
      </c>
    </row>
    <row r="68" spans="11:25" x14ac:dyDescent="0.25">
      <c r="W68" s="3">
        <v>42936</v>
      </c>
      <c r="X68" s="2">
        <v>111.91</v>
      </c>
      <c r="Y68" s="2">
        <f t="shared" si="2"/>
        <v>-5.3600144216986456E-4</v>
      </c>
    </row>
    <row r="69" spans="11:25" x14ac:dyDescent="0.25">
      <c r="W69" s="3">
        <v>42935</v>
      </c>
      <c r="X69" s="2">
        <v>111.97</v>
      </c>
      <c r="Y69" s="2">
        <f t="shared" si="2"/>
        <v>-8.9269779183093342E-4</v>
      </c>
    </row>
    <row r="70" spans="11:25" x14ac:dyDescent="0.25">
      <c r="W70" s="3">
        <v>42934</v>
      </c>
      <c r="X70" s="2">
        <v>112.07</v>
      </c>
      <c r="Y70" s="2">
        <f t="shared" ref="Y70:Y133" si="3">LN(X70/X71)</f>
        <v>-4.9844339956685397E-3</v>
      </c>
    </row>
    <row r="71" spans="11:25" x14ac:dyDescent="0.25">
      <c r="W71" s="3">
        <v>42933</v>
      </c>
      <c r="X71" s="2">
        <v>112.63</v>
      </c>
      <c r="Y71" s="2">
        <f t="shared" si="3"/>
        <v>8.8825729769944782E-4</v>
      </c>
    </row>
    <row r="72" spans="11:25" x14ac:dyDescent="0.25">
      <c r="W72" s="3">
        <v>42930</v>
      </c>
      <c r="X72" s="2">
        <v>112.53</v>
      </c>
      <c r="Y72" s="2">
        <f t="shared" si="3"/>
        <v>-6.6427771835039688E-3</v>
      </c>
    </row>
    <row r="73" spans="11:25" x14ac:dyDescent="0.25">
      <c r="W73" s="3">
        <v>42929</v>
      </c>
      <c r="X73" s="2">
        <v>113.28</v>
      </c>
      <c r="Y73" s="2">
        <f t="shared" si="3"/>
        <v>9.7151696755944507E-4</v>
      </c>
    </row>
    <row r="74" spans="11:25" x14ac:dyDescent="0.25">
      <c r="W74" s="3">
        <v>42928</v>
      </c>
      <c r="X74" s="2">
        <v>113.17</v>
      </c>
      <c r="Y74" s="2">
        <f t="shared" si="3"/>
        <v>-6.7808810743992861E-3</v>
      </c>
    </row>
    <row r="75" spans="11:25" x14ac:dyDescent="0.25">
      <c r="W75" s="3">
        <v>42927</v>
      </c>
      <c r="X75" s="2">
        <v>113.94</v>
      </c>
      <c r="Y75" s="2">
        <f t="shared" si="3"/>
        <v>-8.7726999222176988E-4</v>
      </c>
    </row>
    <row r="76" spans="11:25" x14ac:dyDescent="0.25">
      <c r="W76" s="3">
        <v>42926</v>
      </c>
      <c r="X76" s="2">
        <v>114.04</v>
      </c>
      <c r="Y76" s="2">
        <f t="shared" si="3"/>
        <v>1.0528163808055475E-3</v>
      </c>
    </row>
    <row r="77" spans="11:25" x14ac:dyDescent="0.25">
      <c r="W77" s="3">
        <v>42923</v>
      </c>
      <c r="X77" s="2">
        <v>113.92</v>
      </c>
      <c r="Y77" s="2">
        <f t="shared" si="3"/>
        <v>6.1636190551518375E-3</v>
      </c>
    </row>
    <row r="78" spans="11:25" x14ac:dyDescent="0.25">
      <c r="W78" s="3">
        <v>42922</v>
      </c>
      <c r="X78" s="2">
        <v>113.22</v>
      </c>
      <c r="Y78" s="2">
        <f t="shared" si="3"/>
        <v>-3.532320771451802E-4</v>
      </c>
    </row>
    <row r="79" spans="11:25" x14ac:dyDescent="0.25">
      <c r="W79" s="3">
        <v>42921</v>
      </c>
      <c r="X79" s="2">
        <v>113.26</v>
      </c>
      <c r="Y79" s="2">
        <f t="shared" si="3"/>
        <v>-1.7656925975070335E-4</v>
      </c>
    </row>
    <row r="80" spans="11:25" x14ac:dyDescent="0.25">
      <c r="W80" s="3">
        <v>42920</v>
      </c>
      <c r="X80" s="2">
        <v>113.28</v>
      </c>
      <c r="Y80" s="2">
        <f t="shared" si="3"/>
        <v>-8.8237895074794984E-4</v>
      </c>
    </row>
    <row r="81" spans="23:25" x14ac:dyDescent="0.25">
      <c r="W81" s="3">
        <v>42919</v>
      </c>
      <c r="X81" s="2">
        <v>113.38</v>
      </c>
      <c r="Y81" s="2">
        <f t="shared" si="3"/>
        <v>8.7700433659818593E-3</v>
      </c>
    </row>
    <row r="82" spans="23:25" x14ac:dyDescent="0.25">
      <c r="W82" s="3">
        <v>42916</v>
      </c>
      <c r="X82" s="2">
        <v>112.39</v>
      </c>
      <c r="Y82" s="2">
        <f t="shared" si="3"/>
        <v>1.8702414499848887E-3</v>
      </c>
    </row>
    <row r="83" spans="23:25" x14ac:dyDescent="0.25">
      <c r="W83" s="3">
        <v>42915</v>
      </c>
      <c r="X83" s="2">
        <v>112.18</v>
      </c>
      <c r="Y83" s="2">
        <f t="shared" si="3"/>
        <v>-1.0691376642065255E-3</v>
      </c>
    </row>
    <row r="84" spans="23:25" x14ac:dyDescent="0.25">
      <c r="W84" s="3">
        <v>42914</v>
      </c>
      <c r="X84" s="2">
        <v>112.3</v>
      </c>
      <c r="Y84" s="2">
        <f t="shared" si="3"/>
        <v>-4.4513688694064815E-4</v>
      </c>
    </row>
    <row r="85" spans="23:25" x14ac:dyDescent="0.25">
      <c r="W85" s="3">
        <v>42913</v>
      </c>
      <c r="X85" s="2">
        <v>112.35</v>
      </c>
      <c r="Y85" s="2">
        <f t="shared" si="3"/>
        <v>4.3709092378963182E-3</v>
      </c>
    </row>
    <row r="86" spans="23:25" x14ac:dyDescent="0.25">
      <c r="W86" s="3">
        <v>42912</v>
      </c>
      <c r="X86" s="2">
        <v>111.86</v>
      </c>
      <c r="Y86" s="2">
        <f t="shared" si="3"/>
        <v>5.1985417782544298E-3</v>
      </c>
    </row>
    <row r="87" spans="23:25" x14ac:dyDescent="0.25">
      <c r="W87" s="3">
        <v>42909</v>
      </c>
      <c r="X87" s="2">
        <v>111.28</v>
      </c>
      <c r="Y87" s="2">
        <f t="shared" si="3"/>
        <v>-4.4921612542840784E-4</v>
      </c>
    </row>
    <row r="88" spans="23:25" x14ac:dyDescent="0.25">
      <c r="W88" s="3">
        <v>42908</v>
      </c>
      <c r="X88" s="2">
        <v>111.33</v>
      </c>
      <c r="Y88" s="2">
        <f t="shared" si="3"/>
        <v>-4.4901442090663362E-4</v>
      </c>
    </row>
    <row r="89" spans="23:25" x14ac:dyDescent="0.25">
      <c r="W89" s="3">
        <v>42907</v>
      </c>
      <c r="X89" s="2">
        <v>111.38</v>
      </c>
      <c r="Y89" s="2">
        <f t="shared" si="3"/>
        <v>-6.2828167035534834E-4</v>
      </c>
    </row>
    <row r="90" spans="23:25" x14ac:dyDescent="0.25">
      <c r="W90" s="3">
        <v>42906</v>
      </c>
      <c r="X90" s="2">
        <v>111.45</v>
      </c>
      <c r="Y90" s="2">
        <f t="shared" si="3"/>
        <v>-7.1755317456763119E-4</v>
      </c>
    </row>
    <row r="91" spans="23:25" x14ac:dyDescent="0.25">
      <c r="W91" s="3">
        <v>42905</v>
      </c>
      <c r="X91" s="2">
        <v>111.53</v>
      </c>
      <c r="Y91" s="2">
        <f t="shared" si="3"/>
        <v>5.8450775648524779E-3</v>
      </c>
    </row>
    <row r="92" spans="23:25" x14ac:dyDescent="0.25">
      <c r="W92" s="3">
        <v>42902</v>
      </c>
      <c r="X92" s="2">
        <v>110.88</v>
      </c>
      <c r="Y92" s="2">
        <f t="shared" si="3"/>
        <v>-4.5083630897520846E-4</v>
      </c>
    </row>
    <row r="93" spans="23:25" x14ac:dyDescent="0.25">
      <c r="W93" s="3">
        <v>42901</v>
      </c>
      <c r="X93" s="2">
        <v>110.93</v>
      </c>
      <c r="Y93" s="2">
        <f t="shared" si="3"/>
        <v>1.2244495640298579E-2</v>
      </c>
    </row>
    <row r="94" spans="23:25" x14ac:dyDescent="0.25">
      <c r="W94" s="3">
        <v>42900</v>
      </c>
      <c r="X94" s="2">
        <v>109.58</v>
      </c>
      <c r="Y94" s="2">
        <f t="shared" si="3"/>
        <v>-4.4616509250306044E-3</v>
      </c>
    </row>
    <row r="95" spans="23:25" x14ac:dyDescent="0.25">
      <c r="W95" s="3">
        <v>42899</v>
      </c>
      <c r="X95" s="2">
        <v>110.07</v>
      </c>
      <c r="Y95" s="2">
        <f t="shared" si="3"/>
        <v>1.0908100345301648E-3</v>
      </c>
    </row>
    <row r="96" spans="23:25" x14ac:dyDescent="0.25">
      <c r="W96" s="3">
        <v>42898</v>
      </c>
      <c r="X96" s="2">
        <v>109.95</v>
      </c>
      <c r="Y96" s="2">
        <f t="shared" si="3"/>
        <v>-3.3595164842761382E-3</v>
      </c>
    </row>
    <row r="97" spans="23:25" x14ac:dyDescent="0.25">
      <c r="W97" s="3">
        <v>42895</v>
      </c>
      <c r="X97" s="2">
        <v>110.32</v>
      </c>
      <c r="Y97" s="2">
        <f t="shared" si="3"/>
        <v>2.7230660377343453E-3</v>
      </c>
    </row>
    <row r="98" spans="23:25" x14ac:dyDescent="0.25">
      <c r="W98" s="3">
        <v>42894</v>
      </c>
      <c r="X98" s="2">
        <v>110.02</v>
      </c>
      <c r="Y98" s="2">
        <f t="shared" si="3"/>
        <v>1.8195055965855474E-3</v>
      </c>
    </row>
    <row r="99" spans="23:25" x14ac:dyDescent="0.25">
      <c r="W99" s="3">
        <v>42893</v>
      </c>
      <c r="X99" s="2">
        <v>109.82</v>
      </c>
      <c r="Y99" s="2">
        <f t="shared" si="3"/>
        <v>3.7403683620280243E-3</v>
      </c>
    </row>
    <row r="100" spans="23:25" x14ac:dyDescent="0.25">
      <c r="W100" s="3">
        <v>42892</v>
      </c>
      <c r="X100" s="2">
        <v>109.41</v>
      </c>
      <c r="Y100" s="2">
        <f t="shared" si="3"/>
        <v>-9.4606363774276704E-3</v>
      </c>
    </row>
    <row r="101" spans="23:25" x14ac:dyDescent="0.25">
      <c r="W101" s="3">
        <v>42891</v>
      </c>
      <c r="X101" s="2">
        <v>110.45</v>
      </c>
      <c r="Y101" s="2">
        <f t="shared" si="3"/>
        <v>4.5279602313121861E-4</v>
      </c>
    </row>
    <row r="102" spans="23:25" x14ac:dyDescent="0.25">
      <c r="W102" s="3">
        <v>42888</v>
      </c>
      <c r="X102" s="2">
        <v>110.4</v>
      </c>
      <c r="Y102" s="2">
        <f t="shared" si="3"/>
        <v>-8.7478575620138169E-3</v>
      </c>
    </row>
    <row r="103" spans="23:25" x14ac:dyDescent="0.25">
      <c r="W103" s="3">
        <v>42887</v>
      </c>
      <c r="X103" s="2">
        <v>111.37</v>
      </c>
      <c r="Y103" s="2">
        <f t="shared" si="3"/>
        <v>5.3117388000509698E-3</v>
      </c>
    </row>
    <row r="104" spans="23:25" x14ac:dyDescent="0.25">
      <c r="W104" s="3">
        <v>42886</v>
      </c>
      <c r="X104" s="2">
        <v>110.78</v>
      </c>
      <c r="Y104" s="2">
        <f t="shared" si="3"/>
        <v>-6.3168345736253984E-4</v>
      </c>
    </row>
    <row r="105" spans="23:25" x14ac:dyDescent="0.25">
      <c r="W105" s="3">
        <v>42885</v>
      </c>
      <c r="X105" s="2">
        <v>110.85</v>
      </c>
      <c r="Y105" s="2">
        <f t="shared" si="3"/>
        <v>-3.7817441072886897E-3</v>
      </c>
    </row>
    <row r="106" spans="23:25" x14ac:dyDescent="0.25">
      <c r="W106" s="3">
        <v>42884</v>
      </c>
      <c r="X106" s="2">
        <v>111.27</v>
      </c>
      <c r="Y106" s="2">
        <f t="shared" si="3"/>
        <v>-5.3908357100676584E-4</v>
      </c>
    </row>
    <row r="107" spans="23:25" x14ac:dyDescent="0.25">
      <c r="W107" s="3">
        <v>42881</v>
      </c>
      <c r="X107" s="2">
        <v>111.33</v>
      </c>
      <c r="Y107" s="2">
        <f t="shared" si="3"/>
        <v>-4.5705147448842631E-3</v>
      </c>
    </row>
    <row r="108" spans="23:25" x14ac:dyDescent="0.25">
      <c r="W108" s="3">
        <v>42880</v>
      </c>
      <c r="X108" s="2">
        <v>111.84</v>
      </c>
      <c r="Y108" s="2">
        <f t="shared" si="3"/>
        <v>3.1343777060200907E-3</v>
      </c>
    </row>
    <row r="109" spans="23:25" x14ac:dyDescent="0.25">
      <c r="W109" s="3">
        <v>42879</v>
      </c>
      <c r="X109" s="2">
        <v>111.49</v>
      </c>
      <c r="Y109" s="2">
        <f t="shared" si="3"/>
        <v>-2.5977530620720254E-3</v>
      </c>
    </row>
    <row r="110" spans="23:25" x14ac:dyDescent="0.25">
      <c r="W110" s="3">
        <v>42878</v>
      </c>
      <c r="X110" s="2">
        <v>111.78</v>
      </c>
      <c r="Y110" s="2">
        <f t="shared" si="3"/>
        <v>4.3033955600529734E-3</v>
      </c>
    </row>
    <row r="111" spans="23:25" x14ac:dyDescent="0.25">
      <c r="W111" s="3">
        <v>42877</v>
      </c>
      <c r="X111" s="2">
        <v>111.3</v>
      </c>
      <c r="Y111" s="2">
        <f t="shared" si="3"/>
        <v>3.5945363435194676E-4</v>
      </c>
    </row>
    <row r="112" spans="23:25" x14ac:dyDescent="0.25">
      <c r="W112" s="3">
        <v>42874</v>
      </c>
      <c r="X112" s="2">
        <v>111.26</v>
      </c>
      <c r="Y112" s="2">
        <f t="shared" si="3"/>
        <v>-2.0650961323328688E-3</v>
      </c>
    </row>
    <row r="113" spans="23:25" x14ac:dyDescent="0.25">
      <c r="W113" s="3">
        <v>42873</v>
      </c>
      <c r="X113" s="2">
        <v>111.49</v>
      </c>
      <c r="Y113" s="2">
        <f t="shared" si="3"/>
        <v>5.937404991918303E-3</v>
      </c>
    </row>
    <row r="114" spans="23:25" x14ac:dyDescent="0.25">
      <c r="W114" s="3">
        <v>42872</v>
      </c>
      <c r="X114" s="2">
        <v>110.83</v>
      </c>
      <c r="Y114" s="2">
        <f t="shared" si="3"/>
        <v>-2.0451706360700973E-2</v>
      </c>
    </row>
    <row r="115" spans="23:25" x14ac:dyDescent="0.25">
      <c r="W115" s="3">
        <v>42871</v>
      </c>
      <c r="X115" s="2">
        <v>113.12</v>
      </c>
      <c r="Y115" s="2">
        <f t="shared" si="3"/>
        <v>-5.9054422206546763E-3</v>
      </c>
    </row>
    <row r="116" spans="23:25" x14ac:dyDescent="0.25">
      <c r="W116" s="3">
        <v>42870</v>
      </c>
      <c r="X116" s="2">
        <v>113.79</v>
      </c>
      <c r="Y116" s="2">
        <f t="shared" si="3"/>
        <v>3.6096354727596859E-3</v>
      </c>
    </row>
    <row r="117" spans="23:25" x14ac:dyDescent="0.25">
      <c r="W117" s="3">
        <v>42867</v>
      </c>
      <c r="X117" s="2">
        <v>113.38</v>
      </c>
      <c r="Y117" s="2">
        <f t="shared" si="3"/>
        <v>-4.2246146267781769E-3</v>
      </c>
    </row>
    <row r="118" spans="23:25" x14ac:dyDescent="0.25">
      <c r="W118" s="3">
        <v>42866</v>
      </c>
      <c r="X118" s="2">
        <v>113.86</v>
      </c>
      <c r="Y118" s="2">
        <f t="shared" si="3"/>
        <v>-3.6819538396365009E-3</v>
      </c>
    </row>
    <row r="119" spans="23:25" x14ac:dyDescent="0.25">
      <c r="W119" s="3">
        <v>42865</v>
      </c>
      <c r="X119" s="2">
        <v>114.28</v>
      </c>
      <c r="Y119" s="2">
        <f t="shared" si="3"/>
        <v>2.6285829557187446E-3</v>
      </c>
    </row>
    <row r="120" spans="23:25" x14ac:dyDescent="0.25">
      <c r="W120" s="3">
        <v>42864</v>
      </c>
      <c r="X120" s="2">
        <v>113.98</v>
      </c>
      <c r="Y120" s="2">
        <f t="shared" si="3"/>
        <v>6.3369337211944656E-3</v>
      </c>
    </row>
    <row r="121" spans="23:25" x14ac:dyDescent="0.25">
      <c r="W121" s="3">
        <v>42863</v>
      </c>
      <c r="X121" s="2">
        <v>113.26</v>
      </c>
      <c r="Y121" s="2">
        <f t="shared" si="3"/>
        <v>4.8679124316717507E-3</v>
      </c>
    </row>
    <row r="122" spans="23:25" x14ac:dyDescent="0.25">
      <c r="W122" s="3">
        <v>42860</v>
      </c>
      <c r="X122" s="2">
        <v>112.71</v>
      </c>
      <c r="Y122" s="2">
        <f t="shared" si="3"/>
        <v>2.2205453899316169E-3</v>
      </c>
    </row>
    <row r="123" spans="23:25" x14ac:dyDescent="0.25">
      <c r="W123" s="3">
        <v>42859</v>
      </c>
      <c r="X123" s="2">
        <v>112.46</v>
      </c>
      <c r="Y123" s="2">
        <f t="shared" si="3"/>
        <v>-2.5753755187321874E-3</v>
      </c>
    </row>
    <row r="124" spans="23:25" x14ac:dyDescent="0.25">
      <c r="W124" s="3">
        <v>42858</v>
      </c>
      <c r="X124" s="2">
        <v>112.75</v>
      </c>
      <c r="Y124" s="2">
        <f t="shared" si="3"/>
        <v>6.7633967881856214E-3</v>
      </c>
    </row>
    <row r="125" spans="23:25" x14ac:dyDescent="0.25">
      <c r="W125" s="3">
        <v>42857</v>
      </c>
      <c r="X125" s="2">
        <v>111.99</v>
      </c>
      <c r="Y125" s="2">
        <f t="shared" si="3"/>
        <v>1.3403031091018577E-3</v>
      </c>
    </row>
    <row r="126" spans="23:25" x14ac:dyDescent="0.25">
      <c r="W126" s="3">
        <v>42856</v>
      </c>
      <c r="X126" s="2">
        <v>111.84</v>
      </c>
      <c r="Y126" s="2">
        <f t="shared" si="3"/>
        <v>3.1343777060200907E-3</v>
      </c>
    </row>
    <row r="127" spans="23:25" x14ac:dyDescent="0.25">
      <c r="W127" s="3">
        <v>42853</v>
      </c>
      <c r="X127" s="2">
        <v>111.49</v>
      </c>
      <c r="Y127" s="2">
        <f t="shared" si="3"/>
        <v>2.0650961323329178E-3</v>
      </c>
    </row>
    <row r="128" spans="23:25" x14ac:dyDescent="0.25">
      <c r="W128" s="3">
        <v>42852</v>
      </c>
      <c r="X128" s="2">
        <v>111.26</v>
      </c>
      <c r="Y128" s="2">
        <f t="shared" si="3"/>
        <v>1.799208833686061E-3</v>
      </c>
    </row>
    <row r="129" spans="23:25" x14ac:dyDescent="0.25">
      <c r="W129" s="3">
        <v>42851</v>
      </c>
      <c r="X129" s="2">
        <v>111.06</v>
      </c>
      <c r="Y129" s="2">
        <f t="shared" si="3"/>
        <v>-2.7008778016990624E-4</v>
      </c>
    </row>
    <row r="130" spans="23:25" x14ac:dyDescent="0.25">
      <c r="W130" s="3">
        <v>42850</v>
      </c>
      <c r="X130" s="2">
        <v>111.09</v>
      </c>
      <c r="Y130" s="2">
        <f t="shared" si="3"/>
        <v>1.1953415894405947E-2</v>
      </c>
    </row>
    <row r="131" spans="23:25" x14ac:dyDescent="0.25">
      <c r="W131" s="3">
        <v>42849</v>
      </c>
      <c r="X131" s="2">
        <v>109.77</v>
      </c>
      <c r="Y131" s="2">
        <f t="shared" si="3"/>
        <v>6.2140380895596981E-3</v>
      </c>
    </row>
    <row r="132" spans="23:25" x14ac:dyDescent="0.25">
      <c r="W132" s="3">
        <v>42846</v>
      </c>
      <c r="X132" s="2">
        <v>109.09</v>
      </c>
      <c r="Y132" s="2">
        <f t="shared" si="3"/>
        <v>-2.1061314502018101E-3</v>
      </c>
    </row>
    <row r="133" spans="23:25" x14ac:dyDescent="0.25">
      <c r="W133" s="3">
        <v>42845</v>
      </c>
      <c r="X133" s="2">
        <v>109.32</v>
      </c>
      <c r="Y133" s="2">
        <f t="shared" si="3"/>
        <v>4.216708053813324E-3</v>
      </c>
    </row>
    <row r="134" spans="23:25" x14ac:dyDescent="0.25">
      <c r="W134" s="3">
        <v>42844</v>
      </c>
      <c r="X134" s="2">
        <v>108.86</v>
      </c>
      <c r="Y134" s="2">
        <f t="shared" ref="Y134:Y197" si="4">LN(X134/X135)</f>
        <v>3.9578495219633044E-3</v>
      </c>
    </row>
    <row r="135" spans="23:25" x14ac:dyDescent="0.25">
      <c r="W135" s="3">
        <v>42843</v>
      </c>
      <c r="X135" s="2">
        <v>108.43</v>
      </c>
      <c r="Y135" s="2">
        <f t="shared" si="4"/>
        <v>-4.4170496035044584E-3</v>
      </c>
    </row>
    <row r="136" spans="23:25" x14ac:dyDescent="0.25">
      <c r="W136" s="3">
        <v>42842</v>
      </c>
      <c r="X136" s="2">
        <v>108.91</v>
      </c>
      <c r="Y136" s="2">
        <f t="shared" si="4"/>
        <v>2.4821892772090644E-3</v>
      </c>
    </row>
    <row r="137" spans="23:25" x14ac:dyDescent="0.25">
      <c r="W137" s="3">
        <v>42839</v>
      </c>
      <c r="X137" s="2">
        <v>108.64</v>
      </c>
      <c r="Y137" s="2">
        <f t="shared" si="4"/>
        <v>-4.1335657992793689E-3</v>
      </c>
    </row>
    <row r="138" spans="23:25" x14ac:dyDescent="0.25">
      <c r="W138" s="3">
        <v>42838</v>
      </c>
      <c r="X138" s="2">
        <v>109.09</v>
      </c>
      <c r="Y138" s="2">
        <f t="shared" si="4"/>
        <v>5.5015589137505361E-4</v>
      </c>
    </row>
    <row r="139" spans="23:25" x14ac:dyDescent="0.25">
      <c r="W139" s="3">
        <v>42837</v>
      </c>
      <c r="X139" s="2">
        <v>109.03</v>
      </c>
      <c r="Y139" s="2">
        <f t="shared" si="4"/>
        <v>-5.3967658996799499E-3</v>
      </c>
    </row>
    <row r="140" spans="23:25" x14ac:dyDescent="0.25">
      <c r="W140" s="3">
        <v>42836</v>
      </c>
      <c r="X140" s="2">
        <v>109.62</v>
      </c>
      <c r="Y140" s="2">
        <f t="shared" si="4"/>
        <v>-1.1969675009118051E-2</v>
      </c>
    </row>
    <row r="141" spans="23:25" x14ac:dyDescent="0.25">
      <c r="W141" s="3">
        <v>42835</v>
      </c>
      <c r="X141" s="2">
        <v>110.94</v>
      </c>
      <c r="Y141" s="2">
        <f t="shared" si="4"/>
        <v>-1.351168966542591E-3</v>
      </c>
    </row>
    <row r="142" spans="23:25" x14ac:dyDescent="0.25">
      <c r="W142" s="3">
        <v>42832</v>
      </c>
      <c r="X142" s="2">
        <v>111.09</v>
      </c>
      <c r="Y142" s="2">
        <f t="shared" si="4"/>
        <v>2.5236606453970436E-3</v>
      </c>
    </row>
    <row r="143" spans="23:25" x14ac:dyDescent="0.25">
      <c r="W143" s="3">
        <v>42831</v>
      </c>
      <c r="X143" s="2">
        <v>110.81</v>
      </c>
      <c r="Y143" s="2">
        <f t="shared" si="4"/>
        <v>9.9318323364282657E-4</v>
      </c>
    </row>
    <row r="144" spans="23:25" x14ac:dyDescent="0.25">
      <c r="W144" s="3">
        <v>42830</v>
      </c>
      <c r="X144" s="2">
        <v>110.7</v>
      </c>
      <c r="Y144" s="2">
        <f t="shared" si="4"/>
        <v>-3.6127168022982926E-4</v>
      </c>
    </row>
    <row r="145" spans="23:25" x14ac:dyDescent="0.25">
      <c r="W145" s="3">
        <v>42829</v>
      </c>
      <c r="X145" s="2">
        <v>110.74</v>
      </c>
      <c r="Y145" s="2">
        <f t="shared" si="4"/>
        <v>-1.4437829615003746E-3</v>
      </c>
    </row>
    <row r="146" spans="23:25" x14ac:dyDescent="0.25">
      <c r="W146" s="3">
        <v>42828</v>
      </c>
      <c r="X146" s="2">
        <v>110.9</v>
      </c>
      <c r="Y146" s="2">
        <f t="shared" si="4"/>
        <v>-4.4086625007769571E-3</v>
      </c>
    </row>
    <row r="147" spans="23:25" x14ac:dyDescent="0.25">
      <c r="W147" s="3">
        <v>42825</v>
      </c>
      <c r="X147" s="2">
        <v>111.39</v>
      </c>
      <c r="Y147" s="2">
        <f t="shared" si="4"/>
        <v>-4.7467735001273954E-3</v>
      </c>
    </row>
    <row r="148" spans="23:25" x14ac:dyDescent="0.25">
      <c r="W148" s="3">
        <v>42824</v>
      </c>
      <c r="X148" s="2">
        <v>111.92</v>
      </c>
      <c r="Y148" s="2">
        <f t="shared" si="4"/>
        <v>7.8938335987313365E-3</v>
      </c>
    </row>
    <row r="149" spans="23:25" x14ac:dyDescent="0.25">
      <c r="W149" s="3">
        <v>42823</v>
      </c>
      <c r="X149" s="2">
        <v>111.04</v>
      </c>
      <c r="Y149" s="2">
        <f t="shared" si="4"/>
        <v>-9.9014365171124549E-4</v>
      </c>
    </row>
    <row r="150" spans="23:25" x14ac:dyDescent="0.25">
      <c r="W150" s="3">
        <v>42822</v>
      </c>
      <c r="X150" s="2">
        <v>111.15</v>
      </c>
      <c r="Y150" s="2">
        <f t="shared" si="4"/>
        <v>4.4182029402419854E-3</v>
      </c>
    </row>
    <row r="151" spans="23:25" x14ac:dyDescent="0.25">
      <c r="W151" s="3">
        <v>42821</v>
      </c>
      <c r="X151" s="2">
        <v>110.66</v>
      </c>
      <c r="Y151" s="2">
        <f t="shared" si="4"/>
        <v>-6.1261452853980831E-3</v>
      </c>
    </row>
    <row r="152" spans="23:25" x14ac:dyDescent="0.25">
      <c r="W152" s="3">
        <v>42818</v>
      </c>
      <c r="X152" s="2">
        <v>111.34</v>
      </c>
      <c r="Y152" s="2">
        <f t="shared" si="4"/>
        <v>3.5990681282732236E-3</v>
      </c>
    </row>
    <row r="153" spans="23:25" x14ac:dyDescent="0.25">
      <c r="W153" s="3">
        <v>42817</v>
      </c>
      <c r="X153" s="2">
        <v>110.94</v>
      </c>
      <c r="Y153" s="2">
        <f t="shared" si="4"/>
        <v>-1.9810902472144243E-3</v>
      </c>
    </row>
    <row r="154" spans="23:25" x14ac:dyDescent="0.25">
      <c r="W154" s="3">
        <v>42816</v>
      </c>
      <c r="X154" s="2">
        <v>111.16</v>
      </c>
      <c r="Y154" s="2">
        <f t="shared" si="4"/>
        <v>-4.935622708454053E-3</v>
      </c>
    </row>
    <row r="155" spans="23:25" x14ac:dyDescent="0.25">
      <c r="W155" s="3">
        <v>42815</v>
      </c>
      <c r="X155" s="2">
        <v>111.71</v>
      </c>
      <c r="Y155" s="2">
        <f t="shared" si="4"/>
        <v>-7.4913397699842383E-3</v>
      </c>
    </row>
    <row r="156" spans="23:25" x14ac:dyDescent="0.25">
      <c r="W156" s="3">
        <v>42814</v>
      </c>
      <c r="X156" s="2">
        <v>112.55</v>
      </c>
      <c r="Y156" s="2">
        <f t="shared" si="4"/>
        <v>-1.3318536929894421E-3</v>
      </c>
    </row>
    <row r="157" spans="23:25" x14ac:dyDescent="0.25">
      <c r="W157" s="3">
        <v>42811</v>
      </c>
      <c r="X157" s="2">
        <v>112.7</v>
      </c>
      <c r="Y157" s="2">
        <f t="shared" si="4"/>
        <v>-5.3980043467446023E-3</v>
      </c>
    </row>
    <row r="158" spans="23:25" x14ac:dyDescent="0.25">
      <c r="W158" s="3">
        <v>42810</v>
      </c>
      <c r="X158" s="2">
        <v>113.31</v>
      </c>
      <c r="Y158" s="2">
        <f t="shared" si="4"/>
        <v>-6.1758350368240524E-4</v>
      </c>
    </row>
    <row r="159" spans="23:25" x14ac:dyDescent="0.25">
      <c r="W159" s="3">
        <v>42809</v>
      </c>
      <c r="X159" s="2">
        <v>113.38</v>
      </c>
      <c r="Y159" s="2">
        <f t="shared" si="4"/>
        <v>-1.2010840044496908E-2</v>
      </c>
    </row>
    <row r="160" spans="23:25" x14ac:dyDescent="0.25">
      <c r="W160" s="3">
        <v>42808</v>
      </c>
      <c r="X160" s="2">
        <v>114.75</v>
      </c>
      <c r="Y160" s="2">
        <f t="shared" si="4"/>
        <v>-1.1322563592594717E-3</v>
      </c>
    </row>
    <row r="161" spans="23:25" x14ac:dyDescent="0.25">
      <c r="W161" s="3">
        <v>42807</v>
      </c>
      <c r="X161" s="2">
        <v>114.88</v>
      </c>
      <c r="Y161" s="2">
        <f t="shared" si="4"/>
        <v>7.8373322250864194E-4</v>
      </c>
    </row>
    <row r="162" spans="23:25" x14ac:dyDescent="0.25">
      <c r="W162" s="3">
        <v>42804</v>
      </c>
      <c r="X162" s="2">
        <v>114.79</v>
      </c>
      <c r="Y162" s="2">
        <f t="shared" si="4"/>
        <v>-1.3928791317851076E-3</v>
      </c>
    </row>
    <row r="163" spans="23:25" x14ac:dyDescent="0.25">
      <c r="W163" s="3">
        <v>42803</v>
      </c>
      <c r="X163" s="2">
        <v>114.95</v>
      </c>
      <c r="Y163" s="2">
        <f t="shared" si="4"/>
        <v>5.2333307404004306E-3</v>
      </c>
    </row>
    <row r="164" spans="23:25" x14ac:dyDescent="0.25">
      <c r="W164" s="3">
        <v>42802</v>
      </c>
      <c r="X164" s="2">
        <v>114.35</v>
      </c>
      <c r="Y164" s="2">
        <f t="shared" si="4"/>
        <v>3.240926061936602E-3</v>
      </c>
    </row>
    <row r="165" spans="23:25" x14ac:dyDescent="0.25">
      <c r="W165" s="3">
        <v>42801</v>
      </c>
      <c r="X165" s="2">
        <v>113.98</v>
      </c>
      <c r="Y165" s="2">
        <f t="shared" si="4"/>
        <v>7.8992412059373076E-4</v>
      </c>
    </row>
    <row r="166" spans="23:25" x14ac:dyDescent="0.25">
      <c r="W166" s="3">
        <v>42800</v>
      </c>
      <c r="X166" s="2">
        <v>113.89</v>
      </c>
      <c r="Y166" s="2">
        <f t="shared" si="4"/>
        <v>-1.316193758211509E-3</v>
      </c>
    </row>
    <row r="167" spans="23:25" x14ac:dyDescent="0.25">
      <c r="W167" s="3">
        <v>42797</v>
      </c>
      <c r="X167" s="2">
        <v>114.04</v>
      </c>
      <c r="Y167" s="2">
        <f t="shared" si="4"/>
        <v>-3.2392236683811506E-3</v>
      </c>
    </row>
    <row r="168" spans="23:25" x14ac:dyDescent="0.25">
      <c r="W168" s="3">
        <v>42796</v>
      </c>
      <c r="X168" s="2">
        <v>114.41</v>
      </c>
      <c r="Y168" s="2">
        <f t="shared" si="4"/>
        <v>5.9612695164992244E-3</v>
      </c>
    </row>
    <row r="169" spans="23:25" x14ac:dyDescent="0.25">
      <c r="W169" s="3">
        <v>42795</v>
      </c>
      <c r="X169" s="2">
        <v>113.73</v>
      </c>
      <c r="Y169" s="2">
        <f t="shared" si="4"/>
        <v>8.4768719521569943E-3</v>
      </c>
    </row>
    <row r="170" spans="23:25" x14ac:dyDescent="0.25">
      <c r="W170" s="3">
        <v>42794</v>
      </c>
      <c r="X170" s="2">
        <v>112.77</v>
      </c>
      <c r="Y170" s="2">
        <f t="shared" si="4"/>
        <v>6.2092519846560033E-4</v>
      </c>
    </row>
    <row r="171" spans="23:25" x14ac:dyDescent="0.25">
      <c r="W171" s="3">
        <v>42793</v>
      </c>
      <c r="X171" s="2">
        <v>112.7</v>
      </c>
      <c r="Y171" s="2">
        <f t="shared" si="4"/>
        <v>5.1596947491431159E-3</v>
      </c>
    </row>
    <row r="172" spans="23:25" x14ac:dyDescent="0.25">
      <c r="W172" s="3">
        <v>42790</v>
      </c>
      <c r="X172" s="2">
        <v>112.12</v>
      </c>
      <c r="Y172" s="2">
        <f t="shared" si="4"/>
        <v>-4.3607954123466106E-3</v>
      </c>
    </row>
    <row r="173" spans="23:25" x14ac:dyDescent="0.25">
      <c r="W173" s="3">
        <v>42789</v>
      </c>
      <c r="X173" s="2">
        <v>112.61</v>
      </c>
      <c r="Y173" s="2">
        <f t="shared" si="4"/>
        <v>-6.1969036835410347E-3</v>
      </c>
    </row>
    <row r="174" spans="23:25" x14ac:dyDescent="0.25">
      <c r="W174" s="3">
        <v>42788</v>
      </c>
      <c r="X174" s="2">
        <v>113.31</v>
      </c>
      <c r="Y174" s="2">
        <f t="shared" si="4"/>
        <v>-3.2600583963700381E-3</v>
      </c>
    </row>
    <row r="175" spans="23:25" x14ac:dyDescent="0.25">
      <c r="W175" s="3">
        <v>42787</v>
      </c>
      <c r="X175" s="2">
        <v>113.68</v>
      </c>
      <c r="Y175" s="2">
        <f t="shared" si="4"/>
        <v>5.1151006667706301E-3</v>
      </c>
    </row>
    <row r="176" spans="23:25" x14ac:dyDescent="0.25">
      <c r="W176" s="3">
        <v>42786</v>
      </c>
      <c r="X176" s="2">
        <v>113.1</v>
      </c>
      <c r="Y176" s="2">
        <f t="shared" si="4"/>
        <v>2.3014969882791674E-3</v>
      </c>
    </row>
    <row r="177" spans="23:25" x14ac:dyDescent="0.25">
      <c r="W177" s="3">
        <v>42783</v>
      </c>
      <c r="X177" s="2">
        <v>112.84</v>
      </c>
      <c r="Y177" s="2">
        <f t="shared" si="4"/>
        <v>-3.5385741099032502E-3</v>
      </c>
    </row>
    <row r="178" spans="23:25" x14ac:dyDescent="0.25">
      <c r="W178" s="3">
        <v>42782</v>
      </c>
      <c r="X178" s="2">
        <v>113.24</v>
      </c>
      <c r="Y178" s="2">
        <f t="shared" si="4"/>
        <v>-8.0915129248821903E-3</v>
      </c>
    </row>
    <row r="179" spans="23:25" x14ac:dyDescent="0.25">
      <c r="W179" s="3">
        <v>42781</v>
      </c>
      <c r="X179" s="2">
        <v>114.16</v>
      </c>
      <c r="Y179" s="2">
        <f t="shared" si="4"/>
        <v>-8.7558012773558517E-4</v>
      </c>
    </row>
    <row r="180" spans="23:25" x14ac:dyDescent="0.25">
      <c r="W180" s="3">
        <v>42780</v>
      </c>
      <c r="X180" s="2">
        <v>114.26</v>
      </c>
      <c r="Y180" s="2">
        <f t="shared" si="4"/>
        <v>4.5614114176629004E-3</v>
      </c>
    </row>
    <row r="181" spans="23:25" x14ac:dyDescent="0.25">
      <c r="W181" s="3">
        <v>42779</v>
      </c>
      <c r="X181" s="2">
        <v>113.74</v>
      </c>
      <c r="Y181" s="2">
        <f t="shared" si="4"/>
        <v>4.5823132701397033E-3</v>
      </c>
    </row>
    <row r="182" spans="23:25" x14ac:dyDescent="0.25">
      <c r="W182" s="3">
        <v>42776</v>
      </c>
      <c r="X182" s="2">
        <v>113.22</v>
      </c>
      <c r="Y182" s="2">
        <f t="shared" si="4"/>
        <v>-2.6493575462960723E-4</v>
      </c>
    </row>
    <row r="183" spans="23:25" x14ac:dyDescent="0.25">
      <c r="W183" s="3">
        <v>42775</v>
      </c>
      <c r="X183" s="2">
        <v>113.25</v>
      </c>
      <c r="Y183" s="2">
        <f t="shared" si="4"/>
        <v>1.1724088461967154E-2</v>
      </c>
    </row>
    <row r="184" spans="23:25" x14ac:dyDescent="0.25">
      <c r="W184" s="3">
        <v>42774</v>
      </c>
      <c r="X184" s="2">
        <v>111.93</v>
      </c>
      <c r="Y184" s="2">
        <f t="shared" si="4"/>
        <v>-4.1012896289994829E-3</v>
      </c>
    </row>
    <row r="185" spans="23:25" x14ac:dyDescent="0.25">
      <c r="W185" s="3">
        <v>42773</v>
      </c>
      <c r="X185" s="2">
        <v>112.39</v>
      </c>
      <c r="Y185" s="2">
        <f t="shared" si="4"/>
        <v>5.8002214991729906E-3</v>
      </c>
    </row>
    <row r="186" spans="23:25" x14ac:dyDescent="0.25">
      <c r="W186" s="3">
        <v>42772</v>
      </c>
      <c r="X186" s="2">
        <v>111.74</v>
      </c>
      <c r="Y186" s="2">
        <f t="shared" si="4"/>
        <v>-7.7557776779315349E-3</v>
      </c>
    </row>
    <row r="187" spans="23:25" x14ac:dyDescent="0.25">
      <c r="W187" s="3">
        <v>42769</v>
      </c>
      <c r="X187" s="2">
        <v>112.61</v>
      </c>
      <c r="Y187" s="2">
        <f t="shared" si="4"/>
        <v>-1.6858173550242826E-3</v>
      </c>
    </row>
    <row r="188" spans="23:25" x14ac:dyDescent="0.25">
      <c r="W188" s="3">
        <v>42768</v>
      </c>
      <c r="X188" s="2">
        <v>112.8</v>
      </c>
      <c r="Y188" s="2">
        <f t="shared" si="4"/>
        <v>-3.9814252991849219E-3</v>
      </c>
    </row>
    <row r="189" spans="23:25" x14ac:dyDescent="0.25">
      <c r="W189" s="3">
        <v>42767</v>
      </c>
      <c r="X189" s="2">
        <v>113.25</v>
      </c>
      <c r="Y189" s="2">
        <f t="shared" si="4"/>
        <v>3.9814252991848221E-3</v>
      </c>
    </row>
    <row r="190" spans="23:25" x14ac:dyDescent="0.25">
      <c r="W190" s="3">
        <v>42766</v>
      </c>
      <c r="X190" s="2">
        <v>112.8</v>
      </c>
      <c r="Y190" s="2">
        <f t="shared" si="4"/>
        <v>-8.5625274876666244E-3</v>
      </c>
    </row>
    <row r="191" spans="23:25" x14ac:dyDescent="0.25">
      <c r="W191" s="3">
        <v>42765</v>
      </c>
      <c r="X191" s="2">
        <v>113.77</v>
      </c>
      <c r="Y191" s="2">
        <f t="shared" si="4"/>
        <v>-1.16224491762118E-2</v>
      </c>
    </row>
    <row r="192" spans="23:25" x14ac:dyDescent="0.25">
      <c r="W192" s="3">
        <v>42762</v>
      </c>
      <c r="X192" s="2">
        <v>115.1</v>
      </c>
      <c r="Y192" s="2">
        <f t="shared" si="4"/>
        <v>4.9645183182120177E-3</v>
      </c>
    </row>
    <row r="193" spans="23:25" x14ac:dyDescent="0.25">
      <c r="W193" s="3">
        <v>42761</v>
      </c>
      <c r="X193" s="2">
        <v>114.53</v>
      </c>
      <c r="Y193" s="2">
        <f t="shared" si="4"/>
        <v>1.0974167464215239E-2</v>
      </c>
    </row>
    <row r="194" spans="23:25" x14ac:dyDescent="0.25">
      <c r="W194" s="3">
        <v>42760</v>
      </c>
      <c r="X194" s="2">
        <v>113.28</v>
      </c>
      <c r="Y194" s="2">
        <f t="shared" si="4"/>
        <v>-4.4920144235076212E-3</v>
      </c>
    </row>
    <row r="195" spans="23:25" x14ac:dyDescent="0.25">
      <c r="W195" s="3">
        <v>42759</v>
      </c>
      <c r="X195" s="2">
        <v>113.79</v>
      </c>
      <c r="Y195" s="2">
        <f t="shared" si="4"/>
        <v>9.5364961149300848E-3</v>
      </c>
    </row>
    <row r="196" spans="23:25" x14ac:dyDescent="0.25">
      <c r="W196" s="3">
        <v>42758</v>
      </c>
      <c r="X196" s="2">
        <v>112.71</v>
      </c>
      <c r="Y196" s="2">
        <f t="shared" si="4"/>
        <v>-1.6804160869604234E-2</v>
      </c>
    </row>
    <row r="197" spans="23:25" x14ac:dyDescent="0.25">
      <c r="W197" s="3">
        <v>42755</v>
      </c>
      <c r="X197" s="2">
        <v>114.62</v>
      </c>
      <c r="Y197" s="2">
        <f t="shared" si="4"/>
        <v>-2.091686312559007E-3</v>
      </c>
    </row>
    <row r="198" spans="23:25" x14ac:dyDescent="0.25">
      <c r="W198" s="3">
        <v>42754</v>
      </c>
      <c r="X198" s="2">
        <v>114.86</v>
      </c>
      <c r="Y198" s="2">
        <f t="shared" ref="Y198:Y261" si="5">LN(X198/X199)</f>
        <v>1.8299861322369018E-3</v>
      </c>
    </row>
    <row r="199" spans="23:25" x14ac:dyDescent="0.25">
      <c r="W199" s="3">
        <v>42753</v>
      </c>
      <c r="X199" s="2">
        <v>114.65</v>
      </c>
      <c r="Y199" s="2">
        <f t="shared" si="5"/>
        <v>1.7864689477440941E-2</v>
      </c>
    </row>
    <row r="200" spans="23:25" x14ac:dyDescent="0.25">
      <c r="W200" s="3">
        <v>42752</v>
      </c>
      <c r="X200" s="2">
        <v>112.62</v>
      </c>
      <c r="Y200" s="2">
        <f t="shared" si="5"/>
        <v>-1.3931977395437393E-2</v>
      </c>
    </row>
    <row r="201" spans="23:25" x14ac:dyDescent="0.25">
      <c r="W201" s="3">
        <v>42751</v>
      </c>
      <c r="X201" s="2">
        <v>114.2</v>
      </c>
      <c r="Y201" s="2">
        <f t="shared" si="5"/>
        <v>-2.5361857138110544E-3</v>
      </c>
    </row>
    <row r="202" spans="23:25" x14ac:dyDescent="0.25">
      <c r="W202" s="3">
        <v>42748</v>
      </c>
      <c r="X202" s="2">
        <v>114.49</v>
      </c>
      <c r="Y202" s="2">
        <f t="shared" si="5"/>
        <v>-2.006893915589265E-3</v>
      </c>
    </row>
    <row r="203" spans="23:25" x14ac:dyDescent="0.25">
      <c r="W203" s="3">
        <v>42747</v>
      </c>
      <c r="X203" s="2">
        <v>114.72</v>
      </c>
      <c r="Y203" s="2">
        <f t="shared" si="5"/>
        <v>-5.9966285810032311E-3</v>
      </c>
    </row>
    <row r="204" spans="23:25" x14ac:dyDescent="0.25">
      <c r="W204" s="3">
        <v>42746</v>
      </c>
      <c r="X204" s="2">
        <v>115.41</v>
      </c>
      <c r="Y204" s="2">
        <f t="shared" si="5"/>
        <v>-3.1144587853236573E-3</v>
      </c>
    </row>
    <row r="205" spans="23:25" x14ac:dyDescent="0.25">
      <c r="W205" s="3">
        <v>42745</v>
      </c>
      <c r="X205" s="2">
        <v>115.77</v>
      </c>
      <c r="Y205" s="2">
        <f t="shared" si="5"/>
        <v>-2.2433141418169841E-3</v>
      </c>
    </row>
    <row r="206" spans="23:25" x14ac:dyDescent="0.25">
      <c r="W206" s="3">
        <v>42744</v>
      </c>
      <c r="X206" s="2">
        <v>116.03</v>
      </c>
      <c r="Y206" s="2">
        <f t="shared" si="5"/>
        <v>-8.4960820006359829E-3</v>
      </c>
    </row>
    <row r="207" spans="23:25" x14ac:dyDescent="0.25">
      <c r="W207" s="3">
        <v>42741</v>
      </c>
      <c r="X207" s="2">
        <v>117.02</v>
      </c>
      <c r="Y207" s="2">
        <f t="shared" si="5"/>
        <v>1.4373875740327297E-2</v>
      </c>
    </row>
    <row r="208" spans="23:25" x14ac:dyDescent="0.25">
      <c r="W208" s="3">
        <v>42740</v>
      </c>
      <c r="X208" s="2">
        <v>115.35</v>
      </c>
      <c r="Y208" s="2">
        <f t="shared" si="5"/>
        <v>-1.6337422706626081E-2</v>
      </c>
    </row>
    <row r="209" spans="23:25" x14ac:dyDescent="0.25">
      <c r="W209" s="3">
        <v>42739</v>
      </c>
      <c r="X209" s="2">
        <v>117.25</v>
      </c>
      <c r="Y209" s="2">
        <f t="shared" si="5"/>
        <v>-4.2553255701383835E-3</v>
      </c>
    </row>
    <row r="210" spans="23:25" x14ac:dyDescent="0.25">
      <c r="W210" s="3">
        <v>42738</v>
      </c>
      <c r="X210" s="2">
        <v>117.75</v>
      </c>
      <c r="Y210" s="2">
        <f t="shared" si="5"/>
        <v>1.6999579104486008E-3</v>
      </c>
    </row>
    <row r="211" spans="23:25" x14ac:dyDescent="0.25">
      <c r="W211" s="3">
        <v>42737</v>
      </c>
      <c r="X211" s="2">
        <v>117.55</v>
      </c>
      <c r="Y211" s="2">
        <f t="shared" si="5"/>
        <v>5.0317789846101718E-3</v>
      </c>
    </row>
    <row r="212" spans="23:25" x14ac:dyDescent="0.25">
      <c r="W212" s="3">
        <v>42734</v>
      </c>
      <c r="X212" s="2">
        <v>116.96</v>
      </c>
      <c r="Y212" s="2">
        <f t="shared" si="5"/>
        <v>3.5974342865400665E-3</v>
      </c>
    </row>
    <row r="213" spans="23:25" x14ac:dyDescent="0.25">
      <c r="W213" s="3">
        <v>42733</v>
      </c>
      <c r="X213" s="2">
        <v>116.54</v>
      </c>
      <c r="Y213" s="2">
        <f t="shared" si="5"/>
        <v>-6.1591298211408317E-3</v>
      </c>
    </row>
    <row r="214" spans="23:25" x14ac:dyDescent="0.25">
      <c r="W214" s="3">
        <v>42732</v>
      </c>
      <c r="X214" s="2">
        <v>117.26</v>
      </c>
      <c r="Y214" s="2">
        <f t="shared" si="5"/>
        <v>-1.4487198409207343E-3</v>
      </c>
    </row>
    <row r="215" spans="23:25" x14ac:dyDescent="0.25">
      <c r="W215" s="3">
        <v>42731</v>
      </c>
      <c r="X215" s="2">
        <v>117.43</v>
      </c>
      <c r="Y215" s="2">
        <f t="shared" si="5"/>
        <v>2.8141407733183275E-3</v>
      </c>
    </row>
    <row r="216" spans="23:25" x14ac:dyDescent="0.25">
      <c r="W216" s="3">
        <v>42730</v>
      </c>
      <c r="X216" s="2">
        <v>117.1</v>
      </c>
      <c r="Y216" s="2">
        <f t="shared" si="5"/>
        <v>-1.9622068318608352E-3</v>
      </c>
    </row>
    <row r="217" spans="23:25" x14ac:dyDescent="0.25">
      <c r="W217" s="3">
        <v>42727</v>
      </c>
      <c r="X217" s="2">
        <v>117.33</v>
      </c>
      <c r="Y217" s="2">
        <f t="shared" si="5"/>
        <v>-1.7882237489720443E-3</v>
      </c>
    </row>
    <row r="218" spans="23:25" x14ac:dyDescent="0.25">
      <c r="W218" s="3">
        <v>42726</v>
      </c>
      <c r="X218" s="2">
        <v>117.54</v>
      </c>
      <c r="Y218" s="2">
        <f t="shared" si="5"/>
        <v>-8.507380157406433E-5</v>
      </c>
    </row>
    <row r="219" spans="23:25" x14ac:dyDescent="0.25">
      <c r="W219" s="3">
        <v>42725</v>
      </c>
      <c r="X219" s="2">
        <v>117.55</v>
      </c>
      <c r="Y219" s="2">
        <f t="shared" si="5"/>
        <v>-2.6337044236887548E-3</v>
      </c>
    </row>
    <row r="220" spans="23:25" x14ac:dyDescent="0.25">
      <c r="W220" s="3">
        <v>42724</v>
      </c>
      <c r="X220" s="2">
        <v>117.86</v>
      </c>
      <c r="Y220" s="2">
        <f t="shared" si="5"/>
        <v>6.5546095491339851E-3</v>
      </c>
    </row>
    <row r="221" spans="23:25" x14ac:dyDescent="0.25">
      <c r="W221" s="3">
        <v>42723</v>
      </c>
      <c r="X221" s="2">
        <v>117.09</v>
      </c>
      <c r="Y221" s="2">
        <f t="shared" si="5"/>
        <v>-7.148358241245426E-3</v>
      </c>
    </row>
    <row r="222" spans="23:25" x14ac:dyDescent="0.25">
      <c r="W222" s="3">
        <v>42720</v>
      </c>
      <c r="X222" s="2">
        <v>117.93</v>
      </c>
      <c r="Y222" s="2">
        <f t="shared" si="5"/>
        <v>-2.1176578156498621E-3</v>
      </c>
    </row>
    <row r="223" spans="23:25" x14ac:dyDescent="0.25">
      <c r="W223" s="3">
        <v>42719</v>
      </c>
      <c r="X223" s="2">
        <v>118.18</v>
      </c>
      <c r="Y223" s="2">
        <f t="shared" si="5"/>
        <v>9.6931292056597514E-3</v>
      </c>
    </row>
    <row r="224" spans="23:25" x14ac:dyDescent="0.25">
      <c r="W224" s="3">
        <v>42718</v>
      </c>
      <c r="X224" s="2">
        <v>117.04</v>
      </c>
      <c r="Y224" s="2">
        <f t="shared" si="5"/>
        <v>1.5932817773453838E-2</v>
      </c>
    </row>
    <row r="225" spans="23:25" x14ac:dyDescent="0.25">
      <c r="W225" s="3">
        <v>42717</v>
      </c>
      <c r="X225" s="2">
        <v>115.19</v>
      </c>
      <c r="Y225" s="2">
        <f t="shared" si="5"/>
        <v>1.4769126528068562E-3</v>
      </c>
    </row>
    <row r="226" spans="23:25" x14ac:dyDescent="0.25">
      <c r="W226" s="3">
        <v>42716</v>
      </c>
      <c r="X226" s="2">
        <v>115.02</v>
      </c>
      <c r="Y226" s="2">
        <f t="shared" si="5"/>
        <v>-2.6048464845932532E-3</v>
      </c>
    </row>
    <row r="227" spans="23:25" x14ac:dyDescent="0.25">
      <c r="W227" s="3">
        <v>42713</v>
      </c>
      <c r="X227" s="2">
        <v>115.32</v>
      </c>
      <c r="Y227" s="2">
        <f t="shared" si="5"/>
        <v>1.1161608725730097E-2</v>
      </c>
    </row>
    <row r="228" spans="23:25" x14ac:dyDescent="0.25">
      <c r="W228" s="3">
        <v>42712</v>
      </c>
      <c r="X228" s="2">
        <v>114.04</v>
      </c>
      <c r="Y228" s="2">
        <f t="shared" si="5"/>
        <v>2.3703974928461469E-3</v>
      </c>
    </row>
    <row r="229" spans="23:25" x14ac:dyDescent="0.25">
      <c r="W229" s="3">
        <v>42711</v>
      </c>
      <c r="X229" s="2">
        <v>113.77</v>
      </c>
      <c r="Y229" s="2">
        <f t="shared" si="5"/>
        <v>-2.1950050518107019E-3</v>
      </c>
    </row>
    <row r="230" spans="23:25" x14ac:dyDescent="0.25">
      <c r="W230" s="3">
        <v>42710</v>
      </c>
      <c r="X230" s="2">
        <v>114.02</v>
      </c>
      <c r="Y230" s="2">
        <f t="shared" si="5"/>
        <v>1.4920790936871246E-3</v>
      </c>
    </row>
    <row r="231" spans="23:25" x14ac:dyDescent="0.25">
      <c r="W231" s="3">
        <v>42709</v>
      </c>
      <c r="X231" s="2">
        <v>113.85</v>
      </c>
      <c r="Y231" s="2">
        <f t="shared" si="5"/>
        <v>2.990853742500564E-3</v>
      </c>
    </row>
    <row r="232" spans="23:25" x14ac:dyDescent="0.25">
      <c r="W232" s="3">
        <v>42706</v>
      </c>
      <c r="X232" s="2">
        <v>113.51</v>
      </c>
      <c r="Y232" s="2">
        <f t="shared" si="5"/>
        <v>-5.1843181007818406E-3</v>
      </c>
    </row>
    <row r="233" spans="23:25" x14ac:dyDescent="0.25">
      <c r="W233" s="3">
        <v>42705</v>
      </c>
      <c r="X233" s="2">
        <v>114.1</v>
      </c>
      <c r="Y233" s="2">
        <f t="shared" si="5"/>
        <v>-3.1501601129262668E-3</v>
      </c>
    </row>
    <row r="234" spans="23:25" x14ac:dyDescent="0.25">
      <c r="W234" s="3">
        <v>42704</v>
      </c>
      <c r="X234" s="2">
        <v>114.46</v>
      </c>
      <c r="Y234" s="2">
        <f t="shared" si="5"/>
        <v>1.8339431296904043E-2</v>
      </c>
    </row>
    <row r="235" spans="23:25" x14ac:dyDescent="0.25">
      <c r="W235" s="3">
        <v>42703</v>
      </c>
      <c r="X235" s="2">
        <v>112.38</v>
      </c>
      <c r="Y235" s="2">
        <f t="shared" si="5"/>
        <v>3.9229722208386246E-3</v>
      </c>
    </row>
    <row r="236" spans="23:25" x14ac:dyDescent="0.25">
      <c r="W236" s="3">
        <v>42702</v>
      </c>
      <c r="X236" s="2">
        <v>111.94</v>
      </c>
      <c r="Y236" s="2">
        <f t="shared" si="5"/>
        <v>-1.1369815145300315E-2</v>
      </c>
    </row>
    <row r="237" spans="23:25" x14ac:dyDescent="0.25">
      <c r="W237" s="3">
        <v>42699</v>
      </c>
      <c r="X237" s="2">
        <v>113.22</v>
      </c>
      <c r="Y237" s="2">
        <f t="shared" si="5"/>
        <v>-9.7108813634326485E-4</v>
      </c>
    </row>
    <row r="238" spans="23:25" x14ac:dyDescent="0.25">
      <c r="W238" s="3">
        <v>42698</v>
      </c>
      <c r="X238" s="2">
        <v>113.33</v>
      </c>
      <c r="Y238" s="2">
        <f t="shared" si="5"/>
        <v>7.1729331232010789E-3</v>
      </c>
    </row>
    <row r="239" spans="23:25" x14ac:dyDescent="0.25">
      <c r="W239" s="3">
        <v>42697</v>
      </c>
      <c r="X239" s="2">
        <v>112.52</v>
      </c>
      <c r="Y239" s="2">
        <f t="shared" si="5"/>
        <v>1.2340315769880858E-2</v>
      </c>
    </row>
    <row r="240" spans="23:25" x14ac:dyDescent="0.25">
      <c r="W240" s="3">
        <v>42696</v>
      </c>
      <c r="X240" s="2">
        <v>111.14</v>
      </c>
      <c r="Y240" s="2">
        <f t="shared" si="5"/>
        <v>2.8834044125717463E-3</v>
      </c>
    </row>
    <row r="241" spans="23:25" x14ac:dyDescent="0.25">
      <c r="W241" s="3">
        <v>42695</v>
      </c>
      <c r="X241" s="2">
        <v>110.82</v>
      </c>
      <c r="Y241" s="2">
        <f t="shared" si="5"/>
        <v>-8.1179817744668123E-4</v>
      </c>
    </row>
    <row r="242" spans="23:25" x14ac:dyDescent="0.25">
      <c r="W242" s="3">
        <v>42692</v>
      </c>
      <c r="X242" s="2">
        <v>110.91</v>
      </c>
      <c r="Y242" s="2">
        <f t="shared" si="5"/>
        <v>7.1483813422436211E-3</v>
      </c>
    </row>
    <row r="243" spans="23:25" x14ac:dyDescent="0.25">
      <c r="W243" s="3">
        <v>42691</v>
      </c>
      <c r="X243" s="2">
        <v>110.12</v>
      </c>
      <c r="Y243" s="2">
        <f t="shared" si="5"/>
        <v>9.4891222970188791E-3</v>
      </c>
    </row>
    <row r="244" spans="23:25" x14ac:dyDescent="0.25">
      <c r="W244" s="3">
        <v>42690</v>
      </c>
      <c r="X244" s="2">
        <v>109.08</v>
      </c>
      <c r="Y244" s="2">
        <f t="shared" si="5"/>
        <v>-1.0995053334168876E-3</v>
      </c>
    </row>
    <row r="245" spans="23:25" x14ac:dyDescent="0.25">
      <c r="W245" s="3">
        <v>42689</v>
      </c>
      <c r="X245" s="2">
        <v>109.2</v>
      </c>
      <c r="Y245" s="2">
        <f t="shared" si="5"/>
        <v>7.168489478612497E-3</v>
      </c>
    </row>
    <row r="246" spans="23:25" x14ac:dyDescent="0.25">
      <c r="W246" s="3">
        <v>42688</v>
      </c>
      <c r="X246" s="2">
        <v>108.42</v>
      </c>
      <c r="Y246" s="2">
        <f t="shared" si="5"/>
        <v>1.6460128914832468E-2</v>
      </c>
    </row>
    <row r="247" spans="23:25" x14ac:dyDescent="0.25">
      <c r="W247" s="3">
        <v>42685</v>
      </c>
      <c r="X247" s="2">
        <v>106.65</v>
      </c>
      <c r="Y247" s="2">
        <f t="shared" si="5"/>
        <v>-1.6863410404363663E-3</v>
      </c>
    </row>
    <row r="248" spans="23:25" x14ac:dyDescent="0.25">
      <c r="W248" s="3">
        <v>42684</v>
      </c>
      <c r="X248" s="2">
        <v>106.83</v>
      </c>
      <c r="Y248" s="2">
        <f t="shared" si="5"/>
        <v>1.0917755504856524E-2</v>
      </c>
    </row>
    <row r="249" spans="23:25" x14ac:dyDescent="0.25">
      <c r="W249" s="3">
        <v>42683</v>
      </c>
      <c r="X249" s="2">
        <v>105.67</v>
      </c>
      <c r="Y249" s="2">
        <f t="shared" si="5"/>
        <v>4.838030591258897E-3</v>
      </c>
    </row>
    <row r="250" spans="23:25" x14ac:dyDescent="0.25">
      <c r="W250" s="3">
        <v>42682</v>
      </c>
      <c r="X250" s="2">
        <v>105.16</v>
      </c>
      <c r="Y250" s="2">
        <f t="shared" si="5"/>
        <v>6.6787768535278109E-3</v>
      </c>
    </row>
    <row r="251" spans="23:25" x14ac:dyDescent="0.25">
      <c r="W251" s="3">
        <v>42681</v>
      </c>
      <c r="X251" s="2">
        <v>104.46</v>
      </c>
      <c r="Y251" s="2">
        <f t="shared" si="5"/>
        <v>1.2910864377220716E-2</v>
      </c>
    </row>
    <row r="252" spans="23:25" x14ac:dyDescent="0.25">
      <c r="W252" s="3">
        <v>42678</v>
      </c>
      <c r="X252" s="2">
        <v>103.12</v>
      </c>
      <c r="Y252" s="2">
        <f t="shared" si="5"/>
        <v>1.3585640129367446E-3</v>
      </c>
    </row>
    <row r="253" spans="23:25" x14ac:dyDescent="0.25">
      <c r="W253" s="3">
        <v>42677</v>
      </c>
      <c r="X253" s="2">
        <v>102.98</v>
      </c>
      <c r="Y253" s="2">
        <f t="shared" si="5"/>
        <v>-3.1025815075975348E-3</v>
      </c>
    </row>
    <row r="254" spans="23:25" x14ac:dyDescent="0.25">
      <c r="W254" s="3">
        <v>42676</v>
      </c>
      <c r="X254" s="2">
        <v>103.3</v>
      </c>
      <c r="Y254" s="2">
        <f t="shared" si="5"/>
        <v>-8.1947915813881961E-3</v>
      </c>
    </row>
    <row r="255" spans="23:25" x14ac:dyDescent="0.25">
      <c r="W255" s="3">
        <v>42675</v>
      </c>
      <c r="X255" s="2">
        <v>104.15</v>
      </c>
      <c r="Y255" s="2">
        <f t="shared" si="5"/>
        <v>-6.4124256670390284E-3</v>
      </c>
    </row>
    <row r="256" spans="23:25" x14ac:dyDescent="0.25">
      <c r="W256" s="3">
        <v>42674</v>
      </c>
      <c r="X256" s="2">
        <v>104.82</v>
      </c>
      <c r="Y256" s="2">
        <f t="shared" si="5"/>
        <v>7.6350452267847843E-4</v>
      </c>
    </row>
    <row r="257" spans="23:25" x14ac:dyDescent="0.25">
      <c r="W257" s="3">
        <v>42671</v>
      </c>
      <c r="X257" s="2">
        <v>104.74</v>
      </c>
      <c r="Y257" s="2">
        <f t="shared" si="5"/>
        <v>-5.2373590173264472E-3</v>
      </c>
    </row>
    <row r="258" spans="23:25" x14ac:dyDescent="0.25">
      <c r="W258" s="3">
        <v>42670</v>
      </c>
      <c r="X258" s="2">
        <v>105.29</v>
      </c>
      <c r="Y258" s="2">
        <f t="shared" si="5"/>
        <v>7.8184990192514663E-3</v>
      </c>
    </row>
    <row r="259" spans="23:25" x14ac:dyDescent="0.25">
      <c r="W259" s="3">
        <v>42669</v>
      </c>
      <c r="X259" s="2">
        <v>104.47</v>
      </c>
      <c r="Y259" s="2">
        <f t="shared" si="5"/>
        <v>2.3958993683480352E-3</v>
      </c>
    </row>
    <row r="260" spans="23:25" x14ac:dyDescent="0.25">
      <c r="W260" s="3">
        <v>42668</v>
      </c>
      <c r="X260" s="2">
        <v>104.22</v>
      </c>
      <c r="Y260" s="2">
        <f t="shared" si="5"/>
        <v>3.8387716402309548E-4</v>
      </c>
    </row>
    <row r="261" spans="23:25" x14ac:dyDescent="0.25">
      <c r="W261" s="3">
        <v>42667</v>
      </c>
      <c r="X261" s="2">
        <v>104.18</v>
      </c>
      <c r="Y261" s="2">
        <f t="shared" si="5"/>
        <v>3.6542015852573172E-3</v>
      </c>
    </row>
    <row r="262" spans="23:25" x14ac:dyDescent="0.25">
      <c r="W262" s="3">
        <v>42664</v>
      </c>
      <c r="X262" s="2">
        <v>103.8</v>
      </c>
      <c r="Y262" s="2">
        <f t="shared" ref="Y262:Y325" si="6">LN(X262/X263)</f>
        <v>-1.4440435722336913E-3</v>
      </c>
    </row>
    <row r="263" spans="23:25" x14ac:dyDescent="0.25">
      <c r="W263" s="3">
        <v>42663</v>
      </c>
      <c r="X263" s="2">
        <v>103.95</v>
      </c>
      <c r="Y263" s="2">
        <f t="shared" si="6"/>
        <v>4.918279840419996E-3</v>
      </c>
    </row>
    <row r="264" spans="23:25" x14ac:dyDescent="0.25">
      <c r="W264" s="3">
        <v>42662</v>
      </c>
      <c r="X264" s="2">
        <v>103.44</v>
      </c>
      <c r="Y264" s="2">
        <f t="shared" si="6"/>
        <v>-4.1483827761180595E-3</v>
      </c>
    </row>
    <row r="265" spans="23:25" x14ac:dyDescent="0.25">
      <c r="W265" s="3">
        <v>42661</v>
      </c>
      <c r="X265" s="2">
        <v>103.87</v>
      </c>
      <c r="Y265" s="2">
        <f t="shared" si="6"/>
        <v>-1.925298427201745E-4</v>
      </c>
    </row>
    <row r="266" spans="23:25" x14ac:dyDescent="0.25">
      <c r="W266" s="3">
        <v>42660</v>
      </c>
      <c r="X266" s="2">
        <v>103.89</v>
      </c>
      <c r="Y266" s="2">
        <f t="shared" si="6"/>
        <v>-2.7875252346052631E-3</v>
      </c>
    </row>
    <row r="267" spans="23:25" x14ac:dyDescent="0.25">
      <c r="W267" s="3">
        <v>42657</v>
      </c>
      <c r="X267" s="2">
        <v>104.18</v>
      </c>
      <c r="Y267" s="2">
        <f t="shared" si="6"/>
        <v>4.5216297154027666E-3</v>
      </c>
    </row>
    <row r="268" spans="23:25" x14ac:dyDescent="0.25">
      <c r="W268" s="3">
        <v>42656</v>
      </c>
      <c r="X268" s="2">
        <v>103.71</v>
      </c>
      <c r="Y268" s="2">
        <f t="shared" si="6"/>
        <v>-4.8095514026932464E-3</v>
      </c>
    </row>
    <row r="269" spans="23:25" x14ac:dyDescent="0.25">
      <c r="W269" s="3">
        <v>42655</v>
      </c>
      <c r="X269" s="2">
        <v>104.21</v>
      </c>
      <c r="Y269" s="2">
        <f t="shared" si="6"/>
        <v>6.7398676086772588E-3</v>
      </c>
    </row>
    <row r="270" spans="23:25" x14ac:dyDescent="0.25">
      <c r="W270" s="3">
        <v>42654</v>
      </c>
      <c r="X270" s="2">
        <v>103.51</v>
      </c>
      <c r="Y270" s="2">
        <f t="shared" si="6"/>
        <v>-9.6562386800151028E-4</v>
      </c>
    </row>
    <row r="271" spans="23:25" x14ac:dyDescent="0.25">
      <c r="W271" s="3">
        <v>42653</v>
      </c>
      <c r="X271" s="2">
        <v>103.61</v>
      </c>
      <c r="Y271" s="2">
        <f t="shared" si="6"/>
        <v>6.0990556456649945E-3</v>
      </c>
    </row>
    <row r="272" spans="23:25" x14ac:dyDescent="0.25">
      <c r="W272" s="3">
        <v>42650</v>
      </c>
      <c r="X272" s="2">
        <v>102.98</v>
      </c>
      <c r="Y272" s="2">
        <f t="shared" si="6"/>
        <v>-9.375219686026599E-3</v>
      </c>
    </row>
    <row r="273" spans="23:25" x14ac:dyDescent="0.25">
      <c r="W273" s="3">
        <v>42649</v>
      </c>
      <c r="X273" s="2">
        <v>103.95</v>
      </c>
      <c r="Y273" s="2">
        <f t="shared" si="6"/>
        <v>4.3384015985981411E-3</v>
      </c>
    </row>
    <row r="274" spans="23:25" x14ac:dyDescent="0.25">
      <c r="W274" s="3">
        <v>42648</v>
      </c>
      <c r="X274" s="2">
        <v>103.5</v>
      </c>
      <c r="Y274" s="2">
        <f t="shared" si="6"/>
        <v>5.8139698654198161E-3</v>
      </c>
    </row>
    <row r="275" spans="23:25" x14ac:dyDescent="0.25">
      <c r="W275" s="3">
        <v>42647</v>
      </c>
      <c r="X275" s="2">
        <v>102.9</v>
      </c>
      <c r="Y275" s="2">
        <f t="shared" si="6"/>
        <v>1.2222102765648198E-2</v>
      </c>
    </row>
    <row r="276" spans="23:25" x14ac:dyDescent="0.25">
      <c r="W276" s="3">
        <v>42646</v>
      </c>
      <c r="X276" s="2">
        <v>101.65</v>
      </c>
      <c r="Y276" s="2">
        <f t="shared" si="6"/>
        <v>2.9556671763466221E-3</v>
      </c>
    </row>
    <row r="277" spans="23:25" x14ac:dyDescent="0.25">
      <c r="W277" s="3">
        <v>42643</v>
      </c>
      <c r="X277" s="2">
        <v>101.35</v>
      </c>
      <c r="Y277" s="2">
        <f t="shared" si="6"/>
        <v>3.1623704583680864E-3</v>
      </c>
    </row>
    <row r="278" spans="23:25" x14ac:dyDescent="0.25">
      <c r="W278" s="3">
        <v>42642</v>
      </c>
      <c r="X278" s="2">
        <v>101.03</v>
      </c>
      <c r="Y278" s="2">
        <f t="shared" si="6"/>
        <v>3.3710125121173629E-3</v>
      </c>
    </row>
    <row r="279" spans="23:25" x14ac:dyDescent="0.25">
      <c r="W279" s="3">
        <v>42641</v>
      </c>
      <c r="X279" s="2">
        <v>100.69</v>
      </c>
      <c r="Y279" s="2">
        <f t="shared" si="6"/>
        <v>2.5855225222756995E-3</v>
      </c>
    </row>
    <row r="280" spans="23:25" x14ac:dyDescent="0.25">
      <c r="W280" s="3">
        <v>42640</v>
      </c>
      <c r="X280" s="2">
        <v>100.43</v>
      </c>
      <c r="Y280" s="2">
        <f t="shared" si="6"/>
        <v>9.9621446772633535E-4</v>
      </c>
    </row>
    <row r="281" spans="23:25" x14ac:dyDescent="0.25">
      <c r="W281" s="3">
        <v>42639</v>
      </c>
      <c r="X281" s="2">
        <v>100.33</v>
      </c>
      <c r="Y281" s="2">
        <f t="shared" si="6"/>
        <v>-6.8537641023851464E-3</v>
      </c>
    </row>
    <row r="282" spans="23:25" x14ac:dyDescent="0.25">
      <c r="W282" s="3">
        <v>42636</v>
      </c>
      <c r="X282" s="2">
        <v>101.02</v>
      </c>
      <c r="Y282" s="2">
        <f t="shared" si="6"/>
        <v>2.5770655554968932E-3</v>
      </c>
    </row>
    <row r="283" spans="23:25" x14ac:dyDescent="0.25">
      <c r="W283" s="3">
        <v>42635</v>
      </c>
      <c r="X283" s="2">
        <v>100.76</v>
      </c>
      <c r="Y283" s="2">
        <f t="shared" si="6"/>
        <v>4.3763745997990027E-3</v>
      </c>
    </row>
    <row r="284" spans="23:25" x14ac:dyDescent="0.25">
      <c r="W284" s="3">
        <v>42634</v>
      </c>
      <c r="X284" s="2">
        <v>100.32</v>
      </c>
      <c r="Y284" s="2">
        <f t="shared" si="6"/>
        <v>-1.3662226169903828E-2</v>
      </c>
    </row>
    <row r="285" spans="23:25" x14ac:dyDescent="0.25">
      <c r="W285" s="3">
        <v>42633</v>
      </c>
      <c r="X285" s="2">
        <v>101.7</v>
      </c>
      <c r="Y285" s="2">
        <f t="shared" si="6"/>
        <v>-2.2590001258071478E-3</v>
      </c>
    </row>
    <row r="286" spans="23:25" x14ac:dyDescent="0.25">
      <c r="W286" s="3">
        <v>42632</v>
      </c>
      <c r="X286" s="2">
        <v>101.93</v>
      </c>
      <c r="Y286" s="2">
        <f t="shared" si="6"/>
        <v>-3.5256132885946481E-3</v>
      </c>
    </row>
    <row r="287" spans="23:25" x14ac:dyDescent="0.25">
      <c r="W287" s="3">
        <v>42629</v>
      </c>
      <c r="X287" s="2">
        <v>102.29</v>
      </c>
      <c r="Y287" s="2">
        <f t="shared" si="6"/>
        <v>1.8591912982962773E-3</v>
      </c>
    </row>
    <row r="288" spans="23:25" x14ac:dyDescent="0.25">
      <c r="W288" s="3">
        <v>42628</v>
      </c>
      <c r="X288" s="2">
        <v>102.1</v>
      </c>
      <c r="Y288" s="2">
        <f t="shared" si="6"/>
        <v>-3.226913277823451E-3</v>
      </c>
    </row>
    <row r="289" spans="23:25" x14ac:dyDescent="0.25">
      <c r="W289" s="3">
        <v>42627</v>
      </c>
      <c r="X289" s="2">
        <v>102.43</v>
      </c>
      <c r="Y289" s="2">
        <f t="shared" si="6"/>
        <v>-1.268354723916592E-3</v>
      </c>
    </row>
    <row r="290" spans="23:25" x14ac:dyDescent="0.25">
      <c r="W290" s="3">
        <v>42626</v>
      </c>
      <c r="X290" s="2">
        <v>102.56</v>
      </c>
      <c r="Y290" s="2">
        <f t="shared" si="6"/>
        <v>6.9468504995450599E-3</v>
      </c>
    </row>
    <row r="291" spans="23:25" x14ac:dyDescent="0.25">
      <c r="W291" s="3">
        <v>42625</v>
      </c>
      <c r="X291" s="2">
        <v>101.85</v>
      </c>
      <c r="Y291" s="2">
        <f t="shared" si="6"/>
        <v>-8.2135985373888564E-3</v>
      </c>
    </row>
    <row r="292" spans="23:25" x14ac:dyDescent="0.25">
      <c r="W292" s="3">
        <v>42622</v>
      </c>
      <c r="X292" s="2">
        <v>102.69</v>
      </c>
      <c r="Y292" s="2">
        <f t="shared" si="6"/>
        <v>1.9495083667320874E-3</v>
      </c>
    </row>
    <row r="293" spans="23:25" x14ac:dyDescent="0.25">
      <c r="W293" s="3">
        <v>42621</v>
      </c>
      <c r="X293" s="2">
        <v>102.49</v>
      </c>
      <c r="Y293" s="2">
        <f t="shared" si="6"/>
        <v>7.3446934488525266E-3</v>
      </c>
    </row>
    <row r="294" spans="23:25" x14ac:dyDescent="0.25">
      <c r="W294" s="3">
        <v>42620</v>
      </c>
      <c r="X294" s="2">
        <v>101.74</v>
      </c>
      <c r="Y294" s="2">
        <f t="shared" si="6"/>
        <v>-2.7483331001615322E-3</v>
      </c>
    </row>
    <row r="295" spans="23:25" x14ac:dyDescent="0.25">
      <c r="W295" s="3">
        <v>42619</v>
      </c>
      <c r="X295" s="2">
        <v>102.02</v>
      </c>
      <c r="Y295" s="2">
        <f t="shared" si="6"/>
        <v>-1.3726182894931898E-2</v>
      </c>
    </row>
    <row r="296" spans="23:25" x14ac:dyDescent="0.25">
      <c r="W296" s="3">
        <v>42618</v>
      </c>
      <c r="X296" s="2">
        <v>103.43</v>
      </c>
      <c r="Y296" s="2">
        <f t="shared" si="6"/>
        <v>-4.7263169726317637E-3</v>
      </c>
    </row>
    <row r="297" spans="23:25" x14ac:dyDescent="0.25">
      <c r="W297" s="3">
        <v>42615</v>
      </c>
      <c r="X297" s="2">
        <v>103.92</v>
      </c>
      <c r="Y297" s="2">
        <f t="shared" si="6"/>
        <v>6.6618638848453399E-3</v>
      </c>
    </row>
    <row r="298" spans="23:25" x14ac:dyDescent="0.25">
      <c r="W298" s="3">
        <v>42614</v>
      </c>
      <c r="X298" s="2">
        <v>103.23</v>
      </c>
      <c r="Y298" s="2">
        <f t="shared" si="6"/>
        <v>-1.9355469122135406E-3</v>
      </c>
    </row>
    <row r="299" spans="23:25" x14ac:dyDescent="0.25">
      <c r="W299" s="3">
        <v>42613</v>
      </c>
      <c r="X299" s="2">
        <v>103.43</v>
      </c>
      <c r="Y299" s="2">
        <f t="shared" si="6"/>
        <v>4.5544921018410836E-3</v>
      </c>
    </row>
    <row r="300" spans="23:25" x14ac:dyDescent="0.25">
      <c r="W300" s="3">
        <v>42612</v>
      </c>
      <c r="X300" s="2">
        <v>102.96</v>
      </c>
      <c r="Y300" s="2">
        <f t="shared" si="6"/>
        <v>1.0152371464017908E-2</v>
      </c>
    </row>
    <row r="301" spans="23:25" x14ac:dyDescent="0.25">
      <c r="W301" s="3">
        <v>42611</v>
      </c>
      <c r="X301" s="2">
        <v>101.92</v>
      </c>
      <c r="Y301" s="2">
        <f t="shared" si="6"/>
        <v>7.8523757470216166E-4</v>
      </c>
    </row>
    <row r="302" spans="23:25" x14ac:dyDescent="0.25">
      <c r="W302" s="3">
        <v>42608</v>
      </c>
      <c r="X302" s="2">
        <v>101.84</v>
      </c>
      <c r="Y302" s="2">
        <f t="shared" si="6"/>
        <v>1.2946763831822323E-2</v>
      </c>
    </row>
    <row r="303" spans="23:25" x14ac:dyDescent="0.25">
      <c r="W303" s="3">
        <v>42607</v>
      </c>
      <c r="X303" s="2">
        <v>100.53</v>
      </c>
      <c r="Y303" s="2">
        <f t="shared" si="6"/>
        <v>7.9609915638525813E-4</v>
      </c>
    </row>
    <row r="304" spans="23:25" x14ac:dyDescent="0.25">
      <c r="W304" s="3">
        <v>42606</v>
      </c>
      <c r="X304" s="2">
        <v>100.45</v>
      </c>
      <c r="Y304" s="2">
        <f t="shared" si="6"/>
        <v>2.0927806731305776E-3</v>
      </c>
    </row>
    <row r="305" spans="23:25" x14ac:dyDescent="0.25">
      <c r="W305" s="3">
        <v>42605</v>
      </c>
      <c r="X305" s="2">
        <v>100.24</v>
      </c>
      <c r="Y305" s="2">
        <f t="shared" si="6"/>
        <v>-8.9744234970855295E-4</v>
      </c>
    </row>
    <row r="306" spans="23:25" x14ac:dyDescent="0.25">
      <c r="W306" s="3">
        <v>42604</v>
      </c>
      <c r="X306" s="2">
        <v>100.33</v>
      </c>
      <c r="Y306" s="2">
        <f t="shared" si="6"/>
        <v>1.096983405942863E-3</v>
      </c>
    </row>
    <row r="307" spans="23:25" x14ac:dyDescent="0.25">
      <c r="W307" s="3">
        <v>42601</v>
      </c>
      <c r="X307" s="2">
        <v>100.22</v>
      </c>
      <c r="Y307" s="2">
        <f t="shared" si="6"/>
        <v>3.2981889875201812E-3</v>
      </c>
    </row>
    <row r="308" spans="23:25" x14ac:dyDescent="0.25">
      <c r="W308" s="3">
        <v>42600</v>
      </c>
      <c r="X308" s="2">
        <v>99.89</v>
      </c>
      <c r="Y308" s="2">
        <f t="shared" si="6"/>
        <v>-3.8966927460342767E-3</v>
      </c>
    </row>
    <row r="309" spans="23:25" x14ac:dyDescent="0.25">
      <c r="W309" s="3">
        <v>42599</v>
      </c>
      <c r="X309" s="2">
        <v>100.28</v>
      </c>
      <c r="Y309" s="2">
        <f t="shared" si="6"/>
        <v>-2.9911760530119215E-4</v>
      </c>
    </row>
    <row r="310" spans="23:25" x14ac:dyDescent="0.25">
      <c r="W310" s="3">
        <v>42598</v>
      </c>
      <c r="X310" s="2">
        <v>100.31</v>
      </c>
      <c r="Y310" s="2">
        <f t="shared" si="6"/>
        <v>-9.4260756463693703E-3</v>
      </c>
    </row>
    <row r="311" spans="23:25" x14ac:dyDescent="0.25">
      <c r="W311" s="3">
        <v>42597</v>
      </c>
      <c r="X311" s="2">
        <v>101.26</v>
      </c>
      <c r="Y311" s="2">
        <f t="shared" si="6"/>
        <v>-3.9494471287447743E-4</v>
      </c>
    </row>
    <row r="312" spans="23:25" x14ac:dyDescent="0.25">
      <c r="W312" s="3">
        <v>42594</v>
      </c>
      <c r="X312" s="2">
        <v>101.3</v>
      </c>
      <c r="Y312" s="2">
        <f t="shared" si="6"/>
        <v>-6.4941682532769964E-3</v>
      </c>
    </row>
    <row r="313" spans="23:25" x14ac:dyDescent="0.25">
      <c r="W313" s="3">
        <v>42593</v>
      </c>
      <c r="X313" s="2">
        <v>101.96</v>
      </c>
      <c r="Y313" s="2">
        <f t="shared" si="6"/>
        <v>6.5928898092087141E-3</v>
      </c>
    </row>
    <row r="314" spans="23:25" x14ac:dyDescent="0.25">
      <c r="W314" s="3">
        <v>42592</v>
      </c>
      <c r="X314" s="2">
        <v>101.29</v>
      </c>
      <c r="Y314" s="2">
        <f t="shared" si="6"/>
        <v>-5.8079604125503524E-3</v>
      </c>
    </row>
    <row r="315" spans="23:25" x14ac:dyDescent="0.25">
      <c r="W315" s="3">
        <v>42591</v>
      </c>
      <c r="X315" s="2">
        <v>101.88</v>
      </c>
      <c r="Y315" s="2">
        <f t="shared" si="6"/>
        <v>-5.5792245736525203E-3</v>
      </c>
    </row>
    <row r="316" spans="23:25" x14ac:dyDescent="0.25">
      <c r="W316" s="3">
        <v>42590</v>
      </c>
      <c r="X316" s="2">
        <v>102.45</v>
      </c>
      <c r="Y316" s="2">
        <f t="shared" si="6"/>
        <v>6.1683262107189189E-3</v>
      </c>
    </row>
    <row r="317" spans="23:25" x14ac:dyDescent="0.25">
      <c r="W317" s="3">
        <v>42587</v>
      </c>
      <c r="X317" s="2">
        <v>101.82</v>
      </c>
      <c r="Y317" s="2">
        <f t="shared" si="6"/>
        <v>5.9101826882579939E-3</v>
      </c>
    </row>
    <row r="318" spans="23:25" x14ac:dyDescent="0.25">
      <c r="W318" s="3">
        <v>42586</v>
      </c>
      <c r="X318" s="2">
        <v>101.22</v>
      </c>
      <c r="Y318" s="2">
        <f t="shared" si="6"/>
        <v>-1.9756989099129158E-4</v>
      </c>
    </row>
    <row r="319" spans="23:25" x14ac:dyDescent="0.25">
      <c r="W319" s="3">
        <v>42585</v>
      </c>
      <c r="X319" s="2">
        <v>101.24</v>
      </c>
      <c r="Y319" s="2">
        <f t="shared" si="6"/>
        <v>3.4631212566353679E-3</v>
      </c>
    </row>
    <row r="320" spans="23:25" x14ac:dyDescent="0.25">
      <c r="W320" s="3">
        <v>42584</v>
      </c>
      <c r="X320" s="2">
        <v>100.89</v>
      </c>
      <c r="Y320" s="2">
        <f t="shared" si="6"/>
        <v>-1.4758237166437429E-2</v>
      </c>
    </row>
    <row r="321" spans="23:25" x14ac:dyDescent="0.25">
      <c r="W321" s="3">
        <v>42583</v>
      </c>
      <c r="X321" s="2">
        <v>102.39</v>
      </c>
      <c r="Y321" s="2">
        <f t="shared" si="6"/>
        <v>3.2281759508998682E-3</v>
      </c>
    </row>
    <row r="322" spans="23:25" x14ac:dyDescent="0.25">
      <c r="W322" s="3">
        <v>42580</v>
      </c>
      <c r="X322" s="2">
        <v>102.06</v>
      </c>
      <c r="Y322" s="2">
        <f t="shared" si="6"/>
        <v>-3.0967602627408011E-2</v>
      </c>
    </row>
    <row r="323" spans="23:25" x14ac:dyDescent="0.25">
      <c r="W323" s="3">
        <v>42579</v>
      </c>
      <c r="X323" s="2">
        <v>105.27</v>
      </c>
      <c r="Y323" s="2">
        <f t="shared" si="6"/>
        <v>-1.2341578440286125E-3</v>
      </c>
    </row>
    <row r="324" spans="23:25" x14ac:dyDescent="0.25">
      <c r="W324" s="3">
        <v>42578</v>
      </c>
      <c r="X324" s="2">
        <v>105.4</v>
      </c>
      <c r="Y324" s="2">
        <f t="shared" si="6"/>
        <v>7.0456351632003488E-3</v>
      </c>
    </row>
    <row r="325" spans="23:25" x14ac:dyDescent="0.25">
      <c r="W325" s="3">
        <v>42577</v>
      </c>
      <c r="X325" s="2">
        <v>104.66</v>
      </c>
      <c r="Y325" s="2">
        <f t="shared" si="6"/>
        <v>-1.0928031972008569E-2</v>
      </c>
    </row>
    <row r="326" spans="23:25" x14ac:dyDescent="0.25">
      <c r="W326" s="3">
        <v>42576</v>
      </c>
      <c r="X326" s="2">
        <v>105.81</v>
      </c>
      <c r="Y326" s="2">
        <f t="shared" ref="Y326:Y389" si="7">LN(X326/X327)</f>
        <v>-3.0197248576607615E-3</v>
      </c>
    </row>
    <row r="327" spans="23:25" x14ac:dyDescent="0.25">
      <c r="W327" s="3">
        <v>42573</v>
      </c>
      <c r="X327" s="2">
        <v>106.13</v>
      </c>
      <c r="Y327" s="2">
        <f t="shared" si="7"/>
        <v>2.9252202977454187E-3</v>
      </c>
    </row>
    <row r="328" spans="23:25" x14ac:dyDescent="0.25">
      <c r="W328" s="3">
        <v>42572</v>
      </c>
      <c r="X328" s="2">
        <v>105.82</v>
      </c>
      <c r="Y328" s="2">
        <f t="shared" si="7"/>
        <v>-1.0060730809868726E-2</v>
      </c>
    </row>
    <row r="329" spans="23:25" x14ac:dyDescent="0.25">
      <c r="W329" s="3">
        <v>42571</v>
      </c>
      <c r="X329" s="2">
        <v>106.89</v>
      </c>
      <c r="Y329" s="2">
        <f t="shared" si="7"/>
        <v>7.2297390163153759E-3</v>
      </c>
    </row>
    <row r="330" spans="23:25" x14ac:dyDescent="0.25">
      <c r="W330" s="3">
        <v>42570</v>
      </c>
      <c r="X330" s="2">
        <v>106.12</v>
      </c>
      <c r="Y330" s="2">
        <f t="shared" si="7"/>
        <v>-3.7686075441311967E-4</v>
      </c>
    </row>
    <row r="331" spans="23:25" x14ac:dyDescent="0.25">
      <c r="W331" s="3">
        <v>42569</v>
      </c>
      <c r="X331" s="2">
        <v>106.16</v>
      </c>
      <c r="Y331" s="2">
        <f t="shared" si="7"/>
        <v>1.2130550568507628E-2</v>
      </c>
    </row>
    <row r="332" spans="23:25" x14ac:dyDescent="0.25">
      <c r="W332" s="3">
        <v>42566</v>
      </c>
      <c r="X332" s="2">
        <v>104.88</v>
      </c>
      <c r="Y332" s="2">
        <f t="shared" si="7"/>
        <v>-4.4713007947536449E-3</v>
      </c>
    </row>
    <row r="333" spans="23:25" x14ac:dyDescent="0.25">
      <c r="W333" s="3">
        <v>42565</v>
      </c>
      <c r="X333" s="2">
        <v>105.35</v>
      </c>
      <c r="Y333" s="2">
        <f t="shared" si="7"/>
        <v>8.1967672041784907E-3</v>
      </c>
    </row>
    <row r="334" spans="23:25" x14ac:dyDescent="0.25">
      <c r="W334" s="3">
        <v>42564</v>
      </c>
      <c r="X334" s="2">
        <v>104.49</v>
      </c>
      <c r="Y334" s="2">
        <f t="shared" si="7"/>
        <v>-1.912229285244106E-3</v>
      </c>
    </row>
    <row r="335" spans="23:25" x14ac:dyDescent="0.25">
      <c r="W335" s="3">
        <v>42563</v>
      </c>
      <c r="X335" s="2">
        <v>104.69</v>
      </c>
      <c r="Y335" s="2">
        <f t="shared" si="7"/>
        <v>1.8218249310198782E-2</v>
      </c>
    </row>
    <row r="336" spans="23:25" x14ac:dyDescent="0.25">
      <c r="W336" s="3">
        <v>42562</v>
      </c>
      <c r="X336" s="2">
        <v>102.8</v>
      </c>
      <c r="Y336" s="2">
        <f t="shared" si="7"/>
        <v>2.2229694756635415E-2</v>
      </c>
    </row>
    <row r="337" spans="23:25" x14ac:dyDescent="0.25">
      <c r="W337" s="3">
        <v>42559</v>
      </c>
      <c r="X337" s="2">
        <v>100.54</v>
      </c>
      <c r="Y337" s="2">
        <f t="shared" si="7"/>
        <v>-2.2850340278818149E-3</v>
      </c>
    </row>
    <row r="338" spans="23:25" x14ac:dyDescent="0.25">
      <c r="W338" s="3">
        <v>42558</v>
      </c>
      <c r="X338" s="2">
        <v>100.77</v>
      </c>
      <c r="Y338" s="2">
        <f t="shared" si="7"/>
        <v>-5.4431328411634269E-3</v>
      </c>
    </row>
    <row r="339" spans="23:25" x14ac:dyDescent="0.25">
      <c r="W339" s="3">
        <v>42557</v>
      </c>
      <c r="X339" s="2">
        <v>101.32</v>
      </c>
      <c r="Y339" s="2">
        <f t="shared" si="7"/>
        <v>-4.1367142611445189E-3</v>
      </c>
    </row>
    <row r="340" spans="23:25" x14ac:dyDescent="0.25">
      <c r="W340" s="3">
        <v>42556</v>
      </c>
      <c r="X340" s="2">
        <v>101.74</v>
      </c>
      <c r="Y340" s="2">
        <f t="shared" si="7"/>
        <v>-8.0274537777409935E-3</v>
      </c>
    </row>
    <row r="341" spans="23:25" x14ac:dyDescent="0.25">
      <c r="W341" s="3">
        <v>42555</v>
      </c>
      <c r="X341" s="2">
        <v>102.56</v>
      </c>
      <c r="Y341" s="2">
        <f t="shared" si="7"/>
        <v>3.9009167648959754E-4</v>
      </c>
    </row>
    <row r="342" spans="23:25" x14ac:dyDescent="0.25">
      <c r="W342" s="3">
        <v>42552</v>
      </c>
      <c r="X342" s="2">
        <v>102.52</v>
      </c>
      <c r="Y342" s="2">
        <f t="shared" si="7"/>
        <v>-6.6109515515921004E-3</v>
      </c>
    </row>
    <row r="343" spans="23:25" x14ac:dyDescent="0.25">
      <c r="W343" s="3">
        <v>42551</v>
      </c>
      <c r="X343" s="2">
        <v>103.2</v>
      </c>
      <c r="Y343" s="2">
        <f t="shared" si="7"/>
        <v>3.591713806363079E-3</v>
      </c>
    </row>
    <row r="344" spans="23:25" x14ac:dyDescent="0.25">
      <c r="W344" s="3">
        <v>42550</v>
      </c>
      <c r="X344" s="2">
        <v>102.83</v>
      </c>
      <c r="Y344" s="2">
        <f t="shared" si="7"/>
        <v>7.7828586475517305E-4</v>
      </c>
    </row>
    <row r="345" spans="23:25" x14ac:dyDescent="0.25">
      <c r="W345" s="3">
        <v>42549</v>
      </c>
      <c r="X345" s="2">
        <v>102.75</v>
      </c>
      <c r="Y345" s="2">
        <f t="shared" si="7"/>
        <v>7.3260400920728812E-3</v>
      </c>
    </row>
    <row r="346" spans="23:25" x14ac:dyDescent="0.25">
      <c r="W346" s="3">
        <v>42548</v>
      </c>
      <c r="X346" s="2">
        <v>102</v>
      </c>
      <c r="Y346" s="2">
        <f t="shared" si="7"/>
        <v>-2.154540055862375E-3</v>
      </c>
    </row>
    <row r="347" spans="23:25" x14ac:dyDescent="0.25">
      <c r="W347" s="3">
        <v>42545</v>
      </c>
      <c r="X347" s="2">
        <v>102.22</v>
      </c>
      <c r="Y347" s="2">
        <f t="shared" si="7"/>
        <v>-3.7820036683818566E-2</v>
      </c>
    </row>
    <row r="348" spans="23:25" x14ac:dyDescent="0.25">
      <c r="W348" s="3">
        <v>42544</v>
      </c>
      <c r="X348" s="2">
        <v>106.16</v>
      </c>
      <c r="Y348" s="2">
        <f t="shared" si="7"/>
        <v>1.6621933721933116E-2</v>
      </c>
    </row>
    <row r="349" spans="23:25" x14ac:dyDescent="0.25">
      <c r="W349" s="3">
        <v>42543</v>
      </c>
      <c r="X349" s="2">
        <v>104.41</v>
      </c>
      <c r="Y349" s="2">
        <f t="shared" si="7"/>
        <v>-3.2511025002281225E-3</v>
      </c>
    </row>
    <row r="350" spans="23:25" x14ac:dyDescent="0.25">
      <c r="W350" s="3">
        <v>42542</v>
      </c>
      <c r="X350" s="2">
        <v>104.75</v>
      </c>
      <c r="Y350" s="2">
        <f t="shared" si="7"/>
        <v>7.7627492219514089E-3</v>
      </c>
    </row>
    <row r="351" spans="23:25" x14ac:dyDescent="0.25">
      <c r="W351" s="3">
        <v>42541</v>
      </c>
      <c r="X351" s="2">
        <v>103.94</v>
      </c>
      <c r="Y351" s="2">
        <f t="shared" si="7"/>
        <v>-2.114368879963328E-3</v>
      </c>
    </row>
    <row r="352" spans="23:25" x14ac:dyDescent="0.25">
      <c r="W352" s="3">
        <v>42538</v>
      </c>
      <c r="X352" s="2">
        <v>104.16</v>
      </c>
      <c r="Y352" s="2">
        <f t="shared" si="7"/>
        <v>-9.59600879700888E-4</v>
      </c>
    </row>
    <row r="353" spans="23:25" x14ac:dyDescent="0.25">
      <c r="W353" s="3">
        <v>42537</v>
      </c>
      <c r="X353" s="2">
        <v>104.26</v>
      </c>
      <c r="Y353" s="2">
        <f t="shared" si="7"/>
        <v>-1.6645649945046446E-2</v>
      </c>
    </row>
    <row r="354" spans="23:25" x14ac:dyDescent="0.25">
      <c r="W354" s="3">
        <v>42536</v>
      </c>
      <c r="X354" s="2">
        <v>106.01</v>
      </c>
      <c r="Y354" s="2">
        <f t="shared" si="7"/>
        <v>-9.428626004925328E-4</v>
      </c>
    </row>
    <row r="355" spans="23:25" x14ac:dyDescent="0.25">
      <c r="W355" s="3">
        <v>42535</v>
      </c>
      <c r="X355" s="2">
        <v>106.11</v>
      </c>
      <c r="Y355" s="2">
        <f t="shared" si="7"/>
        <v>-1.4126291372982388E-3</v>
      </c>
    </row>
    <row r="356" spans="23:25" x14ac:dyDescent="0.25">
      <c r="W356" s="3">
        <v>42534</v>
      </c>
      <c r="X356" s="2">
        <v>106.26</v>
      </c>
      <c r="Y356" s="2">
        <f t="shared" si="7"/>
        <v>-6.6595002952422912E-3</v>
      </c>
    </row>
    <row r="357" spans="23:25" x14ac:dyDescent="0.25">
      <c r="W357" s="3">
        <v>42531</v>
      </c>
      <c r="X357" s="2">
        <v>106.97</v>
      </c>
      <c r="Y357" s="2">
        <f t="shared" si="7"/>
        <v>-1.2145561356636059E-3</v>
      </c>
    </row>
    <row r="358" spans="23:25" x14ac:dyDescent="0.25">
      <c r="W358" s="3">
        <v>42530</v>
      </c>
      <c r="X358" s="2">
        <v>107.1</v>
      </c>
      <c r="Y358" s="2">
        <f t="shared" si="7"/>
        <v>1.0276053031879661E-3</v>
      </c>
    </row>
    <row r="359" spans="23:25" x14ac:dyDescent="0.25">
      <c r="W359" s="3">
        <v>42529</v>
      </c>
      <c r="X359" s="2">
        <v>106.99</v>
      </c>
      <c r="Y359" s="2">
        <f t="shared" si="7"/>
        <v>-3.545441295529039E-3</v>
      </c>
    </row>
    <row r="360" spans="23:25" x14ac:dyDescent="0.25">
      <c r="W360" s="3">
        <v>42528</v>
      </c>
      <c r="X360" s="2">
        <v>107.37</v>
      </c>
      <c r="Y360" s="2">
        <f t="shared" si="7"/>
        <v>-1.7680179546198133E-3</v>
      </c>
    </row>
    <row r="361" spans="23:25" x14ac:dyDescent="0.25">
      <c r="W361" s="3">
        <v>42527</v>
      </c>
      <c r="X361" s="2">
        <v>107.56</v>
      </c>
      <c r="Y361" s="2">
        <f t="shared" si="7"/>
        <v>9.6221957775576607E-3</v>
      </c>
    </row>
    <row r="362" spans="23:25" x14ac:dyDescent="0.25">
      <c r="W362" s="3">
        <v>42524</v>
      </c>
      <c r="X362" s="2">
        <v>106.53</v>
      </c>
      <c r="Y362" s="2">
        <f t="shared" si="7"/>
        <v>-2.1727874269982458E-2</v>
      </c>
    </row>
    <row r="363" spans="23:25" x14ac:dyDescent="0.25">
      <c r="W363" s="3">
        <v>42523</v>
      </c>
      <c r="X363" s="2">
        <v>108.87</v>
      </c>
      <c r="Y363" s="2">
        <f t="shared" si="7"/>
        <v>-6.1352694624866779E-3</v>
      </c>
    </row>
    <row r="364" spans="23:25" x14ac:dyDescent="0.25">
      <c r="W364" s="3">
        <v>42522</v>
      </c>
      <c r="X364" s="2">
        <v>109.54</v>
      </c>
      <c r="Y364" s="2">
        <f t="shared" si="7"/>
        <v>-1.080502635444156E-2</v>
      </c>
    </row>
    <row r="365" spans="23:25" x14ac:dyDescent="0.25">
      <c r="W365" s="3">
        <v>42521</v>
      </c>
      <c r="X365" s="2">
        <v>110.73</v>
      </c>
      <c r="Y365" s="2">
        <f t="shared" si="7"/>
        <v>-3.515892736071466E-3</v>
      </c>
    </row>
    <row r="366" spans="23:25" x14ac:dyDescent="0.25">
      <c r="W366" s="3">
        <v>42520</v>
      </c>
      <c r="X366" s="2">
        <v>111.12</v>
      </c>
      <c r="Y366" s="2">
        <f t="shared" si="7"/>
        <v>7.3161144647979634E-3</v>
      </c>
    </row>
    <row r="367" spans="23:25" x14ac:dyDescent="0.25">
      <c r="W367" s="3">
        <v>42517</v>
      </c>
      <c r="X367" s="2">
        <v>110.31</v>
      </c>
      <c r="Y367" s="2">
        <f t="shared" si="7"/>
        <v>4.9984200037152381E-3</v>
      </c>
    </row>
    <row r="368" spans="23:25" x14ac:dyDescent="0.25">
      <c r="W368" s="3">
        <v>42516</v>
      </c>
      <c r="X368" s="2">
        <v>109.76</v>
      </c>
      <c r="Y368" s="2">
        <f t="shared" si="7"/>
        <v>-3.9099845221104339E-3</v>
      </c>
    </row>
    <row r="369" spans="23:25" x14ac:dyDescent="0.25">
      <c r="W369" s="3">
        <v>42515</v>
      </c>
      <c r="X369" s="2">
        <v>110.19</v>
      </c>
      <c r="Y369" s="2">
        <f t="shared" si="7"/>
        <v>1.816695930660436E-3</v>
      </c>
    </row>
    <row r="370" spans="23:25" x14ac:dyDescent="0.25">
      <c r="W370" s="3">
        <v>42514</v>
      </c>
      <c r="X370" s="2">
        <v>109.99</v>
      </c>
      <c r="Y370" s="2">
        <f t="shared" si="7"/>
        <v>6.842155963521071E-3</v>
      </c>
    </row>
    <row r="371" spans="23:25" x14ac:dyDescent="0.25">
      <c r="W371" s="3">
        <v>42513</v>
      </c>
      <c r="X371" s="2">
        <v>109.24</v>
      </c>
      <c r="Y371" s="2">
        <f t="shared" si="7"/>
        <v>-8.2957766428480243E-3</v>
      </c>
    </row>
    <row r="372" spans="23:25" x14ac:dyDescent="0.25">
      <c r="W372" s="3">
        <v>42510</v>
      </c>
      <c r="X372" s="2">
        <v>110.15</v>
      </c>
      <c r="Y372" s="2">
        <f t="shared" si="7"/>
        <v>1.7264099513072499E-3</v>
      </c>
    </row>
    <row r="373" spans="23:25" x14ac:dyDescent="0.25">
      <c r="W373" s="3">
        <v>42509</v>
      </c>
      <c r="X373" s="2">
        <v>109.96</v>
      </c>
      <c r="Y373" s="2">
        <f t="shared" si="7"/>
        <v>-2.0894852026406919E-3</v>
      </c>
    </row>
    <row r="374" spans="23:25" x14ac:dyDescent="0.25">
      <c r="W374" s="3">
        <v>42508</v>
      </c>
      <c r="X374" s="2">
        <v>110.19</v>
      </c>
      <c r="Y374" s="2">
        <f t="shared" si="7"/>
        <v>9.5746867415997718E-3</v>
      </c>
    </row>
    <row r="375" spans="23:25" x14ac:dyDescent="0.25">
      <c r="W375" s="3">
        <v>42507</v>
      </c>
      <c r="X375" s="2">
        <v>109.14</v>
      </c>
      <c r="Y375" s="2">
        <f t="shared" si="7"/>
        <v>1.008388039795414E-3</v>
      </c>
    </row>
    <row r="376" spans="23:25" x14ac:dyDescent="0.25">
      <c r="W376" s="3">
        <v>42506</v>
      </c>
      <c r="X376" s="2">
        <v>109.03</v>
      </c>
      <c r="Y376" s="2">
        <f t="shared" si="7"/>
        <v>3.6754612726309093E-3</v>
      </c>
    </row>
    <row r="377" spans="23:25" x14ac:dyDescent="0.25">
      <c r="W377" s="3">
        <v>42503</v>
      </c>
      <c r="X377" s="2">
        <v>108.63</v>
      </c>
      <c r="Y377" s="2">
        <f t="shared" si="7"/>
        <v>-3.5837391904753398E-3</v>
      </c>
    </row>
    <row r="378" spans="23:25" x14ac:dyDescent="0.25">
      <c r="W378" s="3">
        <v>42502</v>
      </c>
      <c r="X378" s="2">
        <v>109.02</v>
      </c>
      <c r="Y378" s="2">
        <f t="shared" si="7"/>
        <v>5.6110159629343933E-3</v>
      </c>
    </row>
    <row r="379" spans="23:25" x14ac:dyDescent="0.25">
      <c r="W379" s="3">
        <v>42501</v>
      </c>
      <c r="X379" s="2">
        <v>108.41</v>
      </c>
      <c r="Y379" s="2">
        <f t="shared" si="7"/>
        <v>-7.9015479094535698E-3</v>
      </c>
    </row>
    <row r="380" spans="23:25" x14ac:dyDescent="0.25">
      <c r="W380" s="3">
        <v>42500</v>
      </c>
      <c r="X380" s="2">
        <v>109.27</v>
      </c>
      <c r="Y380" s="2">
        <f t="shared" si="7"/>
        <v>8.7320744186890724E-3</v>
      </c>
    </row>
    <row r="381" spans="23:25" x14ac:dyDescent="0.25">
      <c r="W381" s="3">
        <v>42499</v>
      </c>
      <c r="X381" s="2">
        <v>108.32</v>
      </c>
      <c r="Y381" s="2">
        <f t="shared" si="7"/>
        <v>1.1140107781047605E-2</v>
      </c>
    </row>
    <row r="382" spans="23:25" x14ac:dyDescent="0.25">
      <c r="W382" s="3">
        <v>42496</v>
      </c>
      <c r="X382" s="2">
        <v>107.12</v>
      </c>
      <c r="Y382" s="2">
        <f t="shared" si="7"/>
        <v>-1.3060921718620647E-3</v>
      </c>
    </row>
    <row r="383" spans="23:25" x14ac:dyDescent="0.25">
      <c r="W383" s="3">
        <v>42495</v>
      </c>
      <c r="X383" s="2">
        <v>107.26</v>
      </c>
      <c r="Y383" s="2">
        <f t="shared" si="7"/>
        <v>2.3335055158692974E-3</v>
      </c>
    </row>
    <row r="384" spans="23:25" x14ac:dyDescent="0.25">
      <c r="W384" s="3">
        <v>42494</v>
      </c>
      <c r="X384" s="2">
        <v>107.01</v>
      </c>
      <c r="Y384" s="2">
        <f t="shared" si="7"/>
        <v>3.8387763071658881E-3</v>
      </c>
    </row>
    <row r="385" spans="23:25" x14ac:dyDescent="0.25">
      <c r="W385" s="3">
        <v>42493</v>
      </c>
      <c r="X385" s="2">
        <v>106.6</v>
      </c>
      <c r="Y385" s="2">
        <f t="shared" si="7"/>
        <v>1.783954278103915E-3</v>
      </c>
    </row>
    <row r="386" spans="23:25" x14ac:dyDescent="0.25">
      <c r="W386" s="3">
        <v>42492</v>
      </c>
      <c r="X386" s="2">
        <v>106.41</v>
      </c>
      <c r="Y386" s="2">
        <f t="shared" si="7"/>
        <v>-8.4542769583967022E-4</v>
      </c>
    </row>
    <row r="387" spans="23:25" x14ac:dyDescent="0.25">
      <c r="W387" s="3">
        <v>42489</v>
      </c>
      <c r="X387" s="2">
        <v>106.5</v>
      </c>
      <c r="Y387" s="2">
        <f t="shared" si="7"/>
        <v>-1.5004242155200208E-2</v>
      </c>
    </row>
    <row r="388" spans="23:25" x14ac:dyDescent="0.25">
      <c r="W388" s="3">
        <v>42488</v>
      </c>
      <c r="X388" s="2">
        <v>108.11</v>
      </c>
      <c r="Y388" s="2">
        <f t="shared" si="7"/>
        <v>-3.0516554836710286E-2</v>
      </c>
    </row>
    <row r="389" spans="23:25" x14ac:dyDescent="0.25">
      <c r="W389" s="3">
        <v>42487</v>
      </c>
      <c r="X389" s="2">
        <v>111.46</v>
      </c>
      <c r="Y389" s="2">
        <f t="shared" si="7"/>
        <v>1.3466806362557023E-3</v>
      </c>
    </row>
    <row r="390" spans="23:25" x14ac:dyDescent="0.25">
      <c r="W390" s="3">
        <v>42486</v>
      </c>
      <c r="X390" s="2">
        <v>111.31</v>
      </c>
      <c r="Y390" s="2">
        <f t="shared" ref="Y390:Y453" si="8">LN(X390/X391)</f>
        <v>9.8871968865251163E-4</v>
      </c>
    </row>
    <row r="391" spans="23:25" x14ac:dyDescent="0.25">
      <c r="W391" s="3">
        <v>42485</v>
      </c>
      <c r="X391" s="2">
        <v>111.2</v>
      </c>
      <c r="Y391" s="2">
        <f t="shared" si="8"/>
        <v>-5.2917294657524256E-3</v>
      </c>
    </row>
    <row r="392" spans="23:25" x14ac:dyDescent="0.25">
      <c r="W392" s="3">
        <v>42482</v>
      </c>
      <c r="X392" s="2">
        <v>111.79</v>
      </c>
      <c r="Y392" s="2">
        <f t="shared" si="8"/>
        <v>2.1062925566462352E-2</v>
      </c>
    </row>
    <row r="393" spans="23:25" x14ac:dyDescent="0.25">
      <c r="W393" s="3">
        <v>42481</v>
      </c>
      <c r="X393" s="2">
        <v>109.46</v>
      </c>
      <c r="Y393" s="2">
        <f t="shared" si="8"/>
        <v>-3.4655757439436023E-3</v>
      </c>
    </row>
    <row r="394" spans="23:25" x14ac:dyDescent="0.25">
      <c r="W394" s="3">
        <v>42480</v>
      </c>
      <c r="X394" s="2">
        <v>109.84</v>
      </c>
      <c r="Y394" s="2">
        <f t="shared" si="8"/>
        <v>5.7521272500787382E-3</v>
      </c>
    </row>
    <row r="395" spans="23:25" x14ac:dyDescent="0.25">
      <c r="W395" s="3">
        <v>42479</v>
      </c>
      <c r="X395" s="2">
        <v>109.21</v>
      </c>
      <c r="Y395" s="2">
        <f t="shared" si="8"/>
        <v>3.5774931518578186E-3</v>
      </c>
    </row>
    <row r="396" spans="23:25" x14ac:dyDescent="0.25">
      <c r="W396" s="3">
        <v>42478</v>
      </c>
      <c r="X396" s="2">
        <v>108.82</v>
      </c>
      <c r="Y396" s="2">
        <f t="shared" si="8"/>
        <v>5.5152129350923896E-4</v>
      </c>
    </row>
    <row r="397" spans="23:25" x14ac:dyDescent="0.25">
      <c r="W397" s="3">
        <v>42475</v>
      </c>
      <c r="X397" s="2">
        <v>108.76</v>
      </c>
      <c r="Y397" s="2">
        <f t="shared" si="8"/>
        <v>-5.8672702236108485E-3</v>
      </c>
    </row>
    <row r="398" spans="23:25" x14ac:dyDescent="0.25">
      <c r="W398" s="3">
        <v>42474</v>
      </c>
      <c r="X398" s="2">
        <v>109.4</v>
      </c>
      <c r="Y398" s="2">
        <f t="shared" si="8"/>
        <v>5.4859652102755209E-4</v>
      </c>
    </row>
    <row r="399" spans="23:25" x14ac:dyDescent="0.25">
      <c r="W399" s="3">
        <v>42473</v>
      </c>
      <c r="X399" s="2">
        <v>109.34</v>
      </c>
      <c r="Y399" s="2">
        <f t="shared" si="8"/>
        <v>7.343524831594412E-3</v>
      </c>
    </row>
    <row r="400" spans="23:25" x14ac:dyDescent="0.25">
      <c r="W400" s="3">
        <v>42472</v>
      </c>
      <c r="X400" s="2">
        <v>108.54</v>
      </c>
      <c r="Y400" s="2">
        <f t="shared" si="8"/>
        <v>5.543251444762011E-3</v>
      </c>
    </row>
    <row r="401" spans="23:25" x14ac:dyDescent="0.25">
      <c r="W401" s="3">
        <v>42471</v>
      </c>
      <c r="X401" s="2">
        <v>107.94</v>
      </c>
      <c r="Y401" s="2">
        <f t="shared" si="8"/>
        <v>-1.2036481245774442E-3</v>
      </c>
    </row>
    <row r="402" spans="23:25" x14ac:dyDescent="0.25">
      <c r="W402" s="3">
        <v>42468</v>
      </c>
      <c r="X402" s="2">
        <v>108.07</v>
      </c>
      <c r="Y402" s="2">
        <f t="shared" si="8"/>
        <v>-1.2946182684830888E-3</v>
      </c>
    </row>
    <row r="403" spans="23:25" x14ac:dyDescent="0.25">
      <c r="W403" s="3">
        <v>42467</v>
      </c>
      <c r="X403" s="2">
        <v>108.21</v>
      </c>
      <c r="Y403" s="2">
        <f t="shared" si="8"/>
        <v>-1.4495666663083832E-2</v>
      </c>
    </row>
    <row r="404" spans="23:25" x14ac:dyDescent="0.25">
      <c r="W404" s="3">
        <v>42466</v>
      </c>
      <c r="X404" s="2">
        <v>109.79</v>
      </c>
      <c r="Y404" s="2">
        <f t="shared" si="8"/>
        <v>-4.9970575976436256E-3</v>
      </c>
    </row>
    <row r="405" spans="23:25" x14ac:dyDescent="0.25">
      <c r="W405" s="3">
        <v>42465</v>
      </c>
      <c r="X405" s="2">
        <v>110.34</v>
      </c>
      <c r="Y405" s="2">
        <f t="shared" si="8"/>
        <v>-9.0220749110769653E-3</v>
      </c>
    </row>
    <row r="406" spans="23:25" x14ac:dyDescent="0.25">
      <c r="W406" s="3">
        <v>42464</v>
      </c>
      <c r="X406" s="2">
        <v>111.34</v>
      </c>
      <c r="Y406" s="2">
        <f t="shared" si="8"/>
        <v>-3.1385937973734675E-3</v>
      </c>
    </row>
    <row r="407" spans="23:25" x14ac:dyDescent="0.25">
      <c r="W407" s="3">
        <v>42461</v>
      </c>
      <c r="X407" s="2">
        <v>111.69</v>
      </c>
      <c r="Y407" s="2">
        <f t="shared" si="8"/>
        <v>-7.8480738139773236E-3</v>
      </c>
    </row>
    <row r="408" spans="23:25" x14ac:dyDescent="0.25">
      <c r="W408" s="3">
        <v>42460</v>
      </c>
      <c r="X408" s="2">
        <v>112.57</v>
      </c>
      <c r="Y408" s="2">
        <f t="shared" si="8"/>
        <v>1.2444446050442189E-3</v>
      </c>
    </row>
    <row r="409" spans="23:25" x14ac:dyDescent="0.25">
      <c r="W409" s="3">
        <v>42459</v>
      </c>
      <c r="X409" s="2">
        <v>112.43</v>
      </c>
      <c r="Y409" s="2">
        <f t="shared" si="8"/>
        <v>-2.3986152840623763E-3</v>
      </c>
    </row>
    <row r="410" spans="23:25" x14ac:dyDescent="0.25">
      <c r="W410" s="3">
        <v>42458</v>
      </c>
      <c r="X410" s="2">
        <v>112.7</v>
      </c>
      <c r="Y410" s="2">
        <f t="shared" si="8"/>
        <v>-6.6327901801201353E-3</v>
      </c>
    </row>
    <row r="411" spans="23:25" x14ac:dyDescent="0.25">
      <c r="W411" s="3">
        <v>42457</v>
      </c>
      <c r="X411" s="2">
        <v>113.45</v>
      </c>
      <c r="Y411" s="2">
        <f t="shared" si="8"/>
        <v>3.2666784004611897E-3</v>
      </c>
    </row>
    <row r="412" spans="23:25" x14ac:dyDescent="0.25">
      <c r="W412" s="3">
        <v>42454</v>
      </c>
      <c r="X412" s="2">
        <v>113.08</v>
      </c>
      <c r="Y412" s="2">
        <f t="shared" si="8"/>
        <v>1.5930616697732165E-3</v>
      </c>
    </row>
    <row r="413" spans="23:25" x14ac:dyDescent="0.25">
      <c r="W413" s="3">
        <v>42453</v>
      </c>
      <c r="X413" s="2">
        <v>112.9</v>
      </c>
      <c r="Y413" s="2">
        <f t="shared" si="8"/>
        <v>4.6164854715642911E-3</v>
      </c>
    </row>
    <row r="414" spans="23:25" x14ac:dyDescent="0.25">
      <c r="W414" s="3">
        <v>42452</v>
      </c>
      <c r="X414" s="2">
        <v>112.38</v>
      </c>
      <c r="Y414" s="2">
        <f t="shared" si="8"/>
        <v>8.8987764241096738E-5</v>
      </c>
    </row>
    <row r="415" spans="23:25" x14ac:dyDescent="0.25">
      <c r="W415" s="3">
        <v>42451</v>
      </c>
      <c r="X415" s="2">
        <v>112.37</v>
      </c>
      <c r="Y415" s="2">
        <f t="shared" si="8"/>
        <v>3.7446548750470947E-3</v>
      </c>
    </row>
    <row r="416" spans="23:25" x14ac:dyDescent="0.25">
      <c r="W416" s="3">
        <v>42450</v>
      </c>
      <c r="X416" s="2">
        <v>111.95</v>
      </c>
      <c r="Y416" s="2">
        <f t="shared" si="8"/>
        <v>3.5794221662223688E-3</v>
      </c>
    </row>
    <row r="417" spans="23:25" x14ac:dyDescent="0.25">
      <c r="W417" s="3">
        <v>42447</v>
      </c>
      <c r="X417" s="2">
        <v>111.55</v>
      </c>
      <c r="Y417" s="2">
        <f t="shared" si="8"/>
        <v>1.4353640214429797E-3</v>
      </c>
    </row>
    <row r="418" spans="23:25" x14ac:dyDescent="0.25">
      <c r="W418" s="3">
        <v>42446</v>
      </c>
      <c r="X418" s="2">
        <v>111.39</v>
      </c>
      <c r="Y418" s="2">
        <f t="shared" si="8"/>
        <v>-1.0448855949035237E-2</v>
      </c>
    </row>
    <row r="419" spans="23:25" x14ac:dyDescent="0.25">
      <c r="W419" s="3">
        <v>42445</v>
      </c>
      <c r="X419" s="2">
        <v>112.56</v>
      </c>
      <c r="Y419" s="2">
        <f t="shared" si="8"/>
        <v>-5.493058908244179E-3</v>
      </c>
    </row>
    <row r="420" spans="23:25" x14ac:dyDescent="0.25">
      <c r="W420" s="3">
        <v>42444</v>
      </c>
      <c r="X420" s="2">
        <v>113.18</v>
      </c>
      <c r="Y420" s="2">
        <f t="shared" si="8"/>
        <v>-5.6387814605999235E-3</v>
      </c>
    </row>
    <row r="421" spans="23:25" x14ac:dyDescent="0.25">
      <c r="W421" s="3">
        <v>42443</v>
      </c>
      <c r="X421" s="2">
        <v>113.82</v>
      </c>
      <c r="Y421" s="2">
        <f t="shared" si="8"/>
        <v>-3.5137034795809581E-4</v>
      </c>
    </row>
    <row r="422" spans="23:25" x14ac:dyDescent="0.25">
      <c r="W422" s="3">
        <v>42440</v>
      </c>
      <c r="X422" s="2">
        <v>113.86</v>
      </c>
      <c r="Y422" s="2">
        <f t="shared" si="8"/>
        <v>5.9018008786071588E-3</v>
      </c>
    </row>
    <row r="423" spans="23:25" x14ac:dyDescent="0.25">
      <c r="W423" s="3">
        <v>42439</v>
      </c>
      <c r="X423" s="2">
        <v>113.19</v>
      </c>
      <c r="Y423" s="2">
        <f t="shared" si="8"/>
        <v>-1.4125543092092143E-3</v>
      </c>
    </row>
    <row r="424" spans="23:25" x14ac:dyDescent="0.25">
      <c r="W424" s="3">
        <v>42438</v>
      </c>
      <c r="X424" s="2">
        <v>113.35</v>
      </c>
      <c r="Y424" s="2">
        <f t="shared" si="8"/>
        <v>6.4610571270655474E-3</v>
      </c>
    </row>
    <row r="425" spans="23:25" x14ac:dyDescent="0.25">
      <c r="W425" s="3">
        <v>42437</v>
      </c>
      <c r="X425" s="2">
        <v>112.62</v>
      </c>
      <c r="Y425" s="2">
        <f t="shared" si="8"/>
        <v>-7.4310320719485866E-3</v>
      </c>
    </row>
    <row r="426" spans="23:25" x14ac:dyDescent="0.25">
      <c r="W426" s="3">
        <v>42436</v>
      </c>
      <c r="X426" s="2">
        <v>113.46</v>
      </c>
      <c r="Y426" s="2">
        <f t="shared" si="8"/>
        <v>-2.4647899802325542E-3</v>
      </c>
    </row>
    <row r="427" spans="23:25" x14ac:dyDescent="0.25">
      <c r="W427" s="3">
        <v>42433</v>
      </c>
      <c r="X427" s="2">
        <v>113.74</v>
      </c>
      <c r="Y427" s="2">
        <f t="shared" si="8"/>
        <v>4.3969573763833879E-4</v>
      </c>
    </row>
    <row r="428" spans="23:25" x14ac:dyDescent="0.25">
      <c r="W428" s="3">
        <v>42432</v>
      </c>
      <c r="X428" s="2">
        <v>113.69</v>
      </c>
      <c r="Y428" s="2">
        <f t="shared" si="8"/>
        <v>1.8488362003645082E-3</v>
      </c>
    </row>
    <row r="429" spans="23:25" x14ac:dyDescent="0.25">
      <c r="W429" s="3">
        <v>42431</v>
      </c>
      <c r="X429" s="2">
        <v>113.48</v>
      </c>
      <c r="Y429" s="2">
        <f t="shared" si="8"/>
        <v>-4.6595539049778647E-3</v>
      </c>
    </row>
    <row r="430" spans="23:25" x14ac:dyDescent="0.25">
      <c r="W430" s="3">
        <v>42430</v>
      </c>
      <c r="X430" s="2">
        <v>114.01</v>
      </c>
      <c r="Y430" s="2">
        <f t="shared" si="8"/>
        <v>1.1645477881370457E-2</v>
      </c>
    </row>
    <row r="431" spans="23:25" x14ac:dyDescent="0.25">
      <c r="W431" s="3">
        <v>42429</v>
      </c>
      <c r="X431" s="2">
        <v>112.69</v>
      </c>
      <c r="Y431" s="2">
        <f t="shared" si="8"/>
        <v>-1.1557762430237508E-2</v>
      </c>
    </row>
    <row r="432" spans="23:25" x14ac:dyDescent="0.25">
      <c r="W432" s="3">
        <v>42426</v>
      </c>
      <c r="X432" s="2">
        <v>114</v>
      </c>
      <c r="Y432" s="2">
        <f t="shared" si="8"/>
        <v>8.8106296821549059E-3</v>
      </c>
    </row>
    <row r="433" spans="23:25" x14ac:dyDescent="0.25">
      <c r="W433" s="3">
        <v>42425</v>
      </c>
      <c r="X433" s="2">
        <v>113</v>
      </c>
      <c r="Y433" s="2">
        <f t="shared" si="8"/>
        <v>7.2830946321495484E-3</v>
      </c>
    </row>
    <row r="434" spans="23:25" x14ac:dyDescent="0.25">
      <c r="W434" s="3">
        <v>42424</v>
      </c>
      <c r="X434" s="2">
        <v>112.18</v>
      </c>
      <c r="Y434" s="2">
        <f t="shared" si="8"/>
        <v>7.1339400207679426E-4</v>
      </c>
    </row>
    <row r="435" spans="23:25" x14ac:dyDescent="0.25">
      <c r="W435" s="3">
        <v>42423</v>
      </c>
      <c r="X435" s="2">
        <v>112.1</v>
      </c>
      <c r="Y435" s="2">
        <f t="shared" si="8"/>
        <v>-7.2882733071744617E-3</v>
      </c>
    </row>
    <row r="436" spans="23:25" x14ac:dyDescent="0.25">
      <c r="W436" s="3">
        <v>42422</v>
      </c>
      <c r="X436" s="2">
        <v>112.92</v>
      </c>
      <c r="Y436" s="2">
        <f t="shared" si="8"/>
        <v>2.5714933256834665E-3</v>
      </c>
    </row>
    <row r="437" spans="23:25" x14ac:dyDescent="0.25">
      <c r="W437" s="3">
        <v>42419</v>
      </c>
      <c r="X437" s="2">
        <v>112.63</v>
      </c>
      <c r="Y437" s="2">
        <f t="shared" si="8"/>
        <v>-5.401350184093664E-3</v>
      </c>
    </row>
    <row r="438" spans="23:25" x14ac:dyDescent="0.25">
      <c r="W438" s="3">
        <v>42418</v>
      </c>
      <c r="X438" s="2">
        <v>113.24</v>
      </c>
      <c r="Y438" s="2">
        <f t="shared" si="8"/>
        <v>-7.5657966243310917E-3</v>
      </c>
    </row>
    <row r="439" spans="23:25" x14ac:dyDescent="0.25">
      <c r="W439" s="3">
        <v>42417</v>
      </c>
      <c r="X439" s="2">
        <v>114.1</v>
      </c>
      <c r="Y439" s="2">
        <f t="shared" si="8"/>
        <v>2.6296182822336021E-4</v>
      </c>
    </row>
    <row r="440" spans="23:25" x14ac:dyDescent="0.25">
      <c r="W440" s="3">
        <v>42416</v>
      </c>
      <c r="X440" s="2">
        <v>114.07</v>
      </c>
      <c r="Y440" s="2">
        <f t="shared" si="8"/>
        <v>-4.6355092408327187E-3</v>
      </c>
    </row>
    <row r="441" spans="23:25" x14ac:dyDescent="0.25">
      <c r="W441" s="3">
        <v>42415</v>
      </c>
      <c r="X441" s="2">
        <v>114.6</v>
      </c>
      <c r="Y441" s="2">
        <f t="shared" si="8"/>
        <v>1.1850039917495805E-2</v>
      </c>
    </row>
    <row r="442" spans="23:25" x14ac:dyDescent="0.25">
      <c r="W442" s="3">
        <v>42412</v>
      </c>
      <c r="X442" s="2">
        <v>113.25</v>
      </c>
      <c r="Y442" s="2">
        <f t="shared" si="8"/>
        <v>7.3559067892145736E-3</v>
      </c>
    </row>
    <row r="443" spans="23:25" x14ac:dyDescent="0.25">
      <c r="W443" s="3">
        <v>42411</v>
      </c>
      <c r="X443" s="2">
        <v>112.42</v>
      </c>
      <c r="Y443" s="2">
        <f t="shared" si="8"/>
        <v>-8.2385193796090019E-3</v>
      </c>
    </row>
    <row r="444" spans="23:25" x14ac:dyDescent="0.25">
      <c r="W444" s="3">
        <v>42410</v>
      </c>
      <c r="X444" s="2">
        <v>113.35</v>
      </c>
      <c r="Y444" s="2">
        <f t="shared" si="8"/>
        <v>-1.5407815973432741E-2</v>
      </c>
    </row>
    <row r="445" spans="23:25" x14ac:dyDescent="0.25">
      <c r="W445" s="3">
        <v>42409</v>
      </c>
      <c r="X445" s="2">
        <v>115.11</v>
      </c>
      <c r="Y445" s="2">
        <f t="shared" si="8"/>
        <v>-6.4080579514144602E-3</v>
      </c>
    </row>
    <row r="446" spans="23:25" x14ac:dyDescent="0.25">
      <c r="W446" s="3">
        <v>42408</v>
      </c>
      <c r="X446" s="2">
        <v>115.85</v>
      </c>
      <c r="Y446" s="2">
        <f t="shared" si="8"/>
        <v>-8.7659550666804621E-3</v>
      </c>
    </row>
    <row r="447" spans="23:25" x14ac:dyDescent="0.25">
      <c r="W447" s="3">
        <v>42405</v>
      </c>
      <c r="X447" s="2">
        <v>116.87</v>
      </c>
      <c r="Y447" s="2">
        <f t="shared" si="8"/>
        <v>7.7038308967414249E-4</v>
      </c>
    </row>
    <row r="448" spans="23:25" x14ac:dyDescent="0.25">
      <c r="W448" s="3">
        <v>42404</v>
      </c>
      <c r="X448" s="2">
        <v>116.78</v>
      </c>
      <c r="Y448" s="2">
        <f t="shared" si="8"/>
        <v>-9.5449846879337788E-3</v>
      </c>
    </row>
    <row r="449" spans="23:25" x14ac:dyDescent="0.25">
      <c r="W449" s="3">
        <v>42403</v>
      </c>
      <c r="X449" s="2">
        <v>117.9</v>
      </c>
      <c r="Y449" s="2">
        <f t="shared" si="8"/>
        <v>-1.7404903983511417E-2</v>
      </c>
    </row>
    <row r="450" spans="23:25" x14ac:dyDescent="0.25">
      <c r="W450" s="3">
        <v>42402</v>
      </c>
      <c r="X450" s="2">
        <v>119.97</v>
      </c>
      <c r="Y450" s="2">
        <f t="shared" si="8"/>
        <v>-8.4661860265497837E-3</v>
      </c>
    </row>
    <row r="451" spans="23:25" x14ac:dyDescent="0.25">
      <c r="W451" s="3">
        <v>42401</v>
      </c>
      <c r="X451" s="2">
        <v>120.99</v>
      </c>
      <c r="Y451" s="2">
        <f t="shared" si="8"/>
        <v>-1.2390039994146563E-3</v>
      </c>
    </row>
    <row r="452" spans="23:25" x14ac:dyDescent="0.25">
      <c r="W452" s="3">
        <v>42398</v>
      </c>
      <c r="X452" s="2">
        <v>121.14</v>
      </c>
      <c r="Y452" s="2">
        <f t="shared" si="8"/>
        <v>1.9337158625205898E-2</v>
      </c>
    </row>
    <row r="453" spans="23:25" x14ac:dyDescent="0.25">
      <c r="W453" s="3">
        <v>42397</v>
      </c>
      <c r="X453" s="2">
        <v>118.82</v>
      </c>
      <c r="Y453" s="2">
        <f t="shared" si="8"/>
        <v>1.1789475049741294E-3</v>
      </c>
    </row>
    <row r="454" spans="23:25" x14ac:dyDescent="0.25">
      <c r="W454" s="3">
        <v>42396</v>
      </c>
      <c r="X454" s="2">
        <v>118.68</v>
      </c>
      <c r="Y454" s="2">
        <f t="shared" ref="Y454:Y517" si="9">LN(X454/X455)</f>
        <v>2.1931683189909466E-3</v>
      </c>
    </row>
    <row r="455" spans="23:25" x14ac:dyDescent="0.25">
      <c r="W455" s="3">
        <v>42395</v>
      </c>
      <c r="X455" s="2">
        <v>118.42</v>
      </c>
      <c r="Y455" s="2">
        <f t="shared" si="9"/>
        <v>1.0138561192889976E-3</v>
      </c>
    </row>
    <row r="456" spans="23:25" x14ac:dyDescent="0.25">
      <c r="W456" s="3">
        <v>42394</v>
      </c>
      <c r="X456" s="2">
        <v>118.3</v>
      </c>
      <c r="Y456" s="2">
        <f t="shared" si="9"/>
        <v>-4.0492716033730348E-3</v>
      </c>
    </row>
    <row r="457" spans="23:25" x14ac:dyDescent="0.25">
      <c r="W457" s="3">
        <v>42391</v>
      </c>
      <c r="X457" s="2">
        <v>118.78</v>
      </c>
      <c r="Y457" s="2">
        <f t="shared" si="9"/>
        <v>9.1340283214830405E-3</v>
      </c>
    </row>
    <row r="458" spans="23:25" x14ac:dyDescent="0.25">
      <c r="W458" s="3">
        <v>42390</v>
      </c>
      <c r="X458" s="2">
        <v>117.7</v>
      </c>
      <c r="Y458" s="2">
        <f t="shared" si="9"/>
        <v>6.4780315187066891E-3</v>
      </c>
    </row>
    <row r="459" spans="23:25" x14ac:dyDescent="0.25">
      <c r="W459" s="3">
        <v>42389</v>
      </c>
      <c r="X459" s="2">
        <v>116.94</v>
      </c>
      <c r="Y459" s="2">
        <f t="shared" si="9"/>
        <v>-5.9681309382698753E-3</v>
      </c>
    </row>
    <row r="460" spans="23:25" x14ac:dyDescent="0.25">
      <c r="W460" s="3">
        <v>42388</v>
      </c>
      <c r="X460" s="2">
        <v>117.64</v>
      </c>
      <c r="Y460" s="2">
        <f t="shared" si="9"/>
        <v>2.7238695765440793E-3</v>
      </c>
    </row>
    <row r="461" spans="23:25" x14ac:dyDescent="0.25">
      <c r="W461" s="3">
        <v>42387</v>
      </c>
      <c r="X461" s="2">
        <v>117.32</v>
      </c>
      <c r="Y461" s="2">
        <f t="shared" si="9"/>
        <v>2.9022640943704107E-3</v>
      </c>
    </row>
    <row r="462" spans="23:25" x14ac:dyDescent="0.25">
      <c r="W462" s="3">
        <v>42384</v>
      </c>
      <c r="X462" s="2">
        <v>116.98</v>
      </c>
      <c r="Y462" s="2">
        <f t="shared" si="9"/>
        <v>-9.189989797663535E-3</v>
      </c>
    </row>
    <row r="463" spans="23:25" x14ac:dyDescent="0.25">
      <c r="W463" s="3">
        <v>42383</v>
      </c>
      <c r="X463" s="2">
        <v>118.06</v>
      </c>
      <c r="Y463" s="2">
        <f t="shared" si="9"/>
        <v>3.2238935193612266E-3</v>
      </c>
    </row>
    <row r="464" spans="23:25" x14ac:dyDescent="0.25">
      <c r="W464" s="3">
        <v>42382</v>
      </c>
      <c r="X464" s="2">
        <v>117.68</v>
      </c>
      <c r="Y464" s="2">
        <f t="shared" si="9"/>
        <v>2.5496111981067863E-4</v>
      </c>
    </row>
    <row r="465" spans="23:25" x14ac:dyDescent="0.25">
      <c r="W465" s="3">
        <v>42381</v>
      </c>
      <c r="X465" s="2">
        <v>117.65</v>
      </c>
      <c r="Y465" s="2">
        <f t="shared" si="9"/>
        <v>-9.3453980719456495E-4</v>
      </c>
    </row>
    <row r="466" spans="23:25" x14ac:dyDescent="0.25">
      <c r="W466" s="3">
        <v>42380</v>
      </c>
      <c r="X466" s="2">
        <v>117.76</v>
      </c>
      <c r="Y466" s="2">
        <f t="shared" si="9"/>
        <v>4.2549634444970811E-3</v>
      </c>
    </row>
    <row r="467" spans="23:25" x14ac:dyDescent="0.25">
      <c r="W467" s="3">
        <v>42377</v>
      </c>
      <c r="X467" s="2">
        <v>117.26</v>
      </c>
      <c r="Y467" s="2">
        <f t="shared" si="9"/>
        <v>-3.4904049397684908E-3</v>
      </c>
    </row>
    <row r="468" spans="23:25" x14ac:dyDescent="0.25">
      <c r="W468" s="3">
        <v>42376</v>
      </c>
      <c r="X468" s="2">
        <v>117.67</v>
      </c>
      <c r="Y468" s="2">
        <f t="shared" si="9"/>
        <v>-6.7756674908301404E-3</v>
      </c>
    </row>
    <row r="469" spans="23:25" x14ac:dyDescent="0.25">
      <c r="W469" s="3">
        <v>42375</v>
      </c>
      <c r="X469" s="2">
        <v>118.47</v>
      </c>
      <c r="Y469" s="2">
        <f t="shared" si="9"/>
        <v>-4.9678037585763899E-3</v>
      </c>
    </row>
    <row r="470" spans="23:25" x14ac:dyDescent="0.25">
      <c r="W470" s="3">
        <v>42374</v>
      </c>
      <c r="X470" s="2">
        <v>119.06</v>
      </c>
      <c r="Y470" s="2">
        <f t="shared" si="9"/>
        <v>-3.1865855056908091E-3</v>
      </c>
    </row>
    <row r="471" spans="23:25" x14ac:dyDescent="0.25">
      <c r="W471" s="3">
        <v>42373</v>
      </c>
      <c r="X471" s="2">
        <v>119.44</v>
      </c>
      <c r="Y471" s="2">
        <f t="shared" si="9"/>
        <v>-9.2504513962451147E-3</v>
      </c>
    </row>
    <row r="472" spans="23:25" x14ac:dyDescent="0.25">
      <c r="W472" s="3">
        <v>42370</v>
      </c>
      <c r="X472" s="2">
        <v>120.55</v>
      </c>
      <c r="Y472" s="2">
        <f t="shared" si="9"/>
        <v>2.7412070161639489E-3</v>
      </c>
    </row>
    <row r="473" spans="23:25" x14ac:dyDescent="0.25">
      <c r="W473" s="3">
        <v>42369</v>
      </c>
      <c r="X473" s="2">
        <v>120.22</v>
      </c>
      <c r="Y473" s="2">
        <f t="shared" si="9"/>
        <v>-2.4923166510845006E-3</v>
      </c>
    </row>
    <row r="474" spans="23:25" x14ac:dyDescent="0.25">
      <c r="W474" s="3">
        <v>42368</v>
      </c>
      <c r="X474" s="2">
        <v>120.52</v>
      </c>
      <c r="Y474" s="2">
        <f t="shared" si="9"/>
        <v>4.9796664652544372E-4</v>
      </c>
    </row>
    <row r="475" spans="23:25" x14ac:dyDescent="0.25">
      <c r="W475" s="3">
        <v>42367</v>
      </c>
      <c r="X475" s="2">
        <v>120.46</v>
      </c>
      <c r="Y475" s="2">
        <f t="shared" si="9"/>
        <v>4.9821474085428338E-4</v>
      </c>
    </row>
    <row r="476" spans="23:25" x14ac:dyDescent="0.25">
      <c r="W476" s="3">
        <v>42366</v>
      </c>
      <c r="X476" s="2">
        <v>120.4</v>
      </c>
      <c r="Y476" s="2">
        <f t="shared" si="9"/>
        <v>5.8156442464946513E-4</v>
      </c>
    </row>
    <row r="477" spans="23:25" x14ac:dyDescent="0.25">
      <c r="W477" s="3">
        <v>42363</v>
      </c>
      <c r="X477" s="2">
        <v>120.33</v>
      </c>
      <c r="Y477" s="2">
        <f t="shared" si="9"/>
        <v>-8.307028223174496E-4</v>
      </c>
    </row>
    <row r="478" spans="23:25" x14ac:dyDescent="0.25">
      <c r="W478" s="3">
        <v>42362</v>
      </c>
      <c r="X478" s="2">
        <v>120.43</v>
      </c>
      <c r="Y478" s="2">
        <f t="shared" si="9"/>
        <v>-4.0604986388687175E-3</v>
      </c>
    </row>
    <row r="479" spans="23:25" x14ac:dyDescent="0.25">
      <c r="W479" s="3">
        <v>42361</v>
      </c>
      <c r="X479" s="2">
        <v>120.92</v>
      </c>
      <c r="Y479" s="2">
        <f t="shared" si="9"/>
        <v>-1.239720808391612E-3</v>
      </c>
    </row>
    <row r="480" spans="23:25" x14ac:dyDescent="0.25">
      <c r="W480" s="3">
        <v>42360</v>
      </c>
      <c r="X480" s="2">
        <v>121.07</v>
      </c>
      <c r="Y480" s="2">
        <f t="shared" si="9"/>
        <v>-9.9067126074717975E-4</v>
      </c>
    </row>
    <row r="481" spans="23:25" x14ac:dyDescent="0.25">
      <c r="W481" s="3">
        <v>42359</v>
      </c>
      <c r="X481" s="2">
        <v>121.19</v>
      </c>
      <c r="Y481" s="2">
        <f t="shared" si="9"/>
        <v>2.4757582135940815E-4</v>
      </c>
    </row>
    <row r="482" spans="23:25" x14ac:dyDescent="0.25">
      <c r="W482" s="3">
        <v>42356</v>
      </c>
      <c r="X482" s="2">
        <v>121.16</v>
      </c>
      <c r="Y482" s="2">
        <f t="shared" si="9"/>
        <v>-1.148871983324466E-2</v>
      </c>
    </row>
    <row r="483" spans="23:25" x14ac:dyDescent="0.25">
      <c r="W483" s="3">
        <v>42355</v>
      </c>
      <c r="X483" s="2">
        <v>122.56</v>
      </c>
      <c r="Y483" s="2">
        <f t="shared" si="9"/>
        <v>2.8598295423720062E-3</v>
      </c>
    </row>
    <row r="484" spans="23:25" x14ac:dyDescent="0.25">
      <c r="W484" s="3">
        <v>42354</v>
      </c>
      <c r="X484" s="2">
        <v>122.21</v>
      </c>
      <c r="Y484" s="2">
        <f t="shared" si="9"/>
        <v>4.3462284988716217E-3</v>
      </c>
    </row>
    <row r="485" spans="23:25" x14ac:dyDescent="0.25">
      <c r="W485" s="3">
        <v>42353</v>
      </c>
      <c r="X485" s="2">
        <v>121.68</v>
      </c>
      <c r="Y485" s="2">
        <f t="shared" si="9"/>
        <v>5.3561992005251103E-3</v>
      </c>
    </row>
    <row r="486" spans="23:25" x14ac:dyDescent="0.25">
      <c r="W486" s="3">
        <v>42352</v>
      </c>
      <c r="X486" s="2">
        <v>121.03</v>
      </c>
      <c r="Y486" s="2">
        <f t="shared" si="9"/>
        <v>1.6526194055124712E-4</v>
      </c>
    </row>
    <row r="487" spans="23:25" x14ac:dyDescent="0.25">
      <c r="W487" s="3">
        <v>42349</v>
      </c>
      <c r="X487" s="2">
        <v>121.01</v>
      </c>
      <c r="Y487" s="2">
        <f t="shared" si="9"/>
        <v>-4.5347812386311815E-3</v>
      </c>
    </row>
    <row r="488" spans="23:25" x14ac:dyDescent="0.25">
      <c r="W488" s="3">
        <v>42348</v>
      </c>
      <c r="X488" s="2">
        <v>121.56</v>
      </c>
      <c r="Y488" s="2">
        <f t="shared" si="9"/>
        <v>9.8765440127263201E-4</v>
      </c>
    </row>
    <row r="489" spans="23:25" x14ac:dyDescent="0.25">
      <c r="W489" s="3">
        <v>42347</v>
      </c>
      <c r="X489" s="2">
        <v>121.44</v>
      </c>
      <c r="Y489" s="2">
        <f t="shared" si="9"/>
        <v>-1.2194774031929985E-2</v>
      </c>
    </row>
    <row r="490" spans="23:25" x14ac:dyDescent="0.25">
      <c r="W490" s="3">
        <v>42346</v>
      </c>
      <c r="X490" s="2">
        <v>122.93</v>
      </c>
      <c r="Y490" s="2">
        <f t="shared" si="9"/>
        <v>-3.5728824041235414E-3</v>
      </c>
    </row>
    <row r="491" spans="23:25" x14ac:dyDescent="0.25">
      <c r="W491" s="3">
        <v>42345</v>
      </c>
      <c r="X491" s="2">
        <v>123.37</v>
      </c>
      <c r="Y491" s="2">
        <f t="shared" si="9"/>
        <v>2.1097054238496567E-3</v>
      </c>
    </row>
    <row r="492" spans="23:25" x14ac:dyDescent="0.25">
      <c r="W492" s="3">
        <v>42342</v>
      </c>
      <c r="X492" s="2">
        <v>123.11</v>
      </c>
      <c r="Y492" s="2">
        <f t="shared" si="9"/>
        <v>4.0696784152280344E-3</v>
      </c>
    </row>
    <row r="493" spans="23:25" x14ac:dyDescent="0.25">
      <c r="W493" s="3">
        <v>42341</v>
      </c>
      <c r="X493" s="2">
        <v>122.61</v>
      </c>
      <c r="Y493" s="2">
        <f t="shared" si="9"/>
        <v>-5.125087484171534E-3</v>
      </c>
    </row>
    <row r="494" spans="23:25" x14ac:dyDescent="0.25">
      <c r="W494" s="3">
        <v>42340</v>
      </c>
      <c r="X494" s="2">
        <v>123.24</v>
      </c>
      <c r="Y494" s="2">
        <f t="shared" si="9"/>
        <v>3.0067878489872849E-3</v>
      </c>
    </row>
    <row r="495" spans="23:25" x14ac:dyDescent="0.25">
      <c r="W495" s="3">
        <v>42339</v>
      </c>
      <c r="X495" s="2">
        <v>122.87</v>
      </c>
      <c r="Y495" s="2">
        <f t="shared" si="9"/>
        <v>-1.9513787800436403E-3</v>
      </c>
    </row>
    <row r="496" spans="23:25" x14ac:dyDescent="0.25">
      <c r="W496" s="3">
        <v>42338</v>
      </c>
      <c r="X496" s="2">
        <v>123.11</v>
      </c>
      <c r="Y496" s="2">
        <f t="shared" si="9"/>
        <v>2.5212489464815579E-3</v>
      </c>
    </row>
    <row r="497" spans="23:25" x14ac:dyDescent="0.25">
      <c r="W497" s="3">
        <v>42335</v>
      </c>
      <c r="X497" s="2">
        <v>122.8</v>
      </c>
      <c r="Y497" s="2">
        <f t="shared" si="9"/>
        <v>1.8747203599683647E-3</v>
      </c>
    </row>
    <row r="498" spans="23:25" x14ac:dyDescent="0.25">
      <c r="W498" s="3">
        <v>42334</v>
      </c>
      <c r="X498" s="2">
        <v>122.57</v>
      </c>
      <c r="Y498" s="2">
        <f t="shared" si="9"/>
        <v>-1.3860016078771403E-3</v>
      </c>
    </row>
    <row r="499" spans="23:25" x14ac:dyDescent="0.25">
      <c r="W499" s="3">
        <v>42333</v>
      </c>
      <c r="X499" s="2">
        <v>122.74</v>
      </c>
      <c r="Y499" s="2">
        <f t="shared" si="9"/>
        <v>1.7123989995957818E-3</v>
      </c>
    </row>
    <row r="500" spans="23:25" x14ac:dyDescent="0.25">
      <c r="W500" s="3">
        <v>42332</v>
      </c>
      <c r="X500" s="2">
        <v>122.53</v>
      </c>
      <c r="Y500" s="2">
        <f t="shared" si="9"/>
        <v>-2.5267976112664783E-3</v>
      </c>
    </row>
    <row r="501" spans="23:25" x14ac:dyDescent="0.25">
      <c r="W501" s="3">
        <v>42331</v>
      </c>
      <c r="X501" s="2">
        <v>122.84</v>
      </c>
      <c r="Y501" s="2">
        <f t="shared" si="9"/>
        <v>2.442499503289234E-4</v>
      </c>
    </row>
    <row r="502" spans="23:25" x14ac:dyDescent="0.25">
      <c r="W502" s="3">
        <v>42328</v>
      </c>
      <c r="X502" s="2">
        <v>122.81</v>
      </c>
      <c r="Y502" s="2">
        <f t="shared" si="9"/>
        <v>-4.8844025718716981E-4</v>
      </c>
    </row>
    <row r="503" spans="23:25" x14ac:dyDescent="0.25">
      <c r="W503" s="3">
        <v>42327</v>
      </c>
      <c r="X503" s="2">
        <v>122.87</v>
      </c>
      <c r="Y503" s="2">
        <f t="shared" si="9"/>
        <v>-6.2472313844356272E-3</v>
      </c>
    </row>
    <row r="504" spans="23:25" x14ac:dyDescent="0.25">
      <c r="W504" s="3">
        <v>42326</v>
      </c>
      <c r="X504" s="2">
        <v>123.64</v>
      </c>
      <c r="Y504" s="2">
        <f t="shared" si="9"/>
        <v>1.5379014727270055E-3</v>
      </c>
    </row>
    <row r="505" spans="23:25" x14ac:dyDescent="0.25">
      <c r="W505" s="3">
        <v>42325</v>
      </c>
      <c r="X505" s="2">
        <v>123.45</v>
      </c>
      <c r="Y505" s="2">
        <f t="shared" si="9"/>
        <v>2.1895155322913707E-3</v>
      </c>
    </row>
    <row r="506" spans="23:25" x14ac:dyDescent="0.25">
      <c r="W506" s="3">
        <v>42324</v>
      </c>
      <c r="X506" s="2">
        <v>123.18</v>
      </c>
      <c r="Y506" s="2">
        <f t="shared" si="9"/>
        <v>4.6381140146015678E-3</v>
      </c>
    </row>
    <row r="507" spans="23:25" x14ac:dyDescent="0.25">
      <c r="W507" s="3">
        <v>42321</v>
      </c>
      <c r="X507" s="2">
        <v>122.61</v>
      </c>
      <c r="Y507" s="2">
        <f t="shared" si="9"/>
        <v>0</v>
      </c>
    </row>
    <row r="508" spans="23:25" x14ac:dyDescent="0.25">
      <c r="W508" s="3">
        <v>42320</v>
      </c>
      <c r="X508" s="2">
        <v>122.61</v>
      </c>
      <c r="Y508" s="2">
        <f t="shared" si="9"/>
        <v>-2.0369094914856837E-3</v>
      </c>
    </row>
    <row r="509" spans="23:25" x14ac:dyDescent="0.25">
      <c r="W509" s="3">
        <v>42319</v>
      </c>
      <c r="X509" s="2">
        <v>122.86</v>
      </c>
      <c r="Y509" s="2">
        <f t="shared" si="9"/>
        <v>-2.3576288307655974E-3</v>
      </c>
    </row>
    <row r="510" spans="23:25" x14ac:dyDescent="0.25">
      <c r="W510" s="3">
        <v>42318</v>
      </c>
      <c r="X510" s="2">
        <v>123.15</v>
      </c>
      <c r="Y510" s="2">
        <f t="shared" si="9"/>
        <v>-2.4357569235029179E-4</v>
      </c>
    </row>
    <row r="511" spans="23:25" x14ac:dyDescent="0.25">
      <c r="W511" s="3">
        <v>42317</v>
      </c>
      <c r="X511" s="2">
        <v>123.18</v>
      </c>
      <c r="Y511" s="2">
        <f t="shared" si="9"/>
        <v>4.0599245411712768E-4</v>
      </c>
    </row>
    <row r="512" spans="23:25" x14ac:dyDescent="0.25">
      <c r="W512" s="3">
        <v>42314</v>
      </c>
      <c r="X512" s="2">
        <v>123.13</v>
      </c>
      <c r="Y512" s="2">
        <f t="shared" si="9"/>
        <v>1.1270945842080939E-2</v>
      </c>
    </row>
    <row r="513" spans="23:25" x14ac:dyDescent="0.25">
      <c r="W513" s="3">
        <v>42313</v>
      </c>
      <c r="X513" s="2">
        <v>121.75</v>
      </c>
      <c r="Y513" s="2">
        <f t="shared" si="9"/>
        <v>1.4795333949967095E-3</v>
      </c>
    </row>
    <row r="514" spans="23:25" x14ac:dyDescent="0.25">
      <c r="W514" s="3">
        <v>42312</v>
      </c>
      <c r="X514" s="2">
        <v>121.57</v>
      </c>
      <c r="Y514" s="2">
        <f t="shared" si="9"/>
        <v>4.121337848053656E-3</v>
      </c>
    </row>
    <row r="515" spans="23:25" x14ac:dyDescent="0.25">
      <c r="W515" s="3">
        <v>42311</v>
      </c>
      <c r="X515" s="2">
        <v>121.07</v>
      </c>
      <c r="Y515" s="2">
        <f t="shared" si="9"/>
        <v>2.5637858810107538E-3</v>
      </c>
    </row>
    <row r="516" spans="23:25" x14ac:dyDescent="0.25">
      <c r="W516" s="3">
        <v>42310</v>
      </c>
      <c r="X516" s="2">
        <v>120.76</v>
      </c>
      <c r="Y516" s="2">
        <f t="shared" si="9"/>
        <v>1.1599968157973443E-3</v>
      </c>
    </row>
    <row r="517" spans="23:25" x14ac:dyDescent="0.25">
      <c r="W517" s="3">
        <v>42307</v>
      </c>
      <c r="X517" s="2">
        <v>120.62</v>
      </c>
      <c r="Y517" s="2">
        <f t="shared" si="9"/>
        <v>-4.2192410058700487E-3</v>
      </c>
    </row>
    <row r="518" spans="23:25" x14ac:dyDescent="0.25">
      <c r="W518" s="3">
        <v>42306</v>
      </c>
      <c r="X518" s="2">
        <v>121.13</v>
      </c>
      <c r="Y518" s="2">
        <f t="shared" ref="Y518:Y579" si="10">LN(X518/X519)</f>
        <v>3.3027826243588746E-4</v>
      </c>
    </row>
    <row r="519" spans="23:25" x14ac:dyDescent="0.25">
      <c r="W519" s="3">
        <v>42305</v>
      </c>
      <c r="X519" s="2">
        <v>121.09</v>
      </c>
      <c r="Y519" s="2">
        <f t="shared" si="10"/>
        <v>5.2163231507000689E-3</v>
      </c>
    </row>
    <row r="520" spans="23:25" x14ac:dyDescent="0.25">
      <c r="W520" s="3">
        <v>42304</v>
      </c>
      <c r="X520" s="2">
        <v>120.46</v>
      </c>
      <c r="Y520" s="2">
        <f t="shared" si="10"/>
        <v>-5.2989029434715017E-3</v>
      </c>
    </row>
    <row r="521" spans="23:25" x14ac:dyDescent="0.25">
      <c r="W521" s="3">
        <v>42303</v>
      </c>
      <c r="X521" s="2">
        <v>121.1</v>
      </c>
      <c r="Y521" s="2">
        <f t="shared" si="10"/>
        <v>-3.0506681531329528E-3</v>
      </c>
    </row>
    <row r="522" spans="23:25" x14ac:dyDescent="0.25">
      <c r="W522" s="3">
        <v>42300</v>
      </c>
      <c r="X522" s="2">
        <v>121.47</v>
      </c>
      <c r="Y522" s="2">
        <f t="shared" si="10"/>
        <v>6.4420440823729063E-3</v>
      </c>
    </row>
    <row r="523" spans="23:25" x14ac:dyDescent="0.25">
      <c r="W523" s="3">
        <v>42299</v>
      </c>
      <c r="X523" s="2">
        <v>120.69</v>
      </c>
      <c r="Y523" s="2">
        <f t="shared" si="10"/>
        <v>6.3170353861767125E-3</v>
      </c>
    </row>
    <row r="524" spans="23:25" x14ac:dyDescent="0.25">
      <c r="W524" s="3">
        <v>42298</v>
      </c>
      <c r="X524" s="2">
        <v>119.93</v>
      </c>
      <c r="Y524" s="2">
        <f t="shared" si="10"/>
        <v>7.5071947472037646E-4</v>
      </c>
    </row>
    <row r="525" spans="23:25" x14ac:dyDescent="0.25">
      <c r="W525" s="3">
        <v>42297</v>
      </c>
      <c r="X525" s="2">
        <v>119.84</v>
      </c>
      <c r="Y525" s="2">
        <f t="shared" si="10"/>
        <v>2.8411483973440135E-3</v>
      </c>
    </row>
    <row r="526" spans="23:25" x14ac:dyDescent="0.25">
      <c r="W526" s="3">
        <v>42296</v>
      </c>
      <c r="X526" s="2">
        <v>119.5</v>
      </c>
      <c r="Y526" s="2">
        <f t="shared" si="10"/>
        <v>5.0221814063035081E-4</v>
      </c>
    </row>
    <row r="527" spans="23:25" x14ac:dyDescent="0.25">
      <c r="W527" s="3">
        <v>42293</v>
      </c>
      <c r="X527" s="2">
        <v>119.44</v>
      </c>
      <c r="Y527" s="2">
        <f t="shared" si="10"/>
        <v>4.5313495341987647E-3</v>
      </c>
    </row>
    <row r="528" spans="23:25" x14ac:dyDescent="0.25">
      <c r="W528" s="3">
        <v>42292</v>
      </c>
      <c r="X528" s="2">
        <v>118.9</v>
      </c>
      <c r="Y528" s="2">
        <f t="shared" si="10"/>
        <v>5.8890339480114652E-4</v>
      </c>
    </row>
    <row r="529" spans="23:25" x14ac:dyDescent="0.25">
      <c r="W529" s="3">
        <v>42291</v>
      </c>
      <c r="X529" s="2">
        <v>118.83</v>
      </c>
      <c r="Y529" s="2">
        <f t="shared" si="10"/>
        <v>-7.7123359890896529E-3</v>
      </c>
    </row>
    <row r="530" spans="23:25" x14ac:dyDescent="0.25">
      <c r="W530" s="3">
        <v>42290</v>
      </c>
      <c r="X530" s="2">
        <v>119.75</v>
      </c>
      <c r="Y530" s="2">
        <f t="shared" si="10"/>
        <v>-2.4187842811417923E-3</v>
      </c>
    </row>
    <row r="531" spans="23:25" x14ac:dyDescent="0.25">
      <c r="W531" s="3">
        <v>42289</v>
      </c>
      <c r="X531" s="2">
        <v>120.04</v>
      </c>
      <c r="Y531" s="2">
        <f t="shared" si="10"/>
        <v>-1.9141947503587911E-3</v>
      </c>
    </row>
    <row r="532" spans="23:25" x14ac:dyDescent="0.25">
      <c r="W532" s="3">
        <v>42286</v>
      </c>
      <c r="X532" s="2">
        <v>120.27</v>
      </c>
      <c r="Y532" s="2">
        <f t="shared" si="10"/>
        <v>2.8309760788955934E-3</v>
      </c>
    </row>
    <row r="533" spans="23:25" x14ac:dyDescent="0.25">
      <c r="W533" s="3">
        <v>42285</v>
      </c>
      <c r="X533" s="2">
        <v>119.93</v>
      </c>
      <c r="Y533" s="2">
        <f t="shared" si="10"/>
        <v>-6.6683339972024153E-4</v>
      </c>
    </row>
    <row r="534" spans="23:25" x14ac:dyDescent="0.25">
      <c r="W534" s="3">
        <v>42284</v>
      </c>
      <c r="X534" s="2">
        <v>120.01</v>
      </c>
      <c r="Y534" s="2">
        <f t="shared" si="10"/>
        <v>-1.8315023434677311E-3</v>
      </c>
    </row>
    <row r="535" spans="23:25" x14ac:dyDescent="0.25">
      <c r="W535" s="3">
        <v>42283</v>
      </c>
      <c r="X535" s="2">
        <v>120.23</v>
      </c>
      <c r="Y535" s="2">
        <f t="shared" si="10"/>
        <v>-1.9111726287572143E-3</v>
      </c>
    </row>
    <row r="536" spans="23:25" x14ac:dyDescent="0.25">
      <c r="W536" s="3">
        <v>42282</v>
      </c>
      <c r="X536" s="2">
        <v>120.46</v>
      </c>
      <c r="Y536" s="2">
        <f t="shared" si="10"/>
        <v>4.5762862242331006E-3</v>
      </c>
    </row>
    <row r="537" spans="23:25" x14ac:dyDescent="0.25">
      <c r="W537" s="3">
        <v>42279</v>
      </c>
      <c r="X537" s="2">
        <v>119.91</v>
      </c>
      <c r="Y537" s="2">
        <f t="shared" si="10"/>
        <v>-1.6677785228797336E-4</v>
      </c>
    </row>
    <row r="538" spans="23:25" x14ac:dyDescent="0.25">
      <c r="W538" s="3">
        <v>42278</v>
      </c>
      <c r="X538" s="2">
        <v>119.93</v>
      </c>
      <c r="Y538" s="2">
        <f t="shared" si="10"/>
        <v>4.1699679516730092E-4</v>
      </c>
    </row>
    <row r="539" spans="23:25" x14ac:dyDescent="0.25">
      <c r="W539" s="3">
        <v>42277</v>
      </c>
      <c r="X539" s="2">
        <v>119.88</v>
      </c>
      <c r="Y539" s="2">
        <f t="shared" si="10"/>
        <v>1.1685169512565452E-3</v>
      </c>
    </row>
    <row r="540" spans="23:25" x14ac:dyDescent="0.25">
      <c r="W540" s="3">
        <v>42276</v>
      </c>
      <c r="X540" s="2">
        <v>119.74</v>
      </c>
      <c r="Y540" s="2">
        <f t="shared" si="10"/>
        <v>-1.5021282971363209E-3</v>
      </c>
    </row>
    <row r="541" spans="23:25" x14ac:dyDescent="0.25">
      <c r="W541" s="3">
        <v>42275</v>
      </c>
      <c r="X541" s="2">
        <v>119.92</v>
      </c>
      <c r="Y541" s="2">
        <f t="shared" si="10"/>
        <v>-5.5715083211589512E-3</v>
      </c>
    </row>
    <row r="542" spans="23:25" x14ac:dyDescent="0.25">
      <c r="W542" s="3">
        <v>42272</v>
      </c>
      <c r="X542" s="2">
        <v>120.59</v>
      </c>
      <c r="Y542" s="2">
        <f t="shared" si="10"/>
        <v>4.3214560728745367E-3</v>
      </c>
    </row>
    <row r="543" spans="23:25" x14ac:dyDescent="0.25">
      <c r="W543" s="3">
        <v>42271</v>
      </c>
      <c r="X543" s="2">
        <v>120.07</v>
      </c>
      <c r="Y543" s="2">
        <f t="shared" si="10"/>
        <v>-1.7474520777017416E-3</v>
      </c>
    </row>
    <row r="544" spans="23:25" x14ac:dyDescent="0.25">
      <c r="W544" s="3">
        <v>42270</v>
      </c>
      <c r="X544" s="2">
        <v>120.28</v>
      </c>
      <c r="Y544" s="2">
        <f t="shared" si="10"/>
        <v>1.0813959378503876E-3</v>
      </c>
    </row>
    <row r="545" spans="23:25" x14ac:dyDescent="0.25">
      <c r="W545" s="3">
        <v>42269</v>
      </c>
      <c r="X545" s="2">
        <v>120.15</v>
      </c>
      <c r="Y545" s="2">
        <f t="shared" si="10"/>
        <v>-3.4065921357620496E-3</v>
      </c>
    </row>
    <row r="546" spans="23:25" x14ac:dyDescent="0.25">
      <c r="W546" s="3">
        <v>42268</v>
      </c>
      <c r="X546" s="2">
        <v>120.56</v>
      </c>
      <c r="Y546" s="2">
        <f t="shared" si="10"/>
        <v>4.8224920932929917E-3</v>
      </c>
    </row>
    <row r="547" spans="23:25" x14ac:dyDescent="0.25">
      <c r="W547" s="3">
        <v>42265</v>
      </c>
      <c r="X547" s="2">
        <v>119.98</v>
      </c>
      <c r="Y547" s="2">
        <f t="shared" si="10"/>
        <v>-2.5001041840296202E-4</v>
      </c>
    </row>
    <row r="548" spans="23:25" x14ac:dyDescent="0.25">
      <c r="W548" s="3">
        <v>42264</v>
      </c>
      <c r="X548" s="2">
        <v>120.01</v>
      </c>
      <c r="Y548" s="2">
        <f t="shared" si="10"/>
        <v>-4.6554244858693881E-3</v>
      </c>
    </row>
    <row r="549" spans="23:25" x14ac:dyDescent="0.25">
      <c r="W549" s="3">
        <v>42263</v>
      </c>
      <c r="X549" s="2">
        <v>120.57</v>
      </c>
      <c r="Y549" s="2">
        <f t="shared" si="10"/>
        <v>1.2448650929175018E-3</v>
      </c>
    </row>
    <row r="550" spans="23:25" x14ac:dyDescent="0.25">
      <c r="W550" s="3">
        <v>42262</v>
      </c>
      <c r="X550" s="2">
        <v>120.42</v>
      </c>
      <c r="Y550" s="2">
        <f t="shared" si="10"/>
        <v>1.5790570494840683E-3</v>
      </c>
    </row>
    <row r="551" spans="23:25" x14ac:dyDescent="0.25">
      <c r="W551" s="3">
        <v>42261</v>
      </c>
      <c r="X551" s="2">
        <v>120.23</v>
      </c>
      <c r="Y551" s="2">
        <f t="shared" si="10"/>
        <v>-2.989787128683453E-3</v>
      </c>
    </row>
    <row r="552" spans="23:25" x14ac:dyDescent="0.25">
      <c r="W552" s="3">
        <v>42258</v>
      </c>
      <c r="X552" s="2">
        <v>120.59</v>
      </c>
      <c r="Y552" s="2">
        <f t="shared" si="10"/>
        <v>-2.4874590733953562E-4</v>
      </c>
    </row>
    <row r="553" spans="23:25" x14ac:dyDescent="0.25">
      <c r="W553" s="3">
        <v>42257</v>
      </c>
      <c r="X553" s="2">
        <v>120.62</v>
      </c>
      <c r="Y553" s="2">
        <f t="shared" si="10"/>
        <v>9.9535509213098585E-4</v>
      </c>
    </row>
    <row r="554" spans="23:25" x14ac:dyDescent="0.25">
      <c r="W554" s="3">
        <v>42256</v>
      </c>
      <c r="X554" s="2">
        <v>120.5</v>
      </c>
      <c r="Y554" s="2">
        <f t="shared" si="10"/>
        <v>5.7425982789019361E-3</v>
      </c>
    </row>
    <row r="555" spans="23:25" x14ac:dyDescent="0.25">
      <c r="W555" s="3">
        <v>42255</v>
      </c>
      <c r="X555" s="2">
        <v>119.81</v>
      </c>
      <c r="Y555" s="2">
        <f t="shared" si="10"/>
        <v>4.433484195324704E-3</v>
      </c>
    </row>
    <row r="556" spans="23:25" x14ac:dyDescent="0.25">
      <c r="W556" s="3">
        <v>42254</v>
      </c>
      <c r="X556" s="2">
        <v>119.28</v>
      </c>
      <c r="Y556" s="2">
        <f t="shared" si="10"/>
        <v>2.4342144894210055E-3</v>
      </c>
    </row>
    <row r="557" spans="23:25" x14ac:dyDescent="0.25">
      <c r="W557" s="3">
        <v>42251</v>
      </c>
      <c r="X557" s="2">
        <v>118.99</v>
      </c>
      <c r="Y557" s="2">
        <f t="shared" si="10"/>
        <v>-9.0354500755645724E-3</v>
      </c>
    </row>
    <row r="558" spans="23:25" x14ac:dyDescent="0.25">
      <c r="W558" s="3">
        <v>42250</v>
      </c>
      <c r="X558" s="2">
        <v>120.07</v>
      </c>
      <c r="Y558" s="2">
        <f t="shared" si="10"/>
        <v>-2.1630624074445593E-3</v>
      </c>
    </row>
    <row r="559" spans="23:25" x14ac:dyDescent="0.25">
      <c r="W559" s="3">
        <v>42249</v>
      </c>
      <c r="X559" s="2">
        <v>120.33</v>
      </c>
      <c r="Y559" s="2">
        <f t="shared" si="10"/>
        <v>8.0100553431242082E-3</v>
      </c>
    </row>
    <row r="560" spans="23:25" x14ac:dyDescent="0.25">
      <c r="W560" s="3">
        <v>42248</v>
      </c>
      <c r="X560" s="2">
        <v>119.37</v>
      </c>
      <c r="Y560" s="2">
        <f t="shared" si="10"/>
        <v>-1.5461654651545012E-2</v>
      </c>
    </row>
    <row r="561" spans="23:25" x14ac:dyDescent="0.25">
      <c r="W561" s="3">
        <v>42247</v>
      </c>
      <c r="X561" s="2">
        <v>121.23</v>
      </c>
      <c r="Y561" s="2">
        <f t="shared" si="10"/>
        <v>-3.9515981279734441E-3</v>
      </c>
    </row>
    <row r="562" spans="23:25" x14ac:dyDescent="0.25">
      <c r="W562" s="3">
        <v>42244</v>
      </c>
      <c r="X562" s="2">
        <v>121.71</v>
      </c>
      <c r="Y562" s="2">
        <f t="shared" si="10"/>
        <v>5.6027171359531672E-3</v>
      </c>
    </row>
    <row r="563" spans="23:25" x14ac:dyDescent="0.25">
      <c r="W563" s="3">
        <v>42243</v>
      </c>
      <c r="X563" s="2">
        <v>121.03</v>
      </c>
      <c r="Y563" s="2">
        <f t="shared" si="10"/>
        <v>9.2135949561701503E-3</v>
      </c>
    </row>
    <row r="564" spans="23:25" x14ac:dyDescent="0.25">
      <c r="W564" s="3">
        <v>42242</v>
      </c>
      <c r="X564" s="2">
        <v>119.92</v>
      </c>
      <c r="Y564" s="2">
        <f t="shared" si="10"/>
        <v>9.1309534924072164E-3</v>
      </c>
    </row>
    <row r="565" spans="23:25" x14ac:dyDescent="0.25">
      <c r="W565" s="3">
        <v>42241</v>
      </c>
      <c r="X565" s="2">
        <v>118.83</v>
      </c>
      <c r="Y565" s="2">
        <f t="shared" si="10"/>
        <v>3.5407219590696342E-3</v>
      </c>
    </row>
    <row r="566" spans="23:25" x14ac:dyDescent="0.25">
      <c r="W566" s="3">
        <v>42240</v>
      </c>
      <c r="X566" s="2">
        <v>118.41</v>
      </c>
      <c r="Y566" s="2">
        <f t="shared" si="10"/>
        <v>-3.0195681505603537E-2</v>
      </c>
    </row>
    <row r="567" spans="23:25" x14ac:dyDescent="0.25">
      <c r="W567" s="3">
        <v>42237</v>
      </c>
      <c r="X567" s="2">
        <v>122.04</v>
      </c>
      <c r="Y567" s="2">
        <f t="shared" si="10"/>
        <v>-1.1082251622818493E-2</v>
      </c>
    </row>
    <row r="568" spans="23:25" x14ac:dyDescent="0.25">
      <c r="W568" s="3">
        <v>42236</v>
      </c>
      <c r="X568" s="2">
        <v>123.4</v>
      </c>
      <c r="Y568" s="2">
        <f t="shared" si="10"/>
        <v>-3.2362487792081938E-3</v>
      </c>
    </row>
    <row r="569" spans="23:25" x14ac:dyDescent="0.25">
      <c r="W569" s="3">
        <v>42235</v>
      </c>
      <c r="X569" s="2">
        <v>123.8</v>
      </c>
      <c r="Y569" s="2">
        <f t="shared" si="10"/>
        <v>-4.9152026759039513E-3</v>
      </c>
    </row>
    <row r="570" spans="23:25" x14ac:dyDescent="0.25">
      <c r="W570" s="3">
        <v>42234</v>
      </c>
      <c r="X570" s="2">
        <v>124.41</v>
      </c>
      <c r="Y570" s="2">
        <f t="shared" si="10"/>
        <v>1.6077170452638833E-4</v>
      </c>
    </row>
    <row r="571" spans="23:25" x14ac:dyDescent="0.25">
      <c r="W571" s="3">
        <v>42233</v>
      </c>
      <c r="X571" s="2">
        <v>124.39</v>
      </c>
      <c r="Y571" s="2">
        <f t="shared" si="10"/>
        <v>6.4334541824923801E-4</v>
      </c>
    </row>
    <row r="572" spans="23:25" x14ac:dyDescent="0.25">
      <c r="W572" s="3">
        <v>42230</v>
      </c>
      <c r="X572" s="2">
        <v>124.31</v>
      </c>
      <c r="Y572" s="2">
        <f t="shared" si="10"/>
        <v>-9.6486298391576866E-4</v>
      </c>
    </row>
    <row r="573" spans="23:25" x14ac:dyDescent="0.25">
      <c r="W573" s="3">
        <v>42229</v>
      </c>
      <c r="X573" s="2">
        <v>124.43</v>
      </c>
      <c r="Y573" s="2">
        <f t="shared" si="10"/>
        <v>1.7696272314376314E-3</v>
      </c>
    </row>
    <row r="574" spans="23:25" x14ac:dyDescent="0.25">
      <c r="W574" s="3">
        <v>42228</v>
      </c>
      <c r="X574" s="2">
        <v>124.21</v>
      </c>
      <c r="Y574" s="2">
        <f t="shared" si="10"/>
        <v>-7.3795153208611654E-3</v>
      </c>
    </row>
    <row r="575" spans="23:25" x14ac:dyDescent="0.25">
      <c r="W575" s="3">
        <v>42227</v>
      </c>
      <c r="X575" s="2">
        <v>125.13</v>
      </c>
      <c r="Y575" s="2">
        <f t="shared" si="10"/>
        <v>4.00384903867797E-3</v>
      </c>
    </row>
    <row r="576" spans="23:25" x14ac:dyDescent="0.25">
      <c r="W576" s="3">
        <v>42226</v>
      </c>
      <c r="X576" s="2">
        <v>124.63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#DIV/0!</v>
      </c>
    </row>
    <row r="578" spans="23:25" x14ac:dyDescent="0.25">
      <c r="W578" s="3"/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4:C15"/>
    <mergeCell ref="C16:C17"/>
    <mergeCell ref="C18:C19"/>
    <mergeCell ref="C20:C21"/>
    <mergeCell ref="C22:C23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0"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USDMXN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16</v>
      </c>
      <c r="W2" s="3">
        <f>D1</f>
        <v>43025</v>
      </c>
      <c r="AA2" s="2">
        <v>62</v>
      </c>
      <c r="AB2" s="2">
        <f ca="1">AVERAGE(OFFSET($X$5,0,0,AA2,1))</f>
        <v>17.973087096774201</v>
      </c>
      <c r="AC2" s="46">
        <f ca="1">STDEV(OFFSET($Y$5,0,0,AA2,1))*SQRT(250)</f>
        <v>9.1283317191290875E-2</v>
      </c>
      <c r="AD2" s="2">
        <f ca="1">MAX(OFFSET($X$5,0,0,AA2,1))</f>
        <v>19.032699999999998</v>
      </c>
      <c r="AE2" s="2">
        <f ca="1">MIN(OFFSET($X$5,0,0,AA2,1))</f>
        <v>17.589700000000001</v>
      </c>
      <c r="AF2" s="2">
        <f ca="1">AD2-AE2</f>
        <v>1.4429999999999978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18.1579832</v>
      </c>
      <c r="AC3" s="46">
        <f ca="1">STDEV(OFFSET($Y$5,0,0,AA3,1))*SQRT(250)</f>
        <v>0.10183246460193039</v>
      </c>
      <c r="AD3" s="2">
        <f ca="1">MAX(OFFSET($X$5,0,0,AA3,1))</f>
        <v>19.207599999999999</v>
      </c>
      <c r="AE3" s="2">
        <f ca="1">MIN(OFFSET($X$5,0,0,AA3,1))</f>
        <v>17.474799999999998</v>
      </c>
      <c r="AF3" s="2">
        <f t="shared" ref="AF3:AF5" ca="1" si="1">AD3-AE3</f>
        <v>1.732800000000001</v>
      </c>
    </row>
    <row r="4" spans="1:32" x14ac:dyDescent="0.25">
      <c r="D4"/>
      <c r="AA4" s="2">
        <v>185</v>
      </c>
      <c r="AB4" s="2">
        <f t="shared" ca="1" si="0"/>
        <v>18.575731351351347</v>
      </c>
      <c r="AC4" s="46">
        <f ca="1">STDEV(OFFSET($Y$5,0,0,AA4,1))*SQRT(250)</f>
        <v>0.11252512228384916</v>
      </c>
      <c r="AD4" s="2">
        <f ca="1">MAX(OFFSET($X$5,0,0,AA4,1))</f>
        <v>20.7074</v>
      </c>
      <c r="AE4" s="2">
        <f ca="1">MIN(OFFSET($X$5,0,0,AA4,1))</f>
        <v>17.474799999999998</v>
      </c>
      <c r="AF4" s="2">
        <f t="shared" ca="1" si="1"/>
        <v>3.2326000000000015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19.026199999999999</v>
      </c>
      <c r="Y5" s="2">
        <f>LN(X5/X6)</f>
        <v>-3.4157582395695496E-4</v>
      </c>
      <c r="AA5" s="2">
        <v>250</v>
      </c>
      <c r="AB5" s="2">
        <f t="shared" ca="1" si="0"/>
        <v>19.126591600000001</v>
      </c>
      <c r="AC5" s="46">
        <f ca="1">STDEV(OFFSET($Y$5,0,0,AA5,1))*SQRT(250)</f>
        <v>0.1520981681899039</v>
      </c>
      <c r="AD5" s="2">
        <f ca="1">MAX(OFFSET($X$5,0,0,AA5,1))</f>
        <v>21.955500000000001</v>
      </c>
      <c r="AE5" s="2">
        <f ca="1">MIN(OFFSET($X$5,0,0,AA5,1))</f>
        <v>17.474799999999998</v>
      </c>
      <c r="AF5" s="2">
        <f t="shared" ca="1" si="1"/>
        <v>4.4807000000000023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19.090742533779899</v>
      </c>
      <c r="E6" s="128">
        <f ca="1">SUMIFS(INDIRECT("fincad_data!"&amp;E$3),fincad_data!$C:$C,$C6,fincad_data!$D:$D,$C6,fincad_data!$B:$B,$D$2,fincad_data!D:D,$C6,fincad_data!A:A,$D$1)</f>
        <v>19.3857</v>
      </c>
      <c r="F6" s="129">
        <f ca="1">SUMIFS(INDIRECT("fincad_data!"&amp;F$3),fincad_data!$C:$C,$C6,fincad_data!$D:$D,$C6,fincad_data!$B:$B,$D$2,fincad_data!D:D,$C6,fincad_data!A:A,$D$1)</f>
        <v>0.118927090732198</v>
      </c>
      <c r="G6" s="129">
        <f ca="1">SUMIFS(INDIRECT("fincad_data!"&amp;G$3),fincad_data!$C:$C,$C6,fincad_data!$D:$D,$C6,fincad_data!$B:$B,$D$2,fincad_data!D:D,$C6,fincad_data!A:A,$D$1)</f>
        <v>0.12299942403081</v>
      </c>
      <c r="H6" s="130">
        <f ca="1">SUMIFS(INDIRECT("fincad_data!"&amp;H$3),fincad_data!$C:$C,$C6,fincad_data!$D:$D,$C6,fincad_data!$B:$B,$D$2,fincad_data!D:D,$C6,fincad_data!A:A,$D$1)</f>
        <v>1.6748302608313101E-2</v>
      </c>
      <c r="I6" s="130">
        <f ca="1">SUMIFS(INDIRECT("fincad_data!"&amp;I$3),fincad_data!$C:$C,$C6,fincad_data!$D:$D,$C6,fincad_data!$B:$B,$D$2,fincad_data!D:D,$C6,fincad_data!A:A,$D$1)</f>
        <v>2.4552483661261001E-2</v>
      </c>
      <c r="J6" s="129">
        <f ca="1">SUMIFS(INDIRECT("fincad_data!"&amp;J$3),fincad_data!$C:$C,$C6,fincad_data!$D:$D,$C6,fincad_data!$B:$B,$D$2,fincad_data!D:D,$C6,fincad_data!A:A,$D$1)</f>
        <v>6.2433689100421359E-2</v>
      </c>
      <c r="K6" s="128">
        <f ca="1">SUMIFS(INDIRECT("fincad_data!"&amp;K$3),fincad_data!$C:$C,$C6,fincad_data!$D:$D,$C6,fincad_data!$B:$B,$D$2,fincad_data!D:D,$C6,fincad_data!A:A,$D$1)</f>
        <v>19.235582035138943</v>
      </c>
      <c r="L6" s="128">
        <f ca="1">SUMIFS(INDIRECT("fincad_data!"&amp;L$3),fincad_data!$C:$C,$C6,fincad_data!$D:$D,$C6,fincad_data!$B:$B,$D$2,fincad_data!D:D,$C6,fincad_data!A:A,$D$1)</f>
        <v>18.921139042799226</v>
      </c>
      <c r="W6" s="3">
        <v>43024</v>
      </c>
      <c r="X6" s="2">
        <v>19.032699999999998</v>
      </c>
      <c r="Y6" s="2">
        <f t="shared" ref="Y6:Y69" si="2">LN(X6/X7)</f>
        <v>6.4042133394796395E-3</v>
      </c>
      <c r="AA6" s="2">
        <v>500</v>
      </c>
      <c r="AB6" s="2">
        <f t="shared" ca="1" si="0"/>
        <v>18.653924600000007</v>
      </c>
      <c r="AC6" s="46">
        <f ca="1">STDEV(OFFSET($Y$5,0,0,AA6,1))*SQRT(250)</f>
        <v>0.14596083860403092</v>
      </c>
      <c r="AD6" s="2">
        <f ca="1">MAX(OFFSET($X$5,0,0,AA6,1))</f>
        <v>21.955500000000001</v>
      </c>
      <c r="AE6" s="2">
        <f ca="1">MIN(OFFSET($X$5,0,0,AA6,1))</f>
        <v>16.5029</v>
      </c>
      <c r="AF6" s="2">
        <f ca="1">AD6-AE6</f>
        <v>5.4526000000000003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19.090742533779899</v>
      </c>
      <c r="E7" s="128">
        <f ca="1">SUMIFS(INDIRECT("fincad_data!"&amp;E$3),fincad_data!$C:$C,$C7,fincad_data!$D:$D,$C7,fincad_data!$B:$B,$D$2,fincad_data!D:D,$C7,fincad_data!A:A,$D$1)</f>
        <v>19.657250000000001</v>
      </c>
      <c r="F7" s="129">
        <f ca="1">SUMIFS(INDIRECT("fincad_data!"&amp;F$3),fincad_data!$C:$C,$C7,fincad_data!$D:$D,$C7,fincad_data!$B:$B,$D$2,fincad_data!D:D,$C7,fincad_data!A:A,$D$1)</f>
        <v>0.119638781760135</v>
      </c>
      <c r="G7" s="129">
        <f ca="1">SUMIFS(INDIRECT("fincad_data!"&amp;G$3),fincad_data!$C:$C,$C7,fincad_data!$D:$D,$C7,fincad_data!$B:$B,$D$2,fincad_data!D:D,$C7,fincad_data!A:A,$D$1)</f>
        <v>0.125268974965109</v>
      </c>
      <c r="H7" s="130">
        <f ca="1">SUMIFS(INDIRECT("fincad_data!"&amp;H$3),fincad_data!$C:$C,$C7,fincad_data!$D:$D,$C7,fincad_data!$B:$B,$D$2,fincad_data!D:D,$C7,fincad_data!A:A,$D$1)</f>
        <v>2.0627637645294301E-2</v>
      </c>
      <c r="I7" s="130">
        <f ca="1">SUMIFS(INDIRECT("fincad_data!"&amp;I$3),fincad_data!$C:$C,$C7,fincad_data!$D:$D,$C7,fincad_data!$B:$B,$D$2,fincad_data!D:D,$C7,fincad_data!A:A,$D$1)</f>
        <v>3.5041927082527104E-2</v>
      </c>
      <c r="J7" s="129">
        <f ca="1">SUMIFS(INDIRECT("fincad_data!"&amp;J$3),fincad_data!$C:$C,$C7,fincad_data!$D:$D,$C7,fincad_data!$B:$B,$D$2,fincad_data!D:D,$C7,fincad_data!A:A,$D$1)</f>
        <v>6.0432162283951846E-2</v>
      </c>
      <c r="K7" s="128">
        <f ca="1">SUMIFS(INDIRECT("fincad_data!"&amp;K$3),fincad_data!$C:$C,$C7,fincad_data!$D:$D,$C7,fincad_data!$B:$B,$D$2,fincad_data!D:D,$C7,fincad_data!A:A,$D$1)</f>
        <v>19.377930895379308</v>
      </c>
      <c r="L7" s="128">
        <f ca="1">SUMIFS(INDIRECT("fincad_data!"&amp;L$3),fincad_data!$C:$C,$C7,fincad_data!$D:$D,$C7,fincad_data!$B:$B,$D$2,fincad_data!D:D,$C7,fincad_data!A:A,$D$1)</f>
        <v>18.99174273587921</v>
      </c>
      <c r="W7" s="3">
        <v>43021</v>
      </c>
      <c r="X7" s="2">
        <v>18.911200000000001</v>
      </c>
      <c r="Y7" s="2">
        <f t="shared" si="2"/>
        <v>2.5385006059492623E-4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19.090742533779899</v>
      </c>
      <c r="E8" s="128">
        <f ca="1">SUMIFS(INDIRECT("fincad_data!"&amp;E$3),fincad_data!$C:$C,$C8,fincad_data!$D:$D,$C8,fincad_data!$B:$B,$D$2,fincad_data!D:D,$C8,fincad_data!A:A,$D$1)</f>
        <v>19.929200000000002</v>
      </c>
      <c r="F8" s="129">
        <f ca="1">SUMIFS(INDIRECT("fincad_data!"&amp;F$3),fincad_data!$C:$C,$C8,fincad_data!$D:$D,$C8,fincad_data!$B:$B,$D$2,fincad_data!D:D,$C8,fincad_data!A:A,$D$1)</f>
        <v>0.12742554893507499</v>
      </c>
      <c r="G8" s="129">
        <f ca="1">SUMIFS(INDIRECT("fincad_data!"&amp;G$3),fincad_data!$C:$C,$C8,fincad_data!$D:$D,$C8,fincad_data!$B:$B,$D$2,fincad_data!D:D,$C8,fincad_data!A:A,$D$1)</f>
        <v>0.134954869422901</v>
      </c>
      <c r="H8" s="130">
        <f ca="1">SUMIFS(INDIRECT("fincad_data!"&amp;H$3),fincad_data!$C:$C,$C8,fincad_data!$D:$D,$C8,fincad_data!$B:$B,$D$2,fincad_data!D:D,$C8,fincad_data!A:A,$D$1)</f>
        <v>2.4944955485008302E-2</v>
      </c>
      <c r="I8" s="130">
        <f ca="1">SUMIFS(INDIRECT("fincad_data!"&amp;I$3),fincad_data!$C:$C,$C8,fincad_data!$D:$D,$C8,fincad_data!$B:$B,$D$2,fincad_data!D:D,$C8,fincad_data!A:A,$D$1)</f>
        <v>4.60479620975651E-2</v>
      </c>
      <c r="J8" s="129">
        <f ca="1">SUMIFS(INDIRECT("fincad_data!"&amp;J$3),fincad_data!$C:$C,$C8,fincad_data!$D:$D,$C8,fincad_data!$B:$B,$D$2,fincad_data!D:D,$C8,fincad_data!A:A,$D$1)</f>
        <v>5.9699320255803968E-2</v>
      </c>
      <c r="K8" s="128">
        <f ca="1">SUMIFS(INDIRECT("fincad_data!"&amp;K$3),fincad_data!$C:$C,$C8,fincad_data!$D:$D,$C8,fincad_data!$B:$B,$D$2,fincad_data!D:D,$C8,fincad_data!A:A,$D$1)</f>
        <v>19.517325745728467</v>
      </c>
      <c r="L8" s="128">
        <f ca="1">SUMIFS(INDIRECT("fincad_data!"&amp;L$3),fincad_data!$C:$C,$C8,fincad_data!$D:$D,$C8,fincad_data!$B:$B,$D$2,fincad_data!D:D,$C8,fincad_data!A:A,$D$1)</f>
        <v>19.051898882377632</v>
      </c>
      <c r="W8" s="3">
        <v>43020</v>
      </c>
      <c r="X8" s="2">
        <v>18.906400000000001</v>
      </c>
      <c r="Y8" s="2">
        <f t="shared" si="2"/>
        <v>1.0501142616055328E-2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19.090742533779899</v>
      </c>
      <c r="E9" s="128">
        <f ca="1">SUMIFS(INDIRECT("fincad_data!"&amp;E$3),fincad_data!$C:$C,$C9,fincad_data!$D:$D,$C9,fincad_data!$B:$B,$D$2,fincad_data!D:D,$C9,fincad_data!A:A,$D$1)</f>
        <v>20.197199999999999</v>
      </c>
      <c r="F9" s="129">
        <f ca="1">SUMIFS(INDIRECT("fincad_data!"&amp;F$3),fincad_data!$C:$C,$C9,fincad_data!$D:$D,$C9,fincad_data!$B:$B,$D$2,fincad_data!D:D,$C9,fincad_data!A:A,$D$1)</f>
        <v>0.13067328133071801</v>
      </c>
      <c r="G9" s="129">
        <f ca="1">SUMIFS(INDIRECT("fincad_data!"&amp;G$3),fincad_data!$C:$C,$C9,fincad_data!$D:$D,$C9,fincad_data!$B:$B,$D$2,fincad_data!D:D,$C9,fincad_data!A:A,$D$1)</f>
        <v>0.13956969537984801</v>
      </c>
      <c r="H9" s="130">
        <f ca="1">SUMIFS(INDIRECT("fincad_data!"&amp;H$3),fincad_data!$C:$C,$C9,fincad_data!$D:$D,$C9,fincad_data!$B:$B,$D$2,fincad_data!D:D,$C9,fincad_data!A:A,$D$1)</f>
        <v>2.7500809793883103E-2</v>
      </c>
      <c r="I9" s="130">
        <f ca="1">SUMIFS(INDIRECT("fincad_data!"&amp;I$3),fincad_data!$C:$C,$C9,fincad_data!$D:$D,$C9,fincad_data!$B:$B,$D$2,fincad_data!D:D,$C9,fincad_data!A:A,$D$1)</f>
        <v>5.4828507419900904E-2</v>
      </c>
      <c r="J9" s="129">
        <f ca="1">SUMIFS(INDIRECT("fincad_data!"&amp;J$3),fincad_data!$C:$C,$C9,fincad_data!$D:$D,$C9,fincad_data!$B:$B,$D$2,fincad_data!D:D,$C9,fincad_data!A:A,$D$1)</f>
        <v>5.9093266944647116E-2</v>
      </c>
      <c r="K9" s="128">
        <f ca="1">SUMIFS(INDIRECT("fincad_data!"&amp;K$3),fincad_data!$C:$C,$C9,fincad_data!$D:$D,$C9,fincad_data!$B:$B,$D$2,fincad_data!D:D,$C9,fincad_data!A:A,$D$1)</f>
        <v>19.659939128159735</v>
      </c>
      <c r="L9" s="128">
        <f ca="1">SUMIFS(INDIRECT("fincad_data!"&amp;L$3),fincad_data!$C:$C,$C9,fincad_data!$D:$D,$C9,fincad_data!$B:$B,$D$2,fincad_data!D:D,$C9,fincad_data!A:A,$D$1)</f>
        <v>19.14737785140272</v>
      </c>
      <c r="W9" s="3">
        <v>43019</v>
      </c>
      <c r="X9" s="2">
        <v>18.7089</v>
      </c>
      <c r="Y9" s="2">
        <f t="shared" si="2"/>
        <v>-6.3723329113065013E-3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19.090742533779899</v>
      </c>
      <c r="E10" s="128">
        <f ca="1">SUMIFS(INDIRECT("fincad_data!"&amp;E$3),fincad_data!$C:$C,$C10,fincad_data!$D:$D,$C10,fincad_data!$B:$B,$D$2,fincad_data!D:D,$C10,fincad_data!A:A,$D$1)</f>
        <v>21.256474999999998</v>
      </c>
      <c r="F10" s="129">
        <f ca="1">SUMIFS(INDIRECT("fincad_data!"&amp;F$3),fincad_data!$C:$C,$C10,fincad_data!$D:$D,$C10,fincad_data!$B:$B,$D$2,fincad_data!D:D,$C10,fincad_data!A:A,$D$1)</f>
        <v>0.13156527631866499</v>
      </c>
      <c r="G10" s="129">
        <f ca="1">SUMIFS(INDIRECT("fincad_data!"&amp;G$3),fincad_data!$C:$C,$C10,fincad_data!$D:$D,$C10,fincad_data!$B:$B,$D$2,fincad_data!D:D,$C10,fincad_data!A:A,$D$1)</f>
        <v>0.14255185812778401</v>
      </c>
      <c r="H10" s="130">
        <f ca="1">SUMIFS(INDIRECT("fincad_data!"&amp;H$3),fincad_data!$C:$C,$C10,fincad_data!$D:$D,$C10,fincad_data!$B:$B,$D$2,fincad_data!D:D,$C10,fincad_data!A:A,$D$1)</f>
        <v>2.97937591223317E-2</v>
      </c>
      <c r="I10" s="130">
        <f ca="1">SUMIFS(INDIRECT("fincad_data!"&amp;I$3),fincad_data!$C:$C,$C10,fincad_data!$D:$D,$C10,fincad_data!$B:$B,$D$2,fincad_data!D:D,$C10,fincad_data!A:A,$D$1)</f>
        <v>7.7738300801787605E-2</v>
      </c>
      <c r="J10" s="129">
        <f ca="1">SUMIFS(INDIRECT("fincad_data!"&amp;J$3),fincad_data!$C:$C,$C10,fincad_data!$D:$D,$C10,fincad_data!$B:$B,$D$2,fincad_data!D:D,$C10,fincad_data!A:A,$D$1)</f>
        <v>5.857657141046646E-2</v>
      </c>
      <c r="K10" s="128">
        <f ca="1">SUMIFS(INDIRECT("fincad_data!"&amp;K$3),fincad_data!$C:$C,$C10,fincad_data!$D:$D,$C10,fincad_data!$B:$B,$D$2,fincad_data!D:D,$C10,fincad_data!A:A,$D$1)</f>
        <v>20.283969384423688</v>
      </c>
      <c r="L10" s="128">
        <f ca="1">SUMIFS(INDIRECT("fincad_data!"&amp;L$3),fincad_data!$C:$C,$C10,fincad_data!$D:$D,$C10,fincad_data!$B:$B,$D$2,fincad_data!D:D,$C10,fincad_data!A:A,$D$1)</f>
        <v>19.723225002012235</v>
      </c>
      <c r="W10" s="3">
        <v>43018</v>
      </c>
      <c r="X10" s="2">
        <v>18.828499999999998</v>
      </c>
      <c r="Y10" s="2">
        <f t="shared" si="2"/>
        <v>8.3412482366493675E-3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18.6721</v>
      </c>
      <c r="Y11" s="2">
        <f t="shared" si="2"/>
        <v>7.6178044619623839E-3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18.5304</v>
      </c>
      <c r="Y12" s="2">
        <f t="shared" si="2"/>
        <v>1.8473211002844529E-3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18.496200000000002</v>
      </c>
      <c r="Y13" s="2">
        <f t="shared" si="2"/>
        <v>1.2343250100630946E-2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1.6048157220532504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18.269300000000001</v>
      </c>
      <c r="Y14" s="2">
        <f t="shared" si="2"/>
        <v>3.1907571944120045E-3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0.6356205089355218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18.211099999999998</v>
      </c>
      <c r="Y15" s="2">
        <f t="shared" si="2"/>
        <v>-1.0427758537967756E-3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1.140418875553679</v>
      </c>
      <c r="F16" s="123">
        <f ca="1">SUMIFS(INDIRECT("fincad_data!"&amp;$B16),fincad_data!$C:$C,$C16,fincad_data!$D:$D,F$13,fincad_data!$B:$B,$D$2,fincad_data!$A:$A,$D$1)</f>
        <v>1.8447945851534384</v>
      </c>
      <c r="G16" s="123"/>
      <c r="H16" s="123"/>
      <c r="I16" s="123"/>
      <c r="K16" s="159">
        <f ca="1">E16/$F16</f>
        <v>0.61818203757293999</v>
      </c>
      <c r="L16" s="159">
        <f ca="1">(F16-E16)/$F16</f>
        <v>0.38181796242706006</v>
      </c>
      <c r="M16" s="123"/>
      <c r="N16" s="123"/>
      <c r="O16" s="123"/>
      <c r="S16" s="17"/>
      <c r="W16" s="3">
        <v>43010</v>
      </c>
      <c r="X16" s="2">
        <v>18.2301</v>
      </c>
      <c r="Y16" s="2">
        <f t="shared" si="2"/>
        <v>-1.3375508372145701E-3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0.94608875361351386</v>
      </c>
      <c r="F17" s="124">
        <f ca="1">SUMIFS(INDIRECT("fincad_data!"&amp;$B17),fincad_data!$C:$C,$C16,fincad_data!$D:$D,F$13,fincad_data!$B:$B,$D$2,fincad_data!$A:$A,$D$1)</f>
        <v>0.84679112371985654</v>
      </c>
      <c r="G17" s="124"/>
      <c r="H17" s="124"/>
      <c r="I17" s="124"/>
      <c r="K17" s="160">
        <f ca="1">E17/$F17</f>
        <v>1.1172634279129594</v>
      </c>
      <c r="L17" s="160">
        <f ca="1">(F17-E17)/$F17</f>
        <v>-0.11726342791295943</v>
      </c>
      <c r="M17" s="124"/>
      <c r="N17" s="124"/>
      <c r="O17" s="124"/>
      <c r="S17" s="17"/>
      <c r="W17" s="3">
        <v>43007</v>
      </c>
      <c r="X17" s="2">
        <v>18.2545</v>
      </c>
      <c r="Y17" s="2">
        <f t="shared" si="2"/>
        <v>5.14069355977989E-3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1.0813538857667448</v>
      </c>
      <c r="F18" s="123">
        <f ca="1">SUMIFS(INDIRECT("fincad_data!"&amp;$B18),fincad_data!$C:$C,$C18,fincad_data!$D:$D,F$13,fincad_data!$B:$B,$D$2,fincad_data!$A:$A,$D$1)</f>
        <v>1.2470659255570269</v>
      </c>
      <c r="G18" s="123">
        <f ca="1">SUMIFS(INDIRECT("fincad_data!"&amp;$B18),fincad_data!$C:$C,$C18,fincad_data!$D:$D,G$13,fincad_data!$B:$B,$D$2,fincad_data!$A:$A,$D$1)</f>
        <v>1.9349635804673317</v>
      </c>
      <c r="H18" s="123"/>
      <c r="I18" s="123"/>
      <c r="K18" s="159">
        <f ca="1">E18/$G18</f>
        <v>0.55884973582064867</v>
      </c>
      <c r="L18" s="159">
        <f ca="1">(F18-E18)/$G18</f>
        <v>8.564090893651824E-2</v>
      </c>
      <c r="M18" s="159">
        <f ca="1">(G18-F18)/$G18</f>
        <v>0.35550935524283306</v>
      </c>
      <c r="N18" s="123"/>
      <c r="O18" s="123"/>
      <c r="W18" s="3">
        <v>43006</v>
      </c>
      <c r="X18" s="2">
        <v>18.160900000000002</v>
      </c>
      <c r="Y18" s="2">
        <f t="shared" si="2"/>
        <v>-2.3704187379126099E-3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0.94290286649231492</v>
      </c>
      <c r="F19" s="124">
        <f ca="1">SUMIFS(INDIRECT("fincad_data!"&amp;$B19),fincad_data!$C:$C,$C18,fincad_data!$D:$D,F$13,fincad_data!$B:$B,$D$2,fincad_data!$A:$A,$D$1)</f>
        <v>0.93448838730278971</v>
      </c>
      <c r="G19" s="124">
        <f ca="1">SUMIFS(INDIRECT("fincad_data!"&amp;$B19),fincad_data!$C:$C,$C18,fincad_data!$D:$D,G$13,fincad_data!$B:$B,$D$2,fincad_data!$A:$A,$D$1)</f>
        <v>0.95368691560102137</v>
      </c>
      <c r="H19" s="124"/>
      <c r="I19" s="124"/>
      <c r="K19" s="160">
        <f ca="1">E19/$G19</f>
        <v>0.98869225431082874</v>
      </c>
      <c r="L19" s="160">
        <f ca="1">(F19-E19)/$G19</f>
        <v>-8.8231043667222064E-3</v>
      </c>
      <c r="M19" s="160">
        <f ca="1">(G19-F19)/$G19</f>
        <v>2.0130850055893431E-2</v>
      </c>
      <c r="N19" s="124"/>
      <c r="O19" s="124"/>
      <c r="W19" s="3">
        <v>43005</v>
      </c>
      <c r="X19" s="2">
        <v>18.204000000000001</v>
      </c>
      <c r="Y19" s="2">
        <f t="shared" si="2"/>
        <v>1.3761583579879664E-2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1.0707934366586305</v>
      </c>
      <c r="F20" s="123">
        <f ca="1">SUMIFS(INDIRECT("fincad_data!"&amp;$B20),fincad_data!$C:$C,$C20,fincad_data!$D:$D,F$13,fincad_data!$B:$B,$D$2,fincad_data!$A:$A,$D$1)</f>
        <v>1.1653481560454475</v>
      </c>
      <c r="G20" s="123">
        <f ca="1">SUMIFS(INDIRECT("fincad_data!"&amp;$B20),fincad_data!$C:$C,$C20,fincad_data!$D:$D,G$13,fincad_data!$B:$B,$D$2,fincad_data!$A:$A,$D$1)</f>
        <v>1.3530873572702786</v>
      </c>
      <c r="H20" s="123">
        <f ca="1">SUMIFS(INDIRECT("fincad_data!"&amp;$B20),fincad_data!$C:$C,$C20,fincad_data!$D:$D,H$13,fincad_data!$B:$B,$D$2,fincad_data!$A:$A,$D$1)</f>
        <v>2.0078679210846389</v>
      </c>
      <c r="I20" s="123"/>
      <c r="K20" s="159">
        <f ca="1">E20/$H20</f>
        <v>0.5332987421205444</v>
      </c>
      <c r="L20" s="159">
        <f ca="1">(F20-E20)/$H20</f>
        <v>4.7092101225333145E-2</v>
      </c>
      <c r="M20" s="159">
        <f ca="1">(G20-F20)/$H20</f>
        <v>9.3501768345108816E-2</v>
      </c>
      <c r="N20" s="159">
        <f ca="1">(H20-G20)/$H20</f>
        <v>0.32610738830901359</v>
      </c>
      <c r="O20" s="123"/>
      <c r="W20" s="3">
        <v>43004</v>
      </c>
      <c r="X20" s="2">
        <v>17.955200000000001</v>
      </c>
      <c r="Y20" s="2">
        <f t="shared" si="2"/>
        <v>1.7001166305604771E-3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0.98866953146830294</v>
      </c>
      <c r="F21" s="124">
        <f ca="1">SUMIFS(INDIRECT("fincad_data!"&amp;$B21),fincad_data!$C:$C,$C20,fincad_data!$D:$D,F$13,fincad_data!$B:$B,$D$2,fincad_data!$A:$A,$D$1)</f>
        <v>0.95757676964808558</v>
      </c>
      <c r="G21" s="124">
        <f ca="1">SUMIFS(INDIRECT("fincad_data!"&amp;$B21),fincad_data!$C:$C,$C20,fincad_data!$D:$D,G$13,fincad_data!$B:$B,$D$2,fincad_data!$A:$A,$D$1)</f>
        <v>0.97987465458310841</v>
      </c>
      <c r="H21" s="124">
        <f ca="1">SUMIFS(INDIRECT("fincad_data!"&amp;$B21),fincad_data!$C:$C,$C20,fincad_data!$D:$D,H$13,fincad_data!$B:$B,$D$2,fincad_data!$A:$A,$D$1)</f>
        <v>1.05697199971977</v>
      </c>
      <c r="I21" s="124"/>
      <c r="K21" s="160">
        <f ca="1">E21/$H21</f>
        <v>0.93537911290973108</v>
      </c>
      <c r="L21" s="160">
        <f ca="1">(F21-E21)/$H21</f>
        <v>-2.9416826395080326E-2</v>
      </c>
      <c r="M21" s="160">
        <f ca="1">(G21-F21)/$H21</f>
        <v>2.1096003433330835E-2</v>
      </c>
      <c r="N21" s="160">
        <f ca="1">(H21-G21)/$H21</f>
        <v>7.2941710052018424E-2</v>
      </c>
      <c r="O21" s="124"/>
      <c r="W21" s="3">
        <v>43003</v>
      </c>
      <c r="X21" s="2">
        <v>17.924700000000001</v>
      </c>
      <c r="Y21" s="2">
        <f t="shared" si="2"/>
        <v>1.0053322538549589E-2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1.0593882012523768</v>
      </c>
      <c r="F22" s="123">
        <f ca="1">SUMIFS(INDIRECT("fincad_data!"&amp;$B22),fincad_data!$C:$C,$C22,fincad_data!$D:$D,F$13,fincad_data!$B:$B,$D$2,fincad_data!$A:$A,$D$1)</f>
        <v>1.1206477031905675</v>
      </c>
      <c r="G22" s="123">
        <f ca="1">SUMIFS(INDIRECT("fincad_data!"&amp;$B22),fincad_data!$C:$C,$C22,fincad_data!$D:$D,G$13,fincad_data!$B:$B,$D$2,fincad_data!$A:$A,$D$1)</f>
        <v>1.198020673713597</v>
      </c>
      <c r="H22" s="123">
        <f ca="1">SUMIFS(INDIRECT("fincad_data!"&amp;$B22),fincad_data!$C:$C,$C22,fincad_data!$D:$D,H$13,fincad_data!$B:$B,$D$2,fincad_data!$A:$A,$D$1)</f>
        <v>1.2934203623250307</v>
      </c>
      <c r="I22" s="123">
        <f ca="1">SUMIFS(INDIRECT("fincad_data!"&amp;$B22),fincad_data!$C:$C,$C22,fincad_data!$D:$D,I$13,fincad_data!$B:$B,$D$2,fincad_data!$A:$A,$D$1)</f>
        <v>2.3016459348831217</v>
      </c>
      <c r="K22" s="159">
        <f ca="1">E22/$I22</f>
        <v>0.46027418257368624</v>
      </c>
      <c r="L22" s="159">
        <f ca="1">(F22-E22)/$I22</f>
        <v>2.6615519359323839E-2</v>
      </c>
      <c r="M22" s="159">
        <f ca="1">(G22-F22)/$I22</f>
        <v>3.3616365293369296E-2</v>
      </c>
      <c r="N22" s="159">
        <f ca="1">(H22-G22)/$I22</f>
        <v>4.1448463973360043E-2</v>
      </c>
      <c r="O22" s="159">
        <f ca="1">(I22-H22)/$I22</f>
        <v>0.43804546880026057</v>
      </c>
      <c r="W22" s="3">
        <v>43000</v>
      </c>
      <c r="X22" s="2">
        <v>17.7454</v>
      </c>
      <c r="Y22" s="2">
        <f t="shared" si="2"/>
        <v>-7.5620351654857518E-3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1.0377925416718246</v>
      </c>
      <c r="F23" s="124">
        <f ca="1">SUMIFS(INDIRECT("fincad_data!"&amp;$B23),fincad_data!$C:$C,$C22,fincad_data!$D:$D,F$13,fincad_data!$B:$B,$D$2,fincad_data!$A:$A,$D$1)</f>
        <v>1.0722732953706571</v>
      </c>
      <c r="G23" s="124">
        <f ca="1">SUMIFS(INDIRECT("fincad_data!"&amp;$B23),fincad_data!$C:$C,$C22,fincad_data!$D:$D,G$13,fincad_data!$B:$B,$D$2,fincad_data!$A:$A,$D$1)</f>
        <v>1.1078819710398962</v>
      </c>
      <c r="H23" s="124">
        <f ca="1">SUMIFS(INDIRECT("fincad_data!"&amp;$B23),fincad_data!$C:$C,$C22,fincad_data!$D:$D,H$13,fincad_data!$B:$B,$D$2,fincad_data!$A:$A,$D$1)</f>
        <v>1.1514691643784183</v>
      </c>
      <c r="I23" s="124">
        <f ca="1">SUMIFS(INDIRECT("fincad_data!"&amp;$B23),fincad_data!$C:$C,$C22,fincad_data!$D:$D,I$13,fincad_data!$B:$B,$D$2,fincad_data!$A:$A,$D$1)</f>
        <v>1.4591668198982113</v>
      </c>
      <c r="K23" s="161">
        <f ca="1">E23/$I23</f>
        <v>0.71122268373962816</v>
      </c>
      <c r="L23" s="161">
        <f ca="1">(F23-E23)/$I23</f>
        <v>2.3630439802104213E-2</v>
      </c>
      <c r="M23" s="161">
        <f ca="1">(G23-F23)/$I23</f>
        <v>2.4403430220352105E-2</v>
      </c>
      <c r="N23" s="161">
        <f ca="1">(H23-G23)/$I23</f>
        <v>2.9871288699918959E-2</v>
      </c>
      <c r="O23" s="161">
        <f ca="1">(I23-H23)/$I23</f>
        <v>0.21087215753799651</v>
      </c>
      <c r="W23" s="3">
        <v>42999</v>
      </c>
      <c r="X23" s="2">
        <v>17.880099999999999</v>
      </c>
      <c r="Y23" s="2">
        <f t="shared" si="2"/>
        <v>6.2442522287294898E-3</v>
      </c>
    </row>
    <row r="24" spans="1:25" x14ac:dyDescent="0.25">
      <c r="A24" s="48"/>
      <c r="K24" s="16"/>
      <c r="W24" s="3">
        <v>42998</v>
      </c>
      <c r="X24" s="2">
        <v>17.768799999999999</v>
      </c>
      <c r="Y24" s="2">
        <f t="shared" si="2"/>
        <v>-1.636362467891461E-3</v>
      </c>
    </row>
    <row r="25" spans="1:25" x14ac:dyDescent="0.25">
      <c r="A25" s="48"/>
      <c r="C25" s="41" t="s">
        <v>32</v>
      </c>
      <c r="D25" s="40">
        <f ca="1">D6</f>
        <v>19.090742533779899</v>
      </c>
      <c r="L25" s="71"/>
      <c r="W25" s="3">
        <v>42997</v>
      </c>
      <c r="X25" s="2">
        <v>17.797899999999998</v>
      </c>
      <c r="Y25" s="2">
        <f t="shared" si="2"/>
        <v>2.1317352460293129E-3</v>
      </c>
    </row>
    <row r="26" spans="1:25" x14ac:dyDescent="0.25">
      <c r="A26" s="48"/>
      <c r="L26" s="2"/>
      <c r="W26" s="3">
        <v>42996</v>
      </c>
      <c r="X26" s="2">
        <v>17.760000000000002</v>
      </c>
      <c r="Y26" s="2">
        <f t="shared" si="2"/>
        <v>5.6069055746650314E-3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17.660699999999999</v>
      </c>
      <c r="Y27" s="2">
        <f t="shared" si="2"/>
        <v>-2.8307441649250186E-4</v>
      </c>
    </row>
    <row r="28" spans="1:25" x14ac:dyDescent="0.25">
      <c r="A28" s="48"/>
      <c r="C28" s="8" t="s">
        <v>30</v>
      </c>
      <c r="D28" s="29">
        <f ca="1">E6</f>
        <v>19.3857</v>
      </c>
      <c r="L28" s="71"/>
      <c r="W28" s="3">
        <v>42992</v>
      </c>
      <c r="X28" s="2">
        <v>17.665700000000001</v>
      </c>
      <c r="Y28" s="2">
        <f t="shared" si="2"/>
        <v>-4.6479271108115904E-3</v>
      </c>
    </row>
    <row r="29" spans="1:25" x14ac:dyDescent="0.25">
      <c r="A29" s="48"/>
      <c r="C29" s="11" t="s">
        <v>14</v>
      </c>
      <c r="D29" s="30">
        <f ca="1">E7</f>
        <v>19.657250000000001</v>
      </c>
      <c r="W29" s="3">
        <v>42991</v>
      </c>
      <c r="X29" s="2">
        <v>17.748000000000001</v>
      </c>
      <c r="Y29" s="2">
        <f t="shared" si="2"/>
        <v>1.1388046038751584E-3</v>
      </c>
    </row>
    <row r="30" spans="1:25" x14ac:dyDescent="0.25">
      <c r="A30" s="48"/>
      <c r="C30" s="11" t="s">
        <v>8</v>
      </c>
      <c r="D30" s="30">
        <f ca="1">E8</f>
        <v>19.929200000000002</v>
      </c>
      <c r="L30" s="71"/>
      <c r="W30" s="3">
        <v>42990</v>
      </c>
      <c r="X30" s="2">
        <v>17.727799999999998</v>
      </c>
      <c r="Y30" s="2">
        <f t="shared" si="2"/>
        <v>3.0337378042392311E-3</v>
      </c>
    </row>
    <row r="31" spans="1:25" x14ac:dyDescent="0.25">
      <c r="A31" s="48"/>
      <c r="C31" s="11" t="s">
        <v>6</v>
      </c>
      <c r="D31" s="30">
        <f ca="1">E9</f>
        <v>20.197199999999999</v>
      </c>
      <c r="L31" s="1"/>
      <c r="W31" s="3">
        <v>42989</v>
      </c>
      <c r="X31" s="2">
        <v>17.674099999999999</v>
      </c>
      <c r="Y31" s="2">
        <f t="shared" si="2"/>
        <v>-2.1082089451966908E-3</v>
      </c>
    </row>
    <row r="32" spans="1:25" x14ac:dyDescent="0.25">
      <c r="A32" s="48"/>
      <c r="B32" s="48"/>
      <c r="C32" s="18" t="s">
        <v>67</v>
      </c>
      <c r="D32" s="31">
        <f ca="1">E10</f>
        <v>21.256474999999998</v>
      </c>
      <c r="F32" s="4"/>
      <c r="G32" s="4"/>
      <c r="H32" s="4"/>
      <c r="L32" s="2"/>
      <c r="N32" s="74"/>
      <c r="W32" s="3">
        <v>42986</v>
      </c>
      <c r="X32" s="2">
        <v>17.711400000000001</v>
      </c>
      <c r="Y32" s="2">
        <f t="shared" si="2"/>
        <v>2.2043995157658308E-3</v>
      </c>
    </row>
    <row r="33" spans="1:25" x14ac:dyDescent="0.25">
      <c r="A33" s="48"/>
      <c r="B33" s="48"/>
      <c r="L33" s="72"/>
      <c r="N33" s="75"/>
      <c r="W33" s="3">
        <v>42985</v>
      </c>
      <c r="X33" s="2">
        <v>17.6724</v>
      </c>
      <c r="Y33" s="2">
        <f t="shared" si="2"/>
        <v>-6.514350327184424E-3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17.7879</v>
      </c>
      <c r="Y34" s="2">
        <f t="shared" si="2"/>
        <v>-6.3101945523212207E-3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17.900500000000001</v>
      </c>
      <c r="Y35" s="2">
        <f t="shared" si="2"/>
        <v>1.5766171975047532E-3</v>
      </c>
    </row>
    <row r="36" spans="1:25" x14ac:dyDescent="0.25">
      <c r="A36" s="48"/>
      <c r="B36" s="48"/>
      <c r="C36" s="49" t="s">
        <v>30</v>
      </c>
      <c r="D36" s="105">
        <f ca="1">AC2</f>
        <v>9.1283317191290875E-2</v>
      </c>
      <c r="E36" s="106">
        <f ca="1">$D$25-$D$25*D36*SQRT(B39)/SQRT($B$42)</f>
        <v>18.222901712016089</v>
      </c>
      <c r="F36" s="106">
        <f ca="1">$D$25+$D$25*D36*SQRT(B39)/SQRT($B$42)</f>
        <v>19.958583355543709</v>
      </c>
      <c r="G36" s="106">
        <f ca="1">IF(D28&gt;$D$25,F36,E36)/D28</f>
        <v>1.029551852940245</v>
      </c>
      <c r="H36" s="106">
        <f ca="1">(D28-$D$25)/($D$25*D36*SQRT(B39)/SQRT($B$42))</f>
        <v>0.3398750771145177</v>
      </c>
      <c r="I36" s="106">
        <f ca="1">AF2</f>
        <v>1.4429999999999978</v>
      </c>
      <c r="J36" s="106">
        <f ca="1">$D$25+IF(D28&gt;$D$25,I36,I36*-1)</f>
        <v>20.533742533779897</v>
      </c>
      <c r="K36" s="107">
        <f ca="1">J36/D28</f>
        <v>1.0592211028634455</v>
      </c>
      <c r="L36" s="72"/>
      <c r="W36" s="3">
        <v>42982</v>
      </c>
      <c r="X36" s="2">
        <v>17.872299999999999</v>
      </c>
      <c r="Y36" s="2">
        <f t="shared" si="2"/>
        <v>3.2729767884256446E-3</v>
      </c>
    </row>
    <row r="37" spans="1:25" x14ac:dyDescent="0.25">
      <c r="A37" s="48"/>
      <c r="B37" s="48"/>
      <c r="C37" s="50" t="s">
        <v>14</v>
      </c>
      <c r="D37" s="108">
        <f ca="1">AC3</f>
        <v>0.10183246460193039</v>
      </c>
      <c r="E37" s="109">
        <f ca="1">$D$25-$D$25*D37*SQRT(B40)/SQRT($B$42)</f>
        <v>17.716086389177864</v>
      </c>
      <c r="F37" s="109">
        <f ca="1">$D$25+$D$25*D37*SQRT(B40)/SQRT($B$42)</f>
        <v>20.465398678381934</v>
      </c>
      <c r="G37" s="109">
        <f ca="1">IF(D29&gt;$D$25,F37,E37)/D29</f>
        <v>1.0411119906590156</v>
      </c>
      <c r="H37" s="109">
        <f ca="1">(D29-$D$25)/($D$25*D37*SQRT(B40)/SQRT($B$42))</f>
        <v>0.41210848868980748</v>
      </c>
      <c r="I37" s="109">
        <f ca="1">AF3</f>
        <v>1.732800000000001</v>
      </c>
      <c r="J37" s="109">
        <f ca="1">$D$25+IF(D29&gt;$D$25,I37,I37*-1)</f>
        <v>20.8235425337799</v>
      </c>
      <c r="K37" s="110">
        <f ca="1">J37/D29</f>
        <v>1.0593314188800518</v>
      </c>
      <c r="L37" s="73"/>
      <c r="W37" s="3">
        <v>42979</v>
      </c>
      <c r="X37" s="2">
        <v>17.8139</v>
      </c>
      <c r="Y37" s="2">
        <f t="shared" si="2"/>
        <v>-4.0560052467725673E-3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0.11252512228384916</v>
      </c>
      <c r="E38" s="109">
        <f ca="1">$D$25-$D$25*D38*SQRT(B41)/SQRT($B$42)</f>
        <v>17.242801223903374</v>
      </c>
      <c r="F38" s="109">
        <f ca="1">$D$25+$D$25*D38*SQRT(B41)/SQRT($B$42)</f>
        <v>20.938683843656424</v>
      </c>
      <c r="G38" s="109">
        <f ca="1">IF(D30&gt;$D$25,F38,E38)/D30</f>
        <v>1.0506535055926189</v>
      </c>
      <c r="H38" s="109">
        <f ca="1">(D30-$D$25)/($D$25*D38*SQRT(B41)/SQRT($B$42))</f>
        <v>0.45372515985160089</v>
      </c>
      <c r="I38" s="109">
        <f ca="1">AF4</f>
        <v>3.2326000000000015</v>
      </c>
      <c r="J38" s="109">
        <f ca="1">$D$25+IF(D30&gt;$D$25,I38,I38*-1)</f>
        <v>22.323342533779901</v>
      </c>
      <c r="K38" s="110">
        <f ca="1">J38/D30</f>
        <v>1.1201323953685998</v>
      </c>
      <c r="W38" s="3">
        <v>42978</v>
      </c>
      <c r="X38" s="2">
        <v>17.886299999999999</v>
      </c>
      <c r="Y38" s="2">
        <f t="shared" si="2"/>
        <v>9.4934933140715105E-3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0.1520981681899039</v>
      </c>
      <c r="E39" s="109">
        <f ca="1">$D$25-$D$25*D39*SQRT(B42)/SQRT($B$42)</f>
        <v>16.187075565006893</v>
      </c>
      <c r="F39" s="109">
        <f ca="1">$D$25+$D$25*D39*SQRT(B42)/SQRT($B$42)</f>
        <v>21.994409502552905</v>
      </c>
      <c r="G39" s="109">
        <f ca="1">IF(D31&gt;$D$25,F39,E39)/D31</f>
        <v>1.0889831017444451</v>
      </c>
      <c r="H39" s="109">
        <f ca="1">(D31-$D$25)/($D$25*D39*SQRT(B42)/SQRT($B$42))</f>
        <v>0.38105522366005062</v>
      </c>
      <c r="I39" s="109">
        <f ca="1">AF5</f>
        <v>4.4807000000000023</v>
      </c>
      <c r="J39" s="109">
        <f ca="1">$D$25+IF(D31&gt;$D$25,I39,I39*-1)</f>
        <v>23.571442533779901</v>
      </c>
      <c r="K39" s="110">
        <f ca="1">J39/D31</f>
        <v>1.1670648670993951</v>
      </c>
      <c r="L39" s="72"/>
      <c r="W39" s="3">
        <v>42977</v>
      </c>
      <c r="X39" s="2">
        <v>17.717300000000002</v>
      </c>
      <c r="Y39" s="2">
        <f t="shared" si="2"/>
        <v>-6.9744310878780361E-3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0.14596083860403092</v>
      </c>
      <c r="E40" s="112">
        <f ca="1">$D$25-$D$25*D40*SQRT(B43)/SQRT($B$42)</f>
        <v>15.150035325275521</v>
      </c>
      <c r="F40" s="112">
        <f ca="1">$D$25+$D$25*D40*SQRT(B43)/SQRT($B$42)</f>
        <v>23.031449742284277</v>
      </c>
      <c r="G40" s="112">
        <f ca="1">IF(D32&gt;$D$25,F40,E40)/D32</f>
        <v>1.0835027793782497</v>
      </c>
      <c r="H40" s="112">
        <f ca="1">(D32-$D$25)/($D$25*D40*SQRT(B43)/SQRT($B$42))</f>
        <v>0.5495796443710067</v>
      </c>
      <c r="I40" s="112">
        <f ca="1">AF6</f>
        <v>5.4526000000000003</v>
      </c>
      <c r="J40" s="112">
        <f ca="1">$D$25+IF(D32&gt;$D$25,I40,I40*-1)</f>
        <v>24.543342533779899</v>
      </c>
      <c r="K40" s="113">
        <f ca="1">J40/D32</f>
        <v>1.1546290028699444</v>
      </c>
      <c r="L40" s="72"/>
      <c r="W40" s="3">
        <v>42976</v>
      </c>
      <c r="X40" s="2">
        <v>17.8413</v>
      </c>
      <c r="Y40" s="2">
        <f t="shared" si="2"/>
        <v>-1.6800796949351068E-3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17.871300000000002</v>
      </c>
      <c r="Y41" s="2">
        <f t="shared" si="2"/>
        <v>1.4439585390135736E-2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17.615099999999998</v>
      </c>
      <c r="Y42" s="2">
        <f t="shared" si="2"/>
        <v>-6.2703581126928917E-3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17.725899999999999</v>
      </c>
      <c r="Y43" s="2">
        <f t="shared" si="2"/>
        <v>2.247826542313325E-3</v>
      </c>
    </row>
    <row r="44" spans="1:25" x14ac:dyDescent="0.25">
      <c r="A44" s="48"/>
      <c r="C44" s="49" t="s">
        <v>30</v>
      </c>
      <c r="D44" s="108">
        <f ca="1">G6</f>
        <v>0.12299942403081</v>
      </c>
      <c r="E44" s="109">
        <f ca="1">$D$25-$D$25*D44*SQRT(B47)/SQRT($B$42)</f>
        <v>17.921373096824802</v>
      </c>
      <c r="F44" s="109">
        <f ca="1">$D$25+$D$25*D44*SQRT(B47)/SQRT($B$50)</f>
        <v>20.260111970734997</v>
      </c>
      <c r="G44" s="109">
        <f ca="1">IF(D28&gt;$D$25,F44,E44)/D28</f>
        <v>1.0451060302560649</v>
      </c>
      <c r="H44" s="109">
        <f ca="1">(D28-$D$25)/($D$25*D44*SQRT(B47)/SQRT($B$50))</f>
        <v>0.25223633943104939</v>
      </c>
      <c r="I44" s="116">
        <f ca="1">D44/D36</f>
        <v>1.347446913799766</v>
      </c>
      <c r="W44" s="3">
        <v>42970</v>
      </c>
      <c r="X44" s="2">
        <v>17.6861</v>
      </c>
      <c r="Y44" s="2">
        <f t="shared" si="2"/>
        <v>1.4598377533168972E-3</v>
      </c>
    </row>
    <row r="45" spans="1:25" x14ac:dyDescent="0.25">
      <c r="A45" s="48"/>
      <c r="C45" s="50" t="s">
        <v>14</v>
      </c>
      <c r="D45" s="108">
        <f ca="1">G7</f>
        <v>0.125268974965109</v>
      </c>
      <c r="E45" s="109">
        <f ca="1">$D$25-$D$25*D45*SQRT(B48)/SQRT($B$42)</f>
        <v>17.399712400738011</v>
      </c>
      <c r="F45" s="109">
        <f ca="1">$D$25+$D$25*D45*SQRT(B48)/SQRT($B$50)</f>
        <v>20.781772666821787</v>
      </c>
      <c r="G45" s="109">
        <f ca="1">IF(D29&gt;$D$25,F45,E45)/D29</f>
        <v>1.0572065099045791</v>
      </c>
      <c r="H45" s="109">
        <f ca="1">(D29-$D$25)/($D$25*D45*SQRT(B48)/SQRT($B$50))</f>
        <v>0.33500731604412498</v>
      </c>
      <c r="I45" s="116">
        <f ca="1">D45/D37</f>
        <v>1.2301477279843263</v>
      </c>
      <c r="W45" s="3">
        <v>42969</v>
      </c>
      <c r="X45" s="2">
        <v>17.660299999999999</v>
      </c>
      <c r="Y45" s="2">
        <f t="shared" si="2"/>
        <v>2.8316098457387617E-4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0.134954869422901</v>
      </c>
      <c r="E46" s="109">
        <f ca="1">$D$25-$D$25*D46*SQRT(B49)/SQRT($B$42)</f>
        <v>16.874449201998594</v>
      </c>
      <c r="F46" s="109">
        <f ca="1">$D$25+$D$25*D46*SQRT(B49)/SQRT($B$50)</f>
        <v>21.307035865561204</v>
      </c>
      <c r="G46" s="109">
        <f ca="1">IF(D30&gt;$D$25,F46,E46)/D30</f>
        <v>1.0691365366176868</v>
      </c>
      <c r="H46" s="109">
        <f ca="1">(D30-$D$25)/($D$25*D46*SQRT(B49)/SQRT($B$50))</f>
        <v>0.37831520503028698</v>
      </c>
      <c r="I46" s="116">
        <f ca="1">D46/D38</f>
        <v>1.1993310176768517</v>
      </c>
      <c r="W46" s="3">
        <v>42968</v>
      </c>
      <c r="X46" s="2">
        <v>17.6553</v>
      </c>
      <c r="Y46" s="2">
        <f t="shared" si="2"/>
        <v>-3.1329551158998958E-3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0.13956969537984801</v>
      </c>
      <c r="E47" s="109">
        <f ca="1">$D$25-$D$25*D47*SQRT(B50)/SQRT($B$42)</f>
        <v>16.426253413765131</v>
      </c>
      <c r="F47" s="109">
        <f ca="1">$D$25+$D$25*D47*SQRT(B50)/SQRT($B$50)</f>
        <v>21.755231653794667</v>
      </c>
      <c r="G47" s="109">
        <f ca="1">IF(D31&gt;$D$25,F47,E47)/D31</f>
        <v>1.0771409726989221</v>
      </c>
      <c r="H47" s="109">
        <f ca="1">(D31-$D$25)/($D$25*D47*SQRT(B50)/SQRT($B$50))</f>
        <v>0.41526064336639779</v>
      </c>
      <c r="I47" s="116">
        <f ca="1">D47/D39</f>
        <v>0.91762903551597463</v>
      </c>
      <c r="W47" s="3">
        <v>42965</v>
      </c>
      <c r="X47" s="2">
        <v>17.710699999999999</v>
      </c>
      <c r="Y47" s="2">
        <f t="shared" si="2"/>
        <v>-7.7953150650962094E-3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0.14255185812778401</v>
      </c>
      <c r="E48" s="112">
        <f ca="1">$D$25-$D$25*D48*SQRT(B51)/SQRT($B$42)</f>
        <v>15.242072299472692</v>
      </c>
      <c r="F48" s="112">
        <f ca="1">$D$25+$D$25*D48*SQRT(B51)/SQRT($B$50)</f>
        <v>22.939412768087106</v>
      </c>
      <c r="G48" s="112">
        <f ca="1">IF(D32&gt;$D$25,F48,E48)/D32</f>
        <v>1.0791729469767264</v>
      </c>
      <c r="H48" s="112">
        <f ca="1">(D32-$D$25)/($D$25*D48*SQRT(B51)/SQRT($B$50))</f>
        <v>0.56272227402458908</v>
      </c>
      <c r="I48" s="117">
        <f ca="1">D48/D40</f>
        <v>0.97664455405401618</v>
      </c>
      <c r="W48" s="3">
        <v>42964</v>
      </c>
      <c r="X48" s="2">
        <v>17.849299999999999</v>
      </c>
      <c r="Y48" s="2">
        <f t="shared" si="2"/>
        <v>1.0520543759772565E-2</v>
      </c>
    </row>
    <row r="49" spans="2:25" x14ac:dyDescent="0.25">
      <c r="B49" s="58">
        <f>B41</f>
        <v>185</v>
      </c>
      <c r="W49" s="3">
        <v>42963</v>
      </c>
      <c r="X49" s="2">
        <v>17.662500000000001</v>
      </c>
      <c r="Y49" s="2">
        <f t="shared" si="2"/>
        <v>-8.1591218836174761E-3</v>
      </c>
    </row>
    <row r="50" spans="2:25" x14ac:dyDescent="0.25">
      <c r="B50" s="58">
        <f>B42</f>
        <v>250</v>
      </c>
      <c r="W50" s="3">
        <v>42962</v>
      </c>
      <c r="X50" s="2">
        <v>17.807200000000002</v>
      </c>
      <c r="Y50" s="2">
        <f t="shared" si="2"/>
        <v>2.0630908134768953E-3</v>
      </c>
    </row>
    <row r="51" spans="2:25" x14ac:dyDescent="0.25">
      <c r="B51" s="58">
        <v>500</v>
      </c>
      <c r="W51" s="3">
        <v>42961</v>
      </c>
      <c r="X51" s="2">
        <v>17.770499999999998</v>
      </c>
      <c r="Y51" s="2">
        <f t="shared" si="2"/>
        <v>-3.4604248829747017E-3</v>
      </c>
    </row>
    <row r="52" spans="2:25" x14ac:dyDescent="0.25">
      <c r="W52" s="3">
        <v>42958</v>
      </c>
      <c r="X52" s="2">
        <v>17.832100000000001</v>
      </c>
      <c r="Y52" s="2">
        <f t="shared" si="2"/>
        <v>-7.8259156042218836E-3</v>
      </c>
    </row>
    <row r="53" spans="2:25" x14ac:dyDescent="0.25">
      <c r="W53" s="3">
        <v>42957</v>
      </c>
      <c r="X53" s="2">
        <v>17.972200000000001</v>
      </c>
      <c r="Y53" s="2">
        <f t="shared" si="2"/>
        <v>1.3864337748890317E-3</v>
      </c>
    </row>
    <row r="54" spans="2:25" x14ac:dyDescent="0.25">
      <c r="W54" s="3">
        <v>42956</v>
      </c>
      <c r="X54" s="2">
        <v>17.947299999999998</v>
      </c>
      <c r="Y54" s="2">
        <f t="shared" si="2"/>
        <v>5.3689529363155379E-3</v>
      </c>
    </row>
    <row r="55" spans="2:25" x14ac:dyDescent="0.25">
      <c r="B55" s="58"/>
      <c r="W55" s="3">
        <v>42955</v>
      </c>
      <c r="X55" s="2">
        <v>17.851199999999999</v>
      </c>
      <c r="Y55" s="2">
        <f t="shared" si="2"/>
        <v>-4.2651139178146663E-3</v>
      </c>
    </row>
    <row r="56" spans="2:25" x14ac:dyDescent="0.25">
      <c r="B56" s="64"/>
      <c r="W56" s="3">
        <v>42954</v>
      </c>
      <c r="X56" s="2">
        <v>17.927499999999998</v>
      </c>
      <c r="Y56" s="2">
        <f t="shared" si="2"/>
        <v>2.1498479655142093E-3</v>
      </c>
    </row>
    <row r="57" spans="2:25" x14ac:dyDescent="0.25">
      <c r="W57" s="3">
        <v>42951</v>
      </c>
      <c r="X57" s="2">
        <v>17.888999999999999</v>
      </c>
      <c r="Y57" s="2">
        <f t="shared" si="2"/>
        <v>2.6587944743117035E-3</v>
      </c>
    </row>
    <row r="58" spans="2:25" x14ac:dyDescent="0.25">
      <c r="W58" s="3">
        <v>42950</v>
      </c>
      <c r="X58" s="2">
        <v>17.8415</v>
      </c>
      <c r="Y58" s="2">
        <f t="shared" si="2"/>
        <v>1.099166202512299E-3</v>
      </c>
    </row>
    <row r="59" spans="2:25" x14ac:dyDescent="0.25">
      <c r="W59" s="3">
        <v>42949</v>
      </c>
      <c r="X59" s="2">
        <v>17.821899999999999</v>
      </c>
      <c r="Y59" s="2">
        <f t="shared" si="2"/>
        <v>-3.825038755733126E-3</v>
      </c>
    </row>
    <row r="60" spans="2:25" x14ac:dyDescent="0.25">
      <c r="W60" s="3">
        <v>42948</v>
      </c>
      <c r="X60" s="2">
        <v>17.8902</v>
      </c>
      <c r="Y60" s="2">
        <f t="shared" si="2"/>
        <v>5.0265300968211548E-3</v>
      </c>
    </row>
    <row r="61" spans="2:25" x14ac:dyDescent="0.25">
      <c r="W61" s="3">
        <v>42947</v>
      </c>
      <c r="X61" s="2">
        <v>17.8005</v>
      </c>
      <c r="Y61" s="2">
        <f t="shared" si="2"/>
        <v>1.3266851125443052E-3</v>
      </c>
    </row>
    <row r="62" spans="2:25" x14ac:dyDescent="0.25">
      <c r="W62" s="3">
        <v>42944</v>
      </c>
      <c r="X62" s="2">
        <v>17.776900000000001</v>
      </c>
      <c r="Y62" s="2">
        <f t="shared" si="2"/>
        <v>2.9181475274032941E-3</v>
      </c>
    </row>
    <row r="63" spans="2:25" x14ac:dyDescent="0.25">
      <c r="W63" s="3">
        <v>42943</v>
      </c>
      <c r="X63" s="2">
        <v>17.725100000000001</v>
      </c>
      <c r="Y63" s="2">
        <f t="shared" si="2"/>
        <v>7.668210692161434E-3</v>
      </c>
    </row>
    <row r="64" spans="2:25" x14ac:dyDescent="0.25">
      <c r="W64" s="3">
        <v>42942</v>
      </c>
      <c r="X64" s="2">
        <v>17.589700000000001</v>
      </c>
      <c r="Y64" s="2">
        <f t="shared" si="2"/>
        <v>-1.0271293037849421E-2</v>
      </c>
    </row>
    <row r="65" spans="11:25" x14ac:dyDescent="0.25">
      <c r="W65" s="3">
        <v>42941</v>
      </c>
      <c r="X65" s="2">
        <v>17.7713</v>
      </c>
      <c r="Y65" s="2">
        <f t="shared" si="2"/>
        <v>2.5184601695501371E-3</v>
      </c>
    </row>
    <row r="66" spans="11:25" x14ac:dyDescent="0.25">
      <c r="W66" s="3">
        <v>42940</v>
      </c>
      <c r="X66" s="2">
        <v>17.726600000000001</v>
      </c>
      <c r="Y66" s="2">
        <f t="shared" si="2"/>
        <v>4.0926209161786988E-3</v>
      </c>
    </row>
    <row r="67" spans="11:25" x14ac:dyDescent="0.25">
      <c r="K67" s="48"/>
      <c r="W67" s="3">
        <v>42937</v>
      </c>
      <c r="X67" s="2">
        <v>17.654199999999999</v>
      </c>
      <c r="Y67" s="2">
        <f t="shared" si="2"/>
        <v>9.555998217242621E-3</v>
      </c>
    </row>
    <row r="68" spans="11:25" x14ac:dyDescent="0.25">
      <c r="W68" s="3">
        <v>42936</v>
      </c>
      <c r="X68" s="2">
        <v>17.4863</v>
      </c>
      <c r="Y68" s="2">
        <f t="shared" si="2"/>
        <v>-3.9381814288328874E-3</v>
      </c>
    </row>
    <row r="69" spans="11:25" x14ac:dyDescent="0.25">
      <c r="W69" s="3">
        <v>42935</v>
      </c>
      <c r="X69" s="2">
        <v>17.555299999999999</v>
      </c>
      <c r="Y69" s="2">
        <f t="shared" si="2"/>
        <v>4.5960554897043803E-3</v>
      </c>
    </row>
    <row r="70" spans="11:25" x14ac:dyDescent="0.25">
      <c r="W70" s="3">
        <v>42934</v>
      </c>
      <c r="X70" s="2">
        <v>17.474799999999998</v>
      </c>
      <c r="Y70" s="2">
        <f t="shared" ref="Y70:Y133" si="3">LN(X70/X71)</f>
        <v>-6.4285793074433176E-3</v>
      </c>
    </row>
    <row r="71" spans="11:25" x14ac:dyDescent="0.25">
      <c r="W71" s="3">
        <v>42933</v>
      </c>
      <c r="X71" s="2">
        <v>17.587499999999999</v>
      </c>
      <c r="Y71" s="2">
        <f t="shared" si="3"/>
        <v>1.3370697410364258E-3</v>
      </c>
    </row>
    <row r="72" spans="11:25" x14ac:dyDescent="0.25">
      <c r="W72" s="3">
        <v>42930</v>
      </c>
      <c r="X72" s="2">
        <v>17.564</v>
      </c>
      <c r="Y72" s="2">
        <f t="shared" si="3"/>
        <v>-6.8145780777614596E-3</v>
      </c>
    </row>
    <row r="73" spans="11:25" x14ac:dyDescent="0.25">
      <c r="W73" s="3">
        <v>42929</v>
      </c>
      <c r="X73" s="2">
        <v>17.684100000000001</v>
      </c>
      <c r="Y73" s="2">
        <f t="shared" si="3"/>
        <v>-5.172050931634857E-3</v>
      </c>
    </row>
    <row r="74" spans="11:25" x14ac:dyDescent="0.25">
      <c r="W74" s="3">
        <v>42928</v>
      </c>
      <c r="X74" s="2">
        <v>17.7758</v>
      </c>
      <c r="Y74" s="2">
        <f t="shared" si="3"/>
        <v>-7.4598142754563343E-3</v>
      </c>
    </row>
    <row r="75" spans="11:25" x14ac:dyDescent="0.25">
      <c r="W75" s="3">
        <v>42927</v>
      </c>
      <c r="X75" s="2">
        <v>17.908899999999999</v>
      </c>
      <c r="Y75" s="2">
        <f t="shared" si="3"/>
        <v>-2.3758809181757476E-3</v>
      </c>
    </row>
    <row r="76" spans="11:25" x14ac:dyDescent="0.25">
      <c r="W76" s="3">
        <v>42926</v>
      </c>
      <c r="X76" s="2">
        <v>17.951499999999999</v>
      </c>
      <c r="Y76" s="2">
        <f t="shared" si="3"/>
        <v>-7.7519552963442812E-3</v>
      </c>
    </row>
    <row r="77" spans="11:25" x14ac:dyDescent="0.25">
      <c r="W77" s="3">
        <v>42923</v>
      </c>
      <c r="X77" s="2">
        <v>18.091200000000001</v>
      </c>
      <c r="Y77" s="2">
        <f t="shared" si="3"/>
        <v>-9.1612766555855089E-3</v>
      </c>
    </row>
    <row r="78" spans="11:25" x14ac:dyDescent="0.25">
      <c r="W78" s="3">
        <v>42922</v>
      </c>
      <c r="X78" s="2">
        <v>18.2577</v>
      </c>
      <c r="Y78" s="2">
        <f t="shared" si="3"/>
        <v>-2.4671447532848144E-3</v>
      </c>
    </row>
    <row r="79" spans="11:25" x14ac:dyDescent="0.25">
      <c r="W79" s="3">
        <v>42921</v>
      </c>
      <c r="X79" s="2">
        <v>18.302800000000001</v>
      </c>
      <c r="Y79" s="2">
        <f t="shared" si="3"/>
        <v>5.7148805038974345E-3</v>
      </c>
    </row>
    <row r="80" spans="11:25" x14ac:dyDescent="0.25">
      <c r="W80" s="3">
        <v>42920</v>
      </c>
      <c r="X80" s="2">
        <v>18.198499999999999</v>
      </c>
      <c r="Y80" s="2">
        <f t="shared" si="3"/>
        <v>-1.5703244903094774E-3</v>
      </c>
    </row>
    <row r="81" spans="23:25" x14ac:dyDescent="0.25">
      <c r="W81" s="3">
        <v>42919</v>
      </c>
      <c r="X81" s="2">
        <v>18.2271</v>
      </c>
      <c r="Y81" s="2">
        <f t="shared" si="3"/>
        <v>5.8766408249557147E-3</v>
      </c>
    </row>
    <row r="82" spans="23:25" x14ac:dyDescent="0.25">
      <c r="W82" s="3">
        <v>42916</v>
      </c>
      <c r="X82" s="2">
        <v>18.1203</v>
      </c>
      <c r="Y82" s="2">
        <f t="shared" si="3"/>
        <v>4.2639742732839348E-3</v>
      </c>
    </row>
    <row r="83" spans="23:25" x14ac:dyDescent="0.25">
      <c r="W83" s="3">
        <v>42915</v>
      </c>
      <c r="X83" s="2">
        <v>18.043199999999999</v>
      </c>
      <c r="Y83" s="2">
        <f t="shared" si="3"/>
        <v>1.0681344187418907E-2</v>
      </c>
    </row>
    <row r="84" spans="23:25" x14ac:dyDescent="0.25">
      <c r="W84" s="3">
        <v>42914</v>
      </c>
      <c r="X84" s="2">
        <v>17.851500000000001</v>
      </c>
      <c r="Y84" s="2">
        <f t="shared" si="3"/>
        <v>-7.5672959927133516E-3</v>
      </c>
    </row>
    <row r="85" spans="23:25" x14ac:dyDescent="0.25">
      <c r="W85" s="3">
        <v>42913</v>
      </c>
      <c r="X85" s="2">
        <v>17.987100000000002</v>
      </c>
      <c r="Y85" s="2">
        <f t="shared" si="3"/>
        <v>6.5650815189302559E-3</v>
      </c>
    </row>
    <row r="86" spans="23:25" x14ac:dyDescent="0.25">
      <c r="W86" s="3">
        <v>42912</v>
      </c>
      <c r="X86" s="2">
        <v>17.869399999999999</v>
      </c>
      <c r="Y86" s="2">
        <f t="shared" si="3"/>
        <v>-7.6819251352413806E-3</v>
      </c>
    </row>
    <row r="87" spans="23:25" x14ac:dyDescent="0.25">
      <c r="W87" s="3">
        <v>42909</v>
      </c>
      <c r="X87" s="2">
        <v>18.007200000000001</v>
      </c>
      <c r="Y87" s="2">
        <f t="shared" si="3"/>
        <v>-5.9907273339836805E-3</v>
      </c>
    </row>
    <row r="88" spans="23:25" x14ac:dyDescent="0.25">
      <c r="W88" s="3">
        <v>42908</v>
      </c>
      <c r="X88" s="2">
        <v>18.115400000000001</v>
      </c>
      <c r="Y88" s="2">
        <f t="shared" si="3"/>
        <v>-6.7833049249207697E-3</v>
      </c>
    </row>
    <row r="89" spans="23:25" x14ac:dyDescent="0.25">
      <c r="W89" s="3">
        <v>42907</v>
      </c>
      <c r="X89" s="2">
        <v>18.238700000000001</v>
      </c>
      <c r="Y89" s="2">
        <f t="shared" si="3"/>
        <v>2.5582762616002241E-3</v>
      </c>
    </row>
    <row r="90" spans="23:25" x14ac:dyDescent="0.25">
      <c r="W90" s="3">
        <v>42906</v>
      </c>
      <c r="X90" s="2">
        <v>18.1921</v>
      </c>
      <c r="Y90" s="2">
        <f t="shared" si="3"/>
        <v>1.2957304380519749E-2</v>
      </c>
    </row>
    <row r="91" spans="23:25" x14ac:dyDescent="0.25">
      <c r="W91" s="3">
        <v>42905</v>
      </c>
      <c r="X91" s="2">
        <v>17.957899999999999</v>
      </c>
      <c r="Y91" s="2">
        <f t="shared" si="3"/>
        <v>2.5090058547152841E-3</v>
      </c>
    </row>
    <row r="92" spans="23:25" x14ac:dyDescent="0.25">
      <c r="W92" s="3">
        <v>42902</v>
      </c>
      <c r="X92" s="2">
        <v>17.9129</v>
      </c>
      <c r="Y92" s="2">
        <f t="shared" si="3"/>
        <v>-7.2533010551124686E-3</v>
      </c>
    </row>
    <row r="93" spans="23:25" x14ac:dyDescent="0.25">
      <c r="W93" s="3">
        <v>42901</v>
      </c>
      <c r="X93" s="2">
        <v>18.043299999999999</v>
      </c>
      <c r="Y93" s="2">
        <f t="shared" si="3"/>
        <v>6.8793388655873748E-3</v>
      </c>
    </row>
    <row r="94" spans="23:25" x14ac:dyDescent="0.25">
      <c r="W94" s="3">
        <v>42900</v>
      </c>
      <c r="X94" s="2">
        <v>17.919599999999999</v>
      </c>
      <c r="Y94" s="2">
        <f t="shared" si="3"/>
        <v>-7.4057115329584818E-3</v>
      </c>
    </row>
    <row r="95" spans="23:25" x14ac:dyDescent="0.25">
      <c r="W95" s="3">
        <v>42899</v>
      </c>
      <c r="X95" s="2">
        <v>18.052800000000001</v>
      </c>
      <c r="Y95" s="2">
        <f t="shared" si="3"/>
        <v>-4.5374611185550525E-3</v>
      </c>
    </row>
    <row r="96" spans="23:25" x14ac:dyDescent="0.25">
      <c r="W96" s="3">
        <v>42898</v>
      </c>
      <c r="X96" s="2">
        <v>18.134899999999998</v>
      </c>
      <c r="Y96" s="2">
        <f t="shared" si="3"/>
        <v>-2.049192333020563E-3</v>
      </c>
    </row>
    <row r="97" spans="23:25" x14ac:dyDescent="0.25">
      <c r="W97" s="3">
        <v>42895</v>
      </c>
      <c r="X97" s="2">
        <v>18.1721</v>
      </c>
      <c r="Y97" s="2">
        <f t="shared" si="3"/>
        <v>-1.4462272767232314E-3</v>
      </c>
    </row>
    <row r="98" spans="23:25" x14ac:dyDescent="0.25">
      <c r="W98" s="3">
        <v>42894</v>
      </c>
      <c r="X98" s="2">
        <v>18.198399999999999</v>
      </c>
      <c r="Y98" s="2">
        <f t="shared" si="3"/>
        <v>-1.5099812611415915E-3</v>
      </c>
    </row>
    <row r="99" spans="23:25" x14ac:dyDescent="0.25">
      <c r="W99" s="3">
        <v>42893</v>
      </c>
      <c r="X99" s="2">
        <v>18.225899999999999</v>
      </c>
      <c r="Y99" s="2">
        <f t="shared" si="3"/>
        <v>-6.1980469909308014E-4</v>
      </c>
    </row>
    <row r="100" spans="23:25" x14ac:dyDescent="0.25">
      <c r="W100" s="3">
        <v>42892</v>
      </c>
      <c r="X100" s="2">
        <v>18.237200000000001</v>
      </c>
      <c r="Y100" s="2">
        <f t="shared" si="3"/>
        <v>-5.8118242248190238E-3</v>
      </c>
    </row>
    <row r="101" spans="23:25" x14ac:dyDescent="0.25">
      <c r="W101" s="3">
        <v>42891</v>
      </c>
      <c r="X101" s="2">
        <v>18.343499999999999</v>
      </c>
      <c r="Y101" s="2">
        <f t="shared" si="3"/>
        <v>-1.8242382250703796E-2</v>
      </c>
    </row>
    <row r="102" spans="23:25" x14ac:dyDescent="0.25">
      <c r="W102" s="3">
        <v>42888</v>
      </c>
      <c r="X102" s="2">
        <v>18.6812</v>
      </c>
      <c r="Y102" s="2">
        <f t="shared" si="3"/>
        <v>1.9986557258589127E-3</v>
      </c>
    </row>
    <row r="103" spans="23:25" x14ac:dyDescent="0.25">
      <c r="W103" s="3">
        <v>42887</v>
      </c>
      <c r="X103" s="2">
        <v>18.643899999999999</v>
      </c>
      <c r="Y103" s="2">
        <f t="shared" si="3"/>
        <v>1.288113575023026E-3</v>
      </c>
    </row>
    <row r="104" spans="23:25" x14ac:dyDescent="0.25">
      <c r="W104" s="3">
        <v>42886</v>
      </c>
      <c r="X104" s="2">
        <v>18.619900000000001</v>
      </c>
      <c r="Y104" s="2">
        <f t="shared" si="3"/>
        <v>-4.2231014622062307E-3</v>
      </c>
    </row>
    <row r="105" spans="23:25" x14ac:dyDescent="0.25">
      <c r="W105" s="3">
        <v>42885</v>
      </c>
      <c r="X105" s="2">
        <v>18.698699999999999</v>
      </c>
      <c r="Y105" s="2">
        <f t="shared" si="3"/>
        <v>1.2068012739877471E-2</v>
      </c>
    </row>
    <row r="106" spans="23:25" x14ac:dyDescent="0.25">
      <c r="W106" s="3">
        <v>42884</v>
      </c>
      <c r="X106" s="2">
        <v>18.474399999999999</v>
      </c>
      <c r="Y106" s="2">
        <f t="shared" si="3"/>
        <v>-2.2330308467193218E-3</v>
      </c>
    </row>
    <row r="107" spans="23:25" x14ac:dyDescent="0.25">
      <c r="W107" s="3">
        <v>42881</v>
      </c>
      <c r="X107" s="2">
        <v>18.515699999999999</v>
      </c>
      <c r="Y107" s="2">
        <f t="shared" si="3"/>
        <v>6.6452185237508008E-4</v>
      </c>
    </row>
    <row r="108" spans="23:25" x14ac:dyDescent="0.25">
      <c r="W108" s="3">
        <v>42880</v>
      </c>
      <c r="X108" s="2">
        <v>18.503399999999999</v>
      </c>
      <c r="Y108" s="2">
        <f t="shared" si="3"/>
        <v>3.2533380794080836E-3</v>
      </c>
    </row>
    <row r="109" spans="23:25" x14ac:dyDescent="0.25">
      <c r="W109" s="3">
        <v>42879</v>
      </c>
      <c r="X109" s="2">
        <v>18.443300000000001</v>
      </c>
      <c r="Y109" s="2">
        <f t="shared" si="3"/>
        <v>-1.0281341577057132E-2</v>
      </c>
    </row>
    <row r="110" spans="23:25" x14ac:dyDescent="0.25">
      <c r="W110" s="3">
        <v>42878</v>
      </c>
      <c r="X110" s="2">
        <v>18.633900000000001</v>
      </c>
      <c r="Y110" s="2">
        <f t="shared" si="3"/>
        <v>-1.5068683322890493E-3</v>
      </c>
    </row>
    <row r="111" spans="23:25" x14ac:dyDescent="0.25">
      <c r="W111" s="3">
        <v>42877</v>
      </c>
      <c r="X111" s="2">
        <v>18.661999999999999</v>
      </c>
      <c r="Y111" s="2">
        <f t="shared" si="3"/>
        <v>-3.5090007548369338E-3</v>
      </c>
    </row>
    <row r="112" spans="23:25" x14ac:dyDescent="0.25">
      <c r="W112" s="3">
        <v>42874</v>
      </c>
      <c r="X112" s="2">
        <v>18.727599999999999</v>
      </c>
      <c r="Y112" s="2">
        <f t="shared" si="3"/>
        <v>-5.8511923859466668E-3</v>
      </c>
    </row>
    <row r="113" spans="23:25" x14ac:dyDescent="0.25">
      <c r="W113" s="3">
        <v>42873</v>
      </c>
      <c r="X113" s="2">
        <v>18.837499999999999</v>
      </c>
      <c r="Y113" s="2">
        <f t="shared" si="3"/>
        <v>2.8547677230661922E-3</v>
      </c>
    </row>
    <row r="114" spans="23:25" x14ac:dyDescent="0.25">
      <c r="W114" s="3">
        <v>42872</v>
      </c>
      <c r="X114" s="2">
        <v>18.783799999999999</v>
      </c>
      <c r="Y114" s="2">
        <f t="shared" si="3"/>
        <v>7.6527986489503489E-3</v>
      </c>
    </row>
    <row r="115" spans="23:25" x14ac:dyDescent="0.25">
      <c r="W115" s="3">
        <v>42871</v>
      </c>
      <c r="X115" s="2">
        <v>18.640599999999999</v>
      </c>
      <c r="Y115" s="2">
        <f t="shared" si="3"/>
        <v>-3.3365944701542012E-3</v>
      </c>
    </row>
    <row r="116" spans="23:25" x14ac:dyDescent="0.25">
      <c r="W116" s="3">
        <v>42870</v>
      </c>
      <c r="X116" s="2">
        <v>18.7029</v>
      </c>
      <c r="Y116" s="2">
        <f t="shared" si="3"/>
        <v>-6.2734225759778894E-3</v>
      </c>
    </row>
    <row r="117" spans="23:25" x14ac:dyDescent="0.25">
      <c r="W117" s="3">
        <v>42867</v>
      </c>
      <c r="X117" s="2">
        <v>18.820599999999999</v>
      </c>
      <c r="Y117" s="2">
        <f t="shared" si="3"/>
        <v>-9.1878334065365638E-4</v>
      </c>
    </row>
    <row r="118" spans="23:25" x14ac:dyDescent="0.25">
      <c r="W118" s="3">
        <v>42866</v>
      </c>
      <c r="X118" s="2">
        <v>18.837900000000001</v>
      </c>
      <c r="Y118" s="2">
        <f t="shared" si="3"/>
        <v>-9.3941557775915653E-3</v>
      </c>
    </row>
    <row r="119" spans="23:25" x14ac:dyDescent="0.25">
      <c r="W119" s="3">
        <v>42865</v>
      </c>
      <c r="X119" s="2">
        <v>19.015699999999999</v>
      </c>
      <c r="Y119" s="2">
        <f t="shared" si="3"/>
        <v>-8.2328699098118598E-3</v>
      </c>
    </row>
    <row r="120" spans="23:25" x14ac:dyDescent="0.25">
      <c r="W120" s="3">
        <v>42864</v>
      </c>
      <c r="X120" s="2">
        <v>19.172899999999998</v>
      </c>
      <c r="Y120" s="2">
        <f t="shared" si="3"/>
        <v>-1.8082103909362534E-3</v>
      </c>
    </row>
    <row r="121" spans="23:25" x14ac:dyDescent="0.25">
      <c r="W121" s="3">
        <v>42863</v>
      </c>
      <c r="X121" s="2">
        <v>19.207599999999999</v>
      </c>
      <c r="Y121" s="2">
        <f t="shared" si="3"/>
        <v>1.1498833356651077E-2</v>
      </c>
    </row>
    <row r="122" spans="23:25" x14ac:dyDescent="0.25">
      <c r="W122" s="3">
        <v>42860</v>
      </c>
      <c r="X122" s="2">
        <v>18.988</v>
      </c>
      <c r="Y122" s="2">
        <f t="shared" si="3"/>
        <v>-3.2021564343074965E-3</v>
      </c>
    </row>
    <row r="123" spans="23:25" x14ac:dyDescent="0.25">
      <c r="W123" s="3">
        <v>42859</v>
      </c>
      <c r="X123" s="2">
        <v>19.0489</v>
      </c>
      <c r="Y123" s="2">
        <f t="shared" si="3"/>
        <v>9.764615589826435E-3</v>
      </c>
    </row>
    <row r="124" spans="23:25" x14ac:dyDescent="0.25">
      <c r="W124" s="3">
        <v>42858</v>
      </c>
      <c r="X124" s="2">
        <v>18.863800000000001</v>
      </c>
      <c r="Y124" s="2">
        <f t="shared" si="3"/>
        <v>4.9955462929157065E-3</v>
      </c>
    </row>
    <row r="125" spans="23:25" x14ac:dyDescent="0.25">
      <c r="W125" s="3">
        <v>42857</v>
      </c>
      <c r="X125" s="2">
        <v>18.7698</v>
      </c>
      <c r="Y125" s="2">
        <f t="shared" si="3"/>
        <v>1.546229907163812E-3</v>
      </c>
    </row>
    <row r="126" spans="23:25" x14ac:dyDescent="0.25">
      <c r="W126" s="3">
        <v>42856</v>
      </c>
      <c r="X126" s="2">
        <v>18.7408</v>
      </c>
      <c r="Y126" s="2">
        <f t="shared" si="3"/>
        <v>-4.249049293256142E-3</v>
      </c>
    </row>
    <row r="127" spans="23:25" x14ac:dyDescent="0.25">
      <c r="W127" s="3">
        <v>42853</v>
      </c>
      <c r="X127" s="2">
        <v>18.820599999999999</v>
      </c>
      <c r="Y127" s="2">
        <f t="shared" si="3"/>
        <v>-1.0907008431534493E-2</v>
      </c>
    </row>
    <row r="128" spans="23:25" x14ac:dyDescent="0.25">
      <c r="W128" s="3">
        <v>42852</v>
      </c>
      <c r="X128" s="2">
        <v>19.027000000000001</v>
      </c>
      <c r="Y128" s="2">
        <f t="shared" si="3"/>
        <v>-8.5823960778464714E-3</v>
      </c>
    </row>
    <row r="129" spans="23:25" x14ac:dyDescent="0.25">
      <c r="W129" s="3">
        <v>42851</v>
      </c>
      <c r="X129" s="2">
        <v>19.190999999999999</v>
      </c>
      <c r="Y129" s="2">
        <f t="shared" si="3"/>
        <v>1.723908777252272E-2</v>
      </c>
    </row>
    <row r="130" spans="23:25" x14ac:dyDescent="0.25">
      <c r="W130" s="3">
        <v>42850</v>
      </c>
      <c r="X130" s="2">
        <v>18.863</v>
      </c>
      <c r="Y130" s="2">
        <f t="shared" si="3"/>
        <v>7.0544590224415173E-3</v>
      </c>
    </row>
    <row r="131" spans="23:25" x14ac:dyDescent="0.25">
      <c r="W131" s="3">
        <v>42849</v>
      </c>
      <c r="X131" s="2">
        <v>18.730399999999999</v>
      </c>
      <c r="Y131" s="2">
        <f t="shared" si="3"/>
        <v>-4.3045647901936782E-3</v>
      </c>
    </row>
    <row r="132" spans="23:25" x14ac:dyDescent="0.25">
      <c r="W132" s="3">
        <v>42846</v>
      </c>
      <c r="X132" s="2">
        <v>18.811199999999999</v>
      </c>
      <c r="Y132" s="2">
        <f t="shared" si="3"/>
        <v>1.122301740350993E-3</v>
      </c>
    </row>
    <row r="133" spans="23:25" x14ac:dyDescent="0.25">
      <c r="W133" s="3">
        <v>42845</v>
      </c>
      <c r="X133" s="2">
        <v>18.790099999999999</v>
      </c>
      <c r="Y133" s="2">
        <f t="shared" si="3"/>
        <v>-2.5406625763942925E-3</v>
      </c>
    </row>
    <row r="134" spans="23:25" x14ac:dyDescent="0.25">
      <c r="W134" s="3">
        <v>42844</v>
      </c>
      <c r="X134" s="2">
        <v>18.837900000000001</v>
      </c>
      <c r="Y134" s="2">
        <f t="shared" ref="Y134:Y197" si="4">LN(X134/X135)</f>
        <v>1.3171689763555278E-2</v>
      </c>
    </row>
    <row r="135" spans="23:25" x14ac:dyDescent="0.25">
      <c r="W135" s="3">
        <v>42843</v>
      </c>
      <c r="X135" s="2">
        <v>18.5914</v>
      </c>
      <c r="Y135" s="2">
        <f t="shared" si="4"/>
        <v>5.0797389256715614E-3</v>
      </c>
    </row>
    <row r="136" spans="23:25" x14ac:dyDescent="0.25">
      <c r="W136" s="3">
        <v>42842</v>
      </c>
      <c r="X136" s="2">
        <v>18.497199999999999</v>
      </c>
      <c r="Y136" s="2">
        <f t="shared" si="4"/>
        <v>-1.2858541625085107E-3</v>
      </c>
    </row>
    <row r="137" spans="23:25" x14ac:dyDescent="0.25">
      <c r="W137" s="3">
        <v>42839</v>
      </c>
      <c r="X137" s="2">
        <v>18.521000000000001</v>
      </c>
      <c r="Y137" s="2">
        <f t="shared" si="4"/>
        <v>-3.2343298099528944E-3</v>
      </c>
    </row>
    <row r="138" spans="23:25" x14ac:dyDescent="0.25">
      <c r="W138" s="3">
        <v>42838</v>
      </c>
      <c r="X138" s="2">
        <v>18.581</v>
      </c>
      <c r="Y138" s="2">
        <f t="shared" si="4"/>
        <v>1.605076262528667E-3</v>
      </c>
    </row>
    <row r="139" spans="23:25" x14ac:dyDescent="0.25">
      <c r="W139" s="3">
        <v>42837</v>
      </c>
      <c r="X139" s="2">
        <v>18.551200000000001</v>
      </c>
      <c r="Y139" s="2">
        <f t="shared" si="4"/>
        <v>-1.2252671964219695E-2</v>
      </c>
    </row>
    <row r="140" spans="23:25" x14ac:dyDescent="0.25">
      <c r="W140" s="3">
        <v>42836</v>
      </c>
      <c r="X140" s="2">
        <v>18.779900000000001</v>
      </c>
      <c r="Y140" s="2">
        <f t="shared" si="4"/>
        <v>5.2266555016515443E-3</v>
      </c>
    </row>
    <row r="141" spans="23:25" x14ac:dyDescent="0.25">
      <c r="W141" s="3">
        <v>42835</v>
      </c>
      <c r="X141" s="2">
        <v>18.681999999999999</v>
      </c>
      <c r="Y141" s="2">
        <f t="shared" si="4"/>
        <v>8.4609169612264031E-4</v>
      </c>
    </row>
    <row r="142" spans="23:25" x14ac:dyDescent="0.25">
      <c r="W142" s="3">
        <v>42832</v>
      </c>
      <c r="X142" s="2">
        <v>18.6662</v>
      </c>
      <c r="Y142" s="2">
        <f t="shared" si="4"/>
        <v>-4.3620104444582483E-3</v>
      </c>
    </row>
    <row r="143" spans="23:25" x14ac:dyDescent="0.25">
      <c r="W143" s="3">
        <v>42831</v>
      </c>
      <c r="X143" s="2">
        <v>18.747800000000002</v>
      </c>
      <c r="Y143" s="2">
        <f t="shared" si="4"/>
        <v>-4.3855517625737547E-3</v>
      </c>
    </row>
    <row r="144" spans="23:25" x14ac:dyDescent="0.25">
      <c r="W144" s="3">
        <v>42830</v>
      </c>
      <c r="X144" s="2">
        <v>18.830200000000001</v>
      </c>
      <c r="Y144" s="2">
        <f t="shared" si="4"/>
        <v>2.3900637198540349E-4</v>
      </c>
    </row>
    <row r="145" spans="23:25" x14ac:dyDescent="0.25">
      <c r="W145" s="3">
        <v>42829</v>
      </c>
      <c r="X145" s="2">
        <v>18.825700000000001</v>
      </c>
      <c r="Y145" s="2">
        <f t="shared" si="4"/>
        <v>8.1925264470398395E-3</v>
      </c>
    </row>
    <row r="146" spans="23:25" x14ac:dyDescent="0.25">
      <c r="W146" s="3">
        <v>42828</v>
      </c>
      <c r="X146" s="2">
        <v>18.6721</v>
      </c>
      <c r="Y146" s="2">
        <f t="shared" si="4"/>
        <v>-2.8237577925433912E-3</v>
      </c>
    </row>
    <row r="147" spans="23:25" x14ac:dyDescent="0.25">
      <c r="W147" s="3">
        <v>42825</v>
      </c>
      <c r="X147" s="2">
        <v>18.724900000000002</v>
      </c>
      <c r="Y147" s="2">
        <f t="shared" si="4"/>
        <v>5.5556447312184057E-4</v>
      </c>
    </row>
    <row r="148" spans="23:25" x14ac:dyDescent="0.25">
      <c r="W148" s="3">
        <v>42824</v>
      </c>
      <c r="X148" s="2">
        <v>18.714500000000001</v>
      </c>
      <c r="Y148" s="2">
        <f t="shared" si="4"/>
        <v>4.1153033746403215E-4</v>
      </c>
    </row>
    <row r="149" spans="23:25" x14ac:dyDescent="0.25">
      <c r="W149" s="3">
        <v>42823</v>
      </c>
      <c r="X149" s="2">
        <v>18.706800000000001</v>
      </c>
      <c r="Y149" s="2">
        <f t="shared" si="4"/>
        <v>-1.7108567519663127E-2</v>
      </c>
    </row>
    <row r="150" spans="23:25" x14ac:dyDescent="0.25">
      <c r="W150" s="3">
        <v>42822</v>
      </c>
      <c r="X150" s="2">
        <v>19.029599999999999</v>
      </c>
      <c r="Y150" s="2">
        <f t="shared" si="4"/>
        <v>7.2676961579649724E-3</v>
      </c>
    </row>
    <row r="151" spans="23:25" x14ac:dyDescent="0.25">
      <c r="W151" s="3">
        <v>42821</v>
      </c>
      <c r="X151" s="2">
        <v>18.8918</v>
      </c>
      <c r="Y151" s="2">
        <f t="shared" si="4"/>
        <v>7.1129684724083719E-3</v>
      </c>
    </row>
    <row r="152" spans="23:25" x14ac:dyDescent="0.25">
      <c r="W152" s="3">
        <v>42818</v>
      </c>
      <c r="X152" s="2">
        <v>18.757899999999999</v>
      </c>
      <c r="Y152" s="2">
        <f t="shared" si="4"/>
        <v>-9.0590087899983657E-3</v>
      </c>
    </row>
    <row r="153" spans="23:25" x14ac:dyDescent="0.25">
      <c r="W153" s="3">
        <v>42817</v>
      </c>
      <c r="X153" s="2">
        <v>18.928599999999999</v>
      </c>
      <c r="Y153" s="2">
        <f t="shared" si="4"/>
        <v>-5.1482267527292397E-3</v>
      </c>
    </row>
    <row r="154" spans="23:25" x14ac:dyDescent="0.25">
      <c r="W154" s="3">
        <v>42816</v>
      </c>
      <c r="X154" s="2">
        <v>19.026299999999999</v>
      </c>
      <c r="Y154" s="2">
        <f t="shared" si="4"/>
        <v>-3.860866880268318E-3</v>
      </c>
    </row>
    <row r="155" spans="23:25" x14ac:dyDescent="0.25">
      <c r="W155" s="3">
        <v>42815</v>
      </c>
      <c r="X155" s="2">
        <v>19.099900000000002</v>
      </c>
      <c r="Y155" s="2">
        <f t="shared" si="4"/>
        <v>5.1757015583255338E-3</v>
      </c>
    </row>
    <row r="156" spans="23:25" x14ac:dyDescent="0.25">
      <c r="W156" s="3">
        <v>42814</v>
      </c>
      <c r="X156" s="2">
        <v>19.001300000000001</v>
      </c>
      <c r="Y156" s="2">
        <f t="shared" si="4"/>
        <v>-3.9865068486611933E-3</v>
      </c>
    </row>
    <row r="157" spans="23:25" x14ac:dyDescent="0.25">
      <c r="W157" s="3">
        <v>42811</v>
      </c>
      <c r="X157" s="2">
        <v>19.077200000000001</v>
      </c>
      <c r="Y157" s="2">
        <f t="shared" si="4"/>
        <v>-9.8168361772377373E-3</v>
      </c>
    </row>
    <row r="158" spans="23:25" x14ac:dyDescent="0.25">
      <c r="W158" s="3">
        <v>42810</v>
      </c>
      <c r="X158" s="2">
        <v>19.2654</v>
      </c>
      <c r="Y158" s="2">
        <f t="shared" si="4"/>
        <v>2.2812967029880193E-3</v>
      </c>
    </row>
    <row r="159" spans="23:25" x14ac:dyDescent="0.25">
      <c r="W159" s="3">
        <v>42809</v>
      </c>
      <c r="X159" s="2">
        <v>19.221499999999999</v>
      </c>
      <c r="Y159" s="2">
        <f t="shared" si="4"/>
        <v>-2.291266004514755E-2</v>
      </c>
    </row>
    <row r="160" spans="23:25" x14ac:dyDescent="0.25">
      <c r="W160" s="3">
        <v>42808</v>
      </c>
      <c r="X160" s="2">
        <v>19.667000000000002</v>
      </c>
      <c r="Y160" s="2">
        <f t="shared" si="4"/>
        <v>2.5098843000212886E-3</v>
      </c>
    </row>
    <row r="161" spans="23:25" x14ac:dyDescent="0.25">
      <c r="W161" s="3">
        <v>42807</v>
      </c>
      <c r="X161" s="2">
        <v>19.617699999999999</v>
      </c>
      <c r="Y161" s="2">
        <f t="shared" si="4"/>
        <v>4.639744336451753E-4</v>
      </c>
    </row>
    <row r="162" spans="23:25" x14ac:dyDescent="0.25">
      <c r="W162" s="3">
        <v>42804</v>
      </c>
      <c r="X162" s="2">
        <v>19.608599999999999</v>
      </c>
      <c r="Y162" s="2">
        <f t="shared" si="4"/>
        <v>-1.161592220441893E-2</v>
      </c>
    </row>
    <row r="163" spans="23:25" x14ac:dyDescent="0.25">
      <c r="W163" s="3">
        <v>42803</v>
      </c>
      <c r="X163" s="2">
        <v>19.837700000000002</v>
      </c>
      <c r="Y163" s="2">
        <f t="shared" si="4"/>
        <v>8.4132799625032655E-3</v>
      </c>
    </row>
    <row r="164" spans="23:25" x14ac:dyDescent="0.25">
      <c r="W164" s="3">
        <v>42802</v>
      </c>
      <c r="X164" s="2">
        <v>19.671500000000002</v>
      </c>
      <c r="Y164" s="2">
        <f t="shared" si="4"/>
        <v>9.0333836122636103E-3</v>
      </c>
    </row>
    <row r="165" spans="23:25" x14ac:dyDescent="0.25">
      <c r="W165" s="3">
        <v>42801</v>
      </c>
      <c r="X165" s="2">
        <v>19.494599999999998</v>
      </c>
      <c r="Y165" s="2">
        <f t="shared" si="4"/>
        <v>-6.0806005071861154E-3</v>
      </c>
    </row>
    <row r="166" spans="23:25" x14ac:dyDescent="0.25">
      <c r="W166" s="3">
        <v>42800</v>
      </c>
      <c r="X166" s="2">
        <v>19.613499999999998</v>
      </c>
      <c r="Y166" s="2">
        <f t="shared" si="4"/>
        <v>5.2909500146686439E-3</v>
      </c>
    </row>
    <row r="167" spans="23:25" x14ac:dyDescent="0.25">
      <c r="W167" s="3">
        <v>42797</v>
      </c>
      <c r="X167" s="2">
        <v>19.510000000000002</v>
      </c>
      <c r="Y167" s="2">
        <f t="shared" si="4"/>
        <v>-2.4755117668929395E-2</v>
      </c>
    </row>
    <row r="168" spans="23:25" x14ac:dyDescent="0.25">
      <c r="W168" s="3">
        <v>42796</v>
      </c>
      <c r="X168" s="2">
        <v>19.998999999999999</v>
      </c>
      <c r="Y168" s="2">
        <f t="shared" si="4"/>
        <v>9.4752199750297618E-3</v>
      </c>
    </row>
    <row r="169" spans="23:25" x14ac:dyDescent="0.25">
      <c r="W169" s="3">
        <v>42795</v>
      </c>
      <c r="X169" s="2">
        <v>19.810400000000001</v>
      </c>
      <c r="Y169" s="2">
        <f t="shared" si="4"/>
        <v>-1.4960423715010919E-2</v>
      </c>
    </row>
    <row r="170" spans="23:25" x14ac:dyDescent="0.25">
      <c r="W170" s="3">
        <v>42794</v>
      </c>
      <c r="X170" s="2">
        <v>20.109000000000002</v>
      </c>
      <c r="Y170" s="2">
        <f t="shared" si="4"/>
        <v>9.8951332120326956E-3</v>
      </c>
    </row>
    <row r="171" spans="23:25" x14ac:dyDescent="0.25">
      <c r="W171" s="3">
        <v>42793</v>
      </c>
      <c r="X171" s="2">
        <v>19.911000000000001</v>
      </c>
      <c r="Y171" s="2">
        <f t="shared" si="4"/>
        <v>-2.5111431980714292E-5</v>
      </c>
    </row>
    <row r="172" spans="23:25" x14ac:dyDescent="0.25">
      <c r="W172" s="3">
        <v>42790</v>
      </c>
      <c r="X172" s="2">
        <v>19.9115</v>
      </c>
      <c r="Y172" s="2">
        <f t="shared" si="4"/>
        <v>1.2360434689870593E-2</v>
      </c>
    </row>
    <row r="173" spans="23:25" x14ac:dyDescent="0.25">
      <c r="W173" s="3">
        <v>42789</v>
      </c>
      <c r="X173" s="2">
        <v>19.666899999999998</v>
      </c>
      <c r="Y173" s="2">
        <f t="shared" si="4"/>
        <v>-1.2119338908381131E-2</v>
      </c>
    </row>
    <row r="174" spans="23:25" x14ac:dyDescent="0.25">
      <c r="W174" s="3">
        <v>42788</v>
      </c>
      <c r="X174" s="2">
        <v>19.906700000000001</v>
      </c>
      <c r="Y174" s="2">
        <f t="shared" si="4"/>
        <v>-5.3656771310483702E-3</v>
      </c>
    </row>
    <row r="175" spans="23:25" x14ac:dyDescent="0.25">
      <c r="W175" s="3">
        <v>42787</v>
      </c>
      <c r="X175" s="2">
        <v>20.0138</v>
      </c>
      <c r="Y175" s="2">
        <f t="shared" si="4"/>
        <v>-1.7729555964303409E-2</v>
      </c>
    </row>
    <row r="176" spans="23:25" x14ac:dyDescent="0.25">
      <c r="W176" s="3">
        <v>42786</v>
      </c>
      <c r="X176" s="2">
        <v>20.3718</v>
      </c>
      <c r="Y176" s="2">
        <f t="shared" si="4"/>
        <v>-2.8136583842594625E-3</v>
      </c>
    </row>
    <row r="177" spans="23:25" x14ac:dyDescent="0.25">
      <c r="W177" s="3">
        <v>42783</v>
      </c>
      <c r="X177" s="2">
        <v>20.429200000000002</v>
      </c>
      <c r="Y177" s="2">
        <f t="shared" si="4"/>
        <v>2.4014086728850271E-3</v>
      </c>
    </row>
    <row r="178" spans="23:25" x14ac:dyDescent="0.25">
      <c r="W178" s="3">
        <v>42782</v>
      </c>
      <c r="X178" s="2">
        <v>20.380199999999999</v>
      </c>
      <c r="Y178" s="2">
        <f t="shared" si="4"/>
        <v>5.1851057012732319E-3</v>
      </c>
    </row>
    <row r="179" spans="23:25" x14ac:dyDescent="0.25">
      <c r="W179" s="3">
        <v>42781</v>
      </c>
      <c r="X179" s="2">
        <v>20.274799999999999</v>
      </c>
      <c r="Y179" s="2">
        <f t="shared" si="4"/>
        <v>7.0555790105047706E-4</v>
      </c>
    </row>
    <row r="180" spans="23:25" x14ac:dyDescent="0.25">
      <c r="W180" s="3">
        <v>42780</v>
      </c>
      <c r="X180" s="2">
        <v>20.2605</v>
      </c>
      <c r="Y180" s="2">
        <f t="shared" si="4"/>
        <v>-1.0754068343071868E-3</v>
      </c>
    </row>
    <row r="181" spans="23:25" x14ac:dyDescent="0.25">
      <c r="W181" s="3">
        <v>42779</v>
      </c>
      <c r="X181" s="2">
        <v>20.282299999999999</v>
      </c>
      <c r="Y181" s="2">
        <f t="shared" si="4"/>
        <v>-3.1406628093811674E-3</v>
      </c>
    </row>
    <row r="182" spans="23:25" x14ac:dyDescent="0.25">
      <c r="W182" s="3">
        <v>42776</v>
      </c>
      <c r="X182" s="2">
        <v>20.3461</v>
      </c>
      <c r="Y182" s="2">
        <f t="shared" si="4"/>
        <v>-2.1132038460320541E-4</v>
      </c>
    </row>
    <row r="183" spans="23:25" x14ac:dyDescent="0.25">
      <c r="W183" s="3">
        <v>42775</v>
      </c>
      <c r="X183" s="2">
        <v>20.3504</v>
      </c>
      <c r="Y183" s="2">
        <f t="shared" si="4"/>
        <v>-6.3140521845851559E-3</v>
      </c>
    </row>
    <row r="184" spans="23:25" x14ac:dyDescent="0.25">
      <c r="W184" s="3">
        <v>42774</v>
      </c>
      <c r="X184" s="2">
        <v>20.479299999999999</v>
      </c>
      <c r="Y184" s="2">
        <f t="shared" si="4"/>
        <v>-6.8856552207405882E-3</v>
      </c>
    </row>
    <row r="185" spans="23:25" x14ac:dyDescent="0.25">
      <c r="W185" s="3">
        <v>42773</v>
      </c>
      <c r="X185" s="2">
        <v>20.620799999999999</v>
      </c>
      <c r="Y185" s="2">
        <f t="shared" si="4"/>
        <v>2.7874785556922287E-3</v>
      </c>
    </row>
    <row r="186" spans="23:25" x14ac:dyDescent="0.25">
      <c r="W186" s="3">
        <v>42772</v>
      </c>
      <c r="X186" s="2">
        <v>20.563400000000001</v>
      </c>
      <c r="Y186" s="2">
        <f t="shared" si="4"/>
        <v>9.7883571406466082E-3</v>
      </c>
    </row>
    <row r="187" spans="23:25" x14ac:dyDescent="0.25">
      <c r="W187" s="3">
        <v>42769</v>
      </c>
      <c r="X187" s="2">
        <v>20.363099999999999</v>
      </c>
      <c r="Y187" s="2">
        <f t="shared" si="4"/>
        <v>-9.6327287420406634E-3</v>
      </c>
    </row>
    <row r="188" spans="23:25" x14ac:dyDescent="0.25">
      <c r="W188" s="3">
        <v>42768</v>
      </c>
      <c r="X188" s="2">
        <v>20.560200000000002</v>
      </c>
      <c r="Y188" s="2">
        <f t="shared" si="4"/>
        <v>-7.1339561443353348E-3</v>
      </c>
    </row>
    <row r="189" spans="23:25" x14ac:dyDescent="0.25">
      <c r="W189" s="3">
        <v>42767</v>
      </c>
      <c r="X189" s="2">
        <v>20.7074</v>
      </c>
      <c r="Y189" s="2">
        <f t="shared" si="4"/>
        <v>-6.0087422840666297E-3</v>
      </c>
    </row>
    <row r="190" spans="23:25" x14ac:dyDescent="0.25">
      <c r="W190" s="3">
        <v>42766</v>
      </c>
      <c r="X190" s="2">
        <v>20.8322</v>
      </c>
      <c r="Y190" s="2">
        <f t="shared" si="4"/>
        <v>2.3212180712231761E-3</v>
      </c>
    </row>
    <row r="191" spans="23:25" x14ac:dyDescent="0.25">
      <c r="W191" s="3">
        <v>42765</v>
      </c>
      <c r="X191" s="2">
        <v>20.783899999999999</v>
      </c>
      <c r="Y191" s="2">
        <f t="shared" si="4"/>
        <v>-4.9147931195058364E-3</v>
      </c>
    </row>
    <row r="192" spans="23:25" x14ac:dyDescent="0.25">
      <c r="W192" s="3">
        <v>42762</v>
      </c>
      <c r="X192" s="2">
        <v>20.886299999999999</v>
      </c>
      <c r="Y192" s="2">
        <f t="shared" si="4"/>
        <v>-1.5563185561172622E-2</v>
      </c>
    </row>
    <row r="193" spans="23:25" x14ac:dyDescent="0.25">
      <c r="W193" s="3">
        <v>42761</v>
      </c>
      <c r="X193" s="2">
        <v>21.213899999999999</v>
      </c>
      <c r="Y193" s="2">
        <f t="shared" si="4"/>
        <v>6.7162278483199368E-3</v>
      </c>
    </row>
    <row r="194" spans="23:25" x14ac:dyDescent="0.25">
      <c r="W194" s="3">
        <v>42760</v>
      </c>
      <c r="X194" s="2">
        <v>21.071899999999999</v>
      </c>
      <c r="Y194" s="2">
        <f t="shared" si="4"/>
        <v>-2.13814977469215E-2</v>
      </c>
    </row>
    <row r="195" spans="23:25" x14ac:dyDescent="0.25">
      <c r="W195" s="3">
        <v>42759</v>
      </c>
      <c r="X195" s="2">
        <v>21.5273</v>
      </c>
      <c r="Y195" s="2">
        <f t="shared" si="4"/>
        <v>6.4965555459972199E-3</v>
      </c>
    </row>
    <row r="196" spans="23:25" x14ac:dyDescent="0.25">
      <c r="W196" s="3">
        <v>42758</v>
      </c>
      <c r="X196" s="2">
        <v>21.387899999999998</v>
      </c>
      <c r="Y196" s="2">
        <f t="shared" si="4"/>
        <v>-9.2983664940381478E-3</v>
      </c>
    </row>
    <row r="197" spans="23:25" x14ac:dyDescent="0.25">
      <c r="W197" s="3">
        <v>42755</v>
      </c>
      <c r="X197" s="2">
        <v>21.587700000000002</v>
      </c>
      <c r="Y197" s="2">
        <f t="shared" si="4"/>
        <v>-1.6893969559363876E-2</v>
      </c>
    </row>
    <row r="198" spans="23:25" x14ac:dyDescent="0.25">
      <c r="W198" s="3">
        <v>42754</v>
      </c>
      <c r="X198" s="2">
        <v>21.955500000000001</v>
      </c>
      <c r="Y198" s="2">
        <f t="shared" ref="Y198:Y261" si="5">LN(X198/X199)</f>
        <v>5.0102596463805446E-5</v>
      </c>
    </row>
    <row r="199" spans="23:25" x14ac:dyDescent="0.25">
      <c r="W199" s="3">
        <v>42753</v>
      </c>
      <c r="X199" s="2">
        <v>21.9544</v>
      </c>
      <c r="Y199" s="2">
        <f t="shared" si="5"/>
        <v>2.0547265509656833E-2</v>
      </c>
    </row>
    <row r="200" spans="23:25" x14ac:dyDescent="0.25">
      <c r="W200" s="3">
        <v>42752</v>
      </c>
      <c r="X200" s="2">
        <v>21.507899999999999</v>
      </c>
      <c r="Y200" s="2">
        <f t="shared" si="5"/>
        <v>-1.056336451243243E-2</v>
      </c>
    </row>
    <row r="201" spans="23:25" x14ac:dyDescent="0.25">
      <c r="W201" s="3">
        <v>42751</v>
      </c>
      <c r="X201" s="2">
        <v>21.7363</v>
      </c>
      <c r="Y201" s="2">
        <f t="shared" si="5"/>
        <v>1.2024359924037316E-2</v>
      </c>
    </row>
    <row r="202" spans="23:25" x14ac:dyDescent="0.25">
      <c r="W202" s="3">
        <v>42748</v>
      </c>
      <c r="X202" s="2">
        <v>21.476500000000001</v>
      </c>
      <c r="Y202" s="2">
        <f t="shared" si="5"/>
        <v>-1.4023620633948469E-2</v>
      </c>
    </row>
    <row r="203" spans="23:25" x14ac:dyDescent="0.25">
      <c r="W203" s="3">
        <v>42747</v>
      </c>
      <c r="X203" s="2">
        <v>21.779800000000002</v>
      </c>
      <c r="Y203" s="2">
        <f t="shared" si="5"/>
        <v>-3.5566022476033882E-3</v>
      </c>
    </row>
    <row r="204" spans="23:25" x14ac:dyDescent="0.25">
      <c r="W204" s="3">
        <v>42746</v>
      </c>
      <c r="X204" s="2">
        <v>21.857399999999998</v>
      </c>
      <c r="Y204" s="2">
        <f t="shared" si="5"/>
        <v>2.3222749483102372E-3</v>
      </c>
    </row>
    <row r="205" spans="23:25" x14ac:dyDescent="0.25">
      <c r="W205" s="3">
        <v>42745</v>
      </c>
      <c r="X205" s="2">
        <v>21.806699999999999</v>
      </c>
      <c r="Y205" s="2">
        <f t="shared" si="5"/>
        <v>1.9817485225485456E-2</v>
      </c>
    </row>
    <row r="206" spans="23:25" x14ac:dyDescent="0.25">
      <c r="W206" s="3">
        <v>42744</v>
      </c>
      <c r="X206" s="2">
        <v>21.378799999999998</v>
      </c>
      <c r="Y206" s="2">
        <f t="shared" si="5"/>
        <v>7.3755337222030301E-3</v>
      </c>
    </row>
    <row r="207" spans="23:25" x14ac:dyDescent="0.25">
      <c r="W207" s="3">
        <v>42741</v>
      </c>
      <c r="X207" s="2">
        <v>21.221699999999998</v>
      </c>
      <c r="Y207" s="2">
        <f t="shared" si="5"/>
        <v>-9.4221964617032406E-3</v>
      </c>
    </row>
    <row r="208" spans="23:25" x14ac:dyDescent="0.25">
      <c r="W208" s="3">
        <v>42740</v>
      </c>
      <c r="X208" s="2">
        <v>21.422599999999999</v>
      </c>
      <c r="Y208" s="2">
        <f t="shared" si="5"/>
        <v>-1.0870453733817112E-3</v>
      </c>
    </row>
    <row r="209" spans="23:25" x14ac:dyDescent="0.25">
      <c r="W209" s="3">
        <v>42739</v>
      </c>
      <c r="X209" s="2">
        <v>21.445900000000002</v>
      </c>
      <c r="Y209" s="2">
        <f t="shared" si="5"/>
        <v>1.5777148914686064E-2</v>
      </c>
    </row>
    <row r="210" spans="23:25" x14ac:dyDescent="0.25">
      <c r="W210" s="3">
        <v>42738</v>
      </c>
      <c r="X210" s="2">
        <v>21.110199999999999</v>
      </c>
      <c r="Y210" s="2">
        <f t="shared" si="5"/>
        <v>1.8010409492262975E-2</v>
      </c>
    </row>
    <row r="211" spans="23:25" x14ac:dyDescent="0.25">
      <c r="W211" s="3">
        <v>42737</v>
      </c>
      <c r="X211" s="2">
        <v>20.7334</v>
      </c>
      <c r="Y211" s="2">
        <f t="shared" si="5"/>
        <v>2.9907912795341344E-4</v>
      </c>
    </row>
    <row r="212" spans="23:25" x14ac:dyDescent="0.25">
      <c r="W212" s="3">
        <v>42734</v>
      </c>
      <c r="X212" s="2">
        <v>20.7272</v>
      </c>
      <c r="Y212" s="2">
        <f t="shared" si="5"/>
        <v>-4.3420262313505513E-5</v>
      </c>
    </row>
    <row r="213" spans="23:25" x14ac:dyDescent="0.25">
      <c r="W213" s="3">
        <v>42733</v>
      </c>
      <c r="X213" s="2">
        <v>20.728100000000001</v>
      </c>
      <c r="Y213" s="2">
        <f t="shared" si="5"/>
        <v>-1.2631864831259862E-3</v>
      </c>
    </row>
    <row r="214" spans="23:25" x14ac:dyDescent="0.25">
      <c r="W214" s="3">
        <v>42732</v>
      </c>
      <c r="X214" s="2">
        <v>20.754300000000001</v>
      </c>
      <c r="Y214" s="2">
        <f t="shared" si="5"/>
        <v>-2.4088491598783617E-4</v>
      </c>
    </row>
    <row r="215" spans="23:25" x14ac:dyDescent="0.25">
      <c r="W215" s="3">
        <v>42731</v>
      </c>
      <c r="X215" s="2">
        <v>20.7593</v>
      </c>
      <c r="Y215" s="2">
        <f t="shared" si="5"/>
        <v>6.0153681522515942E-3</v>
      </c>
    </row>
    <row r="216" spans="23:25" x14ac:dyDescent="0.25">
      <c r="W216" s="3">
        <v>42730</v>
      </c>
      <c r="X216" s="2">
        <v>20.634799999999998</v>
      </c>
      <c r="Y216" s="2">
        <f t="shared" si="5"/>
        <v>1.2268363470011696E-3</v>
      </c>
    </row>
    <row r="217" spans="23:25" x14ac:dyDescent="0.25">
      <c r="W217" s="3">
        <v>42727</v>
      </c>
      <c r="X217" s="2">
        <v>20.609500000000001</v>
      </c>
      <c r="Y217" s="2">
        <f t="shared" si="5"/>
        <v>-7.2373873695394855E-3</v>
      </c>
    </row>
    <row r="218" spans="23:25" x14ac:dyDescent="0.25">
      <c r="W218" s="3">
        <v>42726</v>
      </c>
      <c r="X218" s="2">
        <v>20.7592</v>
      </c>
      <c r="Y218" s="2">
        <f t="shared" si="5"/>
        <v>9.7442266172083399E-3</v>
      </c>
    </row>
    <row r="219" spans="23:25" x14ac:dyDescent="0.25">
      <c r="W219" s="3">
        <v>42725</v>
      </c>
      <c r="X219" s="2">
        <v>20.5579</v>
      </c>
      <c r="Y219" s="2">
        <f t="shared" si="5"/>
        <v>4.8566271751449867E-3</v>
      </c>
    </row>
    <row r="220" spans="23:25" x14ac:dyDescent="0.25">
      <c r="W220" s="3">
        <v>42724</v>
      </c>
      <c r="X220" s="2">
        <v>20.458300000000001</v>
      </c>
      <c r="Y220" s="2">
        <f t="shared" si="5"/>
        <v>3.51575103597073E-3</v>
      </c>
    </row>
    <row r="221" spans="23:25" x14ac:dyDescent="0.25">
      <c r="W221" s="3">
        <v>42723</v>
      </c>
      <c r="X221" s="2">
        <v>20.386500000000002</v>
      </c>
      <c r="Y221" s="2">
        <f t="shared" si="5"/>
        <v>-2.5963861154029168E-3</v>
      </c>
    </row>
    <row r="222" spans="23:25" x14ac:dyDescent="0.25">
      <c r="W222" s="3">
        <v>42720</v>
      </c>
      <c r="X222" s="2">
        <v>20.439499999999999</v>
      </c>
      <c r="Y222" s="2">
        <f t="shared" si="5"/>
        <v>5.2437939157250766E-3</v>
      </c>
    </row>
    <row r="223" spans="23:25" x14ac:dyDescent="0.25">
      <c r="W223" s="3">
        <v>42719</v>
      </c>
      <c r="X223" s="2">
        <v>20.332599999999999</v>
      </c>
      <c r="Y223" s="2">
        <f t="shared" si="5"/>
        <v>-6.7739712112845629E-3</v>
      </c>
    </row>
    <row r="224" spans="23:25" x14ac:dyDescent="0.25">
      <c r="W224" s="3">
        <v>42718</v>
      </c>
      <c r="X224" s="2">
        <v>20.470800000000001</v>
      </c>
      <c r="Y224" s="2">
        <f t="shared" si="5"/>
        <v>9.4136126498104451E-3</v>
      </c>
    </row>
    <row r="225" spans="23:25" x14ac:dyDescent="0.25">
      <c r="W225" s="3">
        <v>42717</v>
      </c>
      <c r="X225" s="2">
        <v>20.279</v>
      </c>
      <c r="Y225" s="2">
        <f t="shared" si="5"/>
        <v>3.1906461202824677E-3</v>
      </c>
    </row>
    <row r="226" spans="23:25" x14ac:dyDescent="0.25">
      <c r="W226" s="3">
        <v>42716</v>
      </c>
      <c r="X226" s="2">
        <v>20.214400000000001</v>
      </c>
      <c r="Y226" s="2">
        <f t="shared" si="5"/>
        <v>-8.6199362418521823E-3</v>
      </c>
    </row>
    <row r="227" spans="23:25" x14ac:dyDescent="0.25">
      <c r="W227" s="3">
        <v>42713</v>
      </c>
      <c r="X227" s="2">
        <v>20.389399999999998</v>
      </c>
      <c r="Y227" s="2">
        <f t="shared" si="5"/>
        <v>3.5473400240470135E-3</v>
      </c>
    </row>
    <row r="228" spans="23:25" x14ac:dyDescent="0.25">
      <c r="W228" s="3">
        <v>42712</v>
      </c>
      <c r="X228" s="2">
        <v>20.3172</v>
      </c>
      <c r="Y228" s="2">
        <f t="shared" si="5"/>
        <v>-8.9539174448635217E-4</v>
      </c>
    </row>
    <row r="229" spans="23:25" x14ac:dyDescent="0.25">
      <c r="W229" s="3">
        <v>42711</v>
      </c>
      <c r="X229" s="2">
        <v>20.3354</v>
      </c>
      <c r="Y229" s="2">
        <f t="shared" si="5"/>
        <v>-2.8726268425148522E-3</v>
      </c>
    </row>
    <row r="230" spans="23:25" x14ac:dyDescent="0.25">
      <c r="W230" s="3">
        <v>42710</v>
      </c>
      <c r="X230" s="2">
        <v>20.393899999999999</v>
      </c>
      <c r="Y230" s="2">
        <f t="shared" si="5"/>
        <v>-9.7785019511192912E-3</v>
      </c>
    </row>
    <row r="231" spans="23:25" x14ac:dyDescent="0.25">
      <c r="W231" s="3">
        <v>42709</v>
      </c>
      <c r="X231" s="2">
        <v>20.5943</v>
      </c>
      <c r="Y231" s="2">
        <f t="shared" si="5"/>
        <v>-1.6398854785091579E-3</v>
      </c>
    </row>
    <row r="232" spans="23:25" x14ac:dyDescent="0.25">
      <c r="W232" s="3">
        <v>42706</v>
      </c>
      <c r="X232" s="2">
        <v>20.6281</v>
      </c>
      <c r="Y232" s="2">
        <f t="shared" si="5"/>
        <v>-7.2645743158846216E-3</v>
      </c>
    </row>
    <row r="233" spans="23:25" x14ac:dyDescent="0.25">
      <c r="W233" s="3">
        <v>42705</v>
      </c>
      <c r="X233" s="2">
        <v>20.778500000000001</v>
      </c>
      <c r="Y233" s="2">
        <f t="shared" si="5"/>
        <v>9.8760741593898679E-3</v>
      </c>
    </row>
    <row r="234" spans="23:25" x14ac:dyDescent="0.25">
      <c r="W234" s="3">
        <v>42704</v>
      </c>
      <c r="X234" s="2">
        <v>20.574300000000001</v>
      </c>
      <c r="Y234" s="2">
        <f t="shared" si="5"/>
        <v>-2.3933270158230267E-3</v>
      </c>
    </row>
    <row r="235" spans="23:25" x14ac:dyDescent="0.25">
      <c r="W235" s="3">
        <v>42703</v>
      </c>
      <c r="X235" s="2">
        <v>20.6236</v>
      </c>
      <c r="Y235" s="2">
        <f t="shared" si="5"/>
        <v>-3.2481777766012648E-4</v>
      </c>
    </row>
    <row r="236" spans="23:25" x14ac:dyDescent="0.25">
      <c r="W236" s="3">
        <v>42702</v>
      </c>
      <c r="X236" s="2">
        <v>20.630299999999998</v>
      </c>
      <c r="Y236" s="2">
        <f t="shared" si="5"/>
        <v>-1.138452941357512E-3</v>
      </c>
    </row>
    <row r="237" spans="23:25" x14ac:dyDescent="0.25">
      <c r="W237" s="3">
        <v>42699</v>
      </c>
      <c r="X237" s="2">
        <v>20.6538</v>
      </c>
      <c r="Y237" s="2">
        <f t="shared" si="5"/>
        <v>-4.3625470477669541E-3</v>
      </c>
    </row>
    <row r="238" spans="23:25" x14ac:dyDescent="0.25">
      <c r="W238" s="3">
        <v>42698</v>
      </c>
      <c r="X238" s="2">
        <v>20.7441</v>
      </c>
      <c r="Y238" s="2">
        <f t="shared" si="5"/>
        <v>4.8080848967965986E-3</v>
      </c>
    </row>
    <row r="239" spans="23:25" x14ac:dyDescent="0.25">
      <c r="W239" s="3">
        <v>42697</v>
      </c>
      <c r="X239" s="2">
        <v>20.644600000000001</v>
      </c>
      <c r="Y239" s="2">
        <f t="shared" si="5"/>
        <v>2.4103116701916175E-3</v>
      </c>
    </row>
    <row r="240" spans="23:25" x14ac:dyDescent="0.25">
      <c r="W240" s="3">
        <v>42696</v>
      </c>
      <c r="X240" s="2">
        <v>20.594899999999999</v>
      </c>
      <c r="Y240" s="2">
        <f t="shared" si="5"/>
        <v>7.0850400166358601E-3</v>
      </c>
    </row>
    <row r="241" spans="23:25" x14ac:dyDescent="0.25">
      <c r="W241" s="3">
        <v>42695</v>
      </c>
      <c r="X241" s="2">
        <v>20.4495</v>
      </c>
      <c r="Y241" s="2">
        <f t="shared" si="5"/>
        <v>-9.4420675686307035E-3</v>
      </c>
    </row>
    <row r="242" spans="23:25" x14ac:dyDescent="0.25">
      <c r="W242" s="3">
        <v>42692</v>
      </c>
      <c r="X242" s="2">
        <v>20.6435</v>
      </c>
      <c r="Y242" s="2">
        <f t="shared" si="5"/>
        <v>1.046462007577314E-2</v>
      </c>
    </row>
    <row r="243" spans="23:25" x14ac:dyDescent="0.25">
      <c r="W243" s="3">
        <v>42691</v>
      </c>
      <c r="X243" s="2">
        <v>20.428599999999999</v>
      </c>
      <c r="Y243" s="2">
        <f t="shared" si="5"/>
        <v>1.0832571826806327E-2</v>
      </c>
    </row>
    <row r="244" spans="23:25" x14ac:dyDescent="0.25">
      <c r="W244" s="3">
        <v>42690</v>
      </c>
      <c r="X244" s="2">
        <v>20.208500000000001</v>
      </c>
      <c r="Y244" s="2">
        <f t="shared" si="5"/>
        <v>-3.0139851859052398E-3</v>
      </c>
    </row>
    <row r="245" spans="23:25" x14ac:dyDescent="0.25">
      <c r="W245" s="3">
        <v>42689</v>
      </c>
      <c r="X245" s="2">
        <v>20.269500000000001</v>
      </c>
      <c r="Y245" s="2">
        <f t="shared" si="5"/>
        <v>-2.0562197689535096E-2</v>
      </c>
    </row>
    <row r="246" spans="23:25" x14ac:dyDescent="0.25">
      <c r="W246" s="3">
        <v>42688</v>
      </c>
      <c r="X246" s="2">
        <v>20.6906</v>
      </c>
      <c r="Y246" s="2">
        <f t="shared" si="5"/>
        <v>-7.6360873504850183E-3</v>
      </c>
    </row>
    <row r="247" spans="23:25" x14ac:dyDescent="0.25">
      <c r="W247" s="3">
        <v>42685</v>
      </c>
      <c r="X247" s="2">
        <v>20.8492</v>
      </c>
      <c r="Y247" s="2">
        <f t="shared" si="5"/>
        <v>1.3219390760716309E-2</v>
      </c>
    </row>
    <row r="248" spans="23:25" x14ac:dyDescent="0.25">
      <c r="W248" s="3">
        <v>42684</v>
      </c>
      <c r="X248" s="2">
        <v>20.575399999999998</v>
      </c>
      <c r="Y248" s="2">
        <f t="shared" si="5"/>
        <v>3.6194493004614574E-2</v>
      </c>
    </row>
    <row r="249" spans="23:25" x14ac:dyDescent="0.25">
      <c r="W249" s="3">
        <v>42683</v>
      </c>
      <c r="X249" s="2">
        <v>19.844000000000001</v>
      </c>
      <c r="Y249" s="2">
        <f t="shared" si="5"/>
        <v>7.9766423865327174E-2</v>
      </c>
    </row>
    <row r="250" spans="23:25" x14ac:dyDescent="0.25">
      <c r="W250" s="3">
        <v>42682</v>
      </c>
      <c r="X250" s="2">
        <v>18.322600000000001</v>
      </c>
      <c r="Y250" s="2">
        <f t="shared" si="5"/>
        <v>-1.4725189544605003E-2</v>
      </c>
    </row>
    <row r="251" spans="23:25" x14ac:dyDescent="0.25">
      <c r="W251" s="3">
        <v>42681</v>
      </c>
      <c r="X251" s="2">
        <v>18.5944</v>
      </c>
      <c r="Y251" s="2">
        <f t="shared" si="5"/>
        <v>-2.2977539962067247E-2</v>
      </c>
    </row>
    <row r="252" spans="23:25" x14ac:dyDescent="0.25">
      <c r="W252" s="3">
        <v>42678</v>
      </c>
      <c r="X252" s="2">
        <v>19.026599999999998</v>
      </c>
      <c r="Y252" s="2">
        <f t="shared" si="5"/>
        <v>-7.7641320357142198E-3</v>
      </c>
    </row>
    <row r="253" spans="23:25" x14ac:dyDescent="0.25">
      <c r="W253" s="3">
        <v>42677</v>
      </c>
      <c r="X253" s="2">
        <v>19.174900000000001</v>
      </c>
      <c r="Y253" s="2">
        <f t="shared" si="5"/>
        <v>-1.0035576867097315E-2</v>
      </c>
    </row>
    <row r="254" spans="23:25" x14ac:dyDescent="0.25">
      <c r="W254" s="3">
        <v>42676</v>
      </c>
      <c r="X254" s="2">
        <v>19.368300000000001</v>
      </c>
      <c r="Y254" s="2">
        <f t="shared" si="5"/>
        <v>8.6909722804788068E-3</v>
      </c>
    </row>
    <row r="255" spans="23:25" x14ac:dyDescent="0.25">
      <c r="W255" s="3">
        <v>42675</v>
      </c>
      <c r="X255" s="2">
        <v>19.200700000000001</v>
      </c>
      <c r="Y255" s="2">
        <f t="shared" si="5"/>
        <v>1.7680790758409507E-2</v>
      </c>
    </row>
    <row r="256" spans="23:25" x14ac:dyDescent="0.25">
      <c r="W256" s="3">
        <v>42674</v>
      </c>
      <c r="X256" s="2">
        <v>18.8642</v>
      </c>
      <c r="Y256" s="2">
        <f t="shared" si="5"/>
        <v>-6.3516433424670535E-3</v>
      </c>
    </row>
    <row r="257" spans="23:25" x14ac:dyDescent="0.25">
      <c r="W257" s="3">
        <v>42671</v>
      </c>
      <c r="X257" s="2">
        <v>18.984400000000001</v>
      </c>
      <c r="Y257" s="2">
        <f t="shared" si="5"/>
        <v>7.6565517862159406E-3</v>
      </c>
    </row>
    <row r="258" spans="23:25" x14ac:dyDescent="0.25">
      <c r="W258" s="3">
        <v>42670</v>
      </c>
      <c r="X258" s="2">
        <v>18.839600000000001</v>
      </c>
      <c r="Y258" s="2">
        <f t="shared" si="5"/>
        <v>8.2613823381794405E-3</v>
      </c>
    </row>
    <row r="259" spans="23:25" x14ac:dyDescent="0.25">
      <c r="W259" s="3">
        <v>42669</v>
      </c>
      <c r="X259" s="2">
        <v>18.6846</v>
      </c>
      <c r="Y259" s="2">
        <f t="shared" si="5"/>
        <v>8.7836332267878427E-3</v>
      </c>
    </row>
    <row r="260" spans="23:25" x14ac:dyDescent="0.25">
      <c r="W260" s="3">
        <v>42668</v>
      </c>
      <c r="X260" s="2">
        <v>18.5212</v>
      </c>
      <c r="Y260" s="2">
        <f t="shared" si="5"/>
        <v>-1.7154791093861789E-3</v>
      </c>
    </row>
    <row r="261" spans="23:25" x14ac:dyDescent="0.25">
      <c r="W261" s="3">
        <v>42667</v>
      </c>
      <c r="X261" s="2">
        <v>18.553000000000001</v>
      </c>
      <c r="Y261" s="2">
        <f t="shared" si="5"/>
        <v>-2.239714942010659E-3</v>
      </c>
    </row>
    <row r="262" spans="23:25" x14ac:dyDescent="0.25">
      <c r="W262" s="3">
        <v>42664</v>
      </c>
      <c r="X262" s="2">
        <v>18.5946</v>
      </c>
      <c r="Y262" s="2">
        <f t="shared" ref="Y262:Y325" si="6">LN(X262/X263)</f>
        <v>-1.397278758688592E-3</v>
      </c>
    </row>
    <row r="263" spans="23:25" x14ac:dyDescent="0.25">
      <c r="W263" s="3">
        <v>42663</v>
      </c>
      <c r="X263" s="2">
        <v>18.6206</v>
      </c>
      <c r="Y263" s="2">
        <f t="shared" si="6"/>
        <v>5.2822854367650229E-3</v>
      </c>
    </row>
    <row r="264" spans="23:25" x14ac:dyDescent="0.25">
      <c r="W264" s="3">
        <v>42662</v>
      </c>
      <c r="X264" s="2">
        <v>18.522500000000001</v>
      </c>
      <c r="Y264" s="2">
        <f t="shared" si="6"/>
        <v>-5.045960080102831E-3</v>
      </c>
    </row>
    <row r="265" spans="23:25" x14ac:dyDescent="0.25">
      <c r="W265" s="3">
        <v>42661</v>
      </c>
      <c r="X265" s="2">
        <v>18.616199999999999</v>
      </c>
      <c r="Y265" s="2">
        <f t="shared" si="6"/>
        <v>-1.3705458427870592E-2</v>
      </c>
    </row>
    <row r="266" spans="23:25" x14ac:dyDescent="0.25">
      <c r="W266" s="3">
        <v>42660</v>
      </c>
      <c r="X266" s="2">
        <v>18.873100000000001</v>
      </c>
      <c r="Y266" s="2">
        <f t="shared" si="6"/>
        <v>-7.1170544069863416E-3</v>
      </c>
    </row>
    <row r="267" spans="23:25" x14ac:dyDescent="0.25">
      <c r="W267" s="3">
        <v>42657</v>
      </c>
      <c r="X267" s="2">
        <v>19.007899999999999</v>
      </c>
      <c r="Y267" s="2">
        <f t="shared" si="6"/>
        <v>4.3708829001220511E-3</v>
      </c>
    </row>
    <row r="268" spans="23:25" x14ac:dyDescent="0.25">
      <c r="W268" s="3">
        <v>42656</v>
      </c>
      <c r="X268" s="2">
        <v>18.925000000000001</v>
      </c>
      <c r="Y268" s="2">
        <f t="shared" si="6"/>
        <v>2.3252372903718251E-4</v>
      </c>
    </row>
    <row r="269" spans="23:25" x14ac:dyDescent="0.25">
      <c r="W269" s="3">
        <v>42655</v>
      </c>
      <c r="X269" s="2">
        <v>18.9206</v>
      </c>
      <c r="Y269" s="2">
        <f t="shared" si="6"/>
        <v>3.0130433286849634E-4</v>
      </c>
    </row>
    <row r="270" spans="23:25" x14ac:dyDescent="0.25">
      <c r="W270" s="3">
        <v>42654</v>
      </c>
      <c r="X270" s="2">
        <v>18.914899999999999</v>
      </c>
      <c r="Y270" s="2">
        <f t="shared" si="6"/>
        <v>-6.9761913882835974E-4</v>
      </c>
    </row>
    <row r="271" spans="23:25" x14ac:dyDescent="0.25">
      <c r="W271" s="3">
        <v>42653</v>
      </c>
      <c r="X271" s="2">
        <v>18.928100000000001</v>
      </c>
      <c r="Y271" s="2">
        <f t="shared" si="6"/>
        <v>-1.9504136547513314E-2</v>
      </c>
    </row>
    <row r="272" spans="23:25" x14ac:dyDescent="0.25">
      <c r="W272" s="3">
        <v>42650</v>
      </c>
      <c r="X272" s="2">
        <v>19.300899999999999</v>
      </c>
      <c r="Y272" s="2">
        <f t="shared" si="6"/>
        <v>3.3941968002773144E-3</v>
      </c>
    </row>
    <row r="273" spans="23:25" x14ac:dyDescent="0.25">
      <c r="W273" s="3">
        <v>42649</v>
      </c>
      <c r="X273" s="2">
        <v>19.235499999999998</v>
      </c>
      <c r="Y273" s="2">
        <f t="shared" si="6"/>
        <v>1.1443731905076723E-3</v>
      </c>
    </row>
    <row r="274" spans="23:25" x14ac:dyDescent="0.25">
      <c r="W274" s="3">
        <v>42648</v>
      </c>
      <c r="X274" s="2">
        <v>19.2135</v>
      </c>
      <c r="Y274" s="2">
        <f t="shared" si="6"/>
        <v>-5.8381826199534349E-3</v>
      </c>
    </row>
    <row r="275" spans="23:25" x14ac:dyDescent="0.25">
      <c r="W275" s="3">
        <v>42647</v>
      </c>
      <c r="X275" s="2">
        <v>19.326000000000001</v>
      </c>
      <c r="Y275" s="2">
        <f t="shared" si="6"/>
        <v>2.0770806107356125E-3</v>
      </c>
    </row>
    <row r="276" spans="23:25" x14ac:dyDescent="0.25">
      <c r="W276" s="3">
        <v>42646</v>
      </c>
      <c r="X276" s="2">
        <v>19.285900000000002</v>
      </c>
      <c r="Y276" s="2">
        <f t="shared" si="6"/>
        <v>-5.135629358898758E-3</v>
      </c>
    </row>
    <row r="277" spans="23:25" x14ac:dyDescent="0.25">
      <c r="W277" s="3">
        <v>42643</v>
      </c>
      <c r="X277" s="2">
        <v>19.385200000000001</v>
      </c>
      <c r="Y277" s="2">
        <f t="shared" si="6"/>
        <v>-6.9962888027497797E-3</v>
      </c>
    </row>
    <row r="278" spans="23:25" x14ac:dyDescent="0.25">
      <c r="W278" s="3">
        <v>42642</v>
      </c>
      <c r="X278" s="2">
        <v>19.5213</v>
      </c>
      <c r="Y278" s="2">
        <f t="shared" si="6"/>
        <v>7.2594107200019565E-3</v>
      </c>
    </row>
    <row r="279" spans="23:25" x14ac:dyDescent="0.25">
      <c r="W279" s="3">
        <v>42641</v>
      </c>
      <c r="X279" s="2">
        <v>19.380099999999999</v>
      </c>
      <c r="Y279" s="2">
        <f t="shared" si="6"/>
        <v>-5.3133182405793247E-4</v>
      </c>
    </row>
    <row r="280" spans="23:25" x14ac:dyDescent="0.25">
      <c r="W280" s="3">
        <v>42640</v>
      </c>
      <c r="X280" s="2">
        <v>19.3904</v>
      </c>
      <c r="Y280" s="2">
        <f t="shared" si="6"/>
        <v>-2.4795248006321123E-2</v>
      </c>
    </row>
    <row r="281" spans="23:25" x14ac:dyDescent="0.25">
      <c r="W281" s="3">
        <v>42639</v>
      </c>
      <c r="X281" s="2">
        <v>19.877199999999998</v>
      </c>
      <c r="Y281" s="2">
        <f t="shared" si="6"/>
        <v>4.4319586492120857E-3</v>
      </c>
    </row>
    <row r="282" spans="23:25" x14ac:dyDescent="0.25">
      <c r="W282" s="3">
        <v>42636</v>
      </c>
      <c r="X282" s="2">
        <v>19.789300000000001</v>
      </c>
      <c r="Y282" s="2">
        <f t="shared" si="6"/>
        <v>8.857004258019819E-3</v>
      </c>
    </row>
    <row r="283" spans="23:25" x14ac:dyDescent="0.25">
      <c r="W283" s="3">
        <v>42635</v>
      </c>
      <c r="X283" s="2">
        <v>19.614799999999999</v>
      </c>
      <c r="Y283" s="2">
        <f t="shared" si="6"/>
        <v>-6.4082423400118813E-3</v>
      </c>
    </row>
    <row r="284" spans="23:25" x14ac:dyDescent="0.25">
      <c r="W284" s="3">
        <v>42634</v>
      </c>
      <c r="X284" s="2">
        <v>19.7409</v>
      </c>
      <c r="Y284" s="2">
        <f t="shared" si="6"/>
        <v>-3.5598563086639023E-3</v>
      </c>
    </row>
    <row r="285" spans="23:25" x14ac:dyDescent="0.25">
      <c r="W285" s="3">
        <v>42633</v>
      </c>
      <c r="X285" s="2">
        <v>19.811299999999999</v>
      </c>
      <c r="Y285" s="2">
        <f t="shared" si="6"/>
        <v>6.1314319400779371E-3</v>
      </c>
    </row>
    <row r="286" spans="23:25" x14ac:dyDescent="0.25">
      <c r="W286" s="3">
        <v>42632</v>
      </c>
      <c r="X286" s="2">
        <v>19.690200000000001</v>
      </c>
      <c r="Y286" s="2">
        <f t="shared" si="6"/>
        <v>4.05081366521505E-3</v>
      </c>
    </row>
    <row r="287" spans="23:25" x14ac:dyDescent="0.25">
      <c r="W287" s="3">
        <v>42629</v>
      </c>
      <c r="X287" s="2">
        <v>19.610600000000002</v>
      </c>
      <c r="Y287" s="2">
        <f t="shared" si="6"/>
        <v>1.362074045915347E-2</v>
      </c>
    </row>
    <row r="288" spans="23:25" x14ac:dyDescent="0.25">
      <c r="W288" s="3">
        <v>42628</v>
      </c>
      <c r="X288" s="2">
        <v>19.345300000000002</v>
      </c>
      <c r="Y288" s="2">
        <f t="shared" si="6"/>
        <v>3.7235889905734669E-3</v>
      </c>
    </row>
    <row r="289" spans="23:25" x14ac:dyDescent="0.25">
      <c r="W289" s="3">
        <v>42627</v>
      </c>
      <c r="X289" s="2">
        <v>19.273399999999999</v>
      </c>
      <c r="Y289" s="2">
        <f t="shared" si="6"/>
        <v>9.7708249297688097E-3</v>
      </c>
    </row>
    <row r="290" spans="23:25" x14ac:dyDescent="0.25">
      <c r="W290" s="3">
        <v>42626</v>
      </c>
      <c r="X290" s="2">
        <v>19.085999999999999</v>
      </c>
      <c r="Y290" s="2">
        <f t="shared" si="6"/>
        <v>1.4406961766068571E-2</v>
      </c>
    </row>
    <row r="291" spans="23:25" x14ac:dyDescent="0.25">
      <c r="W291" s="3">
        <v>42625</v>
      </c>
      <c r="X291" s="2">
        <v>18.812999999999999</v>
      </c>
      <c r="Y291" s="2">
        <f t="shared" si="6"/>
        <v>-4.5397250189094336E-3</v>
      </c>
    </row>
    <row r="292" spans="23:25" x14ac:dyDescent="0.25">
      <c r="W292" s="3">
        <v>42622</v>
      </c>
      <c r="X292" s="2">
        <v>18.898599999999998</v>
      </c>
      <c r="Y292" s="2">
        <f t="shared" si="6"/>
        <v>1.2025281117633934E-2</v>
      </c>
    </row>
    <row r="293" spans="23:25" x14ac:dyDescent="0.25">
      <c r="W293" s="3">
        <v>42621</v>
      </c>
      <c r="X293" s="2">
        <v>18.672699999999999</v>
      </c>
      <c r="Y293" s="2">
        <f t="shared" si="6"/>
        <v>1.5815769425162163E-2</v>
      </c>
    </row>
    <row r="294" spans="23:25" x14ac:dyDescent="0.25">
      <c r="W294" s="3">
        <v>42620</v>
      </c>
      <c r="X294" s="2">
        <v>18.3797</v>
      </c>
      <c r="Y294" s="2">
        <f t="shared" si="6"/>
        <v>5.6471277503239324E-3</v>
      </c>
    </row>
    <row r="295" spans="23:25" x14ac:dyDescent="0.25">
      <c r="W295" s="3">
        <v>42619</v>
      </c>
      <c r="X295" s="2">
        <v>18.276199999999999</v>
      </c>
      <c r="Y295" s="2">
        <f t="shared" si="6"/>
        <v>-1.5678420674260656E-2</v>
      </c>
    </row>
    <row r="296" spans="23:25" x14ac:dyDescent="0.25">
      <c r="W296" s="3">
        <v>42618</v>
      </c>
      <c r="X296" s="2">
        <v>18.565000000000001</v>
      </c>
      <c r="Y296" s="2">
        <f t="shared" si="6"/>
        <v>-7.1614533810523669E-4</v>
      </c>
    </row>
    <row r="297" spans="23:25" x14ac:dyDescent="0.25">
      <c r="W297" s="3">
        <v>42615</v>
      </c>
      <c r="X297" s="2">
        <v>18.578299999999999</v>
      </c>
      <c r="Y297" s="2">
        <f t="shared" si="6"/>
        <v>-9.0981809813687683E-3</v>
      </c>
    </row>
    <row r="298" spans="23:25" x14ac:dyDescent="0.25">
      <c r="W298" s="3">
        <v>42614</v>
      </c>
      <c r="X298" s="2">
        <v>18.748100000000001</v>
      </c>
      <c r="Y298" s="2">
        <f t="shared" si="6"/>
        <v>-1.8917347515230048E-3</v>
      </c>
    </row>
    <row r="299" spans="23:25" x14ac:dyDescent="0.25">
      <c r="W299" s="3">
        <v>42613</v>
      </c>
      <c r="X299" s="2">
        <v>18.7836</v>
      </c>
      <c r="Y299" s="2">
        <f t="shared" si="6"/>
        <v>-1.8350239314192873E-3</v>
      </c>
    </row>
    <row r="300" spans="23:25" x14ac:dyDescent="0.25">
      <c r="W300" s="3">
        <v>42612</v>
      </c>
      <c r="X300" s="2">
        <v>18.818100000000001</v>
      </c>
      <c r="Y300" s="2">
        <f t="shared" si="6"/>
        <v>1.0303670168457643E-2</v>
      </c>
    </row>
    <row r="301" spans="23:25" x14ac:dyDescent="0.25">
      <c r="W301" s="3">
        <v>42611</v>
      </c>
      <c r="X301" s="2">
        <v>18.6252</v>
      </c>
      <c r="Y301" s="2">
        <f t="shared" si="6"/>
        <v>1.7572288676837764E-3</v>
      </c>
    </row>
    <row r="302" spans="23:25" x14ac:dyDescent="0.25">
      <c r="W302" s="3">
        <v>42608</v>
      </c>
      <c r="X302" s="2">
        <v>18.592500000000001</v>
      </c>
      <c r="Y302" s="2">
        <f t="shared" si="6"/>
        <v>1.2240810006195823E-2</v>
      </c>
    </row>
    <row r="303" spans="23:25" x14ac:dyDescent="0.25">
      <c r="W303" s="3">
        <v>42607</v>
      </c>
      <c r="X303" s="2">
        <v>18.366299999999999</v>
      </c>
      <c r="Y303" s="2">
        <f t="shared" si="6"/>
        <v>-4.8503838788464676E-3</v>
      </c>
    </row>
    <row r="304" spans="23:25" x14ac:dyDescent="0.25">
      <c r="W304" s="3">
        <v>42606</v>
      </c>
      <c r="X304" s="2">
        <v>18.4556</v>
      </c>
      <c r="Y304" s="2">
        <f t="shared" si="6"/>
        <v>-6.1418319788396928E-3</v>
      </c>
    </row>
    <row r="305" spans="23:25" x14ac:dyDescent="0.25">
      <c r="W305" s="3">
        <v>42605</v>
      </c>
      <c r="X305" s="2">
        <v>18.569299999999998</v>
      </c>
      <c r="Y305" s="2">
        <f t="shared" si="6"/>
        <v>1.4892812984012462E-2</v>
      </c>
    </row>
    <row r="306" spans="23:25" x14ac:dyDescent="0.25">
      <c r="W306" s="3">
        <v>42604</v>
      </c>
      <c r="X306" s="2">
        <v>18.294799999999999</v>
      </c>
      <c r="Y306" s="2">
        <f t="shared" si="6"/>
        <v>4.0969746309838084E-3</v>
      </c>
    </row>
    <row r="307" spans="23:25" x14ac:dyDescent="0.25">
      <c r="W307" s="3">
        <v>42601</v>
      </c>
      <c r="X307" s="2">
        <v>18.22</v>
      </c>
      <c r="Y307" s="2">
        <f t="shared" si="6"/>
        <v>1.6973782608640216E-3</v>
      </c>
    </row>
    <row r="308" spans="23:25" x14ac:dyDescent="0.25">
      <c r="W308" s="3">
        <v>42600</v>
      </c>
      <c r="X308" s="2">
        <v>18.1891</v>
      </c>
      <c r="Y308" s="2">
        <f t="shared" si="6"/>
        <v>2.7306326596451313E-3</v>
      </c>
    </row>
    <row r="309" spans="23:25" x14ac:dyDescent="0.25">
      <c r="W309" s="3">
        <v>42599</v>
      </c>
      <c r="X309" s="2">
        <v>18.139500000000002</v>
      </c>
      <c r="Y309" s="2">
        <f t="shared" si="6"/>
        <v>4.314816547090536E-3</v>
      </c>
    </row>
    <row r="310" spans="23:25" x14ac:dyDescent="0.25">
      <c r="W310" s="3">
        <v>42598</v>
      </c>
      <c r="X310" s="2">
        <v>18.061399999999999</v>
      </c>
      <c r="Y310" s="2">
        <f t="shared" si="6"/>
        <v>-8.9653842580623988E-4</v>
      </c>
    </row>
    <row r="311" spans="23:25" x14ac:dyDescent="0.25">
      <c r="W311" s="3">
        <v>42597</v>
      </c>
      <c r="X311" s="2">
        <v>18.0776</v>
      </c>
      <c r="Y311" s="2">
        <f t="shared" si="6"/>
        <v>-1.0050225219340422E-2</v>
      </c>
    </row>
    <row r="312" spans="23:25" x14ac:dyDescent="0.25">
      <c r="W312" s="3">
        <v>42594</v>
      </c>
      <c r="X312" s="2">
        <v>18.260200000000001</v>
      </c>
      <c r="Y312" s="2">
        <f t="shared" si="6"/>
        <v>1.6881526415549629E-3</v>
      </c>
    </row>
    <row r="313" spans="23:25" x14ac:dyDescent="0.25">
      <c r="W313" s="3">
        <v>42593</v>
      </c>
      <c r="X313" s="2">
        <v>18.229399999999998</v>
      </c>
      <c r="Y313" s="2">
        <f t="shared" si="6"/>
        <v>-1.014073518162392E-2</v>
      </c>
    </row>
    <row r="314" spans="23:25" x14ac:dyDescent="0.25">
      <c r="W314" s="3">
        <v>42592</v>
      </c>
      <c r="X314" s="2">
        <v>18.415199999999999</v>
      </c>
      <c r="Y314" s="2">
        <f t="shared" si="6"/>
        <v>-1.1776806482147312E-3</v>
      </c>
    </row>
    <row r="315" spans="23:25" x14ac:dyDescent="0.25">
      <c r="W315" s="3">
        <v>42591</v>
      </c>
      <c r="X315" s="2">
        <v>18.436900000000001</v>
      </c>
      <c r="Y315" s="2">
        <f t="shared" si="6"/>
        <v>-6.2935796080283756E-3</v>
      </c>
    </row>
    <row r="316" spans="23:25" x14ac:dyDescent="0.25">
      <c r="W316" s="3">
        <v>42590</v>
      </c>
      <c r="X316" s="2">
        <v>18.5533</v>
      </c>
      <c r="Y316" s="2">
        <f t="shared" si="6"/>
        <v>-1.0770056526494608E-2</v>
      </c>
    </row>
    <row r="317" spans="23:25" x14ac:dyDescent="0.25">
      <c r="W317" s="3">
        <v>42587</v>
      </c>
      <c r="X317" s="2">
        <v>18.754200000000001</v>
      </c>
      <c r="Y317" s="2">
        <f t="shared" si="6"/>
        <v>-8.1515191729742541E-3</v>
      </c>
    </row>
    <row r="318" spans="23:25" x14ac:dyDescent="0.25">
      <c r="W318" s="3">
        <v>42586</v>
      </c>
      <c r="X318" s="2">
        <v>18.907699999999998</v>
      </c>
      <c r="Y318" s="2">
        <f t="shared" si="6"/>
        <v>1.0636244133487322E-3</v>
      </c>
    </row>
    <row r="319" spans="23:25" x14ac:dyDescent="0.25">
      <c r="W319" s="3">
        <v>42585</v>
      </c>
      <c r="X319" s="2">
        <v>18.887599999999999</v>
      </c>
      <c r="Y319" s="2">
        <f t="shared" si="6"/>
        <v>-2.4853141378561048E-3</v>
      </c>
    </row>
    <row r="320" spans="23:25" x14ac:dyDescent="0.25">
      <c r="W320" s="3">
        <v>42584</v>
      </c>
      <c r="X320" s="2">
        <v>18.9346</v>
      </c>
      <c r="Y320" s="2">
        <f t="shared" si="6"/>
        <v>3.6984854047010531E-3</v>
      </c>
    </row>
    <row r="321" spans="23:25" x14ac:dyDescent="0.25">
      <c r="W321" s="3">
        <v>42583</v>
      </c>
      <c r="X321" s="2">
        <v>18.864699999999999</v>
      </c>
      <c r="Y321" s="2">
        <f t="shared" si="6"/>
        <v>5.9547087755310356E-3</v>
      </c>
    </row>
    <row r="322" spans="23:25" x14ac:dyDescent="0.25">
      <c r="W322" s="3">
        <v>42580</v>
      </c>
      <c r="X322" s="2">
        <v>18.752700000000001</v>
      </c>
      <c r="Y322" s="2">
        <f t="shared" si="6"/>
        <v>-7.4431550544372211E-3</v>
      </c>
    </row>
    <row r="323" spans="23:25" x14ac:dyDescent="0.25">
      <c r="W323" s="3">
        <v>42579</v>
      </c>
      <c r="X323" s="2">
        <v>18.892800000000001</v>
      </c>
      <c r="Y323" s="2">
        <f t="shared" si="6"/>
        <v>3.5473157957572623E-3</v>
      </c>
    </row>
    <row r="324" spans="23:25" x14ac:dyDescent="0.25">
      <c r="W324" s="3">
        <v>42578</v>
      </c>
      <c r="X324" s="2">
        <v>18.825900000000001</v>
      </c>
      <c r="Y324" s="2">
        <f t="shared" si="6"/>
        <v>2.7286888116139921E-3</v>
      </c>
    </row>
    <row r="325" spans="23:25" x14ac:dyDescent="0.25">
      <c r="W325" s="3">
        <v>42577</v>
      </c>
      <c r="X325" s="2">
        <v>18.7746</v>
      </c>
      <c r="Y325" s="2">
        <f t="shared" si="6"/>
        <v>-7.9891986077433301E-5</v>
      </c>
    </row>
    <row r="326" spans="23:25" x14ac:dyDescent="0.25">
      <c r="W326" s="3">
        <v>42576</v>
      </c>
      <c r="X326" s="2">
        <v>18.7761</v>
      </c>
      <c r="Y326" s="2">
        <f t="shared" ref="Y326:Y389" si="7">LN(X326/X327)</f>
        <v>1.2314476240530376E-2</v>
      </c>
    </row>
    <row r="327" spans="23:25" x14ac:dyDescent="0.25">
      <c r="W327" s="3">
        <v>42573</v>
      </c>
      <c r="X327" s="2">
        <v>18.546299999999999</v>
      </c>
      <c r="Y327" s="2">
        <f t="shared" si="7"/>
        <v>-1.6539481672390758E-3</v>
      </c>
    </row>
    <row r="328" spans="23:25" x14ac:dyDescent="0.25">
      <c r="W328" s="3">
        <v>42572</v>
      </c>
      <c r="X328" s="2">
        <v>18.576999999999998</v>
      </c>
      <c r="Y328" s="2">
        <f t="shared" si="7"/>
        <v>-5.513116305293623E-3</v>
      </c>
    </row>
    <row r="329" spans="23:25" x14ac:dyDescent="0.25">
      <c r="W329" s="3">
        <v>42571</v>
      </c>
      <c r="X329" s="2">
        <v>18.6797</v>
      </c>
      <c r="Y329" s="2">
        <f t="shared" si="7"/>
        <v>9.6504245455467288E-3</v>
      </c>
    </row>
    <row r="330" spans="23:25" x14ac:dyDescent="0.25">
      <c r="W330" s="3">
        <v>42570</v>
      </c>
      <c r="X330" s="2">
        <v>18.500299999999999</v>
      </c>
      <c r="Y330" s="2">
        <f t="shared" si="7"/>
        <v>6.1920038213238776E-3</v>
      </c>
    </row>
    <row r="331" spans="23:25" x14ac:dyDescent="0.25">
      <c r="W331" s="3">
        <v>42569</v>
      </c>
      <c r="X331" s="2">
        <v>18.386099999999999</v>
      </c>
      <c r="Y331" s="2">
        <f t="shared" si="7"/>
        <v>-1.1824667594674999E-2</v>
      </c>
    </row>
    <row r="332" spans="23:25" x14ac:dyDescent="0.25">
      <c r="W332" s="3">
        <v>42566</v>
      </c>
      <c r="X332" s="2">
        <v>18.604800000000001</v>
      </c>
      <c r="Y332" s="2">
        <f t="shared" si="7"/>
        <v>1.3604768501593525E-2</v>
      </c>
    </row>
    <row r="333" spans="23:25" x14ac:dyDescent="0.25">
      <c r="W333" s="3">
        <v>42565</v>
      </c>
      <c r="X333" s="2">
        <v>18.353400000000001</v>
      </c>
      <c r="Y333" s="2">
        <f t="shared" si="7"/>
        <v>-6.9717537873270185E-4</v>
      </c>
    </row>
    <row r="334" spans="23:25" x14ac:dyDescent="0.25">
      <c r="W334" s="3">
        <v>42564</v>
      </c>
      <c r="X334" s="2">
        <v>18.366199999999999</v>
      </c>
      <c r="Y334" s="2">
        <f t="shared" si="7"/>
        <v>1.3348627209925194E-3</v>
      </c>
    </row>
    <row r="335" spans="23:25" x14ac:dyDescent="0.25">
      <c r="W335" s="3">
        <v>42563</v>
      </c>
      <c r="X335" s="2">
        <v>18.341699999999999</v>
      </c>
      <c r="Y335" s="2">
        <f t="shared" si="7"/>
        <v>-6.8515189445976423E-3</v>
      </c>
    </row>
    <row r="336" spans="23:25" x14ac:dyDescent="0.25">
      <c r="W336" s="3">
        <v>42562</v>
      </c>
      <c r="X336" s="2">
        <v>18.4678</v>
      </c>
      <c r="Y336" s="2">
        <f t="shared" si="7"/>
        <v>-2.0122907950099207E-3</v>
      </c>
    </row>
    <row r="337" spans="23:25" x14ac:dyDescent="0.25">
      <c r="W337" s="3">
        <v>42559</v>
      </c>
      <c r="X337" s="2">
        <v>18.504999999999999</v>
      </c>
      <c r="Y337" s="2">
        <f t="shared" si="7"/>
        <v>-1.7346646706752757E-2</v>
      </c>
    </row>
    <row r="338" spans="23:25" x14ac:dyDescent="0.25">
      <c r="W338" s="3">
        <v>42558</v>
      </c>
      <c r="X338" s="2">
        <v>18.828800000000001</v>
      </c>
      <c r="Y338" s="2">
        <f t="shared" si="7"/>
        <v>4.8394017789685608E-3</v>
      </c>
    </row>
    <row r="339" spans="23:25" x14ac:dyDescent="0.25">
      <c r="W339" s="3">
        <v>42557</v>
      </c>
      <c r="X339" s="2">
        <v>18.7379</v>
      </c>
      <c r="Y339" s="2">
        <f t="shared" si="7"/>
        <v>-4.2762758842032917E-3</v>
      </c>
    </row>
    <row r="340" spans="23:25" x14ac:dyDescent="0.25">
      <c r="W340" s="3">
        <v>42556</v>
      </c>
      <c r="X340" s="2">
        <v>18.818200000000001</v>
      </c>
      <c r="Y340" s="2">
        <f t="shared" si="7"/>
        <v>2.1354883063541611E-2</v>
      </c>
    </row>
    <row r="341" spans="23:25" x14ac:dyDescent="0.25">
      <c r="W341" s="3">
        <v>42555</v>
      </c>
      <c r="X341" s="2">
        <v>18.4206</v>
      </c>
      <c r="Y341" s="2">
        <f t="shared" si="7"/>
        <v>3.2679856495668423E-3</v>
      </c>
    </row>
    <row r="342" spans="23:25" x14ac:dyDescent="0.25">
      <c r="W342" s="3">
        <v>42552</v>
      </c>
      <c r="X342" s="2">
        <v>18.360499999999998</v>
      </c>
      <c r="Y342" s="2">
        <f t="shared" si="7"/>
        <v>4.3721703123237891E-3</v>
      </c>
    </row>
    <row r="343" spans="23:25" x14ac:dyDescent="0.25">
      <c r="W343" s="3">
        <v>42551</v>
      </c>
      <c r="X343" s="2">
        <v>18.2804</v>
      </c>
      <c r="Y343" s="2">
        <f t="shared" si="7"/>
        <v>-1.1070635284313551E-2</v>
      </c>
    </row>
    <row r="344" spans="23:25" x14ac:dyDescent="0.25">
      <c r="W344" s="3">
        <v>42550</v>
      </c>
      <c r="X344" s="2">
        <v>18.483899999999998</v>
      </c>
      <c r="Y344" s="2">
        <f t="shared" si="7"/>
        <v>-1.8901702861788994E-2</v>
      </c>
    </row>
    <row r="345" spans="23:25" x14ac:dyDescent="0.25">
      <c r="W345" s="3">
        <v>42549</v>
      </c>
      <c r="X345" s="2">
        <v>18.836600000000001</v>
      </c>
      <c r="Y345" s="2">
        <f t="shared" si="7"/>
        <v>-1.8118419968774124E-2</v>
      </c>
    </row>
    <row r="346" spans="23:25" x14ac:dyDescent="0.25">
      <c r="W346" s="3">
        <v>42548</v>
      </c>
      <c r="X346" s="2">
        <v>19.181000000000001</v>
      </c>
      <c r="Y346" s="2">
        <f t="shared" si="7"/>
        <v>1.3288464916064542E-2</v>
      </c>
    </row>
    <row r="347" spans="23:25" x14ac:dyDescent="0.25">
      <c r="W347" s="3">
        <v>42545</v>
      </c>
      <c r="X347" s="2">
        <v>18.927800000000001</v>
      </c>
      <c r="Y347" s="2">
        <f t="shared" si="7"/>
        <v>3.7711270617000942E-2</v>
      </c>
    </row>
    <row r="348" spans="23:25" x14ac:dyDescent="0.25">
      <c r="W348" s="3">
        <v>42544</v>
      </c>
      <c r="X348" s="2">
        <v>18.2273</v>
      </c>
      <c r="Y348" s="2">
        <f t="shared" si="7"/>
        <v>-1.4536699208644225E-2</v>
      </c>
    </row>
    <row r="349" spans="23:25" x14ac:dyDescent="0.25">
      <c r="W349" s="3">
        <v>42543</v>
      </c>
      <c r="X349" s="2">
        <v>18.494199999999999</v>
      </c>
      <c r="Y349" s="2">
        <f t="shared" si="7"/>
        <v>-6.9992715352897956E-3</v>
      </c>
    </row>
    <row r="350" spans="23:25" x14ac:dyDescent="0.25">
      <c r="W350" s="3">
        <v>42542</v>
      </c>
      <c r="X350" s="2">
        <v>18.624099999999999</v>
      </c>
      <c r="Y350" s="2">
        <f t="shared" si="7"/>
        <v>-1.7917690729858974E-3</v>
      </c>
    </row>
    <row r="351" spans="23:25" x14ac:dyDescent="0.25">
      <c r="W351" s="3">
        <v>42541</v>
      </c>
      <c r="X351" s="2">
        <v>18.657499999999999</v>
      </c>
      <c r="Y351" s="2">
        <f t="shared" si="7"/>
        <v>-9.6013539292084307E-3</v>
      </c>
    </row>
    <row r="352" spans="23:25" x14ac:dyDescent="0.25">
      <c r="W352" s="3">
        <v>42538</v>
      </c>
      <c r="X352" s="2">
        <v>18.837499999999999</v>
      </c>
      <c r="Y352" s="2">
        <f t="shared" si="7"/>
        <v>-5.6904805179503566E-3</v>
      </c>
    </row>
    <row r="353" spans="23:25" x14ac:dyDescent="0.25">
      <c r="W353" s="3">
        <v>42537</v>
      </c>
      <c r="X353" s="2">
        <v>18.945</v>
      </c>
      <c r="Y353" s="2">
        <f t="shared" si="7"/>
        <v>1.7063903954813566E-3</v>
      </c>
    </row>
    <row r="354" spans="23:25" x14ac:dyDescent="0.25">
      <c r="W354" s="3">
        <v>42536</v>
      </c>
      <c r="X354" s="2">
        <v>18.912700000000001</v>
      </c>
      <c r="Y354" s="2">
        <f t="shared" si="7"/>
        <v>-1.1889696733817592E-3</v>
      </c>
    </row>
    <row r="355" spans="23:25" x14ac:dyDescent="0.25">
      <c r="W355" s="3">
        <v>42535</v>
      </c>
      <c r="X355" s="2">
        <v>18.935200000000002</v>
      </c>
      <c r="Y355" s="2">
        <f t="shared" si="7"/>
        <v>5.0722022411360569E-3</v>
      </c>
    </row>
    <row r="356" spans="23:25" x14ac:dyDescent="0.25">
      <c r="W356" s="3">
        <v>42534</v>
      </c>
      <c r="X356" s="2">
        <v>18.839400000000001</v>
      </c>
      <c r="Y356" s="2">
        <f t="shared" si="7"/>
        <v>1.1026952964267672E-2</v>
      </c>
    </row>
    <row r="357" spans="23:25" x14ac:dyDescent="0.25">
      <c r="W357" s="3">
        <v>42531</v>
      </c>
      <c r="X357" s="2">
        <v>18.6328</v>
      </c>
      <c r="Y357" s="2">
        <f t="shared" si="7"/>
        <v>2.0862503523380618E-2</v>
      </c>
    </row>
    <row r="358" spans="23:25" x14ac:dyDescent="0.25">
      <c r="W358" s="3">
        <v>42530</v>
      </c>
      <c r="X358" s="2">
        <v>18.248100000000001</v>
      </c>
      <c r="Y358" s="2">
        <f t="shared" si="7"/>
        <v>7.1826430183805764E-3</v>
      </c>
    </row>
    <row r="359" spans="23:25" x14ac:dyDescent="0.25">
      <c r="W359" s="3">
        <v>42529</v>
      </c>
      <c r="X359" s="2">
        <v>18.1175</v>
      </c>
      <c r="Y359" s="2">
        <f t="shared" si="7"/>
        <v>-1.3083622326428877E-2</v>
      </c>
    </row>
    <row r="360" spans="23:25" x14ac:dyDescent="0.25">
      <c r="W360" s="3">
        <v>42528</v>
      </c>
      <c r="X360" s="2">
        <v>18.356100000000001</v>
      </c>
      <c r="Y360" s="2">
        <f t="shared" si="7"/>
        <v>-1.6891736923482281E-2</v>
      </c>
    </row>
    <row r="361" spans="23:25" x14ac:dyDescent="0.25">
      <c r="W361" s="3">
        <v>42527</v>
      </c>
      <c r="X361" s="2">
        <v>18.668800000000001</v>
      </c>
      <c r="Y361" s="2">
        <f t="shared" si="7"/>
        <v>4.1276792536621134E-3</v>
      </c>
    </row>
    <row r="362" spans="23:25" x14ac:dyDescent="0.25">
      <c r="W362" s="3">
        <v>42524</v>
      </c>
      <c r="X362" s="2">
        <v>18.591899999999999</v>
      </c>
      <c r="Y362" s="2">
        <f t="shared" si="7"/>
        <v>-4.5882348203333794E-3</v>
      </c>
    </row>
    <row r="363" spans="23:25" x14ac:dyDescent="0.25">
      <c r="W363" s="3">
        <v>42523</v>
      </c>
      <c r="X363" s="2">
        <v>18.677399999999999</v>
      </c>
      <c r="Y363" s="2">
        <f t="shared" si="7"/>
        <v>8.3712191559493013E-3</v>
      </c>
    </row>
    <row r="364" spans="23:25" x14ac:dyDescent="0.25">
      <c r="W364" s="3">
        <v>42522</v>
      </c>
      <c r="X364" s="2">
        <v>18.521699999999999</v>
      </c>
      <c r="Y364" s="2">
        <f t="shared" si="7"/>
        <v>2.9468321274225225E-3</v>
      </c>
    </row>
    <row r="365" spans="23:25" x14ac:dyDescent="0.25">
      <c r="W365" s="3">
        <v>42521</v>
      </c>
      <c r="X365" s="2">
        <v>18.467199999999998</v>
      </c>
      <c r="Y365" s="2">
        <f t="shared" si="7"/>
        <v>-9.9045544688357648E-4</v>
      </c>
    </row>
    <row r="366" spans="23:25" x14ac:dyDescent="0.25">
      <c r="W366" s="3">
        <v>42520</v>
      </c>
      <c r="X366" s="2">
        <v>18.485499999999998</v>
      </c>
      <c r="Y366" s="2">
        <f t="shared" si="7"/>
        <v>5.6276144188511883E-4</v>
      </c>
    </row>
    <row r="367" spans="23:25" x14ac:dyDescent="0.25">
      <c r="W367" s="3">
        <v>42517</v>
      </c>
      <c r="X367" s="2">
        <v>18.475100000000001</v>
      </c>
      <c r="Y367" s="2">
        <f t="shared" si="7"/>
        <v>1.1210551005520466E-3</v>
      </c>
    </row>
    <row r="368" spans="23:25" x14ac:dyDescent="0.25">
      <c r="W368" s="3">
        <v>42516</v>
      </c>
      <c r="X368" s="2">
        <v>18.4544</v>
      </c>
      <c r="Y368" s="2">
        <f t="shared" si="7"/>
        <v>-1.6675874745534769E-3</v>
      </c>
    </row>
    <row r="369" spans="23:25" x14ac:dyDescent="0.25">
      <c r="W369" s="3">
        <v>42515</v>
      </c>
      <c r="X369" s="2">
        <v>18.485199999999999</v>
      </c>
      <c r="Y369" s="2">
        <f t="shared" si="7"/>
        <v>-9.737045679843088E-5</v>
      </c>
    </row>
    <row r="370" spans="23:25" x14ac:dyDescent="0.25">
      <c r="W370" s="3">
        <v>42514</v>
      </c>
      <c r="X370" s="2">
        <v>18.486999999999998</v>
      </c>
      <c r="Y370" s="2">
        <f t="shared" si="7"/>
        <v>-1.5728415186317538E-3</v>
      </c>
    </row>
    <row r="371" spans="23:25" x14ac:dyDescent="0.25">
      <c r="W371" s="3">
        <v>42513</v>
      </c>
      <c r="X371" s="2">
        <v>18.516100000000002</v>
      </c>
      <c r="Y371" s="2">
        <f t="shared" si="7"/>
        <v>9.201803275549772E-3</v>
      </c>
    </row>
    <row r="372" spans="23:25" x14ac:dyDescent="0.25">
      <c r="W372" s="3">
        <v>42510</v>
      </c>
      <c r="X372" s="2">
        <v>18.346499999999999</v>
      </c>
      <c r="Y372" s="2">
        <f t="shared" si="7"/>
        <v>-4.2316248814135513E-3</v>
      </c>
    </row>
    <row r="373" spans="23:25" x14ac:dyDescent="0.25">
      <c r="W373" s="3">
        <v>42509</v>
      </c>
      <c r="X373" s="2">
        <v>18.424299999999999</v>
      </c>
      <c r="Y373" s="2">
        <f t="shared" si="7"/>
        <v>-1.3830848245768384E-3</v>
      </c>
    </row>
    <row r="374" spans="23:25" x14ac:dyDescent="0.25">
      <c r="W374" s="3">
        <v>42508</v>
      </c>
      <c r="X374" s="2">
        <v>18.4498</v>
      </c>
      <c r="Y374" s="2">
        <f t="shared" si="7"/>
        <v>9.6399149670936025E-3</v>
      </c>
    </row>
    <row r="375" spans="23:25" x14ac:dyDescent="0.25">
      <c r="W375" s="3">
        <v>42507</v>
      </c>
      <c r="X375" s="2">
        <v>18.2728</v>
      </c>
      <c r="Y375" s="2">
        <f t="shared" si="7"/>
        <v>-1.8152596103005281E-3</v>
      </c>
    </row>
    <row r="376" spans="23:25" x14ac:dyDescent="0.25">
      <c r="W376" s="3">
        <v>42506</v>
      </c>
      <c r="X376" s="2">
        <v>18.306000000000001</v>
      </c>
      <c r="Y376" s="2">
        <f t="shared" si="7"/>
        <v>7.429475046491686E-3</v>
      </c>
    </row>
    <row r="377" spans="23:25" x14ac:dyDescent="0.25">
      <c r="W377" s="3">
        <v>42503</v>
      </c>
      <c r="X377" s="2">
        <v>18.170500000000001</v>
      </c>
      <c r="Y377" s="2">
        <f t="shared" si="7"/>
        <v>1.1079004769161637E-2</v>
      </c>
    </row>
    <row r="378" spans="23:25" x14ac:dyDescent="0.25">
      <c r="W378" s="3">
        <v>42502</v>
      </c>
      <c r="X378" s="2">
        <v>17.970300000000002</v>
      </c>
      <c r="Y378" s="2">
        <f t="shared" si="7"/>
        <v>-1.2290513661076274E-3</v>
      </c>
    </row>
    <row r="379" spans="23:25" x14ac:dyDescent="0.25">
      <c r="W379" s="3">
        <v>42501</v>
      </c>
      <c r="X379" s="2">
        <v>17.9924</v>
      </c>
      <c r="Y379" s="2">
        <f t="shared" si="7"/>
        <v>1.6675096893170076E-4</v>
      </c>
    </row>
    <row r="380" spans="23:25" x14ac:dyDescent="0.25">
      <c r="W380" s="3">
        <v>42500</v>
      </c>
      <c r="X380" s="2">
        <v>17.9894</v>
      </c>
      <c r="Y380" s="2">
        <f t="shared" si="7"/>
        <v>-1.1770757976669675E-2</v>
      </c>
    </row>
    <row r="381" spans="23:25" x14ac:dyDescent="0.25">
      <c r="W381" s="3">
        <v>42499</v>
      </c>
      <c r="X381" s="2">
        <v>18.202400000000001</v>
      </c>
      <c r="Y381" s="2">
        <f t="shared" si="7"/>
        <v>1.8542050030907815E-2</v>
      </c>
    </row>
    <row r="382" spans="23:25" x14ac:dyDescent="0.25">
      <c r="W382" s="3">
        <v>42496</v>
      </c>
      <c r="X382" s="2">
        <v>17.867999999999999</v>
      </c>
      <c r="Y382" s="2">
        <f t="shared" si="7"/>
        <v>-1.3869938019146898E-3</v>
      </c>
    </row>
    <row r="383" spans="23:25" x14ac:dyDescent="0.25">
      <c r="W383" s="3">
        <v>42495</v>
      </c>
      <c r="X383" s="2">
        <v>17.892800000000001</v>
      </c>
      <c r="Y383" s="2">
        <f t="shared" si="7"/>
        <v>5.2224121563568147E-3</v>
      </c>
    </row>
    <row r="384" spans="23:25" x14ac:dyDescent="0.25">
      <c r="W384" s="3">
        <v>42494</v>
      </c>
      <c r="X384" s="2">
        <v>17.799600000000002</v>
      </c>
      <c r="Y384" s="2">
        <f t="shared" si="7"/>
        <v>1.0623887379190974E-2</v>
      </c>
    </row>
    <row r="385" spans="23:25" x14ac:dyDescent="0.25">
      <c r="W385" s="3">
        <v>42493</v>
      </c>
      <c r="X385" s="2">
        <v>17.611499999999999</v>
      </c>
      <c r="Y385" s="2">
        <f t="shared" si="7"/>
        <v>2.3317185531604084E-2</v>
      </c>
    </row>
    <row r="386" spans="23:25" x14ac:dyDescent="0.25">
      <c r="W386" s="3">
        <v>42492</v>
      </c>
      <c r="X386" s="2">
        <v>17.2056</v>
      </c>
      <c r="Y386" s="2">
        <f t="shared" si="7"/>
        <v>1.6636325697467311E-3</v>
      </c>
    </row>
    <row r="387" spans="23:25" x14ac:dyDescent="0.25">
      <c r="W387" s="3">
        <v>42489</v>
      </c>
      <c r="X387" s="2">
        <v>17.177</v>
      </c>
      <c r="Y387" s="2">
        <f t="shared" si="7"/>
        <v>-5.4575147068939974E-3</v>
      </c>
    </row>
    <row r="388" spans="23:25" x14ac:dyDescent="0.25">
      <c r="W388" s="3">
        <v>42488</v>
      </c>
      <c r="X388" s="2">
        <v>17.271000000000001</v>
      </c>
      <c r="Y388" s="2">
        <f t="shared" si="7"/>
        <v>-2.5386081366245193E-3</v>
      </c>
    </row>
    <row r="389" spans="23:25" x14ac:dyDescent="0.25">
      <c r="W389" s="3">
        <v>42487</v>
      </c>
      <c r="X389" s="2">
        <v>17.314900000000002</v>
      </c>
      <c r="Y389" s="2">
        <f t="shared" si="7"/>
        <v>-3.2289898838376869E-3</v>
      </c>
    </row>
    <row r="390" spans="23:25" x14ac:dyDescent="0.25">
      <c r="W390" s="3">
        <v>42486</v>
      </c>
      <c r="X390" s="2">
        <v>17.370899999999999</v>
      </c>
      <c r="Y390" s="2">
        <f t="shared" ref="Y390:Y453" si="8">LN(X390/X391)</f>
        <v>-1.1009411568670323E-2</v>
      </c>
    </row>
    <row r="391" spans="23:25" x14ac:dyDescent="0.25">
      <c r="W391" s="3">
        <v>42485</v>
      </c>
      <c r="X391" s="2">
        <v>17.563199999999998</v>
      </c>
      <c r="Y391" s="2">
        <f t="shared" si="8"/>
        <v>5.0516833603763984E-3</v>
      </c>
    </row>
    <row r="392" spans="23:25" x14ac:dyDescent="0.25">
      <c r="W392" s="3">
        <v>42482</v>
      </c>
      <c r="X392" s="2">
        <v>17.474699999999999</v>
      </c>
      <c r="Y392" s="2">
        <f t="shared" si="8"/>
        <v>2.6327236250132404E-4</v>
      </c>
    </row>
    <row r="393" spans="23:25" x14ac:dyDescent="0.25">
      <c r="W393" s="3">
        <v>42481</v>
      </c>
      <c r="X393" s="2">
        <v>17.470099999999999</v>
      </c>
      <c r="Y393" s="2">
        <f t="shared" si="8"/>
        <v>1.1045256944518165E-2</v>
      </c>
    </row>
    <row r="394" spans="23:25" x14ac:dyDescent="0.25">
      <c r="W394" s="3">
        <v>42480</v>
      </c>
      <c r="X394" s="2">
        <v>17.278199999999998</v>
      </c>
      <c r="Y394" s="2">
        <f t="shared" si="8"/>
        <v>-1.838777904599043E-3</v>
      </c>
    </row>
    <row r="395" spans="23:25" x14ac:dyDescent="0.25">
      <c r="W395" s="3">
        <v>42479</v>
      </c>
      <c r="X395" s="2">
        <v>17.309999999999999</v>
      </c>
      <c r="Y395" s="2">
        <f t="shared" si="8"/>
        <v>-7.2239884749513514E-3</v>
      </c>
    </row>
    <row r="396" spans="23:25" x14ac:dyDescent="0.25">
      <c r="W396" s="3">
        <v>42478</v>
      </c>
      <c r="X396" s="2">
        <v>17.435500000000001</v>
      </c>
      <c r="Y396" s="2">
        <f t="shared" si="8"/>
        <v>-6.710820763065087E-3</v>
      </c>
    </row>
    <row r="397" spans="23:25" x14ac:dyDescent="0.25">
      <c r="W397" s="3">
        <v>42475</v>
      </c>
      <c r="X397" s="2">
        <v>17.552900000000001</v>
      </c>
      <c r="Y397" s="2">
        <f t="shared" si="8"/>
        <v>6.1489070307047802E-3</v>
      </c>
    </row>
    <row r="398" spans="23:25" x14ac:dyDescent="0.25">
      <c r="W398" s="3">
        <v>42474</v>
      </c>
      <c r="X398" s="2">
        <v>17.4453</v>
      </c>
      <c r="Y398" s="2">
        <f t="shared" si="8"/>
        <v>8.8888639863806784E-4</v>
      </c>
    </row>
    <row r="399" spans="23:25" x14ac:dyDescent="0.25">
      <c r="W399" s="3">
        <v>42473</v>
      </c>
      <c r="X399" s="2">
        <v>17.4298</v>
      </c>
      <c r="Y399" s="2">
        <f t="shared" si="8"/>
        <v>-2.9503531746159634E-3</v>
      </c>
    </row>
    <row r="400" spans="23:25" x14ac:dyDescent="0.25">
      <c r="W400" s="3">
        <v>42472</v>
      </c>
      <c r="X400" s="2">
        <v>17.481300000000001</v>
      </c>
      <c r="Y400" s="2">
        <f t="shared" si="8"/>
        <v>-9.5077232886378212E-3</v>
      </c>
    </row>
    <row r="401" spans="23:25" x14ac:dyDescent="0.25">
      <c r="W401" s="3">
        <v>42471</v>
      </c>
      <c r="X401" s="2">
        <v>17.648299999999999</v>
      </c>
      <c r="Y401" s="2">
        <f t="shared" si="8"/>
        <v>-7.2266479824878273E-3</v>
      </c>
    </row>
    <row r="402" spans="23:25" x14ac:dyDescent="0.25">
      <c r="W402" s="3">
        <v>42468</v>
      </c>
      <c r="X402" s="2">
        <v>17.776299999999999</v>
      </c>
      <c r="Y402" s="2">
        <f t="shared" si="8"/>
        <v>-5.5985157056632154E-3</v>
      </c>
    </row>
    <row r="403" spans="23:25" x14ac:dyDescent="0.25">
      <c r="W403" s="3">
        <v>42467</v>
      </c>
      <c r="X403" s="2">
        <v>17.876100000000001</v>
      </c>
      <c r="Y403" s="2">
        <f t="shared" si="8"/>
        <v>1.2507903004852489E-2</v>
      </c>
    </row>
    <row r="404" spans="23:25" x14ac:dyDescent="0.25">
      <c r="W404" s="3">
        <v>42466</v>
      </c>
      <c r="X404" s="2">
        <v>17.6539</v>
      </c>
      <c r="Y404" s="2">
        <f t="shared" si="8"/>
        <v>-2.3027861428582103E-3</v>
      </c>
    </row>
    <row r="405" spans="23:25" x14ac:dyDescent="0.25">
      <c r="W405" s="3">
        <v>42465</v>
      </c>
      <c r="X405" s="2">
        <v>17.694600000000001</v>
      </c>
      <c r="Y405" s="2">
        <f t="shared" si="8"/>
        <v>1.1801760554679788E-2</v>
      </c>
    </row>
    <row r="406" spans="23:25" x14ac:dyDescent="0.25">
      <c r="W406" s="3">
        <v>42464</v>
      </c>
      <c r="X406" s="2">
        <v>17.486999999999998</v>
      </c>
      <c r="Y406" s="2">
        <f t="shared" si="8"/>
        <v>8.4936808403267301E-3</v>
      </c>
    </row>
    <row r="407" spans="23:25" x14ac:dyDescent="0.25">
      <c r="W407" s="3">
        <v>42461</v>
      </c>
      <c r="X407" s="2">
        <v>17.339099999999998</v>
      </c>
      <c r="Y407" s="2">
        <f t="shared" si="8"/>
        <v>3.4721755602109281E-3</v>
      </c>
    </row>
    <row r="408" spans="23:25" x14ac:dyDescent="0.25">
      <c r="W408" s="3">
        <v>42460</v>
      </c>
      <c r="X408" s="2">
        <v>17.279</v>
      </c>
      <c r="Y408" s="2">
        <f t="shared" si="8"/>
        <v>2.7295740907076599E-3</v>
      </c>
    </row>
    <row r="409" spans="23:25" x14ac:dyDescent="0.25">
      <c r="W409" s="3">
        <v>42459</v>
      </c>
      <c r="X409" s="2">
        <v>17.2319</v>
      </c>
      <c r="Y409" s="2">
        <f t="shared" si="8"/>
        <v>-6.524666981122495E-3</v>
      </c>
    </row>
    <row r="410" spans="23:25" x14ac:dyDescent="0.25">
      <c r="W410" s="3">
        <v>42458</v>
      </c>
      <c r="X410" s="2">
        <v>17.3447</v>
      </c>
      <c r="Y410" s="2">
        <f t="shared" si="8"/>
        <v>-5.1410742698550895E-3</v>
      </c>
    </row>
    <row r="411" spans="23:25" x14ac:dyDescent="0.25">
      <c r="W411" s="3">
        <v>42457</v>
      </c>
      <c r="X411" s="2">
        <v>17.434100000000001</v>
      </c>
      <c r="Y411" s="2">
        <f t="shared" si="8"/>
        <v>-5.976107707328252E-3</v>
      </c>
    </row>
    <row r="412" spans="23:25" x14ac:dyDescent="0.25">
      <c r="W412" s="3">
        <v>42454</v>
      </c>
      <c r="X412" s="2">
        <v>17.538599999999999</v>
      </c>
      <c r="Y412" s="2">
        <f t="shared" si="8"/>
        <v>-4.0741134284580961E-3</v>
      </c>
    </row>
    <row r="413" spans="23:25" x14ac:dyDescent="0.25">
      <c r="W413" s="3">
        <v>42453</v>
      </c>
      <c r="X413" s="2">
        <v>17.610199999999999</v>
      </c>
      <c r="Y413" s="2">
        <f t="shared" si="8"/>
        <v>1.1818317492805987E-3</v>
      </c>
    </row>
    <row r="414" spans="23:25" x14ac:dyDescent="0.25">
      <c r="W414" s="3">
        <v>42452</v>
      </c>
      <c r="X414" s="2">
        <v>17.589400000000001</v>
      </c>
      <c r="Y414" s="2">
        <f t="shared" si="8"/>
        <v>1.4661171817992815E-2</v>
      </c>
    </row>
    <row r="415" spans="23:25" x14ac:dyDescent="0.25">
      <c r="W415" s="3">
        <v>42451</v>
      </c>
      <c r="X415" s="2">
        <v>17.333400000000001</v>
      </c>
      <c r="Y415" s="2">
        <f t="shared" si="8"/>
        <v>-4.5013747038764465E-3</v>
      </c>
    </row>
    <row r="416" spans="23:25" x14ac:dyDescent="0.25">
      <c r="W416" s="3">
        <v>42450</v>
      </c>
      <c r="X416" s="2">
        <v>17.4116</v>
      </c>
      <c r="Y416" s="2">
        <f t="shared" si="8"/>
        <v>1.0458268443535119E-3</v>
      </c>
    </row>
    <row r="417" spans="23:25" x14ac:dyDescent="0.25">
      <c r="W417" s="3">
        <v>42447</v>
      </c>
      <c r="X417" s="2">
        <v>17.3934</v>
      </c>
      <c r="Y417" s="2">
        <f t="shared" si="8"/>
        <v>4.2751112282070416E-3</v>
      </c>
    </row>
    <row r="418" spans="23:25" x14ac:dyDescent="0.25">
      <c r="W418" s="3">
        <v>42446</v>
      </c>
      <c r="X418" s="2">
        <v>17.319199999999999</v>
      </c>
      <c r="Y418" s="2">
        <f t="shared" si="8"/>
        <v>-1.6111598040401173E-2</v>
      </c>
    </row>
    <row r="419" spans="23:25" x14ac:dyDescent="0.25">
      <c r="W419" s="3">
        <v>42445</v>
      </c>
      <c r="X419" s="2">
        <v>17.6005</v>
      </c>
      <c r="Y419" s="2">
        <f t="shared" si="8"/>
        <v>-1.6275458019150937E-2</v>
      </c>
    </row>
    <row r="420" spans="23:25" x14ac:dyDescent="0.25">
      <c r="W420" s="3">
        <v>42444</v>
      </c>
      <c r="X420" s="2">
        <v>17.889299999999999</v>
      </c>
      <c r="Y420" s="2">
        <f t="shared" si="8"/>
        <v>8.0651708822955855E-3</v>
      </c>
    </row>
    <row r="421" spans="23:25" x14ac:dyDescent="0.25">
      <c r="W421" s="3">
        <v>42443</v>
      </c>
      <c r="X421" s="2">
        <v>17.7456</v>
      </c>
      <c r="Y421" s="2">
        <f t="shared" si="8"/>
        <v>2.6464073135539163E-3</v>
      </c>
    </row>
    <row r="422" spans="23:25" x14ac:dyDescent="0.25">
      <c r="W422" s="3">
        <v>42440</v>
      </c>
      <c r="X422" s="2">
        <v>17.698699999999999</v>
      </c>
      <c r="Y422" s="2">
        <f t="shared" si="8"/>
        <v>-6.0611367081607991E-3</v>
      </c>
    </row>
    <row r="423" spans="23:25" x14ac:dyDescent="0.25">
      <c r="W423" s="3">
        <v>42439</v>
      </c>
      <c r="X423" s="2">
        <v>17.8063</v>
      </c>
      <c r="Y423" s="2">
        <f t="shared" si="8"/>
        <v>2.4459444679278673E-3</v>
      </c>
    </row>
    <row r="424" spans="23:25" x14ac:dyDescent="0.25">
      <c r="W424" s="3">
        <v>42438</v>
      </c>
      <c r="X424" s="2">
        <v>17.762799999999999</v>
      </c>
      <c r="Y424" s="2">
        <f t="shared" si="8"/>
        <v>-9.2461979073338429E-3</v>
      </c>
    </row>
    <row r="425" spans="23:25" x14ac:dyDescent="0.25">
      <c r="W425" s="3">
        <v>42437</v>
      </c>
      <c r="X425" s="2">
        <v>17.927800000000001</v>
      </c>
      <c r="Y425" s="2">
        <f t="shared" si="8"/>
        <v>9.9783324500418279E-3</v>
      </c>
    </row>
    <row r="426" spans="23:25" x14ac:dyDescent="0.25">
      <c r="W426" s="3">
        <v>42436</v>
      </c>
      <c r="X426" s="2">
        <v>17.7498</v>
      </c>
      <c r="Y426" s="2">
        <f t="shared" si="8"/>
        <v>-1.3962236676111563E-3</v>
      </c>
    </row>
    <row r="427" spans="23:25" x14ac:dyDescent="0.25">
      <c r="W427" s="3">
        <v>42433</v>
      </c>
      <c r="X427" s="2">
        <v>17.7746</v>
      </c>
      <c r="Y427" s="2">
        <f t="shared" si="8"/>
        <v>-8.3310704587177924E-3</v>
      </c>
    </row>
    <row r="428" spans="23:25" x14ac:dyDescent="0.25">
      <c r="W428" s="3">
        <v>42432</v>
      </c>
      <c r="X428" s="2">
        <v>17.923300000000001</v>
      </c>
      <c r="Y428" s="2">
        <f t="shared" si="8"/>
        <v>5.4715259808043228E-3</v>
      </c>
    </row>
    <row r="429" spans="23:25" x14ac:dyDescent="0.25">
      <c r="W429" s="3">
        <v>42431</v>
      </c>
      <c r="X429" s="2">
        <v>17.825500000000002</v>
      </c>
      <c r="Y429" s="2">
        <f t="shared" si="8"/>
        <v>-4.8185312513231524E-3</v>
      </c>
    </row>
    <row r="430" spans="23:25" x14ac:dyDescent="0.25">
      <c r="W430" s="3">
        <v>42430</v>
      </c>
      <c r="X430" s="2">
        <v>17.9116</v>
      </c>
      <c r="Y430" s="2">
        <f t="shared" si="8"/>
        <v>-1.245036555606901E-2</v>
      </c>
    </row>
    <row r="431" spans="23:25" x14ac:dyDescent="0.25">
      <c r="W431" s="3">
        <v>42429</v>
      </c>
      <c r="X431" s="2">
        <v>18.135999999999999</v>
      </c>
      <c r="Y431" s="2">
        <f t="shared" si="8"/>
        <v>-7.6186764271994126E-3</v>
      </c>
    </row>
    <row r="432" spans="23:25" x14ac:dyDescent="0.25">
      <c r="W432" s="3">
        <v>42426</v>
      </c>
      <c r="X432" s="2">
        <v>18.274699999999999</v>
      </c>
      <c r="Y432" s="2">
        <f t="shared" si="8"/>
        <v>8.1150501516453356E-3</v>
      </c>
    </row>
    <row r="433" spans="23:25" x14ac:dyDescent="0.25">
      <c r="W433" s="3">
        <v>42425</v>
      </c>
      <c r="X433" s="2">
        <v>18.126999999999999</v>
      </c>
      <c r="Y433" s="2">
        <f t="shared" si="8"/>
        <v>-4.755047429052325E-3</v>
      </c>
    </row>
    <row r="434" spans="23:25" x14ac:dyDescent="0.25">
      <c r="W434" s="3">
        <v>42424</v>
      </c>
      <c r="X434" s="2">
        <v>18.2134</v>
      </c>
      <c r="Y434" s="2">
        <f t="shared" si="8"/>
        <v>2.7456084166131771E-4</v>
      </c>
    </row>
    <row r="435" spans="23:25" x14ac:dyDescent="0.25">
      <c r="W435" s="3">
        <v>42423</v>
      </c>
      <c r="X435" s="2">
        <v>18.208400000000001</v>
      </c>
      <c r="Y435" s="2">
        <f t="shared" si="8"/>
        <v>7.120919870715392E-3</v>
      </c>
    </row>
    <row r="436" spans="23:25" x14ac:dyDescent="0.25">
      <c r="W436" s="3">
        <v>42422</v>
      </c>
      <c r="X436" s="2">
        <v>18.0792</v>
      </c>
      <c r="Y436" s="2">
        <f t="shared" si="8"/>
        <v>-7.8016924640691345E-3</v>
      </c>
    </row>
    <row r="437" spans="23:25" x14ac:dyDescent="0.25">
      <c r="W437" s="3">
        <v>42419</v>
      </c>
      <c r="X437" s="2">
        <v>18.220800000000001</v>
      </c>
      <c r="Y437" s="2">
        <f t="shared" si="8"/>
        <v>-4.1241237195739936E-3</v>
      </c>
    </row>
    <row r="438" spans="23:25" x14ac:dyDescent="0.25">
      <c r="W438" s="3">
        <v>42418</v>
      </c>
      <c r="X438" s="2">
        <v>18.296099999999999</v>
      </c>
      <c r="Y438" s="2">
        <f t="shared" si="8"/>
        <v>-3.7750921777455564E-3</v>
      </c>
    </row>
    <row r="439" spans="23:25" x14ac:dyDescent="0.25">
      <c r="W439" s="3">
        <v>42417</v>
      </c>
      <c r="X439" s="2">
        <v>18.365300000000001</v>
      </c>
      <c r="Y439" s="2">
        <f t="shared" si="8"/>
        <v>-2.7825510333440457E-2</v>
      </c>
    </row>
    <row r="440" spans="23:25" x14ac:dyDescent="0.25">
      <c r="W440" s="3">
        <v>42416</v>
      </c>
      <c r="X440" s="2">
        <v>18.883500000000002</v>
      </c>
      <c r="Y440" s="2">
        <f t="shared" si="8"/>
        <v>2.7469048326057479E-3</v>
      </c>
    </row>
    <row r="441" spans="23:25" x14ac:dyDescent="0.25">
      <c r="W441" s="3">
        <v>42415</v>
      </c>
      <c r="X441" s="2">
        <v>18.831700000000001</v>
      </c>
      <c r="Y441" s="2">
        <f t="shared" si="8"/>
        <v>-4.059359045419402E-3</v>
      </c>
    </row>
    <row r="442" spans="23:25" x14ac:dyDescent="0.25">
      <c r="W442" s="3">
        <v>42412</v>
      </c>
      <c r="X442" s="2">
        <v>18.908300000000001</v>
      </c>
      <c r="Y442" s="2">
        <f t="shared" si="8"/>
        <v>-1.2576402296791611E-2</v>
      </c>
    </row>
    <row r="443" spans="23:25" x14ac:dyDescent="0.25">
      <c r="W443" s="3">
        <v>42411</v>
      </c>
      <c r="X443" s="2">
        <v>19.147600000000001</v>
      </c>
      <c r="Y443" s="2">
        <f t="shared" si="8"/>
        <v>1.0969933803231999E-2</v>
      </c>
    </row>
    <row r="444" spans="23:25" x14ac:dyDescent="0.25">
      <c r="W444" s="3">
        <v>42410</v>
      </c>
      <c r="X444" s="2">
        <v>18.938700000000001</v>
      </c>
      <c r="Y444" s="2">
        <f t="shared" si="8"/>
        <v>7.270793711545989E-3</v>
      </c>
    </row>
    <row r="445" spans="23:25" x14ac:dyDescent="0.25">
      <c r="W445" s="3">
        <v>42409</v>
      </c>
      <c r="X445" s="2">
        <v>18.801500000000001</v>
      </c>
      <c r="Y445" s="2">
        <f t="shared" si="8"/>
        <v>6.9437125353041728E-3</v>
      </c>
    </row>
    <row r="446" spans="23:25" x14ac:dyDescent="0.25">
      <c r="W446" s="3">
        <v>42408</v>
      </c>
      <c r="X446" s="2">
        <v>18.671399999999998</v>
      </c>
      <c r="Y446" s="2">
        <f t="shared" si="8"/>
        <v>1.2492415432606156E-2</v>
      </c>
    </row>
    <row r="447" spans="23:25" x14ac:dyDescent="0.25">
      <c r="W447" s="3">
        <v>42405</v>
      </c>
      <c r="X447" s="2">
        <v>18.439599999999999</v>
      </c>
      <c r="Y447" s="2">
        <f t="shared" si="8"/>
        <v>8.6601376747431555E-3</v>
      </c>
    </row>
    <row r="448" spans="23:25" x14ac:dyDescent="0.25">
      <c r="W448" s="3">
        <v>42404</v>
      </c>
      <c r="X448" s="2">
        <v>18.2806</v>
      </c>
      <c r="Y448" s="2">
        <f t="shared" si="8"/>
        <v>6.0685058363806575E-3</v>
      </c>
    </row>
    <row r="449" spans="23:25" x14ac:dyDescent="0.25">
      <c r="W449" s="3">
        <v>42403</v>
      </c>
      <c r="X449" s="2">
        <v>18.170000000000002</v>
      </c>
      <c r="Y449" s="2">
        <f t="shared" si="8"/>
        <v>-1.6814364666937979E-2</v>
      </c>
    </row>
    <row r="450" spans="23:25" x14ac:dyDescent="0.25">
      <c r="W450" s="3">
        <v>42402</v>
      </c>
      <c r="X450" s="2">
        <v>18.478100000000001</v>
      </c>
      <c r="Y450" s="2">
        <f t="shared" si="8"/>
        <v>1.3364077200033393E-2</v>
      </c>
    </row>
    <row r="451" spans="23:25" x14ac:dyDescent="0.25">
      <c r="W451" s="3">
        <v>42401</v>
      </c>
      <c r="X451" s="2">
        <v>18.232800000000001</v>
      </c>
      <c r="Y451" s="2">
        <f t="shared" si="8"/>
        <v>6.9511800478302055E-3</v>
      </c>
    </row>
    <row r="452" spans="23:25" x14ac:dyDescent="0.25">
      <c r="W452" s="3">
        <v>42398</v>
      </c>
      <c r="X452" s="2">
        <v>18.1065</v>
      </c>
      <c r="Y452" s="2">
        <f t="shared" si="8"/>
        <v>-1.2071653390246604E-2</v>
      </c>
    </row>
    <row r="453" spans="23:25" x14ac:dyDescent="0.25">
      <c r="W453" s="3">
        <v>42397</v>
      </c>
      <c r="X453" s="2">
        <v>18.3264</v>
      </c>
      <c r="Y453" s="2">
        <f t="shared" si="8"/>
        <v>-7.9513233095125629E-3</v>
      </c>
    </row>
    <row r="454" spans="23:25" x14ac:dyDescent="0.25">
      <c r="W454" s="3">
        <v>42396</v>
      </c>
      <c r="X454" s="2">
        <v>18.4727</v>
      </c>
      <c r="Y454" s="2">
        <f t="shared" ref="Y454:Y517" si="9">LN(X454/X455)</f>
        <v>5.9023408013864531E-4</v>
      </c>
    </row>
    <row r="455" spans="23:25" x14ac:dyDescent="0.25">
      <c r="W455" s="3">
        <v>42395</v>
      </c>
      <c r="X455" s="2">
        <v>18.4618</v>
      </c>
      <c r="Y455" s="2">
        <f t="shared" si="9"/>
        <v>-7.646002613253159E-3</v>
      </c>
    </row>
    <row r="456" spans="23:25" x14ac:dyDescent="0.25">
      <c r="W456" s="3">
        <v>42394</v>
      </c>
      <c r="X456" s="2">
        <v>18.6035</v>
      </c>
      <c r="Y456" s="2">
        <f t="shared" si="9"/>
        <v>8.708218191125161E-3</v>
      </c>
    </row>
    <row r="457" spans="23:25" x14ac:dyDescent="0.25">
      <c r="W457" s="3">
        <v>42391</v>
      </c>
      <c r="X457" s="2">
        <v>18.4422</v>
      </c>
      <c r="Y457" s="2">
        <f t="shared" si="9"/>
        <v>-1.54476256906208E-2</v>
      </c>
    </row>
    <row r="458" spans="23:25" x14ac:dyDescent="0.25">
      <c r="W458" s="3">
        <v>42390</v>
      </c>
      <c r="X458" s="2">
        <v>18.729299999999999</v>
      </c>
      <c r="Y458" s="2">
        <f t="shared" si="9"/>
        <v>1.082763034844321E-2</v>
      </c>
    </row>
    <row r="459" spans="23:25" x14ac:dyDescent="0.25">
      <c r="W459" s="3">
        <v>42389</v>
      </c>
      <c r="X459" s="2">
        <v>18.5276</v>
      </c>
      <c r="Y459" s="2">
        <f t="shared" si="9"/>
        <v>1.3579774670076272E-2</v>
      </c>
    </row>
    <row r="460" spans="23:25" x14ac:dyDescent="0.25">
      <c r="W460" s="3">
        <v>42388</v>
      </c>
      <c r="X460" s="2">
        <v>18.277699999999999</v>
      </c>
      <c r="Y460" s="2">
        <f t="shared" si="9"/>
        <v>3.6998608854135334E-3</v>
      </c>
    </row>
    <row r="461" spans="23:25" x14ac:dyDescent="0.25">
      <c r="W461" s="3">
        <v>42387</v>
      </c>
      <c r="X461" s="2">
        <v>18.2102</v>
      </c>
      <c r="Y461" s="2">
        <f t="shared" si="9"/>
        <v>-2.9938336275161367E-3</v>
      </c>
    </row>
    <row r="462" spans="23:25" x14ac:dyDescent="0.25">
      <c r="W462" s="3">
        <v>42384</v>
      </c>
      <c r="X462" s="2">
        <v>18.264800000000001</v>
      </c>
      <c r="Y462" s="2">
        <f t="shared" si="9"/>
        <v>2.1404803617446008E-2</v>
      </c>
    </row>
    <row r="463" spans="23:25" x14ac:dyDescent="0.25">
      <c r="W463" s="3">
        <v>42383</v>
      </c>
      <c r="X463" s="2">
        <v>17.878</v>
      </c>
      <c r="Y463" s="2">
        <f t="shared" si="9"/>
        <v>-3.9077814480760822E-3</v>
      </c>
    </row>
    <row r="464" spans="23:25" x14ac:dyDescent="0.25">
      <c r="W464" s="3">
        <v>42382</v>
      </c>
      <c r="X464" s="2">
        <v>17.948</v>
      </c>
      <c r="Y464" s="2">
        <f t="shared" si="9"/>
        <v>2.9238155391370516E-3</v>
      </c>
    </row>
    <row r="465" spans="23:25" x14ac:dyDescent="0.25">
      <c r="W465" s="3">
        <v>42381</v>
      </c>
      <c r="X465" s="2">
        <v>17.895600000000002</v>
      </c>
      <c r="Y465" s="2">
        <f t="shared" si="9"/>
        <v>6.4841420286584136E-4</v>
      </c>
    </row>
    <row r="466" spans="23:25" x14ac:dyDescent="0.25">
      <c r="W466" s="3">
        <v>42380</v>
      </c>
      <c r="X466" s="2">
        <v>17.884</v>
      </c>
      <c r="Y466" s="2">
        <f t="shared" si="9"/>
        <v>-2.8699551237754686E-3</v>
      </c>
    </row>
    <row r="467" spans="23:25" x14ac:dyDescent="0.25">
      <c r="W467" s="3">
        <v>42377</v>
      </c>
      <c r="X467" s="2">
        <v>17.935400000000001</v>
      </c>
      <c r="Y467" s="2">
        <f t="shared" si="9"/>
        <v>4.9746062824121773E-3</v>
      </c>
    </row>
    <row r="468" spans="23:25" x14ac:dyDescent="0.25">
      <c r="W468" s="3">
        <v>42376</v>
      </c>
      <c r="X468" s="2">
        <v>17.846399999999999</v>
      </c>
      <c r="Y468" s="2">
        <f t="shared" si="9"/>
        <v>1.7414746288926489E-2</v>
      </c>
    </row>
    <row r="469" spans="23:25" x14ac:dyDescent="0.25">
      <c r="W469" s="3">
        <v>42375</v>
      </c>
      <c r="X469" s="2">
        <v>17.5383</v>
      </c>
      <c r="Y469" s="2">
        <f t="shared" si="9"/>
        <v>1.1538346926442141E-2</v>
      </c>
    </row>
    <row r="470" spans="23:25" x14ac:dyDescent="0.25">
      <c r="W470" s="3">
        <v>42374</v>
      </c>
      <c r="X470" s="2">
        <v>17.3371</v>
      </c>
      <c r="Y470" s="2">
        <f t="shared" si="9"/>
        <v>1.6105619376867463E-3</v>
      </c>
    </row>
    <row r="471" spans="23:25" x14ac:dyDescent="0.25">
      <c r="W471" s="3">
        <v>42373</v>
      </c>
      <c r="X471" s="2">
        <v>17.309200000000001</v>
      </c>
      <c r="Y471" s="2">
        <f t="shared" si="9"/>
        <v>2.6958404377174752E-3</v>
      </c>
    </row>
    <row r="472" spans="23:25" x14ac:dyDescent="0.25">
      <c r="W472" s="3">
        <v>42370</v>
      </c>
      <c r="X472" s="2">
        <v>17.262599999999999</v>
      </c>
      <c r="Y472" s="2">
        <f t="shared" si="9"/>
        <v>3.1969763319424516E-3</v>
      </c>
    </row>
    <row r="473" spans="23:25" x14ac:dyDescent="0.25">
      <c r="W473" s="3">
        <v>42369</v>
      </c>
      <c r="X473" s="2">
        <v>17.2075</v>
      </c>
      <c r="Y473" s="2">
        <f t="shared" si="9"/>
        <v>-1.0101358814484299E-2</v>
      </c>
    </row>
    <row r="474" spans="23:25" x14ac:dyDescent="0.25">
      <c r="W474" s="3">
        <v>42368</v>
      </c>
      <c r="X474" s="2">
        <v>17.382200000000001</v>
      </c>
      <c r="Y474" s="2">
        <f t="shared" si="9"/>
        <v>7.4490605854624159E-3</v>
      </c>
    </row>
    <row r="475" spans="23:25" x14ac:dyDescent="0.25">
      <c r="W475" s="3">
        <v>42367</v>
      </c>
      <c r="X475" s="2">
        <v>17.2532</v>
      </c>
      <c r="Y475" s="2">
        <f t="shared" si="9"/>
        <v>6.4356595728196325E-4</v>
      </c>
    </row>
    <row r="476" spans="23:25" x14ac:dyDescent="0.25">
      <c r="W476" s="3">
        <v>42366</v>
      </c>
      <c r="X476" s="2">
        <v>17.242100000000001</v>
      </c>
      <c r="Y476" s="2">
        <f t="shared" si="9"/>
        <v>1.5660571642872004E-4</v>
      </c>
    </row>
    <row r="477" spans="23:25" x14ac:dyDescent="0.25">
      <c r="W477" s="3">
        <v>42363</v>
      </c>
      <c r="X477" s="2">
        <v>17.2394</v>
      </c>
      <c r="Y477" s="2">
        <f t="shared" si="9"/>
        <v>-4.2915717670113912E-4</v>
      </c>
    </row>
    <row r="478" spans="23:25" x14ac:dyDescent="0.25">
      <c r="W478" s="3">
        <v>42362</v>
      </c>
      <c r="X478" s="2">
        <v>17.2468</v>
      </c>
      <c r="Y478" s="2">
        <f t="shared" si="9"/>
        <v>1.4099505371806618E-3</v>
      </c>
    </row>
    <row r="479" spans="23:25" x14ac:dyDescent="0.25">
      <c r="W479" s="3">
        <v>42361</v>
      </c>
      <c r="X479" s="2">
        <v>17.2225</v>
      </c>
      <c r="Y479" s="2">
        <f t="shared" si="9"/>
        <v>1.8132265863263382E-3</v>
      </c>
    </row>
    <row r="480" spans="23:25" x14ac:dyDescent="0.25">
      <c r="W480" s="3">
        <v>42360</v>
      </c>
      <c r="X480" s="2">
        <v>17.191299999999998</v>
      </c>
      <c r="Y480" s="2">
        <f t="shared" si="9"/>
        <v>1.7407660853680021E-3</v>
      </c>
    </row>
    <row r="481" spans="23:25" x14ac:dyDescent="0.25">
      <c r="W481" s="3">
        <v>42359</v>
      </c>
      <c r="X481" s="2">
        <v>17.1614</v>
      </c>
      <c r="Y481" s="2">
        <f t="shared" si="9"/>
        <v>1.3469507600639484E-3</v>
      </c>
    </row>
    <row r="482" spans="23:25" x14ac:dyDescent="0.25">
      <c r="W482" s="3">
        <v>42356</v>
      </c>
      <c r="X482" s="2">
        <v>17.138300000000001</v>
      </c>
      <c r="Y482" s="2">
        <f t="shared" si="9"/>
        <v>5.265233039845889E-3</v>
      </c>
    </row>
    <row r="483" spans="23:25" x14ac:dyDescent="0.25">
      <c r="W483" s="3">
        <v>42355</v>
      </c>
      <c r="X483" s="2">
        <v>17.048300000000001</v>
      </c>
      <c r="Y483" s="2">
        <f t="shared" si="9"/>
        <v>3.8258718779547807E-3</v>
      </c>
    </row>
    <row r="484" spans="23:25" x14ac:dyDescent="0.25">
      <c r="W484" s="3">
        <v>42354</v>
      </c>
      <c r="X484" s="2">
        <v>16.9832</v>
      </c>
      <c r="Y484" s="2">
        <f t="shared" si="9"/>
        <v>-7.5611954796416777E-3</v>
      </c>
    </row>
    <row r="485" spans="23:25" x14ac:dyDescent="0.25">
      <c r="W485" s="3">
        <v>42353</v>
      </c>
      <c r="X485" s="2">
        <v>17.112100000000002</v>
      </c>
      <c r="Y485" s="2">
        <f t="shared" si="9"/>
        <v>-1.1758485125642702E-2</v>
      </c>
    </row>
    <row r="486" spans="23:25" x14ac:dyDescent="0.25">
      <c r="W486" s="3">
        <v>42352</v>
      </c>
      <c r="X486" s="2">
        <v>17.314499999999999</v>
      </c>
      <c r="Y486" s="2">
        <f t="shared" si="9"/>
        <v>-4.4947780747197838E-3</v>
      </c>
    </row>
    <row r="487" spans="23:25" x14ac:dyDescent="0.25">
      <c r="W487" s="3">
        <v>42349</v>
      </c>
      <c r="X487" s="2">
        <v>17.392499999999998</v>
      </c>
      <c r="Y487" s="2">
        <f t="shared" si="9"/>
        <v>1.1571653110469414E-2</v>
      </c>
    </row>
    <row r="488" spans="23:25" x14ac:dyDescent="0.25">
      <c r="W488" s="3">
        <v>42348</v>
      </c>
      <c r="X488" s="2">
        <v>17.192399999999999</v>
      </c>
      <c r="Y488" s="2">
        <f t="shared" si="9"/>
        <v>7.426123520675937E-3</v>
      </c>
    </row>
    <row r="489" spans="23:25" x14ac:dyDescent="0.25">
      <c r="W489" s="3">
        <v>42347</v>
      </c>
      <c r="X489" s="2">
        <v>17.065200000000001</v>
      </c>
      <c r="Y489" s="2">
        <f t="shared" si="9"/>
        <v>2.5523015360230201E-3</v>
      </c>
    </row>
    <row r="490" spans="23:25" x14ac:dyDescent="0.25">
      <c r="W490" s="3">
        <v>42346</v>
      </c>
      <c r="X490" s="2">
        <v>17.021699999999999</v>
      </c>
      <c r="Y490" s="2">
        <f t="shared" si="9"/>
        <v>7.9093758401057954E-3</v>
      </c>
    </row>
    <row r="491" spans="23:25" x14ac:dyDescent="0.25">
      <c r="W491" s="3">
        <v>42345</v>
      </c>
      <c r="X491" s="2">
        <v>16.887599999999999</v>
      </c>
      <c r="Y491" s="2">
        <f t="shared" si="9"/>
        <v>1.3857144828958412E-2</v>
      </c>
    </row>
    <row r="492" spans="23:25" x14ac:dyDescent="0.25">
      <c r="W492" s="3">
        <v>42342</v>
      </c>
      <c r="X492" s="2">
        <v>16.655200000000001</v>
      </c>
      <c r="Y492" s="2">
        <f t="shared" si="9"/>
        <v>-3.350689306255043E-3</v>
      </c>
    </row>
    <row r="493" spans="23:25" x14ac:dyDescent="0.25">
      <c r="W493" s="3">
        <v>42341</v>
      </c>
      <c r="X493" s="2">
        <v>16.711099999999998</v>
      </c>
      <c r="Y493" s="2">
        <f t="shared" si="9"/>
        <v>8.8113181125237614E-3</v>
      </c>
    </row>
    <row r="494" spans="23:25" x14ac:dyDescent="0.25">
      <c r="W494" s="3">
        <v>42340</v>
      </c>
      <c r="X494" s="2">
        <v>16.564499999999999</v>
      </c>
      <c r="Y494" s="2">
        <f t="shared" si="9"/>
        <v>2.5992881708315897E-3</v>
      </c>
    </row>
    <row r="495" spans="23:25" x14ac:dyDescent="0.25">
      <c r="W495" s="3">
        <v>42339</v>
      </c>
      <c r="X495" s="2">
        <v>16.5215</v>
      </c>
      <c r="Y495" s="2">
        <f t="shared" si="9"/>
        <v>-3.34156445840932E-3</v>
      </c>
    </row>
    <row r="496" spans="23:25" x14ac:dyDescent="0.25">
      <c r="W496" s="3">
        <v>42338</v>
      </c>
      <c r="X496" s="2">
        <v>16.576799999999999</v>
      </c>
      <c r="Y496" s="2">
        <f t="shared" si="9"/>
        <v>-3.0117238970271587E-3</v>
      </c>
    </row>
    <row r="497" spans="23:25" x14ac:dyDescent="0.25">
      <c r="W497" s="3">
        <v>42335</v>
      </c>
      <c r="X497" s="2">
        <v>16.626799999999999</v>
      </c>
      <c r="Y497" s="2">
        <f t="shared" si="9"/>
        <v>3.9653177504088543E-3</v>
      </c>
    </row>
    <row r="498" spans="23:25" x14ac:dyDescent="0.25">
      <c r="W498" s="3">
        <v>42334</v>
      </c>
      <c r="X498" s="2">
        <v>16.561</v>
      </c>
      <c r="Y498" s="2">
        <f t="shared" si="9"/>
        <v>3.5144105686145E-3</v>
      </c>
    </row>
    <row r="499" spans="23:25" x14ac:dyDescent="0.25">
      <c r="W499" s="3">
        <v>42333</v>
      </c>
      <c r="X499" s="2">
        <v>16.5029</v>
      </c>
      <c r="Y499" s="2">
        <f t="shared" si="9"/>
        <v>-1.8706474321437472E-3</v>
      </c>
    </row>
    <row r="500" spans="23:25" x14ac:dyDescent="0.25">
      <c r="W500" s="3">
        <v>42332</v>
      </c>
      <c r="X500" s="2">
        <v>16.533799999999999</v>
      </c>
      <c r="Y500" s="2">
        <f t="shared" si="9"/>
        <v>-8.0408941211424726E-4</v>
      </c>
    </row>
    <row r="501" spans="23:25" x14ac:dyDescent="0.25">
      <c r="W501" s="3">
        <v>42331</v>
      </c>
      <c r="X501" s="2">
        <v>16.5471</v>
      </c>
      <c r="Y501" s="2">
        <f t="shared" si="9"/>
        <v>5.2591015402663713E-4</v>
      </c>
    </row>
    <row r="502" spans="23:25" x14ac:dyDescent="0.25">
      <c r="W502" s="3">
        <v>42328</v>
      </c>
      <c r="X502" s="2">
        <v>16.538399999999999</v>
      </c>
      <c r="Y502" s="2">
        <f t="shared" si="9"/>
        <v>-4.9820063600022361E-3</v>
      </c>
    </row>
    <row r="503" spans="23:25" x14ac:dyDescent="0.25">
      <c r="W503" s="3">
        <v>42327</v>
      </c>
      <c r="X503" s="2">
        <v>16.620999999999999</v>
      </c>
      <c r="Y503" s="2">
        <f t="shared" si="9"/>
        <v>-6.8712309343024304E-3</v>
      </c>
    </row>
    <row r="504" spans="23:25" x14ac:dyDescent="0.25">
      <c r="W504" s="3">
        <v>42326</v>
      </c>
      <c r="X504" s="2">
        <v>16.735600000000002</v>
      </c>
      <c r="Y504" s="2">
        <f t="shared" si="9"/>
        <v>6.1564395012223092E-4</v>
      </c>
    </row>
    <row r="505" spans="23:25" x14ac:dyDescent="0.25">
      <c r="W505" s="3">
        <v>42325</v>
      </c>
      <c r="X505" s="2">
        <v>16.725300000000001</v>
      </c>
      <c r="Y505" s="2">
        <f t="shared" si="9"/>
        <v>-2.6988474635958695E-3</v>
      </c>
    </row>
    <row r="506" spans="23:25" x14ac:dyDescent="0.25">
      <c r="W506" s="3">
        <v>42324</v>
      </c>
      <c r="X506" s="2">
        <v>16.770499999999998</v>
      </c>
      <c r="Y506" s="2">
        <f t="shared" si="9"/>
        <v>5.2131714476231052E-3</v>
      </c>
    </row>
    <row r="507" spans="23:25" x14ac:dyDescent="0.25">
      <c r="W507" s="3">
        <v>42321</v>
      </c>
      <c r="X507" s="2">
        <v>16.683299999999999</v>
      </c>
      <c r="Y507" s="2">
        <f t="shared" si="9"/>
        <v>-3.2614155912843237E-3</v>
      </c>
    </row>
    <row r="508" spans="23:25" x14ac:dyDescent="0.25">
      <c r="W508" s="3">
        <v>42320</v>
      </c>
      <c r="X508" s="2">
        <v>16.7378</v>
      </c>
      <c r="Y508" s="2">
        <f t="shared" si="9"/>
        <v>4.2427955280388113E-4</v>
      </c>
    </row>
    <row r="509" spans="23:25" x14ac:dyDescent="0.25">
      <c r="W509" s="3">
        <v>42319</v>
      </c>
      <c r="X509" s="2">
        <v>16.730699999999999</v>
      </c>
      <c r="Y509" s="2">
        <f t="shared" si="9"/>
        <v>-1.3678054234542636E-3</v>
      </c>
    </row>
    <row r="510" spans="23:25" x14ac:dyDescent="0.25">
      <c r="W510" s="3">
        <v>42318</v>
      </c>
      <c r="X510" s="2">
        <v>16.753599999999999</v>
      </c>
      <c r="Y510" s="2">
        <f t="shared" si="9"/>
        <v>-1.1811377279143693E-3</v>
      </c>
    </row>
    <row r="511" spans="23:25" x14ac:dyDescent="0.25">
      <c r="W511" s="3">
        <v>42317</v>
      </c>
      <c r="X511" s="2">
        <v>16.773399999999999</v>
      </c>
      <c r="Y511" s="2">
        <f t="shared" si="9"/>
        <v>-2.0309170820799133E-3</v>
      </c>
    </row>
    <row r="512" spans="23:25" x14ac:dyDescent="0.25">
      <c r="W512" s="3">
        <v>42314</v>
      </c>
      <c r="X512" s="2">
        <v>16.807500000000001</v>
      </c>
      <c r="Y512" s="2">
        <f t="shared" si="9"/>
        <v>1.2127382832923955E-2</v>
      </c>
    </row>
    <row r="513" spans="23:25" x14ac:dyDescent="0.25">
      <c r="W513" s="3">
        <v>42313</v>
      </c>
      <c r="X513" s="2">
        <v>16.604900000000001</v>
      </c>
      <c r="Y513" s="2">
        <f t="shared" si="9"/>
        <v>4.1519627552413672E-3</v>
      </c>
    </row>
    <row r="514" spans="23:25" x14ac:dyDescent="0.25">
      <c r="W514" s="3">
        <v>42312</v>
      </c>
      <c r="X514" s="2">
        <v>16.536100000000001</v>
      </c>
      <c r="Y514" s="2">
        <f t="shared" si="9"/>
        <v>8.3681988522396333E-3</v>
      </c>
    </row>
    <row r="515" spans="23:25" x14ac:dyDescent="0.25">
      <c r="W515" s="3">
        <v>42311</v>
      </c>
      <c r="X515" s="2">
        <v>16.398299999999999</v>
      </c>
      <c r="Y515" s="2">
        <f t="shared" si="9"/>
        <v>-2.6431196873524798E-3</v>
      </c>
    </row>
    <row r="516" spans="23:25" x14ac:dyDescent="0.25">
      <c r="W516" s="3">
        <v>42310</v>
      </c>
      <c r="X516" s="2">
        <v>16.441700000000001</v>
      </c>
      <c r="Y516" s="2">
        <f t="shared" si="9"/>
        <v>-3.6668549273188187E-3</v>
      </c>
    </row>
    <row r="517" spans="23:25" x14ac:dyDescent="0.25">
      <c r="W517" s="3">
        <v>42307</v>
      </c>
      <c r="X517" s="2">
        <v>16.502099999999999</v>
      </c>
      <c r="Y517" s="2">
        <f t="shared" si="9"/>
        <v>-7.7266608805397546E-3</v>
      </c>
    </row>
    <row r="518" spans="23:25" x14ac:dyDescent="0.25">
      <c r="W518" s="3">
        <v>42306</v>
      </c>
      <c r="X518" s="2">
        <v>16.630099999999999</v>
      </c>
      <c r="Y518" s="2">
        <f t="shared" ref="Y518:Y579" si="10">LN(X518/X519)</f>
        <v>-5.2301099214689174E-4</v>
      </c>
    </row>
    <row r="519" spans="23:25" x14ac:dyDescent="0.25">
      <c r="W519" s="3">
        <v>42305</v>
      </c>
      <c r="X519" s="2">
        <v>16.6388</v>
      </c>
      <c r="Y519" s="2">
        <f t="shared" si="10"/>
        <v>5.6412878633119072E-3</v>
      </c>
    </row>
    <row r="520" spans="23:25" x14ac:dyDescent="0.25">
      <c r="W520" s="3">
        <v>42304</v>
      </c>
      <c r="X520" s="2">
        <v>16.545200000000001</v>
      </c>
      <c r="Y520" s="2">
        <f t="shared" si="10"/>
        <v>9.3121699851015944E-4</v>
      </c>
    </row>
    <row r="521" spans="23:25" x14ac:dyDescent="0.25">
      <c r="W521" s="3">
        <v>42303</v>
      </c>
      <c r="X521" s="2">
        <v>16.529800000000002</v>
      </c>
      <c r="Y521" s="2">
        <f t="shared" si="10"/>
        <v>-3.7498119218590184E-3</v>
      </c>
    </row>
    <row r="522" spans="23:25" x14ac:dyDescent="0.25">
      <c r="W522" s="3">
        <v>42300</v>
      </c>
      <c r="X522" s="2">
        <v>16.591899999999999</v>
      </c>
      <c r="Y522" s="2">
        <f t="shared" si="10"/>
        <v>6.9795011830327252E-3</v>
      </c>
    </row>
    <row r="523" spans="23:25" x14ac:dyDescent="0.25">
      <c r="W523" s="3">
        <v>42299</v>
      </c>
      <c r="X523" s="2">
        <v>16.476500000000001</v>
      </c>
      <c r="Y523" s="2">
        <f t="shared" si="10"/>
        <v>-1.0817376898014139E-2</v>
      </c>
    </row>
    <row r="524" spans="23:25" x14ac:dyDescent="0.25">
      <c r="W524" s="3">
        <v>42298</v>
      </c>
      <c r="X524" s="2">
        <v>16.6557</v>
      </c>
      <c r="Y524" s="2">
        <f t="shared" si="10"/>
        <v>5.6959283111900245E-3</v>
      </c>
    </row>
    <row r="525" spans="23:25" x14ac:dyDescent="0.25">
      <c r="W525" s="3">
        <v>42297</v>
      </c>
      <c r="X525" s="2">
        <v>16.5611</v>
      </c>
      <c r="Y525" s="2">
        <f t="shared" si="10"/>
        <v>4.3873388438892564E-3</v>
      </c>
    </row>
    <row r="526" spans="23:25" x14ac:dyDescent="0.25">
      <c r="W526" s="3">
        <v>42296</v>
      </c>
      <c r="X526" s="2">
        <v>16.488600000000002</v>
      </c>
      <c r="Y526" s="2">
        <f t="shared" si="10"/>
        <v>3.8037877099462371E-3</v>
      </c>
    </row>
    <row r="527" spans="23:25" x14ac:dyDescent="0.25">
      <c r="W527" s="3">
        <v>42293</v>
      </c>
      <c r="X527" s="2">
        <v>16.425999999999998</v>
      </c>
      <c r="Y527" s="2">
        <f t="shared" si="10"/>
        <v>2.2245594339373176E-3</v>
      </c>
    </row>
    <row r="528" spans="23:25" x14ac:dyDescent="0.25">
      <c r="W528" s="3">
        <v>42292</v>
      </c>
      <c r="X528" s="2">
        <v>16.389500000000002</v>
      </c>
      <c r="Y528" s="2">
        <f t="shared" si="10"/>
        <v>-5.1182136554979605E-3</v>
      </c>
    </row>
    <row r="529" spans="23:25" x14ac:dyDescent="0.25">
      <c r="W529" s="3">
        <v>42291</v>
      </c>
      <c r="X529" s="2">
        <v>16.473600000000001</v>
      </c>
      <c r="Y529" s="2">
        <f t="shared" si="10"/>
        <v>-1.1071448955409593E-2</v>
      </c>
    </row>
    <row r="530" spans="23:25" x14ac:dyDescent="0.25">
      <c r="W530" s="3">
        <v>42290</v>
      </c>
      <c r="X530" s="2">
        <v>16.657</v>
      </c>
      <c r="Y530" s="2">
        <f t="shared" si="10"/>
        <v>1.1903428598645169E-2</v>
      </c>
    </row>
    <row r="531" spans="23:25" x14ac:dyDescent="0.25">
      <c r="W531" s="3">
        <v>42289</v>
      </c>
      <c r="X531" s="2">
        <v>16.459900000000001</v>
      </c>
      <c r="Y531" s="2">
        <f t="shared" si="10"/>
        <v>1.696466710123192E-3</v>
      </c>
    </row>
    <row r="532" spans="23:25" x14ac:dyDescent="0.25">
      <c r="W532" s="3">
        <v>42286</v>
      </c>
      <c r="X532" s="2">
        <v>16.431999999999999</v>
      </c>
      <c r="Y532" s="2">
        <f t="shared" si="10"/>
        <v>-1.6114078979790093E-3</v>
      </c>
    </row>
    <row r="533" spans="23:25" x14ac:dyDescent="0.25">
      <c r="W533" s="3">
        <v>42285</v>
      </c>
      <c r="X533" s="2">
        <v>16.458500000000001</v>
      </c>
      <c r="Y533" s="2">
        <f t="shared" si="10"/>
        <v>-1.1754324197960768E-2</v>
      </c>
    </row>
    <row r="534" spans="23:25" x14ac:dyDescent="0.25">
      <c r="W534" s="3">
        <v>42284</v>
      </c>
      <c r="X534" s="2">
        <v>16.653099999999998</v>
      </c>
      <c r="Y534" s="2">
        <f t="shared" si="10"/>
        <v>-1.381028868701875E-4</v>
      </c>
    </row>
    <row r="535" spans="23:25" x14ac:dyDescent="0.25">
      <c r="W535" s="3">
        <v>42283</v>
      </c>
      <c r="X535" s="2">
        <v>16.6554</v>
      </c>
      <c r="Y535" s="2">
        <f t="shared" si="10"/>
        <v>-8.2871915923592356E-3</v>
      </c>
    </row>
    <row r="536" spans="23:25" x14ac:dyDescent="0.25">
      <c r="W536" s="3">
        <v>42282</v>
      </c>
      <c r="X536" s="2">
        <v>16.794</v>
      </c>
      <c r="Y536" s="2">
        <f t="shared" si="10"/>
        <v>2.0981863161144572E-3</v>
      </c>
    </row>
    <row r="537" spans="23:25" x14ac:dyDescent="0.25">
      <c r="W537" s="3">
        <v>42279</v>
      </c>
      <c r="X537" s="2">
        <v>16.758800000000001</v>
      </c>
      <c r="Y537" s="2">
        <f t="shared" si="10"/>
        <v>-9.7442408454640507E-3</v>
      </c>
    </row>
    <row r="538" spans="23:25" x14ac:dyDescent="0.25">
      <c r="W538" s="3">
        <v>42278</v>
      </c>
      <c r="X538" s="2">
        <v>16.922899999999998</v>
      </c>
      <c r="Y538" s="2">
        <f t="shared" si="10"/>
        <v>3.0732315862745234E-4</v>
      </c>
    </row>
    <row r="539" spans="23:25" x14ac:dyDescent="0.25">
      <c r="W539" s="3">
        <v>42277</v>
      </c>
      <c r="X539" s="2">
        <v>16.9177</v>
      </c>
      <c r="Y539" s="2">
        <f t="shared" si="10"/>
        <v>-6.2813240523227464E-3</v>
      </c>
    </row>
    <row r="540" spans="23:25" x14ac:dyDescent="0.25">
      <c r="W540" s="3">
        <v>42276</v>
      </c>
      <c r="X540" s="2">
        <v>17.0243</v>
      </c>
      <c r="Y540" s="2">
        <f t="shared" si="10"/>
        <v>-2.633934677180488E-3</v>
      </c>
    </row>
    <row r="541" spans="23:25" x14ac:dyDescent="0.25">
      <c r="W541" s="3">
        <v>42275</v>
      </c>
      <c r="X541" s="2">
        <v>17.069199999999999</v>
      </c>
      <c r="Y541" s="2">
        <f t="shared" si="10"/>
        <v>5.7107425215181997E-3</v>
      </c>
    </row>
    <row r="542" spans="23:25" x14ac:dyDescent="0.25">
      <c r="W542" s="3">
        <v>42272</v>
      </c>
      <c r="X542" s="2">
        <v>16.972000000000001</v>
      </c>
      <c r="Y542" s="2">
        <f t="shared" si="10"/>
        <v>6.0635975083474193E-3</v>
      </c>
    </row>
    <row r="543" spans="23:25" x14ac:dyDescent="0.25">
      <c r="W543" s="3">
        <v>42271</v>
      </c>
      <c r="X543" s="2">
        <v>16.869399999999999</v>
      </c>
      <c r="Y543" s="2">
        <f t="shared" si="10"/>
        <v>-1.4605844138873079E-2</v>
      </c>
    </row>
    <row r="544" spans="23:25" x14ac:dyDescent="0.25">
      <c r="W544" s="3">
        <v>42270</v>
      </c>
      <c r="X544" s="2">
        <v>17.117599999999999</v>
      </c>
      <c r="Y544" s="2">
        <f t="shared" si="10"/>
        <v>1.368152013307283E-2</v>
      </c>
    </row>
    <row r="545" spans="23:25" x14ac:dyDescent="0.25">
      <c r="W545" s="3">
        <v>42269</v>
      </c>
      <c r="X545" s="2">
        <v>16.885000000000002</v>
      </c>
      <c r="Y545" s="2">
        <f t="shared" si="10"/>
        <v>1.3270969851088197E-2</v>
      </c>
    </row>
    <row r="546" spans="23:25" x14ac:dyDescent="0.25">
      <c r="W546" s="3">
        <v>42268</v>
      </c>
      <c r="X546" s="2">
        <v>16.662400000000002</v>
      </c>
      <c r="Y546" s="2">
        <f t="shared" si="10"/>
        <v>6.0633896204607062E-4</v>
      </c>
    </row>
    <row r="547" spans="23:25" x14ac:dyDescent="0.25">
      <c r="W547" s="3">
        <v>42265</v>
      </c>
      <c r="X547" s="2">
        <v>16.6523</v>
      </c>
      <c r="Y547" s="2">
        <f t="shared" si="10"/>
        <v>3.1697463377640999E-3</v>
      </c>
    </row>
    <row r="548" spans="23:25" x14ac:dyDescent="0.25">
      <c r="W548" s="3">
        <v>42264</v>
      </c>
      <c r="X548" s="2">
        <v>16.599599999999999</v>
      </c>
      <c r="Y548" s="2">
        <f t="shared" si="10"/>
        <v>3.0891782742178031E-3</v>
      </c>
    </row>
    <row r="549" spans="23:25" x14ac:dyDescent="0.25">
      <c r="W549" s="3">
        <v>42263</v>
      </c>
      <c r="X549" s="2">
        <v>16.548400000000001</v>
      </c>
      <c r="Y549" s="2">
        <f t="shared" si="10"/>
        <v>-8.4124624338218646E-3</v>
      </c>
    </row>
    <row r="550" spans="23:25" x14ac:dyDescent="0.25">
      <c r="W550" s="3">
        <v>42262</v>
      </c>
      <c r="X550" s="2">
        <v>16.688199999999998</v>
      </c>
      <c r="Y550" s="2">
        <f t="shared" si="10"/>
        <v>-3.8396487428163698E-3</v>
      </c>
    </row>
    <row r="551" spans="23:25" x14ac:dyDescent="0.25">
      <c r="W551" s="3">
        <v>42261</v>
      </c>
      <c r="X551" s="2">
        <v>16.752400000000002</v>
      </c>
      <c r="Y551" s="2">
        <f t="shared" si="10"/>
        <v>-5.1382770956305097E-3</v>
      </c>
    </row>
    <row r="552" spans="23:25" x14ac:dyDescent="0.25">
      <c r="W552" s="3">
        <v>42258</v>
      </c>
      <c r="X552" s="2">
        <v>16.838699999999999</v>
      </c>
      <c r="Y552" s="2">
        <f t="shared" si="10"/>
        <v>3.8735868357916976E-3</v>
      </c>
    </row>
    <row r="553" spans="23:25" x14ac:dyDescent="0.25">
      <c r="W553" s="3">
        <v>42257</v>
      </c>
      <c r="X553" s="2">
        <v>16.773599999999998</v>
      </c>
      <c r="Y553" s="2">
        <f t="shared" si="10"/>
        <v>-3.1190872797301097E-3</v>
      </c>
    </row>
    <row r="554" spans="23:25" x14ac:dyDescent="0.25">
      <c r="W554" s="3">
        <v>42256</v>
      </c>
      <c r="X554" s="2">
        <v>16.826000000000001</v>
      </c>
      <c r="Y554" s="2">
        <f t="shared" si="10"/>
        <v>1.6642297626468623E-4</v>
      </c>
    </row>
    <row r="555" spans="23:25" x14ac:dyDescent="0.25">
      <c r="W555" s="3">
        <v>42255</v>
      </c>
      <c r="X555" s="2">
        <v>16.8232</v>
      </c>
      <c r="Y555" s="2">
        <f t="shared" si="10"/>
        <v>-1.0236787156477179E-2</v>
      </c>
    </row>
    <row r="556" spans="23:25" x14ac:dyDescent="0.25">
      <c r="W556" s="3">
        <v>42254</v>
      </c>
      <c r="X556" s="2">
        <v>16.996300000000002</v>
      </c>
      <c r="Y556" s="2">
        <f t="shared" si="10"/>
        <v>3.3297905300645292E-3</v>
      </c>
    </row>
    <row r="557" spans="23:25" x14ac:dyDescent="0.25">
      <c r="W557" s="3">
        <v>42251</v>
      </c>
      <c r="X557" s="2">
        <v>16.939799999999998</v>
      </c>
      <c r="Y557" s="2">
        <f t="shared" si="10"/>
        <v>8.2929487682241732E-3</v>
      </c>
    </row>
    <row r="558" spans="23:25" x14ac:dyDescent="0.25">
      <c r="W558" s="3">
        <v>42250</v>
      </c>
      <c r="X558" s="2">
        <v>16.799900000000001</v>
      </c>
      <c r="Y558" s="2">
        <f t="shared" si="10"/>
        <v>-1.5642614137719797E-3</v>
      </c>
    </row>
    <row r="559" spans="23:25" x14ac:dyDescent="0.25">
      <c r="W559" s="3">
        <v>42249</v>
      </c>
      <c r="X559" s="2">
        <v>16.8262</v>
      </c>
      <c r="Y559" s="2">
        <f t="shared" si="10"/>
        <v>-8.4273818918148748E-3</v>
      </c>
    </row>
    <row r="560" spans="23:25" x14ac:dyDescent="0.25">
      <c r="W560" s="3">
        <v>42248</v>
      </c>
      <c r="X560" s="2">
        <v>16.968599999999999</v>
      </c>
      <c r="Y560" s="2">
        <f t="shared" si="10"/>
        <v>1.2948408757685681E-2</v>
      </c>
    </row>
    <row r="561" spans="23:25" x14ac:dyDescent="0.25">
      <c r="W561" s="3">
        <v>42247</v>
      </c>
      <c r="X561" s="2">
        <v>16.750299999999999</v>
      </c>
      <c r="Y561" s="2">
        <f t="shared" si="10"/>
        <v>1.7910287370961435E-5</v>
      </c>
    </row>
    <row r="562" spans="23:25" x14ac:dyDescent="0.25">
      <c r="W562" s="3">
        <v>42244</v>
      </c>
      <c r="X562" s="2">
        <v>16.75</v>
      </c>
      <c r="Y562" s="2">
        <f t="shared" si="10"/>
        <v>-7.4586819102933433E-3</v>
      </c>
    </row>
    <row r="563" spans="23:25" x14ac:dyDescent="0.25">
      <c r="W563" s="3">
        <v>42243</v>
      </c>
      <c r="X563" s="2">
        <v>16.875399999999999</v>
      </c>
      <c r="Y563" s="2">
        <f t="shared" si="10"/>
        <v>-8.114939643248496E-3</v>
      </c>
    </row>
    <row r="564" spans="23:25" x14ac:dyDescent="0.25">
      <c r="W564" s="3">
        <v>42242</v>
      </c>
      <c r="X564" s="2">
        <v>17.012899999999998</v>
      </c>
      <c r="Y564" s="2">
        <f t="shared" si="10"/>
        <v>-1.146643385416766E-2</v>
      </c>
    </row>
    <row r="565" spans="23:25" x14ac:dyDescent="0.25">
      <c r="W565" s="3">
        <v>42241</v>
      </c>
      <c r="X565" s="2">
        <v>17.209099999999999</v>
      </c>
      <c r="Y565" s="2">
        <f t="shared" si="10"/>
        <v>4.6497841594271875E-4</v>
      </c>
    </row>
    <row r="566" spans="23:25" x14ac:dyDescent="0.25">
      <c r="W566" s="3">
        <v>42240</v>
      </c>
      <c r="X566" s="2">
        <v>17.2011</v>
      </c>
      <c r="Y566" s="2">
        <f t="shared" si="10"/>
        <v>1.2519102788342135E-2</v>
      </c>
    </row>
    <row r="567" spans="23:25" x14ac:dyDescent="0.25">
      <c r="W567" s="3">
        <v>42237</v>
      </c>
      <c r="X567" s="2">
        <v>16.987100000000002</v>
      </c>
      <c r="Y567" s="2">
        <f t="shared" si="10"/>
        <v>1.0884888013097088E-2</v>
      </c>
    </row>
    <row r="568" spans="23:25" x14ac:dyDescent="0.25">
      <c r="W568" s="3">
        <v>42236</v>
      </c>
      <c r="X568" s="2">
        <v>16.8032</v>
      </c>
      <c r="Y568" s="2">
        <f t="shared" si="10"/>
        <v>1.0884339079811288E-2</v>
      </c>
    </row>
    <row r="569" spans="23:25" x14ac:dyDescent="0.25">
      <c r="W569" s="3">
        <v>42235</v>
      </c>
      <c r="X569" s="2">
        <v>16.621300000000002</v>
      </c>
      <c r="Y569" s="2">
        <f t="shared" si="10"/>
        <v>1.326343648225675E-2</v>
      </c>
    </row>
    <row r="570" spans="23:25" x14ac:dyDescent="0.25">
      <c r="W570" s="3">
        <v>42234</v>
      </c>
      <c r="X570" s="2">
        <v>16.4023</v>
      </c>
      <c r="Y570" s="2">
        <f t="shared" si="10"/>
        <v>-1.5595400082009424E-3</v>
      </c>
    </row>
    <row r="571" spans="23:25" x14ac:dyDescent="0.25">
      <c r="W571" s="3">
        <v>42233</v>
      </c>
      <c r="X571" s="2">
        <v>16.427900000000001</v>
      </c>
      <c r="Y571" s="2">
        <f t="shared" si="10"/>
        <v>3.2436481647316892E-3</v>
      </c>
    </row>
    <row r="572" spans="23:25" x14ac:dyDescent="0.25">
      <c r="W572" s="3">
        <v>42230</v>
      </c>
      <c r="X572" s="2">
        <v>16.374700000000001</v>
      </c>
      <c r="Y572" s="2">
        <f t="shared" si="10"/>
        <v>-1.5987506303840107E-3</v>
      </c>
    </row>
    <row r="573" spans="23:25" x14ac:dyDescent="0.25">
      <c r="W573" s="3">
        <v>42229</v>
      </c>
      <c r="X573" s="2">
        <v>16.4009</v>
      </c>
      <c r="Y573" s="2">
        <f t="shared" si="10"/>
        <v>7.4909926358600913E-3</v>
      </c>
    </row>
    <row r="574" spans="23:25" x14ac:dyDescent="0.25">
      <c r="W574" s="3">
        <v>42228</v>
      </c>
      <c r="X574" s="2">
        <v>16.278500000000001</v>
      </c>
      <c r="Y574" s="2">
        <f t="shared" si="10"/>
        <v>-2.2335819603331577E-3</v>
      </c>
    </row>
    <row r="575" spans="23:25" x14ac:dyDescent="0.25">
      <c r="W575" s="3">
        <v>42227</v>
      </c>
      <c r="X575" s="2">
        <v>16.314900000000002</v>
      </c>
      <c r="Y575" s="2">
        <f t="shared" si="10"/>
        <v>9.6078192284629362E-3</v>
      </c>
    </row>
    <row r="576" spans="23:25" x14ac:dyDescent="0.25">
      <c r="W576" s="3">
        <v>42226</v>
      </c>
      <c r="X576" s="2">
        <v>16.158899999999999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16.3249</v>
      </c>
      <c r="Y578" s="2">
        <f t="shared" si="10"/>
        <v>-3.0153757965802165E-3</v>
      </c>
    </row>
    <row r="579" spans="23:25" x14ac:dyDescent="0.25">
      <c r="W579" s="3">
        <v>42221</v>
      </c>
      <c r="X579" s="2">
        <v>16.374199999999998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USDRUB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15</v>
      </c>
      <c r="W2" s="3">
        <f>D1</f>
        <v>43025</v>
      </c>
      <c r="AA2" s="2">
        <v>62</v>
      </c>
      <c r="AB2" s="2">
        <f ca="1">AVERAGE(OFFSET($X$5,0,0,AA2,1))</f>
        <v>58.547146774193557</v>
      </c>
      <c r="AC2" s="46">
        <f ca="1">STDEV(OFFSET($Y$5,0,0,AA2,1))*SQRT(250)</f>
        <v>8.3152324220556309E-2</v>
      </c>
      <c r="AD2" s="2">
        <f ca="1">MAX(OFFSET($X$5,0,0,AA2,1))</f>
        <v>60.561700000000002</v>
      </c>
      <c r="AE2" s="2">
        <f ca="1">MIN(OFFSET($X$5,0,0,AA2,1))</f>
        <v>56.891300000000001</v>
      </c>
      <c r="AF2" s="2">
        <f ca="1">AD2-AE2</f>
        <v>3.6704000000000008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58.295273600000002</v>
      </c>
      <c r="AC3" s="46">
        <f ca="1">STDEV(OFFSET($Y$5,0,0,AA3,1))*SQRT(250)</f>
        <v>0.1061215977757457</v>
      </c>
      <c r="AD3" s="2">
        <f ca="1">MAX(OFFSET($X$5,0,0,AA3,1))</f>
        <v>60.819699999999997</v>
      </c>
      <c r="AE3" s="2">
        <f ca="1">MIN(OFFSET($X$5,0,0,AA3,1))</f>
        <v>56.322200000000002</v>
      </c>
      <c r="AF3" s="2">
        <f t="shared" ref="AF3:AF5" ca="1" si="1">AD3-AE3</f>
        <v>4.4974999999999952</v>
      </c>
    </row>
    <row r="4" spans="1:32" x14ac:dyDescent="0.25">
      <c r="D4"/>
      <c r="AA4" s="2">
        <v>185</v>
      </c>
      <c r="AB4" s="2">
        <f t="shared" ca="1" si="0"/>
        <v>58.074218918918909</v>
      </c>
      <c r="AC4" s="46">
        <f ca="1">STDEV(OFFSET($Y$5,0,0,AA4,1))*SQRT(250)</f>
        <v>0.11054473957309033</v>
      </c>
      <c r="AD4" s="2">
        <f ca="1">MAX(OFFSET($X$5,0,0,AA4,1))</f>
        <v>60.819699999999997</v>
      </c>
      <c r="AE4" s="2">
        <f ca="1">MIN(OFFSET($X$5,0,0,AA4,1))</f>
        <v>55.816400000000002</v>
      </c>
      <c r="AF4" s="2">
        <f t="shared" ca="1" si="1"/>
        <v>5.0032999999999959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_xll.BDH(W1,"PX_LAST",W3,W2,"Sort=D","cols=2;rows=571")</f>
        <v>43025</v>
      </c>
      <c r="X5" s="2">
        <v>57.534999999999997</v>
      </c>
      <c r="Y5" s="2">
        <f>LN(X5/X6)</f>
        <v>4.628754748615461E-3</v>
      </c>
      <c r="AA5" s="2">
        <v>250</v>
      </c>
      <c r="AB5" s="2">
        <f t="shared" ca="1" si="0"/>
        <v>59.115099199999989</v>
      </c>
      <c r="AC5" s="46">
        <f ca="1">STDEV(OFFSET($Y$5,0,0,AA5,1))*SQRT(250)</f>
        <v>0.12168074995749591</v>
      </c>
      <c r="AD5" s="2">
        <f ca="1">MAX(OFFSET($X$5,0,0,AA5,1))</f>
        <v>66</v>
      </c>
      <c r="AE5" s="2">
        <f ca="1">MIN(OFFSET($X$5,0,0,AA5,1))</f>
        <v>55.816400000000002</v>
      </c>
      <c r="AF5" s="2">
        <f t="shared" ca="1" si="1"/>
        <v>10.183599999999998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57.491803063930703</v>
      </c>
      <c r="E6" s="128">
        <f ca="1">SUMIFS(INDIRECT("fincad_data!"&amp;E$3),fincad_data!$C:$C,$C6,fincad_data!$D:$D,$C6,fincad_data!$B:$B,$D$2,fincad_data!D:D,$C6,fincad_data!A:A,$D$1)</f>
        <v>58.351599999999998</v>
      </c>
      <c r="F6" s="129">
        <f ca="1">SUMIFS(INDIRECT("fincad_data!"&amp;F$3),fincad_data!$C:$C,$C6,fincad_data!$D:$D,$C6,fincad_data!$B:$B,$D$2,fincad_data!D:D,$C6,fincad_data!A:A,$D$1)</f>
        <v>0.102168870055601</v>
      </c>
      <c r="G6" s="129">
        <f ca="1">SUMIFS(INDIRECT("fincad_data!"&amp;G$3),fincad_data!$C:$C,$C6,fincad_data!$D:$D,$C6,fincad_data!$B:$B,$D$2,fincad_data!D:D,$C6,fincad_data!A:A,$D$1)</f>
        <v>0.107071664411378</v>
      </c>
      <c r="H6" s="130">
        <f ca="1">SUMIFS(INDIRECT("fincad_data!"&amp;H$3),fincad_data!$C:$C,$C6,fincad_data!$D:$D,$C6,fincad_data!$B:$B,$D$2,fincad_data!D:D,$C6,fincad_data!A:A,$D$1)</f>
        <v>1.37431200884047E-2</v>
      </c>
      <c r="I6" s="130">
        <f ca="1">SUMIFS(INDIRECT("fincad_data!"&amp;I$3),fincad_data!$C:$C,$C6,fincad_data!$D:$D,$C6,fincad_data!$B:$B,$D$2,fincad_data!D:D,$C6,fincad_data!A:A,$D$1)</f>
        <v>2.1373892412579601E-2</v>
      </c>
      <c r="J6" s="129">
        <f ca="1">SUMIFS(INDIRECT("fincad_data!"&amp;J$3),fincad_data!$C:$C,$C6,fincad_data!$D:$D,$C6,fincad_data!$B:$B,$D$2,fincad_data!D:D,$C6,fincad_data!A:A,$D$1)</f>
        <v>6.0468918298289119E-2</v>
      </c>
      <c r="K6" s="128">
        <f ca="1">SUMIFS(INDIRECT("fincad_data!"&amp;K$3),fincad_data!$C:$C,$C6,fincad_data!$D:$D,$C6,fincad_data!$B:$B,$D$2,fincad_data!D:D,$C6,fincad_data!A:A,$D$1)</f>
        <v>57.909704231647986</v>
      </c>
      <c r="L6" s="128">
        <f ca="1">SUMIFS(INDIRECT("fincad_data!"&amp;L$3),fincad_data!$C:$C,$C6,fincad_data!$D:$D,$C6,fincad_data!$B:$B,$D$2,fincad_data!D:D,$C6,fincad_data!A:A,$D$1)</f>
        <v>57.130498863807958</v>
      </c>
      <c r="W6" s="3">
        <v>43024</v>
      </c>
      <c r="X6" s="2">
        <v>57.269300000000001</v>
      </c>
      <c r="Y6" s="2">
        <f t="shared" ref="Y6:Y69" si="2">LN(X6/X7)</f>
        <v>-1.2511966089229424E-3</v>
      </c>
      <c r="AA6" s="2">
        <v>500</v>
      </c>
      <c r="AB6" s="2">
        <f t="shared" ca="1" si="0"/>
        <v>63.472439800000025</v>
      </c>
      <c r="AC6" s="46">
        <f ca="1">STDEV(OFFSET($Y$5,0,0,AA6,1))*SQRT(250)</f>
        <v>0.16036901865254533</v>
      </c>
      <c r="AD6" s="2">
        <f ca="1">MAX(OFFSET($X$5,0,0,AA6,1))</f>
        <v>82.449600000000004</v>
      </c>
      <c r="AE6" s="2">
        <f ca="1">MIN(OFFSET($X$5,0,0,AA6,1))</f>
        <v>55.816400000000002</v>
      </c>
      <c r="AF6" s="2">
        <f ca="1">AD6-AE6</f>
        <v>26.633200000000002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57.491803063930703</v>
      </c>
      <c r="E7" s="128">
        <f ca="1">SUMIFS(INDIRECT("fincad_data!"&amp;E$3),fincad_data!$C:$C,$C7,fincad_data!$D:$D,$C7,fincad_data!$B:$B,$D$2,fincad_data!D:D,$C7,fincad_data!A:A,$D$1)</f>
        <v>59.1389</v>
      </c>
      <c r="F7" s="129">
        <f ca="1">SUMIFS(INDIRECT("fincad_data!"&amp;F$3),fincad_data!$C:$C,$C7,fincad_data!$D:$D,$C7,fincad_data!$B:$B,$D$2,fincad_data!D:D,$C7,fincad_data!A:A,$D$1)</f>
        <v>0.10989973778714</v>
      </c>
      <c r="G7" s="129">
        <f ca="1">SUMIFS(INDIRECT("fincad_data!"&amp;G$3),fincad_data!$C:$C,$C7,fincad_data!$D:$D,$C7,fincad_data!$B:$B,$D$2,fincad_data!D:D,$C7,fincad_data!A:A,$D$1)</f>
        <v>0.116865620366558</v>
      </c>
      <c r="H7" s="130">
        <f ca="1">SUMIFS(INDIRECT("fincad_data!"&amp;H$3),fincad_data!$C:$C,$C7,fincad_data!$D:$D,$C7,fincad_data!$B:$B,$D$2,fincad_data!D:D,$C7,fincad_data!A:A,$D$1)</f>
        <v>1.8469419202900701E-2</v>
      </c>
      <c r="I7" s="130">
        <f ca="1">SUMIFS(INDIRECT("fincad_data!"&amp;I$3),fincad_data!$C:$C,$C7,fincad_data!$D:$D,$C7,fincad_data!$B:$B,$D$2,fincad_data!D:D,$C7,fincad_data!A:A,$D$1)</f>
        <v>3.26926090968487E-2</v>
      </c>
      <c r="J7" s="129">
        <f ca="1">SUMIFS(INDIRECT("fincad_data!"&amp;J$3),fincad_data!$C:$C,$C7,fincad_data!$D:$D,$C7,fincad_data!$B:$B,$D$2,fincad_data!D:D,$C7,fincad_data!A:A,$D$1)</f>
        <v>5.8334943176218207E-2</v>
      </c>
      <c r="K7" s="128">
        <f ca="1">SUMIFS(INDIRECT("fincad_data!"&amp;K$3),fincad_data!$C:$C,$C7,fincad_data!$D:$D,$C7,fincad_data!$B:$B,$D$2,fincad_data!D:D,$C7,fincad_data!A:A,$D$1)</f>
        <v>58.309552166899124</v>
      </c>
      <c r="L7" s="128">
        <f ca="1">SUMIFS(INDIRECT("fincad_data!"&amp;L$3),fincad_data!$C:$C,$C7,fincad_data!$D:$D,$C7,fincad_data!$B:$B,$D$2,fincad_data!D:D,$C7,fincad_data!A:A,$D$1)</f>
        <v>57.266702094169624</v>
      </c>
      <c r="W7" s="3">
        <v>43021</v>
      </c>
      <c r="X7" s="2">
        <v>57.341000000000001</v>
      </c>
      <c r="Y7" s="2">
        <f t="shared" si="2"/>
        <v>-6.5029375814688135E-3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57.491803063930703</v>
      </c>
      <c r="E8" s="128">
        <f ca="1">SUMIFS(INDIRECT("fincad_data!"&amp;E$3),fincad_data!$C:$C,$C8,fincad_data!$D:$D,$C8,fincad_data!$B:$B,$D$2,fincad_data!D:D,$C8,fincad_data!A:A,$D$1)</f>
        <v>59.889299999999999</v>
      </c>
      <c r="F8" s="129">
        <f ca="1">SUMIFS(INDIRECT("fincad_data!"&amp;F$3),fincad_data!$C:$C,$C8,fincad_data!$D:$D,$C8,fincad_data!$B:$B,$D$2,fincad_data!D:D,$C8,fincad_data!A:A,$D$1)</f>
        <v>0.115055695602278</v>
      </c>
      <c r="G8" s="129">
        <f ca="1">SUMIFS(INDIRECT("fincad_data!"&amp;G$3),fincad_data!$C:$C,$C8,fincad_data!$D:$D,$C8,fincad_data!$B:$B,$D$2,fincad_data!D:D,$C8,fincad_data!A:A,$D$1)</f>
        <v>0.1231948572559</v>
      </c>
      <c r="H8" s="130">
        <f ca="1">SUMIFS(INDIRECT("fincad_data!"&amp;H$3),fincad_data!$C:$C,$C8,fincad_data!$D:$D,$C8,fincad_data!$B:$B,$D$2,fincad_data!D:D,$C8,fincad_data!A:A,$D$1)</f>
        <v>2.18674864154112E-2</v>
      </c>
      <c r="I8" s="130">
        <f ca="1">SUMIFS(INDIRECT("fincad_data!"&amp;I$3),fincad_data!$C:$C,$C8,fincad_data!$D:$D,$C8,fincad_data!$B:$B,$D$2,fincad_data!D:D,$C8,fincad_data!A:A,$D$1)</f>
        <v>4.2039302882469598E-2</v>
      </c>
      <c r="J8" s="129">
        <f ca="1">SUMIFS(INDIRECT("fincad_data!"&amp;J$3),fincad_data!$C:$C,$C8,fincad_data!$D:$D,$C8,fincad_data!$B:$B,$D$2,fincad_data!D:D,$C8,fincad_data!A:A,$D$1)</f>
        <v>5.6702683419750981E-2</v>
      </c>
      <c r="K8" s="128">
        <f ca="1">SUMIFS(INDIRECT("fincad_data!"&amp;K$3),fincad_data!$C:$C,$C8,fincad_data!$D:$D,$C8,fincad_data!$B:$B,$D$2,fincad_data!D:D,$C8,fincad_data!A:A,$D$1)</f>
        <v>58.705111269787608</v>
      </c>
      <c r="L8" s="128">
        <f ca="1">SUMIFS(INDIRECT("fincad_data!"&amp;L$3),fincad_data!$C:$C,$C8,fincad_data!$D:$D,$C8,fincad_data!$B:$B,$D$2,fincad_data!D:D,$C8,fincad_data!A:A,$D$1)</f>
        <v>57.473168079491181</v>
      </c>
      <c r="W8" s="3">
        <v>43020</v>
      </c>
      <c r="X8" s="2">
        <v>57.7151</v>
      </c>
      <c r="Y8" s="2">
        <f t="shared" si="2"/>
        <v>-1.7034747031465479E-3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57.491803063930703</v>
      </c>
      <c r="E9" s="128">
        <f ca="1">SUMIFS(INDIRECT("fincad_data!"&amp;E$3),fincad_data!$C:$C,$C9,fincad_data!$D:$D,$C9,fincad_data!$B:$B,$D$2,fincad_data!D:D,$C9,fincad_data!A:A,$D$1)</f>
        <v>60.642600000000002</v>
      </c>
      <c r="F9" s="129">
        <f ca="1">SUMIFS(INDIRECT("fincad_data!"&amp;F$3),fincad_data!$C:$C,$C9,fincad_data!$D:$D,$C9,fincad_data!$B:$B,$D$2,fincad_data!D:D,$C9,fincad_data!A:A,$D$1)</f>
        <v>0.117311960104601</v>
      </c>
      <c r="G9" s="129">
        <f ca="1">SUMIFS(INDIRECT("fincad_data!"&amp;G$3),fincad_data!$C:$C,$C9,fincad_data!$D:$D,$C9,fincad_data!$B:$B,$D$2,fincad_data!D:D,$C9,fincad_data!A:A,$D$1)</f>
        <v>0.126186736165014</v>
      </c>
      <c r="H9" s="130">
        <f ca="1">SUMIFS(INDIRECT("fincad_data!"&amp;H$3),fincad_data!$C:$C,$C9,fincad_data!$D:$D,$C9,fincad_data!$B:$B,$D$2,fincad_data!D:D,$C9,fincad_data!A:A,$D$1)</f>
        <v>2.3855229759364101E-2</v>
      </c>
      <c r="I9" s="130">
        <f ca="1">SUMIFS(INDIRECT("fincad_data!"&amp;I$3),fincad_data!$C:$C,$C9,fincad_data!$D:$D,$C9,fincad_data!$B:$B,$D$2,fincad_data!D:D,$C9,fincad_data!A:A,$D$1)</f>
        <v>4.9578492937577698E-2</v>
      </c>
      <c r="J9" s="129">
        <f ca="1">SUMIFS(INDIRECT("fincad_data!"&amp;J$3),fincad_data!$C:$C,$C9,fincad_data!$D:$D,$C9,fincad_data!$B:$B,$D$2,fincad_data!D:D,$C9,fincad_data!A:A,$D$1)</f>
        <v>5.5886762531566658E-2</v>
      </c>
      <c r="K9" s="128">
        <f ca="1">SUMIFS(INDIRECT("fincad_data!"&amp;K$3),fincad_data!$C:$C,$C9,fincad_data!$D:$D,$C9,fincad_data!$B:$B,$D$2,fincad_data!D:D,$C9,fincad_data!A:A,$D$1)</f>
        <v>59.121794519993934</v>
      </c>
      <c r="L9" s="128">
        <f ca="1">SUMIFS(INDIRECT("fincad_data!"&amp;L$3),fincad_data!$C:$C,$C9,fincad_data!$D:$D,$C9,fincad_data!$B:$B,$D$2,fincad_data!D:D,$C9,fincad_data!A:A,$D$1)</f>
        <v>57.778051292069144</v>
      </c>
      <c r="W9" s="3">
        <v>43019</v>
      </c>
      <c r="X9" s="2">
        <v>57.813499999999998</v>
      </c>
      <c r="Y9" s="2">
        <f t="shared" si="2"/>
        <v>-2.7912956011773601E-3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57.491803063930703</v>
      </c>
      <c r="E10" s="128">
        <f ca="1">SUMIFS(INDIRECT("fincad_data!"&amp;E$3),fincad_data!$C:$C,$C10,fincad_data!$D:$D,$C10,fincad_data!$B:$B,$D$2,fincad_data!D:D,$C10,fincad_data!A:A,$D$1)</f>
        <v>63.520699999999998</v>
      </c>
      <c r="F10" s="129">
        <f ca="1">SUMIFS(INDIRECT("fincad_data!"&amp;F$3),fincad_data!$C:$C,$C10,fincad_data!$D:$D,$C10,fincad_data!$B:$B,$D$2,fincad_data!D:D,$C10,fincad_data!A:A,$D$1)</f>
        <v>0.12538254049492301</v>
      </c>
      <c r="G10" s="129">
        <f ca="1">SUMIFS(INDIRECT("fincad_data!"&amp;G$3),fincad_data!$C:$C,$C10,fincad_data!$D:$D,$C10,fincad_data!$B:$B,$D$2,fincad_data!D:D,$C10,fincad_data!A:A,$D$1)</f>
        <v>0.135475653008509</v>
      </c>
      <c r="H10" s="130">
        <f ca="1">SUMIFS(INDIRECT("fincad_data!"&amp;H$3),fincad_data!$C:$C,$C10,fincad_data!$D:$D,$C10,fincad_data!$B:$B,$D$2,fincad_data!D:D,$C10,fincad_data!A:A,$D$1)</f>
        <v>2.9211889894238601E-2</v>
      </c>
      <c r="I10" s="130">
        <f ca="1">SUMIFS(INDIRECT("fincad_data!"&amp;I$3),fincad_data!$C:$C,$C10,fincad_data!$D:$D,$C10,fincad_data!$B:$B,$D$2,fincad_data!D:D,$C10,fincad_data!A:A,$D$1)</f>
        <v>7.3891507029421002E-2</v>
      </c>
      <c r="J10" s="129">
        <f ca="1">SUMIFS(INDIRECT("fincad_data!"&amp;J$3),fincad_data!$C:$C,$C10,fincad_data!$D:$D,$C10,fincad_data!$B:$B,$D$2,fincad_data!D:D,$C10,fincad_data!A:A,$D$1)</f>
        <v>5.4162898562959749E-2</v>
      </c>
      <c r="K10" s="128">
        <f ca="1">SUMIFS(INDIRECT("fincad_data!"&amp;K$3),fincad_data!$C:$C,$C10,fincad_data!$D:$D,$C10,fincad_data!$B:$B,$D$2,fincad_data!D:D,$C10,fincad_data!A:A,$D$1)</f>
        <v>60.804000535774179</v>
      </c>
      <c r="L10" s="128">
        <f ca="1">SUMIFS(INDIRECT("fincad_data!"&amp;L$3),fincad_data!$C:$C,$C10,fincad_data!$D:$D,$C10,fincad_data!$B:$B,$D$2,fincad_data!D:D,$C10,fincad_data!A:A,$D$1)</f>
        <v>59.150016164770491</v>
      </c>
      <c r="W10" s="3">
        <v>43018</v>
      </c>
      <c r="X10" s="2">
        <v>57.975099999999998</v>
      </c>
      <c r="Y10" s="2">
        <f t="shared" si="2"/>
        <v>-5.4375305455973601E-3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58.291200000000003</v>
      </c>
      <c r="Y11" s="2">
        <f t="shared" si="2"/>
        <v>2.4923297793729843E-3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58.146099999999997</v>
      </c>
      <c r="Y12" s="2">
        <f t="shared" si="2"/>
        <v>7.1991618812148033E-3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57.728999999999999</v>
      </c>
      <c r="Y13" s="2">
        <f t="shared" si="2"/>
        <v>9.9479560303283887E-4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1.6983445581540804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57.671599999999998</v>
      </c>
      <c r="Y14" s="2">
        <f t="shared" si="2"/>
        <v>-4.6655777897966922E-3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0.70018986332930122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57.941299999999998</v>
      </c>
      <c r="Y15" s="2">
        <f t="shared" si="2"/>
        <v>1.3315431718107923E-3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1.1371424112991833</v>
      </c>
      <c r="F16" s="123">
        <f ca="1">SUMIFS(INDIRECT("fincad_data!"&amp;$B16),fincad_data!$C:$C,$C16,fincad_data!$D:$D,F$13,fincad_data!$B:$B,$D$2,fincad_data!$A:$A,$D$1)</f>
        <v>1.8730240691628361</v>
      </c>
      <c r="G16" s="123"/>
      <c r="H16" s="123"/>
      <c r="I16" s="123"/>
      <c r="K16" s="159">
        <f ca="1">E16/$F16</f>
        <v>0.6071157493493603</v>
      </c>
      <c r="L16" s="159">
        <f ca="1">(F16-E16)/$F16</f>
        <v>0.39288425065063975</v>
      </c>
      <c r="M16" s="123"/>
      <c r="N16" s="123"/>
      <c r="O16" s="123"/>
      <c r="S16" s="17"/>
      <c r="W16" s="3">
        <v>43010</v>
      </c>
      <c r="X16" s="2">
        <v>57.864199999999997</v>
      </c>
      <c r="Y16" s="2">
        <f t="shared" si="2"/>
        <v>5.3665609347364265E-3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0.91370032218234143</v>
      </c>
      <c r="F17" s="124">
        <f ca="1">SUMIFS(INDIRECT("fincad_data!"&amp;$B17),fincad_data!$C:$C,$C16,fincad_data!$D:$D,F$13,fincad_data!$B:$B,$D$2,fincad_data!$A:$A,$D$1)</f>
        <v>0.876237166714956</v>
      </c>
      <c r="G17" s="124"/>
      <c r="H17" s="124"/>
      <c r="I17" s="124"/>
      <c r="K17" s="160">
        <f ca="1">E17/$F17</f>
        <v>1.0427545839077292</v>
      </c>
      <c r="L17" s="160">
        <f ca="1">(F17-E17)/$F17</f>
        <v>-4.2754583907729141E-2</v>
      </c>
      <c r="M17" s="124"/>
      <c r="N17" s="124"/>
      <c r="O17" s="124"/>
      <c r="S17" s="17"/>
      <c r="W17" s="3">
        <v>43007</v>
      </c>
      <c r="X17" s="2">
        <v>57.554499999999997</v>
      </c>
      <c r="Y17" s="2">
        <f t="shared" si="2"/>
        <v>-6.3338761234250172E-3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1.0975972026916971</v>
      </c>
      <c r="F18" s="123">
        <f ca="1">SUMIFS(INDIRECT("fincad_data!"&amp;$B18),fincad_data!$C:$C,$C18,fincad_data!$D:$D,F$13,fincad_data!$B:$B,$D$2,fincad_data!$A:$A,$D$1)</f>
        <v>1.2633256466428431</v>
      </c>
      <c r="G18" s="123">
        <f ca="1">SUMIFS(INDIRECT("fincad_data!"&amp;$B18),fincad_data!$C:$C,$C18,fincad_data!$D:$D,G$13,fincad_data!$B:$B,$D$2,fincad_data!$A:$A,$D$1)</f>
        <v>1.9676665781015208</v>
      </c>
      <c r="H18" s="123"/>
      <c r="I18" s="123"/>
      <c r="K18" s="159">
        <f ca="1">E18/$G18</f>
        <v>0.55781666208443736</v>
      </c>
      <c r="L18" s="159">
        <f ca="1">(F18-E18)/$G18</f>
        <v>8.422587738977963E-2</v>
      </c>
      <c r="M18" s="159">
        <f ca="1">(G18-F18)/$G18</f>
        <v>0.35795746052578303</v>
      </c>
      <c r="N18" s="123"/>
      <c r="O18" s="123"/>
      <c r="W18" s="3">
        <v>43006</v>
      </c>
      <c r="X18" s="2">
        <v>57.920200000000001</v>
      </c>
      <c r="Y18" s="2">
        <f t="shared" si="2"/>
        <v>-4.862108031125776E-3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0.96518562600610336</v>
      </c>
      <c r="F19" s="124">
        <f ca="1">SUMIFS(INDIRECT("fincad_data!"&amp;$B19),fincad_data!$C:$C,$C18,fincad_data!$D:$D,F$13,fincad_data!$B:$B,$D$2,fincad_data!$A:$A,$D$1)</f>
        <v>0.93200946276746177</v>
      </c>
      <c r="G19" s="124">
        <f ca="1">SUMIFS(INDIRECT("fincad_data!"&amp;$B19),fincad_data!$C:$C,$C18,fincad_data!$D:$D,G$13,fincad_data!$B:$B,$D$2,fincad_data!$A:$A,$D$1)</f>
        <v>0.99186971188146589</v>
      </c>
      <c r="H19" s="124"/>
      <c r="I19" s="124"/>
      <c r="K19" s="160">
        <f ca="1">E19/$G19</f>
        <v>0.97309718649968069</v>
      </c>
      <c r="L19" s="160">
        <f ca="1">(F19-E19)/$G19</f>
        <v>-3.3448105977255942E-2</v>
      </c>
      <c r="M19" s="160">
        <f ca="1">(G19-F19)/$G19</f>
        <v>6.0350919477575253E-2</v>
      </c>
      <c r="N19" s="124"/>
      <c r="O19" s="124"/>
      <c r="W19" s="3">
        <v>43005</v>
      </c>
      <c r="X19" s="2">
        <v>58.202500000000001</v>
      </c>
      <c r="Y19" s="2">
        <f t="shared" si="2"/>
        <v>6.2684783939761903E-3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1.0874222939604576</v>
      </c>
      <c r="F20" s="123">
        <f ca="1">SUMIFS(INDIRECT("fincad_data!"&amp;$B20),fincad_data!$C:$C,$C20,fincad_data!$D:$D,F$13,fincad_data!$B:$B,$D$2,fincad_data!$A:$A,$D$1)</f>
        <v>1.1955071007655671</v>
      </c>
      <c r="G20" s="123">
        <f ca="1">SUMIFS(INDIRECT("fincad_data!"&amp;$B20),fincad_data!$C:$C,$C20,fincad_data!$D:$D,G$13,fincad_data!$B:$B,$D$2,fincad_data!$A:$A,$D$1)</f>
        <v>1.3863468558645629</v>
      </c>
      <c r="H20" s="123">
        <f ca="1">SUMIFS(INDIRECT("fincad_data!"&amp;$B20),fincad_data!$C:$C,$C20,fincad_data!$D:$D,H$13,fincad_data!$B:$B,$D$2,fincad_data!$A:$A,$D$1)</f>
        <v>2.0523399051931062</v>
      </c>
      <c r="I20" s="123"/>
      <c r="K20" s="159">
        <f ca="1">E20/$H20</f>
        <v>0.52984512517098925</v>
      </c>
      <c r="L20" s="159">
        <f ca="1">(F20-E20)/$H20</f>
        <v>5.2664184198542727E-2</v>
      </c>
      <c r="M20" s="159">
        <f ca="1">(G20-F20)/$H20</f>
        <v>9.2986427158633603E-2</v>
      </c>
      <c r="N20" s="159">
        <f ca="1">(H20-G20)/$H20</f>
        <v>0.32450426347183436</v>
      </c>
      <c r="O20" s="123"/>
      <c r="W20" s="3">
        <v>43004</v>
      </c>
      <c r="X20" s="2">
        <v>57.838799999999999</v>
      </c>
      <c r="Y20" s="2">
        <f t="shared" si="2"/>
        <v>5.0265472303612415E-3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1.0052652534550368</v>
      </c>
      <c r="F21" s="124">
        <f ca="1">SUMIFS(INDIRECT("fincad_data!"&amp;$B21),fincad_data!$C:$C,$C20,fincad_data!$D:$D,F$13,fincad_data!$B:$B,$D$2,fincad_data!$A:$A,$D$1)</f>
        <v>0.99354758567576928</v>
      </c>
      <c r="G21" s="124">
        <f ca="1">SUMIFS(INDIRECT("fincad_data!"&amp;$B21),fincad_data!$C:$C,$C20,fincad_data!$D:$D,G$13,fincad_data!$B:$B,$D$2,fincad_data!$A:$A,$D$1)</f>
        <v>0.9964902559725044</v>
      </c>
      <c r="H21" s="124">
        <f ca="1">SUMIFS(INDIRECT("fincad_data!"&amp;$B21),fincad_data!$C:$C,$C20,fincad_data!$D:$D,H$13,fincad_data!$B:$B,$D$2,fincad_data!$A:$A,$D$1)</f>
        <v>1.1052974469661978</v>
      </c>
      <c r="I21" s="124"/>
      <c r="K21" s="160">
        <f ca="1">E21/$H21</f>
        <v>0.90949748976103428</v>
      </c>
      <c r="L21" s="160">
        <f ca="1">(F21-E21)/$H21</f>
        <v>-1.0601370528295335E-2</v>
      </c>
      <c r="M21" s="160">
        <f ca="1">(G21-F21)/$H21</f>
        <v>2.6623333880052922E-3</v>
      </c>
      <c r="N21" s="160">
        <f ca="1">(H21-G21)/$H21</f>
        <v>9.844154737925577E-2</v>
      </c>
      <c r="O21" s="124"/>
      <c r="W21" s="3">
        <v>43003</v>
      </c>
      <c r="X21" s="2">
        <v>57.5488</v>
      </c>
      <c r="Y21" s="2">
        <f t="shared" si="2"/>
        <v>7.979022028389342E-4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1.0622628504415486</v>
      </c>
      <c r="F22" s="123">
        <f ca="1">SUMIFS(INDIRECT("fincad_data!"&amp;$B22),fincad_data!$C:$C,$C22,fincad_data!$D:$D,F$13,fincad_data!$B:$B,$D$2,fincad_data!$A:$A,$D$1)</f>
        <v>1.1236281333280487</v>
      </c>
      <c r="G22" s="123">
        <f ca="1">SUMIFS(INDIRECT("fincad_data!"&amp;$B22),fincad_data!$C:$C,$C22,fincad_data!$D:$D,G$13,fincad_data!$B:$B,$D$2,fincad_data!$A:$A,$D$1)</f>
        <v>1.1967213171858129</v>
      </c>
      <c r="H22" s="123">
        <f ca="1">SUMIFS(INDIRECT("fincad_data!"&amp;$B22),fincad_data!$C:$C,$C22,fincad_data!$D:$D,H$13,fincad_data!$B:$B,$D$2,fincad_data!$A:$A,$D$1)</f>
        <v>1.2885239936540442</v>
      </c>
      <c r="I22" s="123">
        <f ca="1">SUMIFS(INDIRECT("fincad_data!"&amp;$B22),fincad_data!$C:$C,$C22,fincad_data!$D:$D,I$13,fincad_data!$B:$B,$D$2,fincad_data!$A:$A,$D$1)</f>
        <v>2.301924117759409</v>
      </c>
      <c r="K22" s="159">
        <f ca="1">E22/$I22</f>
        <v>0.46146736212812617</v>
      </c>
      <c r="L22" s="159">
        <f ca="1">(F22-E22)/$I22</f>
        <v>2.6658256201003865E-2</v>
      </c>
      <c r="M22" s="159">
        <f ca="1">(G22-F22)/$I22</f>
        <v>3.1753081386935493E-2</v>
      </c>
      <c r="N22" s="159">
        <f ca="1">(H22-G22)/$I22</f>
        <v>3.9880843925293258E-2</v>
      </c>
      <c r="O22" s="159">
        <f ca="1">(I22-H22)/$I22</f>
        <v>0.44024045635864117</v>
      </c>
      <c r="W22" s="3">
        <v>43000</v>
      </c>
      <c r="X22" s="2">
        <v>57.502899999999997</v>
      </c>
      <c r="Y22" s="2">
        <f t="shared" si="2"/>
        <v>-7.2187341293922219E-3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1.0293960091848491</v>
      </c>
      <c r="F23" s="124">
        <f ca="1">SUMIFS(INDIRECT("fincad_data!"&amp;$B23),fincad_data!$C:$C,$C22,fincad_data!$D:$D,F$13,fincad_data!$B:$B,$D$2,fincad_data!$A:$A,$D$1)</f>
        <v>1.052320014171565</v>
      </c>
      <c r="G23" s="124">
        <f ca="1">SUMIFS(INDIRECT("fincad_data!"&amp;$B23),fincad_data!$C:$C,$C22,fincad_data!$D:$D,G$13,fincad_data!$B:$B,$D$2,fincad_data!$A:$A,$D$1)</f>
        <v>1.0750406565138755</v>
      </c>
      <c r="H23" s="124">
        <f ca="1">SUMIFS(INDIRECT("fincad_data!"&amp;$B23),fincad_data!$C:$C,$C22,fincad_data!$D:$D,H$13,fincad_data!$B:$B,$D$2,fincad_data!$A:$A,$D$1)</f>
        <v>1.101966812409199</v>
      </c>
      <c r="I23" s="124">
        <f ca="1">SUMIFS(INDIRECT("fincad_data!"&amp;$B23),fincad_data!$C:$C,$C22,fincad_data!$D:$D,I$13,fincad_data!$B:$B,$D$2,fincad_data!$A:$A,$D$1)</f>
        <v>1.4190425209474662</v>
      </c>
      <c r="K23" s="161">
        <f ca="1">E23/$I23</f>
        <v>0.725415901207486</v>
      </c>
      <c r="L23" s="161">
        <f ca="1">(F23-E23)/$I23</f>
        <v>1.6154558195627552E-2</v>
      </c>
      <c r="M23" s="161">
        <f ca="1">(G23-F23)/$I23</f>
        <v>1.6011248434712449E-2</v>
      </c>
      <c r="N23" s="161">
        <f ca="1">(H23-G23)/$I23</f>
        <v>1.8974876015234194E-2</v>
      </c>
      <c r="O23" s="161">
        <f ca="1">(I23-H23)/$I23</f>
        <v>0.22344341614693974</v>
      </c>
      <c r="W23" s="3">
        <v>42999</v>
      </c>
      <c r="X23" s="2">
        <v>57.919499999999999</v>
      </c>
      <c r="Y23" s="2">
        <f t="shared" si="2"/>
        <v>-4.7693817106334094E-3</v>
      </c>
    </row>
    <row r="24" spans="1:25" x14ac:dyDescent="0.25">
      <c r="A24" s="48"/>
      <c r="K24" s="16"/>
      <c r="W24" s="3">
        <v>42998</v>
      </c>
      <c r="X24" s="2">
        <v>58.196399999999997</v>
      </c>
      <c r="Y24" s="2">
        <f t="shared" si="2"/>
        <v>1.4082947262205254E-3</v>
      </c>
    </row>
    <row r="25" spans="1:25" x14ac:dyDescent="0.25">
      <c r="A25" s="48"/>
      <c r="C25" s="41" t="s">
        <v>32</v>
      </c>
      <c r="D25" s="40">
        <f ca="1">D6</f>
        <v>57.491803063930703</v>
      </c>
      <c r="L25" s="71"/>
      <c r="W25" s="3">
        <v>42997</v>
      </c>
      <c r="X25" s="2">
        <v>58.1145</v>
      </c>
      <c r="Y25" s="2">
        <f t="shared" si="2"/>
        <v>1.8929942062077368E-4</v>
      </c>
    </row>
    <row r="26" spans="1:25" x14ac:dyDescent="0.25">
      <c r="A26" s="48"/>
      <c r="L26" s="2"/>
      <c r="W26" s="3">
        <v>42996</v>
      </c>
      <c r="X26" s="2">
        <v>58.103499999999997</v>
      </c>
      <c r="Y26" s="2">
        <f t="shared" si="2"/>
        <v>9.8602542782088212E-3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57.5334</v>
      </c>
      <c r="Y27" s="2">
        <f t="shared" si="2"/>
        <v>4.902702321630542E-4</v>
      </c>
    </row>
    <row r="28" spans="1:25" x14ac:dyDescent="0.25">
      <c r="A28" s="48"/>
      <c r="C28" s="8" t="s">
        <v>30</v>
      </c>
      <c r="D28" s="29">
        <f ca="1">E6</f>
        <v>58.351599999999998</v>
      </c>
      <c r="L28" s="71"/>
      <c r="W28" s="3">
        <v>42992</v>
      </c>
      <c r="X28" s="2">
        <v>57.505200000000002</v>
      </c>
      <c r="Y28" s="2">
        <f t="shared" si="2"/>
        <v>-7.5205323077048511E-3</v>
      </c>
    </row>
    <row r="29" spans="1:25" x14ac:dyDescent="0.25">
      <c r="A29" s="48"/>
      <c r="C29" s="11" t="s">
        <v>14</v>
      </c>
      <c r="D29" s="30">
        <f ca="1">E7</f>
        <v>59.1389</v>
      </c>
      <c r="W29" s="3">
        <v>42991</v>
      </c>
      <c r="X29" s="2">
        <v>57.939300000000003</v>
      </c>
      <c r="Y29" s="2">
        <f t="shared" si="2"/>
        <v>4.7021542123313817E-3</v>
      </c>
    </row>
    <row r="30" spans="1:25" x14ac:dyDescent="0.25">
      <c r="A30" s="48"/>
      <c r="C30" s="11" t="s">
        <v>8</v>
      </c>
      <c r="D30" s="30">
        <f ca="1">E8</f>
        <v>59.889299999999999</v>
      </c>
      <c r="L30" s="71"/>
      <c r="W30" s="3">
        <v>42990</v>
      </c>
      <c r="X30" s="2">
        <v>57.667499999999997</v>
      </c>
      <c r="Y30" s="2">
        <f t="shared" si="2"/>
        <v>7.8059978602084135E-3</v>
      </c>
    </row>
    <row r="31" spans="1:25" x14ac:dyDescent="0.25">
      <c r="A31" s="48"/>
      <c r="C31" s="11" t="s">
        <v>6</v>
      </c>
      <c r="D31" s="30">
        <f ca="1">E9</f>
        <v>60.642600000000002</v>
      </c>
      <c r="L31" s="1"/>
      <c r="W31" s="3">
        <v>42989</v>
      </c>
      <c r="X31" s="2">
        <v>57.219099999999997</v>
      </c>
      <c r="Y31" s="2">
        <f t="shared" si="2"/>
        <v>-2.619815214120138E-3</v>
      </c>
    </row>
    <row r="32" spans="1:25" x14ac:dyDescent="0.25">
      <c r="A32" s="48"/>
      <c r="B32" s="48"/>
      <c r="C32" s="18" t="s">
        <v>67</v>
      </c>
      <c r="D32" s="31">
        <f ca="1">E10</f>
        <v>63.520699999999998</v>
      </c>
      <c r="F32" s="4"/>
      <c r="G32" s="4"/>
      <c r="H32" s="4"/>
      <c r="L32" s="2"/>
      <c r="N32" s="74"/>
      <c r="W32" s="3">
        <v>42986</v>
      </c>
      <c r="X32" s="2">
        <v>57.369199999999999</v>
      </c>
      <c r="Y32" s="2">
        <f t="shared" si="2"/>
        <v>8.365144328557915E-3</v>
      </c>
    </row>
    <row r="33" spans="1:25" x14ac:dyDescent="0.25">
      <c r="A33" s="48"/>
      <c r="B33" s="48"/>
      <c r="L33" s="72"/>
      <c r="N33" s="75"/>
      <c r="W33" s="3">
        <v>42985</v>
      </c>
      <c r="X33" s="2">
        <v>56.891300000000001</v>
      </c>
      <c r="Y33" s="2">
        <f t="shared" si="2"/>
        <v>-8.4575241281245935E-3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57.374499999999998</v>
      </c>
      <c r="Y34" s="2">
        <f t="shared" si="2"/>
        <v>-2.6787851660972427E-3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57.528399999999998</v>
      </c>
      <c r="Y35" s="2">
        <f t="shared" si="2"/>
        <v>-5.2323916648509203E-3</v>
      </c>
    </row>
    <row r="36" spans="1:25" x14ac:dyDescent="0.25">
      <c r="A36" s="48"/>
      <c r="B36" s="48"/>
      <c r="C36" s="49" t="s">
        <v>30</v>
      </c>
      <c r="D36" s="105">
        <f ca="1">AC2</f>
        <v>8.3152324220556309E-2</v>
      </c>
      <c r="E36" s="106">
        <f ca="1">$D$25-$D$25*D36*SQRT(B39)/SQRT($B$42)</f>
        <v>55.111094893011355</v>
      </c>
      <c r="F36" s="106">
        <f ca="1">$D$25+$D$25*D36*SQRT(B39)/SQRT($B$42)</f>
        <v>59.872511234850052</v>
      </c>
      <c r="G36" s="106">
        <f ca="1">IF(D28&gt;$D$25,F36,E36)/D28</f>
        <v>1.0260646020820348</v>
      </c>
      <c r="H36" s="106">
        <f ca="1">(D28-$D$25)/($D$25*D36*SQRT(B39)/SQRT($B$42))</f>
        <v>0.36115175583963721</v>
      </c>
      <c r="I36" s="106">
        <f ca="1">AF2</f>
        <v>3.6704000000000008</v>
      </c>
      <c r="J36" s="106">
        <f ca="1">$D$25+IF(D28&gt;$D$25,I36,I36*-1)</f>
        <v>61.162203063930704</v>
      </c>
      <c r="K36" s="107">
        <f ca="1">J36/D28</f>
        <v>1.0481666837572698</v>
      </c>
      <c r="L36" s="72"/>
      <c r="W36" s="3">
        <v>42982</v>
      </c>
      <c r="X36" s="2">
        <v>57.830199999999998</v>
      </c>
      <c r="Y36" s="2">
        <f t="shared" si="2"/>
        <v>6.0827680815456649E-3</v>
      </c>
    </row>
    <row r="37" spans="1:25" x14ac:dyDescent="0.25">
      <c r="A37" s="48"/>
      <c r="B37" s="48"/>
      <c r="C37" s="50" t="s">
        <v>14</v>
      </c>
      <c r="D37" s="108">
        <f ca="1">AC3</f>
        <v>0.1061215977757457</v>
      </c>
      <c r="E37" s="109">
        <f ca="1">$D$25-$D$25*D37*SQRT(B40)/SQRT($B$42)</f>
        <v>53.177658324776196</v>
      </c>
      <c r="F37" s="109">
        <f ca="1">$D$25+$D$25*D37*SQRT(B40)/SQRT($B$42)</f>
        <v>61.805947803085211</v>
      </c>
      <c r="G37" s="109">
        <f ca="1">IF(D29&gt;$D$25,F37,E37)/D29</f>
        <v>1.0450980285917595</v>
      </c>
      <c r="H37" s="109">
        <f ca="1">(D29-$D$25)/($D$25*D37*SQRT(B40)/SQRT($B$42))</f>
        <v>0.38178991101538645</v>
      </c>
      <c r="I37" s="109">
        <f ca="1">AF3</f>
        <v>4.4974999999999952</v>
      </c>
      <c r="J37" s="109">
        <f ca="1">$D$25+IF(D29&gt;$D$25,I37,I37*-1)</f>
        <v>61.989303063930699</v>
      </c>
      <c r="K37" s="110">
        <f ca="1">J37/D29</f>
        <v>1.048198445759571</v>
      </c>
      <c r="L37" s="73"/>
      <c r="W37" s="3">
        <v>42979</v>
      </c>
      <c r="X37" s="2">
        <v>57.479500000000002</v>
      </c>
      <c r="Y37" s="2">
        <f t="shared" si="2"/>
        <v>-9.6179143253964303E-3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0.11054473957309033</v>
      </c>
      <c r="E38" s="109">
        <f ca="1">$D$25-$D$25*D38*SQRT(B41)/SQRT($B$42)</f>
        <v>52.024667158232553</v>
      </c>
      <c r="F38" s="109">
        <f ca="1">$D$25+$D$25*D38*SQRT(B41)/SQRT($B$42)</f>
        <v>62.958938969628853</v>
      </c>
      <c r="G38" s="109">
        <f ca="1">IF(D30&gt;$D$25,F38,E38)/D30</f>
        <v>1.0512552153661647</v>
      </c>
      <c r="H38" s="109">
        <f ca="1">(D30-$D$25)/($D$25*D38*SQRT(B41)/SQRT($B$42))</f>
        <v>0.4385288709524291</v>
      </c>
      <c r="I38" s="109">
        <f ca="1">AF4</f>
        <v>5.0032999999999959</v>
      </c>
      <c r="J38" s="109">
        <f ca="1">$D$25+IF(D30&gt;$D$25,I38,I38*-1)</f>
        <v>62.495103063930699</v>
      </c>
      <c r="K38" s="110">
        <f ca="1">J38/D30</f>
        <v>1.0435103276199704</v>
      </c>
      <c r="W38" s="3">
        <v>42978</v>
      </c>
      <c r="X38" s="2">
        <v>58.034999999999997</v>
      </c>
      <c r="Y38" s="2">
        <f t="shared" si="2"/>
        <v>-8.2488174791859499E-3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0.12168074995749591</v>
      </c>
      <c r="E39" s="109">
        <f ca="1">$D$25-$D$25*D39*SQRT(B42)/SQRT($B$42)</f>
        <v>50.496157350702951</v>
      </c>
      <c r="F39" s="109">
        <f ca="1">$D$25+$D$25*D39*SQRT(B42)/SQRT($B$42)</f>
        <v>64.487448777158448</v>
      </c>
      <c r="G39" s="109">
        <f ca="1">IF(D31&gt;$D$25,F39,E39)/D31</f>
        <v>1.0634017798900186</v>
      </c>
      <c r="H39" s="109">
        <f ca="1">(D31-$D$25)/($D$25*D39*SQRT(B42)/SQRT($B$42))</f>
        <v>0.4503940115365761</v>
      </c>
      <c r="I39" s="109">
        <f ca="1">AF5</f>
        <v>10.183599999999998</v>
      </c>
      <c r="J39" s="109">
        <f ca="1">$D$25+IF(D31&gt;$D$25,I39,I39*-1)</f>
        <v>67.675403063930702</v>
      </c>
      <c r="K39" s="110">
        <f ca="1">J39/D31</f>
        <v>1.115971331439132</v>
      </c>
      <c r="L39" s="72"/>
      <c r="W39" s="3">
        <v>42977</v>
      </c>
      <c r="X39" s="2">
        <v>58.515700000000002</v>
      </c>
      <c r="Y39" s="2">
        <f t="shared" si="2"/>
        <v>-5.2514406155690814E-3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0.16036901865254533</v>
      </c>
      <c r="E40" s="112">
        <f ca="1">$D$25-$D$25*D40*SQRT(B43)/SQRT($B$42)</f>
        <v>44.452889729714514</v>
      </c>
      <c r="F40" s="112">
        <f ca="1">$D$25+$D$25*D40*SQRT(B43)/SQRT($B$42)</f>
        <v>70.530716398146893</v>
      </c>
      <c r="G40" s="112">
        <f ca="1">IF(D32&gt;$D$25,F40,E40)/D32</f>
        <v>1.1103579840610525</v>
      </c>
      <c r="H40" s="112">
        <f ca="1">(D32-$D$25)/($D$25*D40*SQRT(B43)/SQRT($B$42))</f>
        <v>0.46237725349769027</v>
      </c>
      <c r="I40" s="112">
        <f ca="1">AF6</f>
        <v>26.633200000000002</v>
      </c>
      <c r="J40" s="112">
        <f ca="1">$D$25+IF(D32&gt;$D$25,I40,I40*-1)</f>
        <v>84.125003063930706</v>
      </c>
      <c r="K40" s="113">
        <f ca="1">J40/D32</f>
        <v>1.3243714736130223</v>
      </c>
      <c r="L40" s="72"/>
      <c r="W40" s="3">
        <v>42976</v>
      </c>
      <c r="X40" s="2">
        <v>58.823799999999999</v>
      </c>
      <c r="Y40" s="2">
        <f t="shared" si="2"/>
        <v>6.4877703959672619E-3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58.443399999999997</v>
      </c>
      <c r="Y41" s="2">
        <f t="shared" si="2"/>
        <v>-2.6076703481497875E-3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58.595999999999997</v>
      </c>
      <c r="Y42" s="2">
        <f t="shared" si="2"/>
        <v>-9.6214603648429892E-3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59.162500000000001</v>
      </c>
      <c r="Y43" s="2">
        <f t="shared" si="2"/>
        <v>1.7069281897439843E-3</v>
      </c>
    </row>
    <row r="44" spans="1:25" x14ac:dyDescent="0.25">
      <c r="A44" s="48"/>
      <c r="C44" s="49" t="s">
        <v>30</v>
      </c>
      <c r="D44" s="108">
        <f ca="1">G6</f>
        <v>0.107071664411378</v>
      </c>
      <c r="E44" s="109">
        <f ca="1">$D$25-$D$25*D44*SQRT(B47)/SQRT($B$42)</f>
        <v>54.426267749945026</v>
      </c>
      <c r="F44" s="109">
        <f ca="1">$D$25+$D$25*D44*SQRT(B47)/SQRT($B$50)</f>
        <v>60.557338377916381</v>
      </c>
      <c r="G44" s="109">
        <f ca="1">IF(D28&gt;$D$25,F44,E44)/D28</f>
        <v>1.0378008208500946</v>
      </c>
      <c r="H44" s="109">
        <f ca="1">(D28-$D$25)/($D$25*D44*SQRT(B47)/SQRT($B$50))</f>
        <v>0.28047203767208362</v>
      </c>
      <c r="I44" s="116">
        <f ca="1">D44/D36</f>
        <v>1.2876569045427659</v>
      </c>
      <c r="W44" s="3">
        <v>42970</v>
      </c>
      <c r="X44" s="2">
        <v>59.061599999999999</v>
      </c>
      <c r="Y44" s="2">
        <f t="shared" si="2"/>
        <v>-2.2685603034910888E-4</v>
      </c>
    </row>
    <row r="45" spans="1:25" x14ac:dyDescent="0.25">
      <c r="A45" s="48"/>
      <c r="C45" s="50" t="s">
        <v>14</v>
      </c>
      <c r="D45" s="108">
        <f ca="1">G7</f>
        <v>0.116865620366558</v>
      </c>
      <c r="E45" s="109">
        <f ca="1">$D$25-$D$25*D45*SQRT(B48)/SQRT($B$42)</f>
        <v>52.74088325250996</v>
      </c>
      <c r="F45" s="109">
        <f ca="1">$D$25+$D$25*D45*SQRT(B48)/SQRT($B$50)</f>
        <v>62.242722875351447</v>
      </c>
      <c r="G45" s="109">
        <f ca="1">IF(D29&gt;$D$25,F45,E45)/D29</f>
        <v>1.0524836085106664</v>
      </c>
      <c r="H45" s="109">
        <f ca="1">(D29-$D$25)/($D$25*D45*SQRT(B48)/SQRT($B$50))</f>
        <v>0.34669011506147451</v>
      </c>
      <c r="I45" s="116">
        <f ca="1">D45/D37</f>
        <v>1.1012425633989829</v>
      </c>
      <c r="W45" s="3">
        <v>42969</v>
      </c>
      <c r="X45" s="2">
        <v>59.075000000000003</v>
      </c>
      <c r="Y45" s="2">
        <f t="shared" si="2"/>
        <v>-1.1893051918545065E-3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0.1231948572559</v>
      </c>
      <c r="E46" s="109">
        <f ca="1">$D$25-$D$25*D46*SQRT(B49)/SQRT($B$42)</f>
        <v>51.399038902540944</v>
      </c>
      <c r="F46" s="109">
        <f ca="1">$D$25+$D$25*D46*SQRT(B49)/SQRT($B$50)</f>
        <v>63.584567225320463</v>
      </c>
      <c r="G46" s="109">
        <f ca="1">IF(D30&gt;$D$25,F46,E46)/D30</f>
        <v>1.0617016265897325</v>
      </c>
      <c r="H46" s="109">
        <f ca="1">(D30-$D$25)/($D$25*D46*SQRT(B49)/SQRT($B$50))</f>
        <v>0.39349905438033994</v>
      </c>
      <c r="I46" s="116">
        <f ca="1">D46/D38</f>
        <v>1.1144343704789827</v>
      </c>
      <c r="W46" s="3">
        <v>42968</v>
      </c>
      <c r="X46" s="2">
        <v>59.145299999999999</v>
      </c>
      <c r="Y46" s="2">
        <f t="shared" si="2"/>
        <v>3.2684859272030121E-3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0.126186736165014</v>
      </c>
      <c r="E47" s="109">
        <f ca="1">$D$25-$D$25*D47*SQRT(B50)/SQRT($B$42)</f>
        <v>50.237100079051537</v>
      </c>
      <c r="F47" s="109">
        <f ca="1">$D$25+$D$25*D47*SQRT(B50)/SQRT($B$50)</f>
        <v>64.746506048809863</v>
      </c>
      <c r="G47" s="109">
        <f ca="1">IF(D31&gt;$D$25,F47,E47)/D31</f>
        <v>1.0676736493621624</v>
      </c>
      <c r="H47" s="109">
        <f ca="1">(D31-$D$25)/($D$25*D47*SQRT(B50)/SQRT($B$50))</f>
        <v>0.43431094872339249</v>
      </c>
      <c r="I47" s="116">
        <f ca="1">D47/D39</f>
        <v>1.0370312165982876</v>
      </c>
      <c r="W47" s="3">
        <v>42965</v>
      </c>
      <c r="X47" s="2">
        <v>58.952300000000001</v>
      </c>
      <c r="Y47" s="2">
        <f t="shared" si="2"/>
        <v>-4.5036620714737699E-3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0.135475653008509</v>
      </c>
      <c r="E48" s="112">
        <f ca="1">$D$25-$D$25*D48*SQRT(B51)/SQRT($B$42)</f>
        <v>46.476861940536494</v>
      </c>
      <c r="F48" s="112">
        <f ca="1">$D$25+$D$25*D48*SQRT(B51)/SQRT($B$50)</f>
        <v>68.506744187324912</v>
      </c>
      <c r="G48" s="112">
        <f ca="1">IF(D32&gt;$D$25,F48,E48)/D32</f>
        <v>1.0784947928364284</v>
      </c>
      <c r="H48" s="112">
        <f ca="1">(D32-$D$25)/($D$25*D48*SQRT(B51)/SQRT($B$50))</f>
        <v>0.54733809909022157</v>
      </c>
      <c r="I48" s="117">
        <f ca="1">D48/D40</f>
        <v>0.84477447169537057</v>
      </c>
      <c r="W48" s="3">
        <v>42964</v>
      </c>
      <c r="X48" s="2">
        <v>59.218400000000003</v>
      </c>
      <c r="Y48" s="2">
        <f t="shared" si="2"/>
        <v>-2.7857895623666306E-3</v>
      </c>
    </row>
    <row r="49" spans="2:25" x14ac:dyDescent="0.25">
      <c r="B49" s="58">
        <f>B41</f>
        <v>185</v>
      </c>
      <c r="W49" s="3">
        <v>42963</v>
      </c>
      <c r="X49" s="2">
        <v>59.383600000000001</v>
      </c>
      <c r="Y49" s="2">
        <f t="shared" si="2"/>
        <v>-5.412749014666941E-3</v>
      </c>
    </row>
    <row r="50" spans="2:25" x14ac:dyDescent="0.25">
      <c r="B50" s="58">
        <f>B42</f>
        <v>250</v>
      </c>
      <c r="W50" s="3">
        <v>42962</v>
      </c>
      <c r="X50" s="2">
        <v>59.7059</v>
      </c>
      <c r="Y50" s="2">
        <f t="shared" si="2"/>
        <v>-3.192238337629852E-3</v>
      </c>
    </row>
    <row r="51" spans="2:25" x14ac:dyDescent="0.25">
      <c r="B51" s="58">
        <v>500</v>
      </c>
      <c r="W51" s="3">
        <v>42961</v>
      </c>
      <c r="X51" s="2">
        <v>59.896799999999999</v>
      </c>
      <c r="Y51" s="2">
        <f t="shared" si="2"/>
        <v>9.6880133454786146E-4</v>
      </c>
    </row>
    <row r="52" spans="2:25" x14ac:dyDescent="0.25">
      <c r="W52" s="3">
        <v>42958</v>
      </c>
      <c r="X52" s="2">
        <v>59.838799999999999</v>
      </c>
      <c r="Y52" s="2">
        <f t="shared" si="2"/>
        <v>-4.7714484367128935E-3</v>
      </c>
    </row>
    <row r="53" spans="2:25" x14ac:dyDescent="0.25">
      <c r="W53" s="3">
        <v>42957</v>
      </c>
      <c r="X53" s="2">
        <v>60.125</v>
      </c>
      <c r="Y53" s="2">
        <f t="shared" si="2"/>
        <v>6.7548796589543341E-4</v>
      </c>
    </row>
    <row r="54" spans="2:25" x14ac:dyDescent="0.25">
      <c r="W54" s="3">
        <v>42956</v>
      </c>
      <c r="X54" s="2">
        <v>60.084400000000002</v>
      </c>
      <c r="Y54" s="2">
        <f t="shared" si="2"/>
        <v>3.6548724465571762E-3</v>
      </c>
    </row>
    <row r="55" spans="2:25" x14ac:dyDescent="0.25">
      <c r="B55" s="58"/>
      <c r="W55" s="3">
        <v>42955</v>
      </c>
      <c r="X55" s="2">
        <v>59.865200000000002</v>
      </c>
      <c r="Y55" s="2">
        <f t="shared" si="2"/>
        <v>-2.7773880230452324E-3</v>
      </c>
    </row>
    <row r="56" spans="2:25" x14ac:dyDescent="0.25">
      <c r="B56" s="64"/>
      <c r="W56" s="3">
        <v>42954</v>
      </c>
      <c r="X56" s="2">
        <v>60.031700000000001</v>
      </c>
      <c r="Y56" s="2">
        <f t="shared" si="2"/>
        <v>1.0533316751706035E-3</v>
      </c>
    </row>
    <row r="57" spans="2:25" x14ac:dyDescent="0.25">
      <c r="W57" s="3">
        <v>42951</v>
      </c>
      <c r="X57" s="2">
        <v>59.968499999999999</v>
      </c>
      <c r="Y57" s="2">
        <f t="shared" si="2"/>
        <v>-6.3000973034408108E-3</v>
      </c>
    </row>
    <row r="58" spans="2:25" x14ac:dyDescent="0.25">
      <c r="W58" s="3">
        <v>42950</v>
      </c>
      <c r="X58" s="2">
        <v>60.347499999999997</v>
      </c>
      <c r="Y58" s="2">
        <f t="shared" si="2"/>
        <v>-3.5431584046267269E-3</v>
      </c>
    </row>
    <row r="59" spans="2:25" x14ac:dyDescent="0.25">
      <c r="W59" s="3">
        <v>42949</v>
      </c>
      <c r="X59" s="2">
        <v>60.561700000000002</v>
      </c>
      <c r="Y59" s="2">
        <f t="shared" si="2"/>
        <v>3.612757744455315E-3</v>
      </c>
    </row>
    <row r="60" spans="2:25" x14ac:dyDescent="0.25">
      <c r="W60" s="3">
        <v>42948</v>
      </c>
      <c r="X60" s="2">
        <v>60.343299999999999</v>
      </c>
      <c r="Y60" s="2">
        <f t="shared" si="2"/>
        <v>9.4138948918191939E-3</v>
      </c>
    </row>
    <row r="61" spans="2:25" x14ac:dyDescent="0.25">
      <c r="W61" s="3">
        <v>42947</v>
      </c>
      <c r="X61" s="2">
        <v>59.777900000000002</v>
      </c>
      <c r="Y61" s="2">
        <f t="shared" si="2"/>
        <v>3.6753256021247625E-3</v>
      </c>
    </row>
    <row r="62" spans="2:25" x14ac:dyDescent="0.25">
      <c r="W62" s="3">
        <v>42944</v>
      </c>
      <c r="X62" s="2">
        <v>59.558599999999998</v>
      </c>
      <c r="Y62" s="2">
        <f t="shared" si="2"/>
        <v>4.887138274805499E-4</v>
      </c>
    </row>
    <row r="63" spans="2:25" x14ac:dyDescent="0.25">
      <c r="W63" s="3">
        <v>42943</v>
      </c>
      <c r="X63" s="2">
        <v>59.529499999999999</v>
      </c>
      <c r="Y63" s="2">
        <f t="shared" si="2"/>
        <v>1.8209229525296548E-3</v>
      </c>
    </row>
    <row r="64" spans="2:25" x14ac:dyDescent="0.25">
      <c r="W64" s="3">
        <v>42942</v>
      </c>
      <c r="X64" s="2">
        <v>59.421199999999999</v>
      </c>
      <c r="Y64" s="2">
        <f t="shared" si="2"/>
        <v>-7.9803639292757127E-3</v>
      </c>
    </row>
    <row r="65" spans="11:25" x14ac:dyDescent="0.25">
      <c r="W65" s="3">
        <v>42941</v>
      </c>
      <c r="X65" s="2">
        <v>59.897300000000001</v>
      </c>
      <c r="Y65" s="2">
        <f t="shared" si="2"/>
        <v>-2.139708912146591E-3</v>
      </c>
    </row>
    <row r="66" spans="11:25" x14ac:dyDescent="0.25">
      <c r="W66" s="3">
        <v>42940</v>
      </c>
      <c r="X66" s="2">
        <v>60.025599999999997</v>
      </c>
      <c r="Y66" s="2">
        <f t="shared" si="2"/>
        <v>1.1192655823167115E-2</v>
      </c>
    </row>
    <row r="67" spans="11:25" x14ac:dyDescent="0.25">
      <c r="K67" s="48"/>
      <c r="W67" s="3">
        <v>42937</v>
      </c>
      <c r="X67" s="2">
        <v>59.357500000000002</v>
      </c>
      <c r="Y67" s="2">
        <f t="shared" si="2"/>
        <v>7.7255069322552531E-3</v>
      </c>
    </row>
    <row r="68" spans="11:25" x14ac:dyDescent="0.25">
      <c r="W68" s="3">
        <v>42936</v>
      </c>
      <c r="X68" s="2">
        <v>58.900700000000001</v>
      </c>
      <c r="Y68" s="2">
        <f t="shared" si="2"/>
        <v>-1.4251131050431905E-3</v>
      </c>
    </row>
    <row r="69" spans="11:25" x14ac:dyDescent="0.25">
      <c r="W69" s="3">
        <v>42935</v>
      </c>
      <c r="X69" s="2">
        <v>58.984699999999997</v>
      </c>
      <c r="Y69" s="2">
        <f t="shared" si="2"/>
        <v>-8.277967946973044E-3</v>
      </c>
    </row>
    <row r="70" spans="11:25" x14ac:dyDescent="0.25">
      <c r="W70" s="3">
        <v>42934</v>
      </c>
      <c r="X70" s="2">
        <v>59.475000000000001</v>
      </c>
      <c r="Y70" s="2">
        <f t="shared" ref="Y70:Y133" si="3">LN(X70/X71)</f>
        <v>2.287608276550241E-3</v>
      </c>
    </row>
    <row r="71" spans="11:25" x14ac:dyDescent="0.25">
      <c r="W71" s="3">
        <v>42933</v>
      </c>
      <c r="X71" s="2">
        <v>59.339100000000002</v>
      </c>
      <c r="Y71" s="2">
        <f t="shared" si="3"/>
        <v>5.5123838380857154E-3</v>
      </c>
    </row>
    <row r="72" spans="11:25" x14ac:dyDescent="0.25">
      <c r="W72" s="3">
        <v>42930</v>
      </c>
      <c r="X72" s="2">
        <v>59.012900000000002</v>
      </c>
      <c r="Y72" s="2">
        <f t="shared" si="3"/>
        <v>-1.3177687942299685E-2</v>
      </c>
    </row>
    <row r="73" spans="11:25" x14ac:dyDescent="0.25">
      <c r="W73" s="3">
        <v>42929</v>
      </c>
      <c r="X73" s="2">
        <v>59.795699999999997</v>
      </c>
      <c r="Y73" s="2">
        <f t="shared" si="3"/>
        <v>-3.1057636834559911E-3</v>
      </c>
    </row>
    <row r="74" spans="11:25" x14ac:dyDescent="0.25">
      <c r="W74" s="3">
        <v>42928</v>
      </c>
      <c r="X74" s="2">
        <v>59.981700000000004</v>
      </c>
      <c r="Y74" s="2">
        <f t="shared" si="3"/>
        <v>-1.3874233948947805E-2</v>
      </c>
    </row>
    <row r="75" spans="11:25" x14ac:dyDescent="0.25">
      <c r="W75" s="3">
        <v>42927</v>
      </c>
      <c r="X75" s="2">
        <v>60.819699999999997</v>
      </c>
      <c r="Y75" s="2">
        <f t="shared" si="3"/>
        <v>9.5091073845240889E-3</v>
      </c>
    </row>
    <row r="76" spans="11:25" x14ac:dyDescent="0.25">
      <c r="W76" s="3">
        <v>42926</v>
      </c>
      <c r="X76" s="2">
        <v>60.244100000000003</v>
      </c>
      <c r="Y76" s="2">
        <f t="shared" si="3"/>
        <v>-2.3195269215748899E-3</v>
      </c>
    </row>
    <row r="77" spans="11:25" x14ac:dyDescent="0.25">
      <c r="W77" s="3">
        <v>42923</v>
      </c>
      <c r="X77" s="2">
        <v>60.384</v>
      </c>
      <c r="Y77" s="2">
        <f t="shared" si="3"/>
        <v>4.0922250179052655E-3</v>
      </c>
    </row>
    <row r="78" spans="11:25" x14ac:dyDescent="0.25">
      <c r="W78" s="3">
        <v>42922</v>
      </c>
      <c r="X78" s="2">
        <v>60.1374</v>
      </c>
      <c r="Y78" s="2">
        <f t="shared" si="3"/>
        <v>2.5040720884135356E-3</v>
      </c>
    </row>
    <row r="79" spans="11:25" x14ac:dyDescent="0.25">
      <c r="W79" s="3">
        <v>42921</v>
      </c>
      <c r="X79" s="2">
        <v>59.987000000000002</v>
      </c>
      <c r="Y79" s="2">
        <f t="shared" si="3"/>
        <v>9.3186268410590644E-3</v>
      </c>
    </row>
    <row r="80" spans="11:25" x14ac:dyDescent="0.25">
      <c r="W80" s="3">
        <v>42920</v>
      </c>
      <c r="X80" s="2">
        <v>59.430599999999998</v>
      </c>
      <c r="Y80" s="2">
        <f t="shared" si="3"/>
        <v>3.4891341394142164E-3</v>
      </c>
    </row>
    <row r="81" spans="23:25" x14ac:dyDescent="0.25">
      <c r="W81" s="3">
        <v>42919</v>
      </c>
      <c r="X81" s="2">
        <v>59.223599999999998</v>
      </c>
      <c r="Y81" s="2">
        <f t="shared" si="3"/>
        <v>5.954515475049835E-3</v>
      </c>
    </row>
    <row r="82" spans="23:25" x14ac:dyDescent="0.25">
      <c r="W82" s="3">
        <v>42916</v>
      </c>
      <c r="X82" s="2">
        <v>58.872</v>
      </c>
      <c r="Y82" s="2">
        <f t="shared" si="3"/>
        <v>-9.2534937955016123E-3</v>
      </c>
    </row>
    <row r="83" spans="23:25" x14ac:dyDescent="0.25">
      <c r="W83" s="3">
        <v>42915</v>
      </c>
      <c r="X83" s="2">
        <v>59.4193</v>
      </c>
      <c r="Y83" s="2">
        <f t="shared" si="3"/>
        <v>2.7689247793874208E-3</v>
      </c>
    </row>
    <row r="84" spans="23:25" x14ac:dyDescent="0.25">
      <c r="W84" s="3">
        <v>42914</v>
      </c>
      <c r="X84" s="2">
        <v>59.255000000000003</v>
      </c>
      <c r="Y84" s="2">
        <f t="shared" si="3"/>
        <v>-2.8076319921448195E-3</v>
      </c>
    </row>
    <row r="85" spans="23:25" x14ac:dyDescent="0.25">
      <c r="W85" s="3">
        <v>42913</v>
      </c>
      <c r="X85" s="2">
        <v>59.421599999999998</v>
      </c>
      <c r="Y85" s="2">
        <f t="shared" si="3"/>
        <v>1.0238769259459725E-2</v>
      </c>
    </row>
    <row r="86" spans="23:25" x14ac:dyDescent="0.25">
      <c r="W86" s="3">
        <v>42912</v>
      </c>
      <c r="X86" s="2">
        <v>58.816299999999998</v>
      </c>
      <c r="Y86" s="2">
        <f t="shared" si="3"/>
        <v>-1.0745190813219771E-2</v>
      </c>
    </row>
    <row r="87" spans="23:25" x14ac:dyDescent="0.25">
      <c r="W87" s="3">
        <v>42909</v>
      </c>
      <c r="X87" s="2">
        <v>59.451700000000002</v>
      </c>
      <c r="Y87" s="2">
        <f t="shared" si="3"/>
        <v>-8.9953269211729033E-3</v>
      </c>
    </row>
    <row r="88" spans="23:25" x14ac:dyDescent="0.25">
      <c r="W88" s="3">
        <v>42908</v>
      </c>
      <c r="X88" s="2">
        <v>59.988900000000001</v>
      </c>
      <c r="Y88" s="2">
        <f t="shared" si="3"/>
        <v>-4.8773243351942462E-3</v>
      </c>
    </row>
    <row r="89" spans="23:25" x14ac:dyDescent="0.25">
      <c r="W89" s="3">
        <v>42907</v>
      </c>
      <c r="X89" s="2">
        <v>60.282200000000003</v>
      </c>
      <c r="Y89" s="2">
        <f t="shared" si="3"/>
        <v>1.1653144399516037E-2</v>
      </c>
    </row>
    <row r="90" spans="23:25" x14ac:dyDescent="0.25">
      <c r="W90" s="3">
        <v>42906</v>
      </c>
      <c r="X90" s="2">
        <v>59.583799999999997</v>
      </c>
      <c r="Y90" s="2">
        <f t="shared" si="3"/>
        <v>1.8767311393798669E-2</v>
      </c>
    </row>
    <row r="91" spans="23:25" x14ac:dyDescent="0.25">
      <c r="W91" s="3">
        <v>42905</v>
      </c>
      <c r="X91" s="2">
        <v>58.475999999999999</v>
      </c>
      <c r="Y91" s="2">
        <f t="shared" si="3"/>
        <v>1.4573148200794372E-2</v>
      </c>
    </row>
    <row r="92" spans="23:25" x14ac:dyDescent="0.25">
      <c r="W92" s="3">
        <v>42902</v>
      </c>
      <c r="X92" s="2">
        <v>57.63</v>
      </c>
      <c r="Y92" s="2">
        <f t="shared" si="3"/>
        <v>-3.8015451114083855E-3</v>
      </c>
    </row>
    <row r="93" spans="23:25" x14ac:dyDescent="0.25">
      <c r="W93" s="3">
        <v>42901</v>
      </c>
      <c r="X93" s="2">
        <v>57.849499999999999</v>
      </c>
      <c r="Y93" s="2">
        <f t="shared" si="3"/>
        <v>7.8928459923279168E-3</v>
      </c>
    </row>
    <row r="94" spans="23:25" x14ac:dyDescent="0.25">
      <c r="W94" s="3">
        <v>42900</v>
      </c>
      <c r="X94" s="2">
        <v>57.3947</v>
      </c>
      <c r="Y94" s="2">
        <f t="shared" si="3"/>
        <v>6.9691201265636785E-3</v>
      </c>
    </row>
    <row r="95" spans="23:25" x14ac:dyDescent="0.25">
      <c r="W95" s="3">
        <v>42899</v>
      </c>
      <c r="X95" s="2">
        <v>56.996099999999998</v>
      </c>
      <c r="Y95" s="2">
        <f t="shared" si="3"/>
        <v>-1.2344100334278974E-3</v>
      </c>
    </row>
    <row r="96" spans="23:25" x14ac:dyDescent="0.25">
      <c r="W96" s="3">
        <v>42898</v>
      </c>
      <c r="X96" s="2">
        <v>57.066499999999998</v>
      </c>
      <c r="Y96" s="2">
        <f t="shared" si="3"/>
        <v>4.977888811921365E-4</v>
      </c>
    </row>
    <row r="97" spans="23:25" x14ac:dyDescent="0.25">
      <c r="W97" s="3">
        <v>42895</v>
      </c>
      <c r="X97" s="2">
        <v>57.0381</v>
      </c>
      <c r="Y97" s="2">
        <f t="shared" si="3"/>
        <v>2.2062220172123777E-3</v>
      </c>
    </row>
    <row r="98" spans="23:25" x14ac:dyDescent="0.25">
      <c r="W98" s="3">
        <v>42894</v>
      </c>
      <c r="X98" s="2">
        <v>56.912399999999998</v>
      </c>
      <c r="Y98" s="2">
        <f t="shared" si="3"/>
        <v>-3.159515947494868E-3</v>
      </c>
    </row>
    <row r="99" spans="23:25" x14ac:dyDescent="0.25">
      <c r="W99" s="3">
        <v>42893</v>
      </c>
      <c r="X99" s="2">
        <v>57.092500000000001</v>
      </c>
      <c r="Y99" s="2">
        <f t="shared" si="3"/>
        <v>1.0469290203559927E-2</v>
      </c>
    </row>
    <row r="100" spans="23:25" x14ac:dyDescent="0.25">
      <c r="W100" s="3">
        <v>42892</v>
      </c>
      <c r="X100" s="2">
        <v>56.497900000000001</v>
      </c>
      <c r="Y100" s="2">
        <f t="shared" si="3"/>
        <v>-2.0952265690719735E-3</v>
      </c>
    </row>
    <row r="101" spans="23:25" x14ac:dyDescent="0.25">
      <c r="W101" s="3">
        <v>42891</v>
      </c>
      <c r="X101" s="2">
        <v>56.616399999999999</v>
      </c>
      <c r="Y101" s="2">
        <f t="shared" si="3"/>
        <v>-3.3376982730437527E-4</v>
      </c>
    </row>
    <row r="102" spans="23:25" x14ac:dyDescent="0.25">
      <c r="W102" s="3">
        <v>42888</v>
      </c>
      <c r="X102" s="2">
        <v>56.635300000000001</v>
      </c>
      <c r="Y102" s="2">
        <f t="shared" si="3"/>
        <v>4.0746586595425804E-3</v>
      </c>
    </row>
    <row r="103" spans="23:25" x14ac:dyDescent="0.25">
      <c r="W103" s="3">
        <v>42887</v>
      </c>
      <c r="X103" s="2">
        <v>56.405000000000001</v>
      </c>
      <c r="Y103" s="2">
        <f t="shared" si="3"/>
        <v>-3.755018913769038E-3</v>
      </c>
    </row>
    <row r="104" spans="23:25" x14ac:dyDescent="0.25">
      <c r="W104" s="3">
        <v>42886</v>
      </c>
      <c r="X104" s="2">
        <v>56.617199999999997</v>
      </c>
      <c r="Y104" s="2">
        <f t="shared" si="3"/>
        <v>8.6760388636938489E-4</v>
      </c>
    </row>
    <row r="105" spans="23:25" x14ac:dyDescent="0.25">
      <c r="W105" s="3">
        <v>42885</v>
      </c>
      <c r="X105" s="2">
        <v>56.568100000000001</v>
      </c>
      <c r="Y105" s="2">
        <f t="shared" si="3"/>
        <v>1.1532578154674316E-3</v>
      </c>
    </row>
    <row r="106" spans="23:25" x14ac:dyDescent="0.25">
      <c r="W106" s="3">
        <v>42884</v>
      </c>
      <c r="X106" s="2">
        <v>56.502899999999997</v>
      </c>
      <c r="Y106" s="2">
        <f t="shared" si="3"/>
        <v>-2.0704758186660443E-4</v>
      </c>
    </row>
    <row r="107" spans="23:25" x14ac:dyDescent="0.25">
      <c r="W107" s="3">
        <v>42881</v>
      </c>
      <c r="X107" s="2">
        <v>56.514600000000002</v>
      </c>
      <c r="Y107" s="2">
        <f t="shared" si="3"/>
        <v>-6.5977155345936945E-3</v>
      </c>
    </row>
    <row r="108" spans="23:25" x14ac:dyDescent="0.25">
      <c r="W108" s="3">
        <v>42880</v>
      </c>
      <c r="X108" s="2">
        <v>56.8887</v>
      </c>
      <c r="Y108" s="2">
        <f t="shared" si="3"/>
        <v>7.0826635714743048E-3</v>
      </c>
    </row>
    <row r="109" spans="23:25" x14ac:dyDescent="0.25">
      <c r="W109" s="3">
        <v>42879</v>
      </c>
      <c r="X109" s="2">
        <v>56.487200000000001</v>
      </c>
      <c r="Y109" s="2">
        <f t="shared" si="3"/>
        <v>2.925290226934437E-3</v>
      </c>
    </row>
    <row r="110" spans="23:25" x14ac:dyDescent="0.25">
      <c r="W110" s="3">
        <v>42878</v>
      </c>
      <c r="X110" s="2">
        <v>56.322200000000002</v>
      </c>
      <c r="Y110" s="2">
        <f t="shared" si="3"/>
        <v>-5.5666457482419721E-3</v>
      </c>
    </row>
    <row r="111" spans="23:25" x14ac:dyDescent="0.25">
      <c r="W111" s="3">
        <v>42877</v>
      </c>
      <c r="X111" s="2">
        <v>56.636600000000001</v>
      </c>
      <c r="Y111" s="2">
        <f t="shared" si="3"/>
        <v>-4.5081029161272374E-3</v>
      </c>
    </row>
    <row r="112" spans="23:25" x14ac:dyDescent="0.25">
      <c r="W112" s="3">
        <v>42874</v>
      </c>
      <c r="X112" s="2">
        <v>56.892499999999998</v>
      </c>
      <c r="Y112" s="2">
        <f t="shared" si="3"/>
        <v>-1.146281061879331E-2</v>
      </c>
    </row>
    <row r="113" spans="23:25" x14ac:dyDescent="0.25">
      <c r="W113" s="3">
        <v>42873</v>
      </c>
      <c r="X113" s="2">
        <v>57.548400000000001</v>
      </c>
      <c r="Y113" s="2">
        <f t="shared" si="3"/>
        <v>7.5210356480444997E-3</v>
      </c>
    </row>
    <row r="114" spans="23:25" x14ac:dyDescent="0.25">
      <c r="W114" s="3">
        <v>42872</v>
      </c>
      <c r="X114" s="2">
        <v>57.117199999999997</v>
      </c>
      <c r="Y114" s="2">
        <f t="shared" si="3"/>
        <v>9.4161511417956353E-3</v>
      </c>
    </row>
    <row r="115" spans="23:25" x14ac:dyDescent="0.25">
      <c r="W115" s="3">
        <v>42871</v>
      </c>
      <c r="X115" s="2">
        <v>56.581899999999997</v>
      </c>
      <c r="Y115" s="2">
        <f t="shared" si="3"/>
        <v>3.8070392899437837E-3</v>
      </c>
    </row>
    <row r="116" spans="23:25" x14ac:dyDescent="0.25">
      <c r="W116" s="3">
        <v>42870</v>
      </c>
      <c r="X116" s="2">
        <v>56.366900000000001</v>
      </c>
      <c r="Y116" s="2">
        <f t="shared" si="3"/>
        <v>-1.2692561483900369E-2</v>
      </c>
    </row>
    <row r="117" spans="23:25" x14ac:dyDescent="0.25">
      <c r="W117" s="3">
        <v>42867</v>
      </c>
      <c r="X117" s="2">
        <v>57.0869</v>
      </c>
      <c r="Y117" s="2">
        <f t="shared" si="3"/>
        <v>2.9608372552966081E-4</v>
      </c>
    </row>
    <row r="118" spans="23:25" x14ac:dyDescent="0.25">
      <c r="W118" s="3">
        <v>42866</v>
      </c>
      <c r="X118" s="2">
        <v>57.07</v>
      </c>
      <c r="Y118" s="2">
        <f t="shared" si="3"/>
        <v>-6.8296125714629062E-3</v>
      </c>
    </row>
    <row r="119" spans="23:25" x14ac:dyDescent="0.25">
      <c r="W119" s="3">
        <v>42865</v>
      </c>
      <c r="X119" s="2">
        <v>57.461100000000002</v>
      </c>
      <c r="Y119" s="2">
        <f t="shared" si="3"/>
        <v>-1.6459373368635753E-2</v>
      </c>
    </row>
    <row r="120" spans="23:25" x14ac:dyDescent="0.25">
      <c r="W120" s="3">
        <v>42864</v>
      </c>
      <c r="X120" s="2">
        <v>58.414700000000003</v>
      </c>
      <c r="Y120" s="2">
        <f t="shared" si="3"/>
        <v>1.8025401499299968E-3</v>
      </c>
    </row>
    <row r="121" spans="23:25" x14ac:dyDescent="0.25">
      <c r="W121" s="3">
        <v>42863</v>
      </c>
      <c r="X121" s="2">
        <v>58.3095</v>
      </c>
      <c r="Y121" s="2">
        <f t="shared" si="3"/>
        <v>6.4122690705969545E-3</v>
      </c>
    </row>
    <row r="122" spans="23:25" x14ac:dyDescent="0.25">
      <c r="W122" s="3">
        <v>42860</v>
      </c>
      <c r="X122" s="2">
        <v>57.936799999999998</v>
      </c>
      <c r="Y122" s="2">
        <f t="shared" si="3"/>
        <v>-7.6874056264094803E-3</v>
      </c>
    </row>
    <row r="123" spans="23:25" x14ac:dyDescent="0.25">
      <c r="W123" s="3">
        <v>42859</v>
      </c>
      <c r="X123" s="2">
        <v>58.383899999999997</v>
      </c>
      <c r="Y123" s="2">
        <f t="shared" si="3"/>
        <v>1.7356555788396E-2</v>
      </c>
    </row>
    <row r="124" spans="23:25" x14ac:dyDescent="0.25">
      <c r="W124" s="3">
        <v>42858</v>
      </c>
      <c r="X124" s="2">
        <v>57.379300000000001</v>
      </c>
      <c r="Y124" s="2">
        <f t="shared" si="3"/>
        <v>5.9431071652258924E-3</v>
      </c>
    </row>
    <row r="125" spans="23:25" x14ac:dyDescent="0.25">
      <c r="W125" s="3">
        <v>42857</v>
      </c>
      <c r="X125" s="2">
        <v>57.039299999999997</v>
      </c>
      <c r="Y125" s="2">
        <f t="shared" si="3"/>
        <v>8.3310610434080023E-4</v>
      </c>
    </row>
    <row r="126" spans="23:25" x14ac:dyDescent="0.25">
      <c r="W126" s="3">
        <v>42856</v>
      </c>
      <c r="X126" s="2">
        <v>56.991799999999998</v>
      </c>
      <c r="Y126" s="2">
        <f t="shared" si="3"/>
        <v>1.1200863532108949E-3</v>
      </c>
    </row>
    <row r="127" spans="23:25" x14ac:dyDescent="0.25">
      <c r="W127" s="3">
        <v>42853</v>
      </c>
      <c r="X127" s="2">
        <v>56.927999999999997</v>
      </c>
      <c r="Y127" s="2">
        <f t="shared" si="3"/>
        <v>-1.9146218154158267E-3</v>
      </c>
    </row>
    <row r="128" spans="23:25" x14ac:dyDescent="0.25">
      <c r="W128" s="3">
        <v>42852</v>
      </c>
      <c r="X128" s="2">
        <v>57.037100000000002</v>
      </c>
      <c r="Y128" s="2">
        <f t="shared" si="3"/>
        <v>-1.5994327439291525E-3</v>
      </c>
    </row>
    <row r="129" spans="23:25" x14ac:dyDescent="0.25">
      <c r="W129" s="3">
        <v>42851</v>
      </c>
      <c r="X129" s="2">
        <v>57.128399999999999</v>
      </c>
      <c r="Y129" s="2">
        <f t="shared" si="3"/>
        <v>1.7490202292463519E-2</v>
      </c>
    </row>
    <row r="130" spans="23:25" x14ac:dyDescent="0.25">
      <c r="W130" s="3">
        <v>42850</v>
      </c>
      <c r="X130" s="2">
        <v>56.137900000000002</v>
      </c>
      <c r="Y130" s="2">
        <f t="shared" si="3"/>
        <v>5.7434307351505271E-3</v>
      </c>
    </row>
    <row r="131" spans="23:25" x14ac:dyDescent="0.25">
      <c r="W131" s="3">
        <v>42849</v>
      </c>
      <c r="X131" s="2">
        <v>55.816400000000002</v>
      </c>
      <c r="Y131" s="2">
        <f t="shared" si="3"/>
        <v>-1.5136650494853236E-2</v>
      </c>
    </row>
    <row r="132" spans="23:25" x14ac:dyDescent="0.25">
      <c r="W132" s="3">
        <v>42846</v>
      </c>
      <c r="X132" s="2">
        <v>56.667699999999996</v>
      </c>
      <c r="Y132" s="2">
        <f t="shared" si="3"/>
        <v>9.1812642197007088E-3</v>
      </c>
    </row>
    <row r="133" spans="23:25" x14ac:dyDescent="0.25">
      <c r="W133" s="3">
        <v>42845</v>
      </c>
      <c r="X133" s="2">
        <v>56.149799999999999</v>
      </c>
      <c r="Y133" s="2">
        <f t="shared" si="3"/>
        <v>-7.165741723032827E-3</v>
      </c>
    </row>
    <row r="134" spans="23:25" x14ac:dyDescent="0.25">
      <c r="W134" s="3">
        <v>42844</v>
      </c>
      <c r="X134" s="2">
        <v>56.553600000000003</v>
      </c>
      <c r="Y134" s="2">
        <f t="shared" ref="Y134:Y197" si="4">LN(X134/X135)</f>
        <v>5.2157227792065802E-3</v>
      </c>
    </row>
    <row r="135" spans="23:25" x14ac:dyDescent="0.25">
      <c r="W135" s="3">
        <v>42843</v>
      </c>
      <c r="X135" s="2">
        <v>56.259399999999999</v>
      </c>
      <c r="Y135" s="2">
        <f t="shared" si="4"/>
        <v>6.2137860259095486E-3</v>
      </c>
    </row>
    <row r="136" spans="23:25" x14ac:dyDescent="0.25">
      <c r="W136" s="3">
        <v>42842</v>
      </c>
      <c r="X136" s="2">
        <v>55.910899999999998</v>
      </c>
      <c r="Y136" s="2">
        <f t="shared" si="4"/>
        <v>-4.8637672781251364E-3</v>
      </c>
    </row>
    <row r="137" spans="23:25" x14ac:dyDescent="0.25">
      <c r="W137" s="3">
        <v>42839</v>
      </c>
      <c r="X137" s="2">
        <v>56.183500000000002</v>
      </c>
      <c r="Y137" s="2">
        <f t="shared" si="4"/>
        <v>-1.7818533138774996E-3</v>
      </c>
    </row>
    <row r="138" spans="23:25" x14ac:dyDescent="0.25">
      <c r="W138" s="3">
        <v>42838</v>
      </c>
      <c r="X138" s="2">
        <v>56.283700000000003</v>
      </c>
      <c r="Y138" s="2">
        <f t="shared" si="4"/>
        <v>-5.7082472589547167E-3</v>
      </c>
    </row>
    <row r="139" spans="23:25" x14ac:dyDescent="0.25">
      <c r="W139" s="3">
        <v>42837</v>
      </c>
      <c r="X139" s="2">
        <v>56.605899999999998</v>
      </c>
      <c r="Y139" s="2">
        <f t="shared" si="4"/>
        <v>-6.2852031397284463E-3</v>
      </c>
    </row>
    <row r="140" spans="23:25" x14ac:dyDescent="0.25">
      <c r="W140" s="3">
        <v>42836</v>
      </c>
      <c r="X140" s="2">
        <v>56.962800000000001</v>
      </c>
      <c r="Y140" s="2">
        <f t="shared" si="4"/>
        <v>-3.6623466259295507E-3</v>
      </c>
    </row>
    <row r="141" spans="23:25" x14ac:dyDescent="0.25">
      <c r="W141" s="3">
        <v>42835</v>
      </c>
      <c r="X141" s="2">
        <v>57.171799999999998</v>
      </c>
      <c r="Y141" s="2">
        <f t="shared" si="4"/>
        <v>-1.628847024839529E-3</v>
      </c>
    </row>
    <row r="142" spans="23:25" x14ac:dyDescent="0.25">
      <c r="W142" s="3">
        <v>42832</v>
      </c>
      <c r="X142" s="2">
        <v>57.265000000000001</v>
      </c>
      <c r="Y142" s="2">
        <f t="shared" si="4"/>
        <v>1.6847668058414929E-2</v>
      </c>
    </row>
    <row r="143" spans="23:25" x14ac:dyDescent="0.25">
      <c r="W143" s="3">
        <v>42831</v>
      </c>
      <c r="X143" s="2">
        <v>56.308300000000003</v>
      </c>
      <c r="Y143" s="2">
        <f t="shared" si="4"/>
        <v>-7.3141854069117516E-4</v>
      </c>
    </row>
    <row r="144" spans="23:25" x14ac:dyDescent="0.25">
      <c r="W144" s="3">
        <v>42830</v>
      </c>
      <c r="X144" s="2">
        <v>56.349499999999999</v>
      </c>
      <c r="Y144" s="2">
        <f t="shared" si="4"/>
        <v>6.0627606531855035E-3</v>
      </c>
    </row>
    <row r="145" spans="23:25" x14ac:dyDescent="0.25">
      <c r="W145" s="3">
        <v>42829</v>
      </c>
      <c r="X145" s="2">
        <v>56.008899999999997</v>
      </c>
      <c r="Y145" s="2">
        <f t="shared" si="4"/>
        <v>-1.6002501017680975E-3</v>
      </c>
    </row>
    <row r="146" spans="23:25" x14ac:dyDescent="0.25">
      <c r="W146" s="3">
        <v>42828</v>
      </c>
      <c r="X146" s="2">
        <v>56.098599999999998</v>
      </c>
      <c r="Y146" s="2">
        <f t="shared" si="4"/>
        <v>-2.6009576425764843E-3</v>
      </c>
    </row>
    <row r="147" spans="23:25" x14ac:dyDescent="0.25">
      <c r="W147" s="3">
        <v>42825</v>
      </c>
      <c r="X147" s="2">
        <v>56.244700000000002</v>
      </c>
      <c r="Y147" s="2">
        <f t="shared" si="4"/>
        <v>2.5100504151218494E-3</v>
      </c>
    </row>
    <row r="148" spans="23:25" x14ac:dyDescent="0.25">
      <c r="W148" s="3">
        <v>42824</v>
      </c>
      <c r="X148" s="2">
        <v>56.103700000000003</v>
      </c>
      <c r="Y148" s="2">
        <f t="shared" si="4"/>
        <v>-9.1605156757604278E-3</v>
      </c>
    </row>
    <row r="149" spans="23:25" x14ac:dyDescent="0.25">
      <c r="W149" s="3">
        <v>42823</v>
      </c>
      <c r="X149" s="2">
        <v>56.62</v>
      </c>
      <c r="Y149" s="2">
        <f t="shared" si="4"/>
        <v>-7.5535266104046249E-3</v>
      </c>
    </row>
    <row r="150" spans="23:25" x14ac:dyDescent="0.25">
      <c r="W150" s="3">
        <v>42822</v>
      </c>
      <c r="X150" s="2">
        <v>57.049300000000002</v>
      </c>
      <c r="Y150" s="2">
        <f t="shared" si="4"/>
        <v>3.1038860330948053E-3</v>
      </c>
    </row>
    <row r="151" spans="23:25" x14ac:dyDescent="0.25">
      <c r="W151" s="3">
        <v>42821</v>
      </c>
      <c r="X151" s="2">
        <v>56.872500000000002</v>
      </c>
      <c r="Y151" s="2">
        <f t="shared" si="4"/>
        <v>-1.0878076127893502E-3</v>
      </c>
    </row>
    <row r="152" spans="23:25" x14ac:dyDescent="0.25">
      <c r="W152" s="3">
        <v>42818</v>
      </c>
      <c r="X152" s="2">
        <v>56.934399999999997</v>
      </c>
      <c r="Y152" s="2">
        <f t="shared" si="4"/>
        <v>-7.2905523411383125E-3</v>
      </c>
    </row>
    <row r="153" spans="23:25" x14ac:dyDescent="0.25">
      <c r="W153" s="3">
        <v>42817</v>
      </c>
      <c r="X153" s="2">
        <v>57.350999999999999</v>
      </c>
      <c r="Y153" s="2">
        <f t="shared" si="4"/>
        <v>-7.002330857531127E-3</v>
      </c>
    </row>
    <row r="154" spans="23:25" x14ac:dyDescent="0.25">
      <c r="W154" s="3">
        <v>42816</v>
      </c>
      <c r="X154" s="2">
        <v>57.753999999999998</v>
      </c>
      <c r="Y154" s="2">
        <f t="shared" si="4"/>
        <v>1.1156964384393642E-3</v>
      </c>
    </row>
    <row r="155" spans="23:25" x14ac:dyDescent="0.25">
      <c r="W155" s="3">
        <v>42815</v>
      </c>
      <c r="X155" s="2">
        <v>57.689599999999999</v>
      </c>
      <c r="Y155" s="2">
        <f t="shared" si="4"/>
        <v>6.1708895635387111E-3</v>
      </c>
    </row>
    <row r="156" spans="23:25" x14ac:dyDescent="0.25">
      <c r="W156" s="3">
        <v>42814</v>
      </c>
      <c r="X156" s="2">
        <v>57.334699999999998</v>
      </c>
      <c r="Y156" s="2">
        <f t="shared" si="4"/>
        <v>2.6721079432647948E-3</v>
      </c>
    </row>
    <row r="157" spans="23:25" x14ac:dyDescent="0.25">
      <c r="W157" s="3">
        <v>42811</v>
      </c>
      <c r="X157" s="2">
        <v>57.181699999999999</v>
      </c>
      <c r="Y157" s="2">
        <f t="shared" si="4"/>
        <v>-1.0894987140887664E-2</v>
      </c>
    </row>
    <row r="158" spans="23:25" x14ac:dyDescent="0.25">
      <c r="W158" s="3">
        <v>42810</v>
      </c>
      <c r="X158" s="2">
        <v>57.808100000000003</v>
      </c>
      <c r="Y158" s="2">
        <f t="shared" si="4"/>
        <v>-1.1244645224876735E-2</v>
      </c>
    </row>
    <row r="159" spans="23:25" x14ac:dyDescent="0.25">
      <c r="W159" s="3">
        <v>42809</v>
      </c>
      <c r="X159" s="2">
        <v>58.461799999999997</v>
      </c>
      <c r="Y159" s="2">
        <f t="shared" si="4"/>
        <v>-1.2600355890789523E-2</v>
      </c>
    </row>
    <row r="160" spans="23:25" x14ac:dyDescent="0.25">
      <c r="W160" s="3">
        <v>42808</v>
      </c>
      <c r="X160" s="2">
        <v>59.203099999999999</v>
      </c>
      <c r="Y160" s="2">
        <f t="shared" si="4"/>
        <v>6.7198118802800156E-3</v>
      </c>
    </row>
    <row r="161" spans="23:25" x14ac:dyDescent="0.25">
      <c r="W161" s="3">
        <v>42807</v>
      </c>
      <c r="X161" s="2">
        <v>58.806600000000003</v>
      </c>
      <c r="Y161" s="2">
        <f t="shared" si="4"/>
        <v>-2.986696235178029E-3</v>
      </c>
    </row>
    <row r="162" spans="23:25" x14ac:dyDescent="0.25">
      <c r="W162" s="3">
        <v>42804</v>
      </c>
      <c r="X162" s="2">
        <v>58.982500000000002</v>
      </c>
      <c r="Y162" s="2">
        <f t="shared" si="4"/>
        <v>-5.0227566656208811E-3</v>
      </c>
    </row>
    <row r="163" spans="23:25" x14ac:dyDescent="0.25">
      <c r="W163" s="3">
        <v>42803</v>
      </c>
      <c r="X163" s="2">
        <v>59.279499999999999</v>
      </c>
      <c r="Y163" s="2">
        <f t="shared" si="4"/>
        <v>6.3545463379363993E-3</v>
      </c>
    </row>
    <row r="164" spans="23:25" x14ac:dyDescent="0.25">
      <c r="W164" s="3">
        <v>42802</v>
      </c>
      <c r="X164" s="2">
        <v>58.904000000000003</v>
      </c>
      <c r="Y164" s="2">
        <f t="shared" si="4"/>
        <v>1.2209229559020799E-2</v>
      </c>
    </row>
    <row r="165" spans="23:25" x14ac:dyDescent="0.25">
      <c r="W165" s="3">
        <v>42801</v>
      </c>
      <c r="X165" s="2">
        <v>58.1892</v>
      </c>
      <c r="Y165" s="2">
        <f t="shared" si="4"/>
        <v>-1.2331453118765339E-3</v>
      </c>
    </row>
    <row r="166" spans="23:25" x14ac:dyDescent="0.25">
      <c r="W166" s="3">
        <v>42800</v>
      </c>
      <c r="X166" s="2">
        <v>58.261000000000003</v>
      </c>
      <c r="Y166" s="2">
        <f t="shared" si="4"/>
        <v>4.1202424658846914E-4</v>
      </c>
    </row>
    <row r="167" spans="23:25" x14ac:dyDescent="0.25">
      <c r="W167" s="3">
        <v>42797</v>
      </c>
      <c r="X167" s="2">
        <v>58.237000000000002</v>
      </c>
      <c r="Y167" s="2">
        <f t="shared" si="4"/>
        <v>-1.0564395710606331E-2</v>
      </c>
    </row>
    <row r="168" spans="23:25" x14ac:dyDescent="0.25">
      <c r="W168" s="3">
        <v>42796</v>
      </c>
      <c r="X168" s="2">
        <v>58.855499999999999</v>
      </c>
      <c r="Y168" s="2">
        <f t="shared" si="4"/>
        <v>9.1487730078413532E-3</v>
      </c>
    </row>
    <row r="169" spans="23:25" x14ac:dyDescent="0.25">
      <c r="W169" s="3">
        <v>42795</v>
      </c>
      <c r="X169" s="2">
        <v>58.319499999999998</v>
      </c>
      <c r="Y169" s="2">
        <f t="shared" si="4"/>
        <v>-1.026573605415025E-3</v>
      </c>
    </row>
    <row r="170" spans="23:25" x14ac:dyDescent="0.25">
      <c r="W170" s="3">
        <v>42794</v>
      </c>
      <c r="X170" s="2">
        <v>58.379399999999997</v>
      </c>
      <c r="Y170" s="2">
        <f t="shared" si="4"/>
        <v>4.3293752272497823E-3</v>
      </c>
    </row>
    <row r="171" spans="23:25" x14ac:dyDescent="0.25">
      <c r="W171" s="3">
        <v>42793</v>
      </c>
      <c r="X171" s="2">
        <v>58.127200000000002</v>
      </c>
      <c r="Y171" s="2">
        <f t="shared" si="4"/>
        <v>-4.6667661029140247E-3</v>
      </c>
    </row>
    <row r="172" spans="23:25" x14ac:dyDescent="0.25">
      <c r="W172" s="3">
        <v>42790</v>
      </c>
      <c r="X172" s="2">
        <v>58.399099999999997</v>
      </c>
      <c r="Y172" s="2">
        <f t="shared" si="4"/>
        <v>1.0756438636595625E-2</v>
      </c>
    </row>
    <row r="173" spans="23:25" x14ac:dyDescent="0.25">
      <c r="W173" s="3">
        <v>42789</v>
      </c>
      <c r="X173" s="2">
        <v>57.774299999999997</v>
      </c>
      <c r="Y173" s="2">
        <f t="shared" si="4"/>
        <v>-4.6590263383865368E-3</v>
      </c>
    </row>
    <row r="174" spans="23:25" x14ac:dyDescent="0.25">
      <c r="W174" s="3">
        <v>42788</v>
      </c>
      <c r="X174" s="2">
        <v>58.0441</v>
      </c>
      <c r="Y174" s="2">
        <f t="shared" si="4"/>
        <v>1.074421492343965E-2</v>
      </c>
    </row>
    <row r="175" spans="23:25" x14ac:dyDescent="0.25">
      <c r="W175" s="3">
        <v>42787</v>
      </c>
      <c r="X175" s="2">
        <v>57.4238</v>
      </c>
      <c r="Y175" s="2">
        <f t="shared" si="4"/>
        <v>-9.6151254097751309E-3</v>
      </c>
    </row>
    <row r="176" spans="23:25" x14ac:dyDescent="0.25">
      <c r="W176" s="3">
        <v>42786</v>
      </c>
      <c r="X176" s="2">
        <v>57.9786</v>
      </c>
      <c r="Y176" s="2">
        <f t="shared" si="4"/>
        <v>-5.3823081836620774E-3</v>
      </c>
    </row>
    <row r="177" spans="23:25" x14ac:dyDescent="0.25">
      <c r="W177" s="3">
        <v>42783</v>
      </c>
      <c r="X177" s="2">
        <v>58.291499999999999</v>
      </c>
      <c r="Y177" s="2">
        <f t="shared" si="4"/>
        <v>1.1666392049971837E-2</v>
      </c>
    </row>
    <row r="178" spans="23:25" x14ac:dyDescent="0.25">
      <c r="W178" s="3">
        <v>42782</v>
      </c>
      <c r="X178" s="2">
        <v>57.615400000000001</v>
      </c>
      <c r="Y178" s="2">
        <f t="shared" si="4"/>
        <v>7.0384617559544572E-3</v>
      </c>
    </row>
    <row r="179" spans="23:25" x14ac:dyDescent="0.25">
      <c r="W179" s="3">
        <v>42781</v>
      </c>
      <c r="X179" s="2">
        <v>57.211300000000001</v>
      </c>
      <c r="Y179" s="2">
        <f t="shared" si="4"/>
        <v>2.6480855370355607E-3</v>
      </c>
    </row>
    <row r="180" spans="23:25" x14ac:dyDescent="0.25">
      <c r="W180" s="3">
        <v>42780</v>
      </c>
      <c r="X180" s="2">
        <v>57.06</v>
      </c>
      <c r="Y180" s="2">
        <f t="shared" si="4"/>
        <v>-1.5537619070461721E-2</v>
      </c>
    </row>
    <row r="181" spans="23:25" x14ac:dyDescent="0.25">
      <c r="W181" s="3">
        <v>42779</v>
      </c>
      <c r="X181" s="2">
        <v>57.953499999999998</v>
      </c>
      <c r="Y181" s="2">
        <f t="shared" si="4"/>
        <v>-6.163509392449364E-3</v>
      </c>
    </row>
    <row r="182" spans="23:25" x14ac:dyDescent="0.25">
      <c r="W182" s="3">
        <v>42776</v>
      </c>
      <c r="X182" s="2">
        <v>58.311799999999998</v>
      </c>
      <c r="Y182" s="2">
        <f t="shared" si="4"/>
        <v>-1.0410061101365237E-2</v>
      </c>
    </row>
    <row r="183" spans="23:25" x14ac:dyDescent="0.25">
      <c r="W183" s="3">
        <v>42775</v>
      </c>
      <c r="X183" s="2">
        <v>58.921999999999997</v>
      </c>
      <c r="Y183" s="2">
        <f t="shared" si="4"/>
        <v>-4.3285565587899812E-3</v>
      </c>
    </row>
    <row r="184" spans="23:25" x14ac:dyDescent="0.25">
      <c r="W184" s="3">
        <v>42774</v>
      </c>
      <c r="X184" s="2">
        <v>59.177599999999998</v>
      </c>
      <c r="Y184" s="2">
        <f t="shared" si="4"/>
        <v>-5.2147093763576678E-3</v>
      </c>
    </row>
    <row r="185" spans="23:25" x14ac:dyDescent="0.25">
      <c r="W185" s="3">
        <v>42773</v>
      </c>
      <c r="X185" s="2">
        <v>59.487000000000002</v>
      </c>
      <c r="Y185" s="2">
        <f t="shared" si="4"/>
        <v>9.3616864134247642E-3</v>
      </c>
    </row>
    <row r="186" spans="23:25" x14ac:dyDescent="0.25">
      <c r="W186" s="3">
        <v>42772</v>
      </c>
      <c r="X186" s="2">
        <v>58.932699999999997</v>
      </c>
      <c r="Y186" s="2">
        <f t="shared" si="4"/>
        <v>-1.1870906991495738E-3</v>
      </c>
    </row>
    <row r="187" spans="23:25" x14ac:dyDescent="0.25">
      <c r="W187" s="3">
        <v>42769</v>
      </c>
      <c r="X187" s="2">
        <v>59.002699999999997</v>
      </c>
      <c r="Y187" s="2">
        <f t="shared" si="4"/>
        <v>-6.8894560560300777E-3</v>
      </c>
    </row>
    <row r="188" spans="23:25" x14ac:dyDescent="0.25">
      <c r="W188" s="3">
        <v>42768</v>
      </c>
      <c r="X188" s="2">
        <v>59.410600000000002</v>
      </c>
      <c r="Y188" s="2">
        <f t="shared" si="4"/>
        <v>-1.2229120169245921E-2</v>
      </c>
    </row>
    <row r="189" spans="23:25" x14ac:dyDescent="0.25">
      <c r="W189" s="3">
        <v>42767</v>
      </c>
      <c r="X189" s="2">
        <v>60.141599999999997</v>
      </c>
      <c r="Y189" s="2">
        <f t="shared" si="4"/>
        <v>-8.1773491996569583E-4</v>
      </c>
    </row>
    <row r="190" spans="23:25" x14ac:dyDescent="0.25">
      <c r="W190" s="3">
        <v>42766</v>
      </c>
      <c r="X190" s="2">
        <v>60.190800000000003</v>
      </c>
      <c r="Y190" s="2">
        <f t="shared" si="4"/>
        <v>4.6560507754420354E-3</v>
      </c>
    </row>
    <row r="191" spans="23:25" x14ac:dyDescent="0.25">
      <c r="W191" s="3">
        <v>42765</v>
      </c>
      <c r="X191" s="2">
        <v>59.911200000000001</v>
      </c>
      <c r="Y191" s="2">
        <f t="shared" si="4"/>
        <v>5.6766766920729212E-4</v>
      </c>
    </row>
    <row r="192" spans="23:25" x14ac:dyDescent="0.25">
      <c r="W192" s="3">
        <v>42762</v>
      </c>
      <c r="X192" s="2">
        <v>59.877200000000002</v>
      </c>
      <c r="Y192" s="2">
        <f t="shared" si="4"/>
        <v>-7.7027500052050269E-3</v>
      </c>
    </row>
    <row r="193" spans="23:25" x14ac:dyDescent="0.25">
      <c r="W193" s="3">
        <v>42761</v>
      </c>
      <c r="X193" s="2">
        <v>60.340200000000003</v>
      </c>
      <c r="Y193" s="2">
        <f t="shared" si="4"/>
        <v>1.3380424922615902E-2</v>
      </c>
    </row>
    <row r="194" spans="23:25" x14ac:dyDescent="0.25">
      <c r="W194" s="3">
        <v>42760</v>
      </c>
      <c r="X194" s="2">
        <v>59.538200000000003</v>
      </c>
      <c r="Y194" s="2">
        <f t="shared" si="4"/>
        <v>4.4507362296623667E-3</v>
      </c>
    </row>
    <row r="195" spans="23:25" x14ac:dyDescent="0.25">
      <c r="W195" s="3">
        <v>42759</v>
      </c>
      <c r="X195" s="2">
        <v>59.273800000000001</v>
      </c>
      <c r="Y195" s="2">
        <f t="shared" si="4"/>
        <v>-4.6824933358183647E-3</v>
      </c>
    </row>
    <row r="196" spans="23:25" x14ac:dyDescent="0.25">
      <c r="W196" s="3">
        <v>42758</v>
      </c>
      <c r="X196" s="2">
        <v>59.552</v>
      </c>
      <c r="Y196" s="2">
        <f t="shared" si="4"/>
        <v>-9.1978106297456778E-4</v>
      </c>
    </row>
    <row r="197" spans="23:25" x14ac:dyDescent="0.25">
      <c r="W197" s="3">
        <v>42755</v>
      </c>
      <c r="X197" s="2">
        <v>59.6068</v>
      </c>
      <c r="Y197" s="2">
        <f t="shared" si="4"/>
        <v>-4.7014802759233441E-3</v>
      </c>
    </row>
    <row r="198" spans="23:25" x14ac:dyDescent="0.25">
      <c r="W198" s="3">
        <v>42754</v>
      </c>
      <c r="X198" s="2">
        <v>59.887700000000002</v>
      </c>
      <c r="Y198" s="2">
        <f t="shared" ref="Y198:Y261" si="5">LN(X198/X199)</f>
        <v>6.2494811961882665E-3</v>
      </c>
    </row>
    <row r="199" spans="23:25" x14ac:dyDescent="0.25">
      <c r="W199" s="3">
        <v>42753</v>
      </c>
      <c r="X199" s="2">
        <v>59.514600000000002</v>
      </c>
      <c r="Y199" s="2">
        <f t="shared" si="5"/>
        <v>1.8095960592960667E-3</v>
      </c>
    </row>
    <row r="200" spans="23:25" x14ac:dyDescent="0.25">
      <c r="W200" s="3">
        <v>42752</v>
      </c>
      <c r="X200" s="2">
        <v>59.406999999999996</v>
      </c>
      <c r="Y200" s="2">
        <f t="shared" si="5"/>
        <v>-7.8937541862774477E-3</v>
      </c>
    </row>
    <row r="201" spans="23:25" x14ac:dyDescent="0.25">
      <c r="W201" s="3">
        <v>42751</v>
      </c>
      <c r="X201" s="2">
        <v>59.877800000000001</v>
      </c>
      <c r="Y201" s="2">
        <f t="shared" si="5"/>
        <v>5.0160833811335355E-3</v>
      </c>
    </row>
    <row r="202" spans="23:25" x14ac:dyDescent="0.25">
      <c r="W202" s="3">
        <v>42748</v>
      </c>
      <c r="X202" s="2">
        <v>59.578200000000002</v>
      </c>
      <c r="Y202" s="2">
        <f t="shared" si="5"/>
        <v>3.1605057560010574E-3</v>
      </c>
    </row>
    <row r="203" spans="23:25" x14ac:dyDescent="0.25">
      <c r="W203" s="3">
        <v>42747</v>
      </c>
      <c r="X203" s="2">
        <v>59.3902</v>
      </c>
      <c r="Y203" s="2">
        <f t="shared" si="5"/>
        <v>-6.3796524715914885E-3</v>
      </c>
    </row>
    <row r="204" spans="23:25" x14ac:dyDescent="0.25">
      <c r="W204" s="3">
        <v>42746</v>
      </c>
      <c r="X204" s="2">
        <v>59.770299999999999</v>
      </c>
      <c r="Y204" s="2">
        <f t="shared" si="5"/>
        <v>-6.4323060053785401E-3</v>
      </c>
    </row>
    <row r="205" spans="23:25" x14ac:dyDescent="0.25">
      <c r="W205" s="3">
        <v>42745</v>
      </c>
      <c r="X205" s="2">
        <v>60.155999999999999</v>
      </c>
      <c r="Y205" s="2">
        <f t="shared" si="5"/>
        <v>2.709988819177992E-4</v>
      </c>
    </row>
    <row r="206" spans="23:25" x14ac:dyDescent="0.25">
      <c r="W206" s="3">
        <v>42744</v>
      </c>
      <c r="X206" s="2">
        <v>60.139699999999998</v>
      </c>
      <c r="Y206" s="2">
        <f t="shared" si="5"/>
        <v>8.6103344324869064E-3</v>
      </c>
    </row>
    <row r="207" spans="23:25" x14ac:dyDescent="0.25">
      <c r="W207" s="3">
        <v>42741</v>
      </c>
      <c r="X207" s="2">
        <v>59.624099999999999</v>
      </c>
      <c r="Y207" s="2">
        <f t="shared" si="5"/>
        <v>4.6953533760243542E-3</v>
      </c>
    </row>
    <row r="208" spans="23:25" x14ac:dyDescent="0.25">
      <c r="W208" s="3">
        <v>42740</v>
      </c>
      <c r="X208" s="2">
        <v>59.344799999999999</v>
      </c>
      <c r="Y208" s="2">
        <f t="shared" si="5"/>
        <v>-1.7149325071987551E-2</v>
      </c>
    </row>
    <row r="209" spans="23:25" x14ac:dyDescent="0.25">
      <c r="W209" s="3">
        <v>42739</v>
      </c>
      <c r="X209" s="2">
        <v>60.371299999999998</v>
      </c>
      <c r="Y209" s="2">
        <f t="shared" si="5"/>
        <v>-8.9902475289980865E-3</v>
      </c>
    </row>
    <row r="210" spans="23:25" x14ac:dyDescent="0.25">
      <c r="W210" s="3">
        <v>42738</v>
      </c>
      <c r="X210" s="2">
        <v>60.916499999999999</v>
      </c>
      <c r="Y210" s="2">
        <f t="shared" si="5"/>
        <v>-3.8241528289447903E-3</v>
      </c>
    </row>
    <row r="211" spans="23:25" x14ac:dyDescent="0.25">
      <c r="W211" s="3">
        <v>42737</v>
      </c>
      <c r="X211" s="2">
        <v>61.149900000000002</v>
      </c>
      <c r="Y211" s="2">
        <f t="shared" si="5"/>
        <v>-6.3185182754510096E-3</v>
      </c>
    </row>
    <row r="212" spans="23:25" x14ac:dyDescent="0.25">
      <c r="W212" s="3">
        <v>42734</v>
      </c>
      <c r="X212" s="2">
        <v>61.537500000000001</v>
      </c>
      <c r="Y212" s="2">
        <f t="shared" si="5"/>
        <v>2.1545913151476283E-2</v>
      </c>
    </row>
    <row r="213" spans="23:25" x14ac:dyDescent="0.25">
      <c r="W213" s="3">
        <v>42733</v>
      </c>
      <c r="X213" s="2">
        <v>60.2258</v>
      </c>
      <c r="Y213" s="2">
        <f t="shared" si="5"/>
        <v>-4.2829952946979886E-3</v>
      </c>
    </row>
    <row r="214" spans="23:25" x14ac:dyDescent="0.25">
      <c r="W214" s="3">
        <v>42732</v>
      </c>
      <c r="X214" s="2">
        <v>60.484299999999998</v>
      </c>
      <c r="Y214" s="2">
        <f t="shared" si="5"/>
        <v>-2.8182449953421031E-3</v>
      </c>
    </row>
    <row r="215" spans="23:25" x14ac:dyDescent="0.25">
      <c r="W215" s="3">
        <v>42731</v>
      </c>
      <c r="X215" s="2">
        <v>60.655000000000001</v>
      </c>
      <c r="Y215" s="2">
        <f t="shared" si="5"/>
        <v>-5.3274703834789135E-3</v>
      </c>
    </row>
    <row r="216" spans="23:25" x14ac:dyDescent="0.25">
      <c r="W216" s="3">
        <v>42730</v>
      </c>
      <c r="X216" s="2">
        <v>60.978999999999999</v>
      </c>
      <c r="Y216" s="2">
        <f t="shared" si="5"/>
        <v>-6.6441083056415625E-3</v>
      </c>
    </row>
    <row r="217" spans="23:25" x14ac:dyDescent="0.25">
      <c r="W217" s="3">
        <v>42727</v>
      </c>
      <c r="X217" s="2">
        <v>61.3855</v>
      </c>
      <c r="Y217" s="2">
        <f t="shared" si="5"/>
        <v>6.7589085124078983E-3</v>
      </c>
    </row>
    <row r="218" spans="23:25" x14ac:dyDescent="0.25">
      <c r="W218" s="3">
        <v>42726</v>
      </c>
      <c r="X218" s="2">
        <v>60.972000000000001</v>
      </c>
      <c r="Y218" s="2">
        <f t="shared" si="5"/>
        <v>-4.0003850763136875E-3</v>
      </c>
    </row>
    <row r="219" spans="23:25" x14ac:dyDescent="0.25">
      <c r="W219" s="3">
        <v>42725</v>
      </c>
      <c r="X219" s="2">
        <v>61.2164</v>
      </c>
      <c r="Y219" s="2">
        <f t="shared" si="5"/>
        <v>-3.7192008689298332E-3</v>
      </c>
    </row>
    <row r="220" spans="23:25" x14ac:dyDescent="0.25">
      <c r="W220" s="3">
        <v>42724</v>
      </c>
      <c r="X220" s="2">
        <v>61.444499999999998</v>
      </c>
      <c r="Y220" s="2">
        <f t="shared" si="5"/>
        <v>-7.4779311127019668E-3</v>
      </c>
    </row>
    <row r="221" spans="23:25" x14ac:dyDescent="0.25">
      <c r="W221" s="3">
        <v>42723</v>
      </c>
      <c r="X221" s="2">
        <v>61.905700000000003</v>
      </c>
      <c r="Y221" s="2">
        <f t="shared" si="5"/>
        <v>-2.5699635103704271E-3</v>
      </c>
    </row>
    <row r="222" spans="23:25" x14ac:dyDescent="0.25">
      <c r="W222" s="3">
        <v>42720</v>
      </c>
      <c r="X222" s="2">
        <v>62.064999999999998</v>
      </c>
      <c r="Y222" s="2">
        <f t="shared" si="5"/>
        <v>4.3840420293866089E-3</v>
      </c>
    </row>
    <row r="223" spans="23:25" x14ac:dyDescent="0.25">
      <c r="W223" s="3">
        <v>42719</v>
      </c>
      <c r="X223" s="2">
        <v>61.793500000000002</v>
      </c>
      <c r="Y223" s="2">
        <f t="shared" si="5"/>
        <v>-5.4887244811402313E-3</v>
      </c>
    </row>
    <row r="224" spans="23:25" x14ac:dyDescent="0.25">
      <c r="W224" s="3">
        <v>42718</v>
      </c>
      <c r="X224" s="2">
        <v>62.133600000000001</v>
      </c>
      <c r="Y224" s="2">
        <f t="shared" si="5"/>
        <v>2.3995809049747695E-2</v>
      </c>
    </row>
    <row r="225" spans="23:25" x14ac:dyDescent="0.25">
      <c r="W225" s="3">
        <v>42717</v>
      </c>
      <c r="X225" s="2">
        <v>60.660400000000003</v>
      </c>
      <c r="Y225" s="2">
        <f t="shared" si="5"/>
        <v>-5.8204444740891396E-3</v>
      </c>
    </row>
    <row r="226" spans="23:25" x14ac:dyDescent="0.25">
      <c r="W226" s="3">
        <v>42716</v>
      </c>
      <c r="X226" s="2">
        <v>61.014499999999998</v>
      </c>
      <c r="Y226" s="2">
        <f t="shared" si="5"/>
        <v>-2.3472446237592749E-2</v>
      </c>
    </row>
    <row r="227" spans="23:25" x14ac:dyDescent="0.25">
      <c r="W227" s="3">
        <v>42713</v>
      </c>
      <c r="X227" s="2">
        <v>62.4636</v>
      </c>
      <c r="Y227" s="2">
        <f t="shared" si="5"/>
        <v>-1.360145500802098E-2</v>
      </c>
    </row>
    <row r="228" spans="23:25" x14ac:dyDescent="0.25">
      <c r="W228" s="3">
        <v>42712</v>
      </c>
      <c r="X228" s="2">
        <v>63.319000000000003</v>
      </c>
      <c r="Y228" s="2">
        <f t="shared" si="5"/>
        <v>1.0128471269321305E-3</v>
      </c>
    </row>
    <row r="229" spans="23:25" x14ac:dyDescent="0.25">
      <c r="W229" s="3">
        <v>42711</v>
      </c>
      <c r="X229" s="2">
        <v>63.254899999999999</v>
      </c>
      <c r="Y229" s="2">
        <f t="shared" si="5"/>
        <v>-9.5002350857356088E-3</v>
      </c>
    </row>
    <row r="230" spans="23:25" x14ac:dyDescent="0.25">
      <c r="W230" s="3">
        <v>42710</v>
      </c>
      <c r="X230" s="2">
        <v>63.858699999999999</v>
      </c>
      <c r="Y230" s="2">
        <f t="shared" si="5"/>
        <v>6.688874395949691E-4</v>
      </c>
    </row>
    <row r="231" spans="23:25" x14ac:dyDescent="0.25">
      <c r="W231" s="3">
        <v>42709</v>
      </c>
      <c r="X231" s="2">
        <v>63.816000000000003</v>
      </c>
      <c r="Y231" s="2">
        <f t="shared" si="5"/>
        <v>3.4950321530423416E-4</v>
      </c>
    </row>
    <row r="232" spans="23:25" x14ac:dyDescent="0.25">
      <c r="W232" s="3">
        <v>42706</v>
      </c>
      <c r="X232" s="2">
        <v>63.793700000000001</v>
      </c>
      <c r="Y232" s="2">
        <f t="shared" si="5"/>
        <v>-2.7926114177711722E-3</v>
      </c>
    </row>
    <row r="233" spans="23:25" x14ac:dyDescent="0.25">
      <c r="W233" s="3">
        <v>42705</v>
      </c>
      <c r="X233" s="2">
        <v>63.972099999999998</v>
      </c>
      <c r="Y233" s="2">
        <f t="shared" si="5"/>
        <v>-2.1033917321633812E-3</v>
      </c>
    </row>
    <row r="234" spans="23:25" x14ac:dyDescent="0.25">
      <c r="W234" s="3">
        <v>42704</v>
      </c>
      <c r="X234" s="2">
        <v>64.106800000000007</v>
      </c>
      <c r="Y234" s="2">
        <f t="shared" si="5"/>
        <v>-1.5461660441808179E-2</v>
      </c>
    </row>
    <row r="235" spans="23:25" x14ac:dyDescent="0.25">
      <c r="W235" s="3">
        <v>42703</v>
      </c>
      <c r="X235" s="2">
        <v>65.105699999999999</v>
      </c>
      <c r="Y235" s="2">
        <f t="shared" si="5"/>
        <v>3.600629845009654E-3</v>
      </c>
    </row>
    <row r="236" spans="23:25" x14ac:dyDescent="0.25">
      <c r="W236" s="3">
        <v>42702</v>
      </c>
      <c r="X236" s="2">
        <v>64.871700000000004</v>
      </c>
      <c r="Y236" s="2">
        <f t="shared" si="5"/>
        <v>6.6615165739965644E-4</v>
      </c>
    </row>
    <row r="237" spans="23:25" x14ac:dyDescent="0.25">
      <c r="W237" s="3">
        <v>42699</v>
      </c>
      <c r="X237" s="2">
        <v>64.828500000000005</v>
      </c>
      <c r="Y237" s="2">
        <f t="shared" si="5"/>
        <v>5.2103387202663189E-3</v>
      </c>
    </row>
    <row r="238" spans="23:25" x14ac:dyDescent="0.25">
      <c r="W238" s="3">
        <v>42698</v>
      </c>
      <c r="X238" s="2">
        <v>64.491600000000005</v>
      </c>
      <c r="Y238" s="2">
        <f t="shared" si="5"/>
        <v>3.5182671447550472E-3</v>
      </c>
    </row>
    <row r="239" spans="23:25" x14ac:dyDescent="0.25">
      <c r="W239" s="3">
        <v>42697</v>
      </c>
      <c r="X239" s="2">
        <v>64.265100000000004</v>
      </c>
      <c r="Y239" s="2">
        <f t="shared" si="5"/>
        <v>8.8023261690024432E-3</v>
      </c>
    </row>
    <row r="240" spans="23:25" x14ac:dyDescent="0.25">
      <c r="W240" s="3">
        <v>42696</v>
      </c>
      <c r="X240" s="2">
        <v>63.701900000000002</v>
      </c>
      <c r="Y240" s="2">
        <f t="shared" si="5"/>
        <v>-4.2967497481831429E-3</v>
      </c>
    </row>
    <row r="241" spans="23:25" x14ac:dyDescent="0.25">
      <c r="W241" s="3">
        <v>42695</v>
      </c>
      <c r="X241" s="2">
        <v>63.976199999999999</v>
      </c>
      <c r="Y241" s="2">
        <f t="shared" si="5"/>
        <v>-1.5554540532507032E-2</v>
      </c>
    </row>
    <row r="242" spans="23:25" x14ac:dyDescent="0.25">
      <c r="W242" s="3">
        <v>42692</v>
      </c>
      <c r="X242" s="2">
        <v>64.979100000000003</v>
      </c>
      <c r="Y242" s="2">
        <f t="shared" si="5"/>
        <v>1.6141282824156218E-3</v>
      </c>
    </row>
    <row r="243" spans="23:25" x14ac:dyDescent="0.25">
      <c r="W243" s="3">
        <v>42691</v>
      </c>
      <c r="X243" s="2">
        <v>64.874300000000005</v>
      </c>
      <c r="Y243" s="2">
        <f t="shared" si="5"/>
        <v>1.9657284614514178E-3</v>
      </c>
    </row>
    <row r="244" spans="23:25" x14ac:dyDescent="0.25">
      <c r="W244" s="3">
        <v>42690</v>
      </c>
      <c r="X244" s="2">
        <v>64.746899999999997</v>
      </c>
      <c r="Y244" s="2">
        <f t="shared" si="5"/>
        <v>5.9950546227809758E-3</v>
      </c>
    </row>
    <row r="245" spans="23:25" x14ac:dyDescent="0.25">
      <c r="W245" s="3">
        <v>42689</v>
      </c>
      <c r="X245" s="2">
        <v>64.359899999999996</v>
      </c>
      <c r="Y245" s="2">
        <f t="shared" si="5"/>
        <v>-2.5163973663549652E-2</v>
      </c>
    </row>
    <row r="246" spans="23:25" x14ac:dyDescent="0.25">
      <c r="W246" s="3">
        <v>42688</v>
      </c>
      <c r="X246" s="2">
        <v>66</v>
      </c>
      <c r="Y246" s="2">
        <f t="shared" si="5"/>
        <v>2.4757895119064143E-3</v>
      </c>
    </row>
    <row r="247" spans="23:25" x14ac:dyDescent="0.25">
      <c r="W247" s="3">
        <v>42685</v>
      </c>
      <c r="X247" s="2">
        <v>65.836799999999997</v>
      </c>
      <c r="Y247" s="2">
        <f t="shared" si="5"/>
        <v>2.1941887913024438E-3</v>
      </c>
    </row>
    <row r="248" spans="23:25" x14ac:dyDescent="0.25">
      <c r="W248" s="3">
        <v>42684</v>
      </c>
      <c r="X248" s="2">
        <v>65.692499999999995</v>
      </c>
      <c r="Y248" s="2">
        <f t="shared" si="5"/>
        <v>2.904820460561507E-2</v>
      </c>
    </row>
    <row r="249" spans="23:25" x14ac:dyDescent="0.25">
      <c r="W249" s="3">
        <v>42683</v>
      </c>
      <c r="X249" s="2">
        <v>63.811700000000002</v>
      </c>
      <c r="Y249" s="2">
        <f t="shared" si="5"/>
        <v>4.7013432520842781E-6</v>
      </c>
    </row>
    <row r="250" spans="23:25" x14ac:dyDescent="0.25">
      <c r="W250" s="3">
        <v>42682</v>
      </c>
      <c r="X250" s="2">
        <v>63.811399999999999</v>
      </c>
      <c r="Y250" s="2">
        <f t="shared" si="5"/>
        <v>2.585951322581167E-3</v>
      </c>
    </row>
    <row r="251" spans="23:25" x14ac:dyDescent="0.25">
      <c r="W251" s="3">
        <v>42681</v>
      </c>
      <c r="X251" s="2">
        <v>63.646599999999999</v>
      </c>
      <c r="Y251" s="2">
        <f t="shared" si="5"/>
        <v>-1.2498825800048302E-2</v>
      </c>
    </row>
    <row r="252" spans="23:25" x14ac:dyDescent="0.25">
      <c r="W252" s="3">
        <v>42678</v>
      </c>
      <c r="X252" s="2">
        <v>64.447100000000006</v>
      </c>
      <c r="Y252" s="2">
        <f t="shared" si="5"/>
        <v>1.301902027964412E-2</v>
      </c>
    </row>
    <row r="253" spans="23:25" x14ac:dyDescent="0.25">
      <c r="W253" s="3">
        <v>42677</v>
      </c>
      <c r="X253" s="2">
        <v>63.613500000000002</v>
      </c>
      <c r="Y253" s="2">
        <f t="shared" si="5"/>
        <v>1.6598297569073728E-3</v>
      </c>
    </row>
    <row r="254" spans="23:25" x14ac:dyDescent="0.25">
      <c r="W254" s="3">
        <v>42676</v>
      </c>
      <c r="X254" s="2">
        <v>63.508000000000003</v>
      </c>
      <c r="Y254" s="2">
        <f t="shared" si="5"/>
        <v>3.2063062164448615E-3</v>
      </c>
    </row>
    <row r="255" spans="23:25" x14ac:dyDescent="0.25">
      <c r="W255" s="3">
        <v>42675</v>
      </c>
      <c r="X255" s="2">
        <v>63.304699999999997</v>
      </c>
      <c r="Y255" s="2">
        <f t="shared" si="5"/>
        <v>-1.3828269644765002E-3</v>
      </c>
    </row>
    <row r="256" spans="23:25" x14ac:dyDescent="0.25">
      <c r="W256" s="3">
        <v>42674</v>
      </c>
      <c r="X256" s="2">
        <v>63.392299999999999</v>
      </c>
      <c r="Y256" s="2">
        <f t="shared" si="5"/>
        <v>7.7485456406833639E-3</v>
      </c>
    </row>
    <row r="257" spans="23:25" x14ac:dyDescent="0.25">
      <c r="W257" s="3">
        <v>42671</v>
      </c>
      <c r="X257" s="2">
        <v>62.902999999999999</v>
      </c>
      <c r="Y257" s="2">
        <f t="shared" si="5"/>
        <v>2.8337650701273243E-3</v>
      </c>
    </row>
    <row r="258" spans="23:25" x14ac:dyDescent="0.25">
      <c r="W258" s="3">
        <v>42670</v>
      </c>
      <c r="X258" s="2">
        <v>62.725000000000001</v>
      </c>
      <c r="Y258" s="2">
        <f t="shared" si="5"/>
        <v>-1.5500137315675542E-3</v>
      </c>
    </row>
    <row r="259" spans="23:25" x14ac:dyDescent="0.25">
      <c r="W259" s="3">
        <v>42669</v>
      </c>
      <c r="X259" s="2">
        <v>62.822299999999998</v>
      </c>
      <c r="Y259" s="2">
        <f t="shared" si="5"/>
        <v>1.1361239075022891E-2</v>
      </c>
    </row>
    <row r="260" spans="23:25" x14ac:dyDescent="0.25">
      <c r="W260" s="3">
        <v>42668</v>
      </c>
      <c r="X260" s="2">
        <v>62.1126</v>
      </c>
      <c r="Y260" s="2">
        <f t="shared" si="5"/>
        <v>-1.840122250358531E-3</v>
      </c>
    </row>
    <row r="261" spans="23:25" x14ac:dyDescent="0.25">
      <c r="W261" s="3">
        <v>42667</v>
      </c>
      <c r="X261" s="2">
        <v>62.226999999999997</v>
      </c>
      <c r="Y261" s="2">
        <f t="shared" si="5"/>
        <v>-2.3435002699719169E-3</v>
      </c>
    </row>
    <row r="262" spans="23:25" x14ac:dyDescent="0.25">
      <c r="W262" s="3">
        <v>42664</v>
      </c>
      <c r="X262" s="2">
        <v>62.372999999999998</v>
      </c>
      <c r="Y262" s="2">
        <f t="shared" ref="Y262:Y325" si="6">LN(X262/X263)</f>
        <v>-9.7750935215577687E-4</v>
      </c>
    </row>
    <row r="263" spans="23:25" x14ac:dyDescent="0.25">
      <c r="W263" s="3">
        <v>42663</v>
      </c>
      <c r="X263" s="2">
        <v>62.433999999999997</v>
      </c>
      <c r="Y263" s="2">
        <f t="shared" si="6"/>
        <v>2.7747722202028937E-3</v>
      </c>
    </row>
    <row r="264" spans="23:25" x14ac:dyDescent="0.25">
      <c r="W264" s="3">
        <v>42662</v>
      </c>
      <c r="X264" s="2">
        <v>62.261000000000003</v>
      </c>
      <c r="Y264" s="2">
        <f t="shared" si="6"/>
        <v>-4.413560651981248E-3</v>
      </c>
    </row>
    <row r="265" spans="23:25" x14ac:dyDescent="0.25">
      <c r="W265" s="3">
        <v>42661</v>
      </c>
      <c r="X265" s="2">
        <v>62.5364</v>
      </c>
      <c r="Y265" s="2">
        <f t="shared" si="6"/>
        <v>-9.3712686940413525E-3</v>
      </c>
    </row>
    <row r="266" spans="23:25" x14ac:dyDescent="0.25">
      <c r="W266" s="3">
        <v>42660</v>
      </c>
      <c r="X266" s="2">
        <v>63.1252</v>
      </c>
      <c r="Y266" s="2">
        <f t="shared" si="6"/>
        <v>2.6633370887788051E-3</v>
      </c>
    </row>
    <row r="267" spans="23:25" x14ac:dyDescent="0.25">
      <c r="W267" s="3">
        <v>42657</v>
      </c>
      <c r="X267" s="2">
        <v>62.957300000000004</v>
      </c>
      <c r="Y267" s="2">
        <f t="shared" si="6"/>
        <v>-1.0223927100501567E-3</v>
      </c>
    </row>
    <row r="268" spans="23:25" x14ac:dyDescent="0.25">
      <c r="W268" s="3">
        <v>42656</v>
      </c>
      <c r="X268" s="2">
        <v>63.021700000000003</v>
      </c>
      <c r="Y268" s="2">
        <f t="shared" si="6"/>
        <v>-1.9292187418883592E-3</v>
      </c>
    </row>
    <row r="269" spans="23:25" x14ac:dyDescent="0.25">
      <c r="W269" s="3">
        <v>42655</v>
      </c>
      <c r="X269" s="2">
        <v>63.1434</v>
      </c>
      <c r="Y269" s="2">
        <f t="shared" si="6"/>
        <v>7.2063849846191897E-3</v>
      </c>
    </row>
    <row r="270" spans="23:25" x14ac:dyDescent="0.25">
      <c r="W270" s="3">
        <v>42654</v>
      </c>
      <c r="X270" s="2">
        <v>62.69</v>
      </c>
      <c r="Y270" s="2">
        <f t="shared" si="6"/>
        <v>1.231188247578935E-2</v>
      </c>
    </row>
    <row r="271" spans="23:25" x14ac:dyDescent="0.25">
      <c r="W271" s="3">
        <v>42653</v>
      </c>
      <c r="X271" s="2">
        <v>61.922899999999998</v>
      </c>
      <c r="Y271" s="2">
        <f t="shared" si="6"/>
        <v>-6.3281518400943818E-3</v>
      </c>
    </row>
    <row r="272" spans="23:25" x14ac:dyDescent="0.25">
      <c r="W272" s="3">
        <v>42650</v>
      </c>
      <c r="X272" s="2">
        <v>62.316000000000003</v>
      </c>
      <c r="Y272" s="2">
        <f t="shared" si="6"/>
        <v>3.7862846839417964E-3</v>
      </c>
    </row>
    <row r="273" spans="23:25" x14ac:dyDescent="0.25">
      <c r="W273" s="3">
        <v>42649</v>
      </c>
      <c r="X273" s="2">
        <v>62.080500000000001</v>
      </c>
      <c r="Y273" s="2">
        <f t="shared" si="6"/>
        <v>-3.8729360422559917E-3</v>
      </c>
    </row>
    <row r="274" spans="23:25" x14ac:dyDescent="0.25">
      <c r="W274" s="3">
        <v>42648</v>
      </c>
      <c r="X274" s="2">
        <v>62.321399999999997</v>
      </c>
      <c r="Y274" s="2">
        <f t="shared" si="6"/>
        <v>-6.6321735213362831E-3</v>
      </c>
    </row>
    <row r="275" spans="23:25" x14ac:dyDescent="0.25">
      <c r="W275" s="3">
        <v>42647</v>
      </c>
      <c r="X275" s="2">
        <v>62.7361</v>
      </c>
      <c r="Y275" s="2">
        <f t="shared" si="6"/>
        <v>6.3786811817045808E-3</v>
      </c>
    </row>
    <row r="276" spans="23:25" x14ac:dyDescent="0.25">
      <c r="W276" s="3">
        <v>42646</v>
      </c>
      <c r="X276" s="2">
        <v>62.337200000000003</v>
      </c>
      <c r="Y276" s="2">
        <f t="shared" si="6"/>
        <v>-8.653886338475825E-3</v>
      </c>
    </row>
    <row r="277" spans="23:25" x14ac:dyDescent="0.25">
      <c r="W277" s="3">
        <v>42643</v>
      </c>
      <c r="X277" s="2">
        <v>62.878999999999998</v>
      </c>
      <c r="Y277" s="2">
        <f t="shared" si="6"/>
        <v>-3.2263931475631068E-3</v>
      </c>
    </row>
    <row r="278" spans="23:25" x14ac:dyDescent="0.25">
      <c r="W278" s="3">
        <v>42642</v>
      </c>
      <c r="X278" s="2">
        <v>63.0822</v>
      </c>
      <c r="Y278" s="2">
        <f t="shared" si="6"/>
        <v>3.487573932966036E-5</v>
      </c>
    </row>
    <row r="279" spans="23:25" x14ac:dyDescent="0.25">
      <c r="W279" s="3">
        <v>42641</v>
      </c>
      <c r="X279" s="2">
        <v>63.08</v>
      </c>
      <c r="Y279" s="2">
        <f t="shared" si="6"/>
        <v>-9.2107793393764667E-3</v>
      </c>
    </row>
    <row r="280" spans="23:25" x14ac:dyDescent="0.25">
      <c r="W280" s="3">
        <v>42640</v>
      </c>
      <c r="X280" s="2">
        <v>63.663699999999999</v>
      </c>
      <c r="Y280" s="2">
        <f t="shared" si="6"/>
        <v>-4.7418407427389977E-3</v>
      </c>
    </row>
    <row r="281" spans="23:25" x14ac:dyDescent="0.25">
      <c r="W281" s="3">
        <v>42639</v>
      </c>
      <c r="X281" s="2">
        <v>63.966299999999997</v>
      </c>
      <c r="Y281" s="2">
        <f t="shared" si="6"/>
        <v>-1.7696783664146979E-3</v>
      </c>
    </row>
    <row r="282" spans="23:25" x14ac:dyDescent="0.25">
      <c r="W282" s="3">
        <v>42636</v>
      </c>
      <c r="X282" s="2">
        <v>64.079599999999999</v>
      </c>
      <c r="Y282" s="2">
        <f t="shared" si="6"/>
        <v>6.883857073781691E-3</v>
      </c>
    </row>
    <row r="283" spans="23:25" x14ac:dyDescent="0.25">
      <c r="W283" s="3">
        <v>42635</v>
      </c>
      <c r="X283" s="2">
        <v>63.64</v>
      </c>
      <c r="Y283" s="2">
        <f t="shared" si="6"/>
        <v>-4.5449670969703732E-3</v>
      </c>
    </row>
    <row r="284" spans="23:25" x14ac:dyDescent="0.25">
      <c r="W284" s="3">
        <v>42634</v>
      </c>
      <c r="X284" s="2">
        <v>63.929900000000004</v>
      </c>
      <c r="Y284" s="2">
        <f t="shared" si="6"/>
        <v>-1.3371817105846362E-2</v>
      </c>
    </row>
    <row r="285" spans="23:25" x14ac:dyDescent="0.25">
      <c r="W285" s="3">
        <v>42633</v>
      </c>
      <c r="X285" s="2">
        <v>64.790499999999994</v>
      </c>
      <c r="Y285" s="2">
        <f t="shared" si="6"/>
        <v>2.3565145322923583E-3</v>
      </c>
    </row>
    <row r="286" spans="23:25" x14ac:dyDescent="0.25">
      <c r="W286" s="3">
        <v>42632</v>
      </c>
      <c r="X286" s="2">
        <v>64.638000000000005</v>
      </c>
      <c r="Y286" s="2">
        <f t="shared" si="6"/>
        <v>-9.9598277198913159E-3</v>
      </c>
    </row>
    <row r="287" spans="23:25" x14ac:dyDescent="0.25">
      <c r="W287" s="3">
        <v>42629</v>
      </c>
      <c r="X287" s="2">
        <v>65.284999999999997</v>
      </c>
      <c r="Y287" s="2">
        <f t="shared" si="6"/>
        <v>8.4633768729712681E-3</v>
      </c>
    </row>
    <row r="288" spans="23:25" x14ac:dyDescent="0.25">
      <c r="W288" s="3">
        <v>42628</v>
      </c>
      <c r="X288" s="2">
        <v>64.734800000000007</v>
      </c>
      <c r="Y288" s="2">
        <f t="shared" si="6"/>
        <v>-6.5269086576753774E-3</v>
      </c>
    </row>
    <row r="289" spans="23:25" x14ac:dyDescent="0.25">
      <c r="W289" s="3">
        <v>42627</v>
      </c>
      <c r="X289" s="2">
        <v>65.158699999999996</v>
      </c>
      <c r="Y289" s="2">
        <f t="shared" si="6"/>
        <v>-2.377513622556165E-3</v>
      </c>
    </row>
    <row r="290" spans="23:25" x14ac:dyDescent="0.25">
      <c r="W290" s="3">
        <v>42626</v>
      </c>
      <c r="X290" s="2">
        <v>65.313800000000001</v>
      </c>
      <c r="Y290" s="2">
        <f t="shared" si="6"/>
        <v>1.093475737980236E-2</v>
      </c>
    </row>
    <row r="291" spans="23:25" x14ac:dyDescent="0.25">
      <c r="W291" s="3">
        <v>42625</v>
      </c>
      <c r="X291" s="2">
        <v>64.603499999999997</v>
      </c>
      <c r="Y291" s="2">
        <f t="shared" si="6"/>
        <v>-3.5152951380623874E-3</v>
      </c>
    </row>
    <row r="292" spans="23:25" x14ac:dyDescent="0.25">
      <c r="W292" s="3">
        <v>42622</v>
      </c>
      <c r="X292" s="2">
        <v>64.831000000000003</v>
      </c>
      <c r="Y292" s="2">
        <f t="shared" si="6"/>
        <v>1.2504004399902145E-2</v>
      </c>
    </row>
    <row r="293" spans="23:25" x14ac:dyDescent="0.25">
      <c r="W293" s="3">
        <v>42621</v>
      </c>
      <c r="X293" s="2">
        <v>64.025400000000005</v>
      </c>
      <c r="Y293" s="2">
        <f t="shared" si="6"/>
        <v>-2.770058950493651E-3</v>
      </c>
    </row>
    <row r="294" spans="23:25" x14ac:dyDescent="0.25">
      <c r="W294" s="3">
        <v>42620</v>
      </c>
      <c r="X294" s="2">
        <v>64.203000000000003</v>
      </c>
      <c r="Y294" s="2">
        <f t="shared" si="6"/>
        <v>-5.2398963170351238E-3</v>
      </c>
    </row>
    <row r="295" spans="23:25" x14ac:dyDescent="0.25">
      <c r="W295" s="3">
        <v>42619</v>
      </c>
      <c r="X295" s="2">
        <v>64.540300000000002</v>
      </c>
      <c r="Y295" s="2">
        <f t="shared" si="6"/>
        <v>-6.1508332702490147E-3</v>
      </c>
    </row>
    <row r="296" spans="23:25" x14ac:dyDescent="0.25">
      <c r="W296" s="3">
        <v>42618</v>
      </c>
      <c r="X296" s="2">
        <v>64.938500000000005</v>
      </c>
      <c r="Y296" s="2">
        <f t="shared" si="6"/>
        <v>-3.3698172187990425E-3</v>
      </c>
    </row>
    <row r="297" spans="23:25" x14ac:dyDescent="0.25">
      <c r="W297" s="3">
        <v>42615</v>
      </c>
      <c r="X297" s="2">
        <v>65.157700000000006</v>
      </c>
      <c r="Y297" s="2">
        <f t="shared" si="6"/>
        <v>-1.3139667551583837E-2</v>
      </c>
    </row>
    <row r="298" spans="23:25" x14ac:dyDescent="0.25">
      <c r="W298" s="3">
        <v>42614</v>
      </c>
      <c r="X298" s="2">
        <v>66.019499999999994</v>
      </c>
      <c r="Y298" s="2">
        <f t="shared" si="6"/>
        <v>9.4905875672974919E-3</v>
      </c>
    </row>
    <row r="299" spans="23:25" x14ac:dyDescent="0.25">
      <c r="W299" s="3">
        <v>42613</v>
      </c>
      <c r="X299" s="2">
        <v>65.395899999999997</v>
      </c>
      <c r="Y299" s="2">
        <f t="shared" si="6"/>
        <v>-1.6820484904533879E-5</v>
      </c>
    </row>
    <row r="300" spans="23:25" x14ac:dyDescent="0.25">
      <c r="W300" s="3">
        <v>42612</v>
      </c>
      <c r="X300" s="2">
        <v>65.397000000000006</v>
      </c>
      <c r="Y300" s="2">
        <f t="shared" si="6"/>
        <v>1.0185185715067645E-2</v>
      </c>
    </row>
    <row r="301" spans="23:25" x14ac:dyDescent="0.25">
      <c r="W301" s="3">
        <v>42611</v>
      </c>
      <c r="X301" s="2">
        <v>64.734300000000005</v>
      </c>
      <c r="Y301" s="2">
        <f t="shared" si="6"/>
        <v>2.2594685712971937E-3</v>
      </c>
    </row>
    <row r="302" spans="23:25" x14ac:dyDescent="0.25">
      <c r="W302" s="3">
        <v>42608</v>
      </c>
      <c r="X302" s="2">
        <v>64.588200000000001</v>
      </c>
      <c r="Y302" s="2">
        <f t="shared" si="6"/>
        <v>-7.0122457280238568E-3</v>
      </c>
    </row>
    <row r="303" spans="23:25" x14ac:dyDescent="0.25">
      <c r="W303" s="3">
        <v>42607</v>
      </c>
      <c r="X303" s="2">
        <v>65.042699999999996</v>
      </c>
      <c r="Y303" s="2">
        <f t="shared" si="6"/>
        <v>-3.3199904326280138E-3</v>
      </c>
    </row>
    <row r="304" spans="23:25" x14ac:dyDescent="0.25">
      <c r="W304" s="3">
        <v>42606</v>
      </c>
      <c r="X304" s="2">
        <v>65.259</v>
      </c>
      <c r="Y304" s="2">
        <f t="shared" si="6"/>
        <v>9.9328621508759912E-3</v>
      </c>
    </row>
    <row r="305" spans="23:25" x14ac:dyDescent="0.25">
      <c r="W305" s="3">
        <v>42605</v>
      </c>
      <c r="X305" s="2">
        <v>64.614000000000004</v>
      </c>
      <c r="Y305" s="2">
        <f t="shared" si="6"/>
        <v>-3.0473223545763616E-3</v>
      </c>
    </row>
    <row r="306" spans="23:25" x14ac:dyDescent="0.25">
      <c r="W306" s="3">
        <v>42604</v>
      </c>
      <c r="X306" s="2">
        <v>64.811199999999999</v>
      </c>
      <c r="Y306" s="2">
        <f t="shared" si="6"/>
        <v>1.4198190941908273E-2</v>
      </c>
    </row>
    <row r="307" spans="23:25" x14ac:dyDescent="0.25">
      <c r="W307" s="3">
        <v>42601</v>
      </c>
      <c r="X307" s="2">
        <v>63.897500000000001</v>
      </c>
      <c r="Y307" s="2">
        <f t="shared" si="6"/>
        <v>4.3114838498467976E-3</v>
      </c>
    </row>
    <row r="308" spans="23:25" x14ac:dyDescent="0.25">
      <c r="W308" s="3">
        <v>42600</v>
      </c>
      <c r="X308" s="2">
        <v>63.622599999999998</v>
      </c>
      <c r="Y308" s="2">
        <f t="shared" si="6"/>
        <v>-8.3332772093615472E-3</v>
      </c>
    </row>
    <row r="309" spans="23:25" x14ac:dyDescent="0.25">
      <c r="W309" s="3">
        <v>42599</v>
      </c>
      <c r="X309" s="2">
        <v>64.155000000000001</v>
      </c>
      <c r="Y309" s="2">
        <f t="shared" si="6"/>
        <v>4.8390606012765252E-3</v>
      </c>
    </row>
    <row r="310" spans="23:25" x14ac:dyDescent="0.25">
      <c r="W310" s="3">
        <v>42598</v>
      </c>
      <c r="X310" s="2">
        <v>63.845300000000002</v>
      </c>
      <c r="Y310" s="2">
        <f t="shared" si="6"/>
        <v>-3.0777098501598489E-3</v>
      </c>
    </row>
    <row r="311" spans="23:25" x14ac:dyDescent="0.25">
      <c r="W311" s="3">
        <v>42597</v>
      </c>
      <c r="X311" s="2">
        <v>64.042100000000005</v>
      </c>
      <c r="Y311" s="2">
        <f t="shared" si="6"/>
        <v>-1.1110388613307084E-2</v>
      </c>
    </row>
    <row r="312" spans="23:25" x14ac:dyDescent="0.25">
      <c r="W312" s="3">
        <v>42594</v>
      </c>
      <c r="X312" s="2">
        <v>64.757599999999996</v>
      </c>
      <c r="Y312" s="2">
        <f t="shared" si="6"/>
        <v>6.3685257006188675E-3</v>
      </c>
    </row>
    <row r="313" spans="23:25" x14ac:dyDescent="0.25">
      <c r="W313" s="3">
        <v>42593</v>
      </c>
      <c r="X313" s="2">
        <v>64.346500000000006</v>
      </c>
      <c r="Y313" s="2">
        <f t="shared" si="6"/>
        <v>-8.9517552778098728E-3</v>
      </c>
    </row>
    <row r="314" spans="23:25" x14ac:dyDescent="0.25">
      <c r="W314" s="3">
        <v>42592</v>
      </c>
      <c r="X314" s="2">
        <v>64.9251</v>
      </c>
      <c r="Y314" s="2">
        <f t="shared" si="6"/>
        <v>3.029608854069922E-3</v>
      </c>
    </row>
    <row r="315" spans="23:25" x14ac:dyDescent="0.25">
      <c r="W315" s="3">
        <v>42591</v>
      </c>
      <c r="X315" s="2">
        <v>64.728700000000003</v>
      </c>
      <c r="Y315" s="2">
        <f t="shared" si="6"/>
        <v>1.7209645666927593E-3</v>
      </c>
    </row>
    <row r="316" spans="23:25" x14ac:dyDescent="0.25">
      <c r="W316" s="3">
        <v>42590</v>
      </c>
      <c r="X316" s="2">
        <v>64.617400000000004</v>
      </c>
      <c r="Y316" s="2">
        <f t="shared" si="6"/>
        <v>-1.3091496357737695E-2</v>
      </c>
    </row>
    <row r="317" spans="23:25" x14ac:dyDescent="0.25">
      <c r="W317" s="3">
        <v>42587</v>
      </c>
      <c r="X317" s="2">
        <v>65.468900000000005</v>
      </c>
      <c r="Y317" s="2">
        <f t="shared" si="6"/>
        <v>-3.2999354405008874E-3</v>
      </c>
    </row>
    <row r="318" spans="23:25" x14ac:dyDescent="0.25">
      <c r="W318" s="3">
        <v>42586</v>
      </c>
      <c r="X318" s="2">
        <v>65.685299999999998</v>
      </c>
      <c r="Y318" s="2">
        <f t="shared" si="6"/>
        <v>-8.3202798978838262E-3</v>
      </c>
    </row>
    <row r="319" spans="23:25" x14ac:dyDescent="0.25">
      <c r="W319" s="3">
        <v>42585</v>
      </c>
      <c r="X319" s="2">
        <v>66.234099999999998</v>
      </c>
      <c r="Y319" s="2">
        <f t="shared" si="6"/>
        <v>-8.9102580319417278E-3</v>
      </c>
    </row>
    <row r="320" spans="23:25" x14ac:dyDescent="0.25">
      <c r="W320" s="3">
        <v>42584</v>
      </c>
      <c r="X320" s="2">
        <v>66.826899999999995</v>
      </c>
      <c r="Y320" s="2">
        <f t="shared" si="6"/>
        <v>-2.3555552497342255E-3</v>
      </c>
    </row>
    <row r="321" spans="23:25" x14ac:dyDescent="0.25">
      <c r="W321" s="3">
        <v>42583</v>
      </c>
      <c r="X321" s="2">
        <v>66.984499999999997</v>
      </c>
      <c r="Y321" s="2">
        <f t="shared" si="6"/>
        <v>1.5647770170266893E-2</v>
      </c>
    </row>
    <row r="322" spans="23:25" x14ac:dyDescent="0.25">
      <c r="W322" s="3">
        <v>42580</v>
      </c>
      <c r="X322" s="2">
        <v>65.944500000000005</v>
      </c>
      <c r="Y322" s="2">
        <f t="shared" si="6"/>
        <v>-1.4439298172448477E-2</v>
      </c>
    </row>
    <row r="323" spans="23:25" x14ac:dyDescent="0.25">
      <c r="W323" s="3">
        <v>42579</v>
      </c>
      <c r="X323" s="2">
        <v>66.903599999999997</v>
      </c>
      <c r="Y323" s="2">
        <f t="shared" si="6"/>
        <v>1.6632939014308689E-2</v>
      </c>
    </row>
    <row r="324" spans="23:25" x14ac:dyDescent="0.25">
      <c r="W324" s="3">
        <v>42578</v>
      </c>
      <c r="X324" s="2">
        <v>65.8</v>
      </c>
      <c r="Y324" s="2">
        <f t="shared" si="6"/>
        <v>-1.8630051690227852E-3</v>
      </c>
    </row>
    <row r="325" spans="23:25" x14ac:dyDescent="0.25">
      <c r="W325" s="3">
        <v>42577</v>
      </c>
      <c r="X325" s="2">
        <v>65.922700000000006</v>
      </c>
      <c r="Y325" s="2">
        <f t="shared" si="6"/>
        <v>7.3277577916114689E-3</v>
      </c>
    </row>
    <row r="326" spans="23:25" x14ac:dyDescent="0.25">
      <c r="W326" s="3">
        <v>42576</v>
      </c>
      <c r="X326" s="2">
        <v>65.441400000000002</v>
      </c>
      <c r="Y326" s="2">
        <f t="shared" ref="Y326:Y389" si="7">LN(X326/X327)</f>
        <v>9.8741740133150447E-3</v>
      </c>
    </row>
    <row r="327" spans="23:25" x14ac:dyDescent="0.25">
      <c r="W327" s="3">
        <v>42573</v>
      </c>
      <c r="X327" s="2">
        <v>64.798400000000001</v>
      </c>
      <c r="Y327" s="2">
        <f t="shared" si="7"/>
        <v>7.4242794598666393E-3</v>
      </c>
    </row>
    <row r="328" spans="23:25" x14ac:dyDescent="0.25">
      <c r="W328" s="3">
        <v>42572</v>
      </c>
      <c r="X328" s="2">
        <v>64.319100000000006</v>
      </c>
      <c r="Y328" s="2">
        <f t="shared" si="7"/>
        <v>7.6333329675351454E-3</v>
      </c>
    </row>
    <row r="329" spans="23:25" x14ac:dyDescent="0.25">
      <c r="W329" s="3">
        <v>42571</v>
      </c>
      <c r="X329" s="2">
        <v>63.83</v>
      </c>
      <c r="Y329" s="2">
        <f t="shared" si="7"/>
        <v>5.0589916587148419E-3</v>
      </c>
    </row>
    <row r="330" spans="23:25" x14ac:dyDescent="0.25">
      <c r="W330" s="3">
        <v>42570</v>
      </c>
      <c r="X330" s="2">
        <v>63.507899999999999</v>
      </c>
      <c r="Y330" s="2">
        <f t="shared" si="7"/>
        <v>1.0464288745891516E-2</v>
      </c>
    </row>
    <row r="331" spans="23:25" x14ac:dyDescent="0.25">
      <c r="W331" s="3">
        <v>42569</v>
      </c>
      <c r="X331" s="2">
        <v>62.846800000000002</v>
      </c>
      <c r="Y331" s="2">
        <f t="shared" si="7"/>
        <v>-1.325217763036848E-2</v>
      </c>
    </row>
    <row r="332" spans="23:25" x14ac:dyDescent="0.25">
      <c r="W332" s="3">
        <v>42566</v>
      </c>
      <c r="X332" s="2">
        <v>63.685200000000002</v>
      </c>
      <c r="Y332" s="2">
        <f t="shared" si="7"/>
        <v>1.2064278791247445E-2</v>
      </c>
    </row>
    <row r="333" spans="23:25" x14ac:dyDescent="0.25">
      <c r="W333" s="3">
        <v>42565</v>
      </c>
      <c r="X333" s="2">
        <v>62.921500000000002</v>
      </c>
      <c r="Y333" s="2">
        <f t="shared" si="7"/>
        <v>-1.6119782621237165E-2</v>
      </c>
    </row>
    <row r="334" spans="23:25" x14ac:dyDescent="0.25">
      <c r="W334" s="3">
        <v>42564</v>
      </c>
      <c r="X334" s="2">
        <v>63.944000000000003</v>
      </c>
      <c r="Y334" s="2">
        <f t="shared" si="7"/>
        <v>2.3328829500113362E-3</v>
      </c>
    </row>
    <row r="335" spans="23:25" x14ac:dyDescent="0.25">
      <c r="W335" s="3">
        <v>42563</v>
      </c>
      <c r="X335" s="2">
        <v>63.795000000000002</v>
      </c>
      <c r="Y335" s="2">
        <f t="shared" si="7"/>
        <v>-7.0197430699358628E-3</v>
      </c>
    </row>
    <row r="336" spans="23:25" x14ac:dyDescent="0.25">
      <c r="W336" s="3">
        <v>42562</v>
      </c>
      <c r="X336" s="2">
        <v>64.244399999999999</v>
      </c>
      <c r="Y336" s="2">
        <f t="shared" si="7"/>
        <v>5.9778845509366203E-3</v>
      </c>
    </row>
    <row r="337" spans="23:25" x14ac:dyDescent="0.25">
      <c r="W337" s="3">
        <v>42559</v>
      </c>
      <c r="X337" s="2">
        <v>63.861499999999999</v>
      </c>
      <c r="Y337" s="2">
        <f t="shared" si="7"/>
        <v>-1.1493090922218908E-2</v>
      </c>
    </row>
    <row r="338" spans="23:25" x14ac:dyDescent="0.25">
      <c r="W338" s="3">
        <v>42558</v>
      </c>
      <c r="X338" s="2">
        <v>64.599699999999999</v>
      </c>
      <c r="Y338" s="2">
        <f t="shared" si="7"/>
        <v>3.5232435365768204E-3</v>
      </c>
    </row>
    <row r="339" spans="23:25" x14ac:dyDescent="0.25">
      <c r="W339" s="3">
        <v>42557</v>
      </c>
      <c r="X339" s="2">
        <v>64.372500000000002</v>
      </c>
      <c r="Y339" s="2">
        <f t="shared" si="7"/>
        <v>-5.7306191335629872E-4</v>
      </c>
    </row>
    <row r="340" spans="23:25" x14ac:dyDescent="0.25">
      <c r="W340" s="3">
        <v>42556</v>
      </c>
      <c r="X340" s="2">
        <v>64.409400000000005</v>
      </c>
      <c r="Y340" s="2">
        <f t="shared" si="7"/>
        <v>4.4018901614892077E-3</v>
      </c>
    </row>
    <row r="341" spans="23:25" x14ac:dyDescent="0.25">
      <c r="W341" s="3">
        <v>42555</v>
      </c>
      <c r="X341" s="2">
        <v>64.126499999999993</v>
      </c>
      <c r="Y341" s="2">
        <f t="shared" si="7"/>
        <v>5.5027030721855113E-3</v>
      </c>
    </row>
    <row r="342" spans="23:25" x14ac:dyDescent="0.25">
      <c r="W342" s="3">
        <v>42552</v>
      </c>
      <c r="X342" s="2">
        <v>63.7746</v>
      </c>
      <c r="Y342" s="2">
        <f t="shared" si="7"/>
        <v>-1.5495729241515389E-3</v>
      </c>
    </row>
    <row r="343" spans="23:25" x14ac:dyDescent="0.25">
      <c r="W343" s="3">
        <v>42551</v>
      </c>
      <c r="X343" s="2">
        <v>63.8735</v>
      </c>
      <c r="Y343" s="2">
        <f t="shared" si="7"/>
        <v>2.4264818061415592E-3</v>
      </c>
    </row>
    <row r="344" spans="23:25" x14ac:dyDescent="0.25">
      <c r="W344" s="3">
        <v>42550</v>
      </c>
      <c r="X344" s="2">
        <v>63.718699999999998</v>
      </c>
      <c r="Y344" s="2">
        <f t="shared" si="7"/>
        <v>-1.0035991452950196E-2</v>
      </c>
    </row>
    <row r="345" spans="23:25" x14ac:dyDescent="0.25">
      <c r="W345" s="3">
        <v>42549</v>
      </c>
      <c r="X345" s="2">
        <v>64.361400000000003</v>
      </c>
      <c r="Y345" s="2">
        <f t="shared" si="7"/>
        <v>-1.8044335868838711E-2</v>
      </c>
    </row>
    <row r="346" spans="23:25" x14ac:dyDescent="0.25">
      <c r="W346" s="3">
        <v>42548</v>
      </c>
      <c r="X346" s="2">
        <v>65.533299999999997</v>
      </c>
      <c r="Y346" s="2">
        <f t="shared" si="7"/>
        <v>6.3174749867758962E-3</v>
      </c>
    </row>
    <row r="347" spans="23:25" x14ac:dyDescent="0.25">
      <c r="W347" s="3">
        <v>42545</v>
      </c>
      <c r="X347" s="2">
        <v>65.120599999999996</v>
      </c>
      <c r="Y347" s="2">
        <f t="shared" si="7"/>
        <v>2.2667234410129404E-2</v>
      </c>
    </row>
    <row r="348" spans="23:25" x14ac:dyDescent="0.25">
      <c r="W348" s="3">
        <v>42544</v>
      </c>
      <c r="X348" s="2">
        <v>63.661099999999998</v>
      </c>
      <c r="Y348" s="2">
        <f t="shared" si="7"/>
        <v>-1.8160822703500452E-2</v>
      </c>
    </row>
    <row r="349" spans="23:25" x14ac:dyDescent="0.25">
      <c r="W349" s="3">
        <v>42543</v>
      </c>
      <c r="X349" s="2">
        <v>64.827799999999996</v>
      </c>
      <c r="Y349" s="2">
        <f t="shared" si="7"/>
        <v>1.4268068288461597E-2</v>
      </c>
    </row>
    <row r="350" spans="23:25" x14ac:dyDescent="0.25">
      <c r="W350" s="3">
        <v>42542</v>
      </c>
      <c r="X350" s="2">
        <v>63.909399999999998</v>
      </c>
      <c r="Y350" s="2">
        <f t="shared" si="7"/>
        <v>-7.1688024215736416E-3</v>
      </c>
    </row>
    <row r="351" spans="23:25" x14ac:dyDescent="0.25">
      <c r="W351" s="3">
        <v>42541</v>
      </c>
      <c r="X351" s="2">
        <v>64.369200000000006</v>
      </c>
      <c r="Y351" s="2">
        <f t="shared" si="7"/>
        <v>-5.9633055033423109E-3</v>
      </c>
    </row>
    <row r="352" spans="23:25" x14ac:dyDescent="0.25">
      <c r="W352" s="3">
        <v>42538</v>
      </c>
      <c r="X352" s="2">
        <v>64.754199999999997</v>
      </c>
      <c r="Y352" s="2">
        <f t="shared" si="7"/>
        <v>-1.45795066584695E-2</v>
      </c>
    </row>
    <row r="353" spans="23:25" x14ac:dyDescent="0.25">
      <c r="W353" s="3">
        <v>42537</v>
      </c>
      <c r="X353" s="2">
        <v>65.705200000000005</v>
      </c>
      <c r="Y353" s="2">
        <f t="shared" si="7"/>
        <v>2.670016947941578E-3</v>
      </c>
    </row>
    <row r="354" spans="23:25" x14ac:dyDescent="0.25">
      <c r="W354" s="3">
        <v>42536</v>
      </c>
      <c r="X354" s="2">
        <v>65.53</v>
      </c>
      <c r="Y354" s="2">
        <f t="shared" si="7"/>
        <v>-7.9887585772997621E-3</v>
      </c>
    </row>
    <row r="355" spans="23:25" x14ac:dyDescent="0.25">
      <c r="W355" s="3">
        <v>42535</v>
      </c>
      <c r="X355" s="2">
        <v>66.055599999999998</v>
      </c>
      <c r="Y355" s="2">
        <f t="shared" si="7"/>
        <v>6.7427779232482818E-3</v>
      </c>
    </row>
    <row r="356" spans="23:25" x14ac:dyDescent="0.25">
      <c r="W356" s="3">
        <v>42534</v>
      </c>
      <c r="X356" s="2">
        <v>65.611699999999999</v>
      </c>
      <c r="Y356" s="2">
        <f t="shared" si="7"/>
        <v>1.8565744754949329E-3</v>
      </c>
    </row>
    <row r="357" spans="23:25" x14ac:dyDescent="0.25">
      <c r="W357" s="3">
        <v>42531</v>
      </c>
      <c r="X357" s="2">
        <v>65.489999999999995</v>
      </c>
      <c r="Y357" s="2">
        <f t="shared" si="7"/>
        <v>1.7998849676199375E-2</v>
      </c>
    </row>
    <row r="358" spans="23:25" x14ac:dyDescent="0.25">
      <c r="W358" s="3">
        <v>42530</v>
      </c>
      <c r="X358" s="2">
        <v>64.321799999999996</v>
      </c>
      <c r="Y358" s="2">
        <f t="shared" si="7"/>
        <v>1.0910995371743192E-2</v>
      </c>
    </row>
    <row r="359" spans="23:25" x14ac:dyDescent="0.25">
      <c r="W359" s="3">
        <v>42529</v>
      </c>
      <c r="X359" s="2">
        <v>63.623800000000003</v>
      </c>
      <c r="Y359" s="2">
        <f t="shared" si="7"/>
        <v>-1.5933976836200878E-2</v>
      </c>
    </row>
    <row r="360" spans="23:25" x14ac:dyDescent="0.25">
      <c r="W360" s="3">
        <v>42528</v>
      </c>
      <c r="X360" s="2">
        <v>64.645700000000005</v>
      </c>
      <c r="Y360" s="2">
        <f t="shared" si="7"/>
        <v>-9.6798636372135045E-3</v>
      </c>
    </row>
    <row r="361" spans="23:25" x14ac:dyDescent="0.25">
      <c r="W361" s="3">
        <v>42527</v>
      </c>
      <c r="X361" s="2">
        <v>65.274500000000003</v>
      </c>
      <c r="Y361" s="2">
        <f t="shared" si="7"/>
        <v>-4.6255453454227763E-4</v>
      </c>
    </row>
    <row r="362" spans="23:25" x14ac:dyDescent="0.25">
      <c r="W362" s="3">
        <v>42524</v>
      </c>
      <c r="X362" s="2">
        <v>65.304699999999997</v>
      </c>
      <c r="Y362" s="2">
        <f t="shared" si="7"/>
        <v>-2.4560876196758584E-2</v>
      </c>
    </row>
    <row r="363" spans="23:25" x14ac:dyDescent="0.25">
      <c r="W363" s="3">
        <v>42523</v>
      </c>
      <c r="X363" s="2">
        <v>66.9285</v>
      </c>
      <c r="Y363" s="2">
        <f t="shared" si="7"/>
        <v>-2.7081787834129425E-3</v>
      </c>
    </row>
    <row r="364" spans="23:25" x14ac:dyDescent="0.25">
      <c r="W364" s="3">
        <v>42522</v>
      </c>
      <c r="X364" s="2">
        <v>67.11</v>
      </c>
      <c r="Y364" s="2">
        <f t="shared" si="7"/>
        <v>5.7923355435840363E-3</v>
      </c>
    </row>
    <row r="365" spans="23:25" x14ac:dyDescent="0.25">
      <c r="W365" s="3">
        <v>42521</v>
      </c>
      <c r="X365" s="2">
        <v>66.722399999999993</v>
      </c>
      <c r="Y365" s="2">
        <f t="shared" si="7"/>
        <v>1.7942644529646425E-2</v>
      </c>
    </row>
    <row r="366" spans="23:25" x14ac:dyDescent="0.25">
      <c r="W366" s="3">
        <v>42520</v>
      </c>
      <c r="X366" s="2">
        <v>65.535899999999998</v>
      </c>
      <c r="Y366" s="2">
        <f t="shared" si="7"/>
        <v>-6.1244053352447064E-3</v>
      </c>
    </row>
    <row r="367" spans="23:25" x14ac:dyDescent="0.25">
      <c r="W367" s="3">
        <v>42517</v>
      </c>
      <c r="X367" s="2">
        <v>65.938500000000005</v>
      </c>
      <c r="Y367" s="2">
        <f t="shared" si="7"/>
        <v>1.1881757439450144E-3</v>
      </c>
    </row>
    <row r="368" spans="23:25" x14ac:dyDescent="0.25">
      <c r="W368" s="3">
        <v>42516</v>
      </c>
      <c r="X368" s="2">
        <v>65.860200000000006</v>
      </c>
      <c r="Y368" s="2">
        <f t="shared" si="7"/>
        <v>7.2689689585162514E-3</v>
      </c>
    </row>
    <row r="369" spans="23:25" x14ac:dyDescent="0.25">
      <c r="W369" s="3">
        <v>42515</v>
      </c>
      <c r="X369" s="2">
        <v>65.383200000000002</v>
      </c>
      <c r="Y369" s="2">
        <f t="shared" si="7"/>
        <v>-1.2726248055086558E-2</v>
      </c>
    </row>
    <row r="370" spans="23:25" x14ac:dyDescent="0.25">
      <c r="W370" s="3">
        <v>42514</v>
      </c>
      <c r="X370" s="2">
        <v>66.220600000000005</v>
      </c>
      <c r="Y370" s="2">
        <f t="shared" si="7"/>
        <v>-1.3544103215938331E-2</v>
      </c>
    </row>
    <row r="371" spans="23:25" x14ac:dyDescent="0.25">
      <c r="W371" s="3">
        <v>42513</v>
      </c>
      <c r="X371" s="2">
        <v>67.123599999999996</v>
      </c>
      <c r="Y371" s="2">
        <f t="shared" si="7"/>
        <v>4.2773804080817228E-3</v>
      </c>
    </row>
    <row r="372" spans="23:25" x14ac:dyDescent="0.25">
      <c r="W372" s="3">
        <v>42510</v>
      </c>
      <c r="X372" s="2">
        <v>66.837100000000007</v>
      </c>
      <c r="Y372" s="2">
        <f t="shared" si="7"/>
        <v>1.0688399763687829E-3</v>
      </c>
    </row>
    <row r="373" spans="23:25" x14ac:dyDescent="0.25">
      <c r="W373" s="3">
        <v>42509</v>
      </c>
      <c r="X373" s="2">
        <v>66.765699999999995</v>
      </c>
      <c r="Y373" s="2">
        <f t="shared" si="7"/>
        <v>8.6827437757714902E-3</v>
      </c>
    </row>
    <row r="374" spans="23:25" x14ac:dyDescent="0.25">
      <c r="W374" s="3">
        <v>42508</v>
      </c>
      <c r="X374" s="2">
        <v>66.188500000000005</v>
      </c>
      <c r="Y374" s="2">
        <f t="shared" si="7"/>
        <v>2.1312245766682888E-2</v>
      </c>
    </row>
    <row r="375" spans="23:25" x14ac:dyDescent="0.25">
      <c r="W375" s="3">
        <v>42507</v>
      </c>
      <c r="X375" s="2">
        <v>64.7928</v>
      </c>
      <c r="Y375" s="2">
        <f t="shared" si="7"/>
        <v>-2.1291414316746316E-3</v>
      </c>
    </row>
    <row r="376" spans="23:25" x14ac:dyDescent="0.25">
      <c r="W376" s="3">
        <v>42506</v>
      </c>
      <c r="X376" s="2">
        <v>64.930899999999994</v>
      </c>
      <c r="Y376" s="2">
        <f t="shared" si="7"/>
        <v>-8.0010612179432714E-3</v>
      </c>
    </row>
    <row r="377" spans="23:25" x14ac:dyDescent="0.25">
      <c r="W377" s="3">
        <v>42503</v>
      </c>
      <c r="X377" s="2">
        <v>65.452500000000001</v>
      </c>
      <c r="Y377" s="2">
        <f t="shared" si="7"/>
        <v>8.3923228414021327E-3</v>
      </c>
    </row>
    <row r="378" spans="23:25" x14ac:dyDescent="0.25">
      <c r="W378" s="3">
        <v>42502</v>
      </c>
      <c r="X378" s="2">
        <v>64.905500000000004</v>
      </c>
      <c r="Y378" s="2">
        <f t="shared" si="7"/>
        <v>-2.0777869048445798E-3</v>
      </c>
    </row>
    <row r="379" spans="23:25" x14ac:dyDescent="0.25">
      <c r="W379" s="3">
        <v>42501</v>
      </c>
      <c r="X379" s="2">
        <v>65.040499999999994</v>
      </c>
      <c r="Y379" s="2">
        <f t="shared" si="7"/>
        <v>-1.865170154576052E-2</v>
      </c>
    </row>
    <row r="380" spans="23:25" x14ac:dyDescent="0.25">
      <c r="W380" s="3">
        <v>42500</v>
      </c>
      <c r="X380" s="2">
        <v>66.265000000000001</v>
      </c>
      <c r="Y380" s="2">
        <f t="shared" si="7"/>
        <v>-4.0662706630636911E-3</v>
      </c>
    </row>
    <row r="381" spans="23:25" x14ac:dyDescent="0.25">
      <c r="W381" s="3">
        <v>42499</v>
      </c>
      <c r="X381" s="2">
        <v>66.534999999999997</v>
      </c>
      <c r="Y381" s="2">
        <f t="shared" si="7"/>
        <v>5.5326739118004556E-3</v>
      </c>
    </row>
    <row r="382" spans="23:25" x14ac:dyDescent="0.25">
      <c r="W382" s="3">
        <v>42496</v>
      </c>
      <c r="X382" s="2">
        <v>66.167900000000003</v>
      </c>
      <c r="Y382" s="2">
        <f t="shared" si="7"/>
        <v>3.9174138565571401E-3</v>
      </c>
    </row>
    <row r="383" spans="23:25" x14ac:dyDescent="0.25">
      <c r="W383" s="3">
        <v>42495</v>
      </c>
      <c r="X383" s="2">
        <v>65.909199999999998</v>
      </c>
      <c r="Y383" s="2">
        <f t="shared" si="7"/>
        <v>-1.1709500756967334E-2</v>
      </c>
    </row>
    <row r="384" spans="23:25" x14ac:dyDescent="0.25">
      <c r="W384" s="3">
        <v>42494</v>
      </c>
      <c r="X384" s="2">
        <v>66.685500000000005</v>
      </c>
      <c r="Y384" s="2">
        <f t="shared" si="7"/>
        <v>4.9910280321765711E-3</v>
      </c>
    </row>
    <row r="385" spans="23:25" x14ac:dyDescent="0.25">
      <c r="W385" s="3">
        <v>42493</v>
      </c>
      <c r="X385" s="2">
        <v>66.353499999999997</v>
      </c>
      <c r="Y385" s="2">
        <f t="shared" si="7"/>
        <v>1.6943658823365522E-2</v>
      </c>
    </row>
    <row r="386" spans="23:25" x14ac:dyDescent="0.25">
      <c r="W386" s="3">
        <v>42492</v>
      </c>
      <c r="X386" s="2">
        <v>65.238699999999994</v>
      </c>
      <c r="Y386" s="2">
        <f t="shared" si="7"/>
        <v>7.2550927513626625E-3</v>
      </c>
    </row>
    <row r="387" spans="23:25" x14ac:dyDescent="0.25">
      <c r="W387" s="3">
        <v>42489</v>
      </c>
      <c r="X387" s="2">
        <v>64.767099999999999</v>
      </c>
      <c r="Y387" s="2">
        <f t="shared" si="7"/>
        <v>3.4436990300320007E-4</v>
      </c>
    </row>
    <row r="388" spans="23:25" x14ac:dyDescent="0.25">
      <c r="W388" s="3">
        <v>42488</v>
      </c>
      <c r="X388" s="2">
        <v>64.744799999999998</v>
      </c>
      <c r="Y388" s="2">
        <f t="shared" si="7"/>
        <v>-5.8551115991235803E-3</v>
      </c>
    </row>
    <row r="389" spans="23:25" x14ac:dyDescent="0.25">
      <c r="W389" s="3">
        <v>42487</v>
      </c>
      <c r="X389" s="2">
        <v>65.125</v>
      </c>
      <c r="Y389" s="2">
        <f t="shared" si="7"/>
        <v>-4.7319727172334394E-3</v>
      </c>
    </row>
    <row r="390" spans="23:25" x14ac:dyDescent="0.25">
      <c r="W390" s="3">
        <v>42486</v>
      </c>
      <c r="X390" s="2">
        <v>65.433899999999994</v>
      </c>
      <c r="Y390" s="2">
        <f t="shared" ref="Y390:Y453" si="8">LN(X390/X391)</f>
        <v>-1.7093371347677359E-2</v>
      </c>
    </row>
    <row r="391" spans="23:25" x14ac:dyDescent="0.25">
      <c r="W391" s="3">
        <v>42485</v>
      </c>
      <c r="X391" s="2">
        <v>66.561999999999998</v>
      </c>
      <c r="Y391" s="2">
        <f t="shared" si="8"/>
        <v>4.4329405772713677E-4</v>
      </c>
    </row>
    <row r="392" spans="23:25" x14ac:dyDescent="0.25">
      <c r="W392" s="3">
        <v>42482</v>
      </c>
      <c r="X392" s="2">
        <v>66.532499999999999</v>
      </c>
      <c r="Y392" s="2">
        <f t="shared" si="8"/>
        <v>-3.2937092975925965E-3</v>
      </c>
    </row>
    <row r="393" spans="23:25" x14ac:dyDescent="0.25">
      <c r="W393" s="3">
        <v>42481</v>
      </c>
      <c r="X393" s="2">
        <v>66.751999999999995</v>
      </c>
      <c r="Y393" s="2">
        <f t="shared" si="8"/>
        <v>2.3978881259391016E-2</v>
      </c>
    </row>
    <row r="394" spans="23:25" x14ac:dyDescent="0.25">
      <c r="W394" s="3">
        <v>42480</v>
      </c>
      <c r="X394" s="2">
        <v>65.170400000000001</v>
      </c>
      <c r="Y394" s="2">
        <f t="shared" si="8"/>
        <v>-1.0826491363207505E-2</v>
      </c>
    </row>
    <row r="395" spans="23:25" x14ac:dyDescent="0.25">
      <c r="W395" s="3">
        <v>42479</v>
      </c>
      <c r="X395" s="2">
        <v>65.879800000000003</v>
      </c>
      <c r="Y395" s="2">
        <f t="shared" si="8"/>
        <v>-5.1612334056300689E-3</v>
      </c>
    </row>
    <row r="396" spans="23:25" x14ac:dyDescent="0.25">
      <c r="W396" s="3">
        <v>42478</v>
      </c>
      <c r="X396" s="2">
        <v>66.220699999999994</v>
      </c>
      <c r="Y396" s="2">
        <f t="shared" si="8"/>
        <v>-4.0238652603844056E-3</v>
      </c>
    </row>
    <row r="397" spans="23:25" x14ac:dyDescent="0.25">
      <c r="W397" s="3">
        <v>42475</v>
      </c>
      <c r="X397" s="2">
        <v>66.487700000000004</v>
      </c>
      <c r="Y397" s="2">
        <f t="shared" si="8"/>
        <v>5.7877087492548352E-3</v>
      </c>
    </row>
    <row r="398" spans="23:25" x14ac:dyDescent="0.25">
      <c r="W398" s="3">
        <v>42474</v>
      </c>
      <c r="X398" s="2">
        <v>66.103999999999999</v>
      </c>
      <c r="Y398" s="2">
        <f t="shared" si="8"/>
        <v>-2.6015989872405E-3</v>
      </c>
    </row>
    <row r="399" spans="23:25" x14ac:dyDescent="0.25">
      <c r="W399" s="3">
        <v>42473</v>
      </c>
      <c r="X399" s="2">
        <v>66.276200000000003</v>
      </c>
      <c r="Y399" s="2">
        <f t="shared" si="8"/>
        <v>9.8680422548165139E-3</v>
      </c>
    </row>
    <row r="400" spans="23:25" x14ac:dyDescent="0.25">
      <c r="W400" s="3">
        <v>42472</v>
      </c>
      <c r="X400" s="2">
        <v>65.625399999999999</v>
      </c>
      <c r="Y400" s="2">
        <f t="shared" si="8"/>
        <v>-1.6078705145192503E-2</v>
      </c>
    </row>
    <row r="401" spans="23:25" x14ac:dyDescent="0.25">
      <c r="W401" s="3">
        <v>42471</v>
      </c>
      <c r="X401" s="2">
        <v>66.689099999999996</v>
      </c>
      <c r="Y401" s="2">
        <f t="shared" si="8"/>
        <v>-6.4181925993570255E-3</v>
      </c>
    </row>
    <row r="402" spans="23:25" x14ac:dyDescent="0.25">
      <c r="W402" s="3">
        <v>42468</v>
      </c>
      <c r="X402" s="2">
        <v>67.118499999999997</v>
      </c>
      <c r="Y402" s="2">
        <f t="shared" si="8"/>
        <v>-1.5515532649798353E-2</v>
      </c>
    </row>
    <row r="403" spans="23:25" x14ac:dyDescent="0.25">
      <c r="W403" s="3">
        <v>42467</v>
      </c>
      <c r="X403" s="2">
        <v>68.168000000000006</v>
      </c>
      <c r="Y403" s="2">
        <f t="shared" si="8"/>
        <v>7.3914084172595389E-3</v>
      </c>
    </row>
    <row r="404" spans="23:25" x14ac:dyDescent="0.25">
      <c r="W404" s="3">
        <v>42466</v>
      </c>
      <c r="X404" s="2">
        <v>67.665999999999997</v>
      </c>
      <c r="Y404" s="2">
        <f t="shared" si="8"/>
        <v>-1.2382745051769258E-2</v>
      </c>
    </row>
    <row r="405" spans="23:25" x14ac:dyDescent="0.25">
      <c r="W405" s="3">
        <v>42465</v>
      </c>
      <c r="X405" s="2">
        <v>68.509100000000004</v>
      </c>
      <c r="Y405" s="2">
        <f t="shared" si="8"/>
        <v>-9.6145366350232255E-4</v>
      </c>
    </row>
    <row r="406" spans="23:25" x14ac:dyDescent="0.25">
      <c r="W406" s="3">
        <v>42464</v>
      </c>
      <c r="X406" s="2">
        <v>68.575000000000003</v>
      </c>
      <c r="Y406" s="2">
        <f t="shared" si="8"/>
        <v>1.310038367363092E-2</v>
      </c>
    </row>
    <row r="407" spans="23:25" x14ac:dyDescent="0.25">
      <c r="W407" s="3">
        <v>42461</v>
      </c>
      <c r="X407" s="2">
        <v>67.682500000000005</v>
      </c>
      <c r="Y407" s="2">
        <f t="shared" si="8"/>
        <v>1.1697447722187278E-2</v>
      </c>
    </row>
    <row r="408" spans="23:25" x14ac:dyDescent="0.25">
      <c r="W408" s="3">
        <v>42460</v>
      </c>
      <c r="X408" s="2">
        <v>66.895399999999995</v>
      </c>
      <c r="Y408" s="2">
        <f t="shared" si="8"/>
        <v>-2.0614100901806747E-2</v>
      </c>
    </row>
    <row r="409" spans="23:25" x14ac:dyDescent="0.25">
      <c r="W409" s="3">
        <v>42459</v>
      </c>
      <c r="X409" s="2">
        <v>68.288700000000006</v>
      </c>
      <c r="Y409" s="2">
        <f t="shared" si="8"/>
        <v>6.2841261969370647E-4</v>
      </c>
    </row>
    <row r="410" spans="23:25" x14ac:dyDescent="0.25">
      <c r="W410" s="3">
        <v>42458</v>
      </c>
      <c r="X410" s="2">
        <v>68.245800000000003</v>
      </c>
      <c r="Y410" s="2">
        <f t="shared" si="8"/>
        <v>-4.4241713986855266E-3</v>
      </c>
    </row>
    <row r="411" spans="23:25" x14ac:dyDescent="0.25">
      <c r="W411" s="3">
        <v>42457</v>
      </c>
      <c r="X411" s="2">
        <v>68.548400000000001</v>
      </c>
      <c r="Y411" s="2">
        <f t="shared" si="8"/>
        <v>5.4621363769951749E-3</v>
      </c>
    </row>
    <row r="412" spans="23:25" x14ac:dyDescent="0.25">
      <c r="W412" s="3">
        <v>42454</v>
      </c>
      <c r="X412" s="2">
        <v>68.174999999999997</v>
      </c>
      <c r="Y412" s="2">
        <f t="shared" si="8"/>
        <v>-5.6357212775868604E-3</v>
      </c>
    </row>
    <row r="413" spans="23:25" x14ac:dyDescent="0.25">
      <c r="W413" s="3">
        <v>42453</v>
      </c>
      <c r="X413" s="2">
        <v>68.560299999999998</v>
      </c>
      <c r="Y413" s="2">
        <f t="shared" si="8"/>
        <v>-1.4968306282528059E-3</v>
      </c>
    </row>
    <row r="414" spans="23:25" x14ac:dyDescent="0.25">
      <c r="W414" s="3">
        <v>42452</v>
      </c>
      <c r="X414" s="2">
        <v>68.662999999999997</v>
      </c>
      <c r="Y414" s="2">
        <f t="shared" si="8"/>
        <v>1.7365885763543549E-2</v>
      </c>
    </row>
    <row r="415" spans="23:25" x14ac:dyDescent="0.25">
      <c r="W415" s="3">
        <v>42451</v>
      </c>
      <c r="X415" s="2">
        <v>67.480900000000005</v>
      </c>
      <c r="Y415" s="2">
        <f t="shared" si="8"/>
        <v>-5.2336910633234883E-3</v>
      </c>
    </row>
    <row r="416" spans="23:25" x14ac:dyDescent="0.25">
      <c r="W416" s="3">
        <v>42450</v>
      </c>
      <c r="X416" s="2">
        <v>67.834999999999994</v>
      </c>
      <c r="Y416" s="2">
        <f t="shared" si="8"/>
        <v>-5.9526172461518388E-3</v>
      </c>
    </row>
    <row r="417" spans="23:25" x14ac:dyDescent="0.25">
      <c r="W417" s="3">
        <v>42447</v>
      </c>
      <c r="X417" s="2">
        <v>68.239999999999995</v>
      </c>
      <c r="Y417" s="2">
        <f t="shared" si="8"/>
        <v>1.720412237836533E-3</v>
      </c>
    </row>
    <row r="418" spans="23:25" x14ac:dyDescent="0.25">
      <c r="W418" s="3">
        <v>42446</v>
      </c>
      <c r="X418" s="2">
        <v>68.122699999999995</v>
      </c>
      <c r="Y418" s="2">
        <f t="shared" si="8"/>
        <v>-1.5989459894673583E-2</v>
      </c>
    </row>
    <row r="419" spans="23:25" x14ac:dyDescent="0.25">
      <c r="W419" s="3">
        <v>42445</v>
      </c>
      <c r="X419" s="2">
        <v>69.220699999999994</v>
      </c>
      <c r="Y419" s="2">
        <f t="shared" si="8"/>
        <v>-2.4659948769635669E-2</v>
      </c>
    </row>
    <row r="420" spans="23:25" x14ac:dyDescent="0.25">
      <c r="W420" s="3">
        <v>42444</v>
      </c>
      <c r="X420" s="2">
        <v>70.948899999999995</v>
      </c>
      <c r="Y420" s="2">
        <f t="shared" si="8"/>
        <v>1.2964782518886336E-2</v>
      </c>
    </row>
    <row r="421" spans="23:25" x14ac:dyDescent="0.25">
      <c r="W421" s="3">
        <v>42443</v>
      </c>
      <c r="X421" s="2">
        <v>70.034999999999997</v>
      </c>
      <c r="Y421" s="2">
        <f t="shared" si="8"/>
        <v>4.6814628492179563E-3</v>
      </c>
    </row>
    <row r="422" spans="23:25" x14ac:dyDescent="0.25">
      <c r="W422" s="3">
        <v>42440</v>
      </c>
      <c r="X422" s="2">
        <v>69.707899999999995</v>
      </c>
      <c r="Y422" s="2">
        <f t="shared" si="8"/>
        <v>-2.3895975916666427E-2</v>
      </c>
    </row>
    <row r="423" spans="23:25" x14ac:dyDescent="0.25">
      <c r="W423" s="3">
        <v>42439</v>
      </c>
      <c r="X423" s="2">
        <v>71.393699999999995</v>
      </c>
      <c r="Y423" s="2">
        <f t="shared" si="8"/>
        <v>4.1574557114743855E-3</v>
      </c>
    </row>
    <row r="424" spans="23:25" x14ac:dyDescent="0.25">
      <c r="W424" s="3">
        <v>42438</v>
      </c>
      <c r="X424" s="2">
        <v>71.097499999999997</v>
      </c>
      <c r="Y424" s="2">
        <f t="shared" si="8"/>
        <v>-2.449310709914888E-2</v>
      </c>
    </row>
    <row r="425" spans="23:25" x14ac:dyDescent="0.25">
      <c r="W425" s="3">
        <v>42437</v>
      </c>
      <c r="X425" s="2">
        <v>72.860399999999998</v>
      </c>
      <c r="Y425" s="2">
        <f t="shared" si="8"/>
        <v>1.9099611791829754E-2</v>
      </c>
    </row>
    <row r="426" spans="23:25" x14ac:dyDescent="0.25">
      <c r="W426" s="3">
        <v>42436</v>
      </c>
      <c r="X426" s="2">
        <v>71.481999999999999</v>
      </c>
      <c r="Y426" s="2">
        <f t="shared" si="8"/>
        <v>-5.482829363211276E-3</v>
      </c>
    </row>
    <row r="427" spans="23:25" x14ac:dyDescent="0.25">
      <c r="W427" s="3">
        <v>42433</v>
      </c>
      <c r="X427" s="2">
        <v>71.875</v>
      </c>
      <c r="Y427" s="2">
        <f t="shared" si="8"/>
        <v>-1.6542758738785798E-2</v>
      </c>
    </row>
    <row r="428" spans="23:25" x14ac:dyDescent="0.25">
      <c r="W428" s="3">
        <v>42432</v>
      </c>
      <c r="X428" s="2">
        <v>73.073899999999995</v>
      </c>
      <c r="Y428" s="2">
        <f t="shared" si="8"/>
        <v>2.8331500643543993E-4</v>
      </c>
    </row>
    <row r="429" spans="23:25" x14ac:dyDescent="0.25">
      <c r="W429" s="3">
        <v>42431</v>
      </c>
      <c r="X429" s="2">
        <v>73.053200000000004</v>
      </c>
      <c r="Y429" s="2">
        <f t="shared" si="8"/>
        <v>-3.7341286745098063E-3</v>
      </c>
    </row>
    <row r="430" spans="23:25" x14ac:dyDescent="0.25">
      <c r="W430" s="3">
        <v>42430</v>
      </c>
      <c r="X430" s="2">
        <v>73.326499999999996</v>
      </c>
      <c r="Y430" s="2">
        <f t="shared" si="8"/>
        <v>-2.5105481570862311E-2</v>
      </c>
    </row>
    <row r="431" spans="23:25" x14ac:dyDescent="0.25">
      <c r="W431" s="3">
        <v>42429</v>
      </c>
      <c r="X431" s="2">
        <v>75.190700000000007</v>
      </c>
      <c r="Y431" s="2">
        <f t="shared" si="8"/>
        <v>-1.4874716694860731E-2</v>
      </c>
    </row>
    <row r="432" spans="23:25" x14ac:dyDescent="0.25">
      <c r="W432" s="3">
        <v>42426</v>
      </c>
      <c r="X432" s="2">
        <v>76.317499999999995</v>
      </c>
      <c r="Y432" s="2">
        <f t="shared" si="8"/>
        <v>1.3090184773732767E-2</v>
      </c>
    </row>
    <row r="433" spans="23:25" x14ac:dyDescent="0.25">
      <c r="W433" s="3">
        <v>42425</v>
      </c>
      <c r="X433" s="2">
        <v>75.325000000000003</v>
      </c>
      <c r="Y433" s="2">
        <f t="shared" si="8"/>
        <v>-5.8626350881712452E-3</v>
      </c>
    </row>
    <row r="434" spans="23:25" x14ac:dyDescent="0.25">
      <c r="W434" s="3">
        <v>42424</v>
      </c>
      <c r="X434" s="2">
        <v>75.767899999999997</v>
      </c>
      <c r="Y434" s="2">
        <f t="shared" si="8"/>
        <v>-6.8120933952196157E-3</v>
      </c>
    </row>
    <row r="435" spans="23:25" x14ac:dyDescent="0.25">
      <c r="W435" s="3">
        <v>42423</v>
      </c>
      <c r="X435" s="2">
        <v>76.285799999999995</v>
      </c>
      <c r="Y435" s="2">
        <f t="shared" si="8"/>
        <v>1.4689368523097043E-2</v>
      </c>
    </row>
    <row r="436" spans="23:25" x14ac:dyDescent="0.25">
      <c r="W436" s="3">
        <v>42422</v>
      </c>
      <c r="X436" s="2">
        <v>75.173400000000001</v>
      </c>
      <c r="Y436" s="2">
        <f t="shared" si="8"/>
        <v>-2.4007976877024956E-2</v>
      </c>
    </row>
    <row r="437" spans="23:25" x14ac:dyDescent="0.25">
      <c r="W437" s="3">
        <v>42419</v>
      </c>
      <c r="X437" s="2">
        <v>77</v>
      </c>
      <c r="Y437" s="2">
        <f t="shared" si="8"/>
        <v>7.7886948466518082E-3</v>
      </c>
    </row>
    <row r="438" spans="23:25" x14ac:dyDescent="0.25">
      <c r="W438" s="3">
        <v>42418</v>
      </c>
      <c r="X438" s="2">
        <v>76.402600000000007</v>
      </c>
      <c r="Y438" s="2">
        <f t="shared" si="8"/>
        <v>1.8528613470721638E-2</v>
      </c>
    </row>
    <row r="439" spans="23:25" x14ac:dyDescent="0.25">
      <c r="W439" s="3">
        <v>42417</v>
      </c>
      <c r="X439" s="2">
        <v>75</v>
      </c>
      <c r="Y439" s="2">
        <f t="shared" si="8"/>
        <v>-3.8838588871045181E-2</v>
      </c>
    </row>
    <row r="440" spans="23:25" x14ac:dyDescent="0.25">
      <c r="W440" s="3">
        <v>42416</v>
      </c>
      <c r="X440" s="2">
        <v>77.970200000000006</v>
      </c>
      <c r="Y440" s="2">
        <f t="shared" si="8"/>
        <v>1.2891478938768733E-2</v>
      </c>
    </row>
    <row r="441" spans="23:25" x14ac:dyDescent="0.25">
      <c r="W441" s="3">
        <v>42415</v>
      </c>
      <c r="X441" s="2">
        <v>76.971500000000006</v>
      </c>
      <c r="Y441" s="2">
        <f t="shared" si="8"/>
        <v>-2.1747851546969753E-2</v>
      </c>
    </row>
    <row r="442" spans="23:25" x14ac:dyDescent="0.25">
      <c r="W442" s="3">
        <v>42412</v>
      </c>
      <c r="X442" s="2">
        <v>78.663799999999995</v>
      </c>
      <c r="Y442" s="2">
        <f t="shared" si="8"/>
        <v>-1.7522079411724473E-2</v>
      </c>
    </row>
    <row r="443" spans="23:25" x14ac:dyDescent="0.25">
      <c r="W443" s="3">
        <v>42411</v>
      </c>
      <c r="X443" s="2">
        <v>80.054299999999998</v>
      </c>
      <c r="Y443" s="2">
        <f t="shared" si="8"/>
        <v>9.9968003923934807E-3</v>
      </c>
    </row>
    <row r="444" spans="23:25" x14ac:dyDescent="0.25">
      <c r="W444" s="3">
        <v>42410</v>
      </c>
      <c r="X444" s="2">
        <v>79.257999999999996</v>
      </c>
      <c r="Y444" s="2">
        <f t="shared" si="8"/>
        <v>-5.4294790421229085E-3</v>
      </c>
    </row>
    <row r="445" spans="23:25" x14ac:dyDescent="0.25">
      <c r="W445" s="3">
        <v>42409</v>
      </c>
      <c r="X445" s="2">
        <v>79.689499999999995</v>
      </c>
      <c r="Y445" s="2">
        <f t="shared" si="8"/>
        <v>2.1681602389667019E-2</v>
      </c>
    </row>
    <row r="446" spans="23:25" x14ac:dyDescent="0.25">
      <c r="W446" s="3">
        <v>42408</v>
      </c>
      <c r="X446" s="2">
        <v>77.9803</v>
      </c>
      <c r="Y446" s="2">
        <f t="shared" si="8"/>
        <v>5.7061477422693883E-3</v>
      </c>
    </row>
    <row r="447" spans="23:25" x14ac:dyDescent="0.25">
      <c r="W447" s="3">
        <v>42405</v>
      </c>
      <c r="X447" s="2">
        <v>77.536599999999993</v>
      </c>
      <c r="Y447" s="2">
        <f t="shared" si="8"/>
        <v>8.8789982482869317E-3</v>
      </c>
    </row>
    <row r="448" spans="23:25" x14ac:dyDescent="0.25">
      <c r="W448" s="3">
        <v>42404</v>
      </c>
      <c r="X448" s="2">
        <v>76.851200000000006</v>
      </c>
      <c r="Y448" s="2">
        <f t="shared" si="8"/>
        <v>6.7555916803193922E-4</v>
      </c>
    </row>
    <row r="449" spans="23:25" x14ac:dyDescent="0.25">
      <c r="W449" s="3">
        <v>42403</v>
      </c>
      <c r="X449" s="2">
        <v>76.799300000000002</v>
      </c>
      <c r="Y449" s="2">
        <f t="shared" si="8"/>
        <v>-3.8772742160564387E-2</v>
      </c>
    </row>
    <row r="450" spans="23:25" x14ac:dyDescent="0.25">
      <c r="W450" s="3">
        <v>42402</v>
      </c>
      <c r="X450" s="2">
        <v>79.835499999999996</v>
      </c>
      <c r="Y450" s="2">
        <f t="shared" si="8"/>
        <v>3.1912152586591247E-2</v>
      </c>
    </row>
    <row r="451" spans="23:25" x14ac:dyDescent="0.25">
      <c r="W451" s="3">
        <v>42401</v>
      </c>
      <c r="X451" s="2">
        <v>77.328000000000003</v>
      </c>
      <c r="Y451" s="2">
        <f t="shared" si="8"/>
        <v>2.3306430705725932E-2</v>
      </c>
    </row>
    <row r="452" spans="23:25" x14ac:dyDescent="0.25">
      <c r="W452" s="3">
        <v>42398</v>
      </c>
      <c r="X452" s="2">
        <v>75.546599999999998</v>
      </c>
      <c r="Y452" s="2">
        <f t="shared" si="8"/>
        <v>-9.9232538934089093E-3</v>
      </c>
    </row>
    <row r="453" spans="23:25" x14ac:dyDescent="0.25">
      <c r="W453" s="3">
        <v>42397</v>
      </c>
      <c r="X453" s="2">
        <v>76.3</v>
      </c>
      <c r="Y453" s="2">
        <f t="shared" si="8"/>
        <v>-2.302258094512926E-2</v>
      </c>
    </row>
    <row r="454" spans="23:25" x14ac:dyDescent="0.25">
      <c r="W454" s="3">
        <v>42396</v>
      </c>
      <c r="X454" s="2">
        <v>78.076999999999998</v>
      </c>
      <c r="Y454" s="2">
        <f t="shared" ref="Y454:Y517" si="9">LN(X454/X455)</f>
        <v>-9.5943101712903378E-3</v>
      </c>
    </row>
    <row r="455" spans="23:25" x14ac:dyDescent="0.25">
      <c r="W455" s="3">
        <v>42395</v>
      </c>
      <c r="X455" s="2">
        <v>78.829700000000003</v>
      </c>
      <c r="Y455" s="2">
        <f t="shared" si="9"/>
        <v>-1.6615040278823188E-2</v>
      </c>
    </row>
    <row r="456" spans="23:25" x14ac:dyDescent="0.25">
      <c r="W456" s="3">
        <v>42394</v>
      </c>
      <c r="X456" s="2">
        <v>80.150400000000005</v>
      </c>
      <c r="Y456" s="2">
        <f t="shared" si="9"/>
        <v>2.5729170661577799E-2</v>
      </c>
    </row>
    <row r="457" spans="23:25" x14ac:dyDescent="0.25">
      <c r="W457" s="3">
        <v>42391</v>
      </c>
      <c r="X457" s="2">
        <v>78.114500000000007</v>
      </c>
      <c r="Y457" s="2">
        <f t="shared" si="9"/>
        <v>-5.4011498544657324E-2</v>
      </c>
    </row>
    <row r="458" spans="23:25" x14ac:dyDescent="0.25">
      <c r="W458" s="3">
        <v>42390</v>
      </c>
      <c r="X458" s="2">
        <v>82.449600000000004</v>
      </c>
      <c r="Y458" s="2">
        <f t="shared" si="9"/>
        <v>1.2459406849329077E-2</v>
      </c>
    </row>
    <row r="459" spans="23:25" x14ac:dyDescent="0.25">
      <c r="W459" s="3">
        <v>42389</v>
      </c>
      <c r="X459" s="2">
        <v>81.428700000000006</v>
      </c>
      <c r="Y459" s="2">
        <f t="shared" si="9"/>
        <v>3.3703513523028528E-2</v>
      </c>
    </row>
    <row r="460" spans="23:25" x14ac:dyDescent="0.25">
      <c r="W460" s="3">
        <v>42388</v>
      </c>
      <c r="X460" s="2">
        <v>78.73</v>
      </c>
      <c r="Y460" s="2">
        <f t="shared" si="9"/>
        <v>-7.4319865415261761E-3</v>
      </c>
    </row>
    <row r="461" spans="23:25" x14ac:dyDescent="0.25">
      <c r="W461" s="3">
        <v>42387</v>
      </c>
      <c r="X461" s="2">
        <v>79.317300000000003</v>
      </c>
      <c r="Y461" s="2">
        <f t="shared" si="9"/>
        <v>2.0537945289628778E-2</v>
      </c>
    </row>
    <row r="462" spans="23:25" x14ac:dyDescent="0.25">
      <c r="W462" s="3">
        <v>42384</v>
      </c>
      <c r="X462" s="2">
        <v>77.704899999999995</v>
      </c>
      <c r="Y462" s="2">
        <f t="shared" si="9"/>
        <v>2.1465500206185355E-2</v>
      </c>
    </row>
    <row r="463" spans="23:25" x14ac:dyDescent="0.25">
      <c r="W463" s="3">
        <v>42383</v>
      </c>
      <c r="X463" s="2">
        <v>76.054699999999997</v>
      </c>
      <c r="Y463" s="2">
        <f t="shared" si="9"/>
        <v>-7.9311550864363898E-3</v>
      </c>
    </row>
    <row r="464" spans="23:25" x14ac:dyDescent="0.25">
      <c r="W464" s="3">
        <v>42382</v>
      </c>
      <c r="X464" s="2">
        <v>76.660300000000007</v>
      </c>
      <c r="Y464" s="2">
        <f t="shared" si="9"/>
        <v>-3.9551060381691804E-3</v>
      </c>
    </row>
    <row r="465" spans="23:25" x14ac:dyDescent="0.25">
      <c r="W465" s="3">
        <v>42381</v>
      </c>
      <c r="X465" s="2">
        <v>76.964100000000002</v>
      </c>
      <c r="Y465" s="2">
        <f t="shared" si="9"/>
        <v>1.0115421444324767E-2</v>
      </c>
    </row>
    <row r="466" spans="23:25" x14ac:dyDescent="0.25">
      <c r="W466" s="3">
        <v>42380</v>
      </c>
      <c r="X466" s="2">
        <v>76.189499999999995</v>
      </c>
      <c r="Y466" s="2">
        <f t="shared" si="9"/>
        <v>1.9107891026916759E-2</v>
      </c>
    </row>
    <row r="467" spans="23:25" x14ac:dyDescent="0.25">
      <c r="W467" s="3">
        <v>42377</v>
      </c>
      <c r="X467" s="2">
        <v>74.747500000000002</v>
      </c>
      <c r="Y467" s="2">
        <f t="shared" si="9"/>
        <v>-2.8358131282178988E-4</v>
      </c>
    </row>
    <row r="468" spans="23:25" x14ac:dyDescent="0.25">
      <c r="W468" s="3">
        <v>42376</v>
      </c>
      <c r="X468" s="2">
        <v>74.768699999999995</v>
      </c>
      <c r="Y468" s="2">
        <f t="shared" si="9"/>
        <v>1.2700538703035969E-3</v>
      </c>
    </row>
    <row r="469" spans="23:25" x14ac:dyDescent="0.25">
      <c r="W469" s="3">
        <v>42375</v>
      </c>
      <c r="X469" s="2">
        <v>74.6738</v>
      </c>
      <c r="Y469" s="2">
        <f t="shared" si="9"/>
        <v>1.7822715455495901E-2</v>
      </c>
    </row>
    <row r="470" spans="23:25" x14ac:dyDescent="0.25">
      <c r="W470" s="3">
        <v>42374</v>
      </c>
      <c r="X470" s="2">
        <v>73.354699999999994</v>
      </c>
      <c r="Y470" s="2">
        <f t="shared" si="9"/>
        <v>5.573428816870331E-3</v>
      </c>
    </row>
    <row r="471" spans="23:25" x14ac:dyDescent="0.25">
      <c r="W471" s="3">
        <v>42373</v>
      </c>
      <c r="X471" s="2">
        <v>72.947000000000003</v>
      </c>
      <c r="Y471" s="2">
        <f t="shared" si="9"/>
        <v>5.8583538864081805E-3</v>
      </c>
    </row>
    <row r="472" spans="23:25" x14ac:dyDescent="0.25">
      <c r="W472" s="3">
        <v>42369</v>
      </c>
      <c r="X472" s="2">
        <v>72.520899999999997</v>
      </c>
      <c r="Y472" s="2">
        <f t="shared" si="9"/>
        <v>-9.6484399032827073E-3</v>
      </c>
    </row>
    <row r="473" spans="23:25" x14ac:dyDescent="0.25">
      <c r="W473" s="3">
        <v>42368</v>
      </c>
      <c r="X473" s="2">
        <v>73.224000000000004</v>
      </c>
      <c r="Y473" s="2">
        <f t="shared" si="9"/>
        <v>1.2629953015722704E-2</v>
      </c>
    </row>
    <row r="474" spans="23:25" x14ac:dyDescent="0.25">
      <c r="W474" s="3">
        <v>42367</v>
      </c>
      <c r="X474" s="2">
        <v>72.305000000000007</v>
      </c>
      <c r="Y474" s="2">
        <f t="shared" si="9"/>
        <v>1.0461178362313715E-3</v>
      </c>
    </row>
    <row r="475" spans="23:25" x14ac:dyDescent="0.25">
      <c r="W475" s="3">
        <v>42366</v>
      </c>
      <c r="X475" s="2">
        <v>72.229399999999998</v>
      </c>
      <c r="Y475" s="2">
        <f t="shared" si="9"/>
        <v>2.1834500729361377E-2</v>
      </c>
    </row>
    <row r="476" spans="23:25" x14ac:dyDescent="0.25">
      <c r="W476" s="3">
        <v>42363</v>
      </c>
      <c r="X476" s="2">
        <v>70.669399999999996</v>
      </c>
      <c r="Y476" s="2">
        <f t="shared" si="9"/>
        <v>5.4400320317799945E-3</v>
      </c>
    </row>
    <row r="477" spans="23:25" x14ac:dyDescent="0.25">
      <c r="W477" s="3">
        <v>42362</v>
      </c>
      <c r="X477" s="2">
        <v>70.286000000000001</v>
      </c>
      <c r="Y477" s="2">
        <f t="shared" si="9"/>
        <v>7.7297665183705053E-3</v>
      </c>
    </row>
    <row r="478" spans="23:25" x14ac:dyDescent="0.25">
      <c r="W478" s="3">
        <v>42361</v>
      </c>
      <c r="X478" s="2">
        <v>69.744799999999998</v>
      </c>
      <c r="Y478" s="2">
        <f t="shared" si="9"/>
        <v>-2.14235295834652E-2</v>
      </c>
    </row>
    <row r="479" spans="23:25" x14ac:dyDescent="0.25">
      <c r="W479" s="3">
        <v>42360</v>
      </c>
      <c r="X479" s="2">
        <v>71.255099999999999</v>
      </c>
      <c r="Y479" s="2">
        <f t="shared" si="9"/>
        <v>-2.2311703001717576E-4</v>
      </c>
    </row>
    <row r="480" spans="23:25" x14ac:dyDescent="0.25">
      <c r="W480" s="3">
        <v>42359</v>
      </c>
      <c r="X480" s="2">
        <v>71.271000000000001</v>
      </c>
      <c r="Y480" s="2">
        <f t="shared" si="9"/>
        <v>7.295987481897157E-3</v>
      </c>
    </row>
    <row r="481" spans="23:25" x14ac:dyDescent="0.25">
      <c r="W481" s="3">
        <v>42356</v>
      </c>
      <c r="X481" s="2">
        <v>70.752899999999997</v>
      </c>
      <c r="Y481" s="2">
        <f t="shared" si="9"/>
        <v>-6.4776482156718726E-3</v>
      </c>
    </row>
    <row r="482" spans="23:25" x14ac:dyDescent="0.25">
      <c r="W482" s="3">
        <v>42355</v>
      </c>
      <c r="X482" s="2">
        <v>71.212699999999998</v>
      </c>
      <c r="Y482" s="2">
        <f t="shared" si="9"/>
        <v>1.1512001624472128E-2</v>
      </c>
    </row>
    <row r="483" spans="23:25" x14ac:dyDescent="0.25">
      <c r="W483" s="3">
        <v>42354</v>
      </c>
      <c r="X483" s="2">
        <v>70.397599999999997</v>
      </c>
      <c r="Y483" s="2">
        <f t="shared" si="9"/>
        <v>6.3641747388319472E-3</v>
      </c>
    </row>
    <row r="484" spans="23:25" x14ac:dyDescent="0.25">
      <c r="W484" s="3">
        <v>42353</v>
      </c>
      <c r="X484" s="2">
        <v>69.950999999999993</v>
      </c>
      <c r="Y484" s="2">
        <f t="shared" si="9"/>
        <v>-7.0074556354793698E-3</v>
      </c>
    </row>
    <row r="485" spans="23:25" x14ac:dyDescent="0.25">
      <c r="W485" s="3">
        <v>42352</v>
      </c>
      <c r="X485" s="2">
        <v>70.442899999999995</v>
      </c>
      <c r="Y485" s="2">
        <f t="shared" si="9"/>
        <v>8.9189981981686785E-4</v>
      </c>
    </row>
    <row r="486" spans="23:25" x14ac:dyDescent="0.25">
      <c r="W486" s="3">
        <v>42349</v>
      </c>
      <c r="X486" s="2">
        <v>70.380099999999999</v>
      </c>
      <c r="Y486" s="2">
        <f t="shared" si="9"/>
        <v>2.3094964529751696E-2</v>
      </c>
    </row>
    <row r="487" spans="23:25" x14ac:dyDescent="0.25">
      <c r="W487" s="3">
        <v>42348</v>
      </c>
      <c r="X487" s="2">
        <v>68.773300000000006</v>
      </c>
      <c r="Y487" s="2">
        <f t="shared" si="9"/>
        <v>-7.8803687101905058E-3</v>
      </c>
    </row>
    <row r="488" spans="23:25" x14ac:dyDescent="0.25">
      <c r="W488" s="3">
        <v>42347</v>
      </c>
      <c r="X488" s="2">
        <v>69.317400000000006</v>
      </c>
      <c r="Y488" s="2">
        <f t="shared" si="9"/>
        <v>-2.0622887465140895E-3</v>
      </c>
    </row>
    <row r="489" spans="23:25" x14ac:dyDescent="0.25">
      <c r="W489" s="3">
        <v>42346</v>
      </c>
      <c r="X489" s="2">
        <v>69.460499999999996</v>
      </c>
      <c r="Y489" s="2">
        <f t="shared" si="9"/>
        <v>2.0589359693254369E-4</v>
      </c>
    </row>
    <row r="490" spans="23:25" x14ac:dyDescent="0.25">
      <c r="W490" s="3">
        <v>42345</v>
      </c>
      <c r="X490" s="2">
        <v>69.446200000000005</v>
      </c>
      <c r="Y490" s="2">
        <f t="shared" si="9"/>
        <v>2.0441887424071284E-2</v>
      </c>
    </row>
    <row r="491" spans="23:25" x14ac:dyDescent="0.25">
      <c r="W491" s="3">
        <v>42342</v>
      </c>
      <c r="X491" s="2">
        <v>68.040999999999997</v>
      </c>
      <c r="Y491" s="2">
        <f t="shared" si="9"/>
        <v>8.0184229657622175E-3</v>
      </c>
    </row>
    <row r="492" spans="23:25" x14ac:dyDescent="0.25">
      <c r="W492" s="3">
        <v>42341</v>
      </c>
      <c r="X492" s="2">
        <v>67.497600000000006</v>
      </c>
      <c r="Y492" s="2">
        <f t="shared" si="9"/>
        <v>1.6948289544336539E-3</v>
      </c>
    </row>
    <row r="493" spans="23:25" x14ac:dyDescent="0.25">
      <c r="W493" s="3">
        <v>42340</v>
      </c>
      <c r="X493" s="2">
        <v>67.383300000000006</v>
      </c>
      <c r="Y493" s="2">
        <f t="shared" si="9"/>
        <v>1.0679634934578611E-2</v>
      </c>
    </row>
    <row r="494" spans="23:25" x14ac:dyDescent="0.25">
      <c r="W494" s="3">
        <v>42339</v>
      </c>
      <c r="X494" s="2">
        <v>66.667500000000004</v>
      </c>
      <c r="Y494" s="2">
        <f t="shared" si="9"/>
        <v>3.7314064906285565E-3</v>
      </c>
    </row>
    <row r="495" spans="23:25" x14ac:dyDescent="0.25">
      <c r="W495" s="3">
        <v>42338</v>
      </c>
      <c r="X495" s="2">
        <v>66.419200000000004</v>
      </c>
      <c r="Y495" s="2">
        <f t="shared" si="9"/>
        <v>-1.4302070286687445E-4</v>
      </c>
    </row>
    <row r="496" spans="23:25" x14ac:dyDescent="0.25">
      <c r="W496" s="3">
        <v>42335</v>
      </c>
      <c r="X496" s="2">
        <v>66.428700000000006</v>
      </c>
      <c r="Y496" s="2">
        <f t="shared" si="9"/>
        <v>9.1613899130750034E-3</v>
      </c>
    </row>
    <row r="497" spans="23:25" x14ac:dyDescent="0.25">
      <c r="W497" s="3">
        <v>42334</v>
      </c>
      <c r="X497" s="2">
        <v>65.822900000000004</v>
      </c>
      <c r="Y497" s="2">
        <f t="shared" si="9"/>
        <v>4.3651403708224405E-3</v>
      </c>
    </row>
    <row r="498" spans="23:25" x14ac:dyDescent="0.25">
      <c r="W498" s="3">
        <v>42333</v>
      </c>
      <c r="X498" s="2">
        <v>65.536199999999994</v>
      </c>
      <c r="Y498" s="2">
        <f t="shared" si="9"/>
        <v>1.2046400705583969E-3</v>
      </c>
    </row>
    <row r="499" spans="23:25" x14ac:dyDescent="0.25">
      <c r="W499" s="3">
        <v>42332</v>
      </c>
      <c r="X499" s="2">
        <v>65.457300000000004</v>
      </c>
      <c r="Y499" s="2">
        <f t="shared" si="9"/>
        <v>-5.7080206438265132E-3</v>
      </c>
    </row>
    <row r="500" spans="23:25" x14ac:dyDescent="0.25">
      <c r="W500" s="3">
        <v>42331</v>
      </c>
      <c r="X500" s="2">
        <v>65.831999999999994</v>
      </c>
      <c r="Y500" s="2">
        <f t="shared" si="9"/>
        <v>1.6726793805313583E-2</v>
      </c>
    </row>
    <row r="501" spans="23:25" x14ac:dyDescent="0.25">
      <c r="W501" s="3">
        <v>42328</v>
      </c>
      <c r="X501" s="2">
        <v>64.739999999999995</v>
      </c>
      <c r="Y501" s="2">
        <f t="shared" si="9"/>
        <v>3.417944501430837E-3</v>
      </c>
    </row>
    <row r="502" spans="23:25" x14ac:dyDescent="0.25">
      <c r="W502" s="3">
        <v>42327</v>
      </c>
      <c r="X502" s="2">
        <v>64.519099999999995</v>
      </c>
      <c r="Y502" s="2">
        <f t="shared" si="9"/>
        <v>-3.7855012876866017E-3</v>
      </c>
    </row>
    <row r="503" spans="23:25" x14ac:dyDescent="0.25">
      <c r="W503" s="3">
        <v>42326</v>
      </c>
      <c r="X503" s="2">
        <v>64.763800000000003</v>
      </c>
      <c r="Y503" s="2">
        <f t="shared" si="9"/>
        <v>-5.9654520398403493E-3</v>
      </c>
    </row>
    <row r="504" spans="23:25" x14ac:dyDescent="0.25">
      <c r="W504" s="3">
        <v>42325</v>
      </c>
      <c r="X504" s="2">
        <v>65.151300000000006</v>
      </c>
      <c r="Y504" s="2">
        <f t="shared" si="9"/>
        <v>-2.7742967866033665E-3</v>
      </c>
    </row>
    <row r="505" spans="23:25" x14ac:dyDescent="0.25">
      <c r="W505" s="3">
        <v>42324</v>
      </c>
      <c r="X505" s="2">
        <v>65.332300000000004</v>
      </c>
      <c r="Y505" s="2">
        <f t="shared" si="9"/>
        <v>-2.1319417563120859E-2</v>
      </c>
    </row>
    <row r="506" spans="23:25" x14ac:dyDescent="0.25">
      <c r="W506" s="3">
        <v>42321</v>
      </c>
      <c r="X506" s="2">
        <v>66.740099999999998</v>
      </c>
      <c r="Y506" s="2">
        <f t="shared" si="9"/>
        <v>7.4495714695610189E-4</v>
      </c>
    </row>
    <row r="507" spans="23:25" x14ac:dyDescent="0.25">
      <c r="W507" s="3">
        <v>42320</v>
      </c>
      <c r="X507" s="2">
        <v>66.690399999999997</v>
      </c>
      <c r="Y507" s="2">
        <f t="shared" si="9"/>
        <v>1.9115298334078809E-2</v>
      </c>
    </row>
    <row r="508" spans="23:25" x14ac:dyDescent="0.25">
      <c r="W508" s="3">
        <v>42319</v>
      </c>
      <c r="X508" s="2">
        <v>65.427700000000002</v>
      </c>
      <c r="Y508" s="2">
        <f t="shared" si="9"/>
        <v>1.337392670185189E-2</v>
      </c>
    </row>
    <row r="509" spans="23:25" x14ac:dyDescent="0.25">
      <c r="W509" s="3">
        <v>42318</v>
      </c>
      <c r="X509" s="2">
        <v>64.558499999999995</v>
      </c>
      <c r="Y509" s="2">
        <f t="shared" si="9"/>
        <v>-1.1115515802096823E-3</v>
      </c>
    </row>
    <row r="510" spans="23:25" x14ac:dyDescent="0.25">
      <c r="W510" s="3">
        <v>42317</v>
      </c>
      <c r="X510" s="2">
        <v>64.630300000000005</v>
      </c>
      <c r="Y510" s="2">
        <f t="shared" si="9"/>
        <v>1.9406008941414523E-3</v>
      </c>
    </row>
    <row r="511" spans="23:25" x14ac:dyDescent="0.25">
      <c r="W511" s="3">
        <v>42314</v>
      </c>
      <c r="X511" s="2">
        <v>64.504999999999995</v>
      </c>
      <c r="Y511" s="2">
        <f t="shared" si="9"/>
        <v>1.7463438350748643E-2</v>
      </c>
    </row>
    <row r="512" spans="23:25" x14ac:dyDescent="0.25">
      <c r="W512" s="3">
        <v>42313</v>
      </c>
      <c r="X512" s="2">
        <v>63.388300000000001</v>
      </c>
      <c r="Y512" s="2">
        <f t="shared" si="9"/>
        <v>2.9781652355085463E-3</v>
      </c>
    </row>
    <row r="513" spans="23:25" x14ac:dyDescent="0.25">
      <c r="W513" s="3">
        <v>42312</v>
      </c>
      <c r="X513" s="2">
        <v>63.199800000000003</v>
      </c>
      <c r="Y513" s="2">
        <f t="shared" si="9"/>
        <v>9.6125387409394455E-3</v>
      </c>
    </row>
    <row r="514" spans="23:25" x14ac:dyDescent="0.25">
      <c r="W514" s="3">
        <v>42311</v>
      </c>
      <c r="X514" s="2">
        <v>62.595199999999998</v>
      </c>
      <c r="Y514" s="2">
        <f t="shared" si="9"/>
        <v>-1.6795562517970337E-2</v>
      </c>
    </row>
    <row r="515" spans="23:25" x14ac:dyDescent="0.25">
      <c r="W515" s="3">
        <v>42310</v>
      </c>
      <c r="X515" s="2">
        <v>63.6554</v>
      </c>
      <c r="Y515" s="2">
        <f t="shared" si="9"/>
        <v>-4.6924234797815672E-3</v>
      </c>
    </row>
    <row r="516" spans="23:25" x14ac:dyDescent="0.25">
      <c r="W516" s="3">
        <v>42307</v>
      </c>
      <c r="X516" s="2">
        <v>63.954799999999999</v>
      </c>
      <c r="Y516" s="2">
        <f t="shared" si="9"/>
        <v>-6.5736291963124274E-3</v>
      </c>
    </row>
    <row r="517" spans="23:25" x14ac:dyDescent="0.25">
      <c r="W517" s="3">
        <v>42306</v>
      </c>
      <c r="X517" s="2">
        <v>64.376599999999996</v>
      </c>
      <c r="Y517" s="2">
        <f t="shared" si="9"/>
        <v>7.149201186851863E-3</v>
      </c>
    </row>
    <row r="518" spans="23:25" x14ac:dyDescent="0.25">
      <c r="W518" s="3">
        <v>42305</v>
      </c>
      <c r="X518" s="2">
        <v>63.917999999999999</v>
      </c>
      <c r="Y518" s="2">
        <f t="shared" ref="Y518:Y579" si="10">LN(X518/X519)</f>
        <v>-1.9461138891270709E-2</v>
      </c>
    </row>
    <row r="519" spans="23:25" x14ac:dyDescent="0.25">
      <c r="W519" s="3">
        <v>42304</v>
      </c>
      <c r="X519" s="2">
        <v>65.174099999999996</v>
      </c>
      <c r="Y519" s="2">
        <f t="shared" si="10"/>
        <v>3.3800448291671219E-2</v>
      </c>
    </row>
    <row r="520" spans="23:25" x14ac:dyDescent="0.25">
      <c r="W520" s="3">
        <v>42303</v>
      </c>
      <c r="X520" s="2">
        <v>63.008000000000003</v>
      </c>
      <c r="Y520" s="2">
        <f t="shared" si="10"/>
        <v>1.0177311918683776E-2</v>
      </c>
    </row>
    <row r="521" spans="23:25" x14ac:dyDescent="0.25">
      <c r="W521" s="3">
        <v>42300</v>
      </c>
      <c r="X521" s="2">
        <v>62.37</v>
      </c>
      <c r="Y521" s="2">
        <f t="shared" si="10"/>
        <v>-2.8690565249137358E-3</v>
      </c>
    </row>
    <row r="522" spans="23:25" x14ac:dyDescent="0.25">
      <c r="W522" s="3">
        <v>42299</v>
      </c>
      <c r="X522" s="2">
        <v>62.549199999999999</v>
      </c>
      <c r="Y522" s="2">
        <f t="shared" si="10"/>
        <v>-7.3669763715388898E-3</v>
      </c>
    </row>
    <row r="523" spans="23:25" x14ac:dyDescent="0.25">
      <c r="W523" s="3">
        <v>42298</v>
      </c>
      <c r="X523" s="2">
        <v>63.011699999999998</v>
      </c>
      <c r="Y523" s="2">
        <f t="shared" si="10"/>
        <v>1.4300719945413674E-2</v>
      </c>
    </row>
    <row r="524" spans="23:25" x14ac:dyDescent="0.25">
      <c r="W524" s="3">
        <v>42297</v>
      </c>
      <c r="X524" s="2">
        <v>62.116999999999997</v>
      </c>
      <c r="Y524" s="2">
        <f t="shared" si="10"/>
        <v>-3.4921325985489771E-3</v>
      </c>
    </row>
    <row r="525" spans="23:25" x14ac:dyDescent="0.25">
      <c r="W525" s="3">
        <v>42296</v>
      </c>
      <c r="X525" s="2">
        <v>62.334299999999999</v>
      </c>
      <c r="Y525" s="2">
        <f t="shared" si="10"/>
        <v>1.7058310655283217E-2</v>
      </c>
    </row>
    <row r="526" spans="23:25" x14ac:dyDescent="0.25">
      <c r="W526" s="3">
        <v>42293</v>
      </c>
      <c r="X526" s="2">
        <v>61.28</v>
      </c>
      <c r="Y526" s="2">
        <f t="shared" si="10"/>
        <v>-1.5539486541093601E-3</v>
      </c>
    </row>
    <row r="527" spans="23:25" x14ac:dyDescent="0.25">
      <c r="W527" s="3">
        <v>42292</v>
      </c>
      <c r="X527" s="2">
        <v>61.375300000000003</v>
      </c>
      <c r="Y527" s="2">
        <f t="shared" si="10"/>
        <v>-2.0385402565590394E-2</v>
      </c>
    </row>
    <row r="528" spans="23:25" x14ac:dyDescent="0.25">
      <c r="W528" s="3">
        <v>42291</v>
      </c>
      <c r="X528" s="2">
        <v>62.639299999999999</v>
      </c>
      <c r="Y528" s="2">
        <f t="shared" si="10"/>
        <v>-6.9046654706522732E-3</v>
      </c>
    </row>
    <row r="529" spans="23:25" x14ac:dyDescent="0.25">
      <c r="W529" s="3">
        <v>42290</v>
      </c>
      <c r="X529" s="2">
        <v>63.073300000000003</v>
      </c>
      <c r="Y529" s="2">
        <f t="shared" si="10"/>
        <v>1.6914800823789832E-2</v>
      </c>
    </row>
    <row r="530" spans="23:25" x14ac:dyDescent="0.25">
      <c r="W530" s="3">
        <v>42289</v>
      </c>
      <c r="X530" s="2">
        <v>62.0154</v>
      </c>
      <c r="Y530" s="2">
        <f t="shared" si="10"/>
        <v>8.0935657209609269E-3</v>
      </c>
    </row>
    <row r="531" spans="23:25" x14ac:dyDescent="0.25">
      <c r="W531" s="3">
        <v>42286</v>
      </c>
      <c r="X531" s="2">
        <v>61.515500000000003</v>
      </c>
      <c r="Y531" s="2">
        <f t="shared" si="10"/>
        <v>1.9542617981515129E-3</v>
      </c>
    </row>
    <row r="532" spans="23:25" x14ac:dyDescent="0.25">
      <c r="W532" s="3">
        <v>42285</v>
      </c>
      <c r="X532" s="2">
        <v>61.395400000000002</v>
      </c>
      <c r="Y532" s="2">
        <f t="shared" si="10"/>
        <v>-2.2258629382006047E-2</v>
      </c>
    </row>
    <row r="533" spans="23:25" x14ac:dyDescent="0.25">
      <c r="W533" s="3">
        <v>42284</v>
      </c>
      <c r="X533" s="2">
        <v>62.777299999999997</v>
      </c>
      <c r="Y533" s="2">
        <f t="shared" si="10"/>
        <v>-1.0360734285402198E-2</v>
      </c>
    </row>
    <row r="534" spans="23:25" x14ac:dyDescent="0.25">
      <c r="W534" s="3">
        <v>42283</v>
      </c>
      <c r="X534" s="2">
        <v>63.431100000000001</v>
      </c>
      <c r="Y534" s="2">
        <f t="shared" si="10"/>
        <v>-1.7403729580621651E-2</v>
      </c>
    </row>
    <row r="535" spans="23:25" x14ac:dyDescent="0.25">
      <c r="W535" s="3">
        <v>42282</v>
      </c>
      <c r="X535" s="2">
        <v>64.544700000000006</v>
      </c>
      <c r="Y535" s="2">
        <f t="shared" si="10"/>
        <v>-2.8113120320050068E-2</v>
      </c>
    </row>
    <row r="536" spans="23:25" x14ac:dyDescent="0.25">
      <c r="W536" s="3">
        <v>42279</v>
      </c>
      <c r="X536" s="2">
        <v>66.385000000000005</v>
      </c>
      <c r="Y536" s="2">
        <f t="shared" si="10"/>
        <v>1.0650779469225843E-2</v>
      </c>
    </row>
    <row r="537" spans="23:25" x14ac:dyDescent="0.25">
      <c r="W537" s="3">
        <v>42278</v>
      </c>
      <c r="X537" s="2">
        <v>65.681700000000006</v>
      </c>
      <c r="Y537" s="2">
        <f t="shared" si="10"/>
        <v>4.8808279819675887E-3</v>
      </c>
    </row>
    <row r="538" spans="23:25" x14ac:dyDescent="0.25">
      <c r="W538" s="3">
        <v>42277</v>
      </c>
      <c r="X538" s="2">
        <v>65.361900000000006</v>
      </c>
      <c r="Y538" s="2">
        <f t="shared" si="10"/>
        <v>-8.5918641266255098E-3</v>
      </c>
    </row>
    <row r="539" spans="23:25" x14ac:dyDescent="0.25">
      <c r="W539" s="3">
        <v>42276</v>
      </c>
      <c r="X539" s="2">
        <v>65.925899999999999</v>
      </c>
      <c r="Y539" s="2">
        <f t="shared" si="10"/>
        <v>-5.2104490018564471E-3</v>
      </c>
    </row>
    <row r="540" spans="23:25" x14ac:dyDescent="0.25">
      <c r="W540" s="3">
        <v>42275</v>
      </c>
      <c r="X540" s="2">
        <v>66.270300000000006</v>
      </c>
      <c r="Y540" s="2">
        <f t="shared" si="10"/>
        <v>1.3074325172366274E-2</v>
      </c>
    </row>
    <row r="541" spans="23:25" x14ac:dyDescent="0.25">
      <c r="W541" s="3">
        <v>42272</v>
      </c>
      <c r="X541" s="2">
        <v>65.409499999999994</v>
      </c>
      <c r="Y541" s="2">
        <f t="shared" si="10"/>
        <v>-9.7536071015393647E-3</v>
      </c>
    </row>
    <row r="542" spans="23:25" x14ac:dyDescent="0.25">
      <c r="W542" s="3">
        <v>42271</v>
      </c>
      <c r="X542" s="2">
        <v>66.050600000000003</v>
      </c>
      <c r="Y542" s="2">
        <f t="shared" si="10"/>
        <v>-1.0151086864947888E-2</v>
      </c>
    </row>
    <row r="543" spans="23:25" x14ac:dyDescent="0.25">
      <c r="W543" s="3">
        <v>42270</v>
      </c>
      <c r="X543" s="2">
        <v>66.724500000000006</v>
      </c>
      <c r="Y543" s="2">
        <f t="shared" si="10"/>
        <v>1.1552509879325904E-2</v>
      </c>
    </row>
    <row r="544" spans="23:25" x14ac:dyDescent="0.25">
      <c r="W544" s="3">
        <v>42269</v>
      </c>
      <c r="X544" s="2">
        <v>65.958100000000002</v>
      </c>
      <c r="Y544" s="2">
        <f t="shared" si="10"/>
        <v>-9.0622543632977784E-4</v>
      </c>
    </row>
    <row r="545" spans="23:25" x14ac:dyDescent="0.25">
      <c r="W545" s="3">
        <v>42268</v>
      </c>
      <c r="X545" s="2">
        <v>66.017899999999997</v>
      </c>
      <c r="Y545" s="2">
        <f t="shared" si="10"/>
        <v>-7.2008394888479479E-3</v>
      </c>
    </row>
    <row r="546" spans="23:25" x14ac:dyDescent="0.25">
      <c r="W546" s="3">
        <v>42265</v>
      </c>
      <c r="X546" s="2">
        <v>66.495000000000005</v>
      </c>
      <c r="Y546" s="2">
        <f t="shared" si="10"/>
        <v>1.5244567258539402E-2</v>
      </c>
    </row>
    <row r="547" spans="23:25" x14ac:dyDescent="0.25">
      <c r="W547" s="3">
        <v>42264</v>
      </c>
      <c r="X547" s="2">
        <v>65.489000000000004</v>
      </c>
      <c r="Y547" s="2">
        <f t="shared" si="10"/>
        <v>1.28653934126576E-3</v>
      </c>
    </row>
    <row r="548" spans="23:25" x14ac:dyDescent="0.25">
      <c r="W548" s="3">
        <v>42263</v>
      </c>
      <c r="X548" s="2">
        <v>65.404799999999994</v>
      </c>
      <c r="Y548" s="2">
        <f t="shared" si="10"/>
        <v>-2.0526423201998083E-2</v>
      </c>
    </row>
    <row r="549" spans="23:25" x14ac:dyDescent="0.25">
      <c r="W549" s="3">
        <v>42262</v>
      </c>
      <c r="X549" s="2">
        <v>66.761200000000002</v>
      </c>
      <c r="Y549" s="2">
        <f t="shared" si="10"/>
        <v>-1.1507620562015312E-2</v>
      </c>
    </row>
    <row r="550" spans="23:25" x14ac:dyDescent="0.25">
      <c r="W550" s="3">
        <v>42261</v>
      </c>
      <c r="X550" s="2">
        <v>67.533900000000003</v>
      </c>
      <c r="Y550" s="2">
        <f t="shared" si="10"/>
        <v>-6.8397751216666388E-3</v>
      </c>
    </row>
    <row r="551" spans="23:25" x14ac:dyDescent="0.25">
      <c r="W551" s="3">
        <v>42258</v>
      </c>
      <c r="X551" s="2">
        <v>67.997399999999999</v>
      </c>
      <c r="Y551" s="2">
        <f t="shared" si="10"/>
        <v>4.1514106533999751E-3</v>
      </c>
    </row>
    <row r="552" spans="23:25" x14ac:dyDescent="0.25">
      <c r="W552" s="3">
        <v>42257</v>
      </c>
      <c r="X552" s="2">
        <v>67.715699999999998</v>
      </c>
      <c r="Y552" s="2">
        <f t="shared" si="10"/>
        <v>-1.2245347510721849E-2</v>
      </c>
    </row>
    <row r="553" spans="23:25" x14ac:dyDescent="0.25">
      <c r="W553" s="3">
        <v>42256</v>
      </c>
      <c r="X553" s="2">
        <v>68.55</v>
      </c>
      <c r="Y553" s="2">
        <f t="shared" si="10"/>
        <v>8.8413034548112893E-3</v>
      </c>
    </row>
    <row r="554" spans="23:25" x14ac:dyDescent="0.25">
      <c r="W554" s="3">
        <v>42255</v>
      </c>
      <c r="X554" s="2">
        <v>67.946600000000004</v>
      </c>
      <c r="Y554" s="2">
        <f t="shared" si="10"/>
        <v>-1.717989063823314E-2</v>
      </c>
    </row>
    <row r="555" spans="23:25" x14ac:dyDescent="0.25">
      <c r="W555" s="3">
        <v>42254</v>
      </c>
      <c r="X555" s="2">
        <v>69.123999999999995</v>
      </c>
      <c r="Y555" s="2">
        <f t="shared" si="10"/>
        <v>9.1412432883922878E-3</v>
      </c>
    </row>
    <row r="556" spans="23:25" x14ac:dyDescent="0.25">
      <c r="W556" s="3">
        <v>42251</v>
      </c>
      <c r="X556" s="2">
        <v>68.495000000000005</v>
      </c>
      <c r="Y556" s="2">
        <f t="shared" si="10"/>
        <v>3.0160486976904863E-2</v>
      </c>
    </row>
    <row r="557" spans="23:25" x14ac:dyDescent="0.25">
      <c r="W557" s="3">
        <v>42250</v>
      </c>
      <c r="X557" s="2">
        <v>66.459999999999994</v>
      </c>
      <c r="Y557" s="2">
        <f t="shared" si="10"/>
        <v>-7.3741881956488299E-3</v>
      </c>
    </row>
    <row r="558" spans="23:25" x14ac:dyDescent="0.25">
      <c r="W558" s="3">
        <v>42249</v>
      </c>
      <c r="X558" s="2">
        <v>66.951899999999995</v>
      </c>
      <c r="Y558" s="2">
        <f t="shared" si="10"/>
        <v>4.2118748952315391E-3</v>
      </c>
    </row>
    <row r="559" spans="23:25" x14ac:dyDescent="0.25">
      <c r="W559" s="3">
        <v>42248</v>
      </c>
      <c r="X559" s="2">
        <v>66.670500000000004</v>
      </c>
      <c r="Y559" s="2">
        <f t="shared" si="10"/>
        <v>3.7371590258210387E-2</v>
      </c>
    </row>
    <row r="560" spans="23:25" x14ac:dyDescent="0.25">
      <c r="W560" s="3">
        <v>42247</v>
      </c>
      <c r="X560" s="2">
        <v>64.224900000000005</v>
      </c>
      <c r="Y560" s="2">
        <f t="shared" si="10"/>
        <v>-1.5172772004188933E-2</v>
      </c>
    </row>
    <row r="561" spans="23:25" x14ac:dyDescent="0.25">
      <c r="W561" s="3">
        <v>42244</v>
      </c>
      <c r="X561" s="2">
        <v>65.206800000000001</v>
      </c>
      <c r="Y561" s="2">
        <f t="shared" si="10"/>
        <v>-1.0468456345909809E-2</v>
      </c>
    </row>
    <row r="562" spans="23:25" x14ac:dyDescent="0.25">
      <c r="W562" s="3">
        <v>42243</v>
      </c>
      <c r="X562" s="2">
        <v>65.893000000000001</v>
      </c>
      <c r="Y562" s="2">
        <f t="shared" si="10"/>
        <v>-4.5002701839890823E-2</v>
      </c>
    </row>
    <row r="563" spans="23:25" x14ac:dyDescent="0.25">
      <c r="W563" s="3">
        <v>42242</v>
      </c>
      <c r="X563" s="2">
        <v>68.926100000000005</v>
      </c>
      <c r="Y563" s="2">
        <f t="shared" si="10"/>
        <v>-1.4034174352543379E-3</v>
      </c>
    </row>
    <row r="564" spans="23:25" x14ac:dyDescent="0.25">
      <c r="W564" s="3">
        <v>42241</v>
      </c>
      <c r="X564" s="2">
        <v>69.022900000000007</v>
      </c>
      <c r="Y564" s="2">
        <f t="shared" si="10"/>
        <v>-2.6644494194997714E-2</v>
      </c>
    </row>
    <row r="565" spans="23:25" x14ac:dyDescent="0.25">
      <c r="W565" s="3">
        <v>42240</v>
      </c>
      <c r="X565" s="2">
        <v>70.886700000000005</v>
      </c>
      <c r="Y565" s="2">
        <f t="shared" si="10"/>
        <v>2.4417281493116245E-2</v>
      </c>
    </row>
    <row r="566" spans="23:25" x14ac:dyDescent="0.25">
      <c r="W566" s="3">
        <v>42237</v>
      </c>
      <c r="X566" s="2">
        <v>69.1768</v>
      </c>
      <c r="Y566" s="2">
        <f t="shared" si="10"/>
        <v>1.6405183261205103E-2</v>
      </c>
    </row>
    <row r="567" spans="23:25" x14ac:dyDescent="0.25">
      <c r="W567" s="3">
        <v>42236</v>
      </c>
      <c r="X567" s="2">
        <v>68.051199999999994</v>
      </c>
      <c r="Y567" s="2">
        <f t="shared" si="10"/>
        <v>2.1228511720806791E-2</v>
      </c>
    </row>
    <row r="568" spans="23:25" x14ac:dyDescent="0.25">
      <c r="W568" s="3">
        <v>42235</v>
      </c>
      <c r="X568" s="2">
        <v>66.621799999999993</v>
      </c>
      <c r="Y568" s="2">
        <f t="shared" si="10"/>
        <v>1.2019992568103925E-2</v>
      </c>
    </row>
    <row r="569" spans="23:25" x14ac:dyDescent="0.25">
      <c r="W569" s="3">
        <v>42234</v>
      </c>
      <c r="X569" s="2">
        <v>65.825800000000001</v>
      </c>
      <c r="Y569" s="2">
        <f t="shared" si="10"/>
        <v>5.0487427919341391E-3</v>
      </c>
    </row>
    <row r="570" spans="23:25" x14ac:dyDescent="0.25">
      <c r="W570" s="3">
        <v>42233</v>
      </c>
      <c r="X570" s="2">
        <v>65.494299999999996</v>
      </c>
      <c r="Y570" s="2">
        <f t="shared" si="10"/>
        <v>8.3992618949617973E-3</v>
      </c>
    </row>
    <row r="571" spans="23:25" x14ac:dyDescent="0.25">
      <c r="W571" s="3">
        <v>42230</v>
      </c>
      <c r="X571" s="2">
        <v>64.9465</v>
      </c>
      <c r="Y571" s="2">
        <f t="shared" si="10"/>
        <v>3.8428388307780487E-3</v>
      </c>
    </row>
    <row r="572" spans="23:25" x14ac:dyDescent="0.25">
      <c r="W572" s="3">
        <v>42229</v>
      </c>
      <c r="X572" s="2">
        <v>64.697400000000002</v>
      </c>
      <c r="Y572" s="2">
        <f t="shared" si="10"/>
        <v>7.1291927512544175E-3</v>
      </c>
    </row>
    <row r="573" spans="23:25" x14ac:dyDescent="0.25">
      <c r="W573" s="3">
        <v>42228</v>
      </c>
      <c r="X573" s="2">
        <v>64.237799999999993</v>
      </c>
      <c r="Y573" s="2">
        <f t="shared" si="10"/>
        <v>-5.4781389393412407E-4</v>
      </c>
    </row>
    <row r="574" spans="23:25" x14ac:dyDescent="0.25">
      <c r="W574" s="3">
        <v>42227</v>
      </c>
      <c r="X574" s="2">
        <v>64.272999999999996</v>
      </c>
      <c r="Y574" s="2">
        <f t="shared" si="10"/>
        <v>2.0819527404119426E-2</v>
      </c>
    </row>
    <row r="575" spans="23:25" x14ac:dyDescent="0.25">
      <c r="W575" s="3">
        <v>42226</v>
      </c>
      <c r="X575" s="2">
        <v>62.948700000000002</v>
      </c>
      <c r="Y575" s="2" t="e">
        <f t="shared" si="10"/>
        <v>#DIV/0!</v>
      </c>
    </row>
    <row r="576" spans="23:25" x14ac:dyDescent="0.25">
      <c r="W576" s="3"/>
      <c r="Y576" s="2" t="e">
        <f t="shared" si="10"/>
        <v>#NUM!</v>
      </c>
    </row>
    <row r="577" spans="23:25" x14ac:dyDescent="0.25">
      <c r="W577" s="3">
        <v>42222</v>
      </c>
      <c r="X577" s="2">
        <v>64.025499999999994</v>
      </c>
      <c r="Y577" s="2">
        <f t="shared" si="10"/>
        <v>8.6353139137869891E-3</v>
      </c>
    </row>
    <row r="578" spans="23:25" x14ac:dyDescent="0.25">
      <c r="W578" s="3">
        <v>42221</v>
      </c>
      <c r="X578" s="2">
        <v>63.475000000000001</v>
      </c>
      <c r="Y578" s="2" t="e">
        <f t="shared" si="10"/>
        <v>#DIV/0!</v>
      </c>
    </row>
    <row r="579" spans="23:25" x14ac:dyDescent="0.25">
      <c r="W579" s="3"/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USDSGD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23</v>
      </c>
      <c r="W2" s="3">
        <f>D1</f>
        <v>43025</v>
      </c>
      <c r="AA2" s="2">
        <v>62</v>
      </c>
      <c r="AB2" s="2">
        <f ca="1">AVERAGE(OFFSET($X$5,0,0,AA2,1))</f>
        <v>1.3565209677419354</v>
      </c>
      <c r="AC2" s="46">
        <f ca="1">STDEV(OFFSET($Y$5,0,0,AA2,1))*SQRT(250)</f>
        <v>3.6749134185215075E-2</v>
      </c>
      <c r="AD2" s="2">
        <f ca="1">MAX(OFFSET($X$5,0,0,AA2,1))</f>
        <v>1.3669</v>
      </c>
      <c r="AE2" s="2">
        <f ca="1">MIN(OFFSET($X$5,0,0,AA2,1))</f>
        <v>1.3399000000000001</v>
      </c>
      <c r="AF2" s="2">
        <f ca="1">AD2-AE2</f>
        <v>2.6999999999999913E-2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1.3715999999999993</v>
      </c>
      <c r="AC3" s="46">
        <f ca="1">STDEV(OFFSET($Y$5,0,0,AA3,1))*SQRT(250)</f>
        <v>3.7234757150549719E-2</v>
      </c>
      <c r="AD3" s="2">
        <f ca="1">MAX(OFFSET($X$5,0,0,AA3,1))</f>
        <v>1.4117</v>
      </c>
      <c r="AE3" s="2">
        <f ca="1">MIN(OFFSET($X$5,0,0,AA3,1))</f>
        <v>1.3399000000000001</v>
      </c>
      <c r="AF3" s="2">
        <f t="shared" ref="AF3:AF5" ca="1" si="1">AD3-AE3</f>
        <v>7.1799999999999864E-2</v>
      </c>
    </row>
    <row r="4" spans="1:32" x14ac:dyDescent="0.25">
      <c r="D4"/>
      <c r="AA4" s="2">
        <v>185</v>
      </c>
      <c r="AB4" s="2">
        <f t="shared" ca="1" si="0"/>
        <v>1.382875675675675</v>
      </c>
      <c r="AC4" s="46">
        <f ca="1">STDEV(OFFSET($Y$5,0,0,AA4,1))*SQRT(250)</f>
        <v>3.9349014766385762E-2</v>
      </c>
      <c r="AD4" s="2">
        <f ca="1">MAX(OFFSET($X$5,0,0,AA4,1))</f>
        <v>1.4239999999999999</v>
      </c>
      <c r="AE4" s="2">
        <f ca="1">MIN(OFFSET($X$5,0,0,AA4,1))</f>
        <v>1.3399000000000001</v>
      </c>
      <c r="AF4" s="2">
        <f t="shared" ca="1" si="1"/>
        <v>8.4099999999999842E-2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1.3567</v>
      </c>
      <c r="Y5" s="2">
        <f>LN(X5/X6)</f>
        <v>3.6182428250093445E-3</v>
      </c>
      <c r="AA5" s="2">
        <v>250</v>
      </c>
      <c r="AB5" s="2">
        <f t="shared" ca="1" si="0"/>
        <v>1.3941475999999995</v>
      </c>
      <c r="AC5" s="46">
        <f ca="1">STDEV(OFFSET($Y$5,0,0,AA5,1))*SQRT(250)</f>
        <v>4.9870194927297565E-2</v>
      </c>
      <c r="AD5" s="2">
        <f ca="1">MAX(OFFSET($X$5,0,0,AA5,1))</f>
        <v>1.4509000000000001</v>
      </c>
      <c r="AE5" s="2">
        <f ca="1">MIN(OFFSET($X$5,0,0,AA5,1))</f>
        <v>1.3399000000000001</v>
      </c>
      <c r="AF5" s="2">
        <f t="shared" ca="1" si="1"/>
        <v>0.11099999999999999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1.35715165834479</v>
      </c>
      <c r="E6" s="128">
        <f ca="1">SUMIFS(INDIRECT("fincad_data!"&amp;E$3),fincad_data!$C:$C,$C6,fincad_data!$D:$D,$C6,fincad_data!$B:$B,$D$2,fincad_data!D:D,$C6,fincad_data!A:A,$D$1)</f>
        <v>1.3557072486650501</v>
      </c>
      <c r="F6" s="129">
        <f ca="1">SUMIFS(INDIRECT("fincad_data!"&amp;F$3),fincad_data!$C:$C,$C6,fincad_data!$D:$D,$C6,fincad_data!$B:$B,$D$2,fincad_data!D:D,$C6,fincad_data!A:A,$D$1)</f>
        <v>4.5982213892664499E-2</v>
      </c>
      <c r="G6" s="129">
        <f ca="1">SUMIFS(INDIRECT("fincad_data!"&amp;G$3),fincad_data!$C:$C,$C6,fincad_data!$D:$D,$C6,fincad_data!$B:$B,$D$2,fincad_data!D:D,$C6,fincad_data!A:A,$D$1)</f>
        <v>4.5871684351899797E-2</v>
      </c>
      <c r="H6" s="130">
        <f ca="1">SUMIFS(INDIRECT("fincad_data!"&amp;H$3),fincad_data!$C:$C,$C6,fincad_data!$D:$D,$C6,fincad_data!$B:$B,$D$2,fincad_data!D:D,$C6,fincad_data!A:A,$D$1)</f>
        <v>8.6636317444558301E-3</v>
      </c>
      <c r="I6" s="130">
        <f ca="1">SUMIFS(INDIRECT("fincad_data!"&amp;I$3),fincad_data!$C:$C,$C6,fincad_data!$D:$D,$C6,fincad_data!$B:$B,$D$2,fincad_data!D:D,$C6,fincad_data!A:A,$D$1)</f>
        <v>9.1579115007152899E-3</v>
      </c>
      <c r="J6" s="129">
        <f ca="1">SUMIFS(INDIRECT("fincad_data!"&amp;J$3),fincad_data!$C:$C,$C6,fincad_data!$D:$D,$C6,fincad_data!$B:$B,$D$2,fincad_data!D:D,$C6,fincad_data!A:A,$D$1)</f>
        <v>-4.407174415191048E-3</v>
      </c>
      <c r="K6" s="128">
        <f ca="1">SUMIFS(INDIRECT("fincad_data!"&amp;K$3),fincad_data!$C:$C,$C6,fincad_data!$D:$D,$C6,fincad_data!$B:$B,$D$2,fincad_data!D:D,$C6,fincad_data!A:A,$D$1)</f>
        <v>1.3550374810691848</v>
      </c>
      <c r="L6" s="128">
        <f ca="1">SUMIFS(INDIRECT("fincad_data!"&amp;L$3),fincad_data!$C:$C,$C6,fincad_data!$D:$D,$C6,fincad_data!$B:$B,$D$2,fincad_data!D:D,$C6,fincad_data!A:A,$D$1)</f>
        <v>1.3434044694243963</v>
      </c>
      <c r="W6" s="3">
        <v>43024</v>
      </c>
      <c r="X6" s="2">
        <v>1.3517999999999999</v>
      </c>
      <c r="Y6" s="2">
        <f t="shared" ref="Y6:Y69" si="2">LN(X6/X7)</f>
        <v>1.9252134787585645E-3</v>
      </c>
      <c r="AA6" s="2">
        <v>500</v>
      </c>
      <c r="AB6" s="2">
        <f t="shared" ca="1" si="0"/>
        <v>1.3854528000000002</v>
      </c>
      <c r="AC6" s="46">
        <f ca="1">STDEV(OFFSET($Y$5,0,0,AA6,1))*SQRT(250)</f>
        <v>5.7903984480216455E-2</v>
      </c>
      <c r="AD6" s="2">
        <f ca="1">MAX(OFFSET($X$5,0,0,AA6,1))</f>
        <v>1.4509000000000001</v>
      </c>
      <c r="AE6" s="2">
        <f ca="1">MIN(OFFSET($X$5,0,0,AA6,1))</f>
        <v>1.3372999999999999</v>
      </c>
      <c r="AF6" s="2">
        <f ca="1">AD6-AE6</f>
        <v>0.11360000000000015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1.35715165834479</v>
      </c>
      <c r="E7" s="128">
        <f ca="1">SUMIFS(INDIRECT("fincad_data!"&amp;E$3),fincad_data!$C:$C,$C7,fincad_data!$D:$D,$C7,fincad_data!$B:$B,$D$2,fincad_data!D:D,$C7,fincad_data!A:A,$D$1)</f>
        <v>1.35388551727435</v>
      </c>
      <c r="F7" s="129">
        <f ca="1">SUMIFS(INDIRECT("fincad_data!"&amp;F$3),fincad_data!$C:$C,$C7,fincad_data!$D:$D,$C7,fincad_data!$B:$B,$D$2,fincad_data!D:D,$C7,fincad_data!A:A,$D$1)</f>
        <v>4.82241319898601E-2</v>
      </c>
      <c r="G7" s="129">
        <f ca="1">SUMIFS(INDIRECT("fincad_data!"&amp;G$3),fincad_data!$C:$C,$C7,fincad_data!$D:$D,$C7,fincad_data!$B:$B,$D$2,fincad_data!D:D,$C7,fincad_data!A:A,$D$1)</f>
        <v>4.7947993942157402E-2</v>
      </c>
      <c r="H7" s="130">
        <f ca="1">SUMIFS(INDIRECT("fincad_data!"&amp;H$3),fincad_data!$C:$C,$C7,fincad_data!$D:$D,$C7,fincad_data!$B:$B,$D$2,fincad_data!D:D,$C7,fincad_data!A:A,$D$1)</f>
        <v>1.2345583816730201E-2</v>
      </c>
      <c r="I7" s="130">
        <f ca="1">SUMIFS(INDIRECT("fincad_data!"&amp;I$3),fincad_data!$C:$C,$C7,fincad_data!$D:$D,$C7,fincad_data!$B:$B,$D$2,fincad_data!D:D,$C7,fincad_data!A:A,$D$1)</f>
        <v>1.3416391707499401E-2</v>
      </c>
      <c r="J7" s="129">
        <f ca="1">SUMIFS(INDIRECT("fincad_data!"&amp;J$3),fincad_data!$C:$C,$C7,fincad_data!$D:$D,$C7,fincad_data!$B:$B,$D$2,fincad_data!D:D,$C7,fincad_data!A:A,$D$1)</f>
        <v>-4.9326110394052637E-3</v>
      </c>
      <c r="K7" s="128">
        <f ca="1">SUMIFS(INDIRECT("fincad_data!"&amp;K$3),fincad_data!$C:$C,$C7,fincad_data!$D:$D,$C7,fincad_data!$B:$B,$D$2,fincad_data!D:D,$C7,fincad_data!A:A,$D$1)</f>
        <v>1.3524373167238313</v>
      </c>
      <c r="L7" s="128">
        <f ca="1">SUMIFS(INDIRECT("fincad_data!"&amp;L$3),fincad_data!$C:$C,$C7,fincad_data!$D:$D,$C7,fincad_data!$B:$B,$D$2,fincad_data!D:D,$C7,fincad_data!A:A,$D$1)</f>
        <v>1.3359617313799277</v>
      </c>
      <c r="W7" s="3">
        <v>43021</v>
      </c>
      <c r="X7" s="2">
        <v>1.3492</v>
      </c>
      <c r="Y7" s="2">
        <f t="shared" si="2"/>
        <v>-2.3689676462358431E-3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1.35715165834479</v>
      </c>
      <c r="E8" s="128">
        <f ca="1">SUMIFS(INDIRECT("fincad_data!"&amp;E$3),fincad_data!$C:$C,$C8,fincad_data!$D:$D,$C8,fincad_data!$B:$B,$D$2,fincad_data!D:D,$C8,fincad_data!A:A,$D$1)</f>
        <v>1.3518635284823799</v>
      </c>
      <c r="F8" s="129">
        <f ca="1">SUMIFS(INDIRECT("fincad_data!"&amp;F$3),fincad_data!$C:$C,$C8,fincad_data!$D:$D,$C8,fincad_data!$B:$B,$D$2,fincad_data!D:D,$C8,fincad_data!A:A,$D$1)</f>
        <v>5.01866449529089E-2</v>
      </c>
      <c r="G8" s="129">
        <f ca="1">SUMIFS(INDIRECT("fincad_data!"&amp;G$3),fincad_data!$C:$C,$C8,fincad_data!$D:$D,$C8,fincad_data!$B:$B,$D$2,fincad_data!D:D,$C8,fincad_data!A:A,$D$1)</f>
        <v>4.9717613736775197E-2</v>
      </c>
      <c r="H8" s="130">
        <f ca="1">SUMIFS(INDIRECT("fincad_data!"&amp;H$3),fincad_data!$C:$C,$C8,fincad_data!$D:$D,$C8,fincad_data!$B:$B,$D$2,fincad_data!D:D,$C8,fincad_data!A:A,$D$1)</f>
        <v>1.5300096392355201E-2</v>
      </c>
      <c r="I8" s="130">
        <f ca="1">SUMIFS(INDIRECT("fincad_data!"&amp;I$3),fincad_data!$C:$C,$C8,fincad_data!$D:$D,$C8,fincad_data!$B:$B,$D$2,fincad_data!D:D,$C8,fincad_data!A:A,$D$1)</f>
        <v>1.6972472864626498E-2</v>
      </c>
      <c r="J8" s="129">
        <f ca="1">SUMIFS(INDIRECT("fincad_data!"&amp;J$3),fincad_data!$C:$C,$C8,fincad_data!$D:$D,$C8,fincad_data!$B:$B,$D$2,fincad_data!D:D,$C8,fincad_data!A:A,$D$1)</f>
        <v>-5.31372440240983E-3</v>
      </c>
      <c r="K8" s="128">
        <f ca="1">SUMIFS(INDIRECT("fincad_data!"&amp;K$3),fincad_data!$C:$C,$C8,fincad_data!$D:$D,$C8,fincad_data!$B:$B,$D$2,fincad_data!D:D,$C8,fincad_data!A:A,$D$1)</f>
        <v>1.3496064783611439</v>
      </c>
      <c r="L8" s="128">
        <f ca="1">SUMIFS(INDIRECT("fincad_data!"&amp;L$3),fincad_data!$C:$C,$C8,fincad_data!$D:$D,$C8,fincad_data!$B:$B,$D$2,fincad_data!D:D,$C8,fincad_data!A:A,$D$1)</f>
        <v>1.3293019865861522</v>
      </c>
      <c r="W8" s="3">
        <v>43020</v>
      </c>
      <c r="X8" s="2">
        <v>1.3524</v>
      </c>
      <c r="Y8" s="2">
        <f t="shared" si="2"/>
        <v>-1.403923827594784E-3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1.35715165834479</v>
      </c>
      <c r="E9" s="128">
        <f ca="1">SUMIFS(INDIRECT("fincad_data!"&amp;E$3),fincad_data!$C:$C,$C9,fincad_data!$D:$D,$C9,fincad_data!$B:$B,$D$2,fincad_data!D:D,$C9,fincad_data!A:A,$D$1)</f>
        <v>1.34985484040024</v>
      </c>
      <c r="F9" s="129">
        <f ca="1">SUMIFS(INDIRECT("fincad_data!"&amp;F$3),fincad_data!$C:$C,$C9,fincad_data!$D:$D,$C9,fincad_data!$B:$B,$D$2,fincad_data!D:D,$C9,fincad_data!A:A,$D$1)</f>
        <v>5.1218290629546699E-2</v>
      </c>
      <c r="G9" s="129">
        <f ca="1">SUMIFS(INDIRECT("fincad_data!"&amp;G$3),fincad_data!$C:$C,$C9,fincad_data!$D:$D,$C9,fincad_data!$B:$B,$D$2,fincad_data!D:D,$C9,fincad_data!A:A,$D$1)</f>
        <v>5.0598910599762702E-2</v>
      </c>
      <c r="H9" s="130">
        <f ca="1">SUMIFS(INDIRECT("fincad_data!"&amp;H$3),fincad_data!$C:$C,$C9,fincad_data!$D:$D,$C9,fincad_data!$B:$B,$D$2,fincad_data!D:D,$C9,fincad_data!A:A,$D$1)</f>
        <v>1.7637204880152801E-2</v>
      </c>
      <c r="I9" s="130">
        <f ca="1">SUMIFS(INDIRECT("fincad_data!"&amp;I$3),fincad_data!$C:$C,$C9,fincad_data!$D:$D,$C9,fincad_data!$B:$B,$D$2,fincad_data!D:D,$C9,fincad_data!A:A,$D$1)</f>
        <v>1.9891270093489299E-2</v>
      </c>
      <c r="J9" s="129">
        <f ca="1">SUMIFS(INDIRECT("fincad_data!"&amp;J$3),fincad_data!$C:$C,$C9,fincad_data!$D:$D,$C9,fincad_data!$B:$B,$D$2,fincad_data!D:D,$C9,fincad_data!A:A,$D$1)</f>
        <v>-5.4925650286026251E-3</v>
      </c>
      <c r="K9" s="128">
        <f ca="1">SUMIFS(INDIRECT("fincad_data!"&amp;K$3),fincad_data!$C:$C,$C9,fincad_data!$D:$D,$C9,fincad_data!$B:$B,$D$2,fincad_data!D:D,$C9,fincad_data!A:A,$D$1)</f>
        <v>1.3468190224929786</v>
      </c>
      <c r="L9" s="128">
        <f ca="1">SUMIFS(INDIRECT("fincad_data!"&amp;L$3),fincad_data!$C:$C,$C9,fincad_data!$D:$D,$C9,fincad_data!$B:$B,$D$2,fincad_data!D:D,$C9,fincad_data!A:A,$D$1)</f>
        <v>1.3235281838195403</v>
      </c>
      <c r="W9" s="3">
        <v>43019</v>
      </c>
      <c r="X9" s="2">
        <v>1.3543000000000001</v>
      </c>
      <c r="Y9" s="2">
        <f t="shared" si="2"/>
        <v>-1.3282174325739491E-3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1.35715165834479</v>
      </c>
      <c r="E10" s="128">
        <f ca="1">SUMIFS(INDIRECT("fincad_data!"&amp;E$3),fincad_data!$C:$C,$C10,fincad_data!$D:$D,$C10,fincad_data!$B:$B,$D$2,fincad_data!D:D,$C10,fincad_data!A:A,$D$1)</f>
        <v>1.344193</v>
      </c>
      <c r="F10" s="129">
        <f ca="1">SUMIFS(INDIRECT("fincad_data!"&amp;F$3),fincad_data!$C:$C,$C10,fincad_data!$D:$D,$C10,fincad_data!$B:$B,$D$2,fincad_data!D:D,$C10,fincad_data!A:A,$D$1)</f>
        <v>5.4609776978075703E-2</v>
      </c>
      <c r="G10" s="129">
        <f ca="1">SUMIFS(INDIRECT("fincad_data!"&amp;G$3),fincad_data!$C:$C,$C10,fincad_data!$D:$D,$C10,fincad_data!$B:$B,$D$2,fincad_data!D:D,$C10,fincad_data!A:A,$D$1)</f>
        <v>5.3554478087508101E-2</v>
      </c>
      <c r="H10" s="130">
        <f ca="1">SUMIFS(INDIRECT("fincad_data!"&amp;H$3),fincad_data!$C:$C,$C10,fincad_data!$D:$D,$C10,fincad_data!$B:$B,$D$2,fincad_data!D:D,$C10,fincad_data!A:A,$D$1)</f>
        <v>2.5531127274730499E-2</v>
      </c>
      <c r="I10" s="130">
        <f ca="1">SUMIFS(INDIRECT("fincad_data!"&amp;I$3),fincad_data!$C:$C,$C10,fincad_data!$D:$D,$C10,fincad_data!$B:$B,$D$2,fincad_data!D:D,$C10,fincad_data!A:A,$D$1)</f>
        <v>2.9247524102228598E-2</v>
      </c>
      <c r="J10" s="129">
        <f ca="1">SUMIFS(INDIRECT("fincad_data!"&amp;J$3),fincad_data!$C:$C,$C10,fincad_data!$D:$D,$C10,fincad_data!$B:$B,$D$2,fincad_data!D:D,$C10,fincad_data!A:A,$D$1)</f>
        <v>-4.939243876697752E-3</v>
      </c>
      <c r="K10" s="128">
        <f ca="1">SUMIFS(INDIRECT("fincad_data!"&amp;K$3),fincad_data!$C:$C,$C10,fincad_data!$D:$D,$C10,fincad_data!$B:$B,$D$2,fincad_data!D:D,$C10,fincad_data!A:A,$D$1)</f>
        <v>1.3392159421213654</v>
      </c>
      <c r="L10" s="128">
        <f ca="1">SUMIFS(INDIRECT("fincad_data!"&amp;L$3),fincad_data!$C:$C,$C10,fincad_data!$D:$D,$C10,fincad_data!$B:$B,$D$2,fincad_data!D:D,$C10,fincad_data!A:A,$D$1)</f>
        <v>1.3059958547604822</v>
      </c>
      <c r="W10" s="3">
        <v>43018</v>
      </c>
      <c r="X10" s="2">
        <v>1.3561000000000001</v>
      </c>
      <c r="Y10" s="2">
        <f t="shared" si="2"/>
        <v>-5.2952980981843195E-3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1.3633</v>
      </c>
      <c r="Y11" s="2">
        <f t="shared" si="2"/>
        <v>-1.246197426976131E-3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1.365</v>
      </c>
      <c r="Y12" s="2">
        <f t="shared" si="2"/>
        <v>4.3965707456950344E-4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1.3644000000000001</v>
      </c>
      <c r="Y13" s="2">
        <f t="shared" si="2"/>
        <v>2.2011895306398121E-3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1.286059903199837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1.3613999999999999</v>
      </c>
      <c r="Y14" s="2">
        <f t="shared" si="2"/>
        <v>-5.1404443944487509E-4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0.18517232477945195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1.3620999999999999</v>
      </c>
      <c r="Y15" s="2">
        <f t="shared" si="2"/>
        <v>4.4059333948158821E-4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1.0725387776823643</v>
      </c>
      <c r="F16" s="123">
        <f ca="1">SUMIFS(INDIRECT("fincad_data!"&amp;$B16),fincad_data!$C:$C,$C16,fincad_data!$D:$D,F$13,fincad_data!$B:$B,$D$2,fincad_data!$A:$A,$D$1)</f>
        <v>1.5423368122961298</v>
      </c>
      <c r="G16" s="123"/>
      <c r="H16" s="123"/>
      <c r="I16" s="123"/>
      <c r="K16" s="159">
        <f ca="1">E16/$F16</f>
        <v>0.69539854662850131</v>
      </c>
      <c r="L16" s="159">
        <f ca="1">(F16-E16)/$F16</f>
        <v>0.30460145337149874</v>
      </c>
      <c r="M16" s="123"/>
      <c r="N16" s="123"/>
      <c r="O16" s="123"/>
      <c r="S16" s="17"/>
      <c r="W16" s="3">
        <v>43010</v>
      </c>
      <c r="X16" s="2">
        <v>1.3614999999999999</v>
      </c>
      <c r="Y16" s="2">
        <f t="shared" si="2"/>
        <v>2.868598193797707E-3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0.72820620749959009</v>
      </c>
      <c r="F17" s="124">
        <f ca="1">SUMIFS(INDIRECT("fincad_data!"&amp;$B17),fincad_data!$C:$C,$C16,fincad_data!$D:$D,F$13,fincad_data!$B:$B,$D$2,fincad_data!$A:$A,$D$1)</f>
        <v>0.20211580543955143</v>
      </c>
      <c r="G17" s="124"/>
      <c r="H17" s="124"/>
      <c r="I17" s="124"/>
      <c r="K17" s="160">
        <f ca="1">E17/$F17</f>
        <v>3.6029156943759215</v>
      </c>
      <c r="L17" s="160">
        <f ca="1">(F17-E17)/$F17</f>
        <v>-2.6029156943759215</v>
      </c>
      <c r="M17" s="124"/>
      <c r="N17" s="124"/>
      <c r="O17" s="124"/>
      <c r="S17" s="17"/>
      <c r="W17" s="3">
        <v>43007</v>
      </c>
      <c r="X17" s="2">
        <v>1.3575999999999999</v>
      </c>
      <c r="Y17" s="2">
        <f t="shared" si="2"/>
        <v>-1.4730794753031311E-4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1.0601071687126067</v>
      </c>
      <c r="F18" s="123">
        <f ca="1">SUMIFS(INDIRECT("fincad_data!"&amp;$B18),fincad_data!$C:$C,$C18,fincad_data!$D:$D,F$13,fincad_data!$B:$B,$D$2,fincad_data!$A:$A,$D$1)</f>
        <v>1.1447295706561933</v>
      </c>
      <c r="G18" s="123">
        <f ca="1">SUMIFS(INDIRECT("fincad_data!"&amp;$B18),fincad_data!$C:$C,$C18,fincad_data!$D:$D,G$13,fincad_data!$B:$B,$D$2,fincad_data!$A:$A,$D$1)</f>
        <v>1.7680832384349552</v>
      </c>
      <c r="H18" s="123"/>
      <c r="I18" s="123"/>
      <c r="K18" s="159">
        <f ca="1">E18/$G18</f>
        <v>0.59957989854084925</v>
      </c>
      <c r="L18" s="159">
        <f ca="1">(F18-E18)/$G18</f>
        <v>4.7861096188260552E-2</v>
      </c>
      <c r="M18" s="159">
        <f ca="1">(G18-F18)/$G18</f>
        <v>0.35255900527089012</v>
      </c>
      <c r="N18" s="123"/>
      <c r="O18" s="123"/>
      <c r="W18" s="3">
        <v>43006</v>
      </c>
      <c r="X18" s="2">
        <v>1.3578000000000001</v>
      </c>
      <c r="Y18" s="2">
        <f t="shared" si="2"/>
        <v>-1.1776830449909657E-3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0.82992463592412868</v>
      </c>
      <c r="F19" s="124">
        <f ca="1">SUMIFS(INDIRECT("fincad_data!"&amp;$B19),fincad_data!$C:$C,$C18,fincad_data!$D:$D,F$13,fincad_data!$B:$B,$D$2,fincad_data!$A:$A,$D$1)</f>
        <v>0.62076019342979549</v>
      </c>
      <c r="G19" s="124">
        <f ca="1">SUMIFS(INDIRECT("fincad_data!"&amp;$B19),fincad_data!$C:$C,$C18,fincad_data!$D:$D,G$13,fincad_data!$B:$B,$D$2,fincad_data!$A:$A,$D$1)</f>
        <v>0.23667848687926066</v>
      </c>
      <c r="H19" s="124"/>
      <c r="I19" s="124"/>
      <c r="K19" s="160">
        <f ca="1">E19/$G19</f>
        <v>3.5065486807320476</v>
      </c>
      <c r="L19" s="160">
        <f ca="1">(F19-E19)/$G19</f>
        <v>-0.88374928052094781</v>
      </c>
      <c r="M19" s="160">
        <f ca="1">(G19-F19)/$G19</f>
        <v>-1.6227994002110999</v>
      </c>
      <c r="N19" s="124"/>
      <c r="O19" s="124"/>
      <c r="W19" s="3">
        <v>43005</v>
      </c>
      <c r="X19" s="2">
        <v>1.3593999999999999</v>
      </c>
      <c r="Y19" s="2">
        <f t="shared" si="2"/>
        <v>3.6110433873880166E-3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1.042332953893139</v>
      </c>
      <c r="F20" s="123">
        <f ca="1">SUMIFS(INDIRECT("fincad_data!"&amp;$B20),fincad_data!$C:$C,$C20,fincad_data!$D:$D,F$13,fincad_data!$B:$B,$D$2,fincad_data!$A:$A,$D$1)</f>
        <v>1.1074030334808951</v>
      </c>
      <c r="G20" s="123">
        <f ca="1">SUMIFS(INDIRECT("fincad_data!"&amp;$B20),fincad_data!$C:$C,$C20,fincad_data!$D:$D,G$13,fincad_data!$B:$B,$D$2,fincad_data!$A:$A,$D$1)</f>
        <v>1.204565351888307</v>
      </c>
      <c r="H20" s="123">
        <f ca="1">SUMIFS(INDIRECT("fincad_data!"&amp;$B20),fincad_data!$C:$C,$C20,fincad_data!$D:$D,H$13,fincad_data!$B:$B,$D$2,fincad_data!$A:$A,$D$1)</f>
        <v>1.9323916964835015</v>
      </c>
      <c r="I20" s="123"/>
      <c r="K20" s="159">
        <f ca="1">E20/$H20</f>
        <v>0.53940045167340545</v>
      </c>
      <c r="L20" s="159">
        <f ca="1">(F20-E20)/$H20</f>
        <v>3.3673338436595625E-2</v>
      </c>
      <c r="M20" s="159">
        <f ca="1">(G20-F20)/$H20</f>
        <v>5.0280861061566623E-2</v>
      </c>
      <c r="N20" s="159">
        <f ca="1">(H20-G20)/$H20</f>
        <v>0.37664534882843226</v>
      </c>
      <c r="O20" s="123"/>
      <c r="W20" s="3">
        <v>43004</v>
      </c>
      <c r="X20" s="2">
        <v>1.3545</v>
      </c>
      <c r="Y20" s="2">
        <f t="shared" si="2"/>
        <v>2.5133070592364866E-3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0.88730296061974268</v>
      </c>
      <c r="F21" s="124">
        <f ca="1">SUMIFS(INDIRECT("fincad_data!"&amp;$B21),fincad_data!$C:$C,$C20,fincad_data!$D:$D,F$13,fincad_data!$B:$B,$D$2,fincad_data!$A:$A,$D$1)</f>
        <v>0.74777610791717852</v>
      </c>
      <c r="G21" s="124">
        <f ca="1">SUMIFS(INDIRECT("fincad_data!"&amp;$B21),fincad_data!$C:$C,$C20,fincad_data!$D:$D,G$13,fincad_data!$B:$B,$D$2,fincad_data!$A:$A,$D$1)</f>
        <v>0.57204997709332528</v>
      </c>
      <c r="H21" s="124">
        <f ca="1">SUMIFS(INDIRECT("fincad_data!"&amp;$B21),fincad_data!$C:$C,$C20,fincad_data!$D:$D,H$13,fincad_data!$B:$B,$D$2,fincad_data!$A:$A,$D$1)</f>
        <v>0.27227297519728005</v>
      </c>
      <c r="I21" s="124"/>
      <c r="K21" s="160">
        <f ca="1">E21/$H21</f>
        <v>3.2588726809072113</v>
      </c>
      <c r="L21" s="160">
        <f ca="1">(F21-E21)/$H21</f>
        <v>-0.51245208086284577</v>
      </c>
      <c r="M21" s="160">
        <f ca="1">(G21-F21)/$H21</f>
        <v>-0.64540423336736918</v>
      </c>
      <c r="N21" s="160">
        <f ca="1">(H21-G21)/$H21</f>
        <v>-1.1010163666769963</v>
      </c>
      <c r="O21" s="124"/>
      <c r="W21" s="3">
        <v>43003</v>
      </c>
      <c r="X21" s="2">
        <v>1.3511</v>
      </c>
      <c r="Y21" s="2">
        <f t="shared" si="2"/>
        <v>3.8561412262434524E-3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1.0273898098016685</v>
      </c>
      <c r="F22" s="123">
        <f ca="1">SUMIFS(INDIRECT("fincad_data!"&amp;$B22),fincad_data!$C:$C,$C22,fincad_data!$D:$D,F$13,fincad_data!$B:$B,$D$2,fincad_data!$A:$A,$D$1)</f>
        <v>1.0568804801534906</v>
      </c>
      <c r="G22" s="123">
        <f ca="1">SUMIFS(INDIRECT("fincad_data!"&amp;$B22),fincad_data!$C:$C,$C22,fincad_data!$D:$D,G$13,fincad_data!$B:$B,$D$2,fincad_data!$A:$A,$D$1)</f>
        <v>1.0875375119575459</v>
      </c>
      <c r="H22" s="123">
        <f ca="1">SUMIFS(INDIRECT("fincad_data!"&amp;$B22),fincad_data!$C:$C,$C22,fincad_data!$D:$D,H$13,fincad_data!$B:$B,$D$2,fincad_data!$A:$A,$D$1)</f>
        <v>1.1260268441249059</v>
      </c>
      <c r="I22" s="123">
        <f ca="1">SUMIFS(INDIRECT("fincad_data!"&amp;$B22),fincad_data!$C:$C,$C22,fincad_data!$D:$D,I$13,fincad_data!$B:$B,$D$2,fincad_data!$A:$A,$D$1)</f>
        <v>2.2836666103603713</v>
      </c>
      <c r="K22" s="159">
        <f ca="1">E22/$I22</f>
        <v>0.44988607581364182</v>
      </c>
      <c r="L22" s="159">
        <f ca="1">(F22-E22)/$I22</f>
        <v>1.2913737153238987E-2</v>
      </c>
      <c r="M22" s="159">
        <f ca="1">(G22-F22)/$I22</f>
        <v>1.3424477839704249E-2</v>
      </c>
      <c r="N22" s="159">
        <f ca="1">(H22-G22)/$I22</f>
        <v>1.6854181776247232E-2</v>
      </c>
      <c r="O22" s="159">
        <f ca="1">(I22-H22)/$I22</f>
        <v>0.50692152741716767</v>
      </c>
      <c r="W22" s="3">
        <v>43000</v>
      </c>
      <c r="X22" s="2">
        <v>1.3458999999999999</v>
      </c>
      <c r="Y22" s="2">
        <f t="shared" si="2"/>
        <v>-2.6712192183894019E-3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0.95012916290615324</v>
      </c>
      <c r="F23" s="124">
        <f ca="1">SUMIFS(INDIRECT("fincad_data!"&amp;$B23),fincad_data!$C:$C,$C22,fincad_data!$D:$D,F$13,fincad_data!$B:$B,$D$2,fincad_data!$A:$A,$D$1)</f>
        <v>0.89319124401065919</v>
      </c>
      <c r="G23" s="124">
        <f ca="1">SUMIFS(INDIRECT("fincad_data!"&amp;$B23),fincad_data!$C:$C,$C22,fincad_data!$D:$D,G$13,fincad_data!$B:$B,$D$2,fincad_data!$A:$A,$D$1)</f>
        <v>0.82594374417380523</v>
      </c>
      <c r="H23" s="124">
        <f ca="1">SUMIFS(INDIRECT("fincad_data!"&amp;$B23),fincad_data!$C:$C,$C22,fincad_data!$D:$D,H$13,fincad_data!$B:$B,$D$2,fincad_data!$A:$A,$D$1)</f>
        <v>0.74611332552670706</v>
      </c>
      <c r="I23" s="124">
        <f ca="1">SUMIFS(INDIRECT("fincad_data!"&amp;$B23),fincad_data!$C:$C,$C22,fincad_data!$D:$D,I$13,fincad_data!$B:$B,$D$2,fincad_data!$A:$A,$D$1)</f>
        <v>0.32642522832564819</v>
      </c>
      <c r="K23" s="161">
        <f ca="1">E23/$I23</f>
        <v>2.9107099588463359</v>
      </c>
      <c r="L23" s="161">
        <f ca="1">(F23-E23)/$I23</f>
        <v>-0.17442867142208648</v>
      </c>
      <c r="M23" s="161">
        <f ca="1">(G23-F23)/$I23</f>
        <v>-0.20601195618914156</v>
      </c>
      <c r="N23" s="161">
        <f ca="1">(H23-G23)/$I23</f>
        <v>-0.2445595858401538</v>
      </c>
      <c r="O23" s="161">
        <f ca="1">(I23-H23)/$I23</f>
        <v>-1.285709745394954</v>
      </c>
      <c r="W23" s="3">
        <v>42999</v>
      </c>
      <c r="X23" s="2">
        <v>1.3494999999999999</v>
      </c>
      <c r="Y23" s="2">
        <f t="shared" si="2"/>
        <v>6.6713615757778809E-4</v>
      </c>
    </row>
    <row r="24" spans="1:25" x14ac:dyDescent="0.25">
      <c r="A24" s="48"/>
      <c r="K24" s="16"/>
      <c r="W24" s="3">
        <v>42998</v>
      </c>
      <c r="X24" s="2">
        <v>1.3486</v>
      </c>
      <c r="Y24" s="2">
        <f t="shared" si="2"/>
        <v>9.6442753867964171E-4</v>
      </c>
    </row>
    <row r="25" spans="1:25" x14ac:dyDescent="0.25">
      <c r="A25" s="48"/>
      <c r="C25" s="41" t="s">
        <v>32</v>
      </c>
      <c r="D25" s="40">
        <f ca="1">D6</f>
        <v>1.35715165834479</v>
      </c>
      <c r="L25" s="71"/>
      <c r="W25" s="3">
        <v>42997</v>
      </c>
      <c r="X25" s="2">
        <v>1.3472999999999999</v>
      </c>
      <c r="Y25" s="2">
        <f t="shared" si="2"/>
        <v>-3.7104375031455771E-4</v>
      </c>
    </row>
    <row r="26" spans="1:25" x14ac:dyDescent="0.25">
      <c r="A26" s="48"/>
      <c r="L26" s="2"/>
      <c r="W26" s="3">
        <v>42996</v>
      </c>
      <c r="X26" s="2">
        <v>1.3477999999999999</v>
      </c>
      <c r="Y26" s="2">
        <f t="shared" si="2"/>
        <v>1.9309326460020763E-3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1.3452</v>
      </c>
      <c r="Y27" s="2">
        <f t="shared" si="2"/>
        <v>-1.2629547386546363E-3</v>
      </c>
    </row>
    <row r="28" spans="1:25" x14ac:dyDescent="0.25">
      <c r="A28" s="48"/>
      <c r="C28" s="8" t="s">
        <v>30</v>
      </c>
      <c r="D28" s="29">
        <f ca="1">E6</f>
        <v>1.3557072486650501</v>
      </c>
      <c r="L28" s="71"/>
      <c r="W28" s="3">
        <v>42992</v>
      </c>
      <c r="X28" s="2">
        <v>1.3469</v>
      </c>
      <c r="Y28" s="2">
        <f t="shared" si="2"/>
        <v>-2.8173209619492706E-3</v>
      </c>
    </row>
    <row r="29" spans="1:25" x14ac:dyDescent="0.25">
      <c r="A29" s="48"/>
      <c r="C29" s="11" t="s">
        <v>14</v>
      </c>
      <c r="D29" s="30">
        <f ca="1">E7</f>
        <v>1.35388551727435</v>
      </c>
      <c r="W29" s="3">
        <v>42991</v>
      </c>
      <c r="X29" s="2">
        <v>1.3507</v>
      </c>
      <c r="Y29" s="2">
        <f t="shared" si="2"/>
        <v>2.4461670401591208E-3</v>
      </c>
    </row>
    <row r="30" spans="1:25" x14ac:dyDescent="0.25">
      <c r="A30" s="48"/>
      <c r="C30" s="11" t="s">
        <v>8</v>
      </c>
      <c r="D30" s="30">
        <f ca="1">E8</f>
        <v>1.3518635284823799</v>
      </c>
      <c r="L30" s="71"/>
      <c r="W30" s="3">
        <v>42990</v>
      </c>
      <c r="X30" s="2">
        <v>1.3473999999999999</v>
      </c>
      <c r="Y30" s="2">
        <f t="shared" si="2"/>
        <v>3.7115392179031881E-4</v>
      </c>
    </row>
    <row r="31" spans="1:25" x14ac:dyDescent="0.25">
      <c r="A31" s="48"/>
      <c r="C31" s="11" t="s">
        <v>6</v>
      </c>
      <c r="D31" s="30">
        <f ca="1">E9</f>
        <v>1.34985484040024</v>
      </c>
      <c r="L31" s="1"/>
      <c r="W31" s="3">
        <v>42989</v>
      </c>
      <c r="X31" s="2">
        <v>1.3469</v>
      </c>
      <c r="Y31" s="2">
        <f t="shared" si="2"/>
        <v>3.7936594759813824E-3</v>
      </c>
    </row>
    <row r="32" spans="1:25" x14ac:dyDescent="0.25">
      <c r="A32" s="48"/>
      <c r="B32" s="48"/>
      <c r="C32" s="18" t="s">
        <v>67</v>
      </c>
      <c r="D32" s="31">
        <f ca="1">E10</f>
        <v>1.344193</v>
      </c>
      <c r="F32" s="4"/>
      <c r="G32" s="4"/>
      <c r="H32" s="4"/>
      <c r="L32" s="2"/>
      <c r="N32" s="74"/>
      <c r="W32" s="3">
        <v>42986</v>
      </c>
      <c r="X32" s="2">
        <v>1.3418000000000001</v>
      </c>
      <c r="Y32" s="2">
        <f t="shared" si="2"/>
        <v>1.4170118342253875E-3</v>
      </c>
    </row>
    <row r="33" spans="1:25" x14ac:dyDescent="0.25">
      <c r="A33" s="48"/>
      <c r="B33" s="48"/>
      <c r="L33" s="72"/>
      <c r="N33" s="75"/>
      <c r="W33" s="3">
        <v>42985</v>
      </c>
      <c r="X33" s="2">
        <v>1.3399000000000001</v>
      </c>
      <c r="Y33" s="2">
        <f t="shared" si="2"/>
        <v>-7.3614490147438129E-3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1.3498000000000001</v>
      </c>
      <c r="Y34" s="2">
        <f t="shared" si="2"/>
        <v>-2.5157245972471359E-3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1.3532</v>
      </c>
      <c r="Y35" s="2">
        <f t="shared" si="2"/>
        <v>-2.9515960035216868E-3</v>
      </c>
    </row>
    <row r="36" spans="1:25" x14ac:dyDescent="0.25">
      <c r="A36" s="48"/>
      <c r="B36" s="48"/>
      <c r="C36" s="49" t="s">
        <v>30</v>
      </c>
      <c r="D36" s="105">
        <f ca="1">AC2</f>
        <v>3.6749134185215075E-2</v>
      </c>
      <c r="E36" s="106">
        <f ca="1">$D$25-$D$25*D36*SQRT(B39)/SQRT($B$42)</f>
        <v>1.3323145327390868</v>
      </c>
      <c r="F36" s="106">
        <f ca="1">$D$25+$D$25*D36*SQRT(B39)/SQRT($B$42)</f>
        <v>1.3819887839504932</v>
      </c>
      <c r="G36" s="106">
        <f ca="1">IF(D28&gt;$D$25,F36,E36)/D28</f>
        <v>0.98274500933074027</v>
      </c>
      <c r="H36" s="106">
        <f ca="1">(D28-$D$25)/($D$25*D36*SQRT(B39)/SQRT($B$42))</f>
        <v>-5.8155267347371448E-2</v>
      </c>
      <c r="I36" s="106">
        <f ca="1">AF2</f>
        <v>2.6999999999999913E-2</v>
      </c>
      <c r="J36" s="106">
        <f ca="1">$D$25+IF(D28&gt;$D$25,I36,I36*-1)</f>
        <v>1.3301516583447901</v>
      </c>
      <c r="K36" s="107">
        <f ca="1">J36/D28</f>
        <v>0.98114962478409384</v>
      </c>
      <c r="L36" s="72"/>
      <c r="W36" s="3">
        <v>42982</v>
      </c>
      <c r="X36" s="2">
        <v>1.3572</v>
      </c>
      <c r="Y36" s="2">
        <f t="shared" si="2"/>
        <v>1.4737307520599501E-4</v>
      </c>
    </row>
    <row r="37" spans="1:25" x14ac:dyDescent="0.25">
      <c r="A37" s="48"/>
      <c r="B37" s="48"/>
      <c r="C37" s="50" t="s">
        <v>14</v>
      </c>
      <c r="D37" s="108">
        <f ca="1">AC3</f>
        <v>3.7234757150549719E-2</v>
      </c>
      <c r="E37" s="109">
        <f ca="1">$D$25-$D$25*D37*SQRT(B40)/SQRT($B$42)</f>
        <v>1.3214192811710499</v>
      </c>
      <c r="F37" s="109">
        <f ca="1">$D$25+$D$25*D37*SQRT(B40)/SQRT($B$42)</f>
        <v>1.3928840355185301</v>
      </c>
      <c r="G37" s="109">
        <f ca="1">IF(D29&gt;$D$25,F37,E37)/D29</f>
        <v>0.97601995464973923</v>
      </c>
      <c r="H37" s="109">
        <f ca="1">(D29-$D$25)/($D$25*D37*SQRT(B40)/SQRT($B$42))</f>
        <v>-9.1405647448507529E-2</v>
      </c>
      <c r="I37" s="109">
        <f ca="1">AF3</f>
        <v>7.1799999999999864E-2</v>
      </c>
      <c r="J37" s="109">
        <f ca="1">$D$25+IF(D29&gt;$D$25,I37,I37*-1)</f>
        <v>1.2853516583447901</v>
      </c>
      <c r="K37" s="110">
        <f ca="1">J37/D29</f>
        <v>0.94937987144767411</v>
      </c>
      <c r="L37" s="73"/>
      <c r="W37" s="3">
        <v>42979</v>
      </c>
      <c r="X37" s="2">
        <v>1.357</v>
      </c>
      <c r="Y37" s="2">
        <f t="shared" si="2"/>
        <v>8.1094036660550194E-4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3.9349014766385762E-2</v>
      </c>
      <c r="E38" s="109">
        <f ca="1">$D$25-$D$25*D38*SQRT(B41)/SQRT($B$42)</f>
        <v>1.3112130214645004</v>
      </c>
      <c r="F38" s="109">
        <f ca="1">$D$25+$D$25*D38*SQRT(B41)/SQRT($B$42)</f>
        <v>1.4030902952250797</v>
      </c>
      <c r="G38" s="109">
        <f ca="1">IF(D30&gt;$D$25,F38,E38)/D30</f>
        <v>0.96993002166164333</v>
      </c>
      <c r="H38" s="109">
        <f ca="1">(D30-$D$25)/($D$25*D38*SQRT(B41)/SQRT($B$42))</f>
        <v>-0.11511290324504668</v>
      </c>
      <c r="I38" s="109">
        <f ca="1">AF4</f>
        <v>8.4099999999999842E-2</v>
      </c>
      <c r="J38" s="109">
        <f ca="1">$D$25+IF(D30&gt;$D$25,I38,I38*-1)</f>
        <v>1.2730516583447902</v>
      </c>
      <c r="K38" s="110">
        <f ca="1">J38/D30</f>
        <v>0.94170131194672813</v>
      </c>
      <c r="W38" s="3">
        <v>42978</v>
      </c>
      <c r="X38" s="2">
        <v>1.3559000000000001</v>
      </c>
      <c r="Y38" s="2">
        <f t="shared" si="2"/>
        <v>-1.8420960888193847E-3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4.9870194927297565E-2</v>
      </c>
      <c r="E39" s="109">
        <f ca="1">$D$25-$D$25*D39*SQRT(B42)/SQRT($B$42)</f>
        <v>1.2894702405972303</v>
      </c>
      <c r="F39" s="109">
        <f ca="1">$D$25+$D$25*D39*SQRT(B42)/SQRT($B$42)</f>
        <v>1.4248330760923498</v>
      </c>
      <c r="G39" s="109">
        <f ca="1">IF(D31&gt;$D$25,F39,E39)/D31</f>
        <v>0.95526585674567399</v>
      </c>
      <c r="H39" s="109">
        <f ca="1">(D31-$D$25)/($D$25*D39*SQRT(B42)/SQRT($B$42))</f>
        <v>-0.107811245499702</v>
      </c>
      <c r="I39" s="109">
        <f ca="1">AF5</f>
        <v>0.11099999999999999</v>
      </c>
      <c r="J39" s="109">
        <f ca="1">$D$25+IF(D31&gt;$D$25,I39,I39*-1)</f>
        <v>1.24615165834479</v>
      </c>
      <c r="K39" s="110">
        <f ca="1">J39/D31</f>
        <v>0.92317456740407633</v>
      </c>
      <c r="L39" s="72"/>
      <c r="W39" s="3">
        <v>42977</v>
      </c>
      <c r="X39" s="2">
        <v>1.3584000000000001</v>
      </c>
      <c r="Y39" s="2">
        <f t="shared" si="2"/>
        <v>2.5060822432816056E-3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5.7903984480216455E-2</v>
      </c>
      <c r="E40" s="112">
        <f ca="1">$D$25-$D$25*D40*SQRT(B43)/SQRT($B$42)</f>
        <v>1.2460164088281194</v>
      </c>
      <c r="F40" s="112">
        <f ca="1">$D$25+$D$25*D40*SQRT(B43)/SQRT($B$42)</f>
        <v>1.4682869078614607</v>
      </c>
      <c r="G40" s="112">
        <f ca="1">IF(D32&gt;$D$25,F40,E40)/D32</f>
        <v>0.92696242937444207</v>
      </c>
      <c r="H40" s="112">
        <f ca="1">(D32-$D$25)/($D$25*D40*SQRT(B43)/SQRT($B$42))</f>
        <v>-0.1166025936968469</v>
      </c>
      <c r="I40" s="112">
        <f ca="1">AF6</f>
        <v>0.11360000000000015</v>
      </c>
      <c r="J40" s="112">
        <f ca="1">$D$25+IF(D32&gt;$D$25,I40,I40*-1)</f>
        <v>1.2435516583447899</v>
      </c>
      <c r="K40" s="113">
        <f ca="1">J40/D32</f>
        <v>0.9251288009569979</v>
      </c>
      <c r="L40" s="72"/>
      <c r="W40" s="3">
        <v>42976</v>
      </c>
      <c r="X40" s="2">
        <v>1.355</v>
      </c>
      <c r="Y40" s="2">
        <f t="shared" si="2"/>
        <v>1.0337444618423535E-3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1.3536000000000001</v>
      </c>
      <c r="Y41" s="2">
        <f t="shared" si="2"/>
        <v>-1.6239761449061865E-3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1.3557999999999999</v>
      </c>
      <c r="Y42" s="2">
        <f t="shared" si="2"/>
        <v>-4.4890975780464614E-3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1.3618999999999999</v>
      </c>
      <c r="Y43" s="2">
        <f t="shared" si="2"/>
        <v>5.1411994816097048E-4</v>
      </c>
    </row>
    <row r="44" spans="1:25" x14ac:dyDescent="0.25">
      <c r="A44" s="48"/>
      <c r="C44" s="49" t="s">
        <v>30</v>
      </c>
      <c r="D44" s="108">
        <f ca="1">G6</f>
        <v>4.5871684351899797E-2</v>
      </c>
      <c r="E44" s="109">
        <f ca="1">$D$25-$D$25*D44*SQRT(B47)/SQRT($B$42)</f>
        <v>1.3261490017855595</v>
      </c>
      <c r="F44" s="109">
        <f ca="1">$D$25+$D$25*D44*SQRT(B47)/SQRT($B$50)</f>
        <v>1.3881543149040205</v>
      </c>
      <c r="G44" s="109">
        <f ca="1">IF(D28&gt;$D$25,F44,E44)/D28</f>
        <v>0.97819717574823306</v>
      </c>
      <c r="H44" s="109">
        <f ca="1">(D28-$D$25)/($D$25*D44*SQRT(B47)/SQRT($B$50))</f>
        <v>-4.6589868096637684E-2</v>
      </c>
      <c r="I44" s="116">
        <f ca="1">D44/D36</f>
        <v>1.2482385059932897</v>
      </c>
      <c r="W44" s="3">
        <v>42970</v>
      </c>
      <c r="X44" s="2">
        <v>1.3612</v>
      </c>
      <c r="Y44" s="2">
        <f t="shared" si="2"/>
        <v>-8.811867217279278E-4</v>
      </c>
    </row>
    <row r="45" spans="1:25" x14ac:dyDescent="0.25">
      <c r="A45" s="48"/>
      <c r="C45" s="50" t="s">
        <v>14</v>
      </c>
      <c r="D45" s="108">
        <f ca="1">G7</f>
        <v>4.7947993942157402E-2</v>
      </c>
      <c r="E45" s="109">
        <f ca="1">$D$25-$D$25*D45*SQRT(B48)/SQRT($B$42)</f>
        <v>1.3111383112632427</v>
      </c>
      <c r="F45" s="109">
        <f ca="1">$D$25+$D$25*D45*SQRT(B48)/SQRT($B$50)</f>
        <v>1.4031650054263374</v>
      </c>
      <c r="G45" s="109">
        <f ca="1">IF(D29&gt;$D$25,F45,E45)/D29</f>
        <v>0.96842627721052343</v>
      </c>
      <c r="H45" s="109">
        <f ca="1">(D29-$D$25)/($D$25*D45*SQRT(B48)/SQRT($B$50))</f>
        <v>-7.0982470904617054E-2</v>
      </c>
      <c r="I45" s="116">
        <f ca="1">D45/D37</f>
        <v>1.2877214090128561</v>
      </c>
      <c r="W45" s="3">
        <v>42969</v>
      </c>
      <c r="X45" s="2">
        <v>1.3624000000000001</v>
      </c>
      <c r="Y45" s="2">
        <f t="shared" si="2"/>
        <v>1.1750882668264812E-3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4.9717613736775197E-2</v>
      </c>
      <c r="E46" s="109">
        <f ca="1">$D$25-$D$25*D46*SQRT(B49)/SQRT($B$42)</f>
        <v>1.2991080346970816</v>
      </c>
      <c r="F46" s="109">
        <f ca="1">$D$25+$D$25*D46*SQRT(B49)/SQRT($B$50)</f>
        <v>1.4151952819924984</v>
      </c>
      <c r="G46" s="109">
        <f ca="1">IF(D30&gt;$D$25,F46,E46)/D30</f>
        <v>0.96097572523128694</v>
      </c>
      <c r="H46" s="109">
        <f ca="1">(D30-$D$25)/($D$25*D46*SQRT(B49)/SQRT($B$50))</f>
        <v>-9.1106128978198142E-2</v>
      </c>
      <c r="I46" s="116">
        <f ca="1">D46/D38</f>
        <v>1.2635033947342158</v>
      </c>
      <c r="W46" s="3">
        <v>42968</v>
      </c>
      <c r="X46" s="2">
        <v>1.3608</v>
      </c>
      <c r="Y46" s="2">
        <f t="shared" si="2"/>
        <v>-1.4686447051595398E-3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5.0598910599762702E-2</v>
      </c>
      <c r="E47" s="109">
        <f ca="1">$D$25-$D$25*D47*SQRT(B50)/SQRT($B$42)</f>
        <v>1.2884812629138822</v>
      </c>
      <c r="F47" s="109">
        <f ca="1">$D$25+$D$25*D47*SQRT(B50)/SQRT($B$50)</f>
        <v>1.4258220537756978</v>
      </c>
      <c r="G47" s="109">
        <f ca="1">IF(D31&gt;$D$25,F47,E47)/D31</f>
        <v>0.95453320190476176</v>
      </c>
      <c r="H47" s="109">
        <f ca="1">(D31-$D$25)/($D$25*D47*SQRT(B50)/SQRT($B$50))</f>
        <v>-0.10625856890385475</v>
      </c>
      <c r="I47" s="116">
        <f ca="1">D47/D39</f>
        <v>1.0146122483284352</v>
      </c>
      <c r="W47" s="3">
        <v>42965</v>
      </c>
      <c r="X47" s="2">
        <v>1.3628</v>
      </c>
      <c r="Y47" s="2">
        <f t="shared" si="2"/>
        <v>-2.7844965598664631E-3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5.3554478087508101E-2</v>
      </c>
      <c r="E48" s="112">
        <f ca="1">$D$25-$D$25*D48*SQRT(B51)/SQRT($B$42)</f>
        <v>1.2543644263707316</v>
      </c>
      <c r="F48" s="112">
        <f ca="1">$D$25+$D$25*D48*SQRT(B51)/SQRT($B$50)</f>
        <v>1.4599388903188484</v>
      </c>
      <c r="G48" s="112">
        <f ca="1">IF(D32&gt;$D$25,F48,E48)/D32</f>
        <v>0.93317286012554124</v>
      </c>
      <c r="H48" s="112">
        <f ca="1">(D32-$D$25)/($D$25*D48*SQRT(B51)/SQRT($B$50))</f>
        <v>-0.12607264633860929</v>
      </c>
      <c r="I48" s="117">
        <f ca="1">D48/D40</f>
        <v>0.9248841607058248</v>
      </c>
      <c r="W48" s="3">
        <v>42964</v>
      </c>
      <c r="X48" s="2">
        <v>1.3666</v>
      </c>
      <c r="Y48" s="2">
        <f t="shared" si="2"/>
        <v>3.004655809278878E-3</v>
      </c>
    </row>
    <row r="49" spans="2:25" x14ac:dyDescent="0.25">
      <c r="B49" s="58">
        <f>B41</f>
        <v>185</v>
      </c>
      <c r="W49" s="3">
        <v>42963</v>
      </c>
      <c r="X49" s="2">
        <v>1.3625</v>
      </c>
      <c r="Y49" s="2">
        <f t="shared" si="2"/>
        <v>-3.2241546212080875E-3</v>
      </c>
    </row>
    <row r="50" spans="2:25" x14ac:dyDescent="0.25">
      <c r="B50" s="58">
        <f>B42</f>
        <v>250</v>
      </c>
      <c r="W50" s="3">
        <v>42962</v>
      </c>
      <c r="X50" s="2">
        <v>1.3669</v>
      </c>
      <c r="Y50" s="2">
        <f t="shared" si="2"/>
        <v>3.0039953717958309E-3</v>
      </c>
    </row>
    <row r="51" spans="2:25" x14ac:dyDescent="0.25">
      <c r="B51" s="58">
        <v>500</v>
      </c>
      <c r="W51" s="3">
        <v>42961</v>
      </c>
      <c r="X51" s="2">
        <v>1.3628</v>
      </c>
      <c r="Y51" s="2">
        <f t="shared" si="2"/>
        <v>1.3951612205395118E-3</v>
      </c>
    </row>
    <row r="52" spans="2:25" x14ac:dyDescent="0.25">
      <c r="W52" s="3">
        <v>42958</v>
      </c>
      <c r="X52" s="2">
        <v>1.3609</v>
      </c>
      <c r="Y52" s="2">
        <f t="shared" si="2"/>
        <v>-1.9820156974760866E-3</v>
      </c>
    </row>
    <row r="53" spans="2:25" x14ac:dyDescent="0.25">
      <c r="W53" s="3">
        <v>42957</v>
      </c>
      <c r="X53" s="2">
        <v>1.3635999999999999</v>
      </c>
      <c r="Y53" s="2">
        <f t="shared" si="2"/>
        <v>-7.3332600040347564E-5</v>
      </c>
    </row>
    <row r="54" spans="2:25" x14ac:dyDescent="0.25">
      <c r="W54" s="3">
        <v>42956</v>
      </c>
      <c r="X54" s="2">
        <v>1.3637000000000001</v>
      </c>
      <c r="Y54" s="2">
        <f t="shared" si="2"/>
        <v>3.6671678873699922E-4</v>
      </c>
    </row>
    <row r="55" spans="2:25" x14ac:dyDescent="0.25">
      <c r="B55" s="58"/>
      <c r="W55" s="3">
        <v>42955</v>
      </c>
      <c r="X55" s="2">
        <v>1.3632</v>
      </c>
      <c r="Y55" s="2">
        <f t="shared" si="2"/>
        <v>2.9347028823974977E-4</v>
      </c>
    </row>
    <row r="56" spans="2:25" x14ac:dyDescent="0.25">
      <c r="B56" s="64"/>
      <c r="W56" s="3">
        <v>42954</v>
      </c>
      <c r="X56" s="2">
        <v>1.3628</v>
      </c>
      <c r="Y56" s="2">
        <f t="shared" si="2"/>
        <v>1.2482104487835967E-3</v>
      </c>
    </row>
    <row r="57" spans="2:25" x14ac:dyDescent="0.25">
      <c r="W57" s="3">
        <v>42951</v>
      </c>
      <c r="X57" s="2">
        <v>1.3611</v>
      </c>
      <c r="Y57" s="2">
        <f t="shared" si="2"/>
        <v>1.7648361077500555E-3</v>
      </c>
    </row>
    <row r="58" spans="2:25" x14ac:dyDescent="0.25">
      <c r="W58" s="3">
        <v>42950</v>
      </c>
      <c r="X58" s="2">
        <v>1.3587</v>
      </c>
      <c r="Y58" s="2">
        <f t="shared" si="2"/>
        <v>-1.471886961738756E-4</v>
      </c>
    </row>
    <row r="59" spans="2:25" x14ac:dyDescent="0.25">
      <c r="W59" s="3">
        <v>42949</v>
      </c>
      <c r="X59" s="2">
        <v>1.3589</v>
      </c>
      <c r="Y59" s="2">
        <f t="shared" si="2"/>
        <v>7.3616022170277119E-4</v>
      </c>
    </row>
    <row r="60" spans="2:25" x14ac:dyDescent="0.25">
      <c r="W60" s="3">
        <v>42948</v>
      </c>
      <c r="X60" s="2">
        <v>1.3578999999999999</v>
      </c>
      <c r="Y60" s="2">
        <f t="shared" si="2"/>
        <v>1.916556682778752E-3</v>
      </c>
    </row>
    <row r="61" spans="2:25" x14ac:dyDescent="0.25">
      <c r="W61" s="3">
        <v>42947</v>
      </c>
      <c r="X61" s="2">
        <v>1.3552999999999999</v>
      </c>
      <c r="Y61" s="2">
        <f t="shared" si="2"/>
        <v>-1.1061540156684082E-3</v>
      </c>
    </row>
    <row r="62" spans="2:25" x14ac:dyDescent="0.25">
      <c r="W62" s="3">
        <v>42944</v>
      </c>
      <c r="X62" s="2">
        <v>1.3568</v>
      </c>
      <c r="Y62" s="2">
        <f t="shared" si="2"/>
        <v>-1.914439874899195E-3</v>
      </c>
    </row>
    <row r="63" spans="2:25" x14ac:dyDescent="0.25">
      <c r="W63" s="3">
        <v>42943</v>
      </c>
      <c r="X63" s="2">
        <v>1.3593999999999999</v>
      </c>
      <c r="Y63" s="2">
        <f t="shared" si="2"/>
        <v>1.545993608618311E-3</v>
      </c>
    </row>
    <row r="64" spans="2:25" x14ac:dyDescent="0.25">
      <c r="W64" s="3">
        <v>42942</v>
      </c>
      <c r="X64" s="2">
        <v>1.3573</v>
      </c>
      <c r="Y64" s="2">
        <f t="shared" si="2"/>
        <v>-3.6770154680957883E-3</v>
      </c>
    </row>
    <row r="65" spans="11:25" x14ac:dyDescent="0.25">
      <c r="W65" s="3">
        <v>42941</v>
      </c>
      <c r="X65" s="2">
        <v>1.3623000000000001</v>
      </c>
      <c r="Y65" s="2">
        <f t="shared" si="2"/>
        <v>1.4682131871933616E-4</v>
      </c>
    </row>
    <row r="66" spans="11:25" x14ac:dyDescent="0.25">
      <c r="W66" s="3">
        <v>42940</v>
      </c>
      <c r="X66" s="2">
        <v>1.3620999999999999</v>
      </c>
      <c r="Y66" s="2">
        <f t="shared" si="2"/>
        <v>-5.1378033351565664E-4</v>
      </c>
    </row>
    <row r="67" spans="11:25" x14ac:dyDescent="0.25">
      <c r="K67" s="48"/>
      <c r="W67" s="3">
        <v>42937</v>
      </c>
      <c r="X67" s="2">
        <v>1.3628</v>
      </c>
      <c r="Y67" s="2">
        <f t="shared" si="2"/>
        <v>-2.4917565109374858E-3</v>
      </c>
    </row>
    <row r="68" spans="11:25" x14ac:dyDescent="0.25">
      <c r="W68" s="3">
        <v>42936</v>
      </c>
      <c r="X68" s="2">
        <v>1.3662000000000001</v>
      </c>
      <c r="Y68" s="2">
        <f t="shared" si="2"/>
        <v>-1.6090108057006626E-3</v>
      </c>
    </row>
    <row r="69" spans="11:25" x14ac:dyDescent="0.25">
      <c r="W69" s="3">
        <v>42935</v>
      </c>
      <c r="X69" s="2">
        <v>1.3684000000000001</v>
      </c>
      <c r="Y69" s="2">
        <f t="shared" si="2"/>
        <v>1.389447735326835E-3</v>
      </c>
    </row>
    <row r="70" spans="11:25" x14ac:dyDescent="0.25">
      <c r="W70" s="3">
        <v>42934</v>
      </c>
      <c r="X70" s="2">
        <v>1.3665</v>
      </c>
      <c r="Y70" s="2">
        <f t="shared" ref="Y70:Y133" si="3">LN(X70/X71)</f>
        <v>-2.0469339700652238E-3</v>
      </c>
    </row>
    <row r="71" spans="11:25" x14ac:dyDescent="0.25">
      <c r="W71" s="3">
        <v>42933</v>
      </c>
      <c r="X71" s="2">
        <v>1.3693</v>
      </c>
      <c r="Y71" s="2">
        <f t="shared" si="3"/>
        <v>-1.8969799939313244E-3</v>
      </c>
    </row>
    <row r="72" spans="11:25" x14ac:dyDescent="0.25">
      <c r="W72" s="3">
        <v>42930</v>
      </c>
      <c r="X72" s="2">
        <v>1.3719000000000001</v>
      </c>
      <c r="Y72" s="2">
        <f t="shared" si="3"/>
        <v>-1.6751032648563186E-3</v>
      </c>
    </row>
    <row r="73" spans="11:25" x14ac:dyDescent="0.25">
      <c r="W73" s="3">
        <v>42929</v>
      </c>
      <c r="X73" s="2">
        <v>1.3742000000000001</v>
      </c>
      <c r="Y73" s="2">
        <f t="shared" si="3"/>
        <v>-2.3985184300938114E-3</v>
      </c>
    </row>
    <row r="74" spans="11:25" x14ac:dyDescent="0.25">
      <c r="W74" s="3">
        <v>42928</v>
      </c>
      <c r="X74" s="2">
        <v>1.3774999999999999</v>
      </c>
      <c r="Y74" s="2">
        <f t="shared" si="3"/>
        <v>-3.2614633005457537E-3</v>
      </c>
    </row>
    <row r="75" spans="11:25" x14ac:dyDescent="0.25">
      <c r="W75" s="3">
        <v>42927</v>
      </c>
      <c r="X75" s="2">
        <v>1.3820000000000001</v>
      </c>
      <c r="Y75" s="2">
        <f t="shared" si="3"/>
        <v>-2.0239995343841999E-3</v>
      </c>
    </row>
    <row r="76" spans="11:25" x14ac:dyDescent="0.25">
      <c r="W76" s="3">
        <v>42926</v>
      </c>
      <c r="X76" s="2">
        <v>1.3848</v>
      </c>
      <c r="Y76" s="2">
        <f t="shared" si="3"/>
        <v>1.8792922047054321E-3</v>
      </c>
    </row>
    <row r="77" spans="11:25" x14ac:dyDescent="0.25">
      <c r="W77" s="3">
        <v>42923</v>
      </c>
      <c r="X77" s="2">
        <v>1.3822000000000001</v>
      </c>
      <c r="Y77" s="2">
        <f t="shared" si="3"/>
        <v>0</v>
      </c>
    </row>
    <row r="78" spans="11:25" x14ac:dyDescent="0.25">
      <c r="W78" s="3">
        <v>42922</v>
      </c>
      <c r="X78" s="2">
        <v>1.3822000000000001</v>
      </c>
      <c r="Y78" s="2">
        <f t="shared" si="3"/>
        <v>1.0133913281304616E-3</v>
      </c>
    </row>
    <row r="79" spans="11:25" x14ac:dyDescent="0.25">
      <c r="W79" s="3">
        <v>42921</v>
      </c>
      <c r="X79" s="2">
        <v>1.3808</v>
      </c>
      <c r="Y79" s="2">
        <f t="shared" si="3"/>
        <v>-1.519702141449175E-3</v>
      </c>
    </row>
    <row r="80" spans="11:25" x14ac:dyDescent="0.25">
      <c r="W80" s="3">
        <v>42920</v>
      </c>
      <c r="X80" s="2">
        <v>1.3829</v>
      </c>
      <c r="Y80" s="2">
        <f t="shared" si="3"/>
        <v>1.4463407604041245E-4</v>
      </c>
    </row>
    <row r="81" spans="23:25" x14ac:dyDescent="0.25">
      <c r="W81" s="3">
        <v>42919</v>
      </c>
      <c r="X81" s="2">
        <v>1.3827</v>
      </c>
      <c r="Y81" s="2">
        <f t="shared" si="3"/>
        <v>4.7120316261929154E-3</v>
      </c>
    </row>
    <row r="82" spans="23:25" x14ac:dyDescent="0.25">
      <c r="W82" s="3">
        <v>42916</v>
      </c>
      <c r="X82" s="2">
        <v>1.3761999999999999</v>
      </c>
      <c r="Y82" s="2">
        <f t="shared" si="3"/>
        <v>-2.1775431410492544E-3</v>
      </c>
    </row>
    <row r="83" spans="23:25" x14ac:dyDescent="0.25">
      <c r="W83" s="3">
        <v>42915</v>
      </c>
      <c r="X83" s="2">
        <v>1.3792</v>
      </c>
      <c r="Y83" s="2">
        <f t="shared" si="3"/>
        <v>-2.1728117478653896E-3</v>
      </c>
    </row>
    <row r="84" spans="23:25" x14ac:dyDescent="0.25">
      <c r="W84" s="3">
        <v>42914</v>
      </c>
      <c r="X84" s="2">
        <v>1.3822000000000001</v>
      </c>
      <c r="Y84" s="2">
        <f t="shared" si="3"/>
        <v>-3.610894368983382E-3</v>
      </c>
    </row>
    <row r="85" spans="23:25" x14ac:dyDescent="0.25">
      <c r="W85" s="3">
        <v>42913</v>
      </c>
      <c r="X85" s="2">
        <v>1.3872</v>
      </c>
      <c r="Y85" s="2">
        <f t="shared" si="3"/>
        <v>-6.4857855478629429E-4</v>
      </c>
    </row>
    <row r="86" spans="23:25" x14ac:dyDescent="0.25">
      <c r="W86" s="3">
        <v>42912</v>
      </c>
      <c r="X86" s="2">
        <v>1.3881000000000001</v>
      </c>
      <c r="Y86" s="2">
        <f t="shared" si="3"/>
        <v>5.044136298627622E-4</v>
      </c>
    </row>
    <row r="87" spans="23:25" x14ac:dyDescent="0.25">
      <c r="W87" s="3">
        <v>42909</v>
      </c>
      <c r="X87" s="2">
        <v>1.3874</v>
      </c>
      <c r="Y87" s="2">
        <f t="shared" si="3"/>
        <v>-2.0161297151846595E-3</v>
      </c>
    </row>
    <row r="88" spans="23:25" x14ac:dyDescent="0.25">
      <c r="W88" s="3">
        <v>42908</v>
      </c>
      <c r="X88" s="2">
        <v>1.3902000000000001</v>
      </c>
      <c r="Y88" s="2">
        <f t="shared" si="3"/>
        <v>6.475985115696163E-4</v>
      </c>
    </row>
    <row r="89" spans="23:25" x14ac:dyDescent="0.25">
      <c r="W89" s="3">
        <v>42907</v>
      </c>
      <c r="X89" s="2">
        <v>1.3893</v>
      </c>
      <c r="Y89" s="2">
        <f t="shared" si="3"/>
        <v>0</v>
      </c>
    </row>
    <row r="90" spans="23:25" x14ac:dyDescent="0.25">
      <c r="W90" s="3">
        <v>42906</v>
      </c>
      <c r="X90" s="2">
        <v>1.3893</v>
      </c>
      <c r="Y90" s="2">
        <f t="shared" si="3"/>
        <v>1.6568818399844518E-3</v>
      </c>
    </row>
    <row r="91" spans="23:25" x14ac:dyDescent="0.25">
      <c r="W91" s="3">
        <v>42905</v>
      </c>
      <c r="X91" s="2">
        <v>1.387</v>
      </c>
      <c r="Y91" s="2">
        <f t="shared" si="3"/>
        <v>2.9603978442188429E-3</v>
      </c>
    </row>
    <row r="92" spans="23:25" x14ac:dyDescent="0.25">
      <c r="W92" s="3">
        <v>42902</v>
      </c>
      <c r="X92" s="2">
        <v>1.3829</v>
      </c>
      <c r="Y92" s="2">
        <f t="shared" si="3"/>
        <v>-6.5059459409793784E-4</v>
      </c>
    </row>
    <row r="93" spans="23:25" x14ac:dyDescent="0.25">
      <c r="W93" s="3">
        <v>42901</v>
      </c>
      <c r="X93" s="2">
        <v>1.3837999999999999</v>
      </c>
      <c r="Y93" s="2">
        <f t="shared" si="3"/>
        <v>5.5799267934745125E-3</v>
      </c>
    </row>
    <row r="94" spans="23:25" x14ac:dyDescent="0.25">
      <c r="W94" s="3">
        <v>42900</v>
      </c>
      <c r="X94" s="2">
        <v>1.3761000000000001</v>
      </c>
      <c r="Y94" s="2">
        <f t="shared" si="3"/>
        <v>-3.5544631380560699E-3</v>
      </c>
    </row>
    <row r="95" spans="23:25" x14ac:dyDescent="0.25">
      <c r="W95" s="3">
        <v>42899</v>
      </c>
      <c r="X95" s="2">
        <v>1.381</v>
      </c>
      <c r="Y95" s="2">
        <f t="shared" si="3"/>
        <v>-2.3144809984708002E-3</v>
      </c>
    </row>
    <row r="96" spans="23:25" x14ac:dyDescent="0.25">
      <c r="W96" s="3">
        <v>42898</v>
      </c>
      <c r="X96" s="2">
        <v>1.3841999999999999</v>
      </c>
      <c r="Y96" s="2">
        <f t="shared" si="3"/>
        <v>-2.1670820325373573E-4</v>
      </c>
    </row>
    <row r="97" spans="23:25" x14ac:dyDescent="0.25">
      <c r="W97" s="3">
        <v>42895</v>
      </c>
      <c r="X97" s="2">
        <v>1.3845000000000001</v>
      </c>
      <c r="Y97" s="2">
        <f t="shared" si="3"/>
        <v>1.6626309537225549E-3</v>
      </c>
    </row>
    <row r="98" spans="23:25" x14ac:dyDescent="0.25">
      <c r="W98" s="3">
        <v>42894</v>
      </c>
      <c r="X98" s="2">
        <v>1.3822000000000001</v>
      </c>
      <c r="Y98" s="2">
        <f t="shared" si="3"/>
        <v>-2.1702173919592002E-4</v>
      </c>
    </row>
    <row r="99" spans="23:25" x14ac:dyDescent="0.25">
      <c r="W99" s="3">
        <v>42893</v>
      </c>
      <c r="X99" s="2">
        <v>1.3825000000000001</v>
      </c>
      <c r="Y99" s="2">
        <f t="shared" si="3"/>
        <v>2.1723397391491448E-3</v>
      </c>
    </row>
    <row r="100" spans="23:25" x14ac:dyDescent="0.25">
      <c r="W100" s="3">
        <v>42892</v>
      </c>
      <c r="X100" s="2">
        <v>1.3794999999999999</v>
      </c>
      <c r="Y100" s="2">
        <f t="shared" si="3"/>
        <v>-1.5211331751280731E-3</v>
      </c>
    </row>
    <row r="101" spans="23:25" x14ac:dyDescent="0.25">
      <c r="W101" s="3">
        <v>42891</v>
      </c>
      <c r="X101" s="2">
        <v>1.3815999999999999</v>
      </c>
      <c r="Y101" s="2">
        <f t="shared" si="3"/>
        <v>6.5163091036204762E-4</v>
      </c>
    </row>
    <row r="102" spans="23:25" x14ac:dyDescent="0.25">
      <c r="W102" s="3">
        <v>42888</v>
      </c>
      <c r="X102" s="2">
        <v>1.3807</v>
      </c>
      <c r="Y102" s="2">
        <f t="shared" si="3"/>
        <v>-4.1919691337261016E-3</v>
      </c>
    </row>
    <row r="103" spans="23:25" x14ac:dyDescent="0.25">
      <c r="W103" s="3">
        <v>42887</v>
      </c>
      <c r="X103" s="2">
        <v>1.3865000000000001</v>
      </c>
      <c r="Y103" s="2">
        <f t="shared" si="3"/>
        <v>2.3829306867521258E-3</v>
      </c>
    </row>
    <row r="104" spans="23:25" x14ac:dyDescent="0.25">
      <c r="W104" s="3">
        <v>42886</v>
      </c>
      <c r="X104" s="2">
        <v>1.3832</v>
      </c>
      <c r="Y104" s="2">
        <f t="shared" si="3"/>
        <v>-8.6717739210849824E-4</v>
      </c>
    </row>
    <row r="105" spans="23:25" x14ac:dyDescent="0.25">
      <c r="W105" s="3">
        <v>42885</v>
      </c>
      <c r="X105" s="2">
        <v>1.3844000000000001</v>
      </c>
      <c r="Y105" s="2">
        <f t="shared" si="3"/>
        <v>-1.3714947831410574E-3</v>
      </c>
    </row>
    <row r="106" spans="23:25" x14ac:dyDescent="0.25">
      <c r="W106" s="3">
        <v>42884</v>
      </c>
      <c r="X106" s="2">
        <v>1.3862999999999999</v>
      </c>
      <c r="Y106" s="2">
        <f t="shared" si="3"/>
        <v>3.1789637348913478E-3</v>
      </c>
    </row>
    <row r="107" spans="23:25" x14ac:dyDescent="0.25">
      <c r="W107" s="3">
        <v>42881</v>
      </c>
      <c r="X107" s="2">
        <v>1.3818999999999999</v>
      </c>
      <c r="Y107" s="2">
        <f t="shared" si="3"/>
        <v>-3.3953436989511668E-3</v>
      </c>
    </row>
    <row r="108" spans="23:25" x14ac:dyDescent="0.25">
      <c r="W108" s="3">
        <v>42880</v>
      </c>
      <c r="X108" s="2">
        <v>1.3866000000000001</v>
      </c>
      <c r="Y108" s="2">
        <f t="shared" si="3"/>
        <v>1.4434182644651047E-3</v>
      </c>
    </row>
    <row r="109" spans="23:25" x14ac:dyDescent="0.25">
      <c r="W109" s="3">
        <v>42879</v>
      </c>
      <c r="X109" s="2">
        <v>1.3846000000000001</v>
      </c>
      <c r="Y109" s="2">
        <f t="shared" si="3"/>
        <v>-4.2521054300944522E-3</v>
      </c>
    </row>
    <row r="110" spans="23:25" x14ac:dyDescent="0.25">
      <c r="W110" s="3">
        <v>42878</v>
      </c>
      <c r="X110" s="2">
        <v>1.3905000000000001</v>
      </c>
      <c r="Y110" s="2">
        <f t="shared" si="3"/>
        <v>3.1693464547124057E-3</v>
      </c>
    </row>
    <row r="111" spans="23:25" x14ac:dyDescent="0.25">
      <c r="W111" s="3">
        <v>42877</v>
      </c>
      <c r="X111" s="2">
        <v>1.3860999999999999</v>
      </c>
      <c r="Y111" s="2">
        <f t="shared" si="3"/>
        <v>0</v>
      </c>
    </row>
    <row r="112" spans="23:25" x14ac:dyDescent="0.25">
      <c r="W112" s="3">
        <v>42874</v>
      </c>
      <c r="X112" s="2">
        <v>1.3860999999999999</v>
      </c>
      <c r="Y112" s="2">
        <f t="shared" si="3"/>
        <v>-4.8220612346721019E-3</v>
      </c>
    </row>
    <row r="113" spans="23:25" x14ac:dyDescent="0.25">
      <c r="W113" s="3">
        <v>42873</v>
      </c>
      <c r="X113" s="2">
        <v>1.3928</v>
      </c>
      <c r="Y113" s="2">
        <f t="shared" si="3"/>
        <v>1.6527147799597435E-3</v>
      </c>
    </row>
    <row r="114" spans="23:25" x14ac:dyDescent="0.25">
      <c r="W114" s="3">
        <v>42872</v>
      </c>
      <c r="X114" s="2">
        <v>1.3905000000000001</v>
      </c>
      <c r="Y114" s="2">
        <f t="shared" si="3"/>
        <v>-3.3027026000428069E-3</v>
      </c>
    </row>
    <row r="115" spans="23:25" x14ac:dyDescent="0.25">
      <c r="W115" s="3">
        <v>42871</v>
      </c>
      <c r="X115" s="2">
        <v>1.3951</v>
      </c>
      <c r="Y115" s="2">
        <f t="shared" si="3"/>
        <v>-2.1480747197165058E-3</v>
      </c>
    </row>
    <row r="116" spans="23:25" x14ac:dyDescent="0.25">
      <c r="W116" s="3">
        <v>42870</v>
      </c>
      <c r="X116" s="2">
        <v>1.3980999999999999</v>
      </c>
      <c r="Y116" s="2">
        <f t="shared" si="3"/>
        <v>-4.1399059841265903E-3</v>
      </c>
    </row>
    <row r="117" spans="23:25" x14ac:dyDescent="0.25">
      <c r="W117" s="3">
        <v>42867</v>
      </c>
      <c r="X117" s="2">
        <v>1.4038999999999999</v>
      </c>
      <c r="Y117" s="2">
        <f t="shared" si="3"/>
        <v>-2.4899525545430522E-3</v>
      </c>
    </row>
    <row r="118" spans="23:25" x14ac:dyDescent="0.25">
      <c r="W118" s="3">
        <v>42866</v>
      </c>
      <c r="X118" s="2">
        <v>1.4074</v>
      </c>
      <c r="Y118" s="2">
        <f t="shared" si="3"/>
        <v>-2.2711152416303019E-3</v>
      </c>
    </row>
    <row r="119" spans="23:25" x14ac:dyDescent="0.25">
      <c r="W119" s="3">
        <v>42865</v>
      </c>
      <c r="X119" s="2">
        <v>1.4106000000000001</v>
      </c>
      <c r="Y119" s="2">
        <f t="shared" si="3"/>
        <v>-7.7950611607500379E-4</v>
      </c>
    </row>
    <row r="120" spans="23:25" x14ac:dyDescent="0.25">
      <c r="W120" s="3">
        <v>42864</v>
      </c>
      <c r="X120" s="2">
        <v>1.4117</v>
      </c>
      <c r="Y120" s="2">
        <f t="shared" si="3"/>
        <v>4.1169848042922914E-3</v>
      </c>
    </row>
    <row r="121" spans="23:25" x14ac:dyDescent="0.25">
      <c r="W121" s="3">
        <v>42863</v>
      </c>
      <c r="X121" s="2">
        <v>1.4058999999999999</v>
      </c>
      <c r="Y121" s="2">
        <f t="shared" si="3"/>
        <v>7.1154122825576357E-4</v>
      </c>
    </row>
    <row r="122" spans="23:25" x14ac:dyDescent="0.25">
      <c r="W122" s="3">
        <v>42860</v>
      </c>
      <c r="X122" s="2">
        <v>1.4049</v>
      </c>
      <c r="Y122" s="2">
        <f t="shared" si="3"/>
        <v>3.1368101574425016E-3</v>
      </c>
    </row>
    <row r="123" spans="23:25" x14ac:dyDescent="0.25">
      <c r="W123" s="3">
        <v>42859</v>
      </c>
      <c r="X123" s="2">
        <v>1.4005000000000001</v>
      </c>
      <c r="Y123" s="2">
        <f t="shared" si="3"/>
        <v>2.2159485818130788E-3</v>
      </c>
    </row>
    <row r="124" spans="23:25" x14ac:dyDescent="0.25">
      <c r="W124" s="3">
        <v>42858</v>
      </c>
      <c r="X124" s="2">
        <v>1.3974</v>
      </c>
      <c r="Y124" s="2">
        <f t="shared" si="3"/>
        <v>2.4360547978808994E-3</v>
      </c>
    </row>
    <row r="125" spans="23:25" x14ac:dyDescent="0.25">
      <c r="W125" s="3">
        <v>42857</v>
      </c>
      <c r="X125" s="2">
        <v>1.3940000000000001</v>
      </c>
      <c r="Y125" s="2">
        <f t="shared" si="3"/>
        <v>-2.0781834130359222E-3</v>
      </c>
    </row>
    <row r="126" spans="23:25" x14ac:dyDescent="0.25">
      <c r="W126" s="3">
        <v>42856</v>
      </c>
      <c r="X126" s="2">
        <v>1.3969</v>
      </c>
      <c r="Y126" s="2">
        <f t="shared" si="3"/>
        <v>-7.1584523456575541E-5</v>
      </c>
    </row>
    <row r="127" spans="23:25" x14ac:dyDescent="0.25">
      <c r="W127" s="3">
        <v>42853</v>
      </c>
      <c r="X127" s="2">
        <v>1.397</v>
      </c>
      <c r="Y127" s="2">
        <f t="shared" si="3"/>
        <v>-2.1472282944042201E-4</v>
      </c>
    </row>
    <row r="128" spans="23:25" x14ac:dyDescent="0.25">
      <c r="W128" s="3">
        <v>42852</v>
      </c>
      <c r="X128" s="2">
        <v>1.3973</v>
      </c>
      <c r="Y128" s="2">
        <f t="shared" si="3"/>
        <v>9.3079876408443335E-4</v>
      </c>
    </row>
    <row r="129" spans="23:25" x14ac:dyDescent="0.25">
      <c r="W129" s="3">
        <v>42851</v>
      </c>
      <c r="X129" s="2">
        <v>1.3959999999999999</v>
      </c>
      <c r="Y129" s="2">
        <f t="shared" si="3"/>
        <v>1.4336920018483941E-3</v>
      </c>
    </row>
    <row r="130" spans="23:25" x14ac:dyDescent="0.25">
      <c r="W130" s="3">
        <v>42850</v>
      </c>
      <c r="X130" s="2">
        <v>1.3940000000000001</v>
      </c>
      <c r="Y130" s="2">
        <f t="shared" si="3"/>
        <v>9.3300326142306707E-4</v>
      </c>
    </row>
    <row r="131" spans="23:25" x14ac:dyDescent="0.25">
      <c r="W131" s="3">
        <v>42849</v>
      </c>
      <c r="X131" s="2">
        <v>1.3927</v>
      </c>
      <c r="Y131" s="2">
        <f t="shared" si="3"/>
        <v>-3.2974940273558452E-3</v>
      </c>
    </row>
    <row r="132" spans="23:25" x14ac:dyDescent="0.25">
      <c r="W132" s="3">
        <v>42846</v>
      </c>
      <c r="X132" s="2">
        <v>1.3973</v>
      </c>
      <c r="Y132" s="2">
        <f t="shared" si="3"/>
        <v>-3.5776895662643888E-4</v>
      </c>
    </row>
    <row r="133" spans="23:25" x14ac:dyDescent="0.25">
      <c r="W133" s="3">
        <v>42845</v>
      </c>
      <c r="X133" s="2">
        <v>1.3977999999999999</v>
      </c>
      <c r="Y133" s="2">
        <f t="shared" si="3"/>
        <v>-4.2915385824244081E-4</v>
      </c>
    </row>
    <row r="134" spans="23:25" x14ac:dyDescent="0.25">
      <c r="W134" s="3">
        <v>42844</v>
      </c>
      <c r="X134" s="2">
        <v>1.3984000000000001</v>
      </c>
      <c r="Y134" s="2">
        <f t="shared" ref="Y134:Y197" si="4">LN(X134/X135)</f>
        <v>1.8609983182199009E-3</v>
      </c>
    </row>
    <row r="135" spans="23:25" x14ac:dyDescent="0.25">
      <c r="W135" s="3">
        <v>42843</v>
      </c>
      <c r="X135" s="2">
        <v>1.3957999999999999</v>
      </c>
      <c r="Y135" s="2">
        <f t="shared" si="4"/>
        <v>-1.6464444107275962E-3</v>
      </c>
    </row>
    <row r="136" spans="23:25" x14ac:dyDescent="0.25">
      <c r="W136" s="3">
        <v>42842</v>
      </c>
      <c r="X136" s="2">
        <v>1.3980999999999999</v>
      </c>
      <c r="Y136" s="2">
        <f t="shared" si="4"/>
        <v>-1.4304105302603116E-4</v>
      </c>
    </row>
    <row r="137" spans="23:25" x14ac:dyDescent="0.25">
      <c r="W137" s="3">
        <v>42839</v>
      </c>
      <c r="X137" s="2">
        <v>1.3982999999999999</v>
      </c>
      <c r="Y137" s="2">
        <f t="shared" si="4"/>
        <v>-7.1512854466203741E-5</v>
      </c>
    </row>
    <row r="138" spans="23:25" x14ac:dyDescent="0.25">
      <c r="W138" s="3">
        <v>42838</v>
      </c>
      <c r="X138" s="2">
        <v>1.3984000000000001</v>
      </c>
      <c r="Y138" s="2">
        <f t="shared" si="4"/>
        <v>2.290951746555984E-3</v>
      </c>
    </row>
    <row r="139" spans="23:25" x14ac:dyDescent="0.25">
      <c r="W139" s="3">
        <v>42837</v>
      </c>
      <c r="X139" s="2">
        <v>1.3952</v>
      </c>
      <c r="Y139" s="2">
        <f t="shared" si="4"/>
        <v>-6.0738333855650875E-3</v>
      </c>
    </row>
    <row r="140" spans="23:25" x14ac:dyDescent="0.25">
      <c r="W140" s="3">
        <v>42836</v>
      </c>
      <c r="X140" s="2">
        <v>1.4036999999999999</v>
      </c>
      <c r="Y140" s="2">
        <f t="shared" si="4"/>
        <v>-9.9686707201425331E-4</v>
      </c>
    </row>
    <row r="141" spans="23:25" x14ac:dyDescent="0.25">
      <c r="W141" s="3">
        <v>42835</v>
      </c>
      <c r="X141" s="2">
        <v>1.4051</v>
      </c>
      <c r="Y141" s="2">
        <f t="shared" si="4"/>
        <v>0</v>
      </c>
    </row>
    <row r="142" spans="23:25" x14ac:dyDescent="0.25">
      <c r="W142" s="3">
        <v>42832</v>
      </c>
      <c r="X142" s="2">
        <v>1.4051</v>
      </c>
      <c r="Y142" s="2">
        <f t="shared" si="4"/>
        <v>1.9947288796895524E-3</v>
      </c>
    </row>
    <row r="143" spans="23:25" x14ac:dyDescent="0.25">
      <c r="W143" s="3">
        <v>42831</v>
      </c>
      <c r="X143" s="2">
        <v>1.4022999999999999</v>
      </c>
      <c r="Y143" s="2">
        <f t="shared" si="4"/>
        <v>7.8473340927337975E-4</v>
      </c>
    </row>
    <row r="144" spans="23:25" x14ac:dyDescent="0.25">
      <c r="W144" s="3">
        <v>42830</v>
      </c>
      <c r="X144" s="2">
        <v>1.4012</v>
      </c>
      <c r="Y144" s="2">
        <f t="shared" si="4"/>
        <v>1.9287786813172694E-3</v>
      </c>
    </row>
    <row r="145" spans="23:25" x14ac:dyDescent="0.25">
      <c r="W145" s="3">
        <v>42829</v>
      </c>
      <c r="X145" s="2">
        <v>1.3985000000000001</v>
      </c>
      <c r="Y145" s="2">
        <f t="shared" si="4"/>
        <v>9.2999970933757949E-4</v>
      </c>
    </row>
    <row r="146" spans="23:25" x14ac:dyDescent="0.25">
      <c r="W146" s="3">
        <v>42828</v>
      </c>
      <c r="X146" s="2">
        <v>1.3972</v>
      </c>
      <c r="Y146" s="2">
        <f t="shared" si="4"/>
        <v>7.1574276235666207E-5</v>
      </c>
    </row>
    <row r="147" spans="23:25" x14ac:dyDescent="0.25">
      <c r="W147" s="3">
        <v>42825</v>
      </c>
      <c r="X147" s="2">
        <v>1.3971</v>
      </c>
      <c r="Y147" s="2">
        <f t="shared" si="4"/>
        <v>-7.8703542144367396E-4</v>
      </c>
    </row>
    <row r="148" spans="23:25" x14ac:dyDescent="0.25">
      <c r="W148" s="3">
        <v>42824</v>
      </c>
      <c r="X148" s="2">
        <v>1.3982000000000001</v>
      </c>
      <c r="Y148" s="2">
        <f t="shared" si="4"/>
        <v>2.9366493188426076E-3</v>
      </c>
    </row>
    <row r="149" spans="23:25" x14ac:dyDescent="0.25">
      <c r="W149" s="3">
        <v>42823</v>
      </c>
      <c r="X149" s="2">
        <v>1.3940999999999999</v>
      </c>
      <c r="Y149" s="2">
        <f t="shared" si="4"/>
        <v>-2.7935980347134374E-3</v>
      </c>
    </row>
    <row r="150" spans="23:25" x14ac:dyDescent="0.25">
      <c r="W150" s="3">
        <v>42822</v>
      </c>
      <c r="X150" s="2">
        <v>1.3980000000000001</v>
      </c>
      <c r="Y150" s="2">
        <f t="shared" si="4"/>
        <v>3.2958401977372185E-3</v>
      </c>
    </row>
    <row r="151" spans="23:25" x14ac:dyDescent="0.25">
      <c r="W151" s="3">
        <v>42821</v>
      </c>
      <c r="X151" s="2">
        <v>1.3934</v>
      </c>
      <c r="Y151" s="2">
        <f t="shared" si="4"/>
        <v>-4.0823691432216964E-3</v>
      </c>
    </row>
    <row r="152" spans="23:25" x14ac:dyDescent="0.25">
      <c r="W152" s="3">
        <v>42818</v>
      </c>
      <c r="X152" s="2">
        <v>1.3991</v>
      </c>
      <c r="Y152" s="2">
        <f t="shared" si="4"/>
        <v>-2.8585721626796451E-4</v>
      </c>
    </row>
    <row r="153" spans="23:25" x14ac:dyDescent="0.25">
      <c r="W153" s="3">
        <v>42817</v>
      </c>
      <c r="X153" s="2">
        <v>1.3995</v>
      </c>
      <c r="Y153" s="2">
        <f t="shared" si="4"/>
        <v>1.0723861617524969E-3</v>
      </c>
    </row>
    <row r="154" spans="23:25" x14ac:dyDescent="0.25">
      <c r="W154" s="3">
        <v>42816</v>
      </c>
      <c r="X154" s="2">
        <v>1.3980000000000001</v>
      </c>
      <c r="Y154" s="2">
        <f t="shared" si="4"/>
        <v>-1.0723861617524825E-3</v>
      </c>
    </row>
    <row r="155" spans="23:25" x14ac:dyDescent="0.25">
      <c r="W155" s="3">
        <v>42815</v>
      </c>
      <c r="X155" s="2">
        <v>1.3995</v>
      </c>
      <c r="Y155" s="2">
        <f t="shared" si="4"/>
        <v>2.0027186437824892E-3</v>
      </c>
    </row>
    <row r="156" spans="23:25" x14ac:dyDescent="0.25">
      <c r="W156" s="3">
        <v>42814</v>
      </c>
      <c r="X156" s="2">
        <v>1.3967000000000001</v>
      </c>
      <c r="Y156" s="2">
        <f t="shared" si="4"/>
        <v>-3.7874772828097778E-3</v>
      </c>
    </row>
    <row r="157" spans="23:25" x14ac:dyDescent="0.25">
      <c r="W157" s="3">
        <v>42811</v>
      </c>
      <c r="X157" s="2">
        <v>1.4020000000000001</v>
      </c>
      <c r="Y157" s="2">
        <f t="shared" si="4"/>
        <v>4.9941141836358147E-4</v>
      </c>
    </row>
    <row r="158" spans="23:25" x14ac:dyDescent="0.25">
      <c r="W158" s="3">
        <v>42810</v>
      </c>
      <c r="X158" s="2">
        <v>1.4013</v>
      </c>
      <c r="Y158" s="2">
        <f t="shared" si="4"/>
        <v>7.1364852840281065E-5</v>
      </c>
    </row>
    <row r="159" spans="23:25" x14ac:dyDescent="0.25">
      <c r="W159" s="3">
        <v>42809</v>
      </c>
      <c r="X159" s="2">
        <v>1.4012</v>
      </c>
      <c r="Y159" s="2">
        <f t="shared" si="4"/>
        <v>-1.0153813228622584E-2</v>
      </c>
    </row>
    <row r="160" spans="23:25" x14ac:dyDescent="0.25">
      <c r="W160" s="3">
        <v>42808</v>
      </c>
      <c r="X160" s="2">
        <v>1.4155</v>
      </c>
      <c r="Y160" s="2">
        <f t="shared" si="4"/>
        <v>9.18825381813757E-4</v>
      </c>
    </row>
    <row r="161" spans="23:25" x14ac:dyDescent="0.25">
      <c r="W161" s="3">
        <v>42807</v>
      </c>
      <c r="X161" s="2">
        <v>1.4142000000000001</v>
      </c>
      <c r="Y161" s="2">
        <f t="shared" si="4"/>
        <v>1.1320221953185041E-3</v>
      </c>
    </row>
    <row r="162" spans="23:25" x14ac:dyDescent="0.25">
      <c r="W162" s="3">
        <v>42804</v>
      </c>
      <c r="X162" s="2">
        <v>1.4126000000000001</v>
      </c>
      <c r="Y162" s="2">
        <f t="shared" si="4"/>
        <v>-5.5769443194207879E-3</v>
      </c>
    </row>
    <row r="163" spans="23:25" x14ac:dyDescent="0.25">
      <c r="W163" s="3">
        <v>42803</v>
      </c>
      <c r="X163" s="2">
        <v>1.4205000000000001</v>
      </c>
      <c r="Y163" s="2">
        <f t="shared" si="4"/>
        <v>1.8320185507304375E-3</v>
      </c>
    </row>
    <row r="164" spans="23:25" x14ac:dyDescent="0.25">
      <c r="W164" s="3">
        <v>42802</v>
      </c>
      <c r="X164" s="2">
        <v>1.4178999999999999</v>
      </c>
      <c r="Y164" s="2">
        <f t="shared" si="4"/>
        <v>4.6656383235509835E-3</v>
      </c>
    </row>
    <row r="165" spans="23:25" x14ac:dyDescent="0.25">
      <c r="W165" s="3">
        <v>42801</v>
      </c>
      <c r="X165" s="2">
        <v>1.4113</v>
      </c>
      <c r="Y165" s="2">
        <f t="shared" si="4"/>
        <v>-6.3750666228508564E-4</v>
      </c>
    </row>
    <row r="166" spans="23:25" x14ac:dyDescent="0.25">
      <c r="W166" s="3">
        <v>42800</v>
      </c>
      <c r="X166" s="2">
        <v>1.4121999999999999</v>
      </c>
      <c r="Y166" s="2">
        <f t="shared" si="4"/>
        <v>1.062737001789729E-3</v>
      </c>
    </row>
    <row r="167" spans="23:25" x14ac:dyDescent="0.25">
      <c r="W167" s="3">
        <v>42797</v>
      </c>
      <c r="X167" s="2">
        <v>1.4107000000000001</v>
      </c>
      <c r="Y167" s="2">
        <f t="shared" si="4"/>
        <v>-1.5582946913054866E-3</v>
      </c>
    </row>
    <row r="168" spans="23:25" x14ac:dyDescent="0.25">
      <c r="W168" s="3">
        <v>42796</v>
      </c>
      <c r="X168" s="2">
        <v>1.4129</v>
      </c>
      <c r="Y168" s="2">
        <f t="shared" si="4"/>
        <v>2.7640968730819268E-3</v>
      </c>
    </row>
    <row r="169" spans="23:25" x14ac:dyDescent="0.25">
      <c r="W169" s="3">
        <v>42795</v>
      </c>
      <c r="X169" s="2">
        <v>1.409</v>
      </c>
      <c r="Y169" s="2">
        <f t="shared" si="4"/>
        <v>4.1248902807617368E-3</v>
      </c>
    </row>
    <row r="170" spans="23:25" x14ac:dyDescent="0.25">
      <c r="W170" s="3">
        <v>42794</v>
      </c>
      <c r="X170" s="2">
        <v>1.4032</v>
      </c>
      <c r="Y170" s="2">
        <f t="shared" si="4"/>
        <v>-7.836153562161141E-4</v>
      </c>
    </row>
    <row r="171" spans="23:25" x14ac:dyDescent="0.25">
      <c r="W171" s="3">
        <v>42793</v>
      </c>
      <c r="X171" s="2">
        <v>1.4043000000000001</v>
      </c>
      <c r="Y171" s="2">
        <f t="shared" si="4"/>
        <v>-4.9834479371153157E-4</v>
      </c>
    </row>
    <row r="172" spans="23:25" x14ac:dyDescent="0.25">
      <c r="W172" s="3">
        <v>42790</v>
      </c>
      <c r="X172" s="2">
        <v>1.405</v>
      </c>
      <c r="Y172" s="2">
        <f t="shared" si="4"/>
        <v>-9.9594516306641674E-4</v>
      </c>
    </row>
    <row r="173" spans="23:25" x14ac:dyDescent="0.25">
      <c r="W173" s="3">
        <v>42789</v>
      </c>
      <c r="X173" s="2">
        <v>1.4064000000000001</v>
      </c>
      <c r="Y173" s="2">
        <f t="shared" si="4"/>
        <v>-4.3987300439093492E-3</v>
      </c>
    </row>
    <row r="174" spans="23:25" x14ac:dyDescent="0.25">
      <c r="W174" s="3">
        <v>42788</v>
      </c>
      <c r="X174" s="2">
        <v>1.4126000000000001</v>
      </c>
      <c r="Y174" s="2">
        <f t="shared" si="4"/>
        <v>-5.647339588887591E-3</v>
      </c>
    </row>
    <row r="175" spans="23:25" x14ac:dyDescent="0.25">
      <c r="W175" s="3">
        <v>42787</v>
      </c>
      <c r="X175" s="2">
        <v>1.4205999999999999</v>
      </c>
      <c r="Y175" s="2">
        <f t="shared" si="4"/>
        <v>1.8318894716367121E-3</v>
      </c>
    </row>
    <row r="176" spans="23:25" x14ac:dyDescent="0.25">
      <c r="W176" s="3">
        <v>42786</v>
      </c>
      <c r="X176" s="2">
        <v>1.4179999999999999</v>
      </c>
      <c r="Y176" s="2">
        <f t="shared" si="4"/>
        <v>-3.5254715683322678E-4</v>
      </c>
    </row>
    <row r="177" spans="23:25" x14ac:dyDescent="0.25">
      <c r="W177" s="3">
        <v>42783</v>
      </c>
      <c r="X177" s="2">
        <v>1.4184999999999999</v>
      </c>
      <c r="Y177" s="2">
        <f t="shared" si="4"/>
        <v>1.3403409293837336E-3</v>
      </c>
    </row>
    <row r="178" spans="23:25" x14ac:dyDescent="0.25">
      <c r="W178" s="3">
        <v>42782</v>
      </c>
      <c r="X178" s="2">
        <v>1.4166000000000001</v>
      </c>
      <c r="Y178" s="2">
        <f t="shared" si="4"/>
        <v>-1.5518095799444817E-3</v>
      </c>
    </row>
    <row r="179" spans="23:25" x14ac:dyDescent="0.25">
      <c r="W179" s="3">
        <v>42781</v>
      </c>
      <c r="X179" s="2">
        <v>1.4188000000000001</v>
      </c>
      <c r="Y179" s="2">
        <f t="shared" si="4"/>
        <v>-1.6197756983489912E-3</v>
      </c>
    </row>
    <row r="180" spans="23:25" x14ac:dyDescent="0.25">
      <c r="W180" s="3">
        <v>42780</v>
      </c>
      <c r="X180" s="2">
        <v>1.4211</v>
      </c>
      <c r="Y180" s="2">
        <f t="shared" si="4"/>
        <v>-2.0385933741051705E-3</v>
      </c>
    </row>
    <row r="181" spans="23:25" x14ac:dyDescent="0.25">
      <c r="W181" s="3">
        <v>42779</v>
      </c>
      <c r="X181" s="2">
        <v>1.4239999999999999</v>
      </c>
      <c r="Y181" s="2">
        <f t="shared" si="4"/>
        <v>2.4608906776783803E-3</v>
      </c>
    </row>
    <row r="182" spans="23:25" x14ac:dyDescent="0.25">
      <c r="W182" s="3">
        <v>42776</v>
      </c>
      <c r="X182" s="2">
        <v>1.4205000000000001</v>
      </c>
      <c r="Y182" s="2">
        <f t="shared" si="4"/>
        <v>0</v>
      </c>
    </row>
    <row r="183" spans="23:25" x14ac:dyDescent="0.25">
      <c r="W183" s="3">
        <v>42775</v>
      </c>
      <c r="X183" s="2">
        <v>1.4205000000000001</v>
      </c>
      <c r="Y183" s="2">
        <f t="shared" si="4"/>
        <v>2.7492879747203634E-3</v>
      </c>
    </row>
    <row r="184" spans="23:25" x14ac:dyDescent="0.25">
      <c r="W184" s="3">
        <v>42774</v>
      </c>
      <c r="X184" s="2">
        <v>1.4166000000000001</v>
      </c>
      <c r="Y184" s="2">
        <f t="shared" si="4"/>
        <v>-9.8779377255041605E-4</v>
      </c>
    </row>
    <row r="185" spans="23:25" x14ac:dyDescent="0.25">
      <c r="W185" s="3">
        <v>42773</v>
      </c>
      <c r="X185" s="2">
        <v>1.4179999999999999</v>
      </c>
      <c r="Y185" s="2">
        <f t="shared" si="4"/>
        <v>6.2252606249901367E-3</v>
      </c>
    </row>
    <row r="186" spans="23:25" x14ac:dyDescent="0.25">
      <c r="W186" s="3">
        <v>42772</v>
      </c>
      <c r="X186" s="2">
        <v>1.4092</v>
      </c>
      <c r="Y186" s="2">
        <f t="shared" si="4"/>
        <v>-4.9661240423275362E-4</v>
      </c>
    </row>
    <row r="187" spans="23:25" x14ac:dyDescent="0.25">
      <c r="W187" s="3">
        <v>42769</v>
      </c>
      <c r="X187" s="2">
        <v>1.4098999999999999</v>
      </c>
      <c r="Y187" s="2">
        <f t="shared" si="4"/>
        <v>-1.0633396954145375E-3</v>
      </c>
    </row>
    <row r="188" spans="23:25" x14ac:dyDescent="0.25">
      <c r="W188" s="3">
        <v>42768</v>
      </c>
      <c r="X188" s="2">
        <v>1.4114</v>
      </c>
      <c r="Y188" s="2">
        <f t="shared" si="4"/>
        <v>-9.9143128296575833E-4</v>
      </c>
    </row>
    <row r="189" spans="23:25" x14ac:dyDescent="0.25">
      <c r="W189" s="3">
        <v>42767</v>
      </c>
      <c r="X189" s="2">
        <v>1.4128000000000001</v>
      </c>
      <c r="Y189" s="2">
        <f t="shared" si="4"/>
        <v>2.1257005099205254E-3</v>
      </c>
    </row>
    <row r="190" spans="23:25" x14ac:dyDescent="0.25">
      <c r="W190" s="3">
        <v>42766</v>
      </c>
      <c r="X190" s="2">
        <v>1.4097999999999999</v>
      </c>
      <c r="Y190" s="2">
        <f t="shared" si="4"/>
        <v>-7.9833692580405877E-3</v>
      </c>
    </row>
    <row r="191" spans="23:25" x14ac:dyDescent="0.25">
      <c r="W191" s="3">
        <v>42765</v>
      </c>
      <c r="X191" s="2">
        <v>1.4211</v>
      </c>
      <c r="Y191" s="2">
        <f t="shared" si="4"/>
        <v>-7.2916259403539184E-3</v>
      </c>
    </row>
    <row r="192" spans="23:25" x14ac:dyDescent="0.25">
      <c r="W192" s="3">
        <v>42762</v>
      </c>
      <c r="X192" s="2">
        <v>1.4315</v>
      </c>
      <c r="Y192" s="2">
        <f t="shared" si="4"/>
        <v>3.4989538846151797E-3</v>
      </c>
    </row>
    <row r="193" spans="23:25" x14ac:dyDescent="0.25">
      <c r="W193" s="3">
        <v>42761</v>
      </c>
      <c r="X193" s="2">
        <v>1.4264999999999999</v>
      </c>
      <c r="Y193" s="2">
        <f t="shared" si="4"/>
        <v>9.4380190648541626E-3</v>
      </c>
    </row>
    <row r="194" spans="23:25" x14ac:dyDescent="0.25">
      <c r="W194" s="3">
        <v>42760</v>
      </c>
      <c r="X194" s="2">
        <v>1.4131</v>
      </c>
      <c r="Y194" s="2">
        <f t="shared" si="4"/>
        <v>-5.7860731562656021E-3</v>
      </c>
    </row>
    <row r="195" spans="23:25" x14ac:dyDescent="0.25">
      <c r="W195" s="3">
        <v>42759</v>
      </c>
      <c r="X195" s="2">
        <v>1.4213</v>
      </c>
      <c r="Y195" s="2">
        <f t="shared" si="4"/>
        <v>2.4655713240491167E-3</v>
      </c>
    </row>
    <row r="196" spans="23:25" x14ac:dyDescent="0.25">
      <c r="W196" s="3">
        <v>42758</v>
      </c>
      <c r="X196" s="2">
        <v>1.4177999999999999</v>
      </c>
      <c r="Y196" s="2">
        <f t="shared" si="4"/>
        <v>-5.9773041084594143E-3</v>
      </c>
    </row>
    <row r="197" spans="23:25" x14ac:dyDescent="0.25">
      <c r="W197" s="3">
        <v>42755</v>
      </c>
      <c r="X197" s="2">
        <v>1.4262999999999999</v>
      </c>
      <c r="Y197" s="2">
        <f t="shared" si="4"/>
        <v>1.402327866552505E-4</v>
      </c>
    </row>
    <row r="198" spans="23:25" x14ac:dyDescent="0.25">
      <c r="W198" s="3">
        <v>42754</v>
      </c>
      <c r="X198" s="2">
        <v>1.4260999999999999</v>
      </c>
      <c r="Y198" s="2">
        <f t="shared" ref="Y198:Y261" si="5">LN(X198/X199)</f>
        <v>-2.4512391024969957E-3</v>
      </c>
    </row>
    <row r="199" spans="23:25" x14ac:dyDescent="0.25">
      <c r="W199" s="3">
        <v>42753</v>
      </c>
      <c r="X199" s="2">
        <v>1.4296</v>
      </c>
      <c r="Y199" s="2">
        <f t="shared" si="5"/>
        <v>9.9825082035338783E-3</v>
      </c>
    </row>
    <row r="200" spans="23:25" x14ac:dyDescent="0.25">
      <c r="W200" s="3">
        <v>42752</v>
      </c>
      <c r="X200" s="2">
        <v>1.4154</v>
      </c>
      <c r="Y200" s="2">
        <f t="shared" si="5"/>
        <v>-1.0541948777565454E-2</v>
      </c>
    </row>
    <row r="201" spans="23:25" x14ac:dyDescent="0.25">
      <c r="W201" s="3">
        <v>42751</v>
      </c>
      <c r="X201" s="2">
        <v>1.4304000000000001</v>
      </c>
      <c r="Y201" s="2">
        <f t="shared" si="5"/>
        <v>1.4691995506668145E-3</v>
      </c>
    </row>
    <row r="202" spans="23:25" x14ac:dyDescent="0.25">
      <c r="W202" s="3">
        <v>42748</v>
      </c>
      <c r="X202" s="2">
        <v>1.4283000000000001</v>
      </c>
      <c r="Y202" s="2">
        <f t="shared" si="5"/>
        <v>7.0037823286008742E-4</v>
      </c>
    </row>
    <row r="203" spans="23:25" x14ac:dyDescent="0.25">
      <c r="W203" s="3">
        <v>42747</v>
      </c>
      <c r="X203" s="2">
        <v>1.4273</v>
      </c>
      <c r="Y203" s="2">
        <f t="shared" si="5"/>
        <v>1.4013452937720785E-4</v>
      </c>
    </row>
    <row r="204" spans="23:25" x14ac:dyDescent="0.25">
      <c r="W204" s="3">
        <v>42746</v>
      </c>
      <c r="X204" s="2">
        <v>1.4271</v>
      </c>
      <c r="Y204" s="2">
        <f t="shared" si="5"/>
        <v>-6.3563235698715663E-3</v>
      </c>
    </row>
    <row r="205" spans="23:25" x14ac:dyDescent="0.25">
      <c r="W205" s="3">
        <v>42745</v>
      </c>
      <c r="X205" s="2">
        <v>1.4361999999999999</v>
      </c>
      <c r="Y205" s="2">
        <f t="shared" si="5"/>
        <v>-6.9625761560046076E-5</v>
      </c>
    </row>
    <row r="206" spans="23:25" x14ac:dyDescent="0.25">
      <c r="W206" s="3">
        <v>42744</v>
      </c>
      <c r="X206" s="2">
        <v>1.4363000000000001</v>
      </c>
      <c r="Y206" s="2">
        <f t="shared" si="5"/>
        <v>-1.878065449590722E-3</v>
      </c>
    </row>
    <row r="207" spans="23:25" x14ac:dyDescent="0.25">
      <c r="W207" s="3">
        <v>42741</v>
      </c>
      <c r="X207" s="2">
        <v>1.4390000000000001</v>
      </c>
      <c r="Y207" s="2">
        <f t="shared" si="5"/>
        <v>7.4635020187850589E-3</v>
      </c>
    </row>
    <row r="208" spans="23:25" x14ac:dyDescent="0.25">
      <c r="W208" s="3">
        <v>42740</v>
      </c>
      <c r="X208" s="2">
        <v>1.4283000000000001</v>
      </c>
      <c r="Y208" s="2">
        <f t="shared" si="5"/>
        <v>-8.0887408456418817E-3</v>
      </c>
    </row>
    <row r="209" spans="23:25" x14ac:dyDescent="0.25">
      <c r="W209" s="3">
        <v>42739</v>
      </c>
      <c r="X209" s="2">
        <v>1.4399</v>
      </c>
      <c r="Y209" s="2">
        <f t="shared" si="5"/>
        <v>-7.1967648519795412E-3</v>
      </c>
    </row>
    <row r="210" spans="23:25" x14ac:dyDescent="0.25">
      <c r="W210" s="3">
        <v>42738</v>
      </c>
      <c r="X210" s="2">
        <v>1.4502999999999999</v>
      </c>
      <c r="Y210" s="2">
        <f t="shared" si="5"/>
        <v>-2.7576697865213317E-4</v>
      </c>
    </row>
    <row r="211" spans="23:25" x14ac:dyDescent="0.25">
      <c r="W211" s="3">
        <v>42737</v>
      </c>
      <c r="X211" s="2">
        <v>1.4506999999999999</v>
      </c>
      <c r="Y211" s="2">
        <f t="shared" si="5"/>
        <v>2.6919774669135373E-3</v>
      </c>
    </row>
    <row r="212" spans="23:25" x14ac:dyDescent="0.25">
      <c r="W212" s="3">
        <v>42734</v>
      </c>
      <c r="X212" s="2">
        <v>1.4468000000000001</v>
      </c>
      <c r="Y212" s="2">
        <f t="shared" si="5"/>
        <v>-9.6718487677745029E-4</v>
      </c>
    </row>
    <row r="213" spans="23:25" x14ac:dyDescent="0.25">
      <c r="W213" s="3">
        <v>42733</v>
      </c>
      <c r="X213" s="2">
        <v>1.4481999999999999</v>
      </c>
      <c r="Y213" s="2">
        <f t="shared" si="5"/>
        <v>-1.5179744859209997E-3</v>
      </c>
    </row>
    <row r="214" spans="23:25" x14ac:dyDescent="0.25">
      <c r="W214" s="3">
        <v>42732</v>
      </c>
      <c r="X214" s="2">
        <v>1.4504000000000001</v>
      </c>
      <c r="Y214" s="2">
        <f t="shared" si="5"/>
        <v>5.5172415192647386E-4</v>
      </c>
    </row>
    <row r="215" spans="23:25" x14ac:dyDescent="0.25">
      <c r="W215" s="3">
        <v>42731</v>
      </c>
      <c r="X215" s="2">
        <v>1.4496</v>
      </c>
      <c r="Y215" s="2">
        <f t="shared" si="5"/>
        <v>1.5188128566874818E-3</v>
      </c>
    </row>
    <row r="216" spans="23:25" x14ac:dyDescent="0.25">
      <c r="W216" s="3">
        <v>42730</v>
      </c>
      <c r="X216" s="2">
        <v>1.4474</v>
      </c>
      <c r="Y216" s="2">
        <f t="shared" si="5"/>
        <v>6.9091788468351637E-5</v>
      </c>
    </row>
    <row r="217" spans="23:25" x14ac:dyDescent="0.25">
      <c r="W217" s="3">
        <v>42727</v>
      </c>
      <c r="X217" s="2">
        <v>1.4473</v>
      </c>
      <c r="Y217" s="2">
        <f t="shared" si="5"/>
        <v>-2.48430187808057E-3</v>
      </c>
    </row>
    <row r="218" spans="23:25" x14ac:dyDescent="0.25">
      <c r="W218" s="3">
        <v>42726</v>
      </c>
      <c r="X218" s="2">
        <v>1.4509000000000001</v>
      </c>
      <c r="Y218" s="2">
        <f t="shared" si="5"/>
        <v>3.9363332481543254E-3</v>
      </c>
    </row>
    <row r="219" spans="23:25" x14ac:dyDescent="0.25">
      <c r="W219" s="3">
        <v>42725</v>
      </c>
      <c r="X219" s="2">
        <v>1.4452</v>
      </c>
      <c r="Y219" s="2">
        <f t="shared" si="5"/>
        <v>-4.1508129271150475E-4</v>
      </c>
    </row>
    <row r="220" spans="23:25" x14ac:dyDescent="0.25">
      <c r="W220" s="3">
        <v>42724</v>
      </c>
      <c r="X220" s="2">
        <v>1.4458</v>
      </c>
      <c r="Y220" s="2">
        <f t="shared" si="5"/>
        <v>-2.2798724856817379E-3</v>
      </c>
    </row>
    <row r="221" spans="23:25" x14ac:dyDescent="0.25">
      <c r="W221" s="3">
        <v>42723</v>
      </c>
      <c r="X221" s="2">
        <v>1.4491000000000001</v>
      </c>
      <c r="Y221" s="2">
        <f t="shared" si="5"/>
        <v>2.556574202997916E-3</v>
      </c>
    </row>
    <row r="222" spans="23:25" x14ac:dyDescent="0.25">
      <c r="W222" s="3">
        <v>42720</v>
      </c>
      <c r="X222" s="2">
        <v>1.4454</v>
      </c>
      <c r="Y222" s="2">
        <f t="shared" si="5"/>
        <v>2.0777069597731645E-3</v>
      </c>
    </row>
    <row r="223" spans="23:25" x14ac:dyDescent="0.25">
      <c r="W223" s="3">
        <v>42719</v>
      </c>
      <c r="X223" s="2">
        <v>1.4424000000000001</v>
      </c>
      <c r="Y223" s="2">
        <f t="shared" si="5"/>
        <v>3.6811988089064636E-3</v>
      </c>
    </row>
    <row r="224" spans="23:25" x14ac:dyDescent="0.25">
      <c r="W224" s="3">
        <v>42718</v>
      </c>
      <c r="X224" s="2">
        <v>1.4371</v>
      </c>
      <c r="Y224" s="2">
        <f t="shared" si="5"/>
        <v>9.1573811082802589E-3</v>
      </c>
    </row>
    <row r="225" spans="23:25" x14ac:dyDescent="0.25">
      <c r="W225" s="3">
        <v>42717</v>
      </c>
      <c r="X225" s="2">
        <v>1.4239999999999999</v>
      </c>
      <c r="Y225" s="2">
        <f t="shared" si="5"/>
        <v>3.5118525382882456E-4</v>
      </c>
    </row>
    <row r="226" spans="23:25" x14ac:dyDescent="0.25">
      <c r="W226" s="3">
        <v>42716</v>
      </c>
      <c r="X226" s="2">
        <v>1.4235</v>
      </c>
      <c r="Y226" s="2">
        <f t="shared" si="5"/>
        <v>-5.1849891945971206E-3</v>
      </c>
    </row>
    <row r="227" spans="23:25" x14ac:dyDescent="0.25">
      <c r="W227" s="3">
        <v>42713</v>
      </c>
      <c r="X227" s="2">
        <v>1.4309000000000001</v>
      </c>
      <c r="Y227" s="2">
        <f t="shared" si="5"/>
        <v>5.325497836109778E-3</v>
      </c>
    </row>
    <row r="228" spans="23:25" x14ac:dyDescent="0.25">
      <c r="W228" s="3">
        <v>42712</v>
      </c>
      <c r="X228" s="2">
        <v>1.4233</v>
      </c>
      <c r="Y228" s="2">
        <f t="shared" si="5"/>
        <v>4.5773116079557427E-3</v>
      </c>
    </row>
    <row r="229" spans="23:25" x14ac:dyDescent="0.25">
      <c r="W229" s="3">
        <v>42711</v>
      </c>
      <c r="X229" s="2">
        <v>1.4168000000000001</v>
      </c>
      <c r="Y229" s="2">
        <f t="shared" si="5"/>
        <v>-2.8192857692818326E-3</v>
      </c>
    </row>
    <row r="230" spans="23:25" x14ac:dyDescent="0.25">
      <c r="W230" s="3">
        <v>42710</v>
      </c>
      <c r="X230" s="2">
        <v>1.4208000000000001</v>
      </c>
      <c r="Y230" s="2">
        <f t="shared" si="5"/>
        <v>1.2676950778628844E-3</v>
      </c>
    </row>
    <row r="231" spans="23:25" x14ac:dyDescent="0.25">
      <c r="W231" s="3">
        <v>42709</v>
      </c>
      <c r="X231" s="2">
        <v>1.419</v>
      </c>
      <c r="Y231" s="2">
        <f t="shared" si="5"/>
        <v>-4.2274361229868317E-4</v>
      </c>
    </row>
    <row r="232" spans="23:25" x14ac:dyDescent="0.25">
      <c r="W232" s="3">
        <v>42706</v>
      </c>
      <c r="X232" s="2">
        <v>1.4196</v>
      </c>
      <c r="Y232" s="2">
        <f t="shared" si="5"/>
        <v>-4.5683039703798591E-3</v>
      </c>
    </row>
    <row r="233" spans="23:25" x14ac:dyDescent="0.25">
      <c r="W233" s="3">
        <v>42705</v>
      </c>
      <c r="X233" s="2">
        <v>1.4260999999999999</v>
      </c>
      <c r="Y233" s="2">
        <f t="shared" si="5"/>
        <v>-5.105798817097623E-3</v>
      </c>
    </row>
    <row r="234" spans="23:25" x14ac:dyDescent="0.25">
      <c r="W234" s="3">
        <v>42704</v>
      </c>
      <c r="X234" s="2">
        <v>1.4334</v>
      </c>
      <c r="Y234" s="2">
        <f t="shared" si="5"/>
        <v>5.8072578806523329E-3</v>
      </c>
    </row>
    <row r="235" spans="23:25" x14ac:dyDescent="0.25">
      <c r="W235" s="3">
        <v>42703</v>
      </c>
      <c r="X235" s="2">
        <v>1.4251</v>
      </c>
      <c r="Y235" s="2">
        <f t="shared" si="5"/>
        <v>7.7217370724559187E-4</v>
      </c>
    </row>
    <row r="236" spans="23:25" x14ac:dyDescent="0.25">
      <c r="W236" s="3">
        <v>42702</v>
      </c>
      <c r="X236" s="2">
        <v>1.4239999999999999</v>
      </c>
      <c r="Y236" s="2">
        <f t="shared" si="5"/>
        <v>-2.3847945650459597E-3</v>
      </c>
    </row>
    <row r="237" spans="23:25" x14ac:dyDescent="0.25">
      <c r="W237" s="3">
        <v>42699</v>
      </c>
      <c r="X237" s="2">
        <v>1.4274</v>
      </c>
      <c r="Y237" s="2">
        <f t="shared" si="5"/>
        <v>-3.3571160358723839E-3</v>
      </c>
    </row>
    <row r="238" spans="23:25" x14ac:dyDescent="0.25">
      <c r="W238" s="3">
        <v>42698</v>
      </c>
      <c r="X238" s="2">
        <v>1.4321999999999999</v>
      </c>
      <c r="Y238" s="2">
        <f t="shared" si="5"/>
        <v>2.0948989287882764E-4</v>
      </c>
    </row>
    <row r="239" spans="23:25" x14ac:dyDescent="0.25">
      <c r="W239" s="3">
        <v>42697</v>
      </c>
      <c r="X239" s="2">
        <v>1.4319</v>
      </c>
      <c r="Y239" s="2">
        <f t="shared" si="5"/>
        <v>5.7431170602603868E-3</v>
      </c>
    </row>
    <row r="240" spans="23:25" x14ac:dyDescent="0.25">
      <c r="W240" s="3">
        <v>42696</v>
      </c>
      <c r="X240" s="2">
        <v>1.4237</v>
      </c>
      <c r="Y240" s="2">
        <f t="shared" si="5"/>
        <v>-2.8091860568188042E-4</v>
      </c>
    </row>
    <row r="241" spans="23:25" x14ac:dyDescent="0.25">
      <c r="W241" s="3">
        <v>42695</v>
      </c>
      <c r="X241" s="2">
        <v>1.4240999999999999</v>
      </c>
      <c r="Y241" s="2">
        <f t="shared" si="5"/>
        <v>-1.5436433039945207E-3</v>
      </c>
    </row>
    <row r="242" spans="23:25" x14ac:dyDescent="0.25">
      <c r="W242" s="3">
        <v>42692</v>
      </c>
      <c r="X242" s="2">
        <v>1.4262999999999999</v>
      </c>
      <c r="Y242" s="2">
        <f t="shared" si="5"/>
        <v>3.8635852914708025E-3</v>
      </c>
    </row>
    <row r="243" spans="23:25" x14ac:dyDescent="0.25">
      <c r="W243" s="3">
        <v>42691</v>
      </c>
      <c r="X243" s="2">
        <v>1.4208000000000001</v>
      </c>
      <c r="Y243" s="2">
        <f t="shared" si="5"/>
        <v>4.0198932795800684E-3</v>
      </c>
    </row>
    <row r="244" spans="23:25" x14ac:dyDescent="0.25">
      <c r="W244" s="3">
        <v>42690</v>
      </c>
      <c r="X244" s="2">
        <v>1.4151</v>
      </c>
      <c r="Y244" s="2">
        <f t="shared" si="5"/>
        <v>1.2020507015718667E-3</v>
      </c>
    </row>
    <row r="245" spans="23:25" x14ac:dyDescent="0.25">
      <c r="W245" s="3">
        <v>42689</v>
      </c>
      <c r="X245" s="2">
        <v>1.4134</v>
      </c>
      <c r="Y245" s="2">
        <f t="shared" si="5"/>
        <v>-1.0607079451527641E-3</v>
      </c>
    </row>
    <row r="246" spans="23:25" x14ac:dyDescent="0.25">
      <c r="W246" s="3">
        <v>42688</v>
      </c>
      <c r="X246" s="2">
        <v>1.4149</v>
      </c>
      <c r="Y246" s="2">
        <f t="shared" si="5"/>
        <v>1.6268792270846531E-3</v>
      </c>
    </row>
    <row r="247" spans="23:25" x14ac:dyDescent="0.25">
      <c r="W247" s="3">
        <v>42685</v>
      </c>
      <c r="X247" s="2">
        <v>1.4126000000000001</v>
      </c>
      <c r="Y247" s="2">
        <f t="shared" si="5"/>
        <v>7.081651737069971E-4</v>
      </c>
    </row>
    <row r="248" spans="23:25" x14ac:dyDescent="0.25">
      <c r="W248" s="3">
        <v>42684</v>
      </c>
      <c r="X248" s="2">
        <v>1.4116</v>
      </c>
      <c r="Y248" s="2">
        <f t="shared" si="5"/>
        <v>8.823168096722676E-3</v>
      </c>
    </row>
    <row r="249" spans="23:25" x14ac:dyDescent="0.25">
      <c r="W249" s="3">
        <v>42683</v>
      </c>
      <c r="X249" s="2">
        <v>1.3992</v>
      </c>
      <c r="Y249" s="2">
        <f t="shared" si="5"/>
        <v>9.1901853029959599E-3</v>
      </c>
    </row>
    <row r="250" spans="23:25" x14ac:dyDescent="0.25">
      <c r="W250" s="3">
        <v>42682</v>
      </c>
      <c r="X250" s="2">
        <v>1.3864000000000001</v>
      </c>
      <c r="Y250" s="2">
        <f t="shared" si="5"/>
        <v>-2.2335107811620051E-3</v>
      </c>
    </row>
    <row r="251" spans="23:25" x14ac:dyDescent="0.25">
      <c r="W251" s="3">
        <v>42681</v>
      </c>
      <c r="X251" s="2">
        <v>1.3895</v>
      </c>
      <c r="Y251" s="2">
        <f t="shared" si="5"/>
        <v>4.4720213017888652E-3</v>
      </c>
    </row>
    <row r="252" spans="23:25" x14ac:dyDescent="0.25">
      <c r="W252" s="3">
        <v>42678</v>
      </c>
      <c r="X252" s="2">
        <v>1.3833</v>
      </c>
      <c r="Y252" s="2">
        <f t="shared" si="5"/>
        <v>-2.8912179456906233E-4</v>
      </c>
    </row>
    <row r="253" spans="23:25" x14ac:dyDescent="0.25">
      <c r="W253" s="3">
        <v>42677</v>
      </c>
      <c r="X253" s="2">
        <v>1.3836999999999999</v>
      </c>
      <c r="Y253" s="2">
        <f t="shared" si="5"/>
        <v>-5.0576208585055658E-4</v>
      </c>
    </row>
    <row r="254" spans="23:25" x14ac:dyDescent="0.25">
      <c r="W254" s="3">
        <v>42676</v>
      </c>
      <c r="X254" s="2">
        <v>1.3844000000000001</v>
      </c>
      <c r="Y254" s="2">
        <f t="shared" si="5"/>
        <v>-3.0292125579837645E-3</v>
      </c>
    </row>
    <row r="255" spans="23:25" x14ac:dyDescent="0.25">
      <c r="W255" s="3">
        <v>42675</v>
      </c>
      <c r="X255" s="2">
        <v>1.3886000000000001</v>
      </c>
      <c r="Y255" s="2">
        <f t="shared" si="5"/>
        <v>-1.7987557463517998E-3</v>
      </c>
    </row>
    <row r="256" spans="23:25" x14ac:dyDescent="0.25">
      <c r="W256" s="3">
        <v>42674</v>
      </c>
      <c r="X256" s="2">
        <v>1.3911</v>
      </c>
      <c r="Y256" s="2">
        <f t="shared" si="5"/>
        <v>-5.7491916783006854E-4</v>
      </c>
    </row>
    <row r="257" spans="23:25" x14ac:dyDescent="0.25">
      <c r="W257" s="3">
        <v>42671</v>
      </c>
      <c r="X257" s="2">
        <v>1.3919000000000001</v>
      </c>
      <c r="Y257" s="2">
        <f t="shared" si="5"/>
        <v>-2.0096181312938329E-3</v>
      </c>
    </row>
    <row r="258" spans="23:25" x14ac:dyDescent="0.25">
      <c r="W258" s="3">
        <v>42670</v>
      </c>
      <c r="X258" s="2">
        <v>1.3947000000000001</v>
      </c>
      <c r="Y258" s="2">
        <f t="shared" si="5"/>
        <v>2.7283187515642852E-3</v>
      </c>
    </row>
    <row r="259" spans="23:25" x14ac:dyDescent="0.25">
      <c r="W259" s="3">
        <v>42669</v>
      </c>
      <c r="X259" s="2">
        <v>1.3909</v>
      </c>
      <c r="Y259" s="2">
        <f t="shared" si="5"/>
        <v>8.6312312054832472E-4</v>
      </c>
    </row>
    <row r="260" spans="23:25" x14ac:dyDescent="0.25">
      <c r="W260" s="3">
        <v>42668</v>
      </c>
      <c r="X260" s="2">
        <v>1.3896999999999999</v>
      </c>
      <c r="Y260" s="2">
        <f t="shared" si="5"/>
        <v>-2.5153629993098551E-3</v>
      </c>
    </row>
    <row r="261" spans="23:25" x14ac:dyDescent="0.25">
      <c r="W261" s="3">
        <v>42667</v>
      </c>
      <c r="X261" s="2">
        <v>1.3932</v>
      </c>
      <c r="Y261" s="2">
        <f t="shared" si="5"/>
        <v>-6.457862671961854E-4</v>
      </c>
    </row>
    <row r="262" spans="23:25" x14ac:dyDescent="0.25">
      <c r="W262" s="3">
        <v>42664</v>
      </c>
      <c r="X262" s="2">
        <v>1.3940999999999999</v>
      </c>
      <c r="Y262" s="2">
        <f t="shared" ref="Y262:Y325" si="6">LN(X262/X263)</f>
        <v>1.4356473645205968E-3</v>
      </c>
    </row>
    <row r="263" spans="23:25" x14ac:dyDescent="0.25">
      <c r="W263" s="3">
        <v>42663</v>
      </c>
      <c r="X263" s="2">
        <v>1.3921000000000001</v>
      </c>
      <c r="Y263" s="2">
        <f t="shared" si="6"/>
        <v>3.8865746347029944E-3</v>
      </c>
    </row>
    <row r="264" spans="23:25" x14ac:dyDescent="0.25">
      <c r="W264" s="3">
        <v>42662</v>
      </c>
      <c r="X264" s="2">
        <v>1.3867</v>
      </c>
      <c r="Y264" s="2">
        <f t="shared" si="6"/>
        <v>7.9356495164784719E-4</v>
      </c>
    </row>
    <row r="265" spans="23:25" x14ac:dyDescent="0.25">
      <c r="W265" s="3">
        <v>42661</v>
      </c>
      <c r="X265" s="2">
        <v>1.3855999999999999</v>
      </c>
      <c r="Y265" s="2">
        <f t="shared" si="6"/>
        <v>-2.7387404506098857E-3</v>
      </c>
    </row>
    <row r="266" spans="23:25" x14ac:dyDescent="0.25">
      <c r="W266" s="3">
        <v>42660</v>
      </c>
      <c r="X266" s="2">
        <v>1.3894</v>
      </c>
      <c r="Y266" s="2">
        <f t="shared" si="6"/>
        <v>-6.4755191671702359E-4</v>
      </c>
    </row>
    <row r="267" spans="23:25" x14ac:dyDescent="0.25">
      <c r="W267" s="3">
        <v>42657</v>
      </c>
      <c r="X267" s="2">
        <v>1.3902999999999999</v>
      </c>
      <c r="Y267" s="2">
        <f t="shared" si="6"/>
        <v>6.5668646596602322E-3</v>
      </c>
    </row>
    <row r="268" spans="23:25" x14ac:dyDescent="0.25">
      <c r="W268" s="3">
        <v>42656</v>
      </c>
      <c r="X268" s="2">
        <v>1.3812</v>
      </c>
      <c r="Y268" s="2">
        <f t="shared" si="6"/>
        <v>-1.736111547176367E-3</v>
      </c>
    </row>
    <row r="269" spans="23:25" x14ac:dyDescent="0.25">
      <c r="W269" s="3">
        <v>42655</v>
      </c>
      <c r="X269" s="2">
        <v>1.3835999999999999</v>
      </c>
      <c r="Y269" s="2">
        <f t="shared" si="6"/>
        <v>2.9676834056729159E-3</v>
      </c>
    </row>
    <row r="270" spans="23:25" x14ac:dyDescent="0.25">
      <c r="W270" s="3">
        <v>42654</v>
      </c>
      <c r="X270" s="2">
        <v>1.3794999999999999</v>
      </c>
      <c r="Y270" s="2">
        <f t="shared" si="6"/>
        <v>3.4128486816618719E-3</v>
      </c>
    </row>
    <row r="271" spans="23:25" x14ac:dyDescent="0.25">
      <c r="W271" s="3">
        <v>42653</v>
      </c>
      <c r="X271" s="2">
        <v>1.3748</v>
      </c>
      <c r="Y271" s="2">
        <f t="shared" si="6"/>
        <v>1.164483392141837E-3</v>
      </c>
    </row>
    <row r="272" spans="23:25" x14ac:dyDescent="0.25">
      <c r="W272" s="3">
        <v>42650</v>
      </c>
      <c r="X272" s="2">
        <v>1.3732</v>
      </c>
      <c r="Y272" s="2">
        <f t="shared" si="6"/>
        <v>5.0988819985128245E-4</v>
      </c>
    </row>
    <row r="273" spans="23:25" x14ac:dyDescent="0.25">
      <c r="W273" s="3">
        <v>42649</v>
      </c>
      <c r="X273" s="2">
        <v>1.3725000000000001</v>
      </c>
      <c r="Y273" s="2">
        <f t="shared" si="6"/>
        <v>1.969150619880896E-3</v>
      </c>
    </row>
    <row r="274" spans="23:25" x14ac:dyDescent="0.25">
      <c r="W274" s="3">
        <v>42648</v>
      </c>
      <c r="X274" s="2">
        <v>1.3698000000000001</v>
      </c>
      <c r="Y274" s="2">
        <f t="shared" si="6"/>
        <v>-8.7565679850939949E-4</v>
      </c>
    </row>
    <row r="275" spans="23:25" x14ac:dyDescent="0.25">
      <c r="W275" s="3">
        <v>42647</v>
      </c>
      <c r="X275" s="2">
        <v>1.371</v>
      </c>
      <c r="Y275" s="2">
        <f t="shared" si="6"/>
        <v>4.3127145533823387E-3</v>
      </c>
    </row>
    <row r="276" spans="23:25" x14ac:dyDescent="0.25">
      <c r="W276" s="3">
        <v>42646</v>
      </c>
      <c r="X276" s="2">
        <v>1.3651</v>
      </c>
      <c r="Y276" s="2">
        <f t="shared" si="6"/>
        <v>1.466168432134717E-3</v>
      </c>
    </row>
    <row r="277" spans="23:25" x14ac:dyDescent="0.25">
      <c r="W277" s="3">
        <v>42643</v>
      </c>
      <c r="X277" s="2">
        <v>1.3631</v>
      </c>
      <c r="Y277" s="2">
        <f t="shared" si="6"/>
        <v>-8.7995899203112805E-4</v>
      </c>
    </row>
    <row r="278" spans="23:25" x14ac:dyDescent="0.25">
      <c r="W278" s="3">
        <v>42642</v>
      </c>
      <c r="X278" s="2">
        <v>1.3643000000000001</v>
      </c>
      <c r="Y278" s="2">
        <f t="shared" si="6"/>
        <v>3.7451852111062157E-3</v>
      </c>
    </row>
    <row r="279" spans="23:25" x14ac:dyDescent="0.25">
      <c r="W279" s="3">
        <v>42641</v>
      </c>
      <c r="X279" s="2">
        <v>1.3592</v>
      </c>
      <c r="Y279" s="2">
        <f t="shared" si="6"/>
        <v>-3.6779580391819229E-4</v>
      </c>
    </row>
    <row r="280" spans="23:25" x14ac:dyDescent="0.25">
      <c r="W280" s="3">
        <v>42640</v>
      </c>
      <c r="X280" s="2">
        <v>1.3597000000000001</v>
      </c>
      <c r="Y280" s="2">
        <f t="shared" si="6"/>
        <v>-5.1468697140001532E-4</v>
      </c>
    </row>
    <row r="281" spans="23:25" x14ac:dyDescent="0.25">
      <c r="W281" s="3">
        <v>42639</v>
      </c>
      <c r="X281" s="2">
        <v>1.3604000000000001</v>
      </c>
      <c r="Y281" s="2">
        <f t="shared" si="6"/>
        <v>9.5605817173872337E-4</v>
      </c>
    </row>
    <row r="282" spans="23:25" x14ac:dyDescent="0.25">
      <c r="W282" s="3">
        <v>42636</v>
      </c>
      <c r="X282" s="2">
        <v>1.3591</v>
      </c>
      <c r="Y282" s="2">
        <f t="shared" si="6"/>
        <v>2.1360447115598433E-3</v>
      </c>
    </row>
    <row r="283" spans="23:25" x14ac:dyDescent="0.25">
      <c r="W283" s="3">
        <v>42635</v>
      </c>
      <c r="X283" s="2">
        <v>1.3562000000000001</v>
      </c>
      <c r="Y283" s="2">
        <f t="shared" si="6"/>
        <v>2.0667264516167792E-3</v>
      </c>
    </row>
    <row r="284" spans="23:25" x14ac:dyDescent="0.25">
      <c r="W284" s="3">
        <v>42634</v>
      </c>
      <c r="X284" s="2">
        <v>1.3533999999999999</v>
      </c>
      <c r="Y284" s="2">
        <f t="shared" si="6"/>
        <v>-6.2608387767865226E-3</v>
      </c>
    </row>
    <row r="285" spans="23:25" x14ac:dyDescent="0.25">
      <c r="W285" s="3">
        <v>42633</v>
      </c>
      <c r="X285" s="2">
        <v>1.3618999999999999</v>
      </c>
      <c r="Y285" s="2">
        <f t="shared" si="6"/>
        <v>1.468644443821494E-4</v>
      </c>
    </row>
    <row r="286" spans="23:25" x14ac:dyDescent="0.25">
      <c r="W286" s="3">
        <v>42632</v>
      </c>
      <c r="X286" s="2">
        <v>1.3616999999999999</v>
      </c>
      <c r="Y286" s="2">
        <f t="shared" si="6"/>
        <v>-4.6889967955388743E-3</v>
      </c>
    </row>
    <row r="287" spans="23:25" x14ac:dyDescent="0.25">
      <c r="W287" s="3">
        <v>42629</v>
      </c>
      <c r="X287" s="2">
        <v>1.3681000000000001</v>
      </c>
      <c r="Y287" s="2">
        <f t="shared" si="6"/>
        <v>3.4413359973835839E-3</v>
      </c>
    </row>
    <row r="288" spans="23:25" x14ac:dyDescent="0.25">
      <c r="W288" s="3">
        <v>42628</v>
      </c>
      <c r="X288" s="2">
        <v>1.3633999999999999</v>
      </c>
      <c r="Y288" s="2">
        <f t="shared" si="6"/>
        <v>-7.3343356958307767E-5</v>
      </c>
    </row>
    <row r="289" spans="23:25" x14ac:dyDescent="0.25">
      <c r="W289" s="3">
        <v>42627</v>
      </c>
      <c r="X289" s="2">
        <v>1.3634999999999999</v>
      </c>
      <c r="Y289" s="2">
        <f t="shared" si="6"/>
        <v>-2.1246207486622939E-3</v>
      </c>
    </row>
    <row r="290" spans="23:25" x14ac:dyDescent="0.25">
      <c r="W290" s="3">
        <v>42626</v>
      </c>
      <c r="X290" s="2">
        <v>1.3664000000000001</v>
      </c>
      <c r="Y290" s="2">
        <f t="shared" si="6"/>
        <v>7.5666109404058683E-3</v>
      </c>
    </row>
    <row r="291" spans="23:25" x14ac:dyDescent="0.25">
      <c r="W291" s="3">
        <v>42625</v>
      </c>
      <c r="X291" s="2">
        <v>1.3561000000000001</v>
      </c>
      <c r="Y291" s="2">
        <f t="shared" si="6"/>
        <v>-1.8418246633018862E-3</v>
      </c>
    </row>
    <row r="292" spans="23:25" x14ac:dyDescent="0.25">
      <c r="W292" s="3">
        <v>42622</v>
      </c>
      <c r="X292" s="2">
        <v>1.3586</v>
      </c>
      <c r="Y292" s="2">
        <f t="shared" si="6"/>
        <v>5.0916982674193865E-3</v>
      </c>
    </row>
    <row r="293" spans="23:25" x14ac:dyDescent="0.25">
      <c r="W293" s="3">
        <v>42621</v>
      </c>
      <c r="X293" s="2">
        <v>1.3517000000000001</v>
      </c>
      <c r="Y293" s="2">
        <f t="shared" si="6"/>
        <v>3.5574038850130349E-3</v>
      </c>
    </row>
    <row r="294" spans="23:25" x14ac:dyDescent="0.25">
      <c r="W294" s="3">
        <v>42620</v>
      </c>
      <c r="X294" s="2">
        <v>1.3469</v>
      </c>
      <c r="Y294" s="2">
        <f t="shared" si="6"/>
        <v>2.2275849358854795E-4</v>
      </c>
    </row>
    <row r="295" spans="23:25" x14ac:dyDescent="0.25">
      <c r="W295" s="3">
        <v>42619</v>
      </c>
      <c r="X295" s="2">
        <v>1.3466</v>
      </c>
      <c r="Y295" s="2">
        <f t="shared" si="6"/>
        <v>-7.3986724007986861E-3</v>
      </c>
    </row>
    <row r="296" spans="23:25" x14ac:dyDescent="0.25">
      <c r="W296" s="3">
        <v>42618</v>
      </c>
      <c r="X296" s="2">
        <v>1.3566</v>
      </c>
      <c r="Y296" s="2">
        <f t="shared" si="6"/>
        <v>-2.6501782295591417E-3</v>
      </c>
    </row>
    <row r="297" spans="23:25" x14ac:dyDescent="0.25">
      <c r="W297" s="3">
        <v>42615</v>
      </c>
      <c r="X297" s="2">
        <v>1.3602000000000001</v>
      </c>
      <c r="Y297" s="2">
        <f t="shared" si="6"/>
        <v>4.4120891957753126E-4</v>
      </c>
    </row>
    <row r="298" spans="23:25" x14ac:dyDescent="0.25">
      <c r="W298" s="3">
        <v>42614</v>
      </c>
      <c r="X298" s="2">
        <v>1.3595999999999999</v>
      </c>
      <c r="Y298" s="2">
        <f t="shared" si="6"/>
        <v>-2.0573115265177366E-3</v>
      </c>
    </row>
    <row r="299" spans="23:25" x14ac:dyDescent="0.25">
      <c r="W299" s="3">
        <v>42613</v>
      </c>
      <c r="X299" s="2">
        <v>1.3624000000000001</v>
      </c>
      <c r="Y299" s="2">
        <f t="shared" si="6"/>
        <v>-1.6867738955895987E-3</v>
      </c>
    </row>
    <row r="300" spans="23:25" x14ac:dyDescent="0.25">
      <c r="W300" s="3">
        <v>42612</v>
      </c>
      <c r="X300" s="2">
        <v>1.3647</v>
      </c>
      <c r="Y300" s="2">
        <f t="shared" si="6"/>
        <v>3.0823450207670103E-3</v>
      </c>
    </row>
    <row r="301" spans="23:25" x14ac:dyDescent="0.25">
      <c r="W301" s="3">
        <v>42611</v>
      </c>
      <c r="X301" s="2">
        <v>1.3605</v>
      </c>
      <c r="Y301" s="2">
        <f t="shared" si="6"/>
        <v>9.559878655787346E-4</v>
      </c>
    </row>
    <row r="302" spans="23:25" x14ac:dyDescent="0.25">
      <c r="W302" s="3">
        <v>42608</v>
      </c>
      <c r="X302" s="2">
        <v>1.3592</v>
      </c>
      <c r="Y302" s="2">
        <f t="shared" si="6"/>
        <v>4.2024613033663245E-3</v>
      </c>
    </row>
    <row r="303" spans="23:25" x14ac:dyDescent="0.25">
      <c r="W303" s="3">
        <v>42607</v>
      </c>
      <c r="X303" s="2">
        <v>1.3534999999999999</v>
      </c>
      <c r="Y303" s="2">
        <f t="shared" si="6"/>
        <v>-8.8619753233491511E-4</v>
      </c>
    </row>
    <row r="304" spans="23:25" x14ac:dyDescent="0.25">
      <c r="W304" s="3">
        <v>42606</v>
      </c>
      <c r="X304" s="2">
        <v>1.3547</v>
      </c>
      <c r="Y304" s="2">
        <f t="shared" si="6"/>
        <v>2.4389354686165099E-3</v>
      </c>
    </row>
    <row r="305" spans="23:25" x14ac:dyDescent="0.25">
      <c r="W305" s="3">
        <v>42605</v>
      </c>
      <c r="X305" s="2">
        <v>1.3513999999999999</v>
      </c>
      <c r="Y305" s="2">
        <f t="shared" si="6"/>
        <v>5.9215397733255743E-4</v>
      </c>
    </row>
    <row r="306" spans="23:25" x14ac:dyDescent="0.25">
      <c r="W306" s="3">
        <v>42604</v>
      </c>
      <c r="X306" s="2">
        <v>1.3506</v>
      </c>
      <c r="Y306" s="2">
        <f t="shared" si="6"/>
        <v>2.8917826847454173E-3</v>
      </c>
    </row>
    <row r="307" spans="23:25" x14ac:dyDescent="0.25">
      <c r="W307" s="3">
        <v>42601</v>
      </c>
      <c r="X307" s="2">
        <v>1.3467</v>
      </c>
      <c r="Y307" s="2">
        <f t="shared" si="6"/>
        <v>5.5847347207853403E-3</v>
      </c>
    </row>
    <row r="308" spans="23:25" x14ac:dyDescent="0.25">
      <c r="W308" s="3">
        <v>42600</v>
      </c>
      <c r="X308" s="2">
        <v>1.3391999999999999</v>
      </c>
      <c r="Y308" s="2">
        <f t="shared" si="6"/>
        <v>-2.7590338519187605E-3</v>
      </c>
    </row>
    <row r="309" spans="23:25" x14ac:dyDescent="0.25">
      <c r="W309" s="3">
        <v>42599</v>
      </c>
      <c r="X309" s="2">
        <v>1.3429</v>
      </c>
      <c r="Y309" s="2">
        <f t="shared" si="6"/>
        <v>2.1618406421724597E-3</v>
      </c>
    </row>
    <row r="310" spans="23:25" x14ac:dyDescent="0.25">
      <c r="W310" s="3">
        <v>42598</v>
      </c>
      <c r="X310" s="2">
        <v>1.34</v>
      </c>
      <c r="Y310" s="2">
        <f t="shared" si="6"/>
        <v>-2.3852128183739288E-3</v>
      </c>
    </row>
    <row r="311" spans="23:25" x14ac:dyDescent="0.25">
      <c r="W311" s="3">
        <v>42597</v>
      </c>
      <c r="X311" s="2">
        <v>1.3431999999999999</v>
      </c>
      <c r="Y311" s="2">
        <f t="shared" si="6"/>
        <v>-1.4135329512047702E-3</v>
      </c>
    </row>
    <row r="312" spans="23:25" x14ac:dyDescent="0.25">
      <c r="W312" s="3">
        <v>42594</v>
      </c>
      <c r="X312" s="2">
        <v>1.3451</v>
      </c>
      <c r="Y312" s="2">
        <f t="shared" si="6"/>
        <v>1.3390866455683175E-3</v>
      </c>
    </row>
    <row r="313" spans="23:25" x14ac:dyDescent="0.25">
      <c r="W313" s="3">
        <v>42593</v>
      </c>
      <c r="X313" s="2">
        <v>1.3432999999999999</v>
      </c>
      <c r="Y313" s="2">
        <f t="shared" si="6"/>
        <v>1.1918064725415243E-3</v>
      </c>
    </row>
    <row r="314" spans="23:25" x14ac:dyDescent="0.25">
      <c r="W314" s="3">
        <v>42592</v>
      </c>
      <c r="X314" s="2">
        <v>1.3416999999999999</v>
      </c>
      <c r="Y314" s="2">
        <f t="shared" si="6"/>
        <v>-1.8615739394395809E-3</v>
      </c>
    </row>
    <row r="315" spans="23:25" x14ac:dyDescent="0.25">
      <c r="W315" s="3">
        <v>42591</v>
      </c>
      <c r="X315" s="2">
        <v>1.3442000000000001</v>
      </c>
      <c r="Y315" s="2">
        <f t="shared" si="6"/>
        <v>-1.8581149201305678E-3</v>
      </c>
    </row>
    <row r="316" spans="23:25" x14ac:dyDescent="0.25">
      <c r="W316" s="3">
        <v>42590</v>
      </c>
      <c r="X316" s="2">
        <v>1.3467</v>
      </c>
      <c r="Y316" s="2">
        <f t="shared" si="6"/>
        <v>-1.4850014877298718E-4</v>
      </c>
    </row>
    <row r="317" spans="23:25" x14ac:dyDescent="0.25">
      <c r="W317" s="3">
        <v>42587</v>
      </c>
      <c r="X317" s="2">
        <v>1.3469</v>
      </c>
      <c r="Y317" s="2">
        <f t="shared" si="6"/>
        <v>3.6446170731421058E-3</v>
      </c>
    </row>
    <row r="318" spans="23:25" x14ac:dyDescent="0.25">
      <c r="W318" s="3">
        <v>42586</v>
      </c>
      <c r="X318" s="2">
        <v>1.3420000000000001</v>
      </c>
      <c r="Y318" s="2">
        <f t="shared" si="6"/>
        <v>-1.4902019251175684E-4</v>
      </c>
    </row>
    <row r="319" spans="23:25" x14ac:dyDescent="0.25">
      <c r="W319" s="3">
        <v>42585</v>
      </c>
      <c r="X319" s="2">
        <v>1.3422000000000001</v>
      </c>
      <c r="Y319" s="2">
        <f t="shared" si="6"/>
        <v>2.0136487394755162E-3</v>
      </c>
    </row>
    <row r="320" spans="23:25" x14ac:dyDescent="0.25">
      <c r="W320" s="3">
        <v>42584</v>
      </c>
      <c r="X320" s="2">
        <v>1.3395000000000001</v>
      </c>
      <c r="Y320" s="2">
        <f t="shared" si="6"/>
        <v>-2.0136487394753866E-3</v>
      </c>
    </row>
    <row r="321" spans="23:25" x14ac:dyDescent="0.25">
      <c r="W321" s="3">
        <v>42583</v>
      </c>
      <c r="X321" s="2">
        <v>1.3422000000000001</v>
      </c>
      <c r="Y321" s="2">
        <f t="shared" si="6"/>
        <v>1.8643504411987675E-3</v>
      </c>
    </row>
    <row r="322" spans="23:25" x14ac:dyDescent="0.25">
      <c r="W322" s="3">
        <v>42580</v>
      </c>
      <c r="X322" s="2">
        <v>1.3397000000000001</v>
      </c>
      <c r="Y322" s="2">
        <f t="shared" si="6"/>
        <v>-1.0691318705838181E-2</v>
      </c>
    </row>
    <row r="323" spans="23:25" x14ac:dyDescent="0.25">
      <c r="W323" s="3">
        <v>42579</v>
      </c>
      <c r="X323" s="2">
        <v>1.3541000000000001</v>
      </c>
      <c r="Y323" s="2">
        <f t="shared" si="6"/>
        <v>4.4319693442252447E-4</v>
      </c>
    </row>
    <row r="324" spans="23:25" x14ac:dyDescent="0.25">
      <c r="W324" s="3">
        <v>42578</v>
      </c>
      <c r="X324" s="2">
        <v>1.3534999999999999</v>
      </c>
      <c r="Y324" s="2">
        <f t="shared" si="6"/>
        <v>-3.6873198120466019E-3</v>
      </c>
    </row>
    <row r="325" spans="23:25" x14ac:dyDescent="0.25">
      <c r="W325" s="3">
        <v>42577</v>
      </c>
      <c r="X325" s="2">
        <v>1.3585</v>
      </c>
      <c r="Y325" s="2">
        <f t="shared" si="6"/>
        <v>-2.7932979056127108E-3</v>
      </c>
    </row>
    <row r="326" spans="23:25" x14ac:dyDescent="0.25">
      <c r="W326" s="3">
        <v>42576</v>
      </c>
      <c r="X326" s="2">
        <v>1.3623000000000001</v>
      </c>
      <c r="Y326" s="2">
        <f t="shared" ref="Y326:Y389" si="7">LN(X326/X327)</f>
        <v>2.7196900148135049E-3</v>
      </c>
    </row>
    <row r="327" spans="23:25" x14ac:dyDescent="0.25">
      <c r="W327" s="3">
        <v>42573</v>
      </c>
      <c r="X327" s="2">
        <v>1.3586</v>
      </c>
      <c r="Y327" s="2">
        <f t="shared" si="7"/>
        <v>2.284367818481306E-3</v>
      </c>
    </row>
    <row r="328" spans="23:25" x14ac:dyDescent="0.25">
      <c r="W328" s="3">
        <v>42572</v>
      </c>
      <c r="X328" s="2">
        <v>1.3554999999999999</v>
      </c>
      <c r="Y328" s="2">
        <f t="shared" si="7"/>
        <v>-7.3746316026626429E-4</v>
      </c>
    </row>
    <row r="329" spans="23:25" x14ac:dyDescent="0.25">
      <c r="W329" s="3">
        <v>42571</v>
      </c>
      <c r="X329" s="2">
        <v>1.3565</v>
      </c>
      <c r="Y329" s="2">
        <f t="shared" si="7"/>
        <v>2.2140230446306996E-3</v>
      </c>
    </row>
    <row r="330" spans="23:25" x14ac:dyDescent="0.25">
      <c r="W330" s="3">
        <v>42570</v>
      </c>
      <c r="X330" s="2">
        <v>1.3534999999999999</v>
      </c>
      <c r="Y330" s="2">
        <f t="shared" si="7"/>
        <v>4.4428062712036876E-3</v>
      </c>
    </row>
    <row r="331" spans="23:25" x14ac:dyDescent="0.25">
      <c r="W331" s="3">
        <v>42569</v>
      </c>
      <c r="X331" s="2">
        <v>1.3474999999999999</v>
      </c>
      <c r="Y331" s="2">
        <f t="shared" si="7"/>
        <v>-2.9680196107191863E-4</v>
      </c>
    </row>
    <row r="332" spans="23:25" x14ac:dyDescent="0.25">
      <c r="W332" s="3">
        <v>42566</v>
      </c>
      <c r="X332" s="2">
        <v>1.3479000000000001</v>
      </c>
      <c r="Y332" s="2">
        <f t="shared" si="7"/>
        <v>4.0887690312821599E-3</v>
      </c>
    </row>
    <row r="333" spans="23:25" x14ac:dyDescent="0.25">
      <c r="W333" s="3">
        <v>42565</v>
      </c>
      <c r="X333" s="2">
        <v>1.3424</v>
      </c>
      <c r="Y333" s="2">
        <f t="shared" si="7"/>
        <v>-3.198098743054348E-3</v>
      </c>
    </row>
    <row r="334" spans="23:25" x14ac:dyDescent="0.25">
      <c r="W334" s="3">
        <v>42564</v>
      </c>
      <c r="X334" s="2">
        <v>1.3467</v>
      </c>
      <c r="Y334" s="2">
        <f t="shared" si="7"/>
        <v>2.970664708068614E-4</v>
      </c>
    </row>
    <row r="335" spans="23:25" x14ac:dyDescent="0.25">
      <c r="W335" s="3">
        <v>42563</v>
      </c>
      <c r="X335" s="2">
        <v>1.3463000000000001</v>
      </c>
      <c r="Y335" s="2">
        <f t="shared" si="7"/>
        <v>-3.7810031328850266E-3</v>
      </c>
    </row>
    <row r="336" spans="23:25" x14ac:dyDescent="0.25">
      <c r="W336" s="3">
        <v>42562</v>
      </c>
      <c r="X336" s="2">
        <v>1.3513999999999999</v>
      </c>
      <c r="Y336" s="2">
        <f t="shared" si="7"/>
        <v>3.9295694680267787E-3</v>
      </c>
    </row>
    <row r="337" spans="23:25" x14ac:dyDescent="0.25">
      <c r="W337" s="3">
        <v>42559</v>
      </c>
      <c r="X337" s="2">
        <v>1.3461000000000001</v>
      </c>
      <c r="Y337" s="2">
        <f t="shared" si="7"/>
        <v>-2.7449106592588395E-3</v>
      </c>
    </row>
    <row r="338" spans="23:25" x14ac:dyDescent="0.25">
      <c r="W338" s="3">
        <v>42558</v>
      </c>
      <c r="X338" s="2">
        <v>1.3498000000000001</v>
      </c>
      <c r="Y338" s="2">
        <f t="shared" si="7"/>
        <v>-3.7035665769055031E-4</v>
      </c>
    </row>
    <row r="339" spans="23:25" x14ac:dyDescent="0.25">
      <c r="W339" s="3">
        <v>42557</v>
      </c>
      <c r="X339" s="2">
        <v>1.3503000000000001</v>
      </c>
      <c r="Y339" s="2">
        <f t="shared" si="7"/>
        <v>-3.7021954441586219E-4</v>
      </c>
    </row>
    <row r="340" spans="23:25" x14ac:dyDescent="0.25">
      <c r="W340" s="3">
        <v>42556</v>
      </c>
      <c r="X340" s="2">
        <v>1.3508</v>
      </c>
      <c r="Y340" s="2">
        <f t="shared" si="7"/>
        <v>3.9313183444522719E-3</v>
      </c>
    </row>
    <row r="341" spans="23:25" x14ac:dyDescent="0.25">
      <c r="W341" s="3">
        <v>42555</v>
      </c>
      <c r="X341" s="2">
        <v>1.3454999999999999</v>
      </c>
      <c r="Y341" s="2">
        <f t="shared" si="7"/>
        <v>-7.4319051723304626E-5</v>
      </c>
    </row>
    <row r="342" spans="23:25" x14ac:dyDescent="0.25">
      <c r="W342" s="3">
        <v>42552</v>
      </c>
      <c r="X342" s="2">
        <v>1.3456000000000001</v>
      </c>
      <c r="Y342" s="2">
        <f t="shared" si="7"/>
        <v>-1.1883542693785654E-3</v>
      </c>
    </row>
    <row r="343" spans="23:25" x14ac:dyDescent="0.25">
      <c r="W343" s="3">
        <v>42551</v>
      </c>
      <c r="X343" s="2">
        <v>1.3472</v>
      </c>
      <c r="Y343" s="2">
        <f t="shared" si="7"/>
        <v>-6.6782920895614535E-4</v>
      </c>
    </row>
    <row r="344" spans="23:25" x14ac:dyDescent="0.25">
      <c r="W344" s="3">
        <v>42550</v>
      </c>
      <c r="X344" s="2">
        <v>1.3481000000000001</v>
      </c>
      <c r="Y344" s="2">
        <f t="shared" si="7"/>
        <v>-3.9976363573374085E-3</v>
      </c>
    </row>
    <row r="345" spans="23:25" x14ac:dyDescent="0.25">
      <c r="W345" s="3">
        <v>42549</v>
      </c>
      <c r="X345" s="2">
        <v>1.3534999999999999</v>
      </c>
      <c r="Y345" s="2">
        <f t="shared" si="7"/>
        <v>-7.0676875224415531E-3</v>
      </c>
    </row>
    <row r="346" spans="23:25" x14ac:dyDescent="0.25">
      <c r="W346" s="3">
        <v>42548</v>
      </c>
      <c r="X346" s="2">
        <v>1.3631</v>
      </c>
      <c r="Y346" s="2">
        <f t="shared" si="7"/>
        <v>7.0676875224414794E-3</v>
      </c>
    </row>
    <row r="347" spans="23:25" x14ac:dyDescent="0.25">
      <c r="W347" s="3">
        <v>42545</v>
      </c>
      <c r="X347" s="2">
        <v>1.3534999999999999</v>
      </c>
      <c r="Y347" s="2">
        <f t="shared" si="7"/>
        <v>1.1816866723918592E-2</v>
      </c>
    </row>
    <row r="348" spans="23:25" x14ac:dyDescent="0.25">
      <c r="W348" s="3">
        <v>42544</v>
      </c>
      <c r="X348" s="2">
        <v>1.3376000000000001</v>
      </c>
      <c r="Y348" s="2">
        <f t="shared" si="7"/>
        <v>-5.979073421769381E-4</v>
      </c>
    </row>
    <row r="349" spans="23:25" x14ac:dyDescent="0.25">
      <c r="W349" s="3">
        <v>42543</v>
      </c>
      <c r="X349" s="2">
        <v>1.3384</v>
      </c>
      <c r="Y349" s="2">
        <f t="shared" si="7"/>
        <v>-3.4310468506232586E-3</v>
      </c>
    </row>
    <row r="350" spans="23:25" x14ac:dyDescent="0.25">
      <c r="W350" s="3">
        <v>42542</v>
      </c>
      <c r="X350" s="2">
        <v>1.343</v>
      </c>
      <c r="Y350" s="2">
        <f t="shared" si="7"/>
        <v>-7.4457391791981205E-5</v>
      </c>
    </row>
    <row r="351" spans="23:25" x14ac:dyDescent="0.25">
      <c r="W351" s="3">
        <v>42541</v>
      </c>
      <c r="X351" s="2">
        <v>1.3431</v>
      </c>
      <c r="Y351" s="2">
        <f t="shared" si="7"/>
        <v>-4.6796742782954171E-3</v>
      </c>
    </row>
    <row r="352" spans="23:25" x14ac:dyDescent="0.25">
      <c r="W352" s="3">
        <v>42538</v>
      </c>
      <c r="X352" s="2">
        <v>1.3493999999999999</v>
      </c>
      <c r="Y352" s="2">
        <f t="shared" si="7"/>
        <v>4.4474094573383559E-4</v>
      </c>
    </row>
    <row r="353" spans="23:25" x14ac:dyDescent="0.25">
      <c r="W353" s="3">
        <v>42537</v>
      </c>
      <c r="X353" s="2">
        <v>1.3488</v>
      </c>
      <c r="Y353" s="2">
        <f t="shared" si="7"/>
        <v>-2.8133578932485821E-3</v>
      </c>
    </row>
    <row r="354" spans="23:25" x14ac:dyDescent="0.25">
      <c r="W354" s="3">
        <v>42536</v>
      </c>
      <c r="X354" s="2">
        <v>1.3526</v>
      </c>
      <c r="Y354" s="2">
        <f t="shared" si="7"/>
        <v>-1.7727881729617196E-3</v>
      </c>
    </row>
    <row r="355" spans="23:25" x14ac:dyDescent="0.25">
      <c r="W355" s="3">
        <v>42535</v>
      </c>
      <c r="X355" s="2">
        <v>1.355</v>
      </c>
      <c r="Y355" s="2">
        <f t="shared" si="7"/>
        <v>-7.3798014866871406E-5</v>
      </c>
    </row>
    <row r="356" spans="23:25" x14ac:dyDescent="0.25">
      <c r="W356" s="3">
        <v>42534</v>
      </c>
      <c r="X356" s="2">
        <v>1.3551</v>
      </c>
      <c r="Y356" s="2">
        <f t="shared" si="7"/>
        <v>-3.830011310716217E-3</v>
      </c>
    </row>
    <row r="357" spans="23:25" x14ac:dyDescent="0.25">
      <c r="W357" s="3">
        <v>42531</v>
      </c>
      <c r="X357" s="2">
        <v>1.3603000000000001</v>
      </c>
      <c r="Y357" s="2">
        <f t="shared" si="7"/>
        <v>5.5287450550137816E-3</v>
      </c>
    </row>
    <row r="358" spans="23:25" x14ac:dyDescent="0.25">
      <c r="W358" s="3">
        <v>42530</v>
      </c>
      <c r="X358" s="2">
        <v>1.3528</v>
      </c>
      <c r="Y358" s="2">
        <f t="shared" si="7"/>
        <v>4.2223848798482611E-3</v>
      </c>
    </row>
    <row r="359" spans="23:25" x14ac:dyDescent="0.25">
      <c r="W359" s="3">
        <v>42529</v>
      </c>
      <c r="X359" s="2">
        <v>1.3471</v>
      </c>
      <c r="Y359" s="2">
        <f t="shared" si="7"/>
        <v>-3.186958413551942E-3</v>
      </c>
    </row>
    <row r="360" spans="23:25" x14ac:dyDescent="0.25">
      <c r="W360" s="3">
        <v>42528</v>
      </c>
      <c r="X360" s="2">
        <v>1.3513999999999999</v>
      </c>
      <c r="Y360" s="2">
        <f t="shared" si="7"/>
        <v>-3.1768339672695661E-3</v>
      </c>
    </row>
    <row r="361" spans="23:25" x14ac:dyDescent="0.25">
      <c r="W361" s="3">
        <v>42527</v>
      </c>
      <c r="X361" s="2">
        <v>1.3557000000000001</v>
      </c>
      <c r="Y361" s="2">
        <f t="shared" si="7"/>
        <v>-1.1795062185756182E-3</v>
      </c>
    </row>
    <row r="362" spans="23:25" x14ac:dyDescent="0.25">
      <c r="W362" s="3">
        <v>42524</v>
      </c>
      <c r="X362" s="2">
        <v>1.3573</v>
      </c>
      <c r="Y362" s="2">
        <f t="shared" si="7"/>
        <v>-1.3537947787994303E-2</v>
      </c>
    </row>
    <row r="363" spans="23:25" x14ac:dyDescent="0.25">
      <c r="W363" s="3">
        <v>42523</v>
      </c>
      <c r="X363" s="2">
        <v>1.3757999999999999</v>
      </c>
      <c r="Y363" s="2">
        <f t="shared" si="7"/>
        <v>-8.7183963674112251E-4</v>
      </c>
    </row>
    <row r="364" spans="23:25" x14ac:dyDescent="0.25">
      <c r="W364" s="3">
        <v>42522</v>
      </c>
      <c r="X364" s="2">
        <v>1.377</v>
      </c>
      <c r="Y364" s="2">
        <f t="shared" si="7"/>
        <v>-5.0822232189841115E-4</v>
      </c>
    </row>
    <row r="365" spans="23:25" x14ac:dyDescent="0.25">
      <c r="W365" s="3">
        <v>42521</v>
      </c>
      <c r="X365" s="2">
        <v>1.3776999999999999</v>
      </c>
      <c r="Y365" s="2">
        <f t="shared" si="7"/>
        <v>-2.8268057819154464E-3</v>
      </c>
    </row>
    <row r="366" spans="23:25" x14ac:dyDescent="0.25">
      <c r="W366" s="3">
        <v>42520</v>
      </c>
      <c r="X366" s="2">
        <v>1.3815999999999999</v>
      </c>
      <c r="Y366" s="2">
        <f t="shared" si="7"/>
        <v>1.5211331751279987E-3</v>
      </c>
    </row>
    <row r="367" spans="23:25" x14ac:dyDescent="0.25">
      <c r="W367" s="3">
        <v>42517</v>
      </c>
      <c r="X367" s="2">
        <v>1.3794999999999999</v>
      </c>
      <c r="Y367" s="2">
        <f t="shared" si="7"/>
        <v>4.2860840740749319E-3</v>
      </c>
    </row>
    <row r="368" spans="23:25" x14ac:dyDescent="0.25">
      <c r="W368" s="3">
        <v>42516</v>
      </c>
      <c r="X368" s="2">
        <v>1.3735999999999999</v>
      </c>
      <c r="Y368" s="2">
        <f t="shared" si="7"/>
        <v>-3.4158251171275277E-3</v>
      </c>
    </row>
    <row r="369" spans="23:25" x14ac:dyDescent="0.25">
      <c r="W369" s="3">
        <v>42515</v>
      </c>
      <c r="X369" s="2">
        <v>1.3783000000000001</v>
      </c>
      <c r="Y369" s="2">
        <f t="shared" si="7"/>
        <v>-2.3913921320755449E-3</v>
      </c>
    </row>
    <row r="370" spans="23:25" x14ac:dyDescent="0.25">
      <c r="W370" s="3">
        <v>42514</v>
      </c>
      <c r="X370" s="2">
        <v>1.3815999999999999</v>
      </c>
      <c r="Y370" s="2">
        <f t="shared" si="7"/>
        <v>2.6090752588649483E-3</v>
      </c>
    </row>
    <row r="371" spans="23:25" x14ac:dyDescent="0.25">
      <c r="W371" s="3">
        <v>42513</v>
      </c>
      <c r="X371" s="2">
        <v>1.3780000000000001</v>
      </c>
      <c r="Y371" s="2">
        <f t="shared" si="7"/>
        <v>-2.6814524890198294E-3</v>
      </c>
    </row>
    <row r="372" spans="23:25" x14ac:dyDescent="0.25">
      <c r="W372" s="3">
        <v>42510</v>
      </c>
      <c r="X372" s="2">
        <v>1.3816999999999999</v>
      </c>
      <c r="Y372" s="2">
        <f t="shared" si="7"/>
        <v>5.0675065333160815E-4</v>
      </c>
    </row>
    <row r="373" spans="23:25" x14ac:dyDescent="0.25">
      <c r="W373" s="3">
        <v>42509</v>
      </c>
      <c r="X373" s="2">
        <v>1.381</v>
      </c>
      <c r="Y373" s="2">
        <f t="shared" si="7"/>
        <v>-7.2385091832322091E-4</v>
      </c>
    </row>
    <row r="374" spans="23:25" x14ac:dyDescent="0.25">
      <c r="W374" s="3">
        <v>42508</v>
      </c>
      <c r="X374" s="2">
        <v>1.3820000000000001</v>
      </c>
      <c r="Y374" s="2">
        <f t="shared" si="7"/>
        <v>9.1590376406527115E-3</v>
      </c>
    </row>
    <row r="375" spans="23:25" x14ac:dyDescent="0.25">
      <c r="W375" s="3">
        <v>42507</v>
      </c>
      <c r="X375" s="2">
        <v>1.3694</v>
      </c>
      <c r="Y375" s="2">
        <f t="shared" si="7"/>
        <v>-7.3022016170352255E-5</v>
      </c>
    </row>
    <row r="376" spans="23:25" x14ac:dyDescent="0.25">
      <c r="W376" s="3">
        <v>42506</v>
      </c>
      <c r="X376" s="2">
        <v>1.3694999999999999</v>
      </c>
      <c r="Y376" s="2">
        <f t="shared" si="7"/>
        <v>-1.9695815536575315E-3</v>
      </c>
    </row>
    <row r="377" spans="23:25" x14ac:dyDescent="0.25">
      <c r="W377" s="3">
        <v>42503</v>
      </c>
      <c r="X377" s="2">
        <v>1.3721999999999999</v>
      </c>
      <c r="Y377" s="2">
        <f t="shared" si="7"/>
        <v>-5.828355111807353E-4</v>
      </c>
    </row>
    <row r="378" spans="23:25" x14ac:dyDescent="0.25">
      <c r="W378" s="3">
        <v>42502</v>
      </c>
      <c r="X378" s="2">
        <v>1.373</v>
      </c>
      <c r="Y378" s="2">
        <f t="shared" si="7"/>
        <v>5.331009083592313E-3</v>
      </c>
    </row>
    <row r="379" spans="23:25" x14ac:dyDescent="0.25">
      <c r="W379" s="3">
        <v>42501</v>
      </c>
      <c r="X379" s="2">
        <v>1.3656999999999999</v>
      </c>
      <c r="Y379" s="2">
        <f t="shared" si="7"/>
        <v>-2.2673258936049797E-3</v>
      </c>
    </row>
    <row r="380" spans="23:25" x14ac:dyDescent="0.25">
      <c r="W380" s="3">
        <v>42500</v>
      </c>
      <c r="X380" s="2">
        <v>1.3688</v>
      </c>
      <c r="Y380" s="2">
        <f t="shared" si="7"/>
        <v>-2.1893024872371631E-3</v>
      </c>
    </row>
    <row r="381" spans="23:25" x14ac:dyDescent="0.25">
      <c r="W381" s="3">
        <v>42499</v>
      </c>
      <c r="X381" s="2">
        <v>1.3717999999999999</v>
      </c>
      <c r="Y381" s="2">
        <f t="shared" si="7"/>
        <v>7.6836205467935926E-3</v>
      </c>
    </row>
    <row r="382" spans="23:25" x14ac:dyDescent="0.25">
      <c r="W382" s="3">
        <v>42496</v>
      </c>
      <c r="X382" s="2">
        <v>1.3613</v>
      </c>
      <c r="Y382" s="2">
        <f t="shared" si="7"/>
        <v>1.7645765919755321E-3</v>
      </c>
    </row>
    <row r="383" spans="23:25" x14ac:dyDescent="0.25">
      <c r="W383" s="3">
        <v>42495</v>
      </c>
      <c r="X383" s="2">
        <v>1.3589</v>
      </c>
      <c r="Y383" s="2">
        <f t="shared" si="7"/>
        <v>4.4163109800661134E-4</v>
      </c>
    </row>
    <row r="384" spans="23:25" x14ac:dyDescent="0.25">
      <c r="W384" s="3">
        <v>42494</v>
      </c>
      <c r="X384" s="2">
        <v>1.3583000000000001</v>
      </c>
      <c r="Y384" s="2">
        <f t="shared" si="7"/>
        <v>4.3531259947141195E-3</v>
      </c>
    </row>
    <row r="385" spans="23:25" x14ac:dyDescent="0.25">
      <c r="W385" s="3">
        <v>42493</v>
      </c>
      <c r="X385" s="2">
        <v>1.3524</v>
      </c>
      <c r="Y385" s="2">
        <f t="shared" si="7"/>
        <v>8.8381131577169193E-3</v>
      </c>
    </row>
    <row r="386" spans="23:25" x14ac:dyDescent="0.25">
      <c r="W386" s="3">
        <v>42492</v>
      </c>
      <c r="X386" s="2">
        <v>1.3405</v>
      </c>
      <c r="Y386" s="2">
        <f t="shared" si="7"/>
        <v>-2.7563618598514784E-3</v>
      </c>
    </row>
    <row r="387" spans="23:25" x14ac:dyDescent="0.25">
      <c r="W387" s="3">
        <v>42489</v>
      </c>
      <c r="X387" s="2">
        <v>1.3442000000000001</v>
      </c>
      <c r="Y387" s="2">
        <f t="shared" si="7"/>
        <v>-7.4366033024894705E-4</v>
      </c>
    </row>
    <row r="388" spans="23:25" x14ac:dyDescent="0.25">
      <c r="W388" s="3">
        <v>42488</v>
      </c>
      <c r="X388" s="2">
        <v>1.3452</v>
      </c>
      <c r="Y388" s="2">
        <f t="shared" si="7"/>
        <v>-3.0432385706271208E-3</v>
      </c>
    </row>
    <row r="389" spans="23:25" x14ac:dyDescent="0.25">
      <c r="W389" s="3">
        <v>42487</v>
      </c>
      <c r="X389" s="2">
        <v>1.3492999999999999</v>
      </c>
      <c r="Y389" s="2">
        <f t="shared" si="7"/>
        <v>-1.7031364033931915E-3</v>
      </c>
    </row>
    <row r="390" spans="23:25" x14ac:dyDescent="0.25">
      <c r="W390" s="3">
        <v>42486</v>
      </c>
      <c r="X390" s="2">
        <v>1.3515999999999999</v>
      </c>
      <c r="Y390" s="2">
        <f t="shared" ref="Y390:Y453" si="8">LN(X390/X391)</f>
        <v>-2.9590176277450962E-4</v>
      </c>
    </row>
    <row r="391" spans="23:25" x14ac:dyDescent="0.25">
      <c r="W391" s="3">
        <v>42485</v>
      </c>
      <c r="X391" s="2">
        <v>1.3519999999999999</v>
      </c>
      <c r="Y391" s="2">
        <f t="shared" si="8"/>
        <v>-1.7735742160162871E-3</v>
      </c>
    </row>
    <row r="392" spans="23:25" x14ac:dyDescent="0.25">
      <c r="W392" s="3">
        <v>42482</v>
      </c>
      <c r="X392" s="2">
        <v>1.3544</v>
      </c>
      <c r="Y392" s="2">
        <f t="shared" si="8"/>
        <v>3.6985026256007299E-3</v>
      </c>
    </row>
    <row r="393" spans="23:25" x14ac:dyDescent="0.25">
      <c r="W393" s="3">
        <v>42481</v>
      </c>
      <c r="X393" s="2">
        <v>1.3493999999999999</v>
      </c>
      <c r="Y393" s="2">
        <f t="shared" si="8"/>
        <v>3.7122323423743032E-3</v>
      </c>
    </row>
    <row r="394" spans="23:25" x14ac:dyDescent="0.25">
      <c r="W394" s="3">
        <v>42480</v>
      </c>
      <c r="X394" s="2">
        <v>1.3444</v>
      </c>
      <c r="Y394" s="2">
        <f t="shared" si="8"/>
        <v>5.2951609721998147E-3</v>
      </c>
    </row>
    <row r="395" spans="23:25" x14ac:dyDescent="0.25">
      <c r="W395" s="3">
        <v>42479</v>
      </c>
      <c r="X395" s="2">
        <v>1.3372999999999999</v>
      </c>
      <c r="Y395" s="2">
        <f t="shared" si="8"/>
        <v>-1.041443616528954E-2</v>
      </c>
    </row>
    <row r="396" spans="23:25" x14ac:dyDescent="0.25">
      <c r="W396" s="3">
        <v>42478</v>
      </c>
      <c r="X396" s="2">
        <v>1.3512999999999999</v>
      </c>
      <c r="Y396" s="2">
        <f t="shared" si="8"/>
        <v>-4.5776807640501346E-3</v>
      </c>
    </row>
    <row r="397" spans="23:25" x14ac:dyDescent="0.25">
      <c r="W397" s="3">
        <v>42475</v>
      </c>
      <c r="X397" s="2">
        <v>1.3574999999999999</v>
      </c>
      <c r="Y397" s="2">
        <f t="shared" si="8"/>
        <v>-4.3368071205943564E-3</v>
      </c>
    </row>
    <row r="398" spans="23:25" x14ac:dyDescent="0.25">
      <c r="W398" s="3">
        <v>42474</v>
      </c>
      <c r="X398" s="2">
        <v>1.3633999999999999</v>
      </c>
      <c r="Y398" s="2">
        <f t="shared" si="8"/>
        <v>9.3586033619664378E-3</v>
      </c>
    </row>
    <row r="399" spans="23:25" x14ac:dyDescent="0.25">
      <c r="W399" s="3">
        <v>42473</v>
      </c>
      <c r="X399" s="2">
        <v>1.3507</v>
      </c>
      <c r="Y399" s="2">
        <f t="shared" si="8"/>
        <v>5.3448275111724628E-3</v>
      </c>
    </row>
    <row r="400" spans="23:25" x14ac:dyDescent="0.25">
      <c r="W400" s="3">
        <v>42472</v>
      </c>
      <c r="X400" s="2">
        <v>1.3435000000000001</v>
      </c>
      <c r="Y400" s="2">
        <f t="shared" si="8"/>
        <v>-1.4885382581820376E-4</v>
      </c>
    </row>
    <row r="401" spans="23:25" x14ac:dyDescent="0.25">
      <c r="W401" s="3">
        <v>42471</v>
      </c>
      <c r="X401" s="2">
        <v>1.3437000000000001</v>
      </c>
      <c r="Y401" s="2">
        <f t="shared" si="8"/>
        <v>-4.0107005634072513E-3</v>
      </c>
    </row>
    <row r="402" spans="23:25" x14ac:dyDescent="0.25">
      <c r="W402" s="3">
        <v>42468</v>
      </c>
      <c r="X402" s="2">
        <v>1.3491</v>
      </c>
      <c r="Y402" s="2">
        <f t="shared" si="8"/>
        <v>-2.6648916503768565E-3</v>
      </c>
    </row>
    <row r="403" spans="23:25" x14ac:dyDescent="0.25">
      <c r="W403" s="3">
        <v>42467</v>
      </c>
      <c r="X403" s="2">
        <v>1.3527</v>
      </c>
      <c r="Y403" s="2">
        <f t="shared" si="8"/>
        <v>4.0000053333461372E-3</v>
      </c>
    </row>
    <row r="404" spans="23:25" x14ac:dyDescent="0.25">
      <c r="W404" s="3">
        <v>42466</v>
      </c>
      <c r="X404" s="2">
        <v>1.3472999999999999</v>
      </c>
      <c r="Y404" s="2">
        <f t="shared" si="8"/>
        <v>-6.9526907294608798E-3</v>
      </c>
    </row>
    <row r="405" spans="23:25" x14ac:dyDescent="0.25">
      <c r="W405" s="3">
        <v>42465</v>
      </c>
      <c r="X405" s="2">
        <v>1.3567</v>
      </c>
      <c r="Y405" s="2">
        <f t="shared" si="8"/>
        <v>3.4703028883536877E-3</v>
      </c>
    </row>
    <row r="406" spans="23:25" x14ac:dyDescent="0.25">
      <c r="W406" s="3">
        <v>42464</v>
      </c>
      <c r="X406" s="2">
        <v>1.3519999999999999</v>
      </c>
      <c r="Y406" s="2">
        <f t="shared" si="8"/>
        <v>8.8796809149668755E-4</v>
      </c>
    </row>
    <row r="407" spans="23:25" x14ac:dyDescent="0.25">
      <c r="W407" s="3">
        <v>42461</v>
      </c>
      <c r="X407" s="2">
        <v>1.3508</v>
      </c>
      <c r="Y407" s="2">
        <f t="shared" si="8"/>
        <v>1.7783051515069374E-3</v>
      </c>
    </row>
    <row r="408" spans="23:25" x14ac:dyDescent="0.25">
      <c r="W408" s="3">
        <v>42460</v>
      </c>
      <c r="X408" s="2">
        <v>1.3484</v>
      </c>
      <c r="Y408" s="2">
        <f t="shared" si="8"/>
        <v>-1.3340252478644841E-3</v>
      </c>
    </row>
    <row r="409" spans="23:25" x14ac:dyDescent="0.25">
      <c r="W409" s="3">
        <v>42459</v>
      </c>
      <c r="X409" s="2">
        <v>1.3502000000000001</v>
      </c>
      <c r="Y409" s="2">
        <f t="shared" si="8"/>
        <v>-3.1058222111554545E-3</v>
      </c>
    </row>
    <row r="410" spans="23:25" x14ac:dyDescent="0.25">
      <c r="W410" s="3">
        <v>42458</v>
      </c>
      <c r="X410" s="2">
        <v>1.3544</v>
      </c>
      <c r="Y410" s="2">
        <f t="shared" si="8"/>
        <v>-1.1379192638418169E-2</v>
      </c>
    </row>
    <row r="411" spans="23:25" x14ac:dyDescent="0.25">
      <c r="W411" s="3">
        <v>42457</v>
      </c>
      <c r="X411" s="2">
        <v>1.3698999999999999</v>
      </c>
      <c r="Y411" s="2">
        <f t="shared" si="8"/>
        <v>-1.3131020270174968E-3</v>
      </c>
    </row>
    <row r="412" spans="23:25" x14ac:dyDescent="0.25">
      <c r="W412" s="3">
        <v>42454</v>
      </c>
      <c r="X412" s="2">
        <v>1.3716999999999999</v>
      </c>
      <c r="Y412" s="2">
        <f t="shared" si="8"/>
        <v>1.5321200968835458E-3</v>
      </c>
    </row>
    <row r="413" spans="23:25" x14ac:dyDescent="0.25">
      <c r="W413" s="3">
        <v>42453</v>
      </c>
      <c r="X413" s="2">
        <v>1.3695999999999999</v>
      </c>
      <c r="Y413" s="2">
        <f t="shared" si="8"/>
        <v>2.1196514167229285E-3</v>
      </c>
    </row>
    <row r="414" spans="23:25" x14ac:dyDescent="0.25">
      <c r="W414" s="3">
        <v>42452</v>
      </c>
      <c r="X414" s="2">
        <v>1.3667</v>
      </c>
      <c r="Y414" s="2">
        <f t="shared" si="8"/>
        <v>5.1349878091142866E-3</v>
      </c>
    </row>
    <row r="415" spans="23:25" x14ac:dyDescent="0.25">
      <c r="W415" s="3">
        <v>42451</v>
      </c>
      <c r="X415" s="2">
        <v>1.3597000000000001</v>
      </c>
      <c r="Y415" s="2">
        <f t="shared" si="8"/>
        <v>-1.4708045327294832E-4</v>
      </c>
    </row>
    <row r="416" spans="23:25" x14ac:dyDescent="0.25">
      <c r="W416" s="3">
        <v>42450</v>
      </c>
      <c r="X416" s="2">
        <v>1.3599000000000001</v>
      </c>
      <c r="Y416" s="2">
        <f t="shared" si="8"/>
        <v>1.32450350489091E-3</v>
      </c>
    </row>
    <row r="417" spans="23:25" x14ac:dyDescent="0.25">
      <c r="W417" s="3">
        <v>42447</v>
      </c>
      <c r="X417" s="2">
        <v>1.3580999999999999</v>
      </c>
      <c r="Y417" s="2">
        <f t="shared" si="8"/>
        <v>6.0561484952411475E-3</v>
      </c>
    </row>
    <row r="418" spans="23:25" x14ac:dyDescent="0.25">
      <c r="W418" s="3">
        <v>42446</v>
      </c>
      <c r="X418" s="2">
        <v>1.3498999999999999</v>
      </c>
      <c r="Y418" s="2">
        <f t="shared" si="8"/>
        <v>-1.1050650247368531E-2</v>
      </c>
    </row>
    <row r="419" spans="23:25" x14ac:dyDescent="0.25">
      <c r="W419" s="3">
        <v>42445</v>
      </c>
      <c r="X419" s="2">
        <v>1.3649</v>
      </c>
      <c r="Y419" s="2">
        <f t="shared" si="8"/>
        <v>-1.2305831192544636E-2</v>
      </c>
    </row>
    <row r="420" spans="23:25" x14ac:dyDescent="0.25">
      <c r="W420" s="3">
        <v>42444</v>
      </c>
      <c r="X420" s="2">
        <v>1.3817999999999999</v>
      </c>
      <c r="Y420" s="2">
        <f t="shared" si="8"/>
        <v>3.8429514720323388E-3</v>
      </c>
    </row>
    <row r="421" spans="23:25" x14ac:dyDescent="0.25">
      <c r="W421" s="3">
        <v>42443</v>
      </c>
      <c r="X421" s="2">
        <v>1.3765000000000001</v>
      </c>
      <c r="Y421" s="2">
        <f t="shared" si="8"/>
        <v>2.32744304642582E-3</v>
      </c>
    </row>
    <row r="422" spans="23:25" x14ac:dyDescent="0.25">
      <c r="W422" s="3">
        <v>42440</v>
      </c>
      <c r="X422" s="2">
        <v>1.3733</v>
      </c>
      <c r="Y422" s="2">
        <f t="shared" si="8"/>
        <v>-5.2291498339729608E-3</v>
      </c>
    </row>
    <row r="423" spans="23:25" x14ac:dyDescent="0.25">
      <c r="W423" s="3">
        <v>42439</v>
      </c>
      <c r="X423" s="2">
        <v>1.3805000000000001</v>
      </c>
      <c r="Y423" s="2">
        <f t="shared" si="8"/>
        <v>-1.4477020262807989E-3</v>
      </c>
    </row>
    <row r="424" spans="23:25" x14ac:dyDescent="0.25">
      <c r="W424" s="3">
        <v>42438</v>
      </c>
      <c r="X424" s="2">
        <v>1.3825000000000001</v>
      </c>
      <c r="Y424" s="2">
        <f t="shared" si="8"/>
        <v>-1.6622704655096371E-3</v>
      </c>
    </row>
    <row r="425" spans="23:25" x14ac:dyDescent="0.25">
      <c r="W425" s="3">
        <v>42437</v>
      </c>
      <c r="X425" s="2">
        <v>1.3848</v>
      </c>
      <c r="Y425" s="2">
        <f t="shared" si="8"/>
        <v>4.7048691616063771E-3</v>
      </c>
    </row>
    <row r="426" spans="23:25" x14ac:dyDescent="0.25">
      <c r="W426" s="3">
        <v>42436</v>
      </c>
      <c r="X426" s="2">
        <v>1.3783000000000001</v>
      </c>
      <c r="Y426" s="2">
        <f t="shared" si="8"/>
        <v>2.6153302230188711E-3</v>
      </c>
    </row>
    <row r="427" spans="23:25" x14ac:dyDescent="0.25">
      <c r="W427" s="3">
        <v>42433</v>
      </c>
      <c r="X427" s="2">
        <v>1.3747</v>
      </c>
      <c r="Y427" s="2">
        <f t="shared" si="8"/>
        <v>-1.0276541444798932E-2</v>
      </c>
    </row>
    <row r="428" spans="23:25" x14ac:dyDescent="0.25">
      <c r="W428" s="3">
        <v>42432</v>
      </c>
      <c r="X428" s="2">
        <v>1.3889</v>
      </c>
      <c r="Y428" s="2">
        <f t="shared" si="8"/>
        <v>-5.6718391631644582E-3</v>
      </c>
    </row>
    <row r="429" spans="23:25" x14ac:dyDescent="0.25">
      <c r="W429" s="3">
        <v>42431</v>
      </c>
      <c r="X429" s="2">
        <v>1.3968</v>
      </c>
      <c r="Y429" s="2">
        <f t="shared" si="8"/>
        <v>-2.7168101360795977E-3</v>
      </c>
    </row>
    <row r="430" spans="23:25" x14ac:dyDescent="0.25">
      <c r="W430" s="3">
        <v>42430</v>
      </c>
      <c r="X430" s="2">
        <v>1.4006000000000001</v>
      </c>
      <c r="Y430" s="2">
        <f t="shared" si="8"/>
        <v>-4.2747286525005156E-3</v>
      </c>
    </row>
    <row r="431" spans="23:25" x14ac:dyDescent="0.25">
      <c r="W431" s="3">
        <v>42429</v>
      </c>
      <c r="X431" s="2">
        <v>1.4066000000000001</v>
      </c>
      <c r="Y431" s="2">
        <f t="shared" si="8"/>
        <v>-9.9481284406969963E-4</v>
      </c>
    </row>
    <row r="432" spans="23:25" x14ac:dyDescent="0.25">
      <c r="W432" s="3">
        <v>42426</v>
      </c>
      <c r="X432" s="2">
        <v>1.4079999999999999</v>
      </c>
      <c r="Y432" s="2">
        <f t="shared" si="8"/>
        <v>4.3417983434974293E-3</v>
      </c>
    </row>
    <row r="433" spans="23:25" x14ac:dyDescent="0.25">
      <c r="W433" s="3">
        <v>42425</v>
      </c>
      <c r="X433" s="2">
        <v>1.4018999999999999</v>
      </c>
      <c r="Y433" s="2">
        <f t="shared" si="8"/>
        <v>-2.493500383607248E-3</v>
      </c>
    </row>
    <row r="434" spans="23:25" x14ac:dyDescent="0.25">
      <c r="W434" s="3">
        <v>42424</v>
      </c>
      <c r="X434" s="2">
        <v>1.4054</v>
      </c>
      <c r="Y434" s="2">
        <f t="shared" si="8"/>
        <v>-1.4220707743511599E-3</v>
      </c>
    </row>
    <row r="435" spans="23:25" x14ac:dyDescent="0.25">
      <c r="W435" s="3">
        <v>42423</v>
      </c>
      <c r="X435" s="2">
        <v>1.4074</v>
      </c>
      <c r="Y435" s="2">
        <f t="shared" si="8"/>
        <v>5.5575490389155801E-3</v>
      </c>
    </row>
    <row r="436" spans="23:25" x14ac:dyDescent="0.25">
      <c r="W436" s="3">
        <v>42422</v>
      </c>
      <c r="X436" s="2">
        <v>1.3996</v>
      </c>
      <c r="Y436" s="2">
        <f t="shared" si="8"/>
        <v>-4.0643216131664248E-3</v>
      </c>
    </row>
    <row r="437" spans="23:25" x14ac:dyDescent="0.25">
      <c r="W437" s="3">
        <v>42419</v>
      </c>
      <c r="X437" s="2">
        <v>1.4053</v>
      </c>
      <c r="Y437" s="2">
        <f t="shared" si="8"/>
        <v>1.6380020042383698E-3</v>
      </c>
    </row>
    <row r="438" spans="23:25" x14ac:dyDescent="0.25">
      <c r="W438" s="3">
        <v>42418</v>
      </c>
      <c r="X438" s="2">
        <v>1.403</v>
      </c>
      <c r="Y438" s="2">
        <f t="shared" si="8"/>
        <v>-2.1380465462905859E-4</v>
      </c>
    </row>
    <row r="439" spans="23:25" x14ac:dyDescent="0.25">
      <c r="W439" s="3">
        <v>42417</v>
      </c>
      <c r="X439" s="2">
        <v>1.4033</v>
      </c>
      <c r="Y439" s="2">
        <f t="shared" si="8"/>
        <v>-1.6376521157973865E-3</v>
      </c>
    </row>
    <row r="440" spans="23:25" x14ac:dyDescent="0.25">
      <c r="W440" s="3">
        <v>42416</v>
      </c>
      <c r="X440" s="2">
        <v>1.4056</v>
      </c>
      <c r="Y440" s="2">
        <f t="shared" si="8"/>
        <v>3.6349421727241973E-3</v>
      </c>
    </row>
    <row r="441" spans="23:25" x14ac:dyDescent="0.25">
      <c r="W441" s="3">
        <v>42415</v>
      </c>
      <c r="X441" s="2">
        <v>1.4005000000000001</v>
      </c>
      <c r="Y441" s="2">
        <f t="shared" si="8"/>
        <v>1.7866719064077031E-3</v>
      </c>
    </row>
    <row r="442" spans="23:25" x14ac:dyDescent="0.25">
      <c r="W442" s="3">
        <v>42412</v>
      </c>
      <c r="X442" s="2">
        <v>1.3980000000000001</v>
      </c>
      <c r="Y442" s="2">
        <f t="shared" si="8"/>
        <v>5.9547473012194485E-3</v>
      </c>
    </row>
    <row r="443" spans="23:25" x14ac:dyDescent="0.25">
      <c r="W443" s="3">
        <v>42411</v>
      </c>
      <c r="X443" s="2">
        <v>1.3896999999999999</v>
      </c>
      <c r="Y443" s="2">
        <f t="shared" si="8"/>
        <v>-1.4381249332714248E-3</v>
      </c>
    </row>
    <row r="444" spans="23:25" x14ac:dyDescent="0.25">
      <c r="W444" s="3">
        <v>42410</v>
      </c>
      <c r="X444" s="2">
        <v>1.3916999999999999</v>
      </c>
      <c r="Y444" s="2">
        <f t="shared" si="8"/>
        <v>-3.514689986127311E-3</v>
      </c>
    </row>
    <row r="445" spans="23:25" x14ac:dyDescent="0.25">
      <c r="W445" s="3">
        <v>42409</v>
      </c>
      <c r="X445" s="2">
        <v>1.3966000000000001</v>
      </c>
      <c r="Y445" s="2">
        <f t="shared" si="8"/>
        <v>-5.7830454249292625E-3</v>
      </c>
    </row>
    <row r="446" spans="23:25" x14ac:dyDescent="0.25">
      <c r="W446" s="3">
        <v>42408</v>
      </c>
      <c r="X446" s="2">
        <v>1.4047000000000001</v>
      </c>
      <c r="Y446" s="2">
        <f t="shared" si="8"/>
        <v>-2.5595463671405526E-3</v>
      </c>
    </row>
    <row r="447" spans="23:25" x14ac:dyDescent="0.25">
      <c r="W447" s="3">
        <v>42405</v>
      </c>
      <c r="X447" s="2">
        <v>1.4083000000000001</v>
      </c>
      <c r="Y447" s="2">
        <f t="shared" si="8"/>
        <v>7.7699360856544686E-3</v>
      </c>
    </row>
    <row r="448" spans="23:25" x14ac:dyDescent="0.25">
      <c r="W448" s="3">
        <v>42404</v>
      </c>
      <c r="X448" s="2">
        <v>1.3974</v>
      </c>
      <c r="Y448" s="2">
        <f t="shared" si="8"/>
        <v>-1.1526274887136355E-2</v>
      </c>
    </row>
    <row r="449" spans="23:25" x14ac:dyDescent="0.25">
      <c r="W449" s="3">
        <v>42403</v>
      </c>
      <c r="X449" s="2">
        <v>1.4136</v>
      </c>
      <c r="Y449" s="2">
        <f t="shared" si="8"/>
        <v>-1.0485300665341193E-2</v>
      </c>
    </row>
    <row r="450" spans="23:25" x14ac:dyDescent="0.25">
      <c r="W450" s="3">
        <v>42402</v>
      </c>
      <c r="X450" s="2">
        <v>1.4285000000000001</v>
      </c>
      <c r="Y450" s="2">
        <f t="shared" si="8"/>
        <v>4.1387593714130666E-3</v>
      </c>
    </row>
    <row r="451" spans="23:25" x14ac:dyDescent="0.25">
      <c r="W451" s="3">
        <v>42401</v>
      </c>
      <c r="X451" s="2">
        <v>1.4226000000000001</v>
      </c>
      <c r="Y451" s="2">
        <f t="shared" si="8"/>
        <v>-1.1942816411256931E-3</v>
      </c>
    </row>
    <row r="452" spans="23:25" x14ac:dyDescent="0.25">
      <c r="W452" s="3">
        <v>42398</v>
      </c>
      <c r="X452" s="2">
        <v>1.4243000000000001</v>
      </c>
      <c r="Y452" s="2">
        <f t="shared" si="8"/>
        <v>-2.5243684957089569E-3</v>
      </c>
    </row>
    <row r="453" spans="23:25" x14ac:dyDescent="0.25">
      <c r="W453" s="3">
        <v>42397</v>
      </c>
      <c r="X453" s="2">
        <v>1.4278999999999999</v>
      </c>
      <c r="Y453" s="2">
        <f t="shared" si="8"/>
        <v>-3.1465256880280294E-3</v>
      </c>
    </row>
    <row r="454" spans="23:25" x14ac:dyDescent="0.25">
      <c r="W454" s="3">
        <v>42396</v>
      </c>
      <c r="X454" s="2">
        <v>1.4323999999999999</v>
      </c>
      <c r="Y454" s="2">
        <f t="shared" ref="Y454:Y517" si="9">LN(X454/X455)</f>
        <v>4.057368280339679E-3</v>
      </c>
    </row>
    <row r="455" spans="23:25" x14ac:dyDescent="0.25">
      <c r="W455" s="3">
        <v>42395</v>
      </c>
      <c r="X455" s="2">
        <v>1.4266000000000001</v>
      </c>
      <c r="Y455" s="2">
        <f t="shared" si="9"/>
        <v>-2.5203037703578563E-3</v>
      </c>
    </row>
    <row r="456" spans="23:25" x14ac:dyDescent="0.25">
      <c r="W456" s="3">
        <v>42394</v>
      </c>
      <c r="X456" s="2">
        <v>1.4302000000000001</v>
      </c>
      <c r="Y456" s="2">
        <f t="shared" si="9"/>
        <v>2.0978287549405043E-4</v>
      </c>
    </row>
    <row r="457" spans="23:25" x14ac:dyDescent="0.25">
      <c r="W457" s="3">
        <v>42391</v>
      </c>
      <c r="X457" s="2">
        <v>1.4298999999999999</v>
      </c>
      <c r="Y457" s="2">
        <f t="shared" si="9"/>
        <v>-1.6770320470180483E-3</v>
      </c>
    </row>
    <row r="458" spans="23:25" x14ac:dyDescent="0.25">
      <c r="W458" s="3">
        <v>42390</v>
      </c>
      <c r="X458" s="2">
        <v>1.4323000000000001</v>
      </c>
      <c r="Y458" s="2">
        <f t="shared" si="9"/>
        <v>-3.8326237639516093E-3</v>
      </c>
    </row>
    <row r="459" spans="23:25" x14ac:dyDescent="0.25">
      <c r="W459" s="3">
        <v>42389</v>
      </c>
      <c r="X459" s="2">
        <v>1.4378</v>
      </c>
      <c r="Y459" s="2">
        <f t="shared" si="9"/>
        <v>6.9574900183599203E-4</v>
      </c>
    </row>
    <row r="460" spans="23:25" x14ac:dyDescent="0.25">
      <c r="W460" s="3">
        <v>42388</v>
      </c>
      <c r="X460" s="2">
        <v>1.4368000000000001</v>
      </c>
      <c r="Y460" s="2">
        <f t="shared" si="9"/>
        <v>-1.9468786569403669E-3</v>
      </c>
    </row>
    <row r="461" spans="23:25" x14ac:dyDescent="0.25">
      <c r="W461" s="3">
        <v>42387</v>
      </c>
      <c r="X461" s="2">
        <v>1.4396</v>
      </c>
      <c r="Y461" s="2">
        <f t="shared" si="9"/>
        <v>0</v>
      </c>
    </row>
    <row r="462" spans="23:25" x14ac:dyDescent="0.25">
      <c r="W462" s="3">
        <v>42384</v>
      </c>
      <c r="X462" s="2">
        <v>1.4396</v>
      </c>
      <c r="Y462" s="2">
        <f t="shared" si="9"/>
        <v>1.9468786569404432E-3</v>
      </c>
    </row>
    <row r="463" spans="23:25" x14ac:dyDescent="0.25">
      <c r="W463" s="3">
        <v>42383</v>
      </c>
      <c r="X463" s="2">
        <v>1.4368000000000001</v>
      </c>
      <c r="Y463" s="2">
        <f t="shared" si="9"/>
        <v>6.9601531261863833E-5</v>
      </c>
    </row>
    <row r="464" spans="23:25" x14ac:dyDescent="0.25">
      <c r="W464" s="3">
        <v>42382</v>
      </c>
      <c r="X464" s="2">
        <v>1.4367000000000001</v>
      </c>
      <c r="Y464" s="2">
        <f t="shared" si="9"/>
        <v>-9.7398087566044351E-4</v>
      </c>
    </row>
    <row r="465" spans="23:25" x14ac:dyDescent="0.25">
      <c r="W465" s="3">
        <v>42381</v>
      </c>
      <c r="X465" s="2">
        <v>1.4380999999999999</v>
      </c>
      <c r="Y465" s="2">
        <f t="shared" si="9"/>
        <v>2.5064414709144874E-3</v>
      </c>
    </row>
    <row r="466" spans="23:25" x14ac:dyDescent="0.25">
      <c r="W466" s="3">
        <v>42380</v>
      </c>
      <c r="X466" s="2">
        <v>1.4344999999999999</v>
      </c>
      <c r="Y466" s="2">
        <f t="shared" si="9"/>
        <v>-5.7693136079646152E-3</v>
      </c>
    </row>
    <row r="467" spans="23:25" x14ac:dyDescent="0.25">
      <c r="W467" s="3">
        <v>42377</v>
      </c>
      <c r="X467" s="2">
        <v>1.4428000000000001</v>
      </c>
      <c r="Y467" s="2">
        <f t="shared" si="9"/>
        <v>6.3969068087179979E-3</v>
      </c>
    </row>
    <row r="468" spans="23:25" x14ac:dyDescent="0.25">
      <c r="W468" s="3">
        <v>42376</v>
      </c>
      <c r="X468" s="2">
        <v>1.4336</v>
      </c>
      <c r="Y468" s="2">
        <f t="shared" si="9"/>
        <v>-1.8119734555510708E-3</v>
      </c>
    </row>
    <row r="469" spans="23:25" x14ac:dyDescent="0.25">
      <c r="W469" s="3">
        <v>42375</v>
      </c>
      <c r="X469" s="2">
        <v>1.4361999999999999</v>
      </c>
      <c r="Y469" s="2">
        <f t="shared" si="9"/>
        <v>7.4079589596723555E-3</v>
      </c>
    </row>
    <row r="470" spans="23:25" x14ac:dyDescent="0.25">
      <c r="W470" s="3">
        <v>42374</v>
      </c>
      <c r="X470" s="2">
        <v>1.4256</v>
      </c>
      <c r="Y470" s="2">
        <f t="shared" si="9"/>
        <v>9.8252516852041891E-4</v>
      </c>
    </row>
    <row r="471" spans="23:25" x14ac:dyDescent="0.25">
      <c r="W471" s="3">
        <v>42373</v>
      </c>
      <c r="X471" s="2">
        <v>1.4241999999999999</v>
      </c>
      <c r="Y471" s="2">
        <f t="shared" si="9"/>
        <v>8.4614804657778889E-3</v>
      </c>
    </row>
    <row r="472" spans="23:25" x14ac:dyDescent="0.25">
      <c r="W472" s="3">
        <v>42370</v>
      </c>
      <c r="X472" s="2">
        <v>1.4121999999999999</v>
      </c>
      <c r="Y472" s="2">
        <f t="shared" si="9"/>
        <v>-4.4512031666595012E-3</v>
      </c>
    </row>
    <row r="473" spans="23:25" x14ac:dyDescent="0.25">
      <c r="W473" s="3">
        <v>42369</v>
      </c>
      <c r="X473" s="2">
        <v>1.4184999999999999</v>
      </c>
      <c r="Y473" s="2">
        <f t="shared" si="9"/>
        <v>2.9652662224518007E-3</v>
      </c>
    </row>
    <row r="474" spans="23:25" x14ac:dyDescent="0.25">
      <c r="W474" s="3">
        <v>42368</v>
      </c>
      <c r="X474" s="2">
        <v>1.4142999999999999</v>
      </c>
      <c r="Y474" s="2">
        <f t="shared" si="9"/>
        <v>2.1234436064927632E-3</v>
      </c>
    </row>
    <row r="475" spans="23:25" x14ac:dyDescent="0.25">
      <c r="W475" s="3">
        <v>42367</v>
      </c>
      <c r="X475" s="2">
        <v>1.4113</v>
      </c>
      <c r="Y475" s="2">
        <f t="shared" si="9"/>
        <v>3.9758660822410792E-3</v>
      </c>
    </row>
    <row r="476" spans="23:25" x14ac:dyDescent="0.25">
      <c r="W476" s="3">
        <v>42366</v>
      </c>
      <c r="X476" s="2">
        <v>1.4056999999999999</v>
      </c>
      <c r="Y476" s="2">
        <f t="shared" si="9"/>
        <v>1.5662825357831052E-3</v>
      </c>
    </row>
    <row r="477" spans="23:25" x14ac:dyDescent="0.25">
      <c r="W477" s="3">
        <v>42363</v>
      </c>
      <c r="X477" s="2">
        <v>1.4035</v>
      </c>
      <c r="Y477" s="2">
        <f t="shared" si="9"/>
        <v>-9.970090556686332E-4</v>
      </c>
    </row>
    <row r="478" spans="23:25" x14ac:dyDescent="0.25">
      <c r="W478" s="3">
        <v>42362</v>
      </c>
      <c r="X478" s="2">
        <v>1.4049</v>
      </c>
      <c r="Y478" s="2">
        <f t="shared" si="9"/>
        <v>2.1356113268565893E-4</v>
      </c>
    </row>
    <row r="479" spans="23:25" x14ac:dyDescent="0.25">
      <c r="W479" s="3">
        <v>42361</v>
      </c>
      <c r="X479" s="2">
        <v>1.4046000000000001</v>
      </c>
      <c r="Y479" s="2">
        <f t="shared" si="9"/>
        <v>3.5603660432353284E-4</v>
      </c>
    </row>
    <row r="480" spans="23:25" x14ac:dyDescent="0.25">
      <c r="W480" s="3">
        <v>42360</v>
      </c>
      <c r="X480" s="2">
        <v>1.4041000000000001</v>
      </c>
      <c r="Y480" s="2">
        <f t="shared" si="9"/>
        <v>-2.9867750834080007E-3</v>
      </c>
    </row>
    <row r="481" spans="23:25" x14ac:dyDescent="0.25">
      <c r="W481" s="3">
        <v>42359</v>
      </c>
      <c r="X481" s="2">
        <v>1.4083000000000001</v>
      </c>
      <c r="Y481" s="2">
        <f t="shared" si="9"/>
        <v>-3.9685403937901225E-3</v>
      </c>
    </row>
    <row r="482" spans="23:25" x14ac:dyDescent="0.25">
      <c r="W482" s="3">
        <v>42356</v>
      </c>
      <c r="X482" s="2">
        <v>1.4138999999999999</v>
      </c>
      <c r="Y482" s="2">
        <f t="shared" si="9"/>
        <v>-3.3186261701916324E-3</v>
      </c>
    </row>
    <row r="483" spans="23:25" x14ac:dyDescent="0.25">
      <c r="W483" s="3">
        <v>42355</v>
      </c>
      <c r="X483" s="2">
        <v>1.4186000000000001</v>
      </c>
      <c r="Y483" s="2">
        <f t="shared" si="9"/>
        <v>7.6422675939552386E-3</v>
      </c>
    </row>
    <row r="484" spans="23:25" x14ac:dyDescent="0.25">
      <c r="W484" s="3">
        <v>42354</v>
      </c>
      <c r="X484" s="2">
        <v>1.4077999999999999</v>
      </c>
      <c r="Y484" s="2">
        <f t="shared" si="9"/>
        <v>9.238532441198465E-4</v>
      </c>
    </row>
    <row r="485" spans="23:25" x14ac:dyDescent="0.25">
      <c r="W485" s="3">
        <v>42353</v>
      </c>
      <c r="X485" s="2">
        <v>1.4064999999999999</v>
      </c>
      <c r="Y485" s="2">
        <f t="shared" si="9"/>
        <v>-1.7758839687687556E-3</v>
      </c>
    </row>
    <row r="486" spans="23:25" x14ac:dyDescent="0.25">
      <c r="W486" s="3">
        <v>42352</v>
      </c>
      <c r="X486" s="2">
        <v>1.409</v>
      </c>
      <c r="Y486" s="2">
        <f t="shared" si="9"/>
        <v>-3.1886652349647944E-3</v>
      </c>
    </row>
    <row r="487" spans="23:25" x14ac:dyDescent="0.25">
      <c r="W487" s="3">
        <v>42349</v>
      </c>
      <c r="X487" s="2">
        <v>1.4135</v>
      </c>
      <c r="Y487" s="2">
        <f t="shared" si="9"/>
        <v>6.5299401595104133E-3</v>
      </c>
    </row>
    <row r="488" spans="23:25" x14ac:dyDescent="0.25">
      <c r="W488" s="3">
        <v>42348</v>
      </c>
      <c r="X488" s="2">
        <v>1.4043000000000001</v>
      </c>
      <c r="Y488" s="2">
        <f t="shared" si="9"/>
        <v>-4.2716788347109175E-4</v>
      </c>
    </row>
    <row r="489" spans="23:25" x14ac:dyDescent="0.25">
      <c r="W489" s="3">
        <v>42347</v>
      </c>
      <c r="X489" s="2">
        <v>1.4049</v>
      </c>
      <c r="Y489" s="2">
        <f t="shared" si="9"/>
        <v>-2.7721523243906098E-3</v>
      </c>
    </row>
    <row r="490" spans="23:25" x14ac:dyDescent="0.25">
      <c r="W490" s="3">
        <v>42346</v>
      </c>
      <c r="X490" s="2">
        <v>1.4088000000000001</v>
      </c>
      <c r="Y490" s="2">
        <f t="shared" si="9"/>
        <v>1.8472474169354558E-3</v>
      </c>
    </row>
    <row r="491" spans="23:25" x14ac:dyDescent="0.25">
      <c r="W491" s="3">
        <v>42345</v>
      </c>
      <c r="X491" s="2">
        <v>1.4062000000000001</v>
      </c>
      <c r="Y491" s="2">
        <f t="shared" si="9"/>
        <v>5.7768587712821078E-3</v>
      </c>
    </row>
    <row r="492" spans="23:25" x14ac:dyDescent="0.25">
      <c r="W492" s="3">
        <v>42342</v>
      </c>
      <c r="X492" s="2">
        <v>1.3980999999999999</v>
      </c>
      <c r="Y492" s="2">
        <f t="shared" si="9"/>
        <v>2.2914438955893559E-3</v>
      </c>
    </row>
    <row r="493" spans="23:25" x14ac:dyDescent="0.25">
      <c r="W493" s="3">
        <v>42341</v>
      </c>
      <c r="X493" s="2">
        <v>1.3949</v>
      </c>
      <c r="Y493" s="2">
        <f t="shared" si="9"/>
        <v>-1.2042757863182188E-2</v>
      </c>
    </row>
    <row r="494" spans="23:25" x14ac:dyDescent="0.25">
      <c r="W494" s="3">
        <v>42340</v>
      </c>
      <c r="X494" s="2">
        <v>1.4117999999999999</v>
      </c>
      <c r="Y494" s="2">
        <f t="shared" si="9"/>
        <v>3.9744551963108209E-3</v>
      </c>
    </row>
    <row r="495" spans="23:25" x14ac:dyDescent="0.25">
      <c r="W495" s="3">
        <v>42339</v>
      </c>
      <c r="X495" s="2">
        <v>1.4062000000000001</v>
      </c>
      <c r="Y495" s="2">
        <f t="shared" si="9"/>
        <v>-3.3367678540510075E-3</v>
      </c>
    </row>
    <row r="496" spans="23:25" x14ac:dyDescent="0.25">
      <c r="W496" s="3">
        <v>42338</v>
      </c>
      <c r="X496" s="2">
        <v>1.4109</v>
      </c>
      <c r="Y496" s="2">
        <f t="shared" si="9"/>
        <v>-1.8410995145329984E-3</v>
      </c>
    </row>
    <row r="497" spans="23:25" x14ac:dyDescent="0.25">
      <c r="W497" s="3">
        <v>42335</v>
      </c>
      <c r="X497" s="2">
        <v>1.4135</v>
      </c>
      <c r="Y497" s="2">
        <f t="shared" si="9"/>
        <v>3.6855949296403529E-3</v>
      </c>
    </row>
    <row r="498" spans="23:25" x14ac:dyDescent="0.25">
      <c r="W498" s="3">
        <v>42334</v>
      </c>
      <c r="X498" s="2">
        <v>1.4083000000000001</v>
      </c>
      <c r="Y498" s="2">
        <f t="shared" si="9"/>
        <v>2.2748285917100633E-3</v>
      </c>
    </row>
    <row r="499" spans="23:25" x14ac:dyDescent="0.25">
      <c r="W499" s="3">
        <v>42333</v>
      </c>
      <c r="X499" s="2">
        <v>1.4051</v>
      </c>
      <c r="Y499" s="2">
        <f t="shared" si="9"/>
        <v>-3.7648774713660428E-3</v>
      </c>
    </row>
    <row r="500" spans="23:25" x14ac:dyDescent="0.25">
      <c r="W500" s="3">
        <v>42332</v>
      </c>
      <c r="X500" s="2">
        <v>1.4104000000000001</v>
      </c>
      <c r="Y500" s="2">
        <f t="shared" si="9"/>
        <v>-4.8097419076564198E-3</v>
      </c>
    </row>
    <row r="501" spans="23:25" x14ac:dyDescent="0.25">
      <c r="W501" s="3">
        <v>42331</v>
      </c>
      <c r="X501" s="2">
        <v>1.4172</v>
      </c>
      <c r="Y501" s="2">
        <f t="shared" si="9"/>
        <v>3.2511160164950966E-3</v>
      </c>
    </row>
    <row r="502" spans="23:25" x14ac:dyDescent="0.25">
      <c r="W502" s="3">
        <v>42328</v>
      </c>
      <c r="X502" s="2">
        <v>1.4126000000000001</v>
      </c>
      <c r="Y502" s="2">
        <f t="shared" si="9"/>
        <v>7.0793954225823681E-5</v>
      </c>
    </row>
    <row r="503" spans="23:25" x14ac:dyDescent="0.25">
      <c r="W503" s="3">
        <v>42327</v>
      </c>
      <c r="X503" s="2">
        <v>1.4125000000000001</v>
      </c>
      <c r="Y503" s="2">
        <f t="shared" si="9"/>
        <v>-6.210761724370086E-3</v>
      </c>
    </row>
    <row r="504" spans="23:25" x14ac:dyDescent="0.25">
      <c r="W504" s="3">
        <v>42326</v>
      </c>
      <c r="X504" s="2">
        <v>1.4213</v>
      </c>
      <c r="Y504" s="2">
        <f t="shared" si="9"/>
        <v>-1.9680894804158583E-3</v>
      </c>
    </row>
    <row r="505" spans="23:25" x14ac:dyDescent="0.25">
      <c r="W505" s="3">
        <v>42325</v>
      </c>
      <c r="X505" s="2">
        <v>1.4240999999999999</v>
      </c>
      <c r="Y505" s="2">
        <f t="shared" si="9"/>
        <v>1.0538519259670823E-3</v>
      </c>
    </row>
    <row r="506" spans="23:25" x14ac:dyDescent="0.25">
      <c r="W506" s="3">
        <v>42324</v>
      </c>
      <c r="X506" s="2">
        <v>1.4226000000000001</v>
      </c>
      <c r="Y506" s="2">
        <f t="shared" si="9"/>
        <v>-7.729333202851832E-4</v>
      </c>
    </row>
    <row r="507" spans="23:25" x14ac:dyDescent="0.25">
      <c r="W507" s="3">
        <v>42321</v>
      </c>
      <c r="X507" s="2">
        <v>1.4237</v>
      </c>
      <c r="Y507" s="2">
        <f t="shared" si="9"/>
        <v>3.5886468517135686E-3</v>
      </c>
    </row>
    <row r="508" spans="23:25" x14ac:dyDescent="0.25">
      <c r="W508" s="3">
        <v>42320</v>
      </c>
      <c r="X508" s="2">
        <v>1.4186000000000001</v>
      </c>
      <c r="Y508" s="2">
        <f t="shared" si="9"/>
        <v>-9.1597681232556813E-4</v>
      </c>
    </row>
    <row r="509" spans="23:25" x14ac:dyDescent="0.25">
      <c r="W509" s="3">
        <v>42319</v>
      </c>
      <c r="X509" s="2">
        <v>1.4198999999999999</v>
      </c>
      <c r="Y509" s="2">
        <f t="shared" si="9"/>
        <v>-1.6185218691057214E-3</v>
      </c>
    </row>
    <row r="510" spans="23:25" x14ac:dyDescent="0.25">
      <c r="W510" s="3">
        <v>42318</v>
      </c>
      <c r="X510" s="2">
        <v>1.4222000000000001</v>
      </c>
      <c r="Y510" s="2">
        <f t="shared" si="9"/>
        <v>-6.3262224019661304E-4</v>
      </c>
    </row>
    <row r="511" spans="23:25" x14ac:dyDescent="0.25">
      <c r="W511" s="3">
        <v>42317</v>
      </c>
      <c r="X511" s="2">
        <v>1.4231</v>
      </c>
      <c r="Y511" s="2">
        <f t="shared" si="9"/>
        <v>1.6174974517086168E-3</v>
      </c>
    </row>
    <row r="512" spans="23:25" x14ac:dyDescent="0.25">
      <c r="W512" s="3">
        <v>42314</v>
      </c>
      <c r="X512" s="2">
        <v>1.4208000000000001</v>
      </c>
      <c r="Y512" s="2">
        <f t="shared" si="9"/>
        <v>9.8313908547380535E-3</v>
      </c>
    </row>
    <row r="513" spans="23:25" x14ac:dyDescent="0.25">
      <c r="W513" s="3">
        <v>42313</v>
      </c>
      <c r="X513" s="2">
        <v>1.4069</v>
      </c>
      <c r="Y513" s="2">
        <f t="shared" si="9"/>
        <v>2.7759012807065182E-3</v>
      </c>
    </row>
    <row r="514" spans="23:25" x14ac:dyDescent="0.25">
      <c r="W514" s="3">
        <v>42312</v>
      </c>
      <c r="X514" s="2">
        <v>1.403</v>
      </c>
      <c r="Y514" s="2">
        <f t="shared" si="9"/>
        <v>4.7869201543118004E-3</v>
      </c>
    </row>
    <row r="515" spans="23:25" x14ac:dyDescent="0.25">
      <c r="W515" s="3">
        <v>42311</v>
      </c>
      <c r="X515" s="2">
        <v>1.3963000000000001</v>
      </c>
      <c r="Y515" s="2">
        <f t="shared" si="9"/>
        <v>-7.8748617020113921E-4</v>
      </c>
    </row>
    <row r="516" spans="23:25" x14ac:dyDescent="0.25">
      <c r="W516" s="3">
        <v>42310</v>
      </c>
      <c r="X516" s="2">
        <v>1.3974</v>
      </c>
      <c r="Y516" s="2">
        <f t="shared" si="9"/>
        <v>-2.7156452049815092E-3</v>
      </c>
    </row>
    <row r="517" spans="23:25" x14ac:dyDescent="0.25">
      <c r="W517" s="3">
        <v>42307</v>
      </c>
      <c r="X517" s="2">
        <v>1.4012</v>
      </c>
      <c r="Y517" s="2">
        <f t="shared" si="9"/>
        <v>-1.853832972989283E-3</v>
      </c>
    </row>
    <row r="518" spans="23:25" x14ac:dyDescent="0.25">
      <c r="W518" s="3">
        <v>42306</v>
      </c>
      <c r="X518" s="2">
        <v>1.4037999999999999</v>
      </c>
      <c r="Y518" s="2">
        <f t="shared" ref="Y518:Y579" si="10">LN(X518/X519)</f>
        <v>9.2648689946954921E-4</v>
      </c>
    </row>
    <row r="519" spans="23:25" x14ac:dyDescent="0.25">
      <c r="W519" s="3">
        <v>42305</v>
      </c>
      <c r="X519" s="2">
        <v>1.4025000000000001</v>
      </c>
      <c r="Y519" s="2">
        <f t="shared" si="10"/>
        <v>3.929278139889557E-3</v>
      </c>
    </row>
    <row r="520" spans="23:25" x14ac:dyDescent="0.25">
      <c r="W520" s="3">
        <v>42304</v>
      </c>
      <c r="X520" s="2">
        <v>1.397</v>
      </c>
      <c r="Y520" s="2">
        <f t="shared" si="10"/>
        <v>3.2263874555227465E-3</v>
      </c>
    </row>
    <row r="521" spans="23:25" x14ac:dyDescent="0.25">
      <c r="W521" s="3">
        <v>42303</v>
      </c>
      <c r="X521" s="2">
        <v>1.3925000000000001</v>
      </c>
      <c r="Y521" s="2">
        <f t="shared" si="10"/>
        <v>-3.8704176756436609E-3</v>
      </c>
    </row>
    <row r="522" spans="23:25" x14ac:dyDescent="0.25">
      <c r="W522" s="3">
        <v>42300</v>
      </c>
      <c r="X522" s="2">
        <v>1.3978999999999999</v>
      </c>
      <c r="Y522" s="2">
        <f t="shared" si="10"/>
        <v>2.5068952712714821E-3</v>
      </c>
    </row>
    <row r="523" spans="23:25" x14ac:dyDescent="0.25">
      <c r="W523" s="3">
        <v>42299</v>
      </c>
      <c r="X523" s="2">
        <v>1.3944000000000001</v>
      </c>
      <c r="Y523" s="2">
        <f t="shared" si="10"/>
        <v>-1.4342058109914819E-4</v>
      </c>
    </row>
    <row r="524" spans="23:25" x14ac:dyDescent="0.25">
      <c r="W524" s="3">
        <v>42298</v>
      </c>
      <c r="X524" s="2">
        <v>1.3946000000000001</v>
      </c>
      <c r="Y524" s="2">
        <f t="shared" si="10"/>
        <v>2.7285146532041358E-3</v>
      </c>
    </row>
    <row r="525" spans="23:25" x14ac:dyDescent="0.25">
      <c r="W525" s="3">
        <v>42297</v>
      </c>
      <c r="X525" s="2">
        <v>1.3908</v>
      </c>
      <c r="Y525" s="2">
        <f t="shared" si="10"/>
        <v>1.5830758145333359E-3</v>
      </c>
    </row>
    <row r="526" spans="23:25" x14ac:dyDescent="0.25">
      <c r="W526" s="3">
        <v>42296</v>
      </c>
      <c r="X526" s="2">
        <v>1.3886000000000001</v>
      </c>
      <c r="Y526" s="2">
        <f t="shared" si="10"/>
        <v>3.1736899114102376E-3</v>
      </c>
    </row>
    <row r="527" spans="23:25" x14ac:dyDescent="0.25">
      <c r="W527" s="3">
        <v>42293</v>
      </c>
      <c r="X527" s="2">
        <v>1.3841999999999999</v>
      </c>
      <c r="Y527" s="2">
        <f t="shared" si="10"/>
        <v>4.4166165266638626E-3</v>
      </c>
    </row>
    <row r="528" spans="23:25" x14ac:dyDescent="0.25">
      <c r="W528" s="3">
        <v>42292</v>
      </c>
      <c r="X528" s="2">
        <v>1.3780999999999999</v>
      </c>
      <c r="Y528" s="2">
        <f t="shared" si="10"/>
        <v>-3.6275257045245002E-4</v>
      </c>
    </row>
    <row r="529" spans="23:25" x14ac:dyDescent="0.25">
      <c r="W529" s="3">
        <v>42291</v>
      </c>
      <c r="X529" s="2">
        <v>1.3786</v>
      </c>
      <c r="Y529" s="2">
        <f t="shared" si="10"/>
        <v>-1.7116563155473368E-2</v>
      </c>
    </row>
    <row r="530" spans="23:25" x14ac:dyDescent="0.25">
      <c r="W530" s="3">
        <v>42290</v>
      </c>
      <c r="X530" s="2">
        <v>1.4024000000000001</v>
      </c>
      <c r="Y530" s="2">
        <f t="shared" si="10"/>
        <v>2.4988411246400265E-3</v>
      </c>
    </row>
    <row r="531" spans="23:25" x14ac:dyDescent="0.25">
      <c r="W531" s="3">
        <v>42289</v>
      </c>
      <c r="X531" s="2">
        <v>1.3989</v>
      </c>
      <c r="Y531" s="2">
        <f t="shared" si="10"/>
        <v>3.0785776954744938E-3</v>
      </c>
    </row>
    <row r="532" spans="23:25" x14ac:dyDescent="0.25">
      <c r="W532" s="3">
        <v>42286</v>
      </c>
      <c r="X532" s="2">
        <v>1.3946000000000001</v>
      </c>
      <c r="Y532" s="2">
        <f t="shared" si="10"/>
        <v>-7.073731757388034E-3</v>
      </c>
    </row>
    <row r="533" spans="23:25" x14ac:dyDescent="0.25">
      <c r="W533" s="3">
        <v>42285</v>
      </c>
      <c r="X533" s="2">
        <v>1.4045000000000001</v>
      </c>
      <c r="Y533" s="2">
        <f t="shared" si="10"/>
        <v>-5.6090175099327948E-3</v>
      </c>
    </row>
    <row r="534" spans="23:25" x14ac:dyDescent="0.25">
      <c r="W534" s="3">
        <v>42284</v>
      </c>
      <c r="X534" s="2">
        <v>1.4123999999999999</v>
      </c>
      <c r="Y534" s="2">
        <f t="shared" si="10"/>
        <v>-4.662013105811413E-3</v>
      </c>
    </row>
    <row r="535" spans="23:25" x14ac:dyDescent="0.25">
      <c r="W535" s="3">
        <v>42283</v>
      </c>
      <c r="X535" s="2">
        <v>1.419</v>
      </c>
      <c r="Y535" s="2">
        <f t="shared" si="10"/>
        <v>-9.157187270398098E-4</v>
      </c>
    </row>
    <row r="536" spans="23:25" x14ac:dyDescent="0.25">
      <c r="W536" s="3">
        <v>42282</v>
      </c>
      <c r="X536" s="2">
        <v>1.4203000000000001</v>
      </c>
      <c r="Y536" s="2">
        <f t="shared" si="10"/>
        <v>-8.762454859419639E-3</v>
      </c>
    </row>
    <row r="537" spans="23:25" x14ac:dyDescent="0.25">
      <c r="W537" s="3">
        <v>42279</v>
      </c>
      <c r="X537" s="2">
        <v>1.4328000000000001</v>
      </c>
      <c r="Y537" s="2">
        <f t="shared" si="10"/>
        <v>1.4667367742137024E-3</v>
      </c>
    </row>
    <row r="538" spans="23:25" x14ac:dyDescent="0.25">
      <c r="W538" s="3">
        <v>42278</v>
      </c>
      <c r="X538" s="2">
        <v>1.4307000000000001</v>
      </c>
      <c r="Y538" s="2">
        <f t="shared" si="10"/>
        <v>5.8885553961061298E-3</v>
      </c>
    </row>
    <row r="539" spans="23:25" x14ac:dyDescent="0.25">
      <c r="W539" s="3">
        <v>42277</v>
      </c>
      <c r="X539" s="2">
        <v>1.4222999999999999</v>
      </c>
      <c r="Y539" s="2">
        <f t="shared" si="10"/>
        <v>-3.9995843233473424E-3</v>
      </c>
    </row>
    <row r="540" spans="23:25" x14ac:dyDescent="0.25">
      <c r="W540" s="3">
        <v>42276</v>
      </c>
      <c r="X540" s="2">
        <v>1.4279999999999999</v>
      </c>
      <c r="Y540" s="2">
        <f t="shared" si="10"/>
        <v>-3.5007877129817835E-4</v>
      </c>
    </row>
    <row r="541" spans="23:25" x14ac:dyDescent="0.25">
      <c r="W541" s="3">
        <v>42275</v>
      </c>
      <c r="X541" s="2">
        <v>1.4285000000000001</v>
      </c>
      <c r="Y541" s="2">
        <f t="shared" si="10"/>
        <v>2.1724666030575853E-3</v>
      </c>
    </row>
    <row r="542" spans="23:25" x14ac:dyDescent="0.25">
      <c r="W542" s="3">
        <v>42272</v>
      </c>
      <c r="X542" s="2">
        <v>1.4254</v>
      </c>
      <c r="Y542" s="2">
        <f t="shared" si="10"/>
        <v>2.669478227328677E-3</v>
      </c>
    </row>
    <row r="543" spans="23:25" x14ac:dyDescent="0.25">
      <c r="W543" s="3">
        <v>42271</v>
      </c>
      <c r="X543" s="2">
        <v>1.4216</v>
      </c>
      <c r="Y543" s="2">
        <f t="shared" si="10"/>
        <v>-3.0201954476318199E-3</v>
      </c>
    </row>
    <row r="544" spans="23:25" x14ac:dyDescent="0.25">
      <c r="W544" s="3">
        <v>42270</v>
      </c>
      <c r="X544" s="2">
        <v>1.4258999999999999</v>
      </c>
      <c r="Y544" s="2">
        <f t="shared" si="10"/>
        <v>6.4729699027681383E-3</v>
      </c>
    </row>
    <row r="545" spans="23:25" x14ac:dyDescent="0.25">
      <c r="W545" s="3">
        <v>42269</v>
      </c>
      <c r="X545" s="2">
        <v>1.4167000000000001</v>
      </c>
      <c r="Y545" s="2">
        <f t="shared" si="10"/>
        <v>4.7405190130914883E-3</v>
      </c>
    </row>
    <row r="546" spans="23:25" x14ac:dyDescent="0.25">
      <c r="W546" s="3">
        <v>42268</v>
      </c>
      <c r="X546" s="2">
        <v>1.41</v>
      </c>
      <c r="Y546" s="2">
        <f t="shared" si="10"/>
        <v>7.3317764456137741E-3</v>
      </c>
    </row>
    <row r="547" spans="23:25" x14ac:dyDescent="0.25">
      <c r="W547" s="3">
        <v>42265</v>
      </c>
      <c r="X547" s="2">
        <v>1.3996999999999999</v>
      </c>
      <c r="Y547" s="2">
        <f t="shared" si="10"/>
        <v>1.0007148797952648E-3</v>
      </c>
    </row>
    <row r="548" spans="23:25" x14ac:dyDescent="0.25">
      <c r="W548" s="3">
        <v>42264</v>
      </c>
      <c r="X548" s="2">
        <v>1.3982999999999999</v>
      </c>
      <c r="Y548" s="2">
        <f t="shared" si="10"/>
        <v>1.1449017350792638E-3</v>
      </c>
    </row>
    <row r="549" spans="23:25" x14ac:dyDescent="0.25">
      <c r="W549" s="3">
        <v>42263</v>
      </c>
      <c r="X549" s="2">
        <v>1.3967000000000001</v>
      </c>
      <c r="Y549" s="2">
        <f t="shared" si="10"/>
        <v>-3.7874772828097778E-3</v>
      </c>
    </row>
    <row r="550" spans="23:25" x14ac:dyDescent="0.25">
      <c r="W550" s="3">
        <v>42262</v>
      </c>
      <c r="X550" s="2">
        <v>1.4020000000000001</v>
      </c>
      <c r="Y550" s="2">
        <f t="shared" si="10"/>
        <v>-3.4178330052919092E-3</v>
      </c>
    </row>
    <row r="551" spans="23:25" x14ac:dyDescent="0.25">
      <c r="W551" s="3">
        <v>42261</v>
      </c>
      <c r="X551" s="2">
        <v>1.4068000000000001</v>
      </c>
      <c r="Y551" s="2">
        <f t="shared" si="10"/>
        <v>-2.6266298422234595E-3</v>
      </c>
    </row>
    <row r="552" spans="23:25" x14ac:dyDescent="0.25">
      <c r="W552" s="3">
        <v>42258</v>
      </c>
      <c r="X552" s="2">
        <v>1.4104999999999999</v>
      </c>
      <c r="Y552" s="2">
        <f t="shared" si="10"/>
        <v>-2.0538978147030687E-3</v>
      </c>
    </row>
    <row r="553" spans="23:25" x14ac:dyDescent="0.25">
      <c r="W553" s="3">
        <v>42257</v>
      </c>
      <c r="X553" s="2">
        <v>1.4134</v>
      </c>
      <c r="Y553" s="2">
        <f t="shared" si="10"/>
        <v>-2.4026582118698435E-3</v>
      </c>
    </row>
    <row r="554" spans="23:25" x14ac:dyDescent="0.25">
      <c r="W554" s="3">
        <v>42256</v>
      </c>
      <c r="X554" s="2">
        <v>1.4168000000000001</v>
      </c>
      <c r="Y554" s="2">
        <f t="shared" si="10"/>
        <v>-6.3503265496196704E-4</v>
      </c>
    </row>
    <row r="555" spans="23:25" x14ac:dyDescent="0.25">
      <c r="W555" s="3">
        <v>42255</v>
      </c>
      <c r="X555" s="2">
        <v>1.4177</v>
      </c>
      <c r="Y555" s="2">
        <f t="shared" si="10"/>
        <v>-7.0289176715886666E-3</v>
      </c>
    </row>
    <row r="556" spans="23:25" x14ac:dyDescent="0.25">
      <c r="W556" s="3">
        <v>42254</v>
      </c>
      <c r="X556" s="2">
        <v>1.4277</v>
      </c>
      <c r="Y556" s="2">
        <f t="shared" si="10"/>
        <v>2.3140853915519419E-3</v>
      </c>
    </row>
    <row r="557" spans="23:25" x14ac:dyDescent="0.25">
      <c r="W557" s="3">
        <v>42251</v>
      </c>
      <c r="X557" s="2">
        <v>1.4243999999999999</v>
      </c>
      <c r="Y557" s="2">
        <f t="shared" si="10"/>
        <v>5.6322311658739046E-3</v>
      </c>
    </row>
    <row r="558" spans="23:25" x14ac:dyDescent="0.25">
      <c r="W558" s="3">
        <v>42250</v>
      </c>
      <c r="X558" s="2">
        <v>1.4163999999999999</v>
      </c>
      <c r="Y558" s="2">
        <f t="shared" si="10"/>
        <v>5.649717664402813E-4</v>
      </c>
    </row>
    <row r="559" spans="23:25" x14ac:dyDescent="0.25">
      <c r="W559" s="3">
        <v>42249</v>
      </c>
      <c r="X559" s="2">
        <v>1.4156</v>
      </c>
      <c r="Y559" s="2">
        <f t="shared" si="10"/>
        <v>2.0507025536896611E-3</v>
      </c>
    </row>
    <row r="560" spans="23:25" x14ac:dyDescent="0.25">
      <c r="W560" s="3">
        <v>42248</v>
      </c>
      <c r="X560" s="2">
        <v>1.4127000000000001</v>
      </c>
      <c r="Y560" s="2">
        <f t="shared" si="10"/>
        <v>6.3728095624679046E-4</v>
      </c>
    </row>
    <row r="561" spans="23:25" x14ac:dyDescent="0.25">
      <c r="W561" s="3">
        <v>42247</v>
      </c>
      <c r="X561" s="2">
        <v>1.4117999999999999</v>
      </c>
      <c r="Y561" s="2">
        <f t="shared" si="10"/>
        <v>2.0562279021408372E-3</v>
      </c>
    </row>
    <row r="562" spans="23:25" x14ac:dyDescent="0.25">
      <c r="W562" s="3">
        <v>42244</v>
      </c>
      <c r="X562" s="2">
        <v>1.4089</v>
      </c>
      <c r="Y562" s="2">
        <f t="shared" si="10"/>
        <v>6.9800853199908563E-3</v>
      </c>
    </row>
    <row r="563" spans="23:25" x14ac:dyDescent="0.25">
      <c r="W563" s="3">
        <v>42243</v>
      </c>
      <c r="X563" s="2">
        <v>1.3991</v>
      </c>
      <c r="Y563" s="2">
        <f t="shared" si="10"/>
        <v>-5.275176190671263E-3</v>
      </c>
    </row>
    <row r="564" spans="23:25" x14ac:dyDescent="0.25">
      <c r="W564" s="3">
        <v>42242</v>
      </c>
      <c r="X564" s="2">
        <v>1.4064999999999999</v>
      </c>
      <c r="Y564" s="2">
        <f t="shared" si="10"/>
        <v>5.6894959219117979E-4</v>
      </c>
    </row>
    <row r="565" spans="23:25" x14ac:dyDescent="0.25">
      <c r="W565" s="3">
        <v>42241</v>
      </c>
      <c r="X565" s="2">
        <v>1.4056999999999999</v>
      </c>
      <c r="Y565" s="2">
        <f t="shared" si="10"/>
        <v>-3.4797464363586763E-3</v>
      </c>
    </row>
    <row r="566" spans="23:25" x14ac:dyDescent="0.25">
      <c r="W566" s="3">
        <v>42240</v>
      </c>
      <c r="X566" s="2">
        <v>1.4106000000000001</v>
      </c>
      <c r="Y566" s="2">
        <f t="shared" si="10"/>
        <v>1.6318425700742542E-3</v>
      </c>
    </row>
    <row r="567" spans="23:25" x14ac:dyDescent="0.25">
      <c r="W567" s="3">
        <v>42237</v>
      </c>
      <c r="X567" s="2">
        <v>1.4083000000000001</v>
      </c>
      <c r="Y567" s="2">
        <f t="shared" si="10"/>
        <v>4.0556461011944725E-3</v>
      </c>
    </row>
    <row r="568" spans="23:25" x14ac:dyDescent="0.25">
      <c r="W568" s="3">
        <v>42236</v>
      </c>
      <c r="X568" s="2">
        <v>1.4026000000000001</v>
      </c>
      <c r="Y568" s="2">
        <f t="shared" si="10"/>
        <v>-4.2768551510844919E-4</v>
      </c>
    </row>
    <row r="569" spans="23:25" x14ac:dyDescent="0.25">
      <c r="W569" s="3">
        <v>42235</v>
      </c>
      <c r="X569" s="2">
        <v>1.4032</v>
      </c>
      <c r="Y569" s="2">
        <f t="shared" si="10"/>
        <v>-3.562649223616536E-4</v>
      </c>
    </row>
    <row r="570" spans="23:25" x14ac:dyDescent="0.25">
      <c r="W570" s="3">
        <v>42234</v>
      </c>
      <c r="X570" s="2">
        <v>1.4036999999999999</v>
      </c>
      <c r="Y570" s="2">
        <f t="shared" si="10"/>
        <v>-2.845559293639369E-3</v>
      </c>
    </row>
    <row r="571" spans="23:25" x14ac:dyDescent="0.25">
      <c r="W571" s="3">
        <v>42233</v>
      </c>
      <c r="X571" s="2">
        <v>1.4077</v>
      </c>
      <c r="Y571" s="2">
        <f t="shared" si="10"/>
        <v>5.6846445075206585E-4</v>
      </c>
    </row>
    <row r="572" spans="23:25" x14ac:dyDescent="0.25">
      <c r="W572" s="3">
        <v>42230</v>
      </c>
      <c r="X572" s="2">
        <v>1.4069</v>
      </c>
      <c r="Y572" s="2">
        <f t="shared" si="10"/>
        <v>6.9900427267262548E-3</v>
      </c>
    </row>
    <row r="573" spans="23:25" x14ac:dyDescent="0.25">
      <c r="W573" s="3">
        <v>42229</v>
      </c>
      <c r="X573" s="2">
        <v>1.3971</v>
      </c>
      <c r="Y573" s="2">
        <f t="shared" si="10"/>
        <v>-1.2160665327796379E-3</v>
      </c>
    </row>
    <row r="574" spans="23:25" x14ac:dyDescent="0.25">
      <c r="W574" s="3">
        <v>42228</v>
      </c>
      <c r="X574" s="2">
        <v>1.3988</v>
      </c>
      <c r="Y574" s="2">
        <f t="shared" si="10"/>
        <v>-1.785650986951177E-3</v>
      </c>
    </row>
    <row r="575" spans="23:25" x14ac:dyDescent="0.25">
      <c r="W575" s="3">
        <v>42227</v>
      </c>
      <c r="X575" s="2">
        <v>1.4013</v>
      </c>
      <c r="Y575" s="2">
        <f t="shared" si="10"/>
        <v>1.4085752113548271E-2</v>
      </c>
    </row>
    <row r="576" spans="23:25" x14ac:dyDescent="0.25">
      <c r="W576" s="3">
        <v>42226</v>
      </c>
      <c r="X576" s="2">
        <v>1.3816999999999999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1.3836999999999999</v>
      </c>
      <c r="Y578" s="2">
        <f t="shared" si="10"/>
        <v>-2.8903822731771389E-4</v>
      </c>
    </row>
    <row r="579" spans="23:25" x14ac:dyDescent="0.25">
      <c r="W579" s="3">
        <v>42221</v>
      </c>
      <c r="X579" s="2">
        <v>1.3841000000000001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28515625" style="2" customWidth="1"/>
    <col min="2" max="2" width="0.57031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0" t="s">
        <v>115</v>
      </c>
      <c r="D1" s="134">
        <f>Summary!C1</f>
        <v>43025</v>
      </c>
      <c r="W1" s="2" t="str">
        <f>D2&amp;" Curncy"</f>
        <v>USDTRY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5</v>
      </c>
      <c r="W2" s="3">
        <f>D1</f>
        <v>43025</v>
      </c>
      <c r="AA2" s="2">
        <v>62</v>
      </c>
      <c r="AB2" s="2">
        <f ca="1">AVERAGE(OFFSET($X$5,0,0,AA2,1))</f>
        <v>3.5232016129032253</v>
      </c>
      <c r="AC2" s="46">
        <f ca="1">STDEV(OFFSET($Y$5,0,0,AA2,1))*SQRT(250)</f>
        <v>9.8976705605683099E-2</v>
      </c>
      <c r="AD2" s="2">
        <f ca="1">MAX(OFFSET($X$5,0,0,AA2,1))</f>
        <v>3.7111000000000001</v>
      </c>
      <c r="AE2" s="2">
        <f ca="1">MIN(OFFSET($X$5,0,0,AA2,1))</f>
        <v>3.4043999999999999</v>
      </c>
      <c r="AF2" s="2">
        <f ca="1">AD2-AE2</f>
        <v>0.30670000000000019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3.5364480000000005</v>
      </c>
      <c r="AC3" s="46">
        <f ca="1">STDEV(OFFSET($Y$5,0,0,AA3,1))*SQRT(250)</f>
        <v>9.8124375470023936E-2</v>
      </c>
      <c r="AD3" s="2">
        <f ca="1">MAX(OFFSET($X$5,0,0,AA3,1))</f>
        <v>3.7111000000000001</v>
      </c>
      <c r="AE3" s="2">
        <f ca="1">MIN(OFFSET($X$5,0,0,AA3,1))</f>
        <v>3.4043999999999999</v>
      </c>
      <c r="AF3" s="2">
        <f t="shared" ref="AF3:AF5" ca="1" si="1">AD3-AE3</f>
        <v>0.30670000000000019</v>
      </c>
    </row>
    <row r="4" spans="1:32" x14ac:dyDescent="0.25">
      <c r="D4"/>
      <c r="AA4" s="2">
        <v>185</v>
      </c>
      <c r="AB4" s="2">
        <f t="shared" ca="1" si="0"/>
        <v>3.5793713513513521</v>
      </c>
      <c r="AC4" s="46">
        <f ca="1">STDEV(OFFSET($Y$5,0,0,AA4,1))*SQRT(250)</f>
        <v>0.1106515661323718</v>
      </c>
      <c r="AD4" s="2">
        <f ca="1">MAX(OFFSET($X$5,0,0,AA4,1))</f>
        <v>3.7738</v>
      </c>
      <c r="AE4" s="2">
        <f ca="1">MIN(OFFSET($X$5,0,0,AA4,1))</f>
        <v>3.4043999999999999</v>
      </c>
      <c r="AF4" s="2">
        <f t="shared" ca="1" si="1"/>
        <v>0.36940000000000017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3.6734999999999998</v>
      </c>
      <c r="Y5" s="2">
        <f>LN(X5/X6)</f>
        <v>7.4045065689122176E-3</v>
      </c>
      <c r="AA5" s="2">
        <v>250</v>
      </c>
      <c r="AB5" s="2">
        <f t="shared" ca="1" si="0"/>
        <v>3.5639027999999997</v>
      </c>
      <c r="AC5" s="46">
        <f ca="1">STDEV(OFFSET($Y$5,0,0,AA5,1))*SQRT(250)</f>
        <v>0.12949781864045884</v>
      </c>
      <c r="AD5" s="2">
        <f ca="1">MAX(OFFSET($X$5,0,0,AA5,1))</f>
        <v>3.87</v>
      </c>
      <c r="AE5" s="2">
        <f ca="1">MIN(OFFSET($X$5,0,0,AA5,1))</f>
        <v>3.1101000000000001</v>
      </c>
      <c r="AF5" s="2">
        <f t="shared" ca="1" si="1"/>
        <v>0.75990000000000002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3.6779465256645998</v>
      </c>
      <c r="E6" s="128">
        <f ca="1">SUMIFS(INDIRECT("fincad_data!"&amp;E$3),fincad_data!$C:$C,$C6,fincad_data!$D:$D,$C6,fincad_data!$B:$B,$D$2,fincad_data!D:D,$C6,fincad_data!A:A,$D$1)</f>
        <v>3.7750852268094399</v>
      </c>
      <c r="F6" s="129">
        <f ca="1">SUMIFS(INDIRECT("fincad_data!"&amp;F$3),fincad_data!$C:$C,$C6,fincad_data!$D:$D,$C6,fincad_data!$B:$B,$D$2,fincad_data!D:D,$C6,fincad_data!A:A,$D$1)</f>
        <v>0.115112467876775</v>
      </c>
      <c r="G6" s="129">
        <f ca="1">SUMIFS(INDIRECT("fincad_data!"&amp;G$3),fincad_data!$C:$C,$C6,fincad_data!$D:$D,$C6,fincad_data!$B:$B,$D$2,fincad_data!D:D,$C6,fincad_data!A:A,$D$1)</f>
        <v>0.121656153122799</v>
      </c>
      <c r="H6" s="130">
        <f ca="1">SUMIFS(INDIRECT("fincad_data!"&amp;H$3),fincad_data!$C:$C,$C6,fincad_data!$D:$D,$C6,fincad_data!$B:$B,$D$2,fincad_data!D:D,$C6,fincad_data!A:A,$D$1)</f>
        <v>1.2127396418042101E-2</v>
      </c>
      <c r="I6" s="130">
        <f ca="1">SUMIFS(INDIRECT("fincad_data!"&amp;I$3),fincad_data!$C:$C,$C6,fincad_data!$D:$D,$C6,fincad_data!$B:$B,$D$2,fincad_data!D:D,$C6,fincad_data!A:A,$D$1)</f>
        <v>2.4285366485267499E-2</v>
      </c>
      <c r="J6" s="129">
        <f ca="1">SUMIFS(INDIRECT("fincad_data!"&amp;J$3),fincad_data!$C:$C,$C6,fincad_data!$D:$D,$C6,fincad_data!$B:$B,$D$2,fincad_data!D:D,$C6,fincad_data!A:A,$D$1)</f>
        <v>0.10629495735404315</v>
      </c>
      <c r="K6" s="128">
        <f ca="1">SUMIFS(INDIRECT("fincad_data!"&amp;K$3),fincad_data!$C:$C,$C6,fincad_data!$D:$D,$C6,fincad_data!$B:$B,$D$2,fincad_data!D:D,$C6,fincad_data!A:A,$D$1)</f>
        <v>3.729739169626562</v>
      </c>
      <c r="L6" s="128">
        <f ca="1">SUMIFS(INDIRECT("fincad_data!"&amp;L$3),fincad_data!$C:$C,$C6,fincad_data!$D:$D,$C6,fincad_data!$B:$B,$D$2,fincad_data!D:D,$C6,fincad_data!A:A,$D$1)</f>
        <v>3.6855795760933945</v>
      </c>
      <c r="W6" s="3">
        <v>43024</v>
      </c>
      <c r="X6" s="2">
        <v>3.6463999999999999</v>
      </c>
      <c r="Y6" s="2">
        <f t="shared" ref="Y6:Y69" si="2">LN(X6/X7)</f>
        <v>3.1037585858331635E-3</v>
      </c>
      <c r="AA6" s="2">
        <v>500</v>
      </c>
      <c r="AB6" s="2">
        <f t="shared" ca="1" si="0"/>
        <v>3.2541376000000022</v>
      </c>
      <c r="AC6" s="46">
        <f ca="1">STDEV(OFFSET($Y$5,0,0,AA6,1))*SQRT(250)</f>
        <v>0.12397185158102091</v>
      </c>
      <c r="AD6" s="2">
        <f ca="1">MAX(OFFSET($X$5,0,0,AA6,1))</f>
        <v>3.87</v>
      </c>
      <c r="AE6" s="2">
        <f ca="1">MIN(OFFSET($X$5,0,0,AA6,1))</f>
        <v>2.7955000000000001</v>
      </c>
      <c r="AF6" s="2">
        <f ca="1">AD6-AE6</f>
        <v>1.0745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3.6779465256645998</v>
      </c>
      <c r="E7" s="128">
        <f ca="1">SUMIFS(INDIRECT("fincad_data!"&amp;E$3),fincad_data!$C:$C,$C7,fincad_data!$D:$D,$C7,fincad_data!$B:$B,$D$2,fincad_data!D:D,$C7,fincad_data!A:A,$D$1)</f>
        <v>3.871733171062</v>
      </c>
      <c r="F7" s="129">
        <f ca="1">SUMIFS(INDIRECT("fincad_data!"&amp;F$3),fincad_data!$C:$C,$C7,fincad_data!$D:$D,$C7,fincad_data!$B:$B,$D$2,fincad_data!D:D,$C7,fincad_data!A:A,$D$1)</f>
        <v>0.12004929357549</v>
      </c>
      <c r="G7" s="129">
        <f ca="1">SUMIFS(INDIRECT("fincad_data!"&amp;G$3),fincad_data!$C:$C,$C7,fincad_data!$D:$D,$C7,fincad_data!$B:$B,$D$2,fincad_data!D:D,$C7,fincad_data!A:A,$D$1)</f>
        <v>0.12926697359846701</v>
      </c>
      <c r="H7" s="130">
        <f ca="1">SUMIFS(INDIRECT("fincad_data!"&amp;H$3),fincad_data!$C:$C,$C7,fincad_data!$D:$D,$C7,fincad_data!$B:$B,$D$2,fincad_data!D:D,$C7,fincad_data!A:A,$D$1)</f>
        <v>1.3708623424045399E-2</v>
      </c>
      <c r="I7" s="130">
        <f ca="1">SUMIFS(INDIRECT("fincad_data!"&amp;I$3),fincad_data!$C:$C,$C7,fincad_data!$D:$D,$C7,fincad_data!$B:$B,$D$2,fincad_data!D:D,$C7,fincad_data!A:A,$D$1)</f>
        <v>3.6161026657833203E-2</v>
      </c>
      <c r="J7" s="129">
        <f ca="1">SUMIFS(INDIRECT("fincad_data!"&amp;J$3),fincad_data!$C:$C,$C7,fincad_data!$D:$D,$C7,fincad_data!$B:$B,$D$2,fincad_data!D:D,$C7,fincad_data!A:A,$D$1)</f>
        <v>0.10698734388962124</v>
      </c>
      <c r="K7" s="128">
        <f ca="1">SUMIFS(INDIRECT("fincad_data!"&amp;K$3),fincad_data!$C:$C,$C7,fincad_data!$D:$D,$C7,fincad_data!$B:$B,$D$2,fincad_data!D:D,$C7,fincad_data!A:A,$D$1)</f>
        <v>3.786712377824704</v>
      </c>
      <c r="L7" s="128">
        <f ca="1">SUMIFS(INDIRECT("fincad_data!"&amp;L$3),fincad_data!$C:$C,$C7,fincad_data!$D:$D,$C7,fincad_data!$B:$B,$D$2,fincad_data!D:D,$C7,fincad_data!A:A,$D$1)</f>
        <v>3.736613394493697</v>
      </c>
      <c r="W7" s="3">
        <v>43021</v>
      </c>
      <c r="X7" s="2">
        <v>3.6351</v>
      </c>
      <c r="Y7" s="2">
        <f t="shared" si="2"/>
        <v>-5.5962618277840236E-3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3.6779465256645998</v>
      </c>
      <c r="E8" s="128">
        <f ca="1">SUMIFS(INDIRECT("fincad_data!"&amp;E$3),fincad_data!$C:$C,$C8,fincad_data!$D:$D,$C8,fincad_data!$B:$B,$D$2,fincad_data!D:D,$C8,fincad_data!A:A,$D$1)</f>
        <v>3.9688105286639002</v>
      </c>
      <c r="F8" s="129">
        <f ca="1">SUMIFS(INDIRECT("fincad_data!"&amp;F$3),fincad_data!$C:$C,$C8,fincad_data!$D:$D,$C8,fincad_data!$B:$B,$D$2,fincad_data!D:D,$C8,fincad_data!A:A,$D$1)</f>
        <v>0.123956864227512</v>
      </c>
      <c r="G8" s="129">
        <f ca="1">SUMIFS(INDIRECT("fincad_data!"&amp;G$3),fincad_data!$C:$C,$C8,fincad_data!$D:$D,$C8,fincad_data!$B:$B,$D$2,fincad_data!D:D,$C8,fincad_data!A:A,$D$1)</f>
        <v>0.134414888540803</v>
      </c>
      <c r="H8" s="130">
        <f ca="1">SUMIFS(INDIRECT("fincad_data!"&amp;H$3),fincad_data!$C:$C,$C8,fincad_data!$D:$D,$C8,fincad_data!$B:$B,$D$2,fincad_data!D:D,$C8,fincad_data!A:A,$D$1)</f>
        <v>1.4334411145445499E-2</v>
      </c>
      <c r="I8" s="130">
        <f ca="1">SUMIFS(INDIRECT("fincad_data!"&amp;I$3),fincad_data!$C:$C,$C8,fincad_data!$D:$D,$C8,fincad_data!$B:$B,$D$2,fincad_data!D:D,$C8,fincad_data!A:A,$D$1)</f>
        <v>4.5865898119413599E-2</v>
      </c>
      <c r="J8" s="129">
        <f ca="1">SUMIFS(INDIRECT("fincad_data!"&amp;J$3),fincad_data!$C:$C,$C8,fincad_data!$D:$D,$C8,fincad_data!$B:$B,$D$2,fincad_data!D:D,$C8,fincad_data!A:A,$D$1)</f>
        <v>0.10727955545469997</v>
      </c>
      <c r="K8" s="128">
        <f ca="1">SUMIFS(INDIRECT("fincad_data!"&amp;K$3),fincad_data!$C:$C,$C8,fincad_data!$D:$D,$C8,fincad_data!$B:$B,$D$2,fincad_data!D:D,$C8,fincad_data!A:A,$D$1)</f>
        <v>3.8474933424538866</v>
      </c>
      <c r="L8" s="128">
        <f ca="1">SUMIFS(INDIRECT("fincad_data!"&amp;L$3),fincad_data!$C:$C,$C8,fincad_data!$D:$D,$C8,fincad_data!$B:$B,$D$2,fincad_data!D:D,$C8,fincad_data!A:A,$D$1)</f>
        <v>3.794760433245099</v>
      </c>
      <c r="W8" s="3">
        <v>43020</v>
      </c>
      <c r="X8" s="2">
        <v>3.6555</v>
      </c>
      <c r="Y8" s="2">
        <f t="shared" si="2"/>
        <v>1.9441674273673148E-3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3.6779465256645998</v>
      </c>
      <c r="E9" s="128">
        <f ca="1">SUMIFS(INDIRECT("fincad_data!"&amp;E$3),fincad_data!$C:$C,$C9,fincad_data!$D:$D,$C9,fincad_data!$B:$B,$D$2,fincad_data!D:D,$C9,fincad_data!A:A,$D$1)</f>
        <v>4.0660216447206698</v>
      </c>
      <c r="F9" s="129">
        <f ca="1">SUMIFS(INDIRECT("fincad_data!"&amp;F$3),fincad_data!$C:$C,$C9,fincad_data!$D:$D,$C9,fincad_data!$B:$B,$D$2,fincad_data!D:D,$C9,fincad_data!A:A,$D$1)</f>
        <v>0.12564865496382499</v>
      </c>
      <c r="G9" s="129">
        <f ca="1">SUMIFS(INDIRECT("fincad_data!"&amp;G$3),fincad_data!$C:$C,$C9,fincad_data!$D:$D,$C9,fincad_data!$B:$B,$D$2,fincad_data!D:D,$C9,fincad_data!A:A,$D$1)</f>
        <v>0.13683663450106101</v>
      </c>
      <c r="H9" s="130">
        <f ca="1">SUMIFS(INDIRECT("fincad_data!"&amp;H$3),fincad_data!$C:$C,$C9,fincad_data!$D:$D,$C9,fincad_data!$B:$B,$D$2,fincad_data!D:D,$C9,fincad_data!A:A,$D$1)</f>
        <v>1.41823385024399E-2</v>
      </c>
      <c r="I9" s="130">
        <f ca="1">SUMIFS(INDIRECT("fincad_data!"&amp;I$3),fincad_data!$C:$C,$C9,fincad_data!$D:$D,$C9,fincad_data!$B:$B,$D$2,fincad_data!D:D,$C9,fincad_data!A:A,$D$1)</f>
        <v>5.3758976723840002E-2</v>
      </c>
      <c r="J9" s="129">
        <f ca="1">SUMIFS(INDIRECT("fincad_data!"&amp;J$3),fincad_data!$C:$C,$C9,fincad_data!$D:$D,$C9,fincad_data!$B:$B,$D$2,fincad_data!D:D,$C9,fincad_data!A:A,$D$1)</f>
        <v>0.10740131743670656</v>
      </c>
      <c r="K9" s="128">
        <f ca="1">SUMIFS(INDIRECT("fincad_data!"&amp;K$3),fincad_data!$C:$C,$C9,fincad_data!$D:$D,$C9,fincad_data!$B:$B,$D$2,fincad_data!D:D,$C9,fincad_data!A:A,$D$1)</f>
        <v>3.9112283743478313</v>
      </c>
      <c r="L9" s="128">
        <f ca="1">SUMIFS(INDIRECT("fincad_data!"&amp;L$3),fincad_data!$C:$C,$C9,fincad_data!$D:$D,$C9,fincad_data!$B:$B,$D$2,fincad_data!D:D,$C9,fincad_data!A:A,$D$1)</f>
        <v>3.8585879072290528</v>
      </c>
      <c r="W9" s="3">
        <v>43019</v>
      </c>
      <c r="X9" s="2">
        <v>3.6484000000000001</v>
      </c>
      <c r="Y9" s="2">
        <f t="shared" si="2"/>
        <v>-1.7039613306110958E-2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3.6779465256645998</v>
      </c>
      <c r="E10" s="128">
        <f ca="1">SUMIFS(INDIRECT("fincad_data!"&amp;E$3),fincad_data!$C:$C,$C10,fincad_data!$D:$D,$C10,fincad_data!$B:$B,$D$2,fincad_data!D:D,$C10,fincad_data!A:A,$D$1)</f>
        <v>4.4690363178926598</v>
      </c>
      <c r="F10" s="129">
        <f ca="1">SUMIFS(INDIRECT("fincad_data!"&amp;F$3),fincad_data!$C:$C,$C10,fincad_data!$D:$D,$C10,fincad_data!$B:$B,$D$2,fincad_data!D:D,$C10,fincad_data!A:A,$D$1)</f>
        <v>0.13289342287584599</v>
      </c>
      <c r="G10" s="129">
        <f ca="1">SUMIFS(INDIRECT("fincad_data!"&amp;G$3),fincad_data!$C:$C,$C10,fincad_data!$D:$D,$C10,fincad_data!$B:$B,$D$2,fincad_data!D:D,$C10,fincad_data!A:A,$D$1)</f>
        <v>0.14639604507109499</v>
      </c>
      <c r="H10" s="130">
        <f ca="1">SUMIFS(INDIRECT("fincad_data!"&amp;H$3),fincad_data!$C:$C,$C10,fincad_data!$D:$D,$C10,fincad_data!$B:$B,$D$2,fincad_data!D:D,$C10,fincad_data!A:A,$D$1)</f>
        <v>1.2786951239664701E-2</v>
      </c>
      <c r="I10" s="130">
        <f ca="1">SUMIFS(INDIRECT("fincad_data!"&amp;I$3),fincad_data!$C:$C,$C10,fincad_data!$D:$D,$C10,fincad_data!$B:$B,$D$2,fincad_data!D:D,$C10,fincad_data!A:A,$D$1)</f>
        <v>7.9839298200147096E-2</v>
      </c>
      <c r="J10" s="129">
        <f ca="1">SUMIFS(INDIRECT("fincad_data!"&amp;J$3),fincad_data!$C:$C,$C10,fincad_data!$D:$D,$C10,fincad_data!$B:$B,$D$2,fincad_data!D:D,$C10,fincad_data!A:A,$D$1)</f>
        <v>0.11124911297523243</v>
      </c>
      <c r="K10" s="128">
        <f ca="1">SUMIFS(INDIRECT("fincad_data!"&amp;K$3),fincad_data!$C:$C,$C10,fincad_data!$D:$D,$C10,fincad_data!$B:$B,$D$2,fincad_data!D:D,$C10,fincad_data!A:A,$D$1)</f>
        <v>4.1882071958538765</v>
      </c>
      <c r="L10" s="128">
        <f ca="1">SUMIFS(INDIRECT("fincad_data!"&amp;L$3),fincad_data!$C:$C,$C10,fincad_data!$D:$D,$C10,fincad_data!$B:$B,$D$2,fincad_data!D:D,$C10,fincad_data!A:A,$D$1)</f>
        <v>4.1386124077365531</v>
      </c>
      <c r="W10" s="3">
        <v>43018</v>
      </c>
      <c r="X10" s="2">
        <v>3.7111000000000001</v>
      </c>
      <c r="Y10" s="2">
        <f t="shared" si="2"/>
        <v>2.3740804848667524E-3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3.7023000000000001</v>
      </c>
      <c r="Y11" s="2">
        <f t="shared" si="2"/>
        <v>2.3945383529907029E-2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3.6147</v>
      </c>
      <c r="Y12" s="2">
        <f t="shared" si="2"/>
        <v>8.3619727998434246E-3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3.5846</v>
      </c>
      <c r="Y13" s="2">
        <f t="shared" si="2"/>
        <v>3.3812609934745371E-3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1.9603640210178301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3.5724999999999998</v>
      </c>
      <c r="Y14" s="2">
        <f t="shared" si="2"/>
        <v>5.3198192516105221E-4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1.0875699502438978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3.5705999999999998</v>
      </c>
      <c r="Y15" s="2">
        <f t="shared" si="2"/>
        <v>8.4054808680899336E-4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1.2989421473904674</v>
      </c>
      <c r="F16" s="123">
        <f ca="1">SUMIFS(INDIRECT("fincad_data!"&amp;$B16),fincad_data!$C:$C,$C16,fincad_data!$D:$D,F$13,fincad_data!$B:$B,$D$2,fincad_data!$A:$A,$D$1)</f>
        <v>2.2317179066874031</v>
      </c>
      <c r="G16" s="123"/>
      <c r="H16" s="123"/>
      <c r="I16" s="123"/>
      <c r="K16" s="159">
        <f ca="1">E16/$F16</f>
        <v>0.58203688893571726</v>
      </c>
      <c r="L16" s="159">
        <f ca="1">(F16-E16)/$F16</f>
        <v>0.41796311106428274</v>
      </c>
      <c r="M16" s="123"/>
      <c r="N16" s="123"/>
      <c r="O16" s="123"/>
      <c r="S16" s="17"/>
      <c r="W16" s="3">
        <v>43010</v>
      </c>
      <c r="X16" s="2">
        <v>3.5676000000000001</v>
      </c>
      <c r="Y16" s="2">
        <f t="shared" si="2"/>
        <v>1.2060190217754311E-3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1.1417239802026236</v>
      </c>
      <c r="F17" s="124">
        <f ca="1">SUMIFS(INDIRECT("fincad_data!"&amp;$B17),fincad_data!$C:$C,$C16,fincad_data!$D:$D,F$13,fincad_data!$B:$B,$D$2,fincad_data!$A:$A,$D$1)</f>
        <v>1.4569668769411026</v>
      </c>
      <c r="G17" s="124"/>
      <c r="H17" s="124"/>
      <c r="I17" s="124"/>
      <c r="K17" s="160">
        <f ca="1">E17/$F17</f>
        <v>0.7836307044945795</v>
      </c>
      <c r="L17" s="160">
        <f ca="1">(F17-E17)/$F17</f>
        <v>0.2163692955054205</v>
      </c>
      <c r="M17" s="124"/>
      <c r="N17" s="124"/>
      <c r="O17" s="124"/>
      <c r="S17" s="17"/>
      <c r="W17" s="3">
        <v>43007</v>
      </c>
      <c r="X17" s="2">
        <v>3.5632999999999999</v>
      </c>
      <c r="Y17" s="2">
        <f t="shared" si="2"/>
        <v>1.0950904543914443E-3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1.2270055230776646</v>
      </c>
      <c r="F18" s="123">
        <f ca="1">SUMIFS(INDIRECT("fincad_data!"&amp;$B18),fincad_data!$C:$C,$C18,fincad_data!$D:$D,F$13,fincad_data!$B:$B,$D$2,fincad_data!$A:$A,$D$1)</f>
        <v>1.5707709911894625</v>
      </c>
      <c r="G18" s="123">
        <f ca="1">SUMIFS(INDIRECT("fincad_data!"&amp;$B18),fincad_data!$C:$C,$C18,fincad_data!$D:$D,G$13,fincad_data!$B:$B,$D$2,fincad_data!$A:$A,$D$1)</f>
        <v>2.4261517899361817</v>
      </c>
      <c r="H18" s="123"/>
      <c r="I18" s="123"/>
      <c r="K18" s="159">
        <f ca="1">E18/$G18</f>
        <v>0.50574144955289058</v>
      </c>
      <c r="L18" s="159">
        <f ca="1">(F18-E18)/$G18</f>
        <v>0.14169165735538763</v>
      </c>
      <c r="M18" s="159">
        <f ca="1">(G18-F18)/$G18</f>
        <v>0.35256689309172179</v>
      </c>
      <c r="N18" s="123"/>
      <c r="O18" s="123"/>
      <c r="W18" s="3">
        <v>43006</v>
      </c>
      <c r="X18" s="2">
        <v>3.5594000000000001</v>
      </c>
      <c r="Y18" s="2">
        <f t="shared" si="2"/>
        <v>-4.9604249403945658E-3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1.1423338964316603</v>
      </c>
      <c r="F19" s="124">
        <f ca="1">SUMIFS(INDIRECT("fincad_data!"&amp;$B19),fincad_data!$C:$C,$C18,fincad_data!$D:$D,F$13,fincad_data!$B:$B,$D$2,fincad_data!$A:$A,$D$1)</f>
        <v>1.3441420748088297</v>
      </c>
      <c r="G19" s="124">
        <f ca="1">SUMIFS(INDIRECT("fincad_data!"&amp;$B19),fincad_data!$C:$C,$C18,fincad_data!$D:$D,G$13,fincad_data!$B:$B,$D$2,fincad_data!$A:$A,$D$1)</f>
        <v>1.7241167083874802</v>
      </c>
      <c r="H19" s="124"/>
      <c r="I19" s="124"/>
      <c r="K19" s="160">
        <f ca="1">E19/$G19</f>
        <v>0.66256181549336901</v>
      </c>
      <c r="L19" s="160">
        <f ca="1">(F19-E19)/$G19</f>
        <v>0.11705018424530855</v>
      </c>
      <c r="M19" s="160">
        <f ca="1">(G19-F19)/$G19</f>
        <v>0.22038800026132249</v>
      </c>
      <c r="N19" s="124"/>
      <c r="O19" s="124"/>
      <c r="W19" s="3">
        <v>43005</v>
      </c>
      <c r="X19" s="2">
        <v>3.5770999999999997</v>
      </c>
      <c r="Y19" s="2">
        <f t="shared" si="2"/>
        <v>9.8044132337477656E-3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1.1895748328567577</v>
      </c>
      <c r="F20" s="123">
        <f ca="1">SUMIFS(INDIRECT("fincad_data!"&amp;$B20),fincad_data!$C:$C,$C20,fincad_data!$D:$D,F$13,fincad_data!$B:$B,$D$2,fincad_data!$A:$A,$D$1)</f>
        <v>1.4417929810051497</v>
      </c>
      <c r="G20" s="123">
        <f ca="1">SUMIFS(INDIRECT("fincad_data!"&amp;$B20),fincad_data!$C:$C,$C20,fincad_data!$D:$D,G$13,fincad_data!$B:$B,$D$2,fincad_data!$A:$A,$D$1)</f>
        <v>1.8093969421041736</v>
      </c>
      <c r="H20" s="123">
        <f ca="1">SUMIFS(INDIRECT("fincad_data!"&amp;$B20),fincad_data!$C:$C,$C20,fincad_data!$D:$D,H$13,fincad_data!$B:$B,$D$2,fincad_data!$A:$A,$D$1)</f>
        <v>2.6007585979784582</v>
      </c>
      <c r="I20" s="123"/>
      <c r="K20" s="159">
        <f ca="1">E20/$H20</f>
        <v>0.45739532834050861</v>
      </c>
      <c r="L20" s="159">
        <f ca="1">(F20-E20)/$H20</f>
        <v>9.697868473622985E-2</v>
      </c>
      <c r="M20" s="159">
        <f ca="1">(G20-F20)/$H20</f>
        <v>0.14134489890171215</v>
      </c>
      <c r="N20" s="159">
        <f ca="1">(H20-G20)/$H20</f>
        <v>0.30428108802154941</v>
      </c>
      <c r="O20" s="123"/>
      <c r="W20" s="3">
        <v>43004</v>
      </c>
      <c r="X20" s="2">
        <v>3.5422000000000002</v>
      </c>
      <c r="Y20" s="2">
        <f t="shared" si="2"/>
        <v>-2.086918042167749E-3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1.1423912374333809</v>
      </c>
      <c r="F21" s="124">
        <f ca="1">SUMIFS(INDIRECT("fincad_data!"&amp;$B21),fincad_data!$C:$C,$C20,fincad_data!$D:$D,F$13,fincad_data!$B:$B,$D$2,fincad_data!$A:$A,$D$1)</f>
        <v>1.3164966072955555</v>
      </c>
      <c r="G21" s="124">
        <f ca="1">SUMIFS(INDIRECT("fincad_data!"&amp;$B21),fincad_data!$C:$C,$C20,fincad_data!$D:$D,G$13,fincad_data!$B:$B,$D$2,fincad_data!$A:$A,$D$1)</f>
        <v>1.5576420850561394</v>
      </c>
      <c r="H21" s="124">
        <f ca="1">SUMIFS(INDIRECT("fincad_data!"&amp;$B21),fincad_data!$C:$C,$C20,fincad_data!$D:$D,H$13,fincad_data!$B:$B,$D$2,fincad_data!$A:$A,$D$1)</f>
        <v>1.9625981797796692</v>
      </c>
      <c r="I21" s="124"/>
      <c r="K21" s="160">
        <f ca="1">E21/$H21</f>
        <v>0.58208106437846141</v>
      </c>
      <c r="L21" s="160">
        <f ca="1">(F21-E21)/$H21</f>
        <v>8.8711673971755403E-2</v>
      </c>
      <c r="M21" s="160">
        <f ca="1">(G21-F21)/$H21</f>
        <v>0.12287052960971159</v>
      </c>
      <c r="N21" s="160">
        <f ca="1">(H21-G21)/$H21</f>
        <v>0.20633673204007155</v>
      </c>
      <c r="O21" s="124"/>
      <c r="W21" s="3">
        <v>43003</v>
      </c>
      <c r="X21" s="2">
        <v>3.5495999999999999</v>
      </c>
      <c r="Y21" s="2">
        <f t="shared" si="2"/>
        <v>1.5244067817372489E-2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1.1293371521987501</v>
      </c>
      <c r="F22" s="123">
        <f ca="1">SUMIFS(INDIRECT("fincad_data!"&amp;$B22),fincad_data!$C:$C,$C22,fincad_data!$D:$D,F$13,fincad_data!$B:$B,$D$2,fincad_data!$A:$A,$D$1)</f>
        <v>1.2691945234090749</v>
      </c>
      <c r="G22" s="123">
        <f ca="1">SUMIFS(INDIRECT("fincad_data!"&amp;$B22),fincad_data!$C:$C,$C22,fincad_data!$D:$D,G$13,fincad_data!$B:$B,$D$2,fincad_data!$A:$A,$D$1)</f>
        <v>1.4507901226899877</v>
      </c>
      <c r="H22" s="123">
        <f ca="1">SUMIFS(INDIRECT("fincad_data!"&amp;$B22),fincad_data!$C:$C,$C22,fincad_data!$D:$D,H$13,fincad_data!$B:$B,$D$2,fincad_data!$A:$A,$D$1)</f>
        <v>1.6585498652011992</v>
      </c>
      <c r="I22" s="123">
        <f ca="1">SUMIFS(INDIRECT("fincad_data!"&amp;$B22),fincad_data!$C:$C,$C22,fincad_data!$D:$D,I$13,fincad_data!$B:$B,$D$2,fincad_data!$A:$A,$D$1)</f>
        <v>3.1691391541556024</v>
      </c>
      <c r="K22" s="159">
        <f ca="1">E22/$I22</f>
        <v>0.35635454843246067</v>
      </c>
      <c r="L22" s="159">
        <f ca="1">(F22-E22)/$I22</f>
        <v>4.4131028776989427E-2</v>
      </c>
      <c r="M22" s="159">
        <f ca="1">(G22-F22)/$I22</f>
        <v>5.7301238742638261E-2</v>
      </c>
      <c r="N22" s="159">
        <f ca="1">(H22-G22)/$I22</f>
        <v>6.5557153663884385E-2</v>
      </c>
      <c r="O22" s="159">
        <f ca="1">(I22-H22)/$I22</f>
        <v>0.47665603038402726</v>
      </c>
      <c r="W22" s="3">
        <v>43000</v>
      </c>
      <c r="X22" s="2">
        <v>3.4958999999999998</v>
      </c>
      <c r="Y22" s="2">
        <f t="shared" si="2"/>
        <v>-1.9146965912367944E-3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1.116598652804544</v>
      </c>
      <c r="F23" s="124">
        <f ca="1">SUMIFS(INDIRECT("fincad_data!"&amp;$B23),fincad_data!$C:$C,$C22,fincad_data!$D:$D,F$13,fincad_data!$B:$B,$D$2,fincad_data!$A:$A,$D$1)</f>
        <v>1.2386634884220575</v>
      </c>
      <c r="G23" s="124">
        <f ca="1">SUMIFS(INDIRECT("fincad_data!"&amp;$B23),fincad_data!$C:$C,$C22,fincad_data!$D:$D,G$13,fincad_data!$B:$B,$D$2,fincad_data!$A:$A,$D$1)</f>
        <v>1.3970317142148738</v>
      </c>
      <c r="H23" s="124">
        <f ca="1">SUMIFS(INDIRECT("fincad_data!"&amp;$B23),fincad_data!$C:$C,$C22,fincad_data!$D:$D,H$13,fincad_data!$B:$B,$D$2,fincad_data!$A:$A,$D$1)</f>
        <v>1.5705548813922439</v>
      </c>
      <c r="I23" s="124">
        <f ca="1">SUMIFS(INDIRECT("fincad_data!"&amp;$B23),fincad_data!$C:$C,$C22,fincad_data!$D:$D,I$13,fincad_data!$B:$B,$D$2,fincad_data!$A:$A,$D$1)</f>
        <v>2.6938639330591179</v>
      </c>
      <c r="K23" s="161">
        <f ca="1">E23/$I23</f>
        <v>0.41449704979588509</v>
      </c>
      <c r="L23" s="161">
        <f ca="1">(F23-E23)/$I23</f>
        <v>4.5312175614934752E-2</v>
      </c>
      <c r="M23" s="161">
        <f ca="1">(G23-F23)/$I23</f>
        <v>5.8788502213983511E-2</v>
      </c>
      <c r="N23" s="161">
        <f ca="1">(H23-G23)/$I23</f>
        <v>6.4414228591092693E-2</v>
      </c>
      <c r="O23" s="161">
        <f ca="1">(I23-H23)/$I23</f>
        <v>0.41698804378410398</v>
      </c>
      <c r="W23" s="3">
        <v>42999</v>
      </c>
      <c r="X23" s="2">
        <v>3.5026000000000002</v>
      </c>
      <c r="Y23" s="2">
        <f t="shared" si="2"/>
        <v>-4.281616232792645E-4</v>
      </c>
    </row>
    <row r="24" spans="1:25" x14ac:dyDescent="0.25">
      <c r="A24" s="48"/>
      <c r="K24" s="16"/>
      <c r="W24" s="3">
        <v>42998</v>
      </c>
      <c r="X24" s="2">
        <v>3.5041000000000002</v>
      </c>
      <c r="Y24" s="2">
        <f t="shared" si="2"/>
        <v>4.6052054329731385E-3</v>
      </c>
    </row>
    <row r="25" spans="1:25" x14ac:dyDescent="0.25">
      <c r="A25" s="48"/>
      <c r="C25" s="41" t="s">
        <v>32</v>
      </c>
      <c r="D25" s="40">
        <f ca="1">D6</f>
        <v>3.6779465256645998</v>
      </c>
      <c r="L25" s="71"/>
      <c r="W25" s="3">
        <v>42997</v>
      </c>
      <c r="X25" s="2">
        <v>3.488</v>
      </c>
      <c r="Y25" s="2">
        <f t="shared" si="2"/>
        <v>-7.451351618660161E-4</v>
      </c>
    </row>
    <row r="26" spans="1:25" x14ac:dyDescent="0.25">
      <c r="A26" s="48"/>
      <c r="L26" s="2"/>
      <c r="W26" s="3">
        <v>42996</v>
      </c>
      <c r="X26" s="2">
        <v>3.4906000000000001</v>
      </c>
      <c r="Y26" s="2">
        <f t="shared" si="2"/>
        <v>1.5270998090223987E-2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3.4377</v>
      </c>
      <c r="Y27" s="2">
        <f t="shared" si="2"/>
        <v>1.2224940397811E-3</v>
      </c>
    </row>
    <row r="28" spans="1:25" x14ac:dyDescent="0.25">
      <c r="A28" s="48"/>
      <c r="C28" s="8" t="s">
        <v>30</v>
      </c>
      <c r="D28" s="29">
        <f ca="1">E6</f>
        <v>3.7750852268094399</v>
      </c>
      <c r="L28" s="71"/>
      <c r="W28" s="3">
        <v>42992</v>
      </c>
      <c r="X28" s="2">
        <v>3.4335</v>
      </c>
      <c r="Y28" s="2">
        <f t="shared" si="2"/>
        <v>-7.0813193143872489E-3</v>
      </c>
    </row>
    <row r="29" spans="1:25" x14ac:dyDescent="0.25">
      <c r="A29" s="48"/>
      <c r="C29" s="11" t="s">
        <v>14</v>
      </c>
      <c r="D29" s="30">
        <f ca="1">E7</f>
        <v>3.871733171062</v>
      </c>
      <c r="W29" s="3">
        <v>42991</v>
      </c>
      <c r="X29" s="2">
        <v>3.4579</v>
      </c>
      <c r="Y29" s="2">
        <f t="shared" si="2"/>
        <v>7.2269539174262916E-3</v>
      </c>
    </row>
    <row r="30" spans="1:25" x14ac:dyDescent="0.25">
      <c r="A30" s="48"/>
      <c r="C30" s="11" t="s">
        <v>8</v>
      </c>
      <c r="D30" s="30">
        <f ca="1">E8</f>
        <v>3.9688105286639002</v>
      </c>
      <c r="L30" s="71"/>
      <c r="W30" s="3">
        <v>42990</v>
      </c>
      <c r="X30" s="2">
        <v>3.4329999999999998</v>
      </c>
      <c r="Y30" s="2">
        <f t="shared" si="2"/>
        <v>7.4262832890066846E-3</v>
      </c>
    </row>
    <row r="31" spans="1:25" x14ac:dyDescent="0.25">
      <c r="A31" s="48"/>
      <c r="C31" s="11" t="s">
        <v>6</v>
      </c>
      <c r="D31" s="30">
        <f ca="1">E9</f>
        <v>4.0660216447206698</v>
      </c>
      <c r="L31" s="1"/>
      <c r="W31" s="3">
        <v>42989</v>
      </c>
      <c r="X31" s="2">
        <v>3.4076</v>
      </c>
      <c r="Y31" s="2">
        <f t="shared" si="2"/>
        <v>-1.143846086793027E-3</v>
      </c>
    </row>
    <row r="32" spans="1:25" x14ac:dyDescent="0.25">
      <c r="A32" s="48"/>
      <c r="B32" s="48"/>
      <c r="C32" s="18" t="s">
        <v>67</v>
      </c>
      <c r="D32" s="31">
        <f ca="1">E10</f>
        <v>4.4690363178926598</v>
      </c>
      <c r="F32" s="4"/>
      <c r="G32" s="4"/>
      <c r="H32" s="4"/>
      <c r="L32" s="2"/>
      <c r="N32" s="74"/>
      <c r="W32" s="3">
        <v>42986</v>
      </c>
      <c r="X32" s="2">
        <v>3.4115000000000002</v>
      </c>
      <c r="Y32" s="2">
        <f t="shared" si="2"/>
        <v>2.0833646526723861E-3</v>
      </c>
    </row>
    <row r="33" spans="1:25" x14ac:dyDescent="0.25">
      <c r="A33" s="48"/>
      <c r="B33" s="48"/>
      <c r="L33" s="72"/>
      <c r="N33" s="75"/>
      <c r="W33" s="3">
        <v>42985</v>
      </c>
      <c r="X33" s="2">
        <v>3.4043999999999999</v>
      </c>
      <c r="Y33" s="2">
        <f t="shared" si="2"/>
        <v>-6.1787338401478641E-3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3.4255</v>
      </c>
      <c r="Y34" s="2">
        <f t="shared" si="2"/>
        <v>-3.9042063461198137E-3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3.4388999999999998</v>
      </c>
      <c r="Y35" s="2">
        <f t="shared" si="2"/>
        <v>1.1638396379027327E-3</v>
      </c>
    </row>
    <row r="36" spans="1:25" x14ac:dyDescent="0.25">
      <c r="A36" s="48"/>
      <c r="B36" s="48"/>
      <c r="C36" s="49" t="s">
        <v>30</v>
      </c>
      <c r="D36" s="105">
        <f ca="1">AC2</f>
        <v>9.8976705605683099E-2</v>
      </c>
      <c r="E36" s="106">
        <f ca="1">$D$25-$D$25*D36*SQRT(B39)/SQRT($B$42)</f>
        <v>3.4966605344514381</v>
      </c>
      <c r="F36" s="106">
        <f ca="1">$D$25+$D$25*D36*SQRT(B39)/SQRT($B$42)</f>
        <v>3.8592325168777615</v>
      </c>
      <c r="G36" s="106">
        <f ca="1">IF(D28&gt;$D$25,F36,E36)/D28</f>
        <v>1.0222901696286841</v>
      </c>
      <c r="H36" s="106">
        <f ca="1">(D28-$D$25)/($D$25*D36*SQRT(B39)/SQRT($B$42))</f>
        <v>0.53583126029093686</v>
      </c>
      <c r="I36" s="106">
        <f ca="1">AF2</f>
        <v>0.30670000000000019</v>
      </c>
      <c r="J36" s="106">
        <f ca="1">$D$25+IF(D28&gt;$D$25,I36,I36*-1)</f>
        <v>3.9846465256646</v>
      </c>
      <c r="K36" s="107">
        <f ca="1">J36/D28</f>
        <v>1.0555116735820753</v>
      </c>
      <c r="L36" s="72"/>
      <c r="W36" s="3">
        <v>42982</v>
      </c>
      <c r="X36" s="2">
        <v>3.4348999999999998</v>
      </c>
      <c r="Y36" s="2">
        <f t="shared" si="2"/>
        <v>1.4858627291241661E-3</v>
      </c>
    </row>
    <row r="37" spans="1:25" x14ac:dyDescent="0.25">
      <c r="A37" s="48"/>
      <c r="B37" s="48"/>
      <c r="C37" s="50" t="s">
        <v>14</v>
      </c>
      <c r="D37" s="108">
        <f ca="1">AC3</f>
        <v>9.8124375470023936E-2</v>
      </c>
      <c r="E37" s="109">
        <f ca="1">$D$25-$D$25*D37*SQRT(B40)/SQRT($B$42)</f>
        <v>3.42275437120853</v>
      </c>
      <c r="F37" s="109">
        <f ca="1">$D$25+$D$25*D37*SQRT(B40)/SQRT($B$42)</f>
        <v>3.9331386801206696</v>
      </c>
      <c r="G37" s="109">
        <f ca="1">IF(D29&gt;$D$25,F37,E37)/D29</f>
        <v>1.0158599537585971</v>
      </c>
      <c r="H37" s="109">
        <f ca="1">(D29-$D$25)/($D$25*D37*SQRT(B40)/SQRT($B$42))</f>
        <v>0.7593754040379791</v>
      </c>
      <c r="I37" s="109">
        <f ca="1">AF3</f>
        <v>0.30670000000000019</v>
      </c>
      <c r="J37" s="109">
        <f ca="1">$D$25+IF(D29&gt;$D$25,I37,I37*-1)</f>
        <v>3.9846465256646</v>
      </c>
      <c r="K37" s="110">
        <f ca="1">J37/D29</f>
        <v>1.0291635165993704</v>
      </c>
      <c r="L37" s="73"/>
      <c r="W37" s="3">
        <v>42979</v>
      </c>
      <c r="X37" s="2">
        <v>3.4298000000000002</v>
      </c>
      <c r="Y37" s="2">
        <f t="shared" si="2"/>
        <v>-6.7125072242317143E-3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0.1106515661323718</v>
      </c>
      <c r="E38" s="109">
        <f ca="1">$D$25-$D$25*D38*SQRT(B41)/SQRT($B$42)</f>
        <v>3.3278572269797766</v>
      </c>
      <c r="F38" s="109">
        <f ca="1">$D$25+$D$25*D38*SQRT(B41)/SQRT($B$42)</f>
        <v>4.0280358243494225</v>
      </c>
      <c r="G38" s="109">
        <f ca="1">IF(D30&gt;$D$25,F38,E38)/D30</f>
        <v>1.0149226815585628</v>
      </c>
      <c r="H38" s="109">
        <f ca="1">(D30-$D$25)/($D$25*D38*SQRT(B41)/SQRT($B$42))</f>
        <v>0.83082803185354781</v>
      </c>
      <c r="I38" s="109">
        <f ca="1">AF4</f>
        <v>0.36940000000000017</v>
      </c>
      <c r="J38" s="109">
        <f ca="1">$D$25+IF(D30&gt;$D$25,I38,I38*-1)</f>
        <v>4.0473465256646</v>
      </c>
      <c r="K38" s="110">
        <f ca="1">J38/D30</f>
        <v>1.0197882958718967</v>
      </c>
      <c r="W38" s="3">
        <v>42978</v>
      </c>
      <c r="X38" s="2">
        <v>3.4529000000000001</v>
      </c>
      <c r="Y38" s="2">
        <f t="shared" si="2"/>
        <v>3.7656601212607423E-4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0.12949781864045884</v>
      </c>
      <c r="E39" s="109">
        <f ca="1">$D$25-$D$25*D39*SQRT(B42)/SQRT($B$42)</f>
        <v>3.2016604735147798</v>
      </c>
      <c r="F39" s="109">
        <f ca="1">$D$25+$D$25*D39*SQRT(B42)/SQRT($B$42)</f>
        <v>4.1542325778144198</v>
      </c>
      <c r="G39" s="109">
        <f ca="1">IF(D31&gt;$D$25,F39,E39)/D31</f>
        <v>1.0216946540873149</v>
      </c>
      <c r="H39" s="109">
        <f ca="1">(D31-$D$25)/($D$25*D39*SQRT(B42)/SQRT($B$42))</f>
        <v>0.81479421306672561</v>
      </c>
      <c r="I39" s="109">
        <f ca="1">AF5</f>
        <v>0.75990000000000002</v>
      </c>
      <c r="J39" s="109">
        <f ca="1">$D$25+IF(D31&gt;$D$25,I39,I39*-1)</f>
        <v>4.4378465256646003</v>
      </c>
      <c r="K39" s="110">
        <f ca="1">J39/D31</f>
        <v>1.091446852337028</v>
      </c>
      <c r="L39" s="72"/>
      <c r="W39" s="3">
        <v>42977</v>
      </c>
      <c r="X39" s="2">
        <v>3.4516</v>
      </c>
      <c r="Y39" s="2">
        <f t="shared" si="2"/>
        <v>1.1595548609081919E-3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0.12397185158102091</v>
      </c>
      <c r="E40" s="112">
        <f ca="1">$D$25-$D$25*D40*SQRT(B43)/SQRT($B$42)</f>
        <v>3.0331191064769278</v>
      </c>
      <c r="F40" s="112">
        <f ca="1">$D$25+$D$25*D40*SQRT(B43)/SQRT($B$42)</f>
        <v>4.3227739448522717</v>
      </c>
      <c r="G40" s="112">
        <f ca="1">IF(D32&gt;$D$25,F40,E40)/D32</f>
        <v>0.96727205539708905</v>
      </c>
      <c r="H40" s="112">
        <f ca="1">(D32-$D$25)/($D$25*D40*SQRT(B43)/SQRT($B$42))</f>
        <v>1.2268240597222799</v>
      </c>
      <c r="I40" s="112">
        <f ca="1">AF6</f>
        <v>1.0745</v>
      </c>
      <c r="J40" s="112">
        <f ca="1">$D$25+IF(D32&gt;$D$25,I40,I40*-1)</f>
        <v>4.7524465256645998</v>
      </c>
      <c r="K40" s="113">
        <f ca="1">J40/D32</f>
        <v>1.063416402913812</v>
      </c>
      <c r="L40" s="72"/>
      <c r="W40" s="3">
        <v>42976</v>
      </c>
      <c r="X40" s="2">
        <v>3.4476</v>
      </c>
      <c r="Y40" s="2">
        <f t="shared" si="2"/>
        <v>1.1028239211587673E-3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3.4438</v>
      </c>
      <c r="Y41" s="2">
        <f t="shared" si="2"/>
        <v>1.2494008860166198E-3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3.4394999999999998</v>
      </c>
      <c r="Y42" s="2">
        <f t="shared" si="2"/>
        <v>-1.2826243953753126E-2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3.4839000000000002</v>
      </c>
      <c r="Y43" s="2">
        <f t="shared" si="2"/>
        <v>1.0625925383438669E-3</v>
      </c>
    </row>
    <row r="44" spans="1:25" x14ac:dyDescent="0.25">
      <c r="A44" s="48"/>
      <c r="C44" s="49" t="s">
        <v>30</v>
      </c>
      <c r="D44" s="108">
        <f ca="1">G6</f>
        <v>0.121656153122799</v>
      </c>
      <c r="E44" s="109">
        <f ca="1">$D$25-$D$25*D44*SQRT(B47)/SQRT($B$42)</f>
        <v>3.4551207994385651</v>
      </c>
      <c r="F44" s="109">
        <f ca="1">$D$25+$D$25*D44*SQRT(B47)/SQRT($B$50)</f>
        <v>3.9007722518906345</v>
      </c>
      <c r="G44" s="109">
        <f ca="1">IF(D28&gt;$D$25,F44,E44)/D28</f>
        <v>1.0332938245178165</v>
      </c>
      <c r="H44" s="109">
        <f ca="1">(D28-$D$25)/($D$25*D44*SQRT(B47)/SQRT($B$50))</f>
        <v>0.4359402425835805</v>
      </c>
      <c r="I44" s="116">
        <f ca="1">D44/D36</f>
        <v>1.2291392442123643</v>
      </c>
      <c r="W44" s="3">
        <v>42970</v>
      </c>
      <c r="X44" s="2">
        <v>3.4802</v>
      </c>
      <c r="Y44" s="2">
        <f t="shared" si="2"/>
        <v>-4.2149995738024124E-3</v>
      </c>
    </row>
    <row r="45" spans="1:25" x14ac:dyDescent="0.25">
      <c r="A45" s="48"/>
      <c r="C45" s="50" t="s">
        <v>14</v>
      </c>
      <c r="D45" s="108">
        <f ca="1">G7</f>
        <v>0.12926697359846701</v>
      </c>
      <c r="E45" s="109">
        <f ca="1">$D$25-$D$25*D45*SQRT(B48)/SQRT($B$42)</f>
        <v>3.3417617873200878</v>
      </c>
      <c r="F45" s="109">
        <f ca="1">$D$25+$D$25*D45*SQRT(B48)/SQRT($B$50)</f>
        <v>4.0141312640091122</v>
      </c>
      <c r="G45" s="109">
        <f ca="1">IF(D29&gt;$D$25,F45,E45)/D29</f>
        <v>1.0367789015037039</v>
      </c>
      <c r="H45" s="109">
        <f ca="1">(D29-$D$25)/($D$25*D45*SQRT(B48)/SQRT($B$50))</f>
        <v>0.57642903824745728</v>
      </c>
      <c r="I45" s="116">
        <f ca="1">D45/D37</f>
        <v>1.3173788162142936</v>
      </c>
      <c r="W45" s="3">
        <v>42969</v>
      </c>
      <c r="X45" s="2">
        <v>3.4948999999999999</v>
      </c>
      <c r="Y45" s="2">
        <f t="shared" si="2"/>
        <v>-4.2910475105245973E-4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0.134414888540803</v>
      </c>
      <c r="E46" s="109">
        <f ca="1">$D$25-$D$25*D46*SQRT(B49)/SQRT($B$42)</f>
        <v>3.2526727070748644</v>
      </c>
      <c r="F46" s="109">
        <f ca="1">$D$25+$D$25*D46*SQRT(B49)/SQRT($B$50)</f>
        <v>4.1032203442543347</v>
      </c>
      <c r="G46" s="109">
        <f ca="1">IF(D30&gt;$D$25,F46,E46)/D30</f>
        <v>1.0338665236396869</v>
      </c>
      <c r="H46" s="109">
        <f ca="1">(D30-$D$25)/($D$25*D46*SQRT(B49)/SQRT($B$50))</f>
        <v>0.68394523783251981</v>
      </c>
      <c r="I46" s="116">
        <f ca="1">D46/D38</f>
        <v>1.2147581208204796</v>
      </c>
      <c r="W46" s="3">
        <v>42968</v>
      </c>
      <c r="X46" s="2">
        <v>3.4964</v>
      </c>
      <c r="Y46" s="2">
        <f t="shared" si="2"/>
        <v>-6.3008947002707507E-3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0.13683663450106101</v>
      </c>
      <c r="E47" s="109">
        <f ca="1">$D$25-$D$25*D47*SQRT(B50)/SQRT($B$42)</f>
        <v>3.1746687012177857</v>
      </c>
      <c r="F47" s="109">
        <f ca="1">$D$25+$D$25*D47*SQRT(B50)/SQRT($B$50)</f>
        <v>4.1812243501114139</v>
      </c>
      <c r="G47" s="109">
        <f ca="1">IF(D31&gt;$D$25,F47,E47)/D31</f>
        <v>1.028333028069421</v>
      </c>
      <c r="H47" s="109">
        <f ca="1">(D31-$D$25)/($D$25*D47*SQRT(B50)/SQRT($B$50))</f>
        <v>0.77109520866060233</v>
      </c>
      <c r="I47" s="116">
        <f ca="1">D47/D39</f>
        <v>1.0566713473450688</v>
      </c>
      <c r="W47" s="3">
        <v>42965</v>
      </c>
      <c r="X47" s="2">
        <v>3.5185</v>
      </c>
      <c r="Y47" s="2">
        <f t="shared" si="2"/>
        <v>-2.2994715672195985E-3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0.14639604507109499</v>
      </c>
      <c r="E48" s="112">
        <f ca="1">$D$25-$D$25*D48*SQRT(B51)/SQRT($B$42)</f>
        <v>2.9164818647872734</v>
      </c>
      <c r="F48" s="112">
        <f ca="1">$D$25+$D$25*D48*SQRT(B51)/SQRT($B$50)</f>
        <v>4.4394111865419257</v>
      </c>
      <c r="G48" s="112">
        <f ca="1">IF(D32&gt;$D$25,F48,E48)/D32</f>
        <v>0.9933710247034413</v>
      </c>
      <c r="H48" s="112">
        <f ca="1">(D32-$D$25)/($D$25*D48*SQRT(B51)/SQRT($B$50))</f>
        <v>1.0389054579586148</v>
      </c>
      <c r="I48" s="117">
        <f ca="1">D48/D40</f>
        <v>1.1808813307544972</v>
      </c>
      <c r="W48" s="3">
        <v>42964</v>
      </c>
      <c r="X48" s="2">
        <v>3.5266000000000002</v>
      </c>
      <c r="Y48" s="2">
        <f t="shared" si="2"/>
        <v>2.8964949967996288E-3</v>
      </c>
    </row>
    <row r="49" spans="2:25" x14ac:dyDescent="0.25">
      <c r="B49" s="58">
        <f>B41</f>
        <v>185</v>
      </c>
      <c r="W49" s="3">
        <v>42963</v>
      </c>
      <c r="X49" s="2">
        <v>3.5164</v>
      </c>
      <c r="Y49" s="2">
        <f t="shared" si="2"/>
        <v>-5.3604223821858699E-3</v>
      </c>
    </row>
    <row r="50" spans="2:25" x14ac:dyDescent="0.25">
      <c r="B50" s="58">
        <f>B42</f>
        <v>250</v>
      </c>
      <c r="W50" s="3">
        <v>42962</v>
      </c>
      <c r="X50" s="2">
        <v>3.5352999999999999</v>
      </c>
      <c r="Y50" s="2">
        <f t="shared" si="2"/>
        <v>2.7191632672648011E-3</v>
      </c>
    </row>
    <row r="51" spans="2:25" x14ac:dyDescent="0.25">
      <c r="B51" s="58">
        <v>500</v>
      </c>
      <c r="W51" s="3">
        <v>42961</v>
      </c>
      <c r="X51" s="2">
        <v>3.5257000000000001</v>
      </c>
      <c r="Y51" s="2">
        <f t="shared" si="2"/>
        <v>-3.1150908742467176E-3</v>
      </c>
    </row>
    <row r="52" spans="2:25" x14ac:dyDescent="0.25">
      <c r="W52" s="3">
        <v>42958</v>
      </c>
      <c r="X52" s="2">
        <v>3.5366999999999997</v>
      </c>
      <c r="Y52" s="2">
        <f t="shared" si="2"/>
        <v>-1.4127488787319814E-3</v>
      </c>
    </row>
    <row r="53" spans="2:25" x14ac:dyDescent="0.25">
      <c r="W53" s="3">
        <v>42957</v>
      </c>
      <c r="X53" s="2">
        <v>3.5417000000000001</v>
      </c>
      <c r="Y53" s="2">
        <f t="shared" si="2"/>
        <v>1.1583067417415013E-3</v>
      </c>
    </row>
    <row r="54" spans="2:25" x14ac:dyDescent="0.25">
      <c r="W54" s="3">
        <v>42956</v>
      </c>
      <c r="X54" s="2">
        <v>3.5375999999999999</v>
      </c>
      <c r="Y54" s="2">
        <f t="shared" si="2"/>
        <v>1.1313498208651101E-3</v>
      </c>
    </row>
    <row r="55" spans="2:25" x14ac:dyDescent="0.25">
      <c r="B55" s="58"/>
      <c r="W55" s="3">
        <v>42955</v>
      </c>
      <c r="X55" s="2">
        <v>3.5335999999999999</v>
      </c>
      <c r="Y55" s="2">
        <f t="shared" si="2"/>
        <v>1.3026366070465882E-3</v>
      </c>
    </row>
    <row r="56" spans="2:25" x14ac:dyDescent="0.25">
      <c r="B56" s="64"/>
      <c r="W56" s="3">
        <v>42954</v>
      </c>
      <c r="X56" s="2">
        <v>3.5289999999999999</v>
      </c>
      <c r="Y56" s="2">
        <f t="shared" si="2"/>
        <v>2.8340654858808142E-4</v>
      </c>
    </row>
    <row r="57" spans="2:25" x14ac:dyDescent="0.25">
      <c r="W57" s="3">
        <v>42951</v>
      </c>
      <c r="X57" s="2">
        <v>3.528</v>
      </c>
      <c r="Y57" s="2">
        <f t="shared" si="2"/>
        <v>-3.2543360875619733E-3</v>
      </c>
    </row>
    <row r="58" spans="2:25" x14ac:dyDescent="0.25">
      <c r="W58" s="3">
        <v>42950</v>
      </c>
      <c r="X58" s="2">
        <v>3.5394999999999999</v>
      </c>
      <c r="Y58" s="2">
        <f t="shared" si="2"/>
        <v>2.0928793204052264E-3</v>
      </c>
    </row>
    <row r="59" spans="2:25" x14ac:dyDescent="0.25">
      <c r="W59" s="3">
        <v>42949</v>
      </c>
      <c r="X59" s="2">
        <v>3.5320999999999998</v>
      </c>
      <c r="Y59" s="2">
        <f t="shared" si="2"/>
        <v>1.3882398501107486E-3</v>
      </c>
    </row>
    <row r="60" spans="2:25" x14ac:dyDescent="0.25">
      <c r="W60" s="3">
        <v>42948</v>
      </c>
      <c r="X60" s="2">
        <v>3.5272000000000001</v>
      </c>
      <c r="Y60" s="2">
        <f t="shared" si="2"/>
        <v>2.2422488639435505E-3</v>
      </c>
    </row>
    <row r="61" spans="2:25" x14ac:dyDescent="0.25">
      <c r="W61" s="3">
        <v>42947</v>
      </c>
      <c r="X61" s="2">
        <v>3.5192999999999999</v>
      </c>
      <c r="Y61" s="2">
        <f t="shared" si="2"/>
        <v>-2.3556468342414592E-3</v>
      </c>
    </row>
    <row r="62" spans="2:25" x14ac:dyDescent="0.25">
      <c r="W62" s="3">
        <v>42944</v>
      </c>
      <c r="X62" s="2">
        <v>3.5276000000000001</v>
      </c>
      <c r="Y62" s="2">
        <f t="shared" si="2"/>
        <v>-2.5480606068511232E-3</v>
      </c>
    </row>
    <row r="63" spans="2:25" x14ac:dyDescent="0.25">
      <c r="W63" s="3">
        <v>42943</v>
      </c>
      <c r="X63" s="2">
        <v>3.5366</v>
      </c>
      <c r="Y63" s="2">
        <f t="shared" si="2"/>
        <v>-2.2618037981636234E-4</v>
      </c>
    </row>
    <row r="64" spans="2:25" x14ac:dyDescent="0.25">
      <c r="W64" s="3">
        <v>42942</v>
      </c>
      <c r="X64" s="2">
        <v>3.5373999999999999</v>
      </c>
      <c r="Y64" s="2">
        <f t="shared" si="2"/>
        <v>-9.8176520311727394E-3</v>
      </c>
    </row>
    <row r="65" spans="11:25" x14ac:dyDescent="0.25">
      <c r="W65" s="3">
        <v>42941</v>
      </c>
      <c r="X65" s="2">
        <v>3.5723000000000003</v>
      </c>
      <c r="Y65" s="2">
        <f t="shared" si="2"/>
        <v>4.3483818219338284E-3</v>
      </c>
    </row>
    <row r="66" spans="11:25" x14ac:dyDescent="0.25">
      <c r="W66" s="3">
        <v>42940</v>
      </c>
      <c r="X66" s="2">
        <v>3.5568</v>
      </c>
      <c r="Y66" s="2">
        <f t="shared" si="2"/>
        <v>5.8368393092985945E-3</v>
      </c>
    </row>
    <row r="67" spans="11:25" x14ac:dyDescent="0.25">
      <c r="K67" s="48"/>
      <c r="W67" s="3">
        <v>42937</v>
      </c>
      <c r="X67" s="2">
        <v>3.5361000000000002</v>
      </c>
      <c r="Y67" s="2">
        <f t="shared" si="2"/>
        <v>2.7185472523996394E-3</v>
      </c>
    </row>
    <row r="68" spans="11:25" x14ac:dyDescent="0.25">
      <c r="W68" s="3">
        <v>42936</v>
      </c>
      <c r="X68" s="2">
        <v>3.5265</v>
      </c>
      <c r="Y68" s="2">
        <f t="shared" si="2"/>
        <v>1.362050095647812E-3</v>
      </c>
    </row>
    <row r="69" spans="11:25" x14ac:dyDescent="0.25">
      <c r="W69" s="3">
        <v>42935</v>
      </c>
      <c r="X69" s="2">
        <v>3.5217000000000001</v>
      </c>
      <c r="Y69" s="2">
        <f t="shared" si="2"/>
        <v>-3.9745628504136944E-4</v>
      </c>
    </row>
    <row r="70" spans="11:25" x14ac:dyDescent="0.25">
      <c r="W70" s="3">
        <v>42934</v>
      </c>
      <c r="X70" s="2">
        <v>3.5230999999999999</v>
      </c>
      <c r="Y70" s="2">
        <f t="shared" ref="Y70:Y133" si="3">LN(X70/X71)</f>
        <v>-1.5315676032574142E-3</v>
      </c>
    </row>
    <row r="71" spans="11:25" x14ac:dyDescent="0.25">
      <c r="W71" s="3">
        <v>42933</v>
      </c>
      <c r="X71" s="2">
        <v>3.5285000000000002</v>
      </c>
      <c r="Y71" s="2">
        <f t="shared" si="3"/>
        <v>-2.7170084356570338E-3</v>
      </c>
    </row>
    <row r="72" spans="11:25" x14ac:dyDescent="0.25">
      <c r="W72" s="3">
        <v>42930</v>
      </c>
      <c r="X72" s="2">
        <v>3.5381</v>
      </c>
      <c r="Y72" s="2">
        <f t="shared" si="3"/>
        <v>-7.7705281332265544E-3</v>
      </c>
    </row>
    <row r="73" spans="11:25" x14ac:dyDescent="0.25">
      <c r="W73" s="3">
        <v>42929</v>
      </c>
      <c r="X73" s="2">
        <v>3.5657000000000001</v>
      </c>
      <c r="Y73" s="2">
        <f t="shared" si="3"/>
        <v>-5.3271278228375282E-4</v>
      </c>
    </row>
    <row r="74" spans="11:25" x14ac:dyDescent="0.25">
      <c r="W74" s="3">
        <v>42928</v>
      </c>
      <c r="X74" s="2">
        <v>3.5676000000000001</v>
      </c>
      <c r="Y74" s="2">
        <f t="shared" si="3"/>
        <v>-1.2673028802622046E-2</v>
      </c>
    </row>
    <row r="75" spans="11:25" x14ac:dyDescent="0.25">
      <c r="W75" s="3">
        <v>42927</v>
      </c>
      <c r="X75" s="2">
        <v>3.6131000000000002</v>
      </c>
      <c r="Y75" s="2">
        <f t="shared" si="3"/>
        <v>1.2462441204762989E-3</v>
      </c>
    </row>
    <row r="76" spans="11:25" x14ac:dyDescent="0.25">
      <c r="W76" s="3">
        <v>42926</v>
      </c>
      <c r="X76" s="2">
        <v>3.6086</v>
      </c>
      <c r="Y76" s="2">
        <f t="shared" si="3"/>
        <v>-2.7396898319843486E-3</v>
      </c>
    </row>
    <row r="77" spans="11:25" x14ac:dyDescent="0.25">
      <c r="W77" s="3">
        <v>42923</v>
      </c>
      <c r="X77" s="2">
        <v>3.6185</v>
      </c>
      <c r="Y77" s="2">
        <f t="shared" si="3"/>
        <v>-8.0111608035979352E-4</v>
      </c>
    </row>
    <row r="78" spans="11:25" x14ac:dyDescent="0.25">
      <c r="W78" s="3">
        <v>42922</v>
      </c>
      <c r="X78" s="2">
        <v>3.6214</v>
      </c>
      <c r="Y78" s="2">
        <f t="shared" si="3"/>
        <v>4.0397387607906642E-3</v>
      </c>
    </row>
    <row r="79" spans="11:25" x14ac:dyDescent="0.25">
      <c r="W79" s="3">
        <v>42921</v>
      </c>
      <c r="X79" s="2">
        <v>3.6067999999999998</v>
      </c>
      <c r="Y79" s="2">
        <f t="shared" si="3"/>
        <v>1.3397543255139442E-2</v>
      </c>
    </row>
    <row r="80" spans="11:25" x14ac:dyDescent="0.25">
      <c r="W80" s="3">
        <v>42920</v>
      </c>
      <c r="X80" s="2">
        <v>3.5587999999999997</v>
      </c>
      <c r="Y80" s="2">
        <f t="shared" si="3"/>
        <v>5.621451606801903E-4</v>
      </c>
    </row>
    <row r="81" spans="23:25" x14ac:dyDescent="0.25">
      <c r="W81" s="3">
        <v>42919</v>
      </c>
      <c r="X81" s="2">
        <v>3.5568</v>
      </c>
      <c r="Y81" s="2">
        <f t="shared" si="3"/>
        <v>1.0201430752177618E-2</v>
      </c>
    </row>
    <row r="82" spans="23:25" x14ac:dyDescent="0.25">
      <c r="W82" s="3">
        <v>42916</v>
      </c>
      <c r="X82" s="2">
        <v>3.5207000000000002</v>
      </c>
      <c r="Y82" s="2">
        <f t="shared" si="3"/>
        <v>-1.8161700840505595E-3</v>
      </c>
    </row>
    <row r="83" spans="23:25" x14ac:dyDescent="0.25">
      <c r="W83" s="3">
        <v>42915</v>
      </c>
      <c r="X83" s="2">
        <v>3.5270999999999999</v>
      </c>
      <c r="Y83" s="2">
        <f t="shared" si="3"/>
        <v>4.0910310190163312E-3</v>
      </c>
    </row>
    <row r="84" spans="23:25" x14ac:dyDescent="0.25">
      <c r="W84" s="3">
        <v>42914</v>
      </c>
      <c r="X84" s="2">
        <v>3.5127000000000002</v>
      </c>
      <c r="Y84" s="2">
        <f t="shared" si="3"/>
        <v>-3.7507502841294333E-3</v>
      </c>
    </row>
    <row r="85" spans="23:25" x14ac:dyDescent="0.25">
      <c r="W85" s="3">
        <v>42913</v>
      </c>
      <c r="X85" s="2">
        <v>3.5259</v>
      </c>
      <c r="Y85" s="2">
        <f t="shared" si="3"/>
        <v>7.2299073896660484E-3</v>
      </c>
    </row>
    <row r="86" spans="23:25" x14ac:dyDescent="0.25">
      <c r="W86" s="3">
        <v>42912</v>
      </c>
      <c r="X86" s="2">
        <v>3.5004999999999997</v>
      </c>
      <c r="Y86" s="2">
        <f t="shared" si="3"/>
        <v>-2.5107719543825415E-3</v>
      </c>
    </row>
    <row r="87" spans="23:25" x14ac:dyDescent="0.25">
      <c r="W87" s="3">
        <v>42909</v>
      </c>
      <c r="X87" s="2">
        <v>3.5093000000000001</v>
      </c>
      <c r="Y87" s="2">
        <f t="shared" si="3"/>
        <v>-1.4246840787160135E-4</v>
      </c>
    </row>
    <row r="88" spans="23:25" x14ac:dyDescent="0.25">
      <c r="W88" s="3">
        <v>42908</v>
      </c>
      <c r="X88" s="2">
        <v>3.5098000000000003</v>
      </c>
      <c r="Y88" s="2">
        <f t="shared" si="3"/>
        <v>-5.9937401587763289E-3</v>
      </c>
    </row>
    <row r="89" spans="23:25" x14ac:dyDescent="0.25">
      <c r="W89" s="3">
        <v>42907</v>
      </c>
      <c r="X89" s="2">
        <v>3.5308999999999999</v>
      </c>
      <c r="Y89" s="2">
        <f t="shared" si="3"/>
        <v>-3.8443103567896274E-3</v>
      </c>
    </row>
    <row r="90" spans="23:25" x14ac:dyDescent="0.25">
      <c r="W90" s="3">
        <v>42906</v>
      </c>
      <c r="X90" s="2">
        <v>3.5445000000000002</v>
      </c>
      <c r="Y90" s="2">
        <f t="shared" si="3"/>
        <v>6.1125922559271996E-3</v>
      </c>
    </row>
    <row r="91" spans="23:25" x14ac:dyDescent="0.25">
      <c r="W91" s="3">
        <v>42905</v>
      </c>
      <c r="X91" s="2">
        <v>3.5228999999999999</v>
      </c>
      <c r="Y91" s="2">
        <f t="shared" si="3"/>
        <v>5.8075148279831722E-3</v>
      </c>
    </row>
    <row r="92" spans="23:25" x14ac:dyDescent="0.25">
      <c r="W92" s="3">
        <v>42902</v>
      </c>
      <c r="X92" s="2">
        <v>3.5024999999999999</v>
      </c>
      <c r="Y92" s="2">
        <f t="shared" si="3"/>
        <v>-3.021839348357635E-3</v>
      </c>
    </row>
    <row r="93" spans="23:25" x14ac:dyDescent="0.25">
      <c r="W93" s="3">
        <v>42901</v>
      </c>
      <c r="X93" s="2">
        <v>3.5131000000000001</v>
      </c>
      <c r="Y93" s="2">
        <f t="shared" si="3"/>
        <v>7.0556602066891953E-3</v>
      </c>
    </row>
    <row r="94" spans="23:25" x14ac:dyDescent="0.25">
      <c r="W94" s="3">
        <v>42900</v>
      </c>
      <c r="X94" s="2">
        <v>3.4883999999999999</v>
      </c>
      <c r="Y94" s="2">
        <f t="shared" si="3"/>
        <v>-8.7620967289616328E-3</v>
      </c>
    </row>
    <row r="95" spans="23:25" x14ac:dyDescent="0.25">
      <c r="W95" s="3">
        <v>42899</v>
      </c>
      <c r="X95" s="2">
        <v>3.5190999999999999</v>
      </c>
      <c r="Y95" s="2">
        <f t="shared" si="3"/>
        <v>9.3817971600152936E-4</v>
      </c>
    </row>
    <row r="96" spans="23:25" x14ac:dyDescent="0.25">
      <c r="W96" s="3">
        <v>42898</v>
      </c>
      <c r="X96" s="2">
        <v>3.5158</v>
      </c>
      <c r="Y96" s="2">
        <f t="shared" si="3"/>
        <v>-6.0966288849467285E-3</v>
      </c>
    </row>
    <row r="97" spans="23:25" x14ac:dyDescent="0.25">
      <c r="W97" s="3">
        <v>42895</v>
      </c>
      <c r="X97" s="2">
        <v>3.5373000000000001</v>
      </c>
      <c r="Y97" s="2">
        <f t="shared" si="3"/>
        <v>3.5400272026588132E-3</v>
      </c>
    </row>
    <row r="98" spans="23:25" x14ac:dyDescent="0.25">
      <c r="W98" s="3">
        <v>42894</v>
      </c>
      <c r="X98" s="2">
        <v>3.5247999999999999</v>
      </c>
      <c r="Y98" s="2">
        <f t="shared" si="3"/>
        <v>-7.1239064213827353E-3</v>
      </c>
    </row>
    <row r="99" spans="23:25" x14ac:dyDescent="0.25">
      <c r="W99" s="3">
        <v>42893</v>
      </c>
      <c r="X99" s="2">
        <v>3.55</v>
      </c>
      <c r="Y99" s="2">
        <f t="shared" si="3"/>
        <v>9.8796291272419106E-3</v>
      </c>
    </row>
    <row r="100" spans="23:25" x14ac:dyDescent="0.25">
      <c r="W100" s="3">
        <v>42892</v>
      </c>
      <c r="X100" s="2">
        <v>3.5150999999999999</v>
      </c>
      <c r="Y100" s="2">
        <f t="shared" si="3"/>
        <v>-2.5287337138505299E-3</v>
      </c>
    </row>
    <row r="101" spans="23:25" x14ac:dyDescent="0.25">
      <c r="W101" s="3">
        <v>42891</v>
      </c>
      <c r="X101" s="2">
        <v>3.524</v>
      </c>
      <c r="Y101" s="2">
        <f t="shared" si="3"/>
        <v>4.322609392446399E-3</v>
      </c>
    </row>
    <row r="102" spans="23:25" x14ac:dyDescent="0.25">
      <c r="W102" s="3">
        <v>42888</v>
      </c>
      <c r="X102" s="2">
        <v>3.5087999999999999</v>
      </c>
      <c r="Y102" s="2">
        <f t="shared" si="3"/>
        <v>-4.4644835503065096E-3</v>
      </c>
    </row>
    <row r="103" spans="23:25" x14ac:dyDescent="0.25">
      <c r="W103" s="3">
        <v>42887</v>
      </c>
      <c r="X103" s="2">
        <v>3.5244999999999997</v>
      </c>
      <c r="Y103" s="2">
        <f t="shared" si="3"/>
        <v>-9.642108398319985E-4</v>
      </c>
    </row>
    <row r="104" spans="23:25" x14ac:dyDescent="0.25">
      <c r="W104" s="3">
        <v>42886</v>
      </c>
      <c r="X104" s="2">
        <v>3.5278999999999998</v>
      </c>
      <c r="Y104" s="2">
        <f t="shared" si="3"/>
        <v>-5.9349032445025884E-3</v>
      </c>
    </row>
    <row r="105" spans="23:25" x14ac:dyDescent="0.25">
      <c r="W105" s="3">
        <v>42885</v>
      </c>
      <c r="X105" s="2">
        <v>3.5489000000000002</v>
      </c>
      <c r="Y105" s="2">
        <f t="shared" si="3"/>
        <v>-7.8867639607528815E-3</v>
      </c>
    </row>
    <row r="106" spans="23:25" x14ac:dyDescent="0.25">
      <c r="W106" s="3">
        <v>42884</v>
      </c>
      <c r="X106" s="2">
        <v>3.577</v>
      </c>
      <c r="Y106" s="2">
        <f t="shared" si="3"/>
        <v>-2.795248096467249E-4</v>
      </c>
    </row>
    <row r="107" spans="23:25" x14ac:dyDescent="0.25">
      <c r="W107" s="3">
        <v>42881</v>
      </c>
      <c r="X107" s="2">
        <v>3.5779999999999998</v>
      </c>
      <c r="Y107" s="2">
        <f t="shared" si="3"/>
        <v>3.1631865360557607E-3</v>
      </c>
    </row>
    <row r="108" spans="23:25" x14ac:dyDescent="0.25">
      <c r="W108" s="3">
        <v>42880</v>
      </c>
      <c r="X108" s="2">
        <v>3.5667</v>
      </c>
      <c r="Y108" s="2">
        <f t="shared" si="3"/>
        <v>1.8521641934054393E-3</v>
      </c>
    </row>
    <row r="109" spans="23:25" x14ac:dyDescent="0.25">
      <c r="W109" s="3">
        <v>42879</v>
      </c>
      <c r="X109" s="2">
        <v>3.5601000000000003</v>
      </c>
      <c r="Y109" s="2">
        <f t="shared" si="3"/>
        <v>-4.064647417075057E-3</v>
      </c>
    </row>
    <row r="110" spans="23:25" x14ac:dyDescent="0.25">
      <c r="W110" s="3">
        <v>42878</v>
      </c>
      <c r="X110" s="2">
        <v>3.5746000000000002</v>
      </c>
      <c r="Y110" s="2">
        <f t="shared" si="3"/>
        <v>4.373675246085622E-3</v>
      </c>
    </row>
    <row r="111" spans="23:25" x14ac:dyDescent="0.25">
      <c r="W111" s="3">
        <v>42877</v>
      </c>
      <c r="X111" s="2">
        <v>3.5590000000000002</v>
      </c>
      <c r="Y111" s="2">
        <f t="shared" si="3"/>
        <v>-4.3456996967137975E-3</v>
      </c>
    </row>
    <row r="112" spans="23:25" x14ac:dyDescent="0.25">
      <c r="W112" s="3">
        <v>42874</v>
      </c>
      <c r="X112" s="2">
        <v>3.5745</v>
      </c>
      <c r="Y112" s="2">
        <f t="shared" si="3"/>
        <v>-1.4084152973720083E-2</v>
      </c>
    </row>
    <row r="113" spans="23:25" x14ac:dyDescent="0.25">
      <c r="W113" s="3">
        <v>42873</v>
      </c>
      <c r="X113" s="2">
        <v>3.6252</v>
      </c>
      <c r="Y113" s="2">
        <f t="shared" si="3"/>
        <v>1.5511944758711559E-2</v>
      </c>
    </row>
    <row r="114" spans="23:25" x14ac:dyDescent="0.25">
      <c r="W114" s="3">
        <v>42872</v>
      </c>
      <c r="X114" s="2">
        <v>3.5693999999999999</v>
      </c>
      <c r="Y114" s="2">
        <f t="shared" si="3"/>
        <v>8.609827812683938E-3</v>
      </c>
    </row>
    <row r="115" spans="23:25" x14ac:dyDescent="0.25">
      <c r="W115" s="3">
        <v>42871</v>
      </c>
      <c r="X115" s="2">
        <v>3.5388000000000002</v>
      </c>
      <c r="Y115" s="2">
        <f t="shared" si="3"/>
        <v>-2.680928924386144E-3</v>
      </c>
    </row>
    <row r="116" spans="23:25" x14ac:dyDescent="0.25">
      <c r="W116" s="3">
        <v>42870</v>
      </c>
      <c r="X116" s="2">
        <v>3.5483000000000002</v>
      </c>
      <c r="Y116" s="2">
        <f t="shared" si="3"/>
        <v>-6.6290515501740404E-3</v>
      </c>
    </row>
    <row r="117" spans="23:25" x14ac:dyDescent="0.25">
      <c r="W117" s="3">
        <v>42867</v>
      </c>
      <c r="X117" s="2">
        <v>3.5718999999999999</v>
      </c>
      <c r="Y117" s="2">
        <f t="shared" si="3"/>
        <v>-1.3429204939076763E-3</v>
      </c>
    </row>
    <row r="118" spans="23:25" x14ac:dyDescent="0.25">
      <c r="W118" s="3">
        <v>42866</v>
      </c>
      <c r="X118" s="2">
        <v>3.5766999999999998</v>
      </c>
      <c r="Y118" s="2">
        <f t="shared" si="3"/>
        <v>-2.8477321160144853E-3</v>
      </c>
    </row>
    <row r="119" spans="23:25" x14ac:dyDescent="0.25">
      <c r="W119" s="3">
        <v>42865</v>
      </c>
      <c r="X119" s="2">
        <v>3.5869</v>
      </c>
      <c r="Y119" s="2">
        <f t="shared" si="3"/>
        <v>-1.0262474269455731E-2</v>
      </c>
    </row>
    <row r="120" spans="23:25" x14ac:dyDescent="0.25">
      <c r="W120" s="3">
        <v>42864</v>
      </c>
      <c r="X120" s="2">
        <v>3.6238999999999999</v>
      </c>
      <c r="Y120" s="2">
        <f t="shared" si="3"/>
        <v>1.0708641422223946E-2</v>
      </c>
    </row>
    <row r="121" spans="23:25" x14ac:dyDescent="0.25">
      <c r="W121" s="3">
        <v>42863</v>
      </c>
      <c r="X121" s="2">
        <v>3.5853000000000002</v>
      </c>
      <c r="Y121" s="2">
        <f t="shared" si="3"/>
        <v>1.1614336918361204E-2</v>
      </c>
    </row>
    <row r="122" spans="23:25" x14ac:dyDescent="0.25">
      <c r="W122" s="3">
        <v>42860</v>
      </c>
      <c r="X122" s="2">
        <v>3.5438999999999998</v>
      </c>
      <c r="Y122" s="2">
        <f t="shared" si="3"/>
        <v>-2.7052176443660282E-3</v>
      </c>
    </row>
    <row r="123" spans="23:25" x14ac:dyDescent="0.25">
      <c r="W123" s="3">
        <v>42859</v>
      </c>
      <c r="X123" s="2">
        <v>3.5535000000000001</v>
      </c>
      <c r="Y123" s="2">
        <f t="shared" si="3"/>
        <v>5.1631584504195308E-3</v>
      </c>
    </row>
    <row r="124" spans="23:25" x14ac:dyDescent="0.25">
      <c r="W124" s="3">
        <v>42858</v>
      </c>
      <c r="X124" s="2">
        <v>3.5352000000000001</v>
      </c>
      <c r="Y124" s="2">
        <f t="shared" si="3"/>
        <v>2.2088191802659952E-3</v>
      </c>
    </row>
    <row r="125" spans="23:25" x14ac:dyDescent="0.25">
      <c r="W125" s="3">
        <v>42857</v>
      </c>
      <c r="X125" s="2">
        <v>3.5274000000000001</v>
      </c>
      <c r="Y125" s="2">
        <f t="shared" si="3"/>
        <v>-7.5970824460653728E-3</v>
      </c>
    </row>
    <row r="126" spans="23:25" x14ac:dyDescent="0.25">
      <c r="W126" s="3">
        <v>42856</v>
      </c>
      <c r="X126" s="2">
        <v>3.5543</v>
      </c>
      <c r="Y126" s="2">
        <f t="shared" si="3"/>
        <v>7.3177599662936177E-4</v>
      </c>
    </row>
    <row r="127" spans="23:25" x14ac:dyDescent="0.25">
      <c r="W127" s="3">
        <v>42853</v>
      </c>
      <c r="X127" s="2">
        <v>3.5516999999999999</v>
      </c>
      <c r="Y127" s="2">
        <f t="shared" si="3"/>
        <v>-2.643123797223926E-3</v>
      </c>
    </row>
    <row r="128" spans="23:25" x14ac:dyDescent="0.25">
      <c r="W128" s="3">
        <v>42852</v>
      </c>
      <c r="X128" s="2">
        <v>3.5611000000000002</v>
      </c>
      <c r="Y128" s="2">
        <f t="shared" si="3"/>
        <v>-4.8183413947522112E-3</v>
      </c>
    </row>
    <row r="129" spans="23:25" x14ac:dyDescent="0.25">
      <c r="W129" s="3">
        <v>42851</v>
      </c>
      <c r="X129" s="2">
        <v>3.5783</v>
      </c>
      <c r="Y129" s="2">
        <f t="shared" si="3"/>
        <v>-3.352985585633214E-4</v>
      </c>
    </row>
    <row r="130" spans="23:25" x14ac:dyDescent="0.25">
      <c r="W130" s="3">
        <v>42850</v>
      </c>
      <c r="X130" s="2">
        <v>3.5794999999999999</v>
      </c>
      <c r="Y130" s="2">
        <f t="shared" si="3"/>
        <v>2.2094511931783985E-3</v>
      </c>
    </row>
    <row r="131" spans="23:25" x14ac:dyDescent="0.25">
      <c r="W131" s="3">
        <v>42849</v>
      </c>
      <c r="X131" s="2">
        <v>3.5716000000000001</v>
      </c>
      <c r="Y131" s="2">
        <f t="shared" si="3"/>
        <v>-1.8997479137834512E-2</v>
      </c>
    </row>
    <row r="132" spans="23:25" x14ac:dyDescent="0.25">
      <c r="W132" s="3">
        <v>42846</v>
      </c>
      <c r="X132" s="2">
        <v>3.6400999999999999</v>
      </c>
      <c r="Y132" s="2">
        <f t="shared" si="3"/>
        <v>-3.0214385023784172E-4</v>
      </c>
    </row>
    <row r="133" spans="23:25" x14ac:dyDescent="0.25">
      <c r="W133" s="3">
        <v>42845</v>
      </c>
      <c r="X133" s="2">
        <v>3.6412</v>
      </c>
      <c r="Y133" s="2">
        <f t="shared" si="3"/>
        <v>-9.2398350158033344E-3</v>
      </c>
    </row>
    <row r="134" spans="23:25" x14ac:dyDescent="0.25">
      <c r="W134" s="3">
        <v>42844</v>
      </c>
      <c r="X134" s="2">
        <v>3.6749999999999998</v>
      </c>
      <c r="Y134" s="2">
        <f t="shared" ref="Y134:Y197" si="4">LN(X134/X135)</f>
        <v>3.8441138410335524E-3</v>
      </c>
    </row>
    <row r="135" spans="23:25" x14ac:dyDescent="0.25">
      <c r="W135" s="3">
        <v>42843</v>
      </c>
      <c r="X135" s="2">
        <v>3.6608999999999998</v>
      </c>
      <c r="Y135" s="2">
        <f t="shared" si="4"/>
        <v>-1.113718253698142E-2</v>
      </c>
    </row>
    <row r="136" spans="23:25" x14ac:dyDescent="0.25">
      <c r="W136" s="3">
        <v>42842</v>
      </c>
      <c r="X136" s="2">
        <v>3.7019000000000002</v>
      </c>
      <c r="Y136" s="2">
        <f t="shared" si="4"/>
        <v>-1.9700185831860828E-3</v>
      </c>
    </row>
    <row r="137" spans="23:25" x14ac:dyDescent="0.25">
      <c r="W137" s="3">
        <v>42839</v>
      </c>
      <c r="X137" s="2">
        <v>3.7092000000000001</v>
      </c>
      <c r="Y137" s="2">
        <f t="shared" si="4"/>
        <v>1.2479137583185272E-2</v>
      </c>
    </row>
    <row r="138" spans="23:25" x14ac:dyDescent="0.25">
      <c r="W138" s="3">
        <v>42838</v>
      </c>
      <c r="X138" s="2">
        <v>3.6631999999999998</v>
      </c>
      <c r="Y138" s="2">
        <f t="shared" si="4"/>
        <v>3.7743118404508598E-3</v>
      </c>
    </row>
    <row r="139" spans="23:25" x14ac:dyDescent="0.25">
      <c r="W139" s="3">
        <v>42837</v>
      </c>
      <c r="X139" s="2">
        <v>3.6494</v>
      </c>
      <c r="Y139" s="2">
        <f t="shared" si="4"/>
        <v>-1.3094145082519982E-2</v>
      </c>
    </row>
    <row r="140" spans="23:25" x14ac:dyDescent="0.25">
      <c r="W140" s="3">
        <v>42836</v>
      </c>
      <c r="X140" s="2">
        <v>3.6974999999999998</v>
      </c>
      <c r="Y140" s="2">
        <f t="shared" si="4"/>
        <v>-8.5904472050382444E-3</v>
      </c>
    </row>
    <row r="141" spans="23:25" x14ac:dyDescent="0.25">
      <c r="W141" s="3">
        <v>42835</v>
      </c>
      <c r="X141" s="2">
        <v>3.7294</v>
      </c>
      <c r="Y141" s="2">
        <f t="shared" si="4"/>
        <v>-1.0184119015986123E-3</v>
      </c>
    </row>
    <row r="142" spans="23:25" x14ac:dyDescent="0.25">
      <c r="W142" s="3">
        <v>42832</v>
      </c>
      <c r="X142" s="2">
        <v>3.7332000000000001</v>
      </c>
      <c r="Y142" s="2">
        <f t="shared" si="4"/>
        <v>6.476515120320785E-3</v>
      </c>
    </row>
    <row r="143" spans="23:25" x14ac:dyDescent="0.25">
      <c r="W143" s="3">
        <v>42831</v>
      </c>
      <c r="X143" s="2">
        <v>3.7090999999999998</v>
      </c>
      <c r="Y143" s="2">
        <f t="shared" si="4"/>
        <v>2.6456470266765712E-3</v>
      </c>
    </row>
    <row r="144" spans="23:25" x14ac:dyDescent="0.25">
      <c r="W144" s="3">
        <v>42830</v>
      </c>
      <c r="X144" s="2">
        <v>3.6993</v>
      </c>
      <c r="Y144" s="2">
        <f t="shared" si="4"/>
        <v>5.6385521722752182E-3</v>
      </c>
    </row>
    <row r="145" spans="23:25" x14ac:dyDescent="0.25">
      <c r="W145" s="3">
        <v>42829</v>
      </c>
      <c r="X145" s="2">
        <v>3.6785000000000001</v>
      </c>
      <c r="Y145" s="2">
        <f t="shared" si="4"/>
        <v>9.0663937896435128E-3</v>
      </c>
    </row>
    <row r="146" spans="23:25" x14ac:dyDescent="0.25">
      <c r="W146" s="3">
        <v>42828</v>
      </c>
      <c r="X146" s="2">
        <v>3.6452999999999998</v>
      </c>
      <c r="Y146" s="2">
        <f t="shared" si="4"/>
        <v>2.4719854380996337E-3</v>
      </c>
    </row>
    <row r="147" spans="23:25" x14ac:dyDescent="0.25">
      <c r="W147" s="3">
        <v>42825</v>
      </c>
      <c r="X147" s="2">
        <v>3.6362999999999999</v>
      </c>
      <c r="Y147" s="2">
        <f t="shared" si="4"/>
        <v>-4.6915596980074172E-3</v>
      </c>
    </row>
    <row r="148" spans="23:25" x14ac:dyDescent="0.25">
      <c r="W148" s="3">
        <v>42824</v>
      </c>
      <c r="X148" s="2">
        <v>3.6534</v>
      </c>
      <c r="Y148" s="2">
        <f t="shared" si="4"/>
        <v>2.0824207437622898E-3</v>
      </c>
    </row>
    <row r="149" spans="23:25" x14ac:dyDescent="0.25">
      <c r="W149" s="3">
        <v>42823</v>
      </c>
      <c r="X149" s="2">
        <v>3.6457999999999999</v>
      </c>
      <c r="Y149" s="2">
        <f t="shared" si="4"/>
        <v>-3.3680668211418891E-3</v>
      </c>
    </row>
    <row r="150" spans="23:25" x14ac:dyDescent="0.25">
      <c r="W150" s="3">
        <v>42822</v>
      </c>
      <c r="X150" s="2">
        <v>3.6581000000000001</v>
      </c>
      <c r="Y150" s="2">
        <f t="shared" si="4"/>
        <v>1.1492483247498251E-2</v>
      </c>
    </row>
    <row r="151" spans="23:25" x14ac:dyDescent="0.25">
      <c r="W151" s="3">
        <v>42821</v>
      </c>
      <c r="X151" s="2">
        <v>3.6162999999999998</v>
      </c>
      <c r="Y151" s="2">
        <f t="shared" si="4"/>
        <v>1.2174540116408556E-3</v>
      </c>
    </row>
    <row r="152" spans="23:25" x14ac:dyDescent="0.25">
      <c r="W152" s="3">
        <v>42818</v>
      </c>
      <c r="X152" s="2">
        <v>3.6118999999999999</v>
      </c>
      <c r="Y152" s="2">
        <f t="shared" si="4"/>
        <v>-6.2100857843696332E-3</v>
      </c>
    </row>
    <row r="153" spans="23:25" x14ac:dyDescent="0.25">
      <c r="W153" s="3">
        <v>42817</v>
      </c>
      <c r="X153" s="2">
        <v>3.6343999999999999</v>
      </c>
      <c r="Y153" s="2">
        <f t="shared" si="4"/>
        <v>4.4120962815602238E-3</v>
      </c>
    </row>
    <row r="154" spans="23:25" x14ac:dyDescent="0.25">
      <c r="W154" s="3">
        <v>42816</v>
      </c>
      <c r="X154" s="2">
        <v>3.6183999999999998</v>
      </c>
      <c r="Y154" s="2">
        <f t="shared" si="4"/>
        <v>-4.1919531876606761E-3</v>
      </c>
    </row>
    <row r="155" spans="23:25" x14ac:dyDescent="0.25">
      <c r="W155" s="3">
        <v>42815</v>
      </c>
      <c r="X155" s="2">
        <v>3.6335999999999999</v>
      </c>
      <c r="Y155" s="2">
        <f t="shared" si="4"/>
        <v>4.8554498392269019E-3</v>
      </c>
    </row>
    <row r="156" spans="23:25" x14ac:dyDescent="0.25">
      <c r="W156" s="3">
        <v>42814</v>
      </c>
      <c r="X156" s="2">
        <v>3.6160000000000001</v>
      </c>
      <c r="Y156" s="2">
        <f t="shared" si="4"/>
        <v>-5.6532380825281723E-3</v>
      </c>
    </row>
    <row r="157" spans="23:25" x14ac:dyDescent="0.25">
      <c r="W157" s="3">
        <v>42811</v>
      </c>
      <c r="X157" s="2">
        <v>3.6364999999999998</v>
      </c>
      <c r="Y157" s="2">
        <f t="shared" si="4"/>
        <v>3.0846371094361029E-3</v>
      </c>
    </row>
    <row r="158" spans="23:25" x14ac:dyDescent="0.25">
      <c r="W158" s="3">
        <v>42810</v>
      </c>
      <c r="X158" s="2">
        <v>3.6253000000000002</v>
      </c>
      <c r="Y158" s="2">
        <f t="shared" si="4"/>
        <v>-1.3888160990418622E-2</v>
      </c>
    </row>
    <row r="159" spans="23:25" x14ac:dyDescent="0.25">
      <c r="W159" s="3">
        <v>42809</v>
      </c>
      <c r="X159" s="2">
        <v>3.6760000000000002</v>
      </c>
      <c r="Y159" s="2">
        <f t="shared" si="4"/>
        <v>-1.7928632818205757E-2</v>
      </c>
    </row>
    <row r="160" spans="23:25" x14ac:dyDescent="0.25">
      <c r="W160" s="3">
        <v>42808</v>
      </c>
      <c r="X160" s="2">
        <v>3.7425000000000002</v>
      </c>
      <c r="Y160" s="2">
        <f t="shared" si="4"/>
        <v>2.6723677337026828E-4</v>
      </c>
    </row>
    <row r="161" spans="23:25" x14ac:dyDescent="0.25">
      <c r="W161" s="3">
        <v>42807</v>
      </c>
      <c r="X161" s="2">
        <v>3.7415000000000003</v>
      </c>
      <c r="Y161" s="2">
        <f t="shared" si="4"/>
        <v>2.6495044336073375E-3</v>
      </c>
    </row>
    <row r="162" spans="23:25" x14ac:dyDescent="0.25">
      <c r="W162" s="3">
        <v>42804</v>
      </c>
      <c r="X162" s="2">
        <v>3.7316000000000003</v>
      </c>
      <c r="Y162" s="2">
        <f t="shared" si="4"/>
        <v>-1.1245355266807606E-2</v>
      </c>
    </row>
    <row r="163" spans="23:25" x14ac:dyDescent="0.25">
      <c r="W163" s="3">
        <v>42803</v>
      </c>
      <c r="X163" s="2">
        <v>3.7738</v>
      </c>
      <c r="Y163" s="2">
        <f t="shared" si="4"/>
        <v>7.3938473495798974E-3</v>
      </c>
    </row>
    <row r="164" spans="23:25" x14ac:dyDescent="0.25">
      <c r="W164" s="3">
        <v>42802</v>
      </c>
      <c r="X164" s="2">
        <v>3.746</v>
      </c>
      <c r="Y164" s="2">
        <f t="shared" si="4"/>
        <v>1.7748678297217789E-2</v>
      </c>
    </row>
    <row r="165" spans="23:25" x14ac:dyDescent="0.25">
      <c r="W165" s="3">
        <v>42801</v>
      </c>
      <c r="X165" s="2">
        <v>3.6800999999999999</v>
      </c>
      <c r="Y165" s="2">
        <f t="shared" si="4"/>
        <v>-8.0649963534969067E-3</v>
      </c>
    </row>
    <row r="166" spans="23:25" x14ac:dyDescent="0.25">
      <c r="W166" s="3">
        <v>42800</v>
      </c>
      <c r="X166" s="2">
        <v>3.7099000000000002</v>
      </c>
      <c r="Y166" s="2">
        <f t="shared" si="4"/>
        <v>1.4566252036013595E-3</v>
      </c>
    </row>
    <row r="167" spans="23:25" x14ac:dyDescent="0.25">
      <c r="W167" s="3">
        <v>42797</v>
      </c>
      <c r="X167" s="2">
        <v>3.7044999999999999</v>
      </c>
      <c r="Y167" s="2">
        <f t="shared" si="4"/>
        <v>-6.323599948770125E-3</v>
      </c>
    </row>
    <row r="168" spans="23:25" x14ac:dyDescent="0.25">
      <c r="W168" s="3">
        <v>42796</v>
      </c>
      <c r="X168" s="2">
        <v>3.7279999999999998</v>
      </c>
      <c r="Y168" s="2">
        <f t="shared" si="4"/>
        <v>2.0186284574209165E-2</v>
      </c>
    </row>
    <row r="169" spans="23:25" x14ac:dyDescent="0.25">
      <c r="W169" s="3">
        <v>42795</v>
      </c>
      <c r="X169" s="2">
        <v>3.6535000000000002</v>
      </c>
      <c r="Y169" s="2">
        <f t="shared" si="4"/>
        <v>2.0000828619080248E-3</v>
      </c>
    </row>
    <row r="170" spans="23:25" x14ac:dyDescent="0.25">
      <c r="W170" s="3">
        <v>42794</v>
      </c>
      <c r="X170" s="2">
        <v>3.6461999999999999</v>
      </c>
      <c r="Y170" s="2">
        <f t="shared" si="4"/>
        <v>1.0476496350661803E-2</v>
      </c>
    </row>
    <row r="171" spans="23:25" x14ac:dyDescent="0.25">
      <c r="W171" s="3">
        <v>42793</v>
      </c>
      <c r="X171" s="2">
        <v>3.6082000000000001</v>
      </c>
      <c r="Y171" s="2">
        <f t="shared" si="4"/>
        <v>0</v>
      </c>
    </row>
    <row r="172" spans="23:25" x14ac:dyDescent="0.25">
      <c r="W172" s="3">
        <v>42790</v>
      </c>
      <c r="X172" s="2">
        <v>3.6082000000000001</v>
      </c>
      <c r="Y172" s="2">
        <f t="shared" si="4"/>
        <v>1.0951607974039245E-2</v>
      </c>
    </row>
    <row r="173" spans="23:25" x14ac:dyDescent="0.25">
      <c r="W173" s="3">
        <v>42789</v>
      </c>
      <c r="X173" s="2">
        <v>3.5689000000000002</v>
      </c>
      <c r="Y173" s="2">
        <f t="shared" si="4"/>
        <v>-3.0774419990562325E-3</v>
      </c>
    </row>
    <row r="174" spans="23:25" x14ac:dyDescent="0.25">
      <c r="W174" s="3">
        <v>42788</v>
      </c>
      <c r="X174" s="2">
        <v>3.5798999999999999</v>
      </c>
      <c r="Y174" s="2">
        <f t="shared" si="4"/>
        <v>-1.1249649909296031E-2</v>
      </c>
    </row>
    <row r="175" spans="23:25" x14ac:dyDescent="0.25">
      <c r="W175" s="3">
        <v>42787</v>
      </c>
      <c r="X175" s="2">
        <v>3.6204000000000001</v>
      </c>
      <c r="Y175" s="2">
        <f t="shared" si="4"/>
        <v>-1.131830787916768E-3</v>
      </c>
    </row>
    <row r="176" spans="23:25" x14ac:dyDescent="0.25">
      <c r="W176" s="3">
        <v>42786</v>
      </c>
      <c r="X176" s="2">
        <v>3.6245000000000003</v>
      </c>
      <c r="Y176" s="2">
        <f t="shared" si="4"/>
        <v>-1.7642036717353401E-3</v>
      </c>
    </row>
    <row r="177" spans="23:25" x14ac:dyDescent="0.25">
      <c r="W177" s="3">
        <v>42783</v>
      </c>
      <c r="X177" s="2">
        <v>3.6309</v>
      </c>
      <c r="Y177" s="2">
        <f t="shared" si="4"/>
        <v>-1.0002412702396237E-2</v>
      </c>
    </row>
    <row r="178" spans="23:25" x14ac:dyDescent="0.25">
      <c r="W178" s="3">
        <v>42782</v>
      </c>
      <c r="X178" s="2">
        <v>3.6673999999999998</v>
      </c>
      <c r="Y178" s="2">
        <f t="shared" si="4"/>
        <v>2.0471394972874073E-3</v>
      </c>
    </row>
    <row r="179" spans="23:25" x14ac:dyDescent="0.25">
      <c r="W179" s="3">
        <v>42781</v>
      </c>
      <c r="X179" s="2">
        <v>3.6598999999999999</v>
      </c>
      <c r="Y179" s="2">
        <f t="shared" si="4"/>
        <v>2.2977825576121595E-3</v>
      </c>
    </row>
    <row r="180" spans="23:25" x14ac:dyDescent="0.25">
      <c r="W180" s="3">
        <v>42780</v>
      </c>
      <c r="X180" s="2">
        <v>3.6515</v>
      </c>
      <c r="Y180" s="2">
        <f t="shared" si="4"/>
        <v>-5.6801266894119812E-3</v>
      </c>
    </row>
    <row r="181" spans="23:25" x14ac:dyDescent="0.25">
      <c r="W181" s="3">
        <v>42779</v>
      </c>
      <c r="X181" s="2">
        <v>3.6722999999999999</v>
      </c>
      <c r="Y181" s="2">
        <f t="shared" si="4"/>
        <v>-6.8657917705398485E-3</v>
      </c>
    </row>
    <row r="182" spans="23:25" x14ac:dyDescent="0.25">
      <c r="W182" s="3">
        <v>42776</v>
      </c>
      <c r="X182" s="2">
        <v>3.6976</v>
      </c>
      <c r="Y182" s="2">
        <f t="shared" si="4"/>
        <v>4.1735608970099106E-3</v>
      </c>
    </row>
    <row r="183" spans="23:25" x14ac:dyDescent="0.25">
      <c r="W183" s="3">
        <v>42775</v>
      </c>
      <c r="X183" s="2">
        <v>3.6821999999999999</v>
      </c>
      <c r="Y183" s="2">
        <f t="shared" si="4"/>
        <v>-9.9444153019637195E-3</v>
      </c>
    </row>
    <row r="184" spans="23:25" x14ac:dyDescent="0.25">
      <c r="W184" s="3">
        <v>42774</v>
      </c>
      <c r="X184" s="2">
        <v>3.7189999999999999</v>
      </c>
      <c r="Y184" s="2">
        <f t="shared" si="4"/>
        <v>-7.1003044628675923E-3</v>
      </c>
    </row>
    <row r="185" spans="23:25" x14ac:dyDescent="0.25">
      <c r="W185" s="3">
        <v>42773</v>
      </c>
      <c r="X185" s="2">
        <v>3.7454999999999998</v>
      </c>
      <c r="Y185" s="2">
        <f t="shared" si="4"/>
        <v>1.6610291302935159E-2</v>
      </c>
    </row>
    <row r="186" spans="23:25" x14ac:dyDescent="0.25">
      <c r="W186" s="3">
        <v>42772</v>
      </c>
      <c r="X186" s="2">
        <v>3.6837999999999997</v>
      </c>
      <c r="Y186" s="2">
        <f t="shared" si="4"/>
        <v>-3.549802527184689E-3</v>
      </c>
    </row>
    <row r="187" spans="23:25" x14ac:dyDescent="0.25">
      <c r="W187" s="3">
        <v>42769</v>
      </c>
      <c r="X187" s="2">
        <v>3.6968999999999999</v>
      </c>
      <c r="Y187" s="2">
        <f t="shared" si="4"/>
        <v>-1.0842037306613482E-2</v>
      </c>
    </row>
    <row r="188" spans="23:25" x14ac:dyDescent="0.25">
      <c r="W188" s="3">
        <v>42768</v>
      </c>
      <c r="X188" s="2">
        <v>3.7372000000000001</v>
      </c>
      <c r="Y188" s="2">
        <f t="shared" si="4"/>
        <v>-8.6056987329559027E-3</v>
      </c>
    </row>
    <row r="189" spans="23:25" x14ac:dyDescent="0.25">
      <c r="W189" s="3">
        <v>42767</v>
      </c>
      <c r="X189" s="2">
        <v>3.7694999999999999</v>
      </c>
      <c r="Y189" s="2">
        <f t="shared" si="4"/>
        <v>-1.0075834760268361E-3</v>
      </c>
    </row>
    <row r="190" spans="23:25" x14ac:dyDescent="0.25">
      <c r="W190" s="3">
        <v>42766</v>
      </c>
      <c r="X190" s="2">
        <v>3.7732999999999999</v>
      </c>
      <c r="Y190" s="2">
        <f t="shared" si="4"/>
        <v>-2.0914694234458993E-3</v>
      </c>
    </row>
    <row r="191" spans="23:25" x14ac:dyDescent="0.25">
      <c r="W191" s="3">
        <v>42765</v>
      </c>
      <c r="X191" s="2">
        <v>3.7812000000000001</v>
      </c>
      <c r="Y191" s="2">
        <f t="shared" si="4"/>
        <v>-2.3213087472598308E-2</v>
      </c>
    </row>
    <row r="192" spans="23:25" x14ac:dyDescent="0.25">
      <c r="W192" s="3">
        <v>42762</v>
      </c>
      <c r="X192" s="2">
        <v>3.87</v>
      </c>
      <c r="Y192" s="2">
        <f t="shared" si="4"/>
        <v>5.2073331053024575E-3</v>
      </c>
    </row>
    <row r="193" spans="23:25" x14ac:dyDescent="0.25">
      <c r="W193" s="3">
        <v>42761</v>
      </c>
      <c r="X193" s="2">
        <v>3.8498999999999999</v>
      </c>
      <c r="Y193" s="2">
        <f t="shared" si="4"/>
        <v>5.1040448296645223E-3</v>
      </c>
    </row>
    <row r="194" spans="23:25" x14ac:dyDescent="0.25">
      <c r="W194" s="3">
        <v>42760</v>
      </c>
      <c r="X194" s="2">
        <v>3.8303000000000003</v>
      </c>
      <c r="Y194" s="2">
        <f t="shared" si="4"/>
        <v>1.2346484458921865E-2</v>
      </c>
    </row>
    <row r="195" spans="23:25" x14ac:dyDescent="0.25">
      <c r="W195" s="3">
        <v>42759</v>
      </c>
      <c r="X195" s="2">
        <v>3.7833000000000001</v>
      </c>
      <c r="Y195" s="2">
        <f t="shared" si="4"/>
        <v>7.0291134362159393E-3</v>
      </c>
    </row>
    <row r="196" spans="23:25" x14ac:dyDescent="0.25">
      <c r="W196" s="3">
        <v>42758</v>
      </c>
      <c r="X196" s="2">
        <v>3.7568000000000001</v>
      </c>
      <c r="Y196" s="2">
        <f t="shared" si="4"/>
        <v>-3.0299026501776631E-3</v>
      </c>
    </row>
    <row r="197" spans="23:25" x14ac:dyDescent="0.25">
      <c r="W197" s="3">
        <v>42755</v>
      </c>
      <c r="X197" s="2">
        <v>3.7682000000000002</v>
      </c>
      <c r="Y197" s="2">
        <f t="shared" si="4"/>
        <v>-1.5588287632064293E-2</v>
      </c>
    </row>
    <row r="198" spans="23:25" x14ac:dyDescent="0.25">
      <c r="W198" s="3">
        <v>42754</v>
      </c>
      <c r="X198" s="2">
        <v>3.8273999999999999</v>
      </c>
      <c r="Y198" s="2">
        <f t="shared" ref="Y198:Y261" si="5">LN(X198/X199)</f>
        <v>7.974440244162136E-3</v>
      </c>
    </row>
    <row r="199" spans="23:25" x14ac:dyDescent="0.25">
      <c r="W199" s="3">
        <v>42753</v>
      </c>
      <c r="X199" s="2">
        <v>3.7970000000000002</v>
      </c>
      <c r="Y199" s="2">
        <f t="shared" si="5"/>
        <v>9.3934672315260787E-3</v>
      </c>
    </row>
    <row r="200" spans="23:25" x14ac:dyDescent="0.25">
      <c r="W200" s="3">
        <v>42752</v>
      </c>
      <c r="X200" s="2">
        <v>3.7614999999999998</v>
      </c>
      <c r="Y200" s="2">
        <f t="shared" si="5"/>
        <v>-1.1261618437248959E-2</v>
      </c>
    </row>
    <row r="201" spans="23:25" x14ac:dyDescent="0.25">
      <c r="W201" s="3">
        <v>42751</v>
      </c>
      <c r="X201" s="2">
        <v>3.8041</v>
      </c>
      <c r="Y201" s="2">
        <f t="shared" si="5"/>
        <v>2.1469060633939913E-2</v>
      </c>
    </row>
    <row r="202" spans="23:25" x14ac:dyDescent="0.25">
      <c r="W202" s="3">
        <v>42748</v>
      </c>
      <c r="X202" s="2">
        <v>3.7233000000000001</v>
      </c>
      <c r="Y202" s="2">
        <f t="shared" si="5"/>
        <v>-9.8085855803548699E-3</v>
      </c>
    </row>
    <row r="203" spans="23:25" x14ac:dyDescent="0.25">
      <c r="W203" s="3">
        <v>42747</v>
      </c>
      <c r="X203" s="2">
        <v>3.76</v>
      </c>
      <c r="Y203" s="2">
        <f t="shared" si="5"/>
        <v>-2.7439226396959941E-2</v>
      </c>
    </row>
    <row r="204" spans="23:25" x14ac:dyDescent="0.25">
      <c r="W204" s="3">
        <v>42746</v>
      </c>
      <c r="X204" s="2">
        <v>3.8646000000000003</v>
      </c>
      <c r="Y204" s="2">
        <f t="shared" si="5"/>
        <v>1.9571323510227022E-2</v>
      </c>
    </row>
    <row r="205" spans="23:25" x14ac:dyDescent="0.25">
      <c r="W205" s="3">
        <v>42745</v>
      </c>
      <c r="X205" s="2">
        <v>3.7896999999999998</v>
      </c>
      <c r="Y205" s="2">
        <f t="shared" si="5"/>
        <v>2.0338961297302401E-2</v>
      </c>
    </row>
    <row r="206" spans="23:25" x14ac:dyDescent="0.25">
      <c r="W206" s="3">
        <v>42744</v>
      </c>
      <c r="X206" s="2">
        <v>3.7134</v>
      </c>
      <c r="Y206" s="2">
        <f t="shared" si="5"/>
        <v>1.894825009564732E-2</v>
      </c>
    </row>
    <row r="207" spans="23:25" x14ac:dyDescent="0.25">
      <c r="W207" s="3">
        <v>42741</v>
      </c>
      <c r="X207" s="2">
        <v>3.6436999999999999</v>
      </c>
      <c r="Y207" s="2">
        <f t="shared" si="5"/>
        <v>1.3956478522672001E-2</v>
      </c>
    </row>
    <row r="208" spans="23:25" x14ac:dyDescent="0.25">
      <c r="W208" s="3">
        <v>42740</v>
      </c>
      <c r="X208" s="2">
        <v>3.5931999999999999</v>
      </c>
      <c r="Y208" s="2">
        <f t="shared" si="5"/>
        <v>5.8895122298125288E-3</v>
      </c>
    </row>
    <row r="209" spans="23:25" x14ac:dyDescent="0.25">
      <c r="W209" s="3">
        <v>42739</v>
      </c>
      <c r="X209" s="2">
        <v>3.5720999999999998</v>
      </c>
      <c r="Y209" s="2">
        <f t="shared" si="5"/>
        <v>-6.1955991887240342E-3</v>
      </c>
    </row>
    <row r="210" spans="23:25" x14ac:dyDescent="0.25">
      <c r="W210" s="3">
        <v>42738</v>
      </c>
      <c r="X210" s="2">
        <v>3.5943000000000001</v>
      </c>
      <c r="Y210" s="2">
        <f t="shared" si="5"/>
        <v>1.4065008282786109E-2</v>
      </c>
    </row>
    <row r="211" spans="23:25" x14ac:dyDescent="0.25">
      <c r="W211" s="3">
        <v>42737</v>
      </c>
      <c r="X211" s="2">
        <v>3.5441000000000003</v>
      </c>
      <c r="Y211" s="2">
        <f t="shared" si="5"/>
        <v>5.8294352640997429E-3</v>
      </c>
    </row>
    <row r="212" spans="23:25" x14ac:dyDescent="0.25">
      <c r="W212" s="3">
        <v>42734</v>
      </c>
      <c r="X212" s="2">
        <v>3.5234999999999999</v>
      </c>
      <c r="Y212" s="2">
        <f t="shared" si="5"/>
        <v>-1.1351704186789623E-4</v>
      </c>
    </row>
    <row r="213" spans="23:25" x14ac:dyDescent="0.25">
      <c r="W213" s="3">
        <v>42733</v>
      </c>
      <c r="X213" s="2">
        <v>3.5239000000000003</v>
      </c>
      <c r="Y213" s="2">
        <f t="shared" si="5"/>
        <v>-4.6148918981110433E-3</v>
      </c>
    </row>
    <row r="214" spans="23:25" x14ac:dyDescent="0.25">
      <c r="W214" s="3">
        <v>42732</v>
      </c>
      <c r="X214" s="2">
        <v>3.5402</v>
      </c>
      <c r="Y214" s="2">
        <f t="shared" si="5"/>
        <v>5.2961875215911157E-3</v>
      </c>
    </row>
    <row r="215" spans="23:25" x14ac:dyDescent="0.25">
      <c r="W215" s="3">
        <v>42731</v>
      </c>
      <c r="X215" s="2">
        <v>3.5215000000000001</v>
      </c>
      <c r="Y215" s="2">
        <f t="shared" si="5"/>
        <v>2.6159416663583371E-3</v>
      </c>
    </row>
    <row r="216" spans="23:25" x14ac:dyDescent="0.25">
      <c r="W216" s="3">
        <v>42730</v>
      </c>
      <c r="X216" s="2">
        <v>3.5122999999999998</v>
      </c>
      <c r="Y216" s="2">
        <f t="shared" si="5"/>
        <v>-1.4225562886066997E-3</v>
      </c>
    </row>
    <row r="217" spans="23:25" x14ac:dyDescent="0.25">
      <c r="W217" s="3">
        <v>42727</v>
      </c>
      <c r="X217" s="2">
        <v>3.5173000000000001</v>
      </c>
      <c r="Y217" s="2">
        <f t="shared" si="5"/>
        <v>1.9066867854679321E-3</v>
      </c>
    </row>
    <row r="218" spans="23:25" x14ac:dyDescent="0.25">
      <c r="W218" s="3">
        <v>42726</v>
      </c>
      <c r="X218" s="2">
        <v>3.5106000000000002</v>
      </c>
      <c r="Y218" s="2">
        <f t="shared" si="5"/>
        <v>4.8436499273059932E-4</v>
      </c>
    </row>
    <row r="219" spans="23:25" x14ac:dyDescent="0.25">
      <c r="W219" s="3">
        <v>42725</v>
      </c>
      <c r="X219" s="2">
        <v>3.5089000000000001</v>
      </c>
      <c r="Y219" s="2">
        <f t="shared" si="5"/>
        <v>-4.6913069563382301E-3</v>
      </c>
    </row>
    <row r="220" spans="23:25" x14ac:dyDescent="0.25">
      <c r="W220" s="3">
        <v>42724</v>
      </c>
      <c r="X220" s="2">
        <v>3.5253999999999999</v>
      </c>
      <c r="Y220" s="2">
        <f t="shared" si="5"/>
        <v>-2.2383734394315854E-3</v>
      </c>
    </row>
    <row r="221" spans="23:25" x14ac:dyDescent="0.25">
      <c r="W221" s="3">
        <v>42723</v>
      </c>
      <c r="X221" s="2">
        <v>3.5333000000000001</v>
      </c>
      <c r="Y221" s="2">
        <f t="shared" si="5"/>
        <v>7.9561696079689902E-3</v>
      </c>
    </row>
    <row r="222" spans="23:25" x14ac:dyDescent="0.25">
      <c r="W222" s="3">
        <v>42720</v>
      </c>
      <c r="X222" s="2">
        <v>3.5053000000000001</v>
      </c>
      <c r="Y222" s="2">
        <f t="shared" si="5"/>
        <v>-1.9095669376917234E-3</v>
      </c>
    </row>
    <row r="223" spans="23:25" x14ac:dyDescent="0.25">
      <c r="W223" s="3">
        <v>42719</v>
      </c>
      <c r="X223" s="2">
        <v>3.512</v>
      </c>
      <c r="Y223" s="2">
        <f t="shared" si="5"/>
        <v>-5.8767753276670253E-3</v>
      </c>
    </row>
    <row r="224" spans="23:25" x14ac:dyDescent="0.25">
      <c r="W224" s="3">
        <v>42718</v>
      </c>
      <c r="X224" s="2">
        <v>3.5327000000000002</v>
      </c>
      <c r="Y224" s="2">
        <f t="shared" si="5"/>
        <v>1.1473272146021743E-2</v>
      </c>
    </row>
    <row r="225" spans="23:25" x14ac:dyDescent="0.25">
      <c r="W225" s="3">
        <v>42717</v>
      </c>
      <c r="X225" s="2">
        <v>3.4923999999999999</v>
      </c>
      <c r="Y225" s="2">
        <f t="shared" si="5"/>
        <v>6.7516381336266435E-3</v>
      </c>
    </row>
    <row r="226" spans="23:25" x14ac:dyDescent="0.25">
      <c r="W226" s="3">
        <v>42716</v>
      </c>
      <c r="X226" s="2">
        <v>3.4689000000000001</v>
      </c>
      <c r="Y226" s="2">
        <f t="shared" si="5"/>
        <v>-2.3898314018834118E-3</v>
      </c>
    </row>
    <row r="227" spans="23:25" x14ac:dyDescent="0.25">
      <c r="W227" s="3">
        <v>42713</v>
      </c>
      <c r="X227" s="2">
        <v>3.4771999999999998</v>
      </c>
      <c r="Y227" s="2">
        <f t="shared" si="5"/>
        <v>9.971324976683656E-3</v>
      </c>
    </row>
    <row r="228" spans="23:25" x14ac:dyDescent="0.25">
      <c r="W228" s="3">
        <v>42712</v>
      </c>
      <c r="X228" s="2">
        <v>3.4426999999999999</v>
      </c>
      <c r="Y228" s="2">
        <f t="shared" si="5"/>
        <v>1.5544126915876054E-2</v>
      </c>
    </row>
    <row r="229" spans="23:25" x14ac:dyDescent="0.25">
      <c r="W229" s="3">
        <v>42711</v>
      </c>
      <c r="X229" s="2">
        <v>3.3896000000000002</v>
      </c>
      <c r="Y229" s="2">
        <f t="shared" si="5"/>
        <v>-1.6415156527882724E-2</v>
      </c>
    </row>
    <row r="230" spans="23:25" x14ac:dyDescent="0.25">
      <c r="W230" s="3">
        <v>42710</v>
      </c>
      <c r="X230" s="2">
        <v>3.4457</v>
      </c>
      <c r="Y230" s="2">
        <f t="shared" si="5"/>
        <v>-2.2554758125924432E-2</v>
      </c>
    </row>
    <row r="231" spans="23:25" x14ac:dyDescent="0.25">
      <c r="W231" s="3">
        <v>42709</v>
      </c>
      <c r="X231" s="2">
        <v>3.5243000000000002</v>
      </c>
      <c r="Y231" s="2">
        <f t="shared" si="5"/>
        <v>9.3679481110417798E-4</v>
      </c>
    </row>
    <row r="232" spans="23:25" x14ac:dyDescent="0.25">
      <c r="W232" s="3">
        <v>42706</v>
      </c>
      <c r="X232" s="2">
        <v>3.5209999999999999</v>
      </c>
      <c r="Y232" s="2">
        <f t="shared" si="5"/>
        <v>4.8684063187955078E-3</v>
      </c>
    </row>
    <row r="233" spans="23:25" x14ac:dyDescent="0.25">
      <c r="W233" s="3">
        <v>42705</v>
      </c>
      <c r="X233" s="2">
        <v>3.5038999999999998</v>
      </c>
      <c r="Y233" s="2">
        <f t="shared" si="5"/>
        <v>1.9132170861430212E-2</v>
      </c>
    </row>
    <row r="234" spans="23:25" x14ac:dyDescent="0.25">
      <c r="W234" s="3">
        <v>42704</v>
      </c>
      <c r="X234" s="2">
        <v>3.4375</v>
      </c>
      <c r="Y234" s="2">
        <f t="shared" si="5"/>
        <v>8.3254698369237719E-3</v>
      </c>
    </row>
    <row r="235" spans="23:25" x14ac:dyDescent="0.25">
      <c r="W235" s="3">
        <v>42703</v>
      </c>
      <c r="X235" s="2">
        <v>3.4089999999999998</v>
      </c>
      <c r="Y235" s="2">
        <f t="shared" si="5"/>
        <v>-1.8756233152356461E-3</v>
      </c>
    </row>
    <row r="236" spans="23:25" x14ac:dyDescent="0.25">
      <c r="W236" s="3">
        <v>42702</v>
      </c>
      <c r="X236" s="2">
        <v>3.4154</v>
      </c>
      <c r="Y236" s="2">
        <f t="shared" si="5"/>
        <v>-1.0485329360339864E-2</v>
      </c>
    </row>
    <row r="237" spans="23:25" x14ac:dyDescent="0.25">
      <c r="W237" s="3">
        <v>42699</v>
      </c>
      <c r="X237" s="2">
        <v>3.4514</v>
      </c>
      <c r="Y237" s="2">
        <f t="shared" si="5"/>
        <v>1.4787540569619875E-3</v>
      </c>
    </row>
    <row r="238" spans="23:25" x14ac:dyDescent="0.25">
      <c r="W238" s="3">
        <v>42698</v>
      </c>
      <c r="X238" s="2">
        <v>3.4462999999999999</v>
      </c>
      <c r="Y238" s="2">
        <f t="shared" si="5"/>
        <v>1.4909069424693756E-2</v>
      </c>
    </row>
    <row r="239" spans="23:25" x14ac:dyDescent="0.25">
      <c r="W239" s="3">
        <v>42697</v>
      </c>
      <c r="X239" s="2">
        <v>3.3952999999999998</v>
      </c>
      <c r="Y239" s="2">
        <f t="shared" si="5"/>
        <v>3.1859373831604806E-3</v>
      </c>
    </row>
    <row r="240" spans="23:25" x14ac:dyDescent="0.25">
      <c r="W240" s="3">
        <v>42696</v>
      </c>
      <c r="X240" s="2">
        <v>3.3845000000000001</v>
      </c>
      <c r="Y240" s="2">
        <f t="shared" si="5"/>
        <v>6.878381057854756E-3</v>
      </c>
    </row>
    <row r="241" spans="23:25" x14ac:dyDescent="0.25">
      <c r="W241" s="3">
        <v>42695</v>
      </c>
      <c r="X241" s="2">
        <v>3.3613</v>
      </c>
      <c r="Y241" s="2">
        <f t="shared" si="5"/>
        <v>-2.0803621387934126E-3</v>
      </c>
    </row>
    <row r="242" spans="23:25" x14ac:dyDescent="0.25">
      <c r="W242" s="3">
        <v>42692</v>
      </c>
      <c r="X242" s="2">
        <v>3.3683000000000001</v>
      </c>
      <c r="Y242" s="2">
        <f t="shared" si="5"/>
        <v>-6.2326563520575878E-4</v>
      </c>
    </row>
    <row r="243" spans="23:25" x14ac:dyDescent="0.25">
      <c r="W243" s="3">
        <v>42691</v>
      </c>
      <c r="X243" s="2">
        <v>3.3704000000000001</v>
      </c>
      <c r="Y243" s="2">
        <f t="shared" si="5"/>
        <v>1.3862554689468091E-2</v>
      </c>
    </row>
    <row r="244" spans="23:25" x14ac:dyDescent="0.25">
      <c r="W244" s="3">
        <v>42690</v>
      </c>
      <c r="X244" s="2">
        <v>3.3239999999999998</v>
      </c>
      <c r="Y244" s="2">
        <f t="shared" si="5"/>
        <v>1.012934807916497E-2</v>
      </c>
    </row>
    <row r="245" spans="23:25" x14ac:dyDescent="0.25">
      <c r="W245" s="3">
        <v>42689</v>
      </c>
      <c r="X245" s="2">
        <v>3.2904999999999998</v>
      </c>
      <c r="Y245" s="2">
        <f t="shared" si="5"/>
        <v>1.2156946190101088E-4</v>
      </c>
    </row>
    <row r="246" spans="23:25" x14ac:dyDescent="0.25">
      <c r="W246" s="3">
        <v>42688</v>
      </c>
      <c r="X246" s="2">
        <v>3.2900999999999998</v>
      </c>
      <c r="Y246" s="2">
        <f t="shared" si="5"/>
        <v>1.2632262062184763E-2</v>
      </c>
    </row>
    <row r="247" spans="23:25" x14ac:dyDescent="0.25">
      <c r="W247" s="3">
        <v>42685</v>
      </c>
      <c r="X247" s="2">
        <v>3.2488000000000001</v>
      </c>
      <c r="Y247" s="2">
        <f t="shared" si="5"/>
        <v>-5.8466037514349285E-4</v>
      </c>
    </row>
    <row r="248" spans="23:25" x14ac:dyDescent="0.25">
      <c r="W248" s="3">
        <v>42684</v>
      </c>
      <c r="X248" s="2">
        <v>3.2507000000000001</v>
      </c>
      <c r="Y248" s="2">
        <f t="shared" si="5"/>
        <v>1.2537117268114262E-2</v>
      </c>
    </row>
    <row r="249" spans="23:25" x14ac:dyDescent="0.25">
      <c r="W249" s="3">
        <v>42683</v>
      </c>
      <c r="X249" s="2">
        <v>3.2101999999999999</v>
      </c>
      <c r="Y249" s="2">
        <f t="shared" si="5"/>
        <v>1.6996152337259408E-2</v>
      </c>
    </row>
    <row r="250" spans="23:25" x14ac:dyDescent="0.25">
      <c r="W250" s="3">
        <v>42682</v>
      </c>
      <c r="X250" s="2">
        <v>3.1560999999999999</v>
      </c>
      <c r="Y250" s="2">
        <f t="shared" si="5"/>
        <v>-3.7002524864621876E-3</v>
      </c>
    </row>
    <row r="251" spans="23:25" x14ac:dyDescent="0.25">
      <c r="W251" s="3">
        <v>42681</v>
      </c>
      <c r="X251" s="2">
        <v>3.1678000000000002</v>
      </c>
      <c r="Y251" s="2">
        <f t="shared" si="5"/>
        <v>3.4784843599691274E-3</v>
      </c>
    </row>
    <row r="252" spans="23:25" x14ac:dyDescent="0.25">
      <c r="W252" s="3">
        <v>42678</v>
      </c>
      <c r="X252" s="2">
        <v>3.1568000000000001</v>
      </c>
      <c r="Y252" s="2">
        <f t="shared" si="5"/>
        <v>1.4903976271174735E-2</v>
      </c>
    </row>
    <row r="253" spans="23:25" x14ac:dyDescent="0.25">
      <c r="W253" s="3">
        <v>42677</v>
      </c>
      <c r="X253" s="2">
        <v>3.1101000000000001</v>
      </c>
      <c r="Y253" s="2">
        <f t="shared" si="5"/>
        <v>-1.0926153153306179E-3</v>
      </c>
    </row>
    <row r="254" spans="23:25" x14ac:dyDescent="0.25">
      <c r="W254" s="3">
        <v>42676</v>
      </c>
      <c r="X254" s="2">
        <v>3.1135000000000002</v>
      </c>
      <c r="Y254" s="2">
        <f t="shared" si="5"/>
        <v>7.3899147096914014E-4</v>
      </c>
    </row>
    <row r="255" spans="23:25" x14ac:dyDescent="0.25">
      <c r="W255" s="3">
        <v>42675</v>
      </c>
      <c r="X255" s="2">
        <v>3.1112000000000002</v>
      </c>
      <c r="Y255" s="2">
        <f t="shared" si="5"/>
        <v>5.5437517085263014E-3</v>
      </c>
    </row>
    <row r="256" spans="23:25" x14ac:dyDescent="0.25">
      <c r="W256" s="3">
        <v>42674</v>
      </c>
      <c r="X256" s="2">
        <v>3.0939999999999999</v>
      </c>
      <c r="Y256" s="2">
        <f t="shared" si="5"/>
        <v>-4.1285054124807529E-3</v>
      </c>
    </row>
    <row r="257" spans="23:25" x14ac:dyDescent="0.25">
      <c r="W257" s="3">
        <v>42671</v>
      </c>
      <c r="X257" s="2">
        <v>3.1067999999999998</v>
      </c>
      <c r="Y257" s="2">
        <f t="shared" si="5"/>
        <v>-2.2184720938608423E-3</v>
      </c>
    </row>
    <row r="258" spans="23:25" x14ac:dyDescent="0.25">
      <c r="W258" s="3">
        <v>42670</v>
      </c>
      <c r="X258" s="2">
        <v>3.1137000000000001</v>
      </c>
      <c r="Y258" s="2">
        <f t="shared" si="5"/>
        <v>1.0525053574919667E-2</v>
      </c>
    </row>
    <row r="259" spans="23:25" x14ac:dyDescent="0.25">
      <c r="W259" s="3">
        <v>42669</v>
      </c>
      <c r="X259" s="2">
        <v>3.0811000000000002</v>
      </c>
      <c r="Y259" s="2">
        <f t="shared" si="5"/>
        <v>3.283434623611007E-3</v>
      </c>
    </row>
    <row r="260" spans="23:25" x14ac:dyDescent="0.25">
      <c r="W260" s="3">
        <v>42668</v>
      </c>
      <c r="X260" s="2">
        <v>3.0710000000000002</v>
      </c>
      <c r="Y260" s="2">
        <f t="shared" si="5"/>
        <v>-2.9263555267977433E-3</v>
      </c>
    </row>
    <row r="261" spans="23:25" x14ac:dyDescent="0.25">
      <c r="W261" s="3">
        <v>42667</v>
      </c>
      <c r="X261" s="2">
        <v>3.08</v>
      </c>
      <c r="Y261" s="2">
        <f t="shared" si="5"/>
        <v>-3.2462262904776564E-4</v>
      </c>
    </row>
    <row r="262" spans="23:25" x14ac:dyDescent="0.25">
      <c r="W262" s="3">
        <v>42664</v>
      </c>
      <c r="X262" s="2">
        <v>3.081</v>
      </c>
      <c r="Y262" s="2">
        <f t="shared" ref="Y262:Y325" si="6">LN(X262/X263)</f>
        <v>6.8393036502414411E-3</v>
      </c>
    </row>
    <row r="263" spans="23:25" x14ac:dyDescent="0.25">
      <c r="W263" s="3">
        <v>42663</v>
      </c>
      <c r="X263" s="2">
        <v>3.06</v>
      </c>
      <c r="Y263" s="2">
        <f t="shared" si="6"/>
        <v>-4.9007597158268472E-4</v>
      </c>
    </row>
    <row r="264" spans="23:25" x14ac:dyDescent="0.25">
      <c r="W264" s="3">
        <v>42662</v>
      </c>
      <c r="X264" s="2">
        <v>3.0615000000000001</v>
      </c>
      <c r="Y264" s="2">
        <f t="shared" si="6"/>
        <v>-1.1012146560650008E-2</v>
      </c>
    </row>
    <row r="265" spans="23:25" x14ac:dyDescent="0.25">
      <c r="W265" s="3">
        <v>42661</v>
      </c>
      <c r="X265" s="2">
        <v>3.0954000000000002</v>
      </c>
      <c r="Y265" s="2">
        <f t="shared" si="6"/>
        <v>-1.9381723095853142E-4</v>
      </c>
    </row>
    <row r="266" spans="23:25" x14ac:dyDescent="0.25">
      <c r="W266" s="3">
        <v>42660</v>
      </c>
      <c r="X266" s="2">
        <v>3.0960000000000001</v>
      </c>
      <c r="Y266" s="2">
        <f t="shared" si="6"/>
        <v>1.8427821518603219E-3</v>
      </c>
    </row>
    <row r="267" spans="23:25" x14ac:dyDescent="0.25">
      <c r="W267" s="3">
        <v>42657</v>
      </c>
      <c r="X267" s="2">
        <v>3.0903</v>
      </c>
      <c r="Y267" s="2">
        <f t="shared" si="6"/>
        <v>1.4572305488319648E-3</v>
      </c>
    </row>
    <row r="268" spans="23:25" x14ac:dyDescent="0.25">
      <c r="W268" s="3">
        <v>42656</v>
      </c>
      <c r="X268" s="2">
        <v>3.0857999999999999</v>
      </c>
      <c r="Y268" s="2">
        <f t="shared" si="6"/>
        <v>-2.9161604094879266E-4</v>
      </c>
    </row>
    <row r="269" spans="23:25" x14ac:dyDescent="0.25">
      <c r="W269" s="3">
        <v>42655</v>
      </c>
      <c r="X269" s="2">
        <v>3.0867</v>
      </c>
      <c r="Y269" s="2">
        <f t="shared" si="6"/>
        <v>9.0752931390010807E-4</v>
      </c>
    </row>
    <row r="270" spans="23:25" x14ac:dyDescent="0.25">
      <c r="W270" s="3">
        <v>42654</v>
      </c>
      <c r="X270" s="2">
        <v>3.0838999999999999</v>
      </c>
      <c r="Y270" s="2">
        <f t="shared" si="6"/>
        <v>3.7685629864727507E-3</v>
      </c>
    </row>
    <row r="271" spans="23:25" x14ac:dyDescent="0.25">
      <c r="W271" s="3">
        <v>42653</v>
      </c>
      <c r="X271" s="2">
        <v>3.0722999999999998</v>
      </c>
      <c r="Y271" s="2">
        <f t="shared" si="6"/>
        <v>6.9570610328318159E-3</v>
      </c>
    </row>
    <row r="272" spans="23:25" x14ac:dyDescent="0.25">
      <c r="W272" s="3">
        <v>42650</v>
      </c>
      <c r="X272" s="2">
        <v>3.0510000000000002</v>
      </c>
      <c r="Y272" s="2">
        <f t="shared" si="6"/>
        <v>3.6447855942881302E-3</v>
      </c>
    </row>
    <row r="273" spans="23:25" x14ac:dyDescent="0.25">
      <c r="W273" s="3">
        <v>42649</v>
      </c>
      <c r="X273" s="2">
        <v>3.0398999999999998</v>
      </c>
      <c r="Y273" s="2">
        <f t="shared" si="6"/>
        <v>-3.8086528621680714E-3</v>
      </c>
    </row>
    <row r="274" spans="23:25" x14ac:dyDescent="0.25">
      <c r="W274" s="3">
        <v>42648</v>
      </c>
      <c r="X274" s="2">
        <v>3.0514999999999999</v>
      </c>
      <c r="Y274" s="2">
        <f t="shared" si="6"/>
        <v>-2.422101210303887E-3</v>
      </c>
    </row>
    <row r="275" spans="23:25" x14ac:dyDescent="0.25">
      <c r="W275" s="3">
        <v>42647</v>
      </c>
      <c r="X275" s="2">
        <v>3.0589</v>
      </c>
      <c r="Y275" s="2">
        <f t="shared" si="6"/>
        <v>1.3229099078139135E-2</v>
      </c>
    </row>
    <row r="276" spans="23:25" x14ac:dyDescent="0.25">
      <c r="W276" s="3">
        <v>42646</v>
      </c>
      <c r="X276" s="2">
        <v>3.0186999999999999</v>
      </c>
      <c r="Y276" s="2">
        <f t="shared" si="6"/>
        <v>6.247320355368788E-3</v>
      </c>
    </row>
    <row r="277" spans="23:25" x14ac:dyDescent="0.25">
      <c r="W277" s="3">
        <v>42643</v>
      </c>
      <c r="X277" s="2">
        <v>2.9999000000000002</v>
      </c>
      <c r="Y277" s="2">
        <f t="shared" si="6"/>
        <v>2.3336833964318263E-4</v>
      </c>
    </row>
    <row r="278" spans="23:25" x14ac:dyDescent="0.25">
      <c r="W278" s="3">
        <v>42642</v>
      </c>
      <c r="X278" s="2">
        <v>2.9992000000000001</v>
      </c>
      <c r="Y278" s="2">
        <f t="shared" si="6"/>
        <v>6.4894022684634451E-3</v>
      </c>
    </row>
    <row r="279" spans="23:25" x14ac:dyDescent="0.25">
      <c r="W279" s="3">
        <v>42641</v>
      </c>
      <c r="X279" s="2">
        <v>2.9798</v>
      </c>
      <c r="Y279" s="2">
        <f t="shared" si="6"/>
        <v>1.6793743240937321E-3</v>
      </c>
    </row>
    <row r="280" spans="23:25" x14ac:dyDescent="0.25">
      <c r="W280" s="3">
        <v>42640</v>
      </c>
      <c r="X280" s="2">
        <v>2.9748000000000001</v>
      </c>
      <c r="Y280" s="2">
        <f t="shared" si="6"/>
        <v>-2.1155500762821897E-3</v>
      </c>
    </row>
    <row r="281" spans="23:25" x14ac:dyDescent="0.25">
      <c r="W281" s="3">
        <v>42639</v>
      </c>
      <c r="X281" s="2">
        <v>2.9811000000000001</v>
      </c>
      <c r="Y281" s="2">
        <f t="shared" si="6"/>
        <v>4.1008460830979504E-3</v>
      </c>
    </row>
    <row r="282" spans="23:25" x14ac:dyDescent="0.25">
      <c r="W282" s="3">
        <v>42636</v>
      </c>
      <c r="X282" s="2">
        <v>2.9689000000000001</v>
      </c>
      <c r="Y282" s="2">
        <f t="shared" si="6"/>
        <v>8.9319536878978388E-3</v>
      </c>
    </row>
    <row r="283" spans="23:25" x14ac:dyDescent="0.25">
      <c r="W283" s="3">
        <v>42635</v>
      </c>
      <c r="X283" s="2">
        <v>2.9424999999999999</v>
      </c>
      <c r="Y283" s="2">
        <f t="shared" si="6"/>
        <v>-4.3406083953115224E-3</v>
      </c>
    </row>
    <row r="284" spans="23:25" x14ac:dyDescent="0.25">
      <c r="W284" s="3">
        <v>42634</v>
      </c>
      <c r="X284" s="2">
        <v>2.9553000000000003</v>
      </c>
      <c r="Y284" s="2">
        <f t="shared" si="6"/>
        <v>-7.6853447340425977E-3</v>
      </c>
    </row>
    <row r="285" spans="23:25" x14ac:dyDescent="0.25">
      <c r="W285" s="3">
        <v>42633</v>
      </c>
      <c r="X285" s="2">
        <v>2.9781</v>
      </c>
      <c r="Y285" s="2">
        <f t="shared" si="6"/>
        <v>5.7099674067976117E-4</v>
      </c>
    </row>
    <row r="286" spans="23:25" x14ac:dyDescent="0.25">
      <c r="W286" s="3">
        <v>42632</v>
      </c>
      <c r="X286" s="2">
        <v>2.9763999999999999</v>
      </c>
      <c r="Y286" s="2">
        <f t="shared" si="6"/>
        <v>-1.3430031564662557E-3</v>
      </c>
    </row>
    <row r="287" spans="23:25" x14ac:dyDescent="0.25">
      <c r="W287" s="3">
        <v>42629</v>
      </c>
      <c r="X287" s="2">
        <v>2.9803999999999999</v>
      </c>
      <c r="Y287" s="2">
        <f t="shared" si="6"/>
        <v>3.9670584889079149E-3</v>
      </c>
    </row>
    <row r="288" spans="23:25" x14ac:dyDescent="0.25">
      <c r="W288" s="3">
        <v>42628</v>
      </c>
      <c r="X288" s="2">
        <v>2.9685999999999999</v>
      </c>
      <c r="Y288" s="2">
        <f t="shared" si="6"/>
        <v>-3.8663957927404118E-3</v>
      </c>
    </row>
    <row r="289" spans="23:25" x14ac:dyDescent="0.25">
      <c r="W289" s="3">
        <v>42627</v>
      </c>
      <c r="X289" s="2">
        <v>2.9801000000000002</v>
      </c>
      <c r="Y289" s="2">
        <f t="shared" si="6"/>
        <v>-1.274312714361614E-3</v>
      </c>
    </row>
    <row r="290" spans="23:25" x14ac:dyDescent="0.25">
      <c r="W290" s="3">
        <v>42626</v>
      </c>
      <c r="X290" s="2">
        <v>2.9839000000000002</v>
      </c>
      <c r="Y290" s="2">
        <f t="shared" si="6"/>
        <v>5.4776243823956719E-3</v>
      </c>
    </row>
    <row r="291" spans="23:25" x14ac:dyDescent="0.25">
      <c r="W291" s="3">
        <v>42625</v>
      </c>
      <c r="X291" s="2">
        <v>2.9676</v>
      </c>
      <c r="Y291" s="2">
        <f t="shared" si="6"/>
        <v>-4.0428543101690413E-4</v>
      </c>
    </row>
    <row r="292" spans="23:25" x14ac:dyDescent="0.25">
      <c r="W292" s="3">
        <v>42622</v>
      </c>
      <c r="X292" s="2">
        <v>2.9687999999999999</v>
      </c>
      <c r="Y292" s="2">
        <f t="shared" si="6"/>
        <v>5.9798485595657994E-3</v>
      </c>
    </row>
    <row r="293" spans="23:25" x14ac:dyDescent="0.25">
      <c r="W293" s="3">
        <v>42621</v>
      </c>
      <c r="X293" s="2">
        <v>2.9510999999999998</v>
      </c>
      <c r="Y293" s="2">
        <f t="shared" si="6"/>
        <v>5.0276968359073398E-3</v>
      </c>
    </row>
    <row r="294" spans="23:25" x14ac:dyDescent="0.25">
      <c r="W294" s="3">
        <v>42620</v>
      </c>
      <c r="X294" s="2">
        <v>2.9363000000000001</v>
      </c>
      <c r="Y294" s="2">
        <f t="shared" si="6"/>
        <v>4.7108710046911209E-3</v>
      </c>
    </row>
    <row r="295" spans="23:25" x14ac:dyDescent="0.25">
      <c r="W295" s="3">
        <v>42619</v>
      </c>
      <c r="X295" s="2">
        <v>2.9224999999999999</v>
      </c>
      <c r="Y295" s="2">
        <f t="shared" si="6"/>
        <v>-7.9070654971307597E-3</v>
      </c>
    </row>
    <row r="296" spans="23:25" x14ac:dyDescent="0.25">
      <c r="W296" s="3">
        <v>42618</v>
      </c>
      <c r="X296" s="2">
        <v>2.9457</v>
      </c>
      <c r="Y296" s="2">
        <f t="shared" si="6"/>
        <v>-1.8653874391116531E-3</v>
      </c>
    </row>
    <row r="297" spans="23:25" x14ac:dyDescent="0.25">
      <c r="W297" s="3">
        <v>42615</v>
      </c>
      <c r="X297" s="2">
        <v>2.9512</v>
      </c>
      <c r="Y297" s="2">
        <f t="shared" si="6"/>
        <v>-3.2476347894802959E-3</v>
      </c>
    </row>
    <row r="298" spans="23:25" x14ac:dyDescent="0.25">
      <c r="W298" s="3">
        <v>42614</v>
      </c>
      <c r="X298" s="2">
        <v>2.9607999999999999</v>
      </c>
      <c r="Y298" s="2">
        <f t="shared" si="6"/>
        <v>9.7994499875660754E-4</v>
      </c>
    </row>
    <row r="299" spans="23:25" x14ac:dyDescent="0.25">
      <c r="W299" s="3">
        <v>42613</v>
      </c>
      <c r="X299" s="2">
        <v>2.9579</v>
      </c>
      <c r="Y299" s="2">
        <f t="shared" si="6"/>
        <v>-1.722711500375725E-3</v>
      </c>
    </row>
    <row r="300" spans="23:25" x14ac:dyDescent="0.25">
      <c r="W300" s="3">
        <v>42612</v>
      </c>
      <c r="X300" s="2">
        <v>2.9630000000000001</v>
      </c>
      <c r="Y300" s="2">
        <f t="shared" si="6"/>
        <v>4.1937290900987264E-3</v>
      </c>
    </row>
    <row r="301" spans="23:25" x14ac:dyDescent="0.25">
      <c r="W301" s="3">
        <v>42611</v>
      </c>
      <c r="X301" s="2">
        <v>2.9506000000000001</v>
      </c>
      <c r="Y301" s="2">
        <f t="shared" si="6"/>
        <v>-9.823682638233661E-4</v>
      </c>
    </row>
    <row r="302" spans="23:25" x14ac:dyDescent="0.25">
      <c r="W302" s="3">
        <v>42608</v>
      </c>
      <c r="X302" s="2">
        <v>2.9535</v>
      </c>
      <c r="Y302" s="2">
        <f t="shared" si="6"/>
        <v>6.3515999074506011E-3</v>
      </c>
    </row>
    <row r="303" spans="23:25" x14ac:dyDescent="0.25">
      <c r="W303" s="3">
        <v>42607</v>
      </c>
      <c r="X303" s="2">
        <v>2.9348000000000001</v>
      </c>
      <c r="Y303" s="2">
        <f t="shared" si="6"/>
        <v>-5.7419676999901671E-3</v>
      </c>
    </row>
    <row r="304" spans="23:25" x14ac:dyDescent="0.25">
      <c r="W304" s="3">
        <v>42606</v>
      </c>
      <c r="X304" s="2">
        <v>2.9516999999999998</v>
      </c>
      <c r="Y304" s="2">
        <f t="shared" si="6"/>
        <v>-4.7419049797908536E-4</v>
      </c>
    </row>
    <row r="305" spans="23:25" x14ac:dyDescent="0.25">
      <c r="W305" s="3">
        <v>42605</v>
      </c>
      <c r="X305" s="2">
        <v>2.9531000000000001</v>
      </c>
      <c r="Y305" s="2">
        <f t="shared" si="6"/>
        <v>3.8338271525661305E-3</v>
      </c>
    </row>
    <row r="306" spans="23:25" x14ac:dyDescent="0.25">
      <c r="W306" s="3">
        <v>42604</v>
      </c>
      <c r="X306" s="2">
        <v>2.9417999999999997</v>
      </c>
      <c r="Y306" s="2">
        <f t="shared" si="6"/>
        <v>4.2922906983277487E-3</v>
      </c>
    </row>
    <row r="307" spans="23:25" x14ac:dyDescent="0.25">
      <c r="W307" s="3">
        <v>42601</v>
      </c>
      <c r="X307" s="2">
        <v>2.9291999999999998</v>
      </c>
      <c r="Y307" s="2">
        <f t="shared" si="6"/>
        <v>6.8301348191764728E-4</v>
      </c>
    </row>
    <row r="308" spans="23:25" x14ac:dyDescent="0.25">
      <c r="W308" s="3">
        <v>42600</v>
      </c>
      <c r="X308" s="2">
        <v>2.9272</v>
      </c>
      <c r="Y308" s="2">
        <f t="shared" si="6"/>
        <v>1.5042737879342354E-3</v>
      </c>
    </row>
    <row r="309" spans="23:25" x14ac:dyDescent="0.25">
      <c r="W309" s="3">
        <v>42599</v>
      </c>
      <c r="X309" s="2">
        <v>2.9228000000000001</v>
      </c>
      <c r="Y309" s="2">
        <f t="shared" si="6"/>
        <v>-2.3579677734324287E-3</v>
      </c>
    </row>
    <row r="310" spans="23:25" x14ac:dyDescent="0.25">
      <c r="W310" s="3">
        <v>42598</v>
      </c>
      <c r="X310" s="2">
        <v>2.9297</v>
      </c>
      <c r="Y310" s="2">
        <f t="shared" si="6"/>
        <v>-3.8156282452950392E-3</v>
      </c>
    </row>
    <row r="311" spans="23:25" x14ac:dyDescent="0.25">
      <c r="W311" s="3">
        <v>42597</v>
      </c>
      <c r="X311" s="2">
        <v>2.9409000000000001</v>
      </c>
      <c r="Y311" s="2">
        <f t="shared" si="6"/>
        <v>-5.9329246970703216E-3</v>
      </c>
    </row>
    <row r="312" spans="23:25" x14ac:dyDescent="0.25">
      <c r="W312" s="3">
        <v>42594</v>
      </c>
      <c r="X312" s="2">
        <v>2.9584000000000001</v>
      </c>
      <c r="Y312" s="2">
        <f t="shared" si="6"/>
        <v>4.395232933573943E-4</v>
      </c>
    </row>
    <row r="313" spans="23:25" x14ac:dyDescent="0.25">
      <c r="W313" s="3">
        <v>42593</v>
      </c>
      <c r="X313" s="2">
        <v>2.9571000000000001</v>
      </c>
      <c r="Y313" s="2">
        <f t="shared" si="6"/>
        <v>-1.3525851303887424E-4</v>
      </c>
    </row>
    <row r="314" spans="23:25" x14ac:dyDescent="0.25">
      <c r="W314" s="3">
        <v>42592</v>
      </c>
      <c r="X314" s="2">
        <v>2.9575</v>
      </c>
      <c r="Y314" s="2">
        <f t="shared" si="6"/>
        <v>-3.4429251588710408E-3</v>
      </c>
    </row>
    <row r="315" spans="23:25" x14ac:dyDescent="0.25">
      <c r="W315" s="3">
        <v>42591</v>
      </c>
      <c r="X315" s="2">
        <v>2.9676999999999998</v>
      </c>
      <c r="Y315" s="2">
        <f t="shared" si="6"/>
        <v>-4.9411034798592423E-3</v>
      </c>
    </row>
    <row r="316" spans="23:25" x14ac:dyDescent="0.25">
      <c r="W316" s="3">
        <v>42590</v>
      </c>
      <c r="X316" s="2">
        <v>2.9824000000000002</v>
      </c>
      <c r="Y316" s="2">
        <f t="shared" si="6"/>
        <v>-5.4505159096200784E-3</v>
      </c>
    </row>
    <row r="317" spans="23:25" x14ac:dyDescent="0.25">
      <c r="W317" s="3">
        <v>42587</v>
      </c>
      <c r="X317" s="2">
        <v>2.9986999999999999</v>
      </c>
      <c r="Y317" s="2">
        <f t="shared" si="6"/>
        <v>-3.9605330255114103E-3</v>
      </c>
    </row>
    <row r="318" spans="23:25" x14ac:dyDescent="0.25">
      <c r="W318" s="3">
        <v>42586</v>
      </c>
      <c r="X318" s="2">
        <v>3.0106000000000002</v>
      </c>
      <c r="Y318" s="2">
        <f t="shared" si="6"/>
        <v>-8.6324252513595486E-4</v>
      </c>
    </row>
    <row r="319" spans="23:25" x14ac:dyDescent="0.25">
      <c r="W319" s="3">
        <v>42585</v>
      </c>
      <c r="X319" s="2">
        <v>3.0131999999999999</v>
      </c>
      <c r="Y319" s="2">
        <f t="shared" si="6"/>
        <v>7.2945614486828085E-3</v>
      </c>
    </row>
    <row r="320" spans="23:25" x14ac:dyDescent="0.25">
      <c r="W320" s="3">
        <v>42584</v>
      </c>
      <c r="X320" s="2">
        <v>2.9912999999999998</v>
      </c>
      <c r="Y320" s="2">
        <f t="shared" si="6"/>
        <v>3.3435870312825856E-4</v>
      </c>
    </row>
    <row r="321" spans="23:25" x14ac:dyDescent="0.25">
      <c r="W321" s="3">
        <v>42583</v>
      </c>
      <c r="X321" s="2">
        <v>2.9903</v>
      </c>
      <c r="Y321" s="2">
        <f t="shared" si="6"/>
        <v>5.0174776520505089E-4</v>
      </c>
    </row>
    <row r="322" spans="23:25" x14ac:dyDescent="0.25">
      <c r="W322" s="3">
        <v>42580</v>
      </c>
      <c r="X322" s="2">
        <v>2.9887999999999999</v>
      </c>
      <c r="Y322" s="2">
        <f t="shared" si="6"/>
        <v>-7.8651341926731632E-3</v>
      </c>
    </row>
    <row r="323" spans="23:25" x14ac:dyDescent="0.25">
      <c r="W323" s="3">
        <v>42579</v>
      </c>
      <c r="X323" s="2">
        <v>3.0124</v>
      </c>
      <c r="Y323" s="2">
        <f t="shared" si="6"/>
        <v>-2.1222981835167399E-3</v>
      </c>
    </row>
    <row r="324" spans="23:25" x14ac:dyDescent="0.25">
      <c r="W324" s="3">
        <v>42578</v>
      </c>
      <c r="X324" s="2">
        <v>3.0188000000000001</v>
      </c>
      <c r="Y324" s="2">
        <f t="shared" si="6"/>
        <v>-9.1011641863328573E-3</v>
      </c>
    </row>
    <row r="325" spans="23:25" x14ac:dyDescent="0.25">
      <c r="W325" s="3">
        <v>42577</v>
      </c>
      <c r="X325" s="2">
        <v>3.0464000000000002</v>
      </c>
      <c r="Y325" s="2">
        <f t="shared" si="6"/>
        <v>3.1562361814376312E-3</v>
      </c>
    </row>
    <row r="326" spans="23:25" x14ac:dyDescent="0.25">
      <c r="W326" s="3">
        <v>42576</v>
      </c>
      <c r="X326" s="2">
        <v>3.0367999999999999</v>
      </c>
      <c r="Y326" s="2">
        <f t="shared" ref="Y326:Y389" si="7">LN(X326/X327)</f>
        <v>-9.5694510161506725E-3</v>
      </c>
    </row>
    <row r="327" spans="23:25" x14ac:dyDescent="0.25">
      <c r="W327" s="3">
        <v>42573</v>
      </c>
      <c r="X327" s="2">
        <v>3.0659999999999998</v>
      </c>
      <c r="Y327" s="2">
        <f t="shared" si="7"/>
        <v>-1.1083223092351211E-3</v>
      </c>
    </row>
    <row r="328" spans="23:25" x14ac:dyDescent="0.25">
      <c r="W328" s="3">
        <v>42572</v>
      </c>
      <c r="X328" s="2">
        <v>3.0693999999999999</v>
      </c>
      <c r="Y328" s="2">
        <f t="shared" si="7"/>
        <v>-6.624261136954801E-3</v>
      </c>
    </row>
    <row r="329" spans="23:25" x14ac:dyDescent="0.25">
      <c r="W329" s="3">
        <v>42571</v>
      </c>
      <c r="X329" s="2">
        <v>3.0897999999999999</v>
      </c>
      <c r="Y329" s="2">
        <f t="shared" si="7"/>
        <v>1.5492555591888916E-2</v>
      </c>
    </row>
    <row r="330" spans="23:25" x14ac:dyDescent="0.25">
      <c r="W330" s="3">
        <v>42570</v>
      </c>
      <c r="X330" s="2">
        <v>3.0423</v>
      </c>
      <c r="Y330" s="2">
        <f t="shared" si="7"/>
        <v>2.1596958757644787E-2</v>
      </c>
    </row>
    <row r="331" spans="23:25" x14ac:dyDescent="0.25">
      <c r="W331" s="3">
        <v>42569</v>
      </c>
      <c r="X331" s="2">
        <v>2.9773000000000001</v>
      </c>
      <c r="Y331" s="2">
        <f t="shared" si="7"/>
        <v>-1.2815126155991419E-2</v>
      </c>
    </row>
    <row r="332" spans="23:25" x14ac:dyDescent="0.25">
      <c r="W332" s="3">
        <v>42566</v>
      </c>
      <c r="X332" s="2">
        <v>3.0156999999999998</v>
      </c>
      <c r="Y332" s="2">
        <f t="shared" si="7"/>
        <v>4.6666876948333769E-2</v>
      </c>
    </row>
    <row r="333" spans="23:25" x14ac:dyDescent="0.25">
      <c r="W333" s="3">
        <v>42565</v>
      </c>
      <c r="X333" s="2">
        <v>2.8782000000000001</v>
      </c>
      <c r="Y333" s="2">
        <f t="shared" si="7"/>
        <v>-7.4421846114881337E-3</v>
      </c>
    </row>
    <row r="334" spans="23:25" x14ac:dyDescent="0.25">
      <c r="W334" s="3">
        <v>42564</v>
      </c>
      <c r="X334" s="2">
        <v>2.8997000000000002</v>
      </c>
      <c r="Y334" s="2">
        <f t="shared" si="7"/>
        <v>4.4240213170967536E-3</v>
      </c>
    </row>
    <row r="335" spans="23:25" x14ac:dyDescent="0.25">
      <c r="W335" s="3">
        <v>42563</v>
      </c>
      <c r="X335" s="2">
        <v>2.8868999999999998</v>
      </c>
      <c r="Y335" s="2">
        <f t="shared" si="7"/>
        <v>-6.0779964021224053E-3</v>
      </c>
    </row>
    <row r="336" spans="23:25" x14ac:dyDescent="0.25">
      <c r="W336" s="3">
        <v>42562</v>
      </c>
      <c r="X336" s="2">
        <v>2.9045000000000001</v>
      </c>
      <c r="Y336" s="2">
        <f t="shared" si="7"/>
        <v>4.243800251895493E-3</v>
      </c>
    </row>
    <row r="337" spans="23:25" x14ac:dyDescent="0.25">
      <c r="W337" s="3">
        <v>42559</v>
      </c>
      <c r="X337" s="2">
        <v>2.8921999999999999</v>
      </c>
      <c r="Y337" s="2">
        <f t="shared" si="7"/>
        <v>-1.5473333847443625E-2</v>
      </c>
    </row>
    <row r="338" spans="23:25" x14ac:dyDescent="0.25">
      <c r="W338" s="3">
        <v>42558</v>
      </c>
      <c r="X338" s="2">
        <v>2.9373</v>
      </c>
      <c r="Y338" s="2">
        <f t="shared" si="7"/>
        <v>-1.3617021297632282E-4</v>
      </c>
    </row>
    <row r="339" spans="23:25" x14ac:dyDescent="0.25">
      <c r="W339" s="3">
        <v>42557</v>
      </c>
      <c r="X339" s="2">
        <v>2.9377</v>
      </c>
      <c r="Y339" s="2">
        <f t="shared" si="7"/>
        <v>2.7610673208655003E-3</v>
      </c>
    </row>
    <row r="340" spans="23:25" x14ac:dyDescent="0.25">
      <c r="W340" s="3">
        <v>42556</v>
      </c>
      <c r="X340" s="2">
        <v>2.9295999999999998</v>
      </c>
      <c r="Y340" s="2">
        <f t="shared" si="7"/>
        <v>7.8130751777653919E-3</v>
      </c>
    </row>
    <row r="341" spans="23:25" x14ac:dyDescent="0.25">
      <c r="W341" s="3">
        <v>42555</v>
      </c>
      <c r="X341" s="2">
        <v>2.9068000000000001</v>
      </c>
      <c r="Y341" s="2">
        <f t="shared" si="7"/>
        <v>1.721585660896089E-3</v>
      </c>
    </row>
    <row r="342" spans="23:25" x14ac:dyDescent="0.25">
      <c r="W342" s="3">
        <v>42552</v>
      </c>
      <c r="X342" s="2">
        <v>2.9018000000000002</v>
      </c>
      <c r="Y342" s="2">
        <f t="shared" si="7"/>
        <v>8.3398701224388361E-3</v>
      </c>
    </row>
    <row r="343" spans="23:25" x14ac:dyDescent="0.25">
      <c r="W343" s="3">
        <v>42551</v>
      </c>
      <c r="X343" s="2">
        <v>2.8776999999999999</v>
      </c>
      <c r="Y343" s="2">
        <f t="shared" si="7"/>
        <v>-4.2651381473318671E-3</v>
      </c>
    </row>
    <row r="344" spans="23:25" x14ac:dyDescent="0.25">
      <c r="W344" s="3">
        <v>42550</v>
      </c>
      <c r="X344" s="2">
        <v>2.89</v>
      </c>
      <c r="Y344" s="2">
        <f t="shared" si="7"/>
        <v>-5.0047563261093652E-3</v>
      </c>
    </row>
    <row r="345" spans="23:25" x14ac:dyDescent="0.25">
      <c r="W345" s="3">
        <v>42549</v>
      </c>
      <c r="X345" s="2">
        <v>2.9045000000000001</v>
      </c>
      <c r="Y345" s="2">
        <f t="shared" si="7"/>
        <v>-1.1808128986330208E-2</v>
      </c>
    </row>
    <row r="346" spans="23:25" x14ac:dyDescent="0.25">
      <c r="W346" s="3">
        <v>42548</v>
      </c>
      <c r="X346" s="2">
        <v>2.9390000000000001</v>
      </c>
      <c r="Y346" s="2">
        <f t="shared" si="7"/>
        <v>3.7839449264067864E-3</v>
      </c>
    </row>
    <row r="347" spans="23:25" x14ac:dyDescent="0.25">
      <c r="W347" s="3">
        <v>42545</v>
      </c>
      <c r="X347" s="2">
        <v>2.9279000000000002</v>
      </c>
      <c r="Y347" s="2">
        <f t="shared" si="7"/>
        <v>2.5739131515747828E-2</v>
      </c>
    </row>
    <row r="348" spans="23:25" x14ac:dyDescent="0.25">
      <c r="W348" s="3">
        <v>42544</v>
      </c>
      <c r="X348" s="2">
        <v>2.8534999999999999</v>
      </c>
      <c r="Y348" s="2">
        <f t="shared" si="7"/>
        <v>-1.3816844998363033E-2</v>
      </c>
    </row>
    <row r="349" spans="23:25" x14ac:dyDescent="0.25">
      <c r="W349" s="3">
        <v>42543</v>
      </c>
      <c r="X349" s="2">
        <v>2.8932000000000002</v>
      </c>
      <c r="Y349" s="2">
        <f t="shared" si="7"/>
        <v>-5.755560338779251E-3</v>
      </c>
    </row>
    <row r="350" spans="23:25" x14ac:dyDescent="0.25">
      <c r="W350" s="3">
        <v>42542</v>
      </c>
      <c r="X350" s="2">
        <v>2.9098999999999999</v>
      </c>
      <c r="Y350" s="2">
        <f t="shared" si="7"/>
        <v>1.2035144069128026E-3</v>
      </c>
    </row>
    <row r="351" spans="23:25" x14ac:dyDescent="0.25">
      <c r="W351" s="3">
        <v>42541</v>
      </c>
      <c r="X351" s="2">
        <v>2.9064000000000001</v>
      </c>
      <c r="Y351" s="2">
        <f t="shared" si="7"/>
        <v>-7.1994551428542324E-3</v>
      </c>
    </row>
    <row r="352" spans="23:25" x14ac:dyDescent="0.25">
      <c r="W352" s="3">
        <v>42538</v>
      </c>
      <c r="X352" s="2">
        <v>2.9274</v>
      </c>
      <c r="Y352" s="2">
        <f t="shared" si="7"/>
        <v>-9.5602301736623515E-4</v>
      </c>
    </row>
    <row r="353" spans="23:25" x14ac:dyDescent="0.25">
      <c r="W353" s="3">
        <v>42537</v>
      </c>
      <c r="X353" s="2">
        <v>2.9302000000000001</v>
      </c>
      <c r="Y353" s="2">
        <f t="shared" si="7"/>
        <v>1.7761994012558946E-3</v>
      </c>
    </row>
    <row r="354" spans="23:25" x14ac:dyDescent="0.25">
      <c r="W354" s="3">
        <v>42536</v>
      </c>
      <c r="X354" s="2">
        <v>2.9249999999999998</v>
      </c>
      <c r="Y354" s="2">
        <f t="shared" si="7"/>
        <v>-3.4129725962400688E-3</v>
      </c>
    </row>
    <row r="355" spans="23:25" x14ac:dyDescent="0.25">
      <c r="W355" s="3">
        <v>42535</v>
      </c>
      <c r="X355" s="2">
        <v>2.9350000000000001</v>
      </c>
      <c r="Y355" s="2">
        <f t="shared" si="7"/>
        <v>5.1580841616390852E-3</v>
      </c>
    </row>
    <row r="356" spans="23:25" x14ac:dyDescent="0.25">
      <c r="W356" s="3">
        <v>42534</v>
      </c>
      <c r="X356" s="2">
        <v>2.9199000000000002</v>
      </c>
      <c r="Y356" s="2">
        <f t="shared" si="7"/>
        <v>-3.1799790863569289E-3</v>
      </c>
    </row>
    <row r="357" spans="23:25" x14ac:dyDescent="0.25">
      <c r="W357" s="3">
        <v>42531</v>
      </c>
      <c r="X357" s="2">
        <v>2.9291999999999998</v>
      </c>
      <c r="Y357" s="2">
        <f t="shared" si="7"/>
        <v>1.2815622652708509E-2</v>
      </c>
    </row>
    <row r="358" spans="23:25" x14ac:dyDescent="0.25">
      <c r="W358" s="3">
        <v>42530</v>
      </c>
      <c r="X358" s="2">
        <v>2.8919000000000001</v>
      </c>
      <c r="Y358" s="2">
        <f t="shared" si="7"/>
        <v>-3.1116566365135958E-4</v>
      </c>
    </row>
    <row r="359" spans="23:25" x14ac:dyDescent="0.25">
      <c r="W359" s="3">
        <v>42529</v>
      </c>
      <c r="X359" s="2">
        <v>2.8928000000000003</v>
      </c>
      <c r="Y359" s="2">
        <f t="shared" si="7"/>
        <v>-1.4163085083369609E-3</v>
      </c>
    </row>
    <row r="360" spans="23:25" x14ac:dyDescent="0.25">
      <c r="W360" s="3">
        <v>42528</v>
      </c>
      <c r="X360" s="2">
        <v>2.8969</v>
      </c>
      <c r="Y360" s="2">
        <f t="shared" si="7"/>
        <v>-2.3790243433929855E-3</v>
      </c>
    </row>
    <row r="361" spans="23:25" x14ac:dyDescent="0.25">
      <c r="W361" s="3">
        <v>42527</v>
      </c>
      <c r="X361" s="2">
        <v>2.9037999999999999</v>
      </c>
      <c r="Y361" s="2">
        <f t="shared" si="7"/>
        <v>4.8224312876990569E-4</v>
      </c>
    </row>
    <row r="362" spans="23:25" x14ac:dyDescent="0.25">
      <c r="W362" s="3">
        <v>42524</v>
      </c>
      <c r="X362" s="2">
        <v>2.9024000000000001</v>
      </c>
      <c r="Y362" s="2">
        <f t="shared" si="7"/>
        <v>-1.589423851957638E-2</v>
      </c>
    </row>
    <row r="363" spans="23:25" x14ac:dyDescent="0.25">
      <c r="W363" s="3">
        <v>42523</v>
      </c>
      <c r="X363" s="2">
        <v>2.9489000000000001</v>
      </c>
      <c r="Y363" s="2">
        <f t="shared" si="7"/>
        <v>2.3765883393653221E-3</v>
      </c>
    </row>
    <row r="364" spans="23:25" x14ac:dyDescent="0.25">
      <c r="W364" s="3">
        <v>42522</v>
      </c>
      <c r="X364" s="2">
        <v>2.9419</v>
      </c>
      <c r="Y364" s="2">
        <f t="shared" si="7"/>
        <v>-2.5461287158120281E-3</v>
      </c>
    </row>
    <row r="365" spans="23:25" x14ac:dyDescent="0.25">
      <c r="W365" s="3">
        <v>42521</v>
      </c>
      <c r="X365" s="2">
        <v>2.9493999999999998</v>
      </c>
      <c r="Y365" s="2">
        <f t="shared" si="7"/>
        <v>-1.6938247215130893E-3</v>
      </c>
    </row>
    <row r="366" spans="23:25" x14ac:dyDescent="0.25">
      <c r="W366" s="3">
        <v>42520</v>
      </c>
      <c r="X366" s="2">
        <v>2.9544000000000001</v>
      </c>
      <c r="Y366" s="2">
        <f t="shared" si="7"/>
        <v>-2.1301423077176892E-3</v>
      </c>
    </row>
    <row r="367" spans="23:25" x14ac:dyDescent="0.25">
      <c r="W367" s="3">
        <v>42517</v>
      </c>
      <c r="X367" s="2">
        <v>2.9607000000000001</v>
      </c>
      <c r="Y367" s="2">
        <f t="shared" si="7"/>
        <v>8.8886458476819964E-3</v>
      </c>
    </row>
    <row r="368" spans="23:25" x14ac:dyDescent="0.25">
      <c r="W368" s="3">
        <v>42516</v>
      </c>
      <c r="X368" s="2">
        <v>2.9344999999999999</v>
      </c>
      <c r="Y368" s="2">
        <f t="shared" si="7"/>
        <v>-8.1752227191766048E-4</v>
      </c>
    </row>
    <row r="369" spans="23:25" x14ac:dyDescent="0.25">
      <c r="W369" s="3">
        <v>42515</v>
      </c>
      <c r="X369" s="2">
        <v>2.9369000000000001</v>
      </c>
      <c r="Y369" s="2">
        <f t="shared" si="7"/>
        <v>-3.161601110531204E-3</v>
      </c>
    </row>
    <row r="370" spans="23:25" x14ac:dyDescent="0.25">
      <c r="W370" s="3">
        <v>42514</v>
      </c>
      <c r="X370" s="2">
        <v>2.9462000000000002</v>
      </c>
      <c r="Y370" s="2">
        <f t="shared" si="7"/>
        <v>-1.6528189097246366E-2</v>
      </c>
    </row>
    <row r="371" spans="23:25" x14ac:dyDescent="0.25">
      <c r="W371" s="3">
        <v>42513</v>
      </c>
      <c r="X371" s="2">
        <v>2.9952999999999999</v>
      </c>
      <c r="Y371" s="2">
        <f t="shared" si="7"/>
        <v>6.8003544983542908E-3</v>
      </c>
    </row>
    <row r="372" spans="23:25" x14ac:dyDescent="0.25">
      <c r="W372" s="3">
        <v>42510</v>
      </c>
      <c r="X372" s="2">
        <v>2.9750000000000001</v>
      </c>
      <c r="Y372" s="2">
        <f t="shared" si="7"/>
        <v>-4.5944712509425048E-3</v>
      </c>
    </row>
    <row r="373" spans="23:25" x14ac:dyDescent="0.25">
      <c r="W373" s="3">
        <v>42509</v>
      </c>
      <c r="X373" s="2">
        <v>2.9887000000000001</v>
      </c>
      <c r="Y373" s="2">
        <f t="shared" si="7"/>
        <v>5.0201644321447162E-4</v>
      </c>
    </row>
    <row r="374" spans="23:25" x14ac:dyDescent="0.25">
      <c r="W374" s="3">
        <v>42508</v>
      </c>
      <c r="X374" s="2">
        <v>2.9872000000000001</v>
      </c>
      <c r="Y374" s="2">
        <f t="shared" si="7"/>
        <v>7.8980060689201048E-3</v>
      </c>
    </row>
    <row r="375" spans="23:25" x14ac:dyDescent="0.25">
      <c r="W375" s="3">
        <v>42507</v>
      </c>
      <c r="X375" s="2">
        <v>2.9637000000000002</v>
      </c>
      <c r="Y375" s="2">
        <f t="shared" si="7"/>
        <v>-3.805551261192064E-3</v>
      </c>
    </row>
    <row r="376" spans="23:25" x14ac:dyDescent="0.25">
      <c r="W376" s="3">
        <v>42506</v>
      </c>
      <c r="X376" s="2">
        <v>2.9750000000000001</v>
      </c>
      <c r="Y376" s="2">
        <f t="shared" si="7"/>
        <v>1.6484167161377311E-3</v>
      </c>
    </row>
    <row r="377" spans="23:25" x14ac:dyDescent="0.25">
      <c r="W377" s="3">
        <v>42503</v>
      </c>
      <c r="X377" s="2">
        <v>2.9701</v>
      </c>
      <c r="Y377" s="2">
        <f t="shared" si="7"/>
        <v>3.473923795845003E-3</v>
      </c>
    </row>
    <row r="378" spans="23:25" x14ac:dyDescent="0.25">
      <c r="W378" s="3">
        <v>42502</v>
      </c>
      <c r="X378" s="2">
        <v>2.9598</v>
      </c>
      <c r="Y378" s="2">
        <f t="shared" si="7"/>
        <v>2.3339601644722526E-3</v>
      </c>
    </row>
    <row r="379" spans="23:25" x14ac:dyDescent="0.25">
      <c r="W379" s="3">
        <v>42501</v>
      </c>
      <c r="X379" s="2">
        <v>2.9529000000000001</v>
      </c>
      <c r="Y379" s="2">
        <f t="shared" si="7"/>
        <v>9.4867023885959354E-4</v>
      </c>
    </row>
    <row r="380" spans="23:25" x14ac:dyDescent="0.25">
      <c r="W380" s="3">
        <v>42500</v>
      </c>
      <c r="X380" s="2">
        <v>2.9500999999999999</v>
      </c>
      <c r="Y380" s="2">
        <f t="shared" si="7"/>
        <v>1.7642074126271291E-3</v>
      </c>
    </row>
    <row r="381" spans="23:25" x14ac:dyDescent="0.25">
      <c r="W381" s="3">
        <v>42499</v>
      </c>
      <c r="X381" s="2">
        <v>2.9449000000000001</v>
      </c>
      <c r="Y381" s="2">
        <f t="shared" si="7"/>
        <v>5.8918859247164288E-3</v>
      </c>
    </row>
    <row r="382" spans="23:25" x14ac:dyDescent="0.25">
      <c r="W382" s="3">
        <v>42496</v>
      </c>
      <c r="X382" s="2">
        <v>2.9276</v>
      </c>
      <c r="Y382" s="2">
        <f t="shared" si="7"/>
        <v>1.4014461113468837E-3</v>
      </c>
    </row>
    <row r="383" spans="23:25" x14ac:dyDescent="0.25">
      <c r="W383" s="3">
        <v>42495</v>
      </c>
      <c r="X383" s="2">
        <v>2.9234999999999998</v>
      </c>
      <c r="Y383" s="2">
        <f t="shared" si="7"/>
        <v>-1.3184465000198682E-2</v>
      </c>
    </row>
    <row r="384" spans="23:25" x14ac:dyDescent="0.25">
      <c r="W384" s="3">
        <v>42494</v>
      </c>
      <c r="X384" s="2">
        <v>2.9622999999999999</v>
      </c>
      <c r="Y384" s="2">
        <f t="shared" si="7"/>
        <v>3.9033038769136108E-2</v>
      </c>
    </row>
    <row r="385" spans="23:25" x14ac:dyDescent="0.25">
      <c r="W385" s="3">
        <v>42493</v>
      </c>
      <c r="X385" s="2">
        <v>2.8489</v>
      </c>
      <c r="Y385" s="2">
        <f t="shared" si="7"/>
        <v>1.5814661559756599E-2</v>
      </c>
    </row>
    <row r="386" spans="23:25" x14ac:dyDescent="0.25">
      <c r="W386" s="3">
        <v>42492</v>
      </c>
      <c r="X386" s="2">
        <v>2.8041999999999998</v>
      </c>
      <c r="Y386" s="2">
        <f t="shared" si="7"/>
        <v>3.1073118203310134E-3</v>
      </c>
    </row>
    <row r="387" spans="23:25" x14ac:dyDescent="0.25">
      <c r="W387" s="3">
        <v>42489</v>
      </c>
      <c r="X387" s="2">
        <v>2.7955000000000001</v>
      </c>
      <c r="Y387" s="2">
        <f t="shared" si="7"/>
        <v>-6.1694470241579272E-3</v>
      </c>
    </row>
    <row r="388" spans="23:25" x14ac:dyDescent="0.25">
      <c r="W388" s="3">
        <v>42488</v>
      </c>
      <c r="X388" s="2">
        <v>2.8128000000000002</v>
      </c>
      <c r="Y388" s="2">
        <f t="shared" si="7"/>
        <v>-2.1663094218639088E-3</v>
      </c>
    </row>
    <row r="389" spans="23:25" x14ac:dyDescent="0.25">
      <c r="W389" s="3">
        <v>42487</v>
      </c>
      <c r="X389" s="2">
        <v>2.8189000000000002</v>
      </c>
      <c r="Y389" s="2">
        <f t="shared" si="7"/>
        <v>-1.0636790110810609E-3</v>
      </c>
    </row>
    <row r="390" spans="23:25" x14ac:dyDescent="0.25">
      <c r="W390" s="3">
        <v>42486</v>
      </c>
      <c r="X390" s="2">
        <v>2.8218999999999999</v>
      </c>
      <c r="Y390" s="2">
        <f t="shared" ref="Y390:Y453" si="8">LN(X390/X391)</f>
        <v>-7.8362561251915097E-3</v>
      </c>
    </row>
    <row r="391" spans="23:25" x14ac:dyDescent="0.25">
      <c r="W391" s="3">
        <v>42485</v>
      </c>
      <c r="X391" s="2">
        <v>2.8441000000000001</v>
      </c>
      <c r="Y391" s="2">
        <f t="shared" si="8"/>
        <v>-1.6511799145734983E-3</v>
      </c>
    </row>
    <row r="392" spans="23:25" x14ac:dyDescent="0.25">
      <c r="W392" s="3">
        <v>42482</v>
      </c>
      <c r="X392" s="2">
        <v>2.8487999999999998</v>
      </c>
      <c r="Y392" s="2">
        <f t="shared" si="8"/>
        <v>5.6322311658739046E-3</v>
      </c>
    </row>
    <row r="393" spans="23:25" x14ac:dyDescent="0.25">
      <c r="W393" s="3">
        <v>42481</v>
      </c>
      <c r="X393" s="2">
        <v>2.8327999999999998</v>
      </c>
      <c r="Y393" s="2">
        <f t="shared" si="8"/>
        <v>7.0140923078371486E-3</v>
      </c>
    </row>
    <row r="394" spans="23:25" x14ac:dyDescent="0.25">
      <c r="W394" s="3">
        <v>42480</v>
      </c>
      <c r="X394" s="2">
        <v>2.8129999999999997</v>
      </c>
      <c r="Y394" s="2">
        <f t="shared" si="8"/>
        <v>-6.3078277117729316E-3</v>
      </c>
    </row>
    <row r="395" spans="23:25" x14ac:dyDescent="0.25">
      <c r="W395" s="3">
        <v>42479</v>
      </c>
      <c r="X395" s="2">
        <v>2.8308</v>
      </c>
      <c r="Y395" s="2">
        <f t="shared" si="8"/>
        <v>-3.2094830660852531E-3</v>
      </c>
    </row>
    <row r="396" spans="23:25" x14ac:dyDescent="0.25">
      <c r="W396" s="3">
        <v>42478</v>
      </c>
      <c r="X396" s="2">
        <v>2.8399000000000001</v>
      </c>
      <c r="Y396" s="2">
        <f t="shared" si="8"/>
        <v>-5.1979184921241098E-3</v>
      </c>
    </row>
    <row r="397" spans="23:25" x14ac:dyDescent="0.25">
      <c r="W397" s="3">
        <v>42475</v>
      </c>
      <c r="X397" s="2">
        <v>2.8547000000000002</v>
      </c>
      <c r="Y397" s="2">
        <f t="shared" si="8"/>
        <v>2.0338039130513449E-3</v>
      </c>
    </row>
    <row r="398" spans="23:25" x14ac:dyDescent="0.25">
      <c r="W398" s="3">
        <v>42474</v>
      </c>
      <c r="X398" s="2">
        <v>2.8489</v>
      </c>
      <c r="Y398" s="2">
        <f t="shared" si="8"/>
        <v>7.0227187829547777E-4</v>
      </c>
    </row>
    <row r="399" spans="23:25" x14ac:dyDescent="0.25">
      <c r="W399" s="3">
        <v>42473</v>
      </c>
      <c r="X399" s="2">
        <v>2.8468999999999998</v>
      </c>
      <c r="Y399" s="2">
        <f t="shared" si="8"/>
        <v>4.2592950323911893E-3</v>
      </c>
    </row>
    <row r="400" spans="23:25" x14ac:dyDescent="0.25">
      <c r="W400" s="3">
        <v>42472</v>
      </c>
      <c r="X400" s="2">
        <v>2.8348</v>
      </c>
      <c r="Y400" s="2">
        <f t="shared" si="8"/>
        <v>6.7046599896778368E-4</v>
      </c>
    </row>
    <row r="401" spans="23:25" x14ac:dyDescent="0.25">
      <c r="W401" s="3">
        <v>42471</v>
      </c>
      <c r="X401" s="2">
        <v>2.8329</v>
      </c>
      <c r="Y401" s="2">
        <f t="shared" si="8"/>
        <v>-5.9829839906762857E-3</v>
      </c>
    </row>
    <row r="402" spans="23:25" x14ac:dyDescent="0.25">
      <c r="W402" s="3">
        <v>42468</v>
      </c>
      <c r="X402" s="2">
        <v>2.8498999999999999</v>
      </c>
      <c r="Y402" s="2">
        <f t="shared" si="8"/>
        <v>-4.0970030169985164E-3</v>
      </c>
    </row>
    <row r="403" spans="23:25" x14ac:dyDescent="0.25">
      <c r="W403" s="3">
        <v>42467</v>
      </c>
      <c r="X403" s="2">
        <v>2.8616000000000001</v>
      </c>
      <c r="Y403" s="2">
        <f t="shared" si="8"/>
        <v>7.5064367338954288E-3</v>
      </c>
    </row>
    <row r="404" spans="23:25" x14ac:dyDescent="0.25">
      <c r="W404" s="3">
        <v>42466</v>
      </c>
      <c r="X404" s="2">
        <v>2.8401999999999998</v>
      </c>
      <c r="Y404" s="2">
        <f t="shared" si="8"/>
        <v>2.9972342119041176E-3</v>
      </c>
    </row>
    <row r="405" spans="23:25" x14ac:dyDescent="0.25">
      <c r="W405" s="3">
        <v>42465</v>
      </c>
      <c r="X405" s="2">
        <v>2.8317000000000001</v>
      </c>
      <c r="Y405" s="2">
        <f t="shared" si="8"/>
        <v>6.981264068452865E-3</v>
      </c>
    </row>
    <row r="406" spans="23:25" x14ac:dyDescent="0.25">
      <c r="W406" s="3">
        <v>42464</v>
      </c>
      <c r="X406" s="2">
        <v>2.8120000000000003</v>
      </c>
      <c r="Y406" s="2">
        <f t="shared" si="8"/>
        <v>-3.3726844786391187E-3</v>
      </c>
    </row>
    <row r="407" spans="23:25" x14ac:dyDescent="0.25">
      <c r="W407" s="3">
        <v>42461</v>
      </c>
      <c r="X407" s="2">
        <v>2.8214999999999999</v>
      </c>
      <c r="Y407" s="2">
        <f t="shared" si="8"/>
        <v>1.4896789305171004E-3</v>
      </c>
    </row>
    <row r="408" spans="23:25" x14ac:dyDescent="0.25">
      <c r="W408" s="3">
        <v>42460</v>
      </c>
      <c r="X408" s="2">
        <v>2.8172999999999999</v>
      </c>
      <c r="Y408" s="2">
        <f t="shared" si="8"/>
        <v>-6.5098407852806298E-3</v>
      </c>
    </row>
    <row r="409" spans="23:25" x14ac:dyDescent="0.25">
      <c r="W409" s="3">
        <v>42459</v>
      </c>
      <c r="X409" s="2">
        <v>2.8357000000000001</v>
      </c>
      <c r="Y409" s="2">
        <f t="shared" si="8"/>
        <v>-6.6980419545386043E-4</v>
      </c>
    </row>
    <row r="410" spans="23:25" x14ac:dyDescent="0.25">
      <c r="W410" s="3">
        <v>42458</v>
      </c>
      <c r="X410" s="2">
        <v>2.8376000000000001</v>
      </c>
      <c r="Y410" s="2">
        <f t="shared" si="8"/>
        <v>-1.0900341003653261E-2</v>
      </c>
    </row>
    <row r="411" spans="23:25" x14ac:dyDescent="0.25">
      <c r="W411" s="3">
        <v>42457</v>
      </c>
      <c r="X411" s="2">
        <v>2.8687</v>
      </c>
      <c r="Y411" s="2">
        <f t="shared" si="8"/>
        <v>-2.4719309305752343E-3</v>
      </c>
    </row>
    <row r="412" spans="23:25" x14ac:dyDescent="0.25">
      <c r="W412" s="3">
        <v>42454</v>
      </c>
      <c r="X412" s="2">
        <v>2.8757999999999999</v>
      </c>
      <c r="Y412" s="2">
        <f t="shared" si="8"/>
        <v>1.0785423329589035E-3</v>
      </c>
    </row>
    <row r="413" spans="23:25" x14ac:dyDescent="0.25">
      <c r="W413" s="3">
        <v>42453</v>
      </c>
      <c r="X413" s="2">
        <v>2.8727</v>
      </c>
      <c r="Y413" s="2">
        <f t="shared" si="8"/>
        <v>-1.1480857802555675E-3</v>
      </c>
    </row>
    <row r="414" spans="23:25" x14ac:dyDescent="0.25">
      <c r="W414" s="3">
        <v>42452</v>
      </c>
      <c r="X414" s="2">
        <v>2.8759999999999999</v>
      </c>
      <c r="Y414" s="2">
        <f t="shared" si="8"/>
        <v>3.2040147211730282E-3</v>
      </c>
    </row>
    <row r="415" spans="23:25" x14ac:dyDescent="0.25">
      <c r="W415" s="3">
        <v>42451</v>
      </c>
      <c r="X415" s="2">
        <v>2.8668</v>
      </c>
      <c r="Y415" s="2">
        <f t="shared" si="8"/>
        <v>1.780571300492192E-3</v>
      </c>
    </row>
    <row r="416" spans="23:25" x14ac:dyDescent="0.25">
      <c r="W416" s="3">
        <v>42450</v>
      </c>
      <c r="X416" s="2">
        <v>2.8616999999999999</v>
      </c>
      <c r="Y416" s="2">
        <f t="shared" si="8"/>
        <v>-2.0247161842537643E-3</v>
      </c>
    </row>
    <row r="417" spans="23:25" x14ac:dyDescent="0.25">
      <c r="W417" s="3">
        <v>42447</v>
      </c>
      <c r="X417" s="2">
        <v>2.8675000000000002</v>
      </c>
      <c r="Y417" s="2">
        <f t="shared" si="8"/>
        <v>9.1436815655490632E-3</v>
      </c>
    </row>
    <row r="418" spans="23:25" x14ac:dyDescent="0.25">
      <c r="W418" s="3">
        <v>42446</v>
      </c>
      <c r="X418" s="2">
        <v>2.8414000000000001</v>
      </c>
      <c r="Y418" s="2">
        <f t="shared" si="8"/>
        <v>-9.6666485433879804E-3</v>
      </c>
    </row>
    <row r="419" spans="23:25" x14ac:dyDescent="0.25">
      <c r="W419" s="3">
        <v>42445</v>
      </c>
      <c r="X419" s="2">
        <v>2.8689999999999998</v>
      </c>
      <c r="Y419" s="2">
        <f t="shared" si="8"/>
        <v>-1.0195323599502761E-2</v>
      </c>
    </row>
    <row r="420" spans="23:25" x14ac:dyDescent="0.25">
      <c r="W420" s="3">
        <v>42444</v>
      </c>
      <c r="X420" s="2">
        <v>2.8984000000000001</v>
      </c>
      <c r="Y420" s="2">
        <f t="shared" si="8"/>
        <v>9.6377934435875057E-3</v>
      </c>
    </row>
    <row r="421" spans="23:25" x14ac:dyDescent="0.25">
      <c r="W421" s="3">
        <v>42443</v>
      </c>
      <c r="X421" s="2">
        <v>2.8706</v>
      </c>
      <c r="Y421" s="2">
        <f t="shared" si="8"/>
        <v>7.6668412886017026E-4</v>
      </c>
    </row>
    <row r="422" spans="23:25" x14ac:dyDescent="0.25">
      <c r="W422" s="3">
        <v>42440</v>
      </c>
      <c r="X422" s="2">
        <v>2.8683999999999998</v>
      </c>
      <c r="Y422" s="2">
        <f t="shared" si="8"/>
        <v>-7.9864308659222637E-3</v>
      </c>
    </row>
    <row r="423" spans="23:25" x14ac:dyDescent="0.25">
      <c r="W423" s="3">
        <v>42439</v>
      </c>
      <c r="X423" s="2">
        <v>2.8914</v>
      </c>
      <c r="Y423" s="2">
        <f t="shared" si="8"/>
        <v>-1.7291165986401961E-4</v>
      </c>
    </row>
    <row r="424" spans="23:25" x14ac:dyDescent="0.25">
      <c r="W424" s="3">
        <v>42438</v>
      </c>
      <c r="X424" s="2">
        <v>2.8919000000000001</v>
      </c>
      <c r="Y424" s="2">
        <f t="shared" si="8"/>
        <v>-7.8188635653902178E-3</v>
      </c>
    </row>
    <row r="425" spans="23:25" x14ac:dyDescent="0.25">
      <c r="W425" s="3">
        <v>42437</v>
      </c>
      <c r="X425" s="2">
        <v>2.9146000000000001</v>
      </c>
      <c r="Y425" s="2">
        <f t="shared" si="8"/>
        <v>-6.1738983267885759E-4</v>
      </c>
    </row>
    <row r="426" spans="23:25" x14ac:dyDescent="0.25">
      <c r="W426" s="3">
        <v>42436</v>
      </c>
      <c r="X426" s="2">
        <v>2.9163999999999999</v>
      </c>
      <c r="Y426" s="2">
        <f t="shared" si="8"/>
        <v>4.088720499687999E-3</v>
      </c>
    </row>
    <row r="427" spans="23:25" x14ac:dyDescent="0.25">
      <c r="W427" s="3">
        <v>42433</v>
      </c>
      <c r="X427" s="2">
        <v>2.9045000000000001</v>
      </c>
      <c r="Y427" s="2">
        <f t="shared" si="8"/>
        <v>-1.4449875217767028E-3</v>
      </c>
    </row>
    <row r="428" spans="23:25" x14ac:dyDescent="0.25">
      <c r="W428" s="3">
        <v>42432</v>
      </c>
      <c r="X428" s="2">
        <v>2.9087000000000001</v>
      </c>
      <c r="Y428" s="2">
        <f t="shared" si="8"/>
        <v>-5.7591602739268475E-3</v>
      </c>
    </row>
    <row r="429" spans="23:25" x14ac:dyDescent="0.25">
      <c r="W429" s="3">
        <v>42431</v>
      </c>
      <c r="X429" s="2">
        <v>2.9255</v>
      </c>
      <c r="Y429" s="2">
        <f t="shared" si="8"/>
        <v>-3.5827045061154108E-3</v>
      </c>
    </row>
    <row r="430" spans="23:25" x14ac:dyDescent="0.25">
      <c r="W430" s="3">
        <v>42430</v>
      </c>
      <c r="X430" s="2">
        <v>2.9359999999999999</v>
      </c>
      <c r="Y430" s="2">
        <f t="shared" si="8"/>
        <v>-1.0064981522819915E-2</v>
      </c>
    </row>
    <row r="431" spans="23:25" x14ac:dyDescent="0.25">
      <c r="W431" s="3">
        <v>42429</v>
      </c>
      <c r="X431" s="2">
        <v>2.9657</v>
      </c>
      <c r="Y431" s="2">
        <f t="shared" si="8"/>
        <v>-9.9980702667534452E-3</v>
      </c>
    </row>
    <row r="432" spans="23:25" x14ac:dyDescent="0.25">
      <c r="W432" s="3">
        <v>42426</v>
      </c>
      <c r="X432" s="2">
        <v>2.9954999999999998</v>
      </c>
      <c r="Y432" s="2">
        <f t="shared" si="8"/>
        <v>2.2894030708454381E-2</v>
      </c>
    </row>
    <row r="433" spans="23:25" x14ac:dyDescent="0.25">
      <c r="W433" s="3">
        <v>42425</v>
      </c>
      <c r="X433" s="2">
        <v>2.9276999999999997</v>
      </c>
      <c r="Y433" s="2">
        <f t="shared" si="8"/>
        <v>-3.069370119969318E-3</v>
      </c>
    </row>
    <row r="434" spans="23:25" x14ac:dyDescent="0.25">
      <c r="W434" s="3">
        <v>42424</v>
      </c>
      <c r="X434" s="2">
        <v>2.9367000000000001</v>
      </c>
      <c r="Y434" s="2">
        <f t="shared" si="8"/>
        <v>-2.3807915469800899E-3</v>
      </c>
    </row>
    <row r="435" spans="23:25" x14ac:dyDescent="0.25">
      <c r="W435" s="3">
        <v>42423</v>
      </c>
      <c r="X435" s="2">
        <v>2.9436999999999998</v>
      </c>
      <c r="Y435" s="2">
        <f t="shared" si="8"/>
        <v>2.3807915469801913E-3</v>
      </c>
    </row>
    <row r="436" spans="23:25" x14ac:dyDescent="0.25">
      <c r="W436" s="3">
        <v>42422</v>
      </c>
      <c r="X436" s="2">
        <v>2.9367000000000001</v>
      </c>
      <c r="Y436" s="2">
        <f t="shared" si="8"/>
        <v>-4.9931320938547763E-3</v>
      </c>
    </row>
    <row r="437" spans="23:25" x14ac:dyDescent="0.25">
      <c r="W437" s="3">
        <v>42419</v>
      </c>
      <c r="X437" s="2">
        <v>2.9514</v>
      </c>
      <c r="Y437" s="2">
        <f t="shared" si="8"/>
        <v>-5.8445125065092647E-3</v>
      </c>
    </row>
    <row r="438" spans="23:25" x14ac:dyDescent="0.25">
      <c r="W438" s="3">
        <v>42418</v>
      </c>
      <c r="X438" s="2">
        <v>2.9687000000000001</v>
      </c>
      <c r="Y438" s="2">
        <f t="shared" si="8"/>
        <v>4.0841870688689387E-3</v>
      </c>
    </row>
    <row r="439" spans="23:25" x14ac:dyDescent="0.25">
      <c r="W439" s="3">
        <v>42417</v>
      </c>
      <c r="X439" s="2">
        <v>2.9565999999999999</v>
      </c>
      <c r="Y439" s="2">
        <f t="shared" si="8"/>
        <v>-7.1112309516365461E-3</v>
      </c>
    </row>
    <row r="440" spans="23:25" x14ac:dyDescent="0.25">
      <c r="W440" s="3">
        <v>42416</v>
      </c>
      <c r="X440" s="2">
        <v>2.9777</v>
      </c>
      <c r="Y440" s="2">
        <f t="shared" si="8"/>
        <v>1.0634986037787997E-2</v>
      </c>
    </row>
    <row r="441" spans="23:25" x14ac:dyDescent="0.25">
      <c r="W441" s="3">
        <v>42415</v>
      </c>
      <c r="X441" s="2">
        <v>2.9462000000000002</v>
      </c>
      <c r="Y441" s="2">
        <f t="shared" si="8"/>
        <v>5.5137813697249622E-3</v>
      </c>
    </row>
    <row r="442" spans="23:25" x14ac:dyDescent="0.25">
      <c r="W442" s="3">
        <v>42412</v>
      </c>
      <c r="X442" s="2">
        <v>2.93</v>
      </c>
      <c r="Y442" s="2">
        <f t="shared" si="8"/>
        <v>-1.0238383709429525E-4</v>
      </c>
    </row>
    <row r="443" spans="23:25" x14ac:dyDescent="0.25">
      <c r="W443" s="3">
        <v>42411</v>
      </c>
      <c r="X443" s="2">
        <v>2.9302999999999999</v>
      </c>
      <c r="Y443" s="2">
        <f t="shared" si="8"/>
        <v>2.9733954475580286E-3</v>
      </c>
    </row>
    <row r="444" spans="23:25" x14ac:dyDescent="0.25">
      <c r="W444" s="3">
        <v>42410</v>
      </c>
      <c r="X444" s="2">
        <v>2.9215999999999998</v>
      </c>
      <c r="Y444" s="2">
        <f t="shared" si="8"/>
        <v>-6.2781699320780026E-3</v>
      </c>
    </row>
    <row r="445" spans="23:25" x14ac:dyDescent="0.25">
      <c r="W445" s="3">
        <v>42409</v>
      </c>
      <c r="X445" s="2">
        <v>2.94</v>
      </c>
      <c r="Y445" s="2">
        <f t="shared" si="8"/>
        <v>-2.3781224049674358E-3</v>
      </c>
    </row>
    <row r="446" spans="23:25" x14ac:dyDescent="0.25">
      <c r="W446" s="3">
        <v>42408</v>
      </c>
      <c r="X446" s="2">
        <v>2.9470000000000001</v>
      </c>
      <c r="Y446" s="2">
        <f t="shared" si="8"/>
        <v>1.0094895085581871E-2</v>
      </c>
    </row>
    <row r="447" spans="23:25" x14ac:dyDescent="0.25">
      <c r="W447" s="3">
        <v>42405</v>
      </c>
      <c r="X447" s="2">
        <v>2.9173999999999998</v>
      </c>
      <c r="Y447" s="2">
        <f t="shared" si="8"/>
        <v>1.8870195845307732E-3</v>
      </c>
    </row>
    <row r="448" spans="23:25" x14ac:dyDescent="0.25">
      <c r="W448" s="3">
        <v>42404</v>
      </c>
      <c r="X448" s="2">
        <v>2.9119000000000002</v>
      </c>
      <c r="Y448" s="2">
        <f t="shared" si="8"/>
        <v>-1.3041391099526567E-3</v>
      </c>
    </row>
    <row r="449" spans="23:25" x14ac:dyDescent="0.25">
      <c r="W449" s="3">
        <v>42403</v>
      </c>
      <c r="X449" s="2">
        <v>2.9157000000000002</v>
      </c>
      <c r="Y449" s="2">
        <f t="shared" si="8"/>
        <v>-1.2339102630292847E-2</v>
      </c>
    </row>
    <row r="450" spans="23:25" x14ac:dyDescent="0.25">
      <c r="W450" s="3">
        <v>42402</v>
      </c>
      <c r="X450" s="2">
        <v>2.9519000000000002</v>
      </c>
      <c r="Y450" s="2">
        <f t="shared" si="8"/>
        <v>2.034657692670474E-3</v>
      </c>
    </row>
    <row r="451" spans="23:25" x14ac:dyDescent="0.25">
      <c r="W451" s="3">
        <v>42401</v>
      </c>
      <c r="X451" s="2">
        <v>2.9459</v>
      </c>
      <c r="Y451" s="2">
        <f t="shared" si="8"/>
        <v>-3.0165935394256792E-3</v>
      </c>
    </row>
    <row r="452" spans="23:25" x14ac:dyDescent="0.25">
      <c r="W452" s="3">
        <v>42398</v>
      </c>
      <c r="X452" s="2">
        <v>2.9548000000000001</v>
      </c>
      <c r="Y452" s="2">
        <f t="shared" si="8"/>
        <v>-4.8615895888090557E-3</v>
      </c>
    </row>
    <row r="453" spans="23:25" x14ac:dyDescent="0.25">
      <c r="W453" s="3">
        <v>42397</v>
      </c>
      <c r="X453" s="2">
        <v>2.9691999999999998</v>
      </c>
      <c r="Y453" s="2">
        <f t="shared" si="8"/>
        <v>-1.0819607448505958E-2</v>
      </c>
    </row>
    <row r="454" spans="23:25" x14ac:dyDescent="0.25">
      <c r="W454" s="3">
        <v>42396</v>
      </c>
      <c r="X454" s="2">
        <v>3.0015000000000001</v>
      </c>
      <c r="Y454" s="2">
        <f t="shared" ref="Y454:Y517" si="9">LN(X454/X455)</f>
        <v>-2.262971447276922E-3</v>
      </c>
    </row>
    <row r="455" spans="23:25" x14ac:dyDescent="0.25">
      <c r="W455" s="3">
        <v>42395</v>
      </c>
      <c r="X455" s="2">
        <v>3.0083000000000002</v>
      </c>
      <c r="Y455" s="2">
        <f t="shared" si="9"/>
        <v>-4.3782616624385108E-3</v>
      </c>
    </row>
    <row r="456" spans="23:25" x14ac:dyDescent="0.25">
      <c r="W456" s="3">
        <v>42394</v>
      </c>
      <c r="X456" s="2">
        <v>3.0215000000000001</v>
      </c>
      <c r="Y456" s="2">
        <f t="shared" si="9"/>
        <v>6.7745086904943998E-3</v>
      </c>
    </row>
    <row r="457" spans="23:25" x14ac:dyDescent="0.25">
      <c r="W457" s="3">
        <v>42391</v>
      </c>
      <c r="X457" s="2">
        <v>3.0011000000000001</v>
      </c>
      <c r="Y457" s="2">
        <f t="shared" si="9"/>
        <v>-3.7914106877916837E-3</v>
      </c>
    </row>
    <row r="458" spans="23:25" x14ac:dyDescent="0.25">
      <c r="W458" s="3">
        <v>42390</v>
      </c>
      <c r="X458" s="2">
        <v>3.0125000000000002</v>
      </c>
      <c r="Y458" s="2">
        <f t="shared" si="9"/>
        <v>-9.7120213701989352E-3</v>
      </c>
    </row>
    <row r="459" spans="23:25" x14ac:dyDescent="0.25">
      <c r="W459" s="3">
        <v>42389</v>
      </c>
      <c r="X459" s="2">
        <v>3.0419</v>
      </c>
      <c r="Y459" s="2">
        <f t="shared" si="9"/>
        <v>5.9191057302014193E-4</v>
      </c>
    </row>
    <row r="460" spans="23:25" x14ac:dyDescent="0.25">
      <c r="W460" s="3">
        <v>42388</v>
      </c>
      <c r="X460" s="2">
        <v>3.0400999999999998</v>
      </c>
      <c r="Y460" s="2">
        <f t="shared" si="9"/>
        <v>1.3166125465991303E-3</v>
      </c>
    </row>
    <row r="461" spans="23:25" x14ac:dyDescent="0.25">
      <c r="W461" s="3">
        <v>42387</v>
      </c>
      <c r="X461" s="2">
        <v>3.0360999999999998</v>
      </c>
      <c r="Y461" s="2">
        <f t="shared" si="9"/>
        <v>-3.5837029362188314E-3</v>
      </c>
    </row>
    <row r="462" spans="23:25" x14ac:dyDescent="0.25">
      <c r="W462" s="3">
        <v>42384</v>
      </c>
      <c r="X462" s="2">
        <v>3.0470000000000002</v>
      </c>
      <c r="Y462" s="2">
        <f t="shared" si="9"/>
        <v>7.8085499637404413E-3</v>
      </c>
    </row>
    <row r="463" spans="23:25" x14ac:dyDescent="0.25">
      <c r="W463" s="3">
        <v>42383</v>
      </c>
      <c r="X463" s="2">
        <v>3.0232999999999999</v>
      </c>
      <c r="Y463" s="2">
        <f t="shared" si="9"/>
        <v>-1.0578863097731651E-3</v>
      </c>
    </row>
    <row r="464" spans="23:25" x14ac:dyDescent="0.25">
      <c r="W464" s="3">
        <v>42382</v>
      </c>
      <c r="X464" s="2">
        <v>3.0265</v>
      </c>
      <c r="Y464" s="2">
        <f t="shared" si="9"/>
        <v>-2.4750445767355456E-3</v>
      </c>
    </row>
    <row r="465" spans="23:25" x14ac:dyDescent="0.25">
      <c r="W465" s="3">
        <v>42381</v>
      </c>
      <c r="X465" s="2">
        <v>3.0339999999999998</v>
      </c>
      <c r="Y465" s="2">
        <f t="shared" si="9"/>
        <v>-1.1858490091150725E-3</v>
      </c>
    </row>
    <row r="466" spans="23:25" x14ac:dyDescent="0.25">
      <c r="W466" s="3">
        <v>42380</v>
      </c>
      <c r="X466" s="2">
        <v>3.0375999999999999</v>
      </c>
      <c r="Y466" s="2">
        <f t="shared" si="9"/>
        <v>5.7777865141053729E-3</v>
      </c>
    </row>
    <row r="467" spans="23:25" x14ac:dyDescent="0.25">
      <c r="W467" s="3">
        <v>42377</v>
      </c>
      <c r="X467" s="2">
        <v>3.0200999999999998</v>
      </c>
      <c r="Y467" s="2">
        <f t="shared" si="9"/>
        <v>6.9776997622425603E-3</v>
      </c>
    </row>
    <row r="468" spans="23:25" x14ac:dyDescent="0.25">
      <c r="W468" s="3">
        <v>42376</v>
      </c>
      <c r="X468" s="2">
        <v>2.9990999999999999</v>
      </c>
      <c r="Y468" s="2">
        <f t="shared" si="9"/>
        <v>-1.133031312893909E-3</v>
      </c>
    </row>
    <row r="469" spans="23:25" x14ac:dyDescent="0.25">
      <c r="W469" s="3">
        <v>42375</v>
      </c>
      <c r="X469" s="2">
        <v>3.0024999999999999</v>
      </c>
      <c r="Y469" s="2">
        <f t="shared" si="9"/>
        <v>5.9795404567710795E-3</v>
      </c>
    </row>
    <row r="470" spans="23:25" x14ac:dyDescent="0.25">
      <c r="W470" s="3">
        <v>42374</v>
      </c>
      <c r="X470" s="2">
        <v>2.9845999999999999</v>
      </c>
      <c r="Y470" s="2">
        <f t="shared" si="9"/>
        <v>6.8248176283407271E-3</v>
      </c>
    </row>
    <row r="471" spans="23:25" x14ac:dyDescent="0.25">
      <c r="W471" s="3">
        <v>42373</v>
      </c>
      <c r="X471" s="2">
        <v>2.9643000000000002</v>
      </c>
      <c r="Y471" s="2">
        <f t="shared" si="9"/>
        <v>1.4577963452316562E-2</v>
      </c>
    </row>
    <row r="472" spans="23:25" x14ac:dyDescent="0.25">
      <c r="W472" s="3">
        <v>42370</v>
      </c>
      <c r="X472" s="2">
        <v>2.9214000000000002</v>
      </c>
      <c r="Y472" s="2">
        <f t="shared" si="9"/>
        <v>1.4387013066321892E-3</v>
      </c>
    </row>
    <row r="473" spans="23:25" x14ac:dyDescent="0.25">
      <c r="W473" s="3">
        <v>42369</v>
      </c>
      <c r="X473" s="2">
        <v>2.9172000000000002</v>
      </c>
      <c r="Y473" s="2">
        <f t="shared" si="9"/>
        <v>-5.8258084956775834E-4</v>
      </c>
    </row>
    <row r="474" spans="23:25" x14ac:dyDescent="0.25">
      <c r="W474" s="3">
        <v>42368</v>
      </c>
      <c r="X474" s="2">
        <v>2.9188999999999998</v>
      </c>
      <c r="Y474" s="2">
        <f t="shared" si="9"/>
        <v>4.291631052653672E-3</v>
      </c>
    </row>
    <row r="475" spans="23:25" x14ac:dyDescent="0.25">
      <c r="W475" s="3">
        <v>42367</v>
      </c>
      <c r="X475" s="2">
        <v>2.9064000000000001</v>
      </c>
      <c r="Y475" s="2">
        <f t="shared" si="9"/>
        <v>1.0322580654326763E-4</v>
      </c>
    </row>
    <row r="476" spans="23:25" x14ac:dyDescent="0.25">
      <c r="W476" s="3">
        <v>42366</v>
      </c>
      <c r="X476" s="2">
        <v>2.9060999999999999</v>
      </c>
      <c r="Y476" s="2">
        <f t="shared" si="9"/>
        <v>-2.1655074201071215E-3</v>
      </c>
    </row>
    <row r="477" spans="23:25" x14ac:dyDescent="0.25">
      <c r="W477" s="3">
        <v>42363</v>
      </c>
      <c r="X477" s="2">
        <v>2.9123999999999999</v>
      </c>
      <c r="Y477" s="2">
        <f t="shared" si="9"/>
        <v>-2.1608281289356348E-3</v>
      </c>
    </row>
    <row r="478" spans="23:25" x14ac:dyDescent="0.25">
      <c r="W478" s="3">
        <v>42362</v>
      </c>
      <c r="X478" s="2">
        <v>2.9186999999999999</v>
      </c>
      <c r="Y478" s="2">
        <f t="shared" si="9"/>
        <v>5.8262078177034426E-4</v>
      </c>
    </row>
    <row r="479" spans="23:25" x14ac:dyDescent="0.25">
      <c r="W479" s="3">
        <v>42361</v>
      </c>
      <c r="X479" s="2">
        <v>2.9169999999999998</v>
      </c>
      <c r="Y479" s="2">
        <f t="shared" si="9"/>
        <v>-4.651489336203473E-3</v>
      </c>
    </row>
    <row r="480" spans="23:25" x14ac:dyDescent="0.25">
      <c r="W480" s="3">
        <v>42360</v>
      </c>
      <c r="X480" s="2">
        <v>2.9306000000000001</v>
      </c>
      <c r="Y480" s="2">
        <f t="shared" si="9"/>
        <v>5.0286602162254515E-3</v>
      </c>
    </row>
    <row r="481" spans="23:25" x14ac:dyDescent="0.25">
      <c r="W481" s="3">
        <v>42359</v>
      </c>
      <c r="X481" s="2">
        <v>2.9159000000000002</v>
      </c>
      <c r="Y481" s="2">
        <f t="shared" si="9"/>
        <v>2.9537045790853618E-3</v>
      </c>
    </row>
    <row r="482" spans="23:25" x14ac:dyDescent="0.25">
      <c r="W482" s="3">
        <v>42356</v>
      </c>
      <c r="X482" s="2">
        <v>2.9073000000000002</v>
      </c>
      <c r="Y482" s="2">
        <f t="shared" si="9"/>
        <v>-7.6410795116320044E-3</v>
      </c>
    </row>
    <row r="483" spans="23:25" x14ac:dyDescent="0.25">
      <c r="W483" s="3">
        <v>42355</v>
      </c>
      <c r="X483" s="2">
        <v>2.9295999999999998</v>
      </c>
      <c r="Y483" s="2">
        <f t="shared" si="9"/>
        <v>-1.8415583419506528E-3</v>
      </c>
    </row>
    <row r="484" spans="23:25" x14ac:dyDescent="0.25">
      <c r="W484" s="3">
        <v>42354</v>
      </c>
      <c r="X484" s="2">
        <v>2.9350000000000001</v>
      </c>
      <c r="Y484" s="2">
        <f t="shared" si="9"/>
        <v>-1.0135851788051055E-2</v>
      </c>
    </row>
    <row r="485" spans="23:25" x14ac:dyDescent="0.25">
      <c r="W485" s="3">
        <v>42353</v>
      </c>
      <c r="X485" s="2">
        <v>2.9649000000000001</v>
      </c>
      <c r="Y485" s="2">
        <f t="shared" si="9"/>
        <v>-4.9457582518733622E-3</v>
      </c>
    </row>
    <row r="486" spans="23:25" x14ac:dyDescent="0.25">
      <c r="W486" s="3">
        <v>42352</v>
      </c>
      <c r="X486" s="2">
        <v>2.9796</v>
      </c>
      <c r="Y486" s="2">
        <f t="shared" si="9"/>
        <v>-1.0398672590583346E-3</v>
      </c>
    </row>
    <row r="487" spans="23:25" x14ac:dyDescent="0.25">
      <c r="W487" s="3">
        <v>42349</v>
      </c>
      <c r="X487" s="2">
        <v>2.9826999999999999</v>
      </c>
      <c r="Y487" s="2">
        <f t="shared" si="9"/>
        <v>2.0013196954942983E-2</v>
      </c>
    </row>
    <row r="488" spans="23:25" x14ac:dyDescent="0.25">
      <c r="W488" s="3">
        <v>42348</v>
      </c>
      <c r="X488" s="2">
        <v>2.9236</v>
      </c>
      <c r="Y488" s="2">
        <f t="shared" si="9"/>
        <v>2.5343347240517375E-3</v>
      </c>
    </row>
    <row r="489" spans="23:25" x14ac:dyDescent="0.25">
      <c r="W489" s="3">
        <v>42347</v>
      </c>
      <c r="X489" s="2">
        <v>2.9161999999999999</v>
      </c>
      <c r="Y489" s="2">
        <f t="shared" si="9"/>
        <v>2.0939540459160078E-3</v>
      </c>
    </row>
    <row r="490" spans="23:25" x14ac:dyDescent="0.25">
      <c r="W490" s="3">
        <v>42346</v>
      </c>
      <c r="X490" s="2">
        <v>2.9100999999999999</v>
      </c>
      <c r="Y490" s="2">
        <f t="shared" si="9"/>
        <v>-1.0303614045236902E-3</v>
      </c>
    </row>
    <row r="491" spans="23:25" x14ac:dyDescent="0.25">
      <c r="W491" s="3">
        <v>42345</v>
      </c>
      <c r="X491" s="2">
        <v>2.9131</v>
      </c>
      <c r="Y491" s="2">
        <f t="shared" si="9"/>
        <v>6.9583470563442237E-3</v>
      </c>
    </row>
    <row r="492" spans="23:25" x14ac:dyDescent="0.25">
      <c r="W492" s="3">
        <v>42342</v>
      </c>
      <c r="X492" s="2">
        <v>2.8929</v>
      </c>
      <c r="Y492" s="2">
        <f t="shared" si="9"/>
        <v>2.8038857353955412E-3</v>
      </c>
    </row>
    <row r="493" spans="23:25" x14ac:dyDescent="0.25">
      <c r="W493" s="3">
        <v>42341</v>
      </c>
      <c r="X493" s="2">
        <v>2.8848000000000003</v>
      </c>
      <c r="Y493" s="2">
        <f t="shared" si="9"/>
        <v>-1.5932946462281436E-3</v>
      </c>
    </row>
    <row r="494" spans="23:25" x14ac:dyDescent="0.25">
      <c r="W494" s="3">
        <v>42340</v>
      </c>
      <c r="X494" s="2">
        <v>2.8894000000000002</v>
      </c>
      <c r="Y494" s="2">
        <f t="shared" si="9"/>
        <v>-4.4981921486459786E-4</v>
      </c>
    </row>
    <row r="495" spans="23:25" x14ac:dyDescent="0.25">
      <c r="W495" s="3">
        <v>42339</v>
      </c>
      <c r="X495" s="2">
        <v>2.8906999999999998</v>
      </c>
      <c r="Y495" s="2">
        <f t="shared" si="9"/>
        <v>-7.9593839097498557E-3</v>
      </c>
    </row>
    <row r="496" spans="23:25" x14ac:dyDescent="0.25">
      <c r="W496" s="3">
        <v>42338</v>
      </c>
      <c r="X496" s="2">
        <v>2.9138000000000002</v>
      </c>
      <c r="Y496" s="2">
        <f t="shared" si="9"/>
        <v>-3.9047831769006051E-3</v>
      </c>
    </row>
    <row r="497" spans="23:25" x14ac:dyDescent="0.25">
      <c r="W497" s="3">
        <v>42335</v>
      </c>
      <c r="X497" s="2">
        <v>2.9252000000000002</v>
      </c>
      <c r="Y497" s="2">
        <f t="shared" si="9"/>
        <v>1.7449921455267821E-3</v>
      </c>
    </row>
    <row r="498" spans="23:25" x14ac:dyDescent="0.25">
      <c r="W498" s="3">
        <v>42334</v>
      </c>
      <c r="X498" s="2">
        <v>2.9201000000000001</v>
      </c>
      <c r="Y498" s="2">
        <f t="shared" si="9"/>
        <v>1.0880526029949137E-2</v>
      </c>
    </row>
    <row r="499" spans="23:25" x14ac:dyDescent="0.25">
      <c r="W499" s="3">
        <v>42333</v>
      </c>
      <c r="X499" s="2">
        <v>2.8885000000000001</v>
      </c>
      <c r="Y499" s="2">
        <f t="shared" si="9"/>
        <v>3.8849818193050479E-3</v>
      </c>
    </row>
    <row r="500" spans="23:25" x14ac:dyDescent="0.25">
      <c r="W500" s="3">
        <v>42332</v>
      </c>
      <c r="X500" s="2">
        <v>2.8773</v>
      </c>
      <c r="Y500" s="2">
        <f t="shared" si="9"/>
        <v>9.3228559810845015E-3</v>
      </c>
    </row>
    <row r="501" spans="23:25" x14ac:dyDescent="0.25">
      <c r="W501" s="3">
        <v>42331</v>
      </c>
      <c r="X501" s="2">
        <v>2.8506</v>
      </c>
      <c r="Y501" s="2">
        <f t="shared" si="9"/>
        <v>7.6415549236938194E-3</v>
      </c>
    </row>
    <row r="502" spans="23:25" x14ac:dyDescent="0.25">
      <c r="W502" s="3">
        <v>42328</v>
      </c>
      <c r="X502" s="2">
        <v>2.8289</v>
      </c>
      <c r="Y502" s="2">
        <f t="shared" si="9"/>
        <v>-4.936714423285804E-3</v>
      </c>
    </row>
    <row r="503" spans="23:25" x14ac:dyDescent="0.25">
      <c r="W503" s="3">
        <v>42327</v>
      </c>
      <c r="X503" s="2">
        <v>2.8429000000000002</v>
      </c>
      <c r="Y503" s="2">
        <f t="shared" si="9"/>
        <v>-6.9056448295937226E-3</v>
      </c>
    </row>
    <row r="504" spans="23:25" x14ac:dyDescent="0.25">
      <c r="W504" s="3">
        <v>42326</v>
      </c>
      <c r="X504" s="2">
        <v>2.8626</v>
      </c>
      <c r="Y504" s="2">
        <f t="shared" si="9"/>
        <v>-2.2680889741111552E-3</v>
      </c>
    </row>
    <row r="505" spans="23:25" x14ac:dyDescent="0.25">
      <c r="W505" s="3">
        <v>42325</v>
      </c>
      <c r="X505" s="2">
        <v>2.8691</v>
      </c>
      <c r="Y505" s="2">
        <f t="shared" si="9"/>
        <v>-4.9717616535759597E-3</v>
      </c>
    </row>
    <row r="506" spans="23:25" x14ac:dyDescent="0.25">
      <c r="W506" s="3">
        <v>42324</v>
      </c>
      <c r="X506" s="2">
        <v>2.8834</v>
      </c>
      <c r="Y506" s="2">
        <f t="shared" si="9"/>
        <v>7.0302729259873291E-3</v>
      </c>
    </row>
    <row r="507" spans="23:25" x14ac:dyDescent="0.25">
      <c r="W507" s="3">
        <v>42321</v>
      </c>
      <c r="X507" s="2">
        <v>2.8632</v>
      </c>
      <c r="Y507" s="2">
        <f t="shared" si="9"/>
        <v>-6.6337310185457391E-4</v>
      </c>
    </row>
    <row r="508" spans="23:25" x14ac:dyDescent="0.25">
      <c r="W508" s="3">
        <v>42320</v>
      </c>
      <c r="X508" s="2">
        <v>2.8651</v>
      </c>
      <c r="Y508" s="2">
        <f t="shared" si="9"/>
        <v>-3.3450674070800135E-3</v>
      </c>
    </row>
    <row r="509" spans="23:25" x14ac:dyDescent="0.25">
      <c r="W509" s="3">
        <v>42319</v>
      </c>
      <c r="X509" s="2">
        <v>2.8746999999999998</v>
      </c>
      <c r="Y509" s="2">
        <f t="shared" si="9"/>
        <v>-1.4435946232941706E-2</v>
      </c>
    </row>
    <row r="510" spans="23:25" x14ac:dyDescent="0.25">
      <c r="W510" s="3">
        <v>42318</v>
      </c>
      <c r="X510" s="2">
        <v>2.9165000000000001</v>
      </c>
      <c r="Y510" s="2">
        <f t="shared" si="9"/>
        <v>-1.3705672866718085E-3</v>
      </c>
    </row>
    <row r="511" spans="23:25" x14ac:dyDescent="0.25">
      <c r="W511" s="3">
        <v>42317</v>
      </c>
      <c r="X511" s="2">
        <v>2.9205000000000001</v>
      </c>
      <c r="Y511" s="2">
        <f t="shared" si="9"/>
        <v>7.5357953829962914E-4</v>
      </c>
    </row>
    <row r="512" spans="23:25" x14ac:dyDescent="0.25">
      <c r="W512" s="3">
        <v>42314</v>
      </c>
      <c r="X512" s="2">
        <v>2.9182999999999999</v>
      </c>
      <c r="Y512" s="2">
        <f t="shared" si="9"/>
        <v>2.0109702503229496E-2</v>
      </c>
    </row>
    <row r="513" spans="23:25" x14ac:dyDescent="0.25">
      <c r="W513" s="3">
        <v>42313</v>
      </c>
      <c r="X513" s="2">
        <v>2.8601999999999999</v>
      </c>
      <c r="Y513" s="2">
        <f t="shared" si="9"/>
        <v>-9.7847365928011151E-4</v>
      </c>
    </row>
    <row r="514" spans="23:25" x14ac:dyDescent="0.25">
      <c r="W514" s="3">
        <v>42312</v>
      </c>
      <c r="X514" s="2">
        <v>2.863</v>
      </c>
      <c r="Y514" s="2">
        <f t="shared" si="9"/>
        <v>1.1840694880166255E-2</v>
      </c>
    </row>
    <row r="515" spans="23:25" x14ac:dyDescent="0.25">
      <c r="W515" s="3">
        <v>42311</v>
      </c>
      <c r="X515" s="2">
        <v>2.8292999999999999</v>
      </c>
      <c r="Y515" s="2">
        <f t="shared" si="9"/>
        <v>1.7687849524491285E-3</v>
      </c>
    </row>
    <row r="516" spans="23:25" x14ac:dyDescent="0.25">
      <c r="W516" s="3">
        <v>42310</v>
      </c>
      <c r="X516" s="2">
        <v>2.8243</v>
      </c>
      <c r="Y516" s="2">
        <f t="shared" si="9"/>
        <v>-3.1609273519093165E-2</v>
      </c>
    </row>
    <row r="517" spans="23:25" x14ac:dyDescent="0.25">
      <c r="W517" s="3">
        <v>42307</v>
      </c>
      <c r="X517" s="2">
        <v>2.915</v>
      </c>
      <c r="Y517" s="2">
        <f t="shared" si="9"/>
        <v>-7.3485761779814784E-3</v>
      </c>
    </row>
    <row r="518" spans="23:25" x14ac:dyDescent="0.25">
      <c r="W518" s="3">
        <v>42306</v>
      </c>
      <c r="X518" s="2">
        <v>2.9365000000000001</v>
      </c>
      <c r="Y518" s="2">
        <f t="shared" ref="Y518:Y579" si="10">LN(X518/X519)</f>
        <v>4.2658540929050972E-3</v>
      </c>
    </row>
    <row r="519" spans="23:25" x14ac:dyDescent="0.25">
      <c r="W519" s="3">
        <v>42305</v>
      </c>
      <c r="X519" s="2">
        <v>2.9239999999999999</v>
      </c>
      <c r="Y519" s="2">
        <f t="shared" si="10"/>
        <v>6.7601444755335258E-3</v>
      </c>
    </row>
    <row r="520" spans="23:25" x14ac:dyDescent="0.25">
      <c r="W520" s="3">
        <v>42304</v>
      </c>
      <c r="X520" s="2">
        <v>2.9043000000000001</v>
      </c>
      <c r="Y520" s="2">
        <f t="shared" si="10"/>
        <v>4.9704979624478705E-3</v>
      </c>
    </row>
    <row r="521" spans="23:25" x14ac:dyDescent="0.25">
      <c r="W521" s="3">
        <v>42303</v>
      </c>
      <c r="X521" s="2">
        <v>2.8898999999999999</v>
      </c>
      <c r="Y521" s="2">
        <f t="shared" si="10"/>
        <v>-6.243660221722327E-3</v>
      </c>
    </row>
    <row r="522" spans="23:25" x14ac:dyDescent="0.25">
      <c r="W522" s="3">
        <v>42300</v>
      </c>
      <c r="X522" s="2">
        <v>2.9079999999999999</v>
      </c>
      <c r="Y522" s="2">
        <f t="shared" si="10"/>
        <v>1.2108779674120339E-2</v>
      </c>
    </row>
    <row r="523" spans="23:25" x14ac:dyDescent="0.25">
      <c r="W523" s="3">
        <v>42299</v>
      </c>
      <c r="X523" s="2">
        <v>2.8730000000000002</v>
      </c>
      <c r="Y523" s="2">
        <f t="shared" si="10"/>
        <v>-7.9046313680316092E-3</v>
      </c>
    </row>
    <row r="524" spans="23:25" x14ac:dyDescent="0.25">
      <c r="W524" s="3">
        <v>42298</v>
      </c>
      <c r="X524" s="2">
        <v>2.8957999999999999</v>
      </c>
      <c r="Y524" s="2">
        <f t="shared" si="10"/>
        <v>-1.6562007788283124E-3</v>
      </c>
    </row>
    <row r="525" spans="23:25" x14ac:dyDescent="0.25">
      <c r="W525" s="3">
        <v>42297</v>
      </c>
      <c r="X525" s="2">
        <v>2.9005999999999998</v>
      </c>
      <c r="Y525" s="2">
        <f t="shared" si="10"/>
        <v>-1.7567129881567434E-3</v>
      </c>
    </row>
    <row r="526" spans="23:25" x14ac:dyDescent="0.25">
      <c r="W526" s="3">
        <v>42296</v>
      </c>
      <c r="X526" s="2">
        <v>2.9056999999999999</v>
      </c>
      <c r="Y526" s="2">
        <f t="shared" si="10"/>
        <v>4.8643429881642759E-3</v>
      </c>
    </row>
    <row r="527" spans="23:25" x14ac:dyDescent="0.25">
      <c r="W527" s="3">
        <v>42293</v>
      </c>
      <c r="X527" s="2">
        <v>2.8915999999999999</v>
      </c>
      <c r="Y527" s="2">
        <f t="shared" si="10"/>
        <v>4.2975043613210267E-3</v>
      </c>
    </row>
    <row r="528" spans="23:25" x14ac:dyDescent="0.25">
      <c r="W528" s="3">
        <v>42292</v>
      </c>
      <c r="X528" s="2">
        <v>2.8792</v>
      </c>
      <c r="Y528" s="2">
        <f t="shared" si="10"/>
        <v>-1.1945593455074564E-2</v>
      </c>
    </row>
    <row r="529" spans="23:25" x14ac:dyDescent="0.25">
      <c r="W529" s="3">
        <v>42291</v>
      </c>
      <c r="X529" s="2">
        <v>2.9138000000000002</v>
      </c>
      <c r="Y529" s="2">
        <f t="shared" si="10"/>
        <v>-1.5224311896853145E-2</v>
      </c>
    </row>
    <row r="530" spans="23:25" x14ac:dyDescent="0.25">
      <c r="W530" s="3">
        <v>42290</v>
      </c>
      <c r="X530" s="2">
        <v>2.9584999999999999</v>
      </c>
      <c r="Y530" s="2">
        <f t="shared" si="10"/>
        <v>1.0772707106873763E-2</v>
      </c>
    </row>
    <row r="531" spans="23:25" x14ac:dyDescent="0.25">
      <c r="W531" s="3">
        <v>42289</v>
      </c>
      <c r="X531" s="2">
        <v>2.9268000000000001</v>
      </c>
      <c r="Y531" s="2">
        <f t="shared" si="10"/>
        <v>5.3099592056957967E-3</v>
      </c>
    </row>
    <row r="532" spans="23:25" x14ac:dyDescent="0.25">
      <c r="W532" s="3">
        <v>42286</v>
      </c>
      <c r="X532" s="2">
        <v>2.9112999999999998</v>
      </c>
      <c r="Y532" s="2">
        <f t="shared" si="10"/>
        <v>6.1328747902857517E-3</v>
      </c>
    </row>
    <row r="533" spans="23:25" x14ac:dyDescent="0.25">
      <c r="W533" s="3">
        <v>42285</v>
      </c>
      <c r="X533" s="2">
        <v>2.8935</v>
      </c>
      <c r="Y533" s="2">
        <f t="shared" si="10"/>
        <v>-1.6044774929350501E-2</v>
      </c>
    </row>
    <row r="534" spans="23:25" x14ac:dyDescent="0.25">
      <c r="W534" s="3">
        <v>42284</v>
      </c>
      <c r="X534" s="2">
        <v>2.9403000000000001</v>
      </c>
      <c r="Y534" s="2">
        <f t="shared" si="10"/>
        <v>-6.0017473275012292E-3</v>
      </c>
    </row>
    <row r="535" spans="23:25" x14ac:dyDescent="0.25">
      <c r="W535" s="3">
        <v>42283</v>
      </c>
      <c r="X535" s="2">
        <v>2.9580000000000002</v>
      </c>
      <c r="Y535" s="2">
        <f t="shared" si="10"/>
        <v>-8.6507768057749804E-3</v>
      </c>
    </row>
    <row r="536" spans="23:25" x14ac:dyDescent="0.25">
      <c r="W536" s="3">
        <v>42282</v>
      </c>
      <c r="X536" s="2">
        <v>2.9836999999999998</v>
      </c>
      <c r="Y536" s="2">
        <f t="shared" si="10"/>
        <v>-2.6776466110587944E-3</v>
      </c>
    </row>
    <row r="537" spans="23:25" x14ac:dyDescent="0.25">
      <c r="W537" s="3">
        <v>42279</v>
      </c>
      <c r="X537" s="2">
        <v>2.9916999999999998</v>
      </c>
      <c r="Y537" s="2">
        <f t="shared" si="10"/>
        <v>-1.1697205779188685E-2</v>
      </c>
    </row>
    <row r="538" spans="23:25" x14ac:dyDescent="0.25">
      <c r="W538" s="3">
        <v>42278</v>
      </c>
      <c r="X538" s="2">
        <v>3.0268999999999999</v>
      </c>
      <c r="Y538" s="2">
        <f t="shared" si="10"/>
        <v>4.2957456257451443E-4</v>
      </c>
    </row>
    <row r="539" spans="23:25" x14ac:dyDescent="0.25">
      <c r="W539" s="3">
        <v>42277</v>
      </c>
      <c r="X539" s="2">
        <v>3.0255999999999998</v>
      </c>
      <c r="Y539" s="2">
        <f t="shared" si="10"/>
        <v>-3.7607671415557024E-3</v>
      </c>
    </row>
    <row r="540" spans="23:25" x14ac:dyDescent="0.25">
      <c r="W540" s="3">
        <v>42276</v>
      </c>
      <c r="X540" s="2">
        <v>3.0369999999999999</v>
      </c>
      <c r="Y540" s="2">
        <f t="shared" si="10"/>
        <v>-6.8909214432588614E-3</v>
      </c>
    </row>
    <row r="541" spans="23:25" x14ac:dyDescent="0.25">
      <c r="W541" s="3">
        <v>42275</v>
      </c>
      <c r="X541" s="2">
        <v>3.0579999999999998</v>
      </c>
      <c r="Y541" s="2">
        <f t="shared" si="10"/>
        <v>3.5051548507404177E-3</v>
      </c>
    </row>
    <row r="542" spans="23:25" x14ac:dyDescent="0.25">
      <c r="W542" s="3">
        <v>42272</v>
      </c>
      <c r="X542" s="2">
        <v>3.0472999999999999</v>
      </c>
      <c r="Y542" s="2">
        <f t="shared" si="10"/>
        <v>2.3655430421776536E-3</v>
      </c>
    </row>
    <row r="543" spans="23:25" x14ac:dyDescent="0.25">
      <c r="W543" s="3">
        <v>42271</v>
      </c>
      <c r="X543" s="2">
        <v>3.0400999999999998</v>
      </c>
      <c r="Y543" s="2">
        <f t="shared" si="10"/>
        <v>5.9226113866015786E-4</v>
      </c>
    </row>
    <row r="544" spans="23:25" x14ac:dyDescent="0.25">
      <c r="W544" s="3">
        <v>42270</v>
      </c>
      <c r="X544" s="2">
        <v>3.0383</v>
      </c>
      <c r="Y544" s="2">
        <f t="shared" si="10"/>
        <v>4.0565331091282448E-3</v>
      </c>
    </row>
    <row r="545" spans="23:25" x14ac:dyDescent="0.25">
      <c r="W545" s="3">
        <v>42269</v>
      </c>
      <c r="X545" s="2">
        <v>3.0259999999999998</v>
      </c>
      <c r="Y545" s="2">
        <f t="shared" si="10"/>
        <v>6.4982656891002036E-3</v>
      </c>
    </row>
    <row r="546" spans="23:25" x14ac:dyDescent="0.25">
      <c r="W546" s="3">
        <v>42268</v>
      </c>
      <c r="X546" s="2">
        <v>3.0064000000000002</v>
      </c>
      <c r="Y546" s="2">
        <f t="shared" si="10"/>
        <v>3.9922816419546534E-4</v>
      </c>
    </row>
    <row r="547" spans="23:25" x14ac:dyDescent="0.25">
      <c r="W547" s="3">
        <v>42265</v>
      </c>
      <c r="X547" s="2">
        <v>3.0051999999999999</v>
      </c>
      <c r="Y547" s="2">
        <f t="shared" si="10"/>
        <v>-2.4593717737093155E-3</v>
      </c>
    </row>
    <row r="548" spans="23:25" x14ac:dyDescent="0.25">
      <c r="W548" s="3">
        <v>42264</v>
      </c>
      <c r="X548" s="2">
        <v>3.0125999999999999</v>
      </c>
      <c r="Y548" s="2">
        <f t="shared" si="10"/>
        <v>4.7580319013703328E-3</v>
      </c>
    </row>
    <row r="549" spans="23:25" x14ac:dyDescent="0.25">
      <c r="W549" s="3">
        <v>42263</v>
      </c>
      <c r="X549" s="2">
        <v>2.9983</v>
      </c>
      <c r="Y549" s="2">
        <f t="shared" si="10"/>
        <v>-1.0451149356878735E-2</v>
      </c>
    </row>
    <row r="550" spans="23:25" x14ac:dyDescent="0.25">
      <c r="W550" s="3">
        <v>42262</v>
      </c>
      <c r="X550" s="2">
        <v>3.0297999999999998</v>
      </c>
      <c r="Y550" s="2">
        <f t="shared" si="10"/>
        <v>-9.297197341952607E-3</v>
      </c>
    </row>
    <row r="551" spans="23:25" x14ac:dyDescent="0.25">
      <c r="W551" s="3">
        <v>42261</v>
      </c>
      <c r="X551" s="2">
        <v>3.0581</v>
      </c>
      <c r="Y551" s="2">
        <f t="shared" si="10"/>
        <v>4.0302156485853644E-3</v>
      </c>
    </row>
    <row r="552" spans="23:25" x14ac:dyDescent="0.25">
      <c r="W552" s="3">
        <v>42258</v>
      </c>
      <c r="X552" s="2">
        <v>3.0457999999999998</v>
      </c>
      <c r="Y552" s="2">
        <f t="shared" si="10"/>
        <v>7.6131207290552373E-3</v>
      </c>
    </row>
    <row r="553" spans="23:25" x14ac:dyDescent="0.25">
      <c r="W553" s="3">
        <v>42257</v>
      </c>
      <c r="X553" s="2">
        <v>3.0226999999999999</v>
      </c>
      <c r="Y553" s="2">
        <f t="shared" si="10"/>
        <v>-4.5550646490949255E-3</v>
      </c>
    </row>
    <row r="554" spans="23:25" x14ac:dyDescent="0.25">
      <c r="W554" s="3">
        <v>42256</v>
      </c>
      <c r="X554" s="2">
        <v>3.0365000000000002</v>
      </c>
      <c r="Y554" s="2">
        <f t="shared" si="10"/>
        <v>8.3668659465695929E-3</v>
      </c>
    </row>
    <row r="555" spans="23:25" x14ac:dyDescent="0.25">
      <c r="W555" s="3">
        <v>42255</v>
      </c>
      <c r="X555" s="2">
        <v>3.0112000000000001</v>
      </c>
      <c r="Y555" s="2">
        <f t="shared" si="10"/>
        <v>-7.180587097860589E-3</v>
      </c>
    </row>
    <row r="556" spans="23:25" x14ac:dyDescent="0.25">
      <c r="W556" s="3">
        <v>42254</v>
      </c>
      <c r="X556" s="2">
        <v>3.0329000000000002</v>
      </c>
      <c r="Y556" s="2">
        <f t="shared" si="10"/>
        <v>8.0444032251976178E-3</v>
      </c>
    </row>
    <row r="557" spans="23:25" x14ac:dyDescent="0.25">
      <c r="W557" s="3">
        <v>42251</v>
      </c>
      <c r="X557" s="2">
        <v>3.0085999999999999</v>
      </c>
      <c r="Y557" s="2">
        <f t="shared" si="10"/>
        <v>1.2643577468582049E-2</v>
      </c>
    </row>
    <row r="558" spans="23:25" x14ac:dyDescent="0.25">
      <c r="W558" s="3">
        <v>42250</v>
      </c>
      <c r="X558" s="2">
        <v>2.9708000000000001</v>
      </c>
      <c r="Y558" s="2">
        <f t="shared" si="10"/>
        <v>9.9116214906306462E-3</v>
      </c>
    </row>
    <row r="559" spans="23:25" x14ac:dyDescent="0.25">
      <c r="W559" s="3">
        <v>42249</v>
      </c>
      <c r="X559" s="2">
        <v>2.9415</v>
      </c>
      <c r="Y559" s="2">
        <f t="shared" si="10"/>
        <v>3.6783529775042392E-3</v>
      </c>
    </row>
    <row r="560" spans="23:25" x14ac:dyDescent="0.25">
      <c r="W560" s="3">
        <v>42248</v>
      </c>
      <c r="X560" s="2">
        <v>2.9306999999999999</v>
      </c>
      <c r="Y560" s="2">
        <f t="shared" si="10"/>
        <v>5.4057884481787935E-3</v>
      </c>
    </row>
    <row r="561" spans="23:25" x14ac:dyDescent="0.25">
      <c r="W561" s="3">
        <v>42247</v>
      </c>
      <c r="X561" s="2">
        <v>2.9149000000000003</v>
      </c>
      <c r="Y561" s="2">
        <f t="shared" si="10"/>
        <v>-3.0144235479789747E-3</v>
      </c>
    </row>
    <row r="562" spans="23:25" x14ac:dyDescent="0.25">
      <c r="W562" s="3">
        <v>42244</v>
      </c>
      <c r="X562" s="2">
        <v>2.9237000000000002</v>
      </c>
      <c r="Y562" s="2">
        <f t="shared" si="10"/>
        <v>5.040557931605333E-3</v>
      </c>
    </row>
    <row r="563" spans="23:25" x14ac:dyDescent="0.25">
      <c r="W563" s="3">
        <v>42243</v>
      </c>
      <c r="X563" s="2">
        <v>2.9089999999999998</v>
      </c>
      <c r="Y563" s="2">
        <f t="shared" si="10"/>
        <v>-7.9095103417356569E-3</v>
      </c>
    </row>
    <row r="564" spans="23:25" x14ac:dyDescent="0.25">
      <c r="W564" s="3">
        <v>42242</v>
      </c>
      <c r="X564" s="2">
        <v>2.9321000000000002</v>
      </c>
      <c r="Y564" s="2">
        <f t="shared" si="10"/>
        <v>-2.7587163929287044E-3</v>
      </c>
    </row>
    <row r="565" spans="23:25" x14ac:dyDescent="0.25">
      <c r="W565" s="3">
        <v>42241</v>
      </c>
      <c r="X565" s="2">
        <v>2.9401999999999999</v>
      </c>
      <c r="Y565" s="2">
        <f t="shared" si="10"/>
        <v>-7.4796862019081516E-4</v>
      </c>
    </row>
    <row r="566" spans="23:25" x14ac:dyDescent="0.25">
      <c r="W566" s="3">
        <v>42240</v>
      </c>
      <c r="X566" s="2">
        <v>2.9424000000000001</v>
      </c>
      <c r="Y566" s="2">
        <f t="shared" si="10"/>
        <v>7.9844829959419793E-3</v>
      </c>
    </row>
    <row r="567" spans="23:25" x14ac:dyDescent="0.25">
      <c r="W567" s="3">
        <v>42237</v>
      </c>
      <c r="X567" s="2">
        <v>2.919</v>
      </c>
      <c r="Y567" s="2">
        <f t="shared" si="10"/>
        <v>1.0625718664152423E-3</v>
      </c>
    </row>
    <row r="568" spans="23:25" x14ac:dyDescent="0.25">
      <c r="W568" s="3">
        <v>42236</v>
      </c>
      <c r="X568" s="2">
        <v>2.9159000000000002</v>
      </c>
      <c r="Y568" s="2">
        <f t="shared" si="10"/>
        <v>-3.2527034652883955E-3</v>
      </c>
    </row>
    <row r="569" spans="23:25" x14ac:dyDescent="0.25">
      <c r="W569" s="3">
        <v>42235</v>
      </c>
      <c r="X569" s="2">
        <v>2.9253999999999998</v>
      </c>
      <c r="Y569" s="2">
        <f t="shared" si="10"/>
        <v>1.0342490871787889E-2</v>
      </c>
    </row>
    <row r="570" spans="23:25" x14ac:dyDescent="0.25">
      <c r="W570" s="3">
        <v>42234</v>
      </c>
      <c r="X570" s="2">
        <v>2.8952999999999998</v>
      </c>
      <c r="Y570" s="2">
        <f t="shared" si="10"/>
        <v>9.2994875392741431E-3</v>
      </c>
    </row>
    <row r="571" spans="23:25" x14ac:dyDescent="0.25">
      <c r="W571" s="3">
        <v>42233</v>
      </c>
      <c r="X571" s="2">
        <v>2.8685</v>
      </c>
      <c r="Y571" s="2">
        <f t="shared" si="10"/>
        <v>1.2170677911799346E-2</v>
      </c>
    </row>
    <row r="572" spans="23:25" x14ac:dyDescent="0.25">
      <c r="W572" s="3">
        <v>42230</v>
      </c>
      <c r="X572" s="2">
        <v>2.8338000000000001</v>
      </c>
      <c r="Y572" s="2">
        <f t="shared" si="10"/>
        <v>4.8107627269968192E-3</v>
      </c>
    </row>
    <row r="573" spans="23:25" x14ac:dyDescent="0.25">
      <c r="W573" s="3">
        <v>42229</v>
      </c>
      <c r="X573" s="2">
        <v>2.8201999999999998</v>
      </c>
      <c r="Y573" s="2">
        <f t="shared" si="10"/>
        <v>1.5472606827531878E-2</v>
      </c>
    </row>
    <row r="574" spans="23:25" x14ac:dyDescent="0.25">
      <c r="W574" s="3">
        <v>42228</v>
      </c>
      <c r="X574" s="2">
        <v>2.7768999999999999</v>
      </c>
      <c r="Y574" s="2">
        <f t="shared" si="10"/>
        <v>-9.7183486457454605E-4</v>
      </c>
    </row>
    <row r="575" spans="23:25" x14ac:dyDescent="0.25">
      <c r="W575" s="3">
        <v>42227</v>
      </c>
      <c r="X575" s="2">
        <v>2.7795999999999998</v>
      </c>
      <c r="Y575" s="2">
        <f t="shared" si="10"/>
        <v>3.5977046647976786E-5</v>
      </c>
    </row>
    <row r="576" spans="23:25" x14ac:dyDescent="0.25">
      <c r="W576" s="3">
        <v>42226</v>
      </c>
      <c r="X576" s="2">
        <v>2.7795000000000001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2.7757000000000001</v>
      </c>
      <c r="Y578" s="2">
        <f t="shared" si="10"/>
        <v>-4.0627808594109922E-3</v>
      </c>
    </row>
    <row r="579" spans="23:25" x14ac:dyDescent="0.25">
      <c r="W579" s="3">
        <v>42221</v>
      </c>
      <c r="X579" s="2">
        <v>2.7869999999999999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USDTWD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24</v>
      </c>
      <c r="W2" s="3">
        <f>D1</f>
        <v>43025</v>
      </c>
      <c r="AA2" s="2">
        <v>62</v>
      </c>
      <c r="AB2" s="2">
        <f ca="1">AVERAGE(OFFSET($X$5,0,0,AA2,1))</f>
        <v>30.220016129032263</v>
      </c>
      <c r="AC2" s="46">
        <f ca="1">STDEV(OFFSET($Y$5,0,0,AA2,1))*SQRT(250)</f>
        <v>2.7666092218299281E-2</v>
      </c>
      <c r="AD2" s="2">
        <f ca="1">MAX(OFFSET($X$5,0,0,AA2,1))</f>
        <v>30.433</v>
      </c>
      <c r="AE2" s="2">
        <f ca="1">MIN(OFFSET($X$5,0,0,AA2,1))</f>
        <v>30</v>
      </c>
      <c r="AF2" s="2">
        <f ca="1">AD2-AE2</f>
        <v>0.43299999999999983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30.244168000000016</v>
      </c>
      <c r="AC3" s="46">
        <f ca="1">STDEV(OFFSET($Y$5,0,0,AA3,1))*SQRT(250)</f>
        <v>3.0675193933955923E-2</v>
      </c>
      <c r="AD3" s="2">
        <f ca="1">MAX(OFFSET($X$5,0,0,AA3,1))</f>
        <v>30.587</v>
      </c>
      <c r="AE3" s="2">
        <f ca="1">MIN(OFFSET($X$5,0,0,AA3,1))</f>
        <v>30</v>
      </c>
      <c r="AF3" s="2">
        <f t="shared" ref="AF3:AF5" ca="1" si="1">AD3-AE3</f>
        <v>0.58699999999999974</v>
      </c>
    </row>
    <row r="4" spans="1:32" x14ac:dyDescent="0.25">
      <c r="D4"/>
      <c r="AA4" s="2">
        <v>185</v>
      </c>
      <c r="AB4" s="2">
        <f t="shared" ca="1" si="0"/>
        <v>30.381145945945953</v>
      </c>
      <c r="AC4" s="46">
        <f ca="1">STDEV(OFFSET($Y$5,0,0,AA4,1))*SQRT(250)</f>
        <v>3.938165974687409E-2</v>
      </c>
      <c r="AD4" s="2">
        <f ca="1">MAX(OFFSET($X$5,0,0,AA4,1))</f>
        <v>31.193999999999999</v>
      </c>
      <c r="AE4" s="2">
        <f ca="1">MIN(OFFSET($X$5,0,0,AA4,1))</f>
        <v>30</v>
      </c>
      <c r="AF4" s="2">
        <f t="shared" ca="1" si="1"/>
        <v>1.1939999999999991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30.186</v>
      </c>
      <c r="Y5" s="2">
        <f>LN(X5/X6)</f>
        <v>1.5582265896375974E-3</v>
      </c>
      <c r="AA5" s="2">
        <v>250</v>
      </c>
      <c r="AB5" s="2">
        <f t="shared" ca="1" si="0"/>
        <v>30.756595999999995</v>
      </c>
      <c r="AC5" s="46">
        <f ca="1">STDEV(OFFSET($Y$5,0,0,AA5,1))*SQRT(250)</f>
        <v>4.3652941991433859E-2</v>
      </c>
      <c r="AD5" s="2">
        <f ca="1">MAX(OFFSET($X$5,0,0,AA5,1))</f>
        <v>32.326000000000001</v>
      </c>
      <c r="AE5" s="2">
        <f ca="1">MIN(OFFSET($X$5,0,0,AA5,1))</f>
        <v>30</v>
      </c>
      <c r="AF5" s="2">
        <f t="shared" ca="1" si="1"/>
        <v>2.3260000000000005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30.183853651354902</v>
      </c>
      <c r="E6" s="128">
        <f ca="1">SUMIFS(INDIRECT("fincad_data!"&amp;E$3),fincad_data!$C:$C,$C6,fincad_data!$D:$D,$C6,fincad_data!$B:$B,$D$2,fincad_data!D:D,$C6,fincad_data!A:A,$D$1)</f>
        <v>30.059000000000001</v>
      </c>
      <c r="F6" s="129">
        <f ca="1">SUMIFS(INDIRECT("fincad_data!"&amp;F$3),fincad_data!$C:$C,$C6,fincad_data!$D:$D,$C6,fincad_data!$B:$B,$D$2,fincad_data!D:D,$C6,fincad_data!A:A,$D$1)</f>
        <v>4.80771803903167E-2</v>
      </c>
      <c r="G6" s="129">
        <f ca="1">SUMIFS(INDIRECT("fincad_data!"&amp;G$3),fincad_data!$C:$C,$C6,fincad_data!$D:$D,$C6,fincad_data!$B:$B,$D$2,fincad_data!D:D,$C6,fincad_data!A:A,$D$1)</f>
        <v>4.7262572692326303E-2</v>
      </c>
      <c r="H6" s="130">
        <f ca="1">SUMIFS(INDIRECT("fincad_data!"&amp;H$3),fincad_data!$C:$C,$C6,fincad_data!$D:$D,$C6,fincad_data!$B:$B,$D$2,fincad_data!D:D,$C6,fincad_data!A:A,$D$1)</f>
        <v>7.6894562319680297E-3</v>
      </c>
      <c r="I6" s="130">
        <f ca="1">SUMIFS(INDIRECT("fincad_data!"&amp;I$3),fincad_data!$C:$C,$C6,fincad_data!$D:$D,$C6,fincad_data!$B:$B,$D$2,fincad_data!D:D,$C6,fincad_data!A:A,$D$1)</f>
        <v>9.4355782940220793E-3</v>
      </c>
      <c r="J6" s="129">
        <f ca="1">SUMIFS(INDIRECT("fincad_data!"&amp;J$3),fincad_data!$C:$C,$C6,fincad_data!$D:$D,$C6,fincad_data!$B:$B,$D$2,fincad_data!D:D,$C6,fincad_data!A:A,$D$1)</f>
        <v>-1.695972729102168E-2</v>
      </c>
      <c r="K6" s="128">
        <f ca="1">SUMIFS(INDIRECT("fincad_data!"&amp;K$3),fincad_data!$C:$C,$C6,fincad_data!$D:$D,$C6,fincad_data!$B:$B,$D$2,fincad_data!D:D,$C6,fincad_data!A:A,$D$1)</f>
        <v>30.006604805342057</v>
      </c>
      <c r="L6" s="128">
        <f ca="1">SUMIFS(INDIRECT("fincad_data!"&amp;L$3),fincad_data!$C:$C,$C6,fincad_data!$D:$D,$C6,fincad_data!$B:$B,$D$2,fincad_data!D:D,$C6,fincad_data!A:A,$D$1)</f>
        <v>29.778027093913867</v>
      </c>
      <c r="W6" s="3">
        <v>43024</v>
      </c>
      <c r="X6" s="2">
        <v>30.138999999999999</v>
      </c>
      <c r="Y6" s="2">
        <f t="shared" ref="Y6:Y69" si="2">LN(X6/X7)</f>
        <v>-6.6357000687841441E-5</v>
      </c>
      <c r="AA6" s="2">
        <v>500</v>
      </c>
      <c r="AB6" s="2">
        <f t="shared" ca="1" si="0"/>
        <v>31.570671999999988</v>
      </c>
      <c r="AC6" s="46">
        <f ca="1">STDEV(OFFSET($Y$5,0,0,AA6,1))*SQRT(250)</f>
        <v>4.8468400276172025E-2</v>
      </c>
      <c r="AD6" s="2">
        <f ca="1">MAX(OFFSET($X$5,0,0,AA6,1))</f>
        <v>33.784999999999997</v>
      </c>
      <c r="AE6" s="2">
        <f ca="1">MIN(OFFSET($X$5,0,0,AA6,1))</f>
        <v>30</v>
      </c>
      <c r="AF6" s="2">
        <f ca="1">AD6-AE6</f>
        <v>3.7849999999999966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30.183853651354902</v>
      </c>
      <c r="E7" s="128">
        <f ca="1">SUMIFS(INDIRECT("fincad_data!"&amp;E$3),fincad_data!$C:$C,$C7,fincad_data!$D:$D,$C7,fincad_data!$B:$B,$D$2,fincad_data!D:D,$C7,fincad_data!A:A,$D$1)</f>
        <v>29.943000000000001</v>
      </c>
      <c r="F7" s="129">
        <f ca="1">SUMIFS(INDIRECT("fincad_data!"&amp;F$3),fincad_data!$C:$C,$C7,fincad_data!$D:$D,$C7,fincad_data!$B:$B,$D$2,fincad_data!D:D,$C7,fincad_data!A:A,$D$1)</f>
        <v>5.2108015361462701E-2</v>
      </c>
      <c r="G7" s="129">
        <f ca="1">SUMIFS(INDIRECT("fincad_data!"&amp;G$3),fincad_data!$C:$C,$C7,fincad_data!$D:$D,$C7,fincad_data!$B:$B,$D$2,fincad_data!D:D,$C7,fincad_data!A:A,$D$1)</f>
        <v>5.0629174299657097E-2</v>
      </c>
      <c r="H7" s="130">
        <f ca="1">SUMIFS(INDIRECT("fincad_data!"&amp;H$3),fincad_data!$C:$C,$C7,fincad_data!$D:$D,$C7,fincad_data!$B:$B,$D$2,fincad_data!D:D,$C7,fincad_data!A:A,$D$1)</f>
        <v>1.09895379021558E-2</v>
      </c>
      <c r="I7" s="130">
        <f ca="1">SUMIFS(INDIRECT("fincad_data!"&amp;I$3),fincad_data!$C:$C,$C7,fincad_data!$D:$D,$C7,fincad_data!$B:$B,$D$2,fincad_data!D:D,$C7,fincad_data!A:A,$D$1)</f>
        <v>1.41665385466239E-2</v>
      </c>
      <c r="J7" s="129">
        <f ca="1">SUMIFS(INDIRECT("fincad_data!"&amp;J$3),fincad_data!$C:$C,$C7,fincad_data!$D:$D,$C7,fincad_data!$B:$B,$D$2,fincad_data!D:D,$C7,fincad_data!A:A,$D$1)</f>
        <v>-1.6355034573098559E-2</v>
      </c>
      <c r="K7" s="128">
        <f ca="1">SUMIFS(INDIRECT("fincad_data!"&amp;K$3),fincad_data!$C:$C,$C7,fincad_data!$D:$D,$C7,fincad_data!$B:$B,$D$2,fincad_data!D:D,$C7,fincad_data!A:A,$D$1)</f>
        <v>29.848172337248371</v>
      </c>
      <c r="L7" s="128">
        <f ca="1">SUMIFS(INDIRECT("fincad_data!"&amp;L$3),fincad_data!$C:$C,$C7,fincad_data!$D:$D,$C7,fincad_data!$B:$B,$D$2,fincad_data!D:D,$C7,fincad_data!A:A,$D$1)</f>
        <v>29.524736679747441</v>
      </c>
      <c r="W7" s="3">
        <v>43021</v>
      </c>
      <c r="X7" s="2">
        <v>30.140999999999998</v>
      </c>
      <c r="Y7" s="2">
        <f t="shared" si="2"/>
        <v>-2.1542089958629948E-3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30.183853651354902</v>
      </c>
      <c r="E8" s="128">
        <f ca="1">SUMIFS(INDIRECT("fincad_data!"&amp;E$3),fincad_data!$C:$C,$C8,fincad_data!$D:$D,$C8,fincad_data!$B:$B,$D$2,fincad_data!D:D,$C8,fincad_data!A:A,$D$1)</f>
        <v>29.832999999999998</v>
      </c>
      <c r="F8" s="129">
        <f ca="1">SUMIFS(INDIRECT("fincad_data!"&amp;F$3),fincad_data!$C:$C,$C8,fincad_data!$D:$D,$C8,fincad_data!$B:$B,$D$2,fincad_data!D:D,$C8,fincad_data!A:A,$D$1)</f>
        <v>5.5340909573839199E-2</v>
      </c>
      <c r="G8" s="129">
        <f ca="1">SUMIFS(INDIRECT("fincad_data!"&amp;G$3),fincad_data!$C:$C,$C8,fincad_data!$D:$D,$C8,fincad_data!$B:$B,$D$2,fincad_data!D:D,$C8,fincad_data!A:A,$D$1)</f>
        <v>5.3251549301602599E-2</v>
      </c>
      <c r="H8" s="130">
        <f ca="1">SUMIFS(INDIRECT("fincad_data!"&amp;H$3),fincad_data!$C:$C,$C8,fincad_data!$D:$D,$C8,fincad_data!$B:$B,$D$2,fincad_data!D:D,$C8,fincad_data!A:A,$D$1)</f>
        <v>1.37483348553348E-2</v>
      </c>
      <c r="I8" s="130">
        <f ca="1">SUMIFS(INDIRECT("fincad_data!"&amp;I$3),fincad_data!$C:$C,$C8,fincad_data!$D:$D,$C8,fincad_data!$B:$B,$D$2,fincad_data!D:D,$C8,fincad_data!A:A,$D$1)</f>
        <v>1.8178672684588899E-2</v>
      </c>
      <c r="J8" s="129">
        <f ca="1">SUMIFS(INDIRECT("fincad_data!"&amp;J$3),fincad_data!$C:$C,$C8,fincad_data!$D:$D,$C8,fincad_data!$B:$B,$D$2,fincad_data!D:D,$C8,fincad_data!A:A,$D$1)</f>
        <v>-1.5878685506515351E-2</v>
      </c>
      <c r="K8" s="128">
        <f ca="1">SUMIFS(INDIRECT("fincad_data!"&amp;K$3),fincad_data!$C:$C,$C8,fincad_data!$D:$D,$C8,fincad_data!$B:$B,$D$2,fincad_data!D:D,$C8,fincad_data!A:A,$D$1)</f>
        <v>29.701412707698793</v>
      </c>
      <c r="L8" s="128">
        <f ca="1">SUMIFS(INDIRECT("fincad_data!"&amp;L$3),fincad_data!$C:$C,$C8,fincad_data!$D:$D,$C8,fincad_data!$B:$B,$D$2,fincad_data!D:D,$C8,fincad_data!A:A,$D$1)</f>
        <v>29.300358375549724</v>
      </c>
      <c r="W8" s="3">
        <v>43020</v>
      </c>
      <c r="X8" s="2">
        <v>30.206</v>
      </c>
      <c r="Y8" s="2">
        <f t="shared" si="2"/>
        <v>-1.6208799301348773E-3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30.183853651354902</v>
      </c>
      <c r="E9" s="128">
        <f ca="1">SUMIFS(INDIRECT("fincad_data!"&amp;E$3),fincad_data!$C:$C,$C9,fincad_data!$D:$D,$C9,fincad_data!$B:$B,$D$2,fincad_data!D:D,$C9,fincad_data!A:A,$D$1)</f>
        <v>29.739000000000001</v>
      </c>
      <c r="F9" s="129">
        <f ca="1">SUMIFS(INDIRECT("fincad_data!"&amp;F$3),fincad_data!$C:$C,$C9,fincad_data!$D:$D,$C9,fincad_data!$B:$B,$D$2,fincad_data!D:D,$C9,fincad_data!A:A,$D$1)</f>
        <v>5.69823394433812E-2</v>
      </c>
      <c r="G9" s="129">
        <f ca="1">SUMIFS(INDIRECT("fincad_data!"&amp;G$3),fincad_data!$C:$C,$C9,fincad_data!$D:$D,$C9,fincad_data!$B:$B,$D$2,fincad_data!D:D,$C9,fincad_data!A:A,$D$1)</f>
        <v>5.4530121500789501E-2</v>
      </c>
      <c r="H9" s="130">
        <f ca="1">SUMIFS(INDIRECT("fincad_data!"&amp;H$3),fincad_data!$C:$C,$C9,fincad_data!$D:$D,$C9,fincad_data!$B:$B,$D$2,fincad_data!D:D,$C9,fincad_data!A:A,$D$1)</f>
        <v>1.59583299989021E-2</v>
      </c>
      <c r="I9" s="130">
        <f ca="1">SUMIFS(INDIRECT("fincad_data!"&amp;I$3),fincad_data!$C:$C,$C9,fincad_data!$D:$D,$C9,fincad_data!$B:$B,$D$2,fincad_data!D:D,$C9,fincad_data!A:A,$D$1)</f>
        <v>2.1436325125490197E-2</v>
      </c>
      <c r="J9" s="129">
        <f ca="1">SUMIFS(INDIRECT("fincad_data!"&amp;J$3),fincad_data!$C:$C,$C9,fincad_data!$D:$D,$C9,fincad_data!$B:$B,$D$2,fincad_data!D:D,$C9,fincad_data!A:A,$D$1)</f>
        <v>-1.5096179529579201E-2</v>
      </c>
      <c r="K9" s="128">
        <f ca="1">SUMIFS(INDIRECT("fincad_data!"&amp;K$3),fincad_data!$C:$C,$C9,fincad_data!$D:$D,$C9,fincad_data!$B:$B,$D$2,fincad_data!D:D,$C9,fincad_data!A:A,$D$1)</f>
        <v>29.576977461606113</v>
      </c>
      <c r="L9" s="128">
        <f ca="1">SUMIFS(INDIRECT("fincad_data!"&amp;L$3),fincad_data!$C:$C,$C9,fincad_data!$D:$D,$C9,fincad_data!$B:$B,$D$2,fincad_data!D:D,$C9,fincad_data!A:A,$D$1)</f>
        <v>29.114883883091167</v>
      </c>
      <c r="W9" s="3">
        <v>43019</v>
      </c>
      <c r="X9" s="2">
        <v>30.254999999999999</v>
      </c>
      <c r="Y9" s="2">
        <f t="shared" si="2"/>
        <v>-2.93734431231311E-3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30.183853651354902</v>
      </c>
      <c r="E10" s="128">
        <f ca="1">SUMIFS(INDIRECT("fincad_data!"&amp;E$3),fincad_data!$C:$C,$C10,fincad_data!$D:$D,$C10,fincad_data!$B:$B,$D$2,fincad_data!D:D,$C10,fincad_data!A:A,$D$1)</f>
        <v>29.510561828850001</v>
      </c>
      <c r="F10" s="129">
        <f ca="1">SUMIFS(INDIRECT("fincad_data!"&amp;F$3),fincad_data!$C:$C,$C10,fincad_data!$D:$D,$C10,fincad_data!$B:$B,$D$2,fincad_data!D:D,$C10,fincad_data!A:A,$D$1)</f>
        <v>6.05618994313925E-2</v>
      </c>
      <c r="G10" s="129">
        <f ca="1">SUMIFS(INDIRECT("fincad_data!"&amp;G$3),fincad_data!$C:$C,$C10,fincad_data!$D:$D,$C10,fincad_data!$B:$B,$D$2,fincad_data!D:D,$C10,fincad_data!A:A,$D$1)</f>
        <v>5.73811725965001E-2</v>
      </c>
      <c r="H10" s="130">
        <f ca="1">SUMIFS(INDIRECT("fincad_data!"&amp;H$3),fincad_data!$C:$C,$C10,fincad_data!$D:$D,$C10,fincad_data!$B:$B,$D$2,fincad_data!D:D,$C10,fincad_data!A:A,$D$1)</f>
        <v>2.35573444980882E-2</v>
      </c>
      <c r="I10" s="130">
        <f ca="1">SUMIFS(INDIRECT("fincad_data!"&amp;I$3),fincad_data!$C:$C,$C10,fincad_data!$D:$D,$C10,fincad_data!$B:$B,$D$2,fincad_data!D:D,$C10,fincad_data!A:A,$D$1)</f>
        <v>3.1336275340479898E-2</v>
      </c>
      <c r="J10" s="129">
        <f ca="1">SUMIFS(INDIRECT("fincad_data!"&amp;J$3),fincad_data!$C:$C,$C10,fincad_data!$D:$D,$C10,fincad_data!$B:$B,$D$2,fincad_data!D:D,$C10,fincad_data!A:A,$D$1)</f>
        <v>-1.15783689283111E-2</v>
      </c>
      <c r="K10" s="128">
        <f ca="1">SUMIFS(INDIRECT("fincad_data!"&amp;K$3),fincad_data!$C:$C,$C10,fincad_data!$D:$D,$C10,fincad_data!$B:$B,$D$2,fincad_data!D:D,$C10,fincad_data!A:A,$D$1)</f>
        <v>29.282773161552839</v>
      </c>
      <c r="L10" s="128">
        <f ca="1">SUMIFS(INDIRECT("fincad_data!"&amp;L$3),fincad_data!$C:$C,$C10,fincad_data!$D:$D,$C10,fincad_data!$B:$B,$D$2,fincad_data!D:D,$C10,fincad_data!A:A,$D$1)</f>
        <v>28.613908513115703</v>
      </c>
      <c r="W10" s="3">
        <v>43018</v>
      </c>
      <c r="X10" s="2">
        <v>30.344000000000001</v>
      </c>
      <c r="Y10" s="2">
        <f t="shared" si="2"/>
        <v>-1.778012387671567E-3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30.398</v>
      </c>
      <c r="Y11" s="2">
        <f t="shared" si="2"/>
        <v>2.9611594800734169E-4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30.388999999999999</v>
      </c>
      <c r="Y12" s="2">
        <f t="shared" si="2"/>
        <v>1.4159877232126632E-3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30.346</v>
      </c>
      <c r="Y13" s="2">
        <f t="shared" si="2"/>
        <v>-9.2226620502872364E-4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1.9189164050605507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30.373999999999999</v>
      </c>
      <c r="Y14" s="2">
        <f t="shared" si="2"/>
        <v>-1.6776595655127254E-3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0.45164151350661857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30.425000000000001</v>
      </c>
      <c r="Y15" s="2">
        <f t="shared" si="2"/>
        <v>-2.6290709671952827E-4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1.1547896192560969</v>
      </c>
      <c r="F16" s="123">
        <f ca="1">SUMIFS(INDIRECT("fincad_data!"&amp;$B16),fincad_data!$C:$C,$C16,fincad_data!$D:$D,F$13,fincad_data!$B:$B,$D$2,fincad_data!$A:$A,$D$1)</f>
        <v>2.2277511139033477</v>
      </c>
      <c r="G16" s="123"/>
      <c r="H16" s="123"/>
      <c r="I16" s="123"/>
      <c r="K16" s="159">
        <f ca="1">E16/$F16</f>
        <v>0.51836563431573635</v>
      </c>
      <c r="L16" s="159">
        <f ca="1">(F16-E16)/$F16</f>
        <v>0.48163436568426371</v>
      </c>
      <c r="M16" s="123"/>
      <c r="N16" s="123"/>
      <c r="O16" s="123"/>
      <c r="S16" s="17"/>
      <c r="W16" s="3">
        <v>43010</v>
      </c>
      <c r="X16" s="2">
        <v>30.433</v>
      </c>
      <c r="Y16" s="2">
        <f t="shared" si="2"/>
        <v>3.5880677762530032E-3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0.79943880013856927</v>
      </c>
      <c r="F17" s="124">
        <f ca="1">SUMIFS(INDIRECT("fincad_data!"&amp;$B17),fincad_data!$C:$C,$C16,fincad_data!$D:$D,F$13,fincad_data!$B:$B,$D$2,fincad_data!$A:$A,$D$1)</f>
        <v>0.56389239260552304</v>
      </c>
      <c r="G17" s="124"/>
      <c r="H17" s="124"/>
      <c r="I17" s="124"/>
      <c r="K17" s="160">
        <f ca="1">E17/$F17</f>
        <v>1.4177151715856278</v>
      </c>
      <c r="L17" s="160">
        <f ca="1">(F17-E17)/$F17</f>
        <v>-0.41771517158562776</v>
      </c>
      <c r="M17" s="124"/>
      <c r="N17" s="124"/>
      <c r="O17" s="124"/>
      <c r="S17" s="17"/>
      <c r="W17" s="3">
        <v>43007</v>
      </c>
      <c r="X17" s="2">
        <v>30.324000000000002</v>
      </c>
      <c r="Y17" s="2">
        <f t="shared" si="2"/>
        <v>-2.0424978275171719E-3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1.104875007226509</v>
      </c>
      <c r="F18" s="123">
        <f ca="1">SUMIFS(INDIRECT("fincad_data!"&amp;$B18),fincad_data!$C:$C,$C18,fincad_data!$D:$D,F$13,fincad_data!$B:$B,$D$2,fincad_data!$A:$A,$D$1)</f>
        <v>1.3027394327434632</v>
      </c>
      <c r="G18" s="123">
        <f ca="1">SUMIFS(INDIRECT("fincad_data!"&amp;$B18),fincad_data!$C:$C,$C18,fincad_data!$D:$D,G$13,fincad_data!$B:$B,$D$2,fincad_data!$A:$A,$D$1)</f>
        <v>2.4179126444664081</v>
      </c>
      <c r="H18" s="123"/>
      <c r="I18" s="123"/>
      <c r="K18" s="159">
        <f ca="1">E18/$G18</f>
        <v>0.45695406314827225</v>
      </c>
      <c r="L18" s="159">
        <f ca="1">(F18-E18)/$G18</f>
        <v>8.18327436145318E-2</v>
      </c>
      <c r="M18" s="159">
        <f ca="1">(G18-F18)/$G18</f>
        <v>0.46121319323719595</v>
      </c>
      <c r="N18" s="123"/>
      <c r="O18" s="123"/>
      <c r="W18" s="3">
        <v>43006</v>
      </c>
      <c r="X18" s="2">
        <v>30.385999999999999</v>
      </c>
      <c r="Y18" s="2">
        <f t="shared" si="2"/>
        <v>2.3063500717920493E-3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0.87229424191863103</v>
      </c>
      <c r="F19" s="124">
        <f ca="1">SUMIFS(INDIRECT("fincad_data!"&amp;$B19),fincad_data!$C:$C,$C18,fincad_data!$D:$D,F$13,fincad_data!$B:$B,$D$2,fincad_data!$A:$A,$D$1)</f>
        <v>0.73867268731650904</v>
      </c>
      <c r="G19" s="124">
        <f ca="1">SUMIFS(INDIRECT("fincad_data!"&amp;$B19),fincad_data!$C:$C,$C18,fincad_data!$D:$D,G$13,fincad_data!$B:$B,$D$2,fincad_data!$A:$A,$D$1)</f>
        <v>0.63937596818460163</v>
      </c>
      <c r="H19" s="124"/>
      <c r="I19" s="124"/>
      <c r="K19" s="160">
        <f ca="1">E19/$G19</f>
        <v>1.3642900035723282</v>
      </c>
      <c r="L19" s="160">
        <f ca="1">(F19-E19)/$G19</f>
        <v>-0.20898745222082318</v>
      </c>
      <c r="M19" s="160">
        <f ca="1">(G19-F19)/$G19</f>
        <v>-0.15530255135150514</v>
      </c>
      <c r="N19" s="124"/>
      <c r="O19" s="124"/>
      <c r="W19" s="3">
        <v>43005</v>
      </c>
      <c r="X19" s="2">
        <v>30.315999999999999</v>
      </c>
      <c r="Y19" s="2">
        <f t="shared" si="2"/>
        <v>2.0141658754979489E-3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1.0652714815335191</v>
      </c>
      <c r="F20" s="123">
        <f ca="1">SUMIFS(INDIRECT("fincad_data!"&amp;$B20),fincad_data!$C:$C,$C20,fincad_data!$D:$D,F$13,fincad_data!$B:$B,$D$2,fincad_data!$A:$A,$D$1)</f>
        <v>1.1835658927615209</v>
      </c>
      <c r="G20" s="123">
        <f ca="1">SUMIFS(INDIRECT("fincad_data!"&amp;$B20),fincad_data!$C:$C,$C20,fincad_data!$D:$D,G$13,fincad_data!$B:$B,$D$2,fincad_data!$A:$A,$D$1)</f>
        <v>1.4184168915491298</v>
      </c>
      <c r="H20" s="123">
        <f ca="1">SUMIFS(INDIRECT("fincad_data!"&amp;$B20),fincad_data!$C:$C,$C20,fincad_data!$D:$D,H$13,fincad_data!$B:$B,$D$2,fincad_data!$A:$A,$D$1)</f>
        <v>2.5238933806490667</v>
      </c>
      <c r="I20" s="123"/>
      <c r="K20" s="159">
        <f ca="1">E20/$H20</f>
        <v>0.42207467625259376</v>
      </c>
      <c r="L20" s="159">
        <f ca="1">(F20-E20)/$H20</f>
        <v>4.6869813176331619E-2</v>
      </c>
      <c r="M20" s="159">
        <f ca="1">(G20-F20)/$H20</f>
        <v>9.3051077588393413E-2</v>
      </c>
      <c r="N20" s="159">
        <f ca="1">(H20-G20)/$H20</f>
        <v>0.43800443298268121</v>
      </c>
      <c r="O20" s="123"/>
      <c r="W20" s="3">
        <v>43004</v>
      </c>
      <c r="X20" s="2">
        <v>30.254999999999999</v>
      </c>
      <c r="Y20" s="2">
        <f t="shared" si="2"/>
        <v>2.3163478258953606E-3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0.91358414863661774</v>
      </c>
      <c r="F21" s="124">
        <f ca="1">SUMIFS(INDIRECT("fincad_data!"&amp;$B21),fincad_data!$C:$C,$C20,fincad_data!$D:$D,F$13,fincad_data!$B:$B,$D$2,fincad_data!$A:$A,$D$1)</f>
        <v>0.81648052272305072</v>
      </c>
      <c r="G21" s="124">
        <f ca="1">SUMIFS(INDIRECT("fincad_data!"&amp;$B21),fincad_data!$C:$C,$C20,fincad_data!$D:$D,G$13,fincad_data!$B:$B,$D$2,fincad_data!$A:$A,$D$1)</f>
        <v>0.72118410972229907</v>
      </c>
      <c r="H21" s="124">
        <f ca="1">SUMIFS(INDIRECT("fincad_data!"&amp;$B21),fincad_data!$C:$C,$C20,fincad_data!$D:$D,H$13,fincad_data!$B:$B,$D$2,fincad_data!$A:$A,$D$1)</f>
        <v>0.68746448583710806</v>
      </c>
      <c r="I21" s="124"/>
      <c r="K21" s="160">
        <f ca="1">E21/$H21</f>
        <v>1.3289183186301901</v>
      </c>
      <c r="L21" s="160">
        <f ca="1">(F21-E21)/$H21</f>
        <v>-0.14124893418359846</v>
      </c>
      <c r="M21" s="160">
        <f ca="1">(G21-F21)/$H21</f>
        <v>-0.13862012505956817</v>
      </c>
      <c r="N21" s="160">
        <f ca="1">(H21-G21)/$H21</f>
        <v>-4.9049259387023432E-2</v>
      </c>
      <c r="O21" s="124"/>
      <c r="W21" s="3">
        <v>43003</v>
      </c>
      <c r="X21" s="2">
        <v>30.184999999999999</v>
      </c>
      <c r="Y21" s="2">
        <f t="shared" si="2"/>
        <v>4.6391411793631295E-4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1.0354596442728359</v>
      </c>
      <c r="F22" s="123">
        <f ca="1">SUMIFS(INDIRECT("fincad_data!"&amp;$B22),fincad_data!$C:$C,$C22,fincad_data!$D:$D,F$13,fincad_data!$B:$B,$D$2,fincad_data!$A:$A,$D$1)</f>
        <v>1.0735616938598549</v>
      </c>
      <c r="G22" s="123">
        <f ca="1">SUMIFS(INDIRECT("fincad_data!"&amp;$B22),fincad_data!$C:$C,$C22,fincad_data!$D:$D,G$13,fincad_data!$B:$B,$D$2,fincad_data!$A:$A,$D$1)</f>
        <v>1.1095683773650116</v>
      </c>
      <c r="H22" s="123">
        <f ca="1">SUMIFS(INDIRECT("fincad_data!"&amp;$B22),fincad_data!$C:$C,$C22,fincad_data!$D:$D,H$13,fincad_data!$B:$B,$D$2,fincad_data!$A:$A,$D$1)</f>
        <v>1.154281176576524</v>
      </c>
      <c r="I22" s="123">
        <f ca="1">SUMIFS(INDIRECT("fincad_data!"&amp;$B22),fincad_data!$C:$C,$C22,fincad_data!$D:$D,I$13,fincad_data!$B:$B,$D$2,fincad_data!$A:$A,$D$1)</f>
        <v>2.7501676152873311</v>
      </c>
      <c r="K22" s="159">
        <f ca="1">E22/$I22</f>
        <v>0.37650783120164605</v>
      </c>
      <c r="L22" s="159">
        <f ca="1">(F22-E22)/$I22</f>
        <v>1.3854446316370504E-2</v>
      </c>
      <c r="M22" s="159">
        <f ca="1">(G22-F22)/$I22</f>
        <v>1.3092541452748793E-2</v>
      </c>
      <c r="N22" s="159">
        <f ca="1">(H22-G22)/$I22</f>
        <v>1.6258208758974459E-2</v>
      </c>
      <c r="O22" s="159">
        <f ca="1">(I22-H22)/$I22</f>
        <v>0.58028697227026016</v>
      </c>
      <c r="W22" s="3">
        <v>43000</v>
      </c>
      <c r="X22" s="2">
        <v>30.170999999999999</v>
      </c>
      <c r="Y22" s="2">
        <f t="shared" si="2"/>
        <v>-1.6889378611154898E-3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0.96012030545171168</v>
      </c>
      <c r="F23" s="124">
        <f ca="1">SUMIFS(INDIRECT("fincad_data!"&amp;$B23),fincad_data!$C:$C,$C22,fincad_data!$D:$D,F$13,fincad_data!$B:$B,$D$2,fincad_data!$A:$A,$D$1)</f>
        <v>0.91360498738932006</v>
      </c>
      <c r="G23" s="124">
        <f ca="1">SUMIFS(INDIRECT("fincad_data!"&amp;$B23),fincad_data!$C:$C,$C22,fincad_data!$D:$D,G$13,fincad_data!$B:$B,$D$2,fincad_data!$A:$A,$D$1)</f>
        <v>0.85999558594830394</v>
      </c>
      <c r="H23" s="124">
        <f ca="1">SUMIFS(INDIRECT("fincad_data!"&amp;$B23),fincad_data!$C:$C,$C22,fincad_data!$D:$D,H$13,fincad_data!$B:$B,$D$2,fincad_data!$A:$A,$D$1)</f>
        <v>0.79579985729674463</v>
      </c>
      <c r="I23" s="124">
        <f ca="1">SUMIFS(INDIRECT("fincad_data!"&amp;$B23),fincad_data!$C:$C,$C22,fincad_data!$D:$D,I$13,fincad_data!$B:$B,$D$2,fincad_data!$A:$A,$D$1)</f>
        <v>0.71176934825121829</v>
      </c>
      <c r="K23" s="161">
        <f ca="1">E23/$I23</f>
        <v>1.3489205566531901</v>
      </c>
      <c r="L23" s="161">
        <f ca="1">(F23-E23)/$I23</f>
        <v>-6.5351673511478733E-2</v>
      </c>
      <c r="M23" s="161">
        <f ca="1">(G23-F23)/$I23</f>
        <v>-7.5318502507493099E-2</v>
      </c>
      <c r="N23" s="161">
        <f ca="1">(H23-G23)/$I23</f>
        <v>-9.0191757778394097E-2</v>
      </c>
      <c r="O23" s="161">
        <f ca="1">(I23-H23)/$I23</f>
        <v>-0.11805862285582415</v>
      </c>
      <c r="W23" s="3">
        <v>42999</v>
      </c>
      <c r="X23" s="2">
        <v>30.222000000000001</v>
      </c>
      <c r="Y23" s="2">
        <f t="shared" si="2"/>
        <v>2.6174122455530067E-3</v>
      </c>
    </row>
    <row r="24" spans="1:25" x14ac:dyDescent="0.25">
      <c r="A24" s="48"/>
      <c r="K24" s="16"/>
      <c r="W24" s="3">
        <v>42998</v>
      </c>
      <c r="X24" s="2">
        <v>30.143000000000001</v>
      </c>
      <c r="Y24" s="2">
        <f t="shared" si="2"/>
        <v>2.6543681100801901E-4</v>
      </c>
    </row>
    <row r="25" spans="1:25" x14ac:dyDescent="0.25">
      <c r="A25" s="48"/>
      <c r="C25" s="41" t="s">
        <v>32</v>
      </c>
      <c r="D25" s="40">
        <f ca="1">D6</f>
        <v>30.183853651354902</v>
      </c>
      <c r="L25" s="71"/>
      <c r="W25" s="3">
        <v>42997</v>
      </c>
      <c r="X25" s="2">
        <v>30.135000000000002</v>
      </c>
      <c r="Y25" s="2">
        <f t="shared" si="2"/>
        <v>1.3614705983211706E-3</v>
      </c>
    </row>
    <row r="26" spans="1:25" x14ac:dyDescent="0.25">
      <c r="A26" s="48"/>
      <c r="L26" s="2"/>
      <c r="W26" s="3">
        <v>42996</v>
      </c>
      <c r="X26" s="2">
        <v>30.094000000000001</v>
      </c>
      <c r="Y26" s="2">
        <f t="shared" si="2"/>
        <v>1.3966018297722003E-3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30.052</v>
      </c>
      <c r="Y27" s="2">
        <f t="shared" si="2"/>
        <v>-1.8949158775902841E-3</v>
      </c>
    </row>
    <row r="28" spans="1:25" x14ac:dyDescent="0.25">
      <c r="A28" s="48"/>
      <c r="C28" s="8" t="s">
        <v>30</v>
      </c>
      <c r="D28" s="29">
        <f ca="1">E6</f>
        <v>30.059000000000001</v>
      </c>
      <c r="L28" s="71"/>
      <c r="W28" s="3">
        <v>42992</v>
      </c>
      <c r="X28" s="2">
        <v>30.109000000000002</v>
      </c>
      <c r="Y28" s="2">
        <f t="shared" si="2"/>
        <v>1.728551439268865E-3</v>
      </c>
    </row>
    <row r="29" spans="1:25" x14ac:dyDescent="0.25">
      <c r="A29" s="48"/>
      <c r="C29" s="11" t="s">
        <v>14</v>
      </c>
      <c r="D29" s="30">
        <f ca="1">E7</f>
        <v>29.943000000000001</v>
      </c>
      <c r="W29" s="3">
        <v>42991</v>
      </c>
      <c r="X29" s="2">
        <v>30.056999999999999</v>
      </c>
      <c r="Y29" s="2">
        <f t="shared" si="2"/>
        <v>1.3650061214215228E-3</v>
      </c>
    </row>
    <row r="30" spans="1:25" x14ac:dyDescent="0.25">
      <c r="A30" s="48"/>
      <c r="C30" s="11" t="s">
        <v>8</v>
      </c>
      <c r="D30" s="30">
        <f ca="1">E8</f>
        <v>29.832999999999998</v>
      </c>
      <c r="L30" s="71"/>
      <c r="W30" s="3">
        <v>42990</v>
      </c>
      <c r="X30" s="2">
        <v>30.015999999999998</v>
      </c>
      <c r="Y30" s="2">
        <f t="shared" si="2"/>
        <v>9.9951690099669161E-5</v>
      </c>
    </row>
    <row r="31" spans="1:25" x14ac:dyDescent="0.25">
      <c r="A31" s="48"/>
      <c r="C31" s="11" t="s">
        <v>6</v>
      </c>
      <c r="D31" s="30">
        <f ca="1">E9</f>
        <v>29.739000000000001</v>
      </c>
      <c r="L31" s="1"/>
      <c r="W31" s="3">
        <v>42989</v>
      </c>
      <c r="X31" s="2">
        <v>30.013000000000002</v>
      </c>
      <c r="Y31" s="2">
        <f t="shared" si="2"/>
        <v>4.3323947155904147E-4</v>
      </c>
    </row>
    <row r="32" spans="1:25" x14ac:dyDescent="0.25">
      <c r="A32" s="48"/>
      <c r="B32" s="48"/>
      <c r="C32" s="18" t="s">
        <v>67</v>
      </c>
      <c r="D32" s="31">
        <f ca="1">E10</f>
        <v>29.510561828850001</v>
      </c>
      <c r="F32" s="4"/>
      <c r="G32" s="4"/>
      <c r="H32" s="4"/>
      <c r="L32" s="2"/>
      <c r="N32" s="74"/>
      <c r="W32" s="3">
        <v>42986</v>
      </c>
      <c r="X32" s="2">
        <v>30</v>
      </c>
      <c r="Y32" s="2">
        <f t="shared" si="2"/>
        <v>-9.9995000333324941E-5</v>
      </c>
    </row>
    <row r="33" spans="1:25" x14ac:dyDescent="0.25">
      <c r="A33" s="48"/>
      <c r="B33" s="48"/>
      <c r="L33" s="72"/>
      <c r="N33" s="75"/>
      <c r="W33" s="3">
        <v>42985</v>
      </c>
      <c r="X33" s="2">
        <v>30.003</v>
      </c>
      <c r="Y33" s="2">
        <f t="shared" si="2"/>
        <v>-2.0975885431538744E-3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30.065999999999999</v>
      </c>
      <c r="Y34" s="2">
        <f t="shared" si="2"/>
        <v>-9.9775505196267631E-5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Low / 
ATMF</v>
      </c>
      <c r="H35" s="103" t="s">
        <v>129</v>
      </c>
      <c r="I35" s="103" t="s">
        <v>130</v>
      </c>
      <c r="J35" s="103" t="str">
        <f ca="1">"ATMS"&amp;IF(D28&gt;D25,"+","-")&amp;"
Hist Range"</f>
        <v>ATMS-
Hist Range</v>
      </c>
      <c r="K35" s="104" t="s">
        <v>83</v>
      </c>
      <c r="N35" s="73"/>
      <c r="W35" s="3">
        <v>42983</v>
      </c>
      <c r="X35" s="2">
        <v>30.068999999999999</v>
      </c>
      <c r="Y35" s="2">
        <f t="shared" si="2"/>
        <v>7.9848292494751473E-4</v>
      </c>
    </row>
    <row r="36" spans="1:25" x14ac:dyDescent="0.25">
      <c r="A36" s="48"/>
      <c r="B36" s="48"/>
      <c r="C36" s="49" t="s">
        <v>30</v>
      </c>
      <c r="D36" s="105">
        <f ca="1">AC2</f>
        <v>2.7666092218299281E-2</v>
      </c>
      <c r="E36" s="106">
        <f ca="1">$D$25-$D$25*D36*SQRT(B39)/SQRT($B$42)</f>
        <v>29.767992504306534</v>
      </c>
      <c r="F36" s="106">
        <f ca="1">$D$25+$D$25*D36*SQRT(B39)/SQRT($B$42)</f>
        <v>30.599714798403269</v>
      </c>
      <c r="G36" s="106">
        <f ca="1">IF(D28&gt;$D$25,F36,E36)/D28</f>
        <v>0.99031878985683264</v>
      </c>
      <c r="H36" s="106">
        <f ca="1">(D28-$D$25)/($D$25*D36*SQRT(B39)/SQRT($B$42))</f>
        <v>-0.30022918043935232</v>
      </c>
      <c r="I36" s="106">
        <f ca="1">AF2</f>
        <v>0.43299999999999983</v>
      </c>
      <c r="J36" s="106">
        <f ca="1">$D$25+IF(D28&gt;$D$25,I36,I36*-1)</f>
        <v>29.750853651354902</v>
      </c>
      <c r="K36" s="107">
        <f ca="1">J36/D28</f>
        <v>0.9897486161001664</v>
      </c>
      <c r="L36" s="72"/>
      <c r="W36" s="3">
        <v>42982</v>
      </c>
      <c r="X36" s="2">
        <v>30.045000000000002</v>
      </c>
      <c r="Y36" s="2">
        <f t="shared" si="2"/>
        <v>-3.3282854340555316E-5</v>
      </c>
    </row>
    <row r="37" spans="1:25" x14ac:dyDescent="0.25">
      <c r="A37" s="48"/>
      <c r="B37" s="48"/>
      <c r="C37" s="50" t="s">
        <v>14</v>
      </c>
      <c r="D37" s="108">
        <f ca="1">AC3</f>
        <v>3.0675193933955923E-2</v>
      </c>
      <c r="E37" s="109">
        <f ca="1">$D$25-$D$25*D37*SQRT(B40)/SQRT($B$42)</f>
        <v>29.529146619076286</v>
      </c>
      <c r="F37" s="109">
        <f ca="1">$D$25+$D$25*D37*SQRT(B40)/SQRT($B$42)</f>
        <v>30.838560683633517</v>
      </c>
      <c r="G37" s="109">
        <f ca="1">IF(D29&gt;$D$25,F37,E37)/D29</f>
        <v>0.98617862669326006</v>
      </c>
      <c r="H37" s="109">
        <f ca="1">(D29-$D$25)/($D$25*D37*SQRT(B40)/SQRT($B$42))</f>
        <v>-0.36788004325636109</v>
      </c>
      <c r="I37" s="109">
        <f ca="1">AF3</f>
        <v>0.58699999999999974</v>
      </c>
      <c r="J37" s="109">
        <f ca="1">$D$25+IF(D29&gt;$D$25,I37,I37*-1)</f>
        <v>29.596853651354902</v>
      </c>
      <c r="K37" s="110">
        <f ca="1">J37/D29</f>
        <v>0.98843982404418063</v>
      </c>
      <c r="L37" s="73"/>
      <c r="W37" s="3">
        <v>42979</v>
      </c>
      <c r="X37" s="2">
        <v>30.045999999999999</v>
      </c>
      <c r="Y37" s="2">
        <f t="shared" si="2"/>
        <v>-4.0522193158240441E-3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3.938165974687409E-2</v>
      </c>
      <c r="E38" s="109">
        <f ca="1">$D$25-$D$25*D38*SQRT(B41)/SQRT($B$42)</f>
        <v>29.161303630389163</v>
      </c>
      <c r="F38" s="109">
        <f ca="1">$D$25+$D$25*D38*SQRT(B41)/SQRT($B$42)</f>
        <v>31.20640367232064</v>
      </c>
      <c r="G38" s="109">
        <f ca="1">IF(D30&gt;$D$25,F38,E38)/D30</f>
        <v>0.97748478632350633</v>
      </c>
      <c r="H38" s="109">
        <f ca="1">(D30-$D$25)/($D$25*D38*SQRT(B41)/SQRT($B$42))</f>
        <v>-0.34311637001732392</v>
      </c>
      <c r="I38" s="109">
        <f ca="1">AF4</f>
        <v>1.1939999999999991</v>
      </c>
      <c r="J38" s="109">
        <f ca="1">$D$25+IF(D30&gt;$D$25,I38,I38*-1)</f>
        <v>28.989853651354903</v>
      </c>
      <c r="K38" s="110">
        <f ca="1">J38/D30</f>
        <v>0.97173779543977823</v>
      </c>
      <c r="W38" s="3">
        <v>42978</v>
      </c>
      <c r="X38" s="2">
        <v>30.167999999999999</v>
      </c>
      <c r="Y38" s="2">
        <f t="shared" si="2"/>
        <v>1.2604068138461801E-3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4.3652941991433859E-2</v>
      </c>
      <c r="E39" s="109">
        <f ca="1">$D$25-$D$25*D39*SQRT(B42)/SQRT($B$42)</f>
        <v>28.866239638834376</v>
      </c>
      <c r="F39" s="109">
        <f ca="1">$D$25+$D$25*D39*SQRT(B42)/SQRT($B$42)</f>
        <v>31.501467663875427</v>
      </c>
      <c r="G39" s="109">
        <f ca="1">IF(D31&gt;$D$25,F39,E39)/D31</f>
        <v>0.9706526661567092</v>
      </c>
      <c r="H39" s="109">
        <f ca="1">(D31-$D$25)/($D$25*D39*SQRT(B42)/SQRT($B$42))</f>
        <v>-0.33762061356946238</v>
      </c>
      <c r="I39" s="109">
        <f ca="1">AF5</f>
        <v>2.3260000000000005</v>
      </c>
      <c r="J39" s="109">
        <f ca="1">$D$25+IF(D31&gt;$D$25,I39,I39*-1)</f>
        <v>27.857853651354901</v>
      </c>
      <c r="K39" s="110">
        <f ca="1">J39/D31</f>
        <v>0.93674480148474737</v>
      </c>
      <c r="L39" s="72"/>
      <c r="W39" s="3">
        <v>42977</v>
      </c>
      <c r="X39" s="2">
        <v>30.13</v>
      </c>
      <c r="Y39" s="2">
        <f t="shared" si="2"/>
        <v>-5.6406259272149758E-4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4.8468400276172025E-2</v>
      </c>
      <c r="E40" s="112">
        <f ca="1">$D$25-$D$25*D40*SQRT(B43)/SQRT($B$42)</f>
        <v>28.114911393162487</v>
      </c>
      <c r="F40" s="112">
        <f ca="1">$D$25+$D$25*D40*SQRT(B43)/SQRT($B$42)</f>
        <v>32.252795909547316</v>
      </c>
      <c r="G40" s="112">
        <f ca="1">IF(D32&gt;$D$25,F40,E40)/D32</f>
        <v>0.95270674805238365</v>
      </c>
      <c r="H40" s="112">
        <f ca="1">(D32-$D$25)/($D$25*D40*SQRT(B43)/SQRT($B$42))</f>
        <v>-0.32542803929827363</v>
      </c>
      <c r="I40" s="112">
        <f ca="1">AF6</f>
        <v>3.7849999999999966</v>
      </c>
      <c r="J40" s="112">
        <f ca="1">$D$25+IF(D32&gt;$D$25,I40,I40*-1)</f>
        <v>26.398853651354905</v>
      </c>
      <c r="K40" s="113">
        <f ca="1">J40/D32</f>
        <v>0.89455611873668095</v>
      </c>
      <c r="L40" s="72"/>
      <c r="W40" s="3">
        <v>42976</v>
      </c>
      <c r="X40" s="2">
        <v>30.146999999999998</v>
      </c>
      <c r="Y40" s="2">
        <f t="shared" si="2"/>
        <v>5.308736313668753E-4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30.131</v>
      </c>
      <c r="Y41" s="2">
        <f t="shared" si="2"/>
        <v>-2.684654347637142E-3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30.212</v>
      </c>
      <c r="Y42" s="2">
        <f t="shared" si="2"/>
        <v>-1.4222636230832514E-3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Low / 
ATMF</v>
      </c>
      <c r="H43" s="103" t="s">
        <v>129</v>
      </c>
      <c r="I43" s="115" t="s">
        <v>138</v>
      </c>
      <c r="W43" s="3">
        <v>42971</v>
      </c>
      <c r="X43" s="2">
        <v>30.254999999999999</v>
      </c>
      <c r="Y43" s="2">
        <f t="shared" si="2"/>
        <v>-8.9201651189552708E-4</v>
      </c>
    </row>
    <row r="44" spans="1:25" x14ac:dyDescent="0.25">
      <c r="A44" s="48"/>
      <c r="C44" s="49" t="s">
        <v>30</v>
      </c>
      <c r="D44" s="108">
        <f ca="1">G6</f>
        <v>4.7262572692326303E-2</v>
      </c>
      <c r="E44" s="109">
        <f ca="1">$D$25-$D$25*D44*SQRT(B47)/SQRT($B$42)</f>
        <v>29.473429225049859</v>
      </c>
      <c r="F44" s="109">
        <f ca="1">$D$25+$D$25*D44*SQRT(B47)/SQRT($B$50)</f>
        <v>30.894278077659944</v>
      </c>
      <c r="G44" s="109">
        <f ca="1">IF(D28&gt;$D$25,F44,E44)/D28</f>
        <v>0.98051928623872575</v>
      </c>
      <c r="H44" s="109">
        <f ca="1">(D28-$D$25)/($D$25*D44*SQRT(B47)/SQRT($B$50))</f>
        <v>-0.1757451556167223</v>
      </c>
      <c r="I44" s="116">
        <f ca="1">D44/D36</f>
        <v>1.708321230168721</v>
      </c>
      <c r="W44" s="3">
        <v>42970</v>
      </c>
      <c r="X44" s="2">
        <v>30.282</v>
      </c>
      <c r="Y44" s="2">
        <f t="shared" si="2"/>
        <v>-4.9522112634921723E-4</v>
      </c>
    </row>
    <row r="45" spans="1:25" x14ac:dyDescent="0.25">
      <c r="A45" s="48"/>
      <c r="C45" s="50" t="s">
        <v>14</v>
      </c>
      <c r="D45" s="108">
        <f ca="1">G7</f>
        <v>5.0629174299657097E-2</v>
      </c>
      <c r="E45" s="109">
        <f ca="1">$D$25-$D$25*D45*SQRT(B48)/SQRT($B$42)</f>
        <v>29.103264673700458</v>
      </c>
      <c r="F45" s="109">
        <f ca="1">$D$25+$D$25*D45*SQRT(B48)/SQRT($B$50)</f>
        <v>31.264442629009345</v>
      </c>
      <c r="G45" s="109">
        <f ca="1">IF(D29&gt;$D$25,F45,E45)/D29</f>
        <v>0.97195553797884171</v>
      </c>
      <c r="H45" s="109">
        <f ca="1">(D29-$D$25)/($D$25*D45*SQRT(B48)/SQRT($B$50))</f>
        <v>-0.22289108656068679</v>
      </c>
      <c r="I45" s="116">
        <f ca="1">D45/D37</f>
        <v>1.6504923948863157</v>
      </c>
      <c r="W45" s="3">
        <v>42969</v>
      </c>
      <c r="X45" s="2">
        <v>30.297000000000001</v>
      </c>
      <c r="Y45" s="2">
        <f t="shared" si="2"/>
        <v>-1.4182762078565547E-3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5.3251549301602599E-2</v>
      </c>
      <c r="E46" s="109">
        <f ca="1">$D$25-$D$25*D46*SQRT(B49)/SQRT($B$42)</f>
        <v>28.8011701076748</v>
      </c>
      <c r="F46" s="109">
        <f ca="1">$D$25+$D$25*D46*SQRT(B49)/SQRT($B$50)</f>
        <v>31.566537195035004</v>
      </c>
      <c r="G46" s="109">
        <f ca="1">IF(D30&gt;$D$25,F46,E46)/D30</f>
        <v>0.965413136716884</v>
      </c>
      <c r="H46" s="109">
        <f ca="1">(D30-$D$25)/($D$25*D46*SQRT(B49)/SQRT($B$50))</f>
        <v>-0.25374833812014824</v>
      </c>
      <c r="I46" s="116">
        <f ca="1">D46/D38</f>
        <v>1.3521915948661718</v>
      </c>
      <c r="W46" s="3">
        <v>42968</v>
      </c>
      <c r="X46" s="2">
        <v>30.34</v>
      </c>
      <c r="Y46" s="2">
        <f t="shared" si="2"/>
        <v>-1.6478536743225016E-4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5.4530121500789501E-2</v>
      </c>
      <c r="E47" s="109">
        <f ca="1">$D$25-$D$25*D47*SQRT(B50)/SQRT($B$42)</f>
        <v>28.537924444384469</v>
      </c>
      <c r="F47" s="109">
        <f ca="1">$D$25+$D$25*D47*SQRT(B50)/SQRT($B$50)</f>
        <v>31.829782858325334</v>
      </c>
      <c r="G47" s="109">
        <f ca="1">IF(D31&gt;$D$25,F47,E47)/D31</f>
        <v>0.95961277932628763</v>
      </c>
      <c r="H47" s="109">
        <f ca="1">(D31-$D$25)/($D$25*D47*SQRT(B50)/SQRT($B$50))</f>
        <v>-0.27027508198467276</v>
      </c>
      <c r="I47" s="116">
        <f ca="1">D47/D39</f>
        <v>1.2491740307329138</v>
      </c>
      <c r="W47" s="3">
        <v>42965</v>
      </c>
      <c r="X47" s="2">
        <v>30.344999999999999</v>
      </c>
      <c r="Y47" s="2">
        <f t="shared" si="2"/>
        <v>1.0880855715186494E-3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5.73811725965001E-2</v>
      </c>
      <c r="E48" s="112">
        <f ca="1">$D$25-$D$25*D48*SQRT(B51)/SQRT($B$42)</f>
        <v>27.73445709332788</v>
      </c>
      <c r="F48" s="112">
        <f ca="1">$D$25+$D$25*D48*SQRT(B51)/SQRT($B$50)</f>
        <v>32.63325020938192</v>
      </c>
      <c r="G48" s="112">
        <f ca="1">IF(D32&gt;$D$25,F48,E48)/D32</f>
        <v>0.93981460787419602</v>
      </c>
      <c r="H48" s="112">
        <f ca="1">(D32-$D$25)/($D$25*D48*SQRT(B51)/SQRT($B$50))</f>
        <v>-0.27488069267445786</v>
      </c>
      <c r="I48" s="117">
        <f ca="1">D48/D40</f>
        <v>1.1838883121692334</v>
      </c>
      <c r="W48" s="3">
        <v>42964</v>
      </c>
      <c r="X48" s="2">
        <v>30.312000000000001</v>
      </c>
      <c r="Y48" s="2">
        <f t="shared" si="2"/>
        <v>-1.4505178253666725E-3</v>
      </c>
    </row>
    <row r="49" spans="2:25" x14ac:dyDescent="0.25">
      <c r="B49" s="58">
        <f>B41</f>
        <v>185</v>
      </c>
      <c r="W49" s="3">
        <v>42963</v>
      </c>
      <c r="X49" s="2">
        <v>30.356000000000002</v>
      </c>
      <c r="Y49" s="2">
        <f t="shared" si="2"/>
        <v>1.780474604022634E-3</v>
      </c>
    </row>
    <row r="50" spans="2:25" x14ac:dyDescent="0.25">
      <c r="B50" s="58">
        <f>B42</f>
        <v>250</v>
      </c>
      <c r="W50" s="3">
        <v>42962</v>
      </c>
      <c r="X50" s="2">
        <v>30.302</v>
      </c>
      <c r="Y50" s="2">
        <f t="shared" si="2"/>
        <v>3.3006568606743528E-4</v>
      </c>
    </row>
    <row r="51" spans="2:25" x14ac:dyDescent="0.25">
      <c r="B51" s="58">
        <v>500</v>
      </c>
      <c r="W51" s="3">
        <v>42961</v>
      </c>
      <c r="X51" s="2">
        <v>30.292000000000002</v>
      </c>
      <c r="Y51" s="2">
        <f t="shared" si="2"/>
        <v>-1.7481080362421234E-3</v>
      </c>
    </row>
    <row r="52" spans="2:25" x14ac:dyDescent="0.25">
      <c r="W52" s="3">
        <v>42958</v>
      </c>
      <c r="X52" s="2">
        <v>30.344999999999999</v>
      </c>
      <c r="Y52" s="2">
        <f t="shared" si="2"/>
        <v>9.8911976412440514E-4</v>
      </c>
    </row>
    <row r="53" spans="2:25" x14ac:dyDescent="0.25">
      <c r="W53" s="3">
        <v>42957</v>
      </c>
      <c r="X53" s="2">
        <v>30.315000000000001</v>
      </c>
      <c r="Y53" s="2">
        <f t="shared" si="2"/>
        <v>2.7747515573189512E-3</v>
      </c>
    </row>
    <row r="54" spans="2:25" x14ac:dyDescent="0.25">
      <c r="W54" s="3">
        <v>42956</v>
      </c>
      <c r="X54" s="2">
        <v>30.231000000000002</v>
      </c>
      <c r="Y54" s="2">
        <f t="shared" si="2"/>
        <v>2.0198347954052676E-3</v>
      </c>
    </row>
    <row r="55" spans="2:25" x14ac:dyDescent="0.25">
      <c r="B55" s="58"/>
      <c r="W55" s="3">
        <v>42955</v>
      </c>
      <c r="X55" s="2">
        <v>30.17</v>
      </c>
      <c r="Y55" s="2">
        <f t="shared" si="2"/>
        <v>-6.9581355004951666E-4</v>
      </c>
    </row>
    <row r="56" spans="2:25" x14ac:dyDescent="0.25">
      <c r="B56" s="64"/>
      <c r="W56" s="3">
        <v>42954</v>
      </c>
      <c r="X56" s="2">
        <v>30.190999999999999</v>
      </c>
      <c r="Y56" s="2">
        <f t="shared" si="2"/>
        <v>8.9470638061864814E-4</v>
      </c>
    </row>
    <row r="57" spans="2:25" x14ac:dyDescent="0.25">
      <c r="W57" s="3">
        <v>42951</v>
      </c>
      <c r="X57" s="2">
        <v>30.164000000000001</v>
      </c>
      <c r="Y57" s="2">
        <f t="shared" si="2"/>
        <v>-1.920975651167822E-3</v>
      </c>
    </row>
    <row r="58" spans="2:25" x14ac:dyDescent="0.25">
      <c r="W58" s="3">
        <v>42950</v>
      </c>
      <c r="X58" s="2">
        <v>30.222000000000001</v>
      </c>
      <c r="Y58" s="2">
        <f t="shared" si="2"/>
        <v>-3.6390704230887544E-4</v>
      </c>
    </row>
    <row r="59" spans="2:25" x14ac:dyDescent="0.25">
      <c r="W59" s="3">
        <v>42949</v>
      </c>
      <c r="X59" s="2">
        <v>30.233000000000001</v>
      </c>
      <c r="Y59" s="2">
        <f t="shared" si="2"/>
        <v>8.6035743228978249E-4</v>
      </c>
    </row>
    <row r="60" spans="2:25" x14ac:dyDescent="0.25">
      <c r="W60" s="3">
        <v>42948</v>
      </c>
      <c r="X60" s="2">
        <v>30.207000000000001</v>
      </c>
      <c r="Y60" s="2">
        <f t="shared" si="2"/>
        <v>-1.986097325297554E-4</v>
      </c>
    </row>
    <row r="61" spans="2:25" x14ac:dyDescent="0.25">
      <c r="W61" s="3">
        <v>42947</v>
      </c>
      <c r="X61" s="2">
        <v>30.213000000000001</v>
      </c>
      <c r="Y61" s="2">
        <f t="shared" si="2"/>
        <v>-8.9325597721487979E-4</v>
      </c>
    </row>
    <row r="62" spans="2:25" x14ac:dyDescent="0.25">
      <c r="W62" s="3">
        <v>42944</v>
      </c>
      <c r="X62" s="2">
        <v>30.24</v>
      </c>
      <c r="Y62" s="2">
        <f t="shared" si="2"/>
        <v>1.7210568887102665E-3</v>
      </c>
    </row>
    <row r="63" spans="2:25" x14ac:dyDescent="0.25">
      <c r="W63" s="3">
        <v>42943</v>
      </c>
      <c r="X63" s="2">
        <v>30.187999999999999</v>
      </c>
      <c r="Y63" s="2">
        <f t="shared" si="2"/>
        <v>-5.2861230532064265E-3</v>
      </c>
    </row>
    <row r="64" spans="2:25" x14ac:dyDescent="0.25">
      <c r="W64" s="3">
        <v>42942</v>
      </c>
      <c r="X64" s="2">
        <v>30.347999999999999</v>
      </c>
      <c r="Y64" s="2">
        <f t="shared" si="2"/>
        <v>3.9549140321705326E-4</v>
      </c>
    </row>
    <row r="65" spans="11:25" x14ac:dyDescent="0.25">
      <c r="W65" s="3">
        <v>42941</v>
      </c>
      <c r="X65" s="2">
        <v>30.335999999999999</v>
      </c>
      <c r="Y65" s="2">
        <f t="shared" si="2"/>
        <v>3.2969569386362641E-4</v>
      </c>
    </row>
    <row r="66" spans="11:25" x14ac:dyDescent="0.25">
      <c r="W66" s="3">
        <v>42940</v>
      </c>
      <c r="X66" s="2">
        <v>30.326000000000001</v>
      </c>
      <c r="Y66" s="2">
        <f t="shared" si="2"/>
        <v>-3.1606005108037248E-3</v>
      </c>
    </row>
    <row r="67" spans="11:25" x14ac:dyDescent="0.25">
      <c r="K67" s="48"/>
      <c r="W67" s="3">
        <v>42937</v>
      </c>
      <c r="X67" s="2">
        <v>30.422000000000001</v>
      </c>
      <c r="Y67" s="2">
        <f t="shared" si="2"/>
        <v>-1.0841533988966193E-3</v>
      </c>
    </row>
    <row r="68" spans="11:25" x14ac:dyDescent="0.25">
      <c r="W68" s="3">
        <v>42936</v>
      </c>
      <c r="X68" s="2">
        <v>30.454999999999998</v>
      </c>
      <c r="Y68" s="2">
        <f t="shared" si="2"/>
        <v>1.2485216498953598E-3</v>
      </c>
    </row>
    <row r="69" spans="11:25" x14ac:dyDescent="0.25">
      <c r="W69" s="3">
        <v>42935</v>
      </c>
      <c r="X69" s="2">
        <v>30.417000000000002</v>
      </c>
      <c r="Y69" s="2">
        <f t="shared" si="2"/>
        <v>2.1063032305875928E-3</v>
      </c>
    </row>
    <row r="70" spans="11:25" x14ac:dyDescent="0.25">
      <c r="W70" s="3">
        <v>42934</v>
      </c>
      <c r="X70" s="2">
        <v>30.353000000000002</v>
      </c>
      <c r="Y70" s="2">
        <f t="shared" ref="Y70:Y133" si="3">LN(X70/X71)</f>
        <v>-1.3498611034484485E-3</v>
      </c>
    </row>
    <row r="71" spans="11:25" x14ac:dyDescent="0.25">
      <c r="W71" s="3">
        <v>42933</v>
      </c>
      <c r="X71" s="2">
        <v>30.393999999999998</v>
      </c>
      <c r="Y71" s="2">
        <f t="shared" si="3"/>
        <v>-4.9339671740866189E-4</v>
      </c>
    </row>
    <row r="72" spans="11:25" x14ac:dyDescent="0.25">
      <c r="W72" s="3">
        <v>42930</v>
      </c>
      <c r="X72" s="2">
        <v>30.408999999999999</v>
      </c>
      <c r="Y72" s="2">
        <f t="shared" si="3"/>
        <v>1.5467907182987329E-3</v>
      </c>
    </row>
    <row r="73" spans="11:25" x14ac:dyDescent="0.25">
      <c r="W73" s="3">
        <v>42929</v>
      </c>
      <c r="X73" s="2">
        <v>30.361999999999998</v>
      </c>
      <c r="Y73" s="2">
        <f t="shared" si="3"/>
        <v>-3.2881786827889245E-3</v>
      </c>
    </row>
    <row r="74" spans="11:25" x14ac:dyDescent="0.25">
      <c r="W74" s="3">
        <v>42928</v>
      </c>
      <c r="X74" s="2">
        <v>30.462</v>
      </c>
      <c r="Y74" s="2">
        <f t="shared" si="3"/>
        <v>-3.4737049512866477E-3</v>
      </c>
    </row>
    <row r="75" spans="11:25" x14ac:dyDescent="0.25">
      <c r="W75" s="3">
        <v>42927</v>
      </c>
      <c r="X75" s="2">
        <v>30.568000000000001</v>
      </c>
      <c r="Y75" s="2">
        <f t="shared" si="3"/>
        <v>1.3086435927853719E-4</v>
      </c>
    </row>
    <row r="76" spans="11:25" x14ac:dyDescent="0.25">
      <c r="W76" s="3">
        <v>42926</v>
      </c>
      <c r="X76" s="2">
        <v>30.564</v>
      </c>
      <c r="Y76" s="2">
        <f t="shared" si="3"/>
        <v>-6.8684690920798133E-4</v>
      </c>
    </row>
    <row r="77" spans="11:25" x14ac:dyDescent="0.25">
      <c r="W77" s="3">
        <v>42923</v>
      </c>
      <c r="X77" s="2">
        <v>30.585000000000001</v>
      </c>
      <c r="Y77" s="2">
        <f t="shared" si="3"/>
        <v>-6.5389393863602913E-5</v>
      </c>
    </row>
    <row r="78" spans="11:25" x14ac:dyDescent="0.25">
      <c r="W78" s="3">
        <v>42922</v>
      </c>
      <c r="X78" s="2">
        <v>30.587</v>
      </c>
      <c r="Y78" s="2">
        <f t="shared" si="3"/>
        <v>2.7828268543998937E-3</v>
      </c>
    </row>
    <row r="79" spans="11:25" x14ac:dyDescent="0.25">
      <c r="W79" s="3">
        <v>42921</v>
      </c>
      <c r="X79" s="2">
        <v>30.501999999999999</v>
      </c>
      <c r="Y79" s="2">
        <f t="shared" si="3"/>
        <v>2.6231228427681325E-4</v>
      </c>
    </row>
    <row r="80" spans="11:25" x14ac:dyDescent="0.25">
      <c r="W80" s="3">
        <v>42920</v>
      </c>
      <c r="X80" s="2">
        <v>30.494</v>
      </c>
      <c r="Y80" s="2">
        <f t="shared" si="3"/>
        <v>2.0681172738554257E-3</v>
      </c>
    </row>
    <row r="81" spans="23:25" x14ac:dyDescent="0.25">
      <c r="W81" s="3">
        <v>42919</v>
      </c>
      <c r="X81" s="2">
        <v>30.431000000000001</v>
      </c>
      <c r="Y81" s="2">
        <f t="shared" si="3"/>
        <v>6.5724613891589428E-5</v>
      </c>
    </row>
    <row r="82" spans="23:25" x14ac:dyDescent="0.25">
      <c r="W82" s="3">
        <v>42916</v>
      </c>
      <c r="X82" s="2">
        <v>30.428999999999998</v>
      </c>
      <c r="Y82" s="2">
        <f t="shared" si="3"/>
        <v>1.0192842876988145E-3</v>
      </c>
    </row>
    <row r="83" spans="23:25" x14ac:dyDescent="0.25">
      <c r="W83" s="3">
        <v>42915</v>
      </c>
      <c r="X83" s="2">
        <v>30.398</v>
      </c>
      <c r="Y83" s="2">
        <f t="shared" si="3"/>
        <v>-1.2493015400068671E-3</v>
      </c>
    </row>
    <row r="84" spans="23:25" x14ac:dyDescent="0.25">
      <c r="W84" s="3">
        <v>42914</v>
      </c>
      <c r="X84" s="2">
        <v>30.436</v>
      </c>
      <c r="Y84" s="2">
        <f t="shared" si="3"/>
        <v>3.5217678134465691E-3</v>
      </c>
    </row>
    <row r="85" spans="23:25" x14ac:dyDescent="0.25">
      <c r="W85" s="3">
        <v>42913</v>
      </c>
      <c r="X85" s="2">
        <v>30.329000000000001</v>
      </c>
      <c r="Y85" s="2">
        <f t="shared" si="3"/>
        <v>1.3189567071578276E-4</v>
      </c>
    </row>
    <row r="86" spans="23:25" x14ac:dyDescent="0.25">
      <c r="W86" s="3">
        <v>42912</v>
      </c>
      <c r="X86" s="2">
        <v>30.324999999999999</v>
      </c>
      <c r="Y86" s="2">
        <f t="shared" si="3"/>
        <v>-1.219371680409521E-3</v>
      </c>
    </row>
    <row r="87" spans="23:25" x14ac:dyDescent="0.25">
      <c r="W87" s="3">
        <v>42909</v>
      </c>
      <c r="X87" s="2">
        <v>30.361999999999998</v>
      </c>
      <c r="Y87" s="2">
        <f t="shared" si="3"/>
        <v>-2.4014354353643747E-3</v>
      </c>
    </row>
    <row r="88" spans="23:25" x14ac:dyDescent="0.25">
      <c r="W88" s="3">
        <v>42908</v>
      </c>
      <c r="X88" s="2">
        <v>30.434999999999999</v>
      </c>
      <c r="Y88" s="2">
        <f t="shared" si="3"/>
        <v>-1.0836905646539646E-3</v>
      </c>
    </row>
    <row r="89" spans="23:25" x14ac:dyDescent="0.25">
      <c r="W89" s="3">
        <v>42907</v>
      </c>
      <c r="X89" s="2">
        <v>30.468</v>
      </c>
      <c r="Y89" s="2">
        <f t="shared" si="3"/>
        <v>2.4317319991282761E-3</v>
      </c>
    </row>
    <row r="90" spans="23:25" x14ac:dyDescent="0.25">
      <c r="W90" s="3">
        <v>42906</v>
      </c>
      <c r="X90" s="2">
        <v>30.393999999999998</v>
      </c>
      <c r="Y90" s="2">
        <f t="shared" si="3"/>
        <v>1.3498611034483865E-3</v>
      </c>
    </row>
    <row r="91" spans="23:25" x14ac:dyDescent="0.25">
      <c r="W91" s="3">
        <v>42905</v>
      </c>
      <c r="X91" s="2">
        <v>30.353000000000002</v>
      </c>
      <c r="Y91" s="2">
        <f t="shared" si="3"/>
        <v>1.3179137444530161E-4</v>
      </c>
    </row>
    <row r="92" spans="23:25" x14ac:dyDescent="0.25">
      <c r="W92" s="3">
        <v>42902</v>
      </c>
      <c r="X92" s="2">
        <v>30.349</v>
      </c>
      <c r="Y92" s="2">
        <f t="shared" si="3"/>
        <v>2.837723807524577E-3</v>
      </c>
    </row>
    <row r="93" spans="23:25" x14ac:dyDescent="0.25">
      <c r="W93" s="3">
        <v>42901</v>
      </c>
      <c r="X93" s="2">
        <v>30.263000000000002</v>
      </c>
      <c r="Y93" s="2">
        <f t="shared" si="3"/>
        <v>1.454978597341167E-3</v>
      </c>
    </row>
    <row r="94" spans="23:25" x14ac:dyDescent="0.25">
      <c r="W94" s="3">
        <v>42900</v>
      </c>
      <c r="X94" s="2">
        <v>30.219000000000001</v>
      </c>
      <c r="Y94" s="2">
        <f t="shared" si="3"/>
        <v>-4.3010041853401939E-4</v>
      </c>
    </row>
    <row r="95" spans="23:25" x14ac:dyDescent="0.25">
      <c r="W95" s="3">
        <v>42899</v>
      </c>
      <c r="X95" s="2">
        <v>30.231999999999999</v>
      </c>
      <c r="Y95" s="2">
        <f t="shared" si="3"/>
        <v>1.3902223284402882E-3</v>
      </c>
    </row>
    <row r="96" spans="23:25" x14ac:dyDescent="0.25">
      <c r="W96" s="3">
        <v>42898</v>
      </c>
      <c r="X96" s="2">
        <v>30.19</v>
      </c>
      <c r="Y96" s="2">
        <f t="shared" si="3"/>
        <v>1.889826996812876E-3</v>
      </c>
    </row>
    <row r="97" spans="23:25" x14ac:dyDescent="0.25">
      <c r="W97" s="3">
        <v>42895</v>
      </c>
      <c r="X97" s="2">
        <v>30.132999999999999</v>
      </c>
      <c r="Y97" s="2">
        <f t="shared" si="3"/>
        <v>1.1289681103493179E-3</v>
      </c>
    </row>
    <row r="98" spans="23:25" x14ac:dyDescent="0.25">
      <c r="W98" s="3">
        <v>42894</v>
      </c>
      <c r="X98" s="2">
        <v>30.099</v>
      </c>
      <c r="Y98" s="2">
        <f t="shared" si="3"/>
        <v>6.6449598004320582E-5</v>
      </c>
    </row>
    <row r="99" spans="23:25" x14ac:dyDescent="0.25">
      <c r="W99" s="3">
        <v>42893</v>
      </c>
      <c r="X99" s="2">
        <v>30.097000000000001</v>
      </c>
      <c r="Y99" s="2">
        <f t="shared" si="3"/>
        <v>-9.967274124907402E-5</v>
      </c>
    </row>
    <row r="100" spans="23:25" x14ac:dyDescent="0.25">
      <c r="W100" s="3">
        <v>42892</v>
      </c>
      <c r="X100" s="2">
        <v>30.1</v>
      </c>
      <c r="Y100" s="2">
        <f t="shared" si="3"/>
        <v>1.2299920105287114E-3</v>
      </c>
    </row>
    <row r="101" spans="23:25" x14ac:dyDescent="0.25">
      <c r="W101" s="3">
        <v>42891</v>
      </c>
      <c r="X101" s="2">
        <v>30.062999999999999</v>
      </c>
      <c r="Y101" s="2">
        <f t="shared" si="3"/>
        <v>-1.8942231873913891E-3</v>
      </c>
    </row>
    <row r="102" spans="23:25" x14ac:dyDescent="0.25">
      <c r="W102" s="3">
        <v>42888</v>
      </c>
      <c r="X102" s="2">
        <v>30.12</v>
      </c>
      <c r="Y102" s="2">
        <f t="shared" si="3"/>
        <v>-3.3199980082972135E-5</v>
      </c>
    </row>
    <row r="103" spans="23:25" x14ac:dyDescent="0.25">
      <c r="W103" s="3">
        <v>42887</v>
      </c>
      <c r="X103" s="2">
        <v>30.120999999999999</v>
      </c>
      <c r="Y103" s="2">
        <f t="shared" si="3"/>
        <v>-9.9593327329449265E-5</v>
      </c>
    </row>
    <row r="104" spans="23:25" x14ac:dyDescent="0.25">
      <c r="W104" s="3">
        <v>42886</v>
      </c>
      <c r="X104" s="2">
        <v>30.123999999999999</v>
      </c>
      <c r="Y104" s="2">
        <f t="shared" si="3"/>
        <v>-2.78459372398487E-3</v>
      </c>
    </row>
    <row r="105" spans="23:25" x14ac:dyDescent="0.25">
      <c r="W105" s="3">
        <v>42885</v>
      </c>
      <c r="X105" s="2">
        <v>30.207999999999998</v>
      </c>
      <c r="Y105" s="2">
        <f t="shared" si="3"/>
        <v>-3.3103265640209927E-5</v>
      </c>
    </row>
    <row r="106" spans="23:25" x14ac:dyDescent="0.25">
      <c r="W106" s="3">
        <v>42884</v>
      </c>
      <c r="X106" s="2">
        <v>30.209</v>
      </c>
      <c r="Y106" s="2">
        <f t="shared" si="3"/>
        <v>3.2161298257612752E-3</v>
      </c>
    </row>
    <row r="107" spans="23:25" x14ac:dyDescent="0.25">
      <c r="W107" s="3">
        <v>42881</v>
      </c>
      <c r="X107" s="2">
        <v>30.111999999999998</v>
      </c>
      <c r="Y107" s="2">
        <f t="shared" si="3"/>
        <v>1.2627523028406874E-3</v>
      </c>
    </row>
    <row r="108" spans="23:25" x14ac:dyDescent="0.25">
      <c r="W108" s="3">
        <v>42880</v>
      </c>
      <c r="X108" s="2">
        <v>30.074000000000002</v>
      </c>
      <c r="Y108" s="2">
        <f t="shared" si="3"/>
        <v>-3.2864736537083017E-3</v>
      </c>
    </row>
    <row r="109" spans="23:25" x14ac:dyDescent="0.25">
      <c r="W109" s="3">
        <v>42879</v>
      </c>
      <c r="X109" s="2">
        <v>30.172999999999998</v>
      </c>
      <c r="Y109" s="2">
        <f t="shared" si="3"/>
        <v>4.6409866244399753E-4</v>
      </c>
    </row>
    <row r="110" spans="23:25" x14ac:dyDescent="0.25">
      <c r="W110" s="3">
        <v>42878</v>
      </c>
      <c r="X110" s="2">
        <v>30.158999999999999</v>
      </c>
      <c r="Y110" s="2">
        <f t="shared" si="3"/>
        <v>3.9868486976173297E-3</v>
      </c>
    </row>
    <row r="111" spans="23:25" x14ac:dyDescent="0.25">
      <c r="W111" s="3">
        <v>42877</v>
      </c>
      <c r="X111" s="2">
        <v>30.039000000000001</v>
      </c>
      <c r="Y111" s="2">
        <f t="shared" si="3"/>
        <v>-4.9479570288465009E-3</v>
      </c>
    </row>
    <row r="112" spans="23:25" x14ac:dyDescent="0.25">
      <c r="W112" s="3">
        <v>42874</v>
      </c>
      <c r="X112" s="2">
        <v>30.187999999999999</v>
      </c>
      <c r="Y112" s="2">
        <f t="shared" si="3"/>
        <v>-1.324152735851523E-3</v>
      </c>
    </row>
    <row r="113" spans="23:25" x14ac:dyDescent="0.25">
      <c r="W113" s="3">
        <v>42873</v>
      </c>
      <c r="X113" s="2">
        <v>30.228000000000002</v>
      </c>
      <c r="Y113" s="2">
        <f t="shared" si="3"/>
        <v>2.5837239852791538E-3</v>
      </c>
    </row>
    <row r="114" spans="23:25" x14ac:dyDescent="0.25">
      <c r="W114" s="3">
        <v>42872</v>
      </c>
      <c r="X114" s="2">
        <v>30.15</v>
      </c>
      <c r="Y114" s="2">
        <f t="shared" si="3"/>
        <v>1.6265293788603849E-3</v>
      </c>
    </row>
    <row r="115" spans="23:25" x14ac:dyDescent="0.25">
      <c r="W115" s="3">
        <v>42871</v>
      </c>
      <c r="X115" s="2">
        <v>30.100999999999999</v>
      </c>
      <c r="Y115" s="2">
        <f t="shared" si="3"/>
        <v>-6.6440768079745714E-5</v>
      </c>
    </row>
    <row r="116" spans="23:25" x14ac:dyDescent="0.25">
      <c r="W116" s="3">
        <v>42870</v>
      </c>
      <c r="X116" s="2">
        <v>30.103000000000002</v>
      </c>
      <c r="Y116" s="2">
        <f t="shared" si="3"/>
        <v>-2.2895074289706369E-3</v>
      </c>
    </row>
    <row r="117" spans="23:25" x14ac:dyDescent="0.25">
      <c r="W117" s="3">
        <v>42867</v>
      </c>
      <c r="X117" s="2">
        <v>30.172000000000001</v>
      </c>
      <c r="Y117" s="2">
        <f t="shared" si="3"/>
        <v>-6.9576744296077832E-4</v>
      </c>
    </row>
    <row r="118" spans="23:25" x14ac:dyDescent="0.25">
      <c r="W118" s="3">
        <v>42866</v>
      </c>
      <c r="X118" s="2">
        <v>30.193000000000001</v>
      </c>
      <c r="Y118" s="2">
        <f t="shared" si="3"/>
        <v>-2.2165989258647687E-3</v>
      </c>
    </row>
    <row r="119" spans="23:25" x14ac:dyDescent="0.25">
      <c r="W119" s="3">
        <v>42865</v>
      </c>
      <c r="X119" s="2">
        <v>30.26</v>
      </c>
      <c r="Y119" s="2">
        <f t="shared" si="3"/>
        <v>9.9145694679455033E-5</v>
      </c>
    </row>
    <row r="120" spans="23:25" x14ac:dyDescent="0.25">
      <c r="W120" s="3">
        <v>42864</v>
      </c>
      <c r="X120" s="2">
        <v>30.257000000000001</v>
      </c>
      <c r="Y120" s="2">
        <f t="shared" si="3"/>
        <v>3.3436543160751142E-3</v>
      </c>
    </row>
    <row r="121" spans="23:25" x14ac:dyDescent="0.25">
      <c r="W121" s="3">
        <v>42863</v>
      </c>
      <c r="X121" s="2">
        <v>30.155999999999999</v>
      </c>
      <c r="Y121" s="2">
        <f t="shared" si="3"/>
        <v>-7.9554499024745752E-4</v>
      </c>
    </row>
    <row r="122" spans="23:25" x14ac:dyDescent="0.25">
      <c r="W122" s="3">
        <v>42860</v>
      </c>
      <c r="X122" s="2">
        <v>30.18</v>
      </c>
      <c r="Y122" s="2">
        <f t="shared" si="3"/>
        <v>9.945301665083635E-4</v>
      </c>
    </row>
    <row r="123" spans="23:25" x14ac:dyDescent="0.25">
      <c r="W123" s="3">
        <v>42859</v>
      </c>
      <c r="X123" s="2">
        <v>30.15</v>
      </c>
      <c r="Y123" s="2">
        <f t="shared" si="3"/>
        <v>3.555234419414082E-3</v>
      </c>
    </row>
    <row r="124" spans="23:25" x14ac:dyDescent="0.25">
      <c r="W124" s="3">
        <v>42858</v>
      </c>
      <c r="X124" s="2">
        <v>30.042999999999999</v>
      </c>
      <c r="Y124" s="2">
        <f t="shared" si="3"/>
        <v>3.3291164832390668E-4</v>
      </c>
    </row>
    <row r="125" spans="23:25" x14ac:dyDescent="0.25">
      <c r="W125" s="3">
        <v>42857</v>
      </c>
      <c r="X125" s="2">
        <v>30.033000000000001</v>
      </c>
      <c r="Y125" s="2">
        <f t="shared" si="3"/>
        <v>-6.2733588861121417E-3</v>
      </c>
    </row>
    <row r="126" spans="23:25" x14ac:dyDescent="0.25">
      <c r="W126" s="3">
        <v>42856</v>
      </c>
      <c r="X126" s="2">
        <v>30.222000000000001</v>
      </c>
      <c r="Y126" s="2">
        <f t="shared" si="3"/>
        <v>3.9714059298793592E-4</v>
      </c>
    </row>
    <row r="127" spans="23:25" x14ac:dyDescent="0.25">
      <c r="W127" s="3">
        <v>42853</v>
      </c>
      <c r="X127" s="2">
        <v>30.21</v>
      </c>
      <c r="Y127" s="2">
        <f t="shared" si="3"/>
        <v>1.5569877095663906E-3</v>
      </c>
    </row>
    <row r="128" spans="23:25" x14ac:dyDescent="0.25">
      <c r="W128" s="3">
        <v>42852</v>
      </c>
      <c r="X128" s="2">
        <v>30.163</v>
      </c>
      <c r="Y128" s="2">
        <f t="shared" si="3"/>
        <v>3.6535180801920615E-3</v>
      </c>
    </row>
    <row r="129" spans="23:25" x14ac:dyDescent="0.25">
      <c r="W129" s="3">
        <v>42851</v>
      </c>
      <c r="X129" s="2">
        <v>30.053000000000001</v>
      </c>
      <c r="Y129" s="2">
        <f t="shared" si="3"/>
        <v>-2.1937122405122165E-3</v>
      </c>
    </row>
    <row r="130" spans="23:25" x14ac:dyDescent="0.25">
      <c r="W130" s="3">
        <v>42850</v>
      </c>
      <c r="X130" s="2">
        <v>30.119</v>
      </c>
      <c r="Y130" s="2">
        <f t="shared" si="3"/>
        <v>-4.5383100667672161E-3</v>
      </c>
    </row>
    <row r="131" spans="23:25" x14ac:dyDescent="0.25">
      <c r="W131" s="3">
        <v>42849</v>
      </c>
      <c r="X131" s="2">
        <v>30.256</v>
      </c>
      <c r="Y131" s="2">
        <f t="shared" si="3"/>
        <v>-2.8383794097992599E-3</v>
      </c>
    </row>
    <row r="132" spans="23:25" x14ac:dyDescent="0.25">
      <c r="W132" s="3">
        <v>42846</v>
      </c>
      <c r="X132" s="2">
        <v>30.341999999999999</v>
      </c>
      <c r="Y132" s="2">
        <f t="shared" si="3"/>
        <v>-2.0741772461721122E-3</v>
      </c>
    </row>
    <row r="133" spans="23:25" x14ac:dyDescent="0.25">
      <c r="W133" s="3">
        <v>42845</v>
      </c>
      <c r="X133" s="2">
        <v>30.405000000000001</v>
      </c>
      <c r="Y133" s="2">
        <f t="shared" si="3"/>
        <v>-4.6034460894502397E-4</v>
      </c>
    </row>
    <row r="134" spans="23:25" x14ac:dyDescent="0.25">
      <c r="W134" s="3">
        <v>42844</v>
      </c>
      <c r="X134" s="2">
        <v>30.419</v>
      </c>
      <c r="Y134" s="2">
        <f t="shared" ref="Y134:Y197" si="4">LN(X134/X135)</f>
        <v>6.9059640674873097E-4</v>
      </c>
    </row>
    <row r="135" spans="23:25" x14ac:dyDescent="0.25">
      <c r="W135" s="3">
        <v>42843</v>
      </c>
      <c r="X135" s="2">
        <v>30.398</v>
      </c>
      <c r="Y135" s="2">
        <f t="shared" si="4"/>
        <v>1.6791509419071275E-3</v>
      </c>
    </row>
    <row r="136" spans="23:25" x14ac:dyDescent="0.25">
      <c r="W136" s="3">
        <v>42842</v>
      </c>
      <c r="X136" s="2">
        <v>30.347000000000001</v>
      </c>
      <c r="Y136" s="2">
        <f t="shared" si="4"/>
        <v>-7.246854523620342E-4</v>
      </c>
    </row>
    <row r="137" spans="23:25" x14ac:dyDescent="0.25">
      <c r="W137" s="3">
        <v>42839</v>
      </c>
      <c r="X137" s="2">
        <v>30.369</v>
      </c>
      <c r="Y137" s="2">
        <f t="shared" si="4"/>
        <v>2.8688746985439523E-3</v>
      </c>
    </row>
    <row r="138" spans="23:25" x14ac:dyDescent="0.25">
      <c r="W138" s="3">
        <v>42838</v>
      </c>
      <c r="X138" s="2">
        <v>30.282</v>
      </c>
      <c r="Y138" s="2">
        <f t="shared" si="4"/>
        <v>-8.2873402485702692E-3</v>
      </c>
    </row>
    <row r="139" spans="23:25" x14ac:dyDescent="0.25">
      <c r="W139" s="3">
        <v>42837</v>
      </c>
      <c r="X139" s="2">
        <v>30.533999999999999</v>
      </c>
      <c r="Y139" s="2">
        <f t="shared" si="4"/>
        <v>-3.4981645807801625E-3</v>
      </c>
    </row>
    <row r="140" spans="23:25" x14ac:dyDescent="0.25">
      <c r="W140" s="3">
        <v>42836</v>
      </c>
      <c r="X140" s="2">
        <v>30.640999999999998</v>
      </c>
      <c r="Y140" s="2">
        <f t="shared" si="4"/>
        <v>1.9583523791276246E-4</v>
      </c>
    </row>
    <row r="141" spans="23:25" x14ac:dyDescent="0.25">
      <c r="W141" s="3">
        <v>42835</v>
      </c>
      <c r="X141" s="2">
        <v>30.635000000000002</v>
      </c>
      <c r="Y141" s="2">
        <f t="shared" si="4"/>
        <v>1.0451028091262964E-3</v>
      </c>
    </row>
    <row r="142" spans="23:25" x14ac:dyDescent="0.25">
      <c r="W142" s="3">
        <v>42832</v>
      </c>
      <c r="X142" s="2">
        <v>30.603000000000002</v>
      </c>
      <c r="Y142" s="2">
        <f t="shared" si="4"/>
        <v>2.0280001717057844E-3</v>
      </c>
    </row>
    <row r="143" spans="23:25" x14ac:dyDescent="0.25">
      <c r="W143" s="3">
        <v>42831</v>
      </c>
      <c r="X143" s="2">
        <v>30.541</v>
      </c>
      <c r="Y143" s="2">
        <f t="shared" si="4"/>
        <v>4.759022389247268E-3</v>
      </c>
    </row>
    <row r="144" spans="23:25" x14ac:dyDescent="0.25">
      <c r="W144" s="3">
        <v>42830</v>
      </c>
      <c r="X144" s="2">
        <v>30.396000000000001</v>
      </c>
      <c r="Y144" s="2">
        <f t="shared" si="4"/>
        <v>-3.0221427640206014E-3</v>
      </c>
    </row>
    <row r="145" spans="23:25" x14ac:dyDescent="0.25">
      <c r="W145" s="3">
        <v>42829</v>
      </c>
      <c r="X145" s="2">
        <v>30.488</v>
      </c>
      <c r="Y145" s="2">
        <f t="shared" si="4"/>
        <v>5.096934794187497E-3</v>
      </c>
    </row>
    <row r="146" spans="23:25" x14ac:dyDescent="0.25">
      <c r="W146" s="3">
        <v>42828</v>
      </c>
      <c r="X146" s="2">
        <v>30.332999999999998</v>
      </c>
      <c r="Y146" s="2">
        <f t="shared" si="4"/>
        <v>-4.9438869845668009E-4</v>
      </c>
    </row>
    <row r="147" spans="23:25" x14ac:dyDescent="0.25">
      <c r="W147" s="3">
        <v>42825</v>
      </c>
      <c r="X147" s="2">
        <v>30.347999999999999</v>
      </c>
      <c r="Y147" s="2">
        <f t="shared" si="4"/>
        <v>1.4179020725801261E-3</v>
      </c>
    </row>
    <row r="148" spans="23:25" x14ac:dyDescent="0.25">
      <c r="W148" s="3">
        <v>42824</v>
      </c>
      <c r="X148" s="2">
        <v>30.305</v>
      </c>
      <c r="Y148" s="2">
        <f t="shared" si="4"/>
        <v>1.9487710746995234E-3</v>
      </c>
    </row>
    <row r="149" spans="23:25" x14ac:dyDescent="0.25">
      <c r="W149" s="3">
        <v>42823</v>
      </c>
      <c r="X149" s="2">
        <v>30.245999999999999</v>
      </c>
      <c r="Y149" s="2">
        <f t="shared" si="4"/>
        <v>1.6875965686842388E-3</v>
      </c>
    </row>
    <row r="150" spans="23:25" x14ac:dyDescent="0.25">
      <c r="W150" s="3">
        <v>42822</v>
      </c>
      <c r="X150" s="2">
        <v>30.195</v>
      </c>
      <c r="Y150" s="2">
        <f t="shared" si="4"/>
        <v>-3.3112583084003489E-4</v>
      </c>
    </row>
    <row r="151" spans="23:25" x14ac:dyDescent="0.25">
      <c r="W151" s="3">
        <v>42821</v>
      </c>
      <c r="X151" s="2">
        <v>30.204999999999998</v>
      </c>
      <c r="Y151" s="2">
        <f t="shared" si="4"/>
        <v>-9.1616775811495955E-3</v>
      </c>
    </row>
    <row r="152" spans="23:25" x14ac:dyDescent="0.25">
      <c r="W152" s="3">
        <v>42818</v>
      </c>
      <c r="X152" s="2">
        <v>30.483000000000001</v>
      </c>
      <c r="Y152" s="2">
        <f t="shared" si="4"/>
        <v>-6.5608187925322452E-5</v>
      </c>
    </row>
    <row r="153" spans="23:25" x14ac:dyDescent="0.25">
      <c r="W153" s="3">
        <v>42817</v>
      </c>
      <c r="X153" s="2">
        <v>30.484999999999999</v>
      </c>
      <c r="Y153" s="2">
        <f t="shared" si="4"/>
        <v>0</v>
      </c>
    </row>
    <row r="154" spans="23:25" x14ac:dyDescent="0.25">
      <c r="W154" s="3">
        <v>42816</v>
      </c>
      <c r="X154" s="2">
        <v>30.484999999999999</v>
      </c>
      <c r="Y154" s="2">
        <f t="shared" si="4"/>
        <v>1.1487652038733585E-3</v>
      </c>
    </row>
    <row r="155" spans="23:25" x14ac:dyDescent="0.25">
      <c r="W155" s="3">
        <v>42815</v>
      </c>
      <c r="X155" s="2">
        <v>30.45</v>
      </c>
      <c r="Y155" s="2">
        <f t="shared" si="4"/>
        <v>-7.2223502039692861E-4</v>
      </c>
    </row>
    <row r="156" spans="23:25" x14ac:dyDescent="0.25">
      <c r="W156" s="3">
        <v>42814</v>
      </c>
      <c r="X156" s="2">
        <v>30.472000000000001</v>
      </c>
      <c r="Y156" s="2">
        <f t="shared" si="4"/>
        <v>-5.0410922167130265E-3</v>
      </c>
    </row>
    <row r="157" spans="23:25" x14ac:dyDescent="0.25">
      <c r="W157" s="3">
        <v>42811</v>
      </c>
      <c r="X157" s="2">
        <v>30.626000000000001</v>
      </c>
      <c r="Y157" s="2">
        <f t="shared" si="4"/>
        <v>-1.0769357327052604E-3</v>
      </c>
    </row>
    <row r="158" spans="23:25" x14ac:dyDescent="0.25">
      <c r="W158" s="3">
        <v>42810</v>
      </c>
      <c r="X158" s="2">
        <v>30.658999999999999</v>
      </c>
      <c r="Y158" s="2">
        <f t="shared" si="4"/>
        <v>-4.5884328538075793E-3</v>
      </c>
    </row>
    <row r="159" spans="23:25" x14ac:dyDescent="0.25">
      <c r="W159" s="3">
        <v>42809</v>
      </c>
      <c r="X159" s="2">
        <v>30.8</v>
      </c>
      <c r="Y159" s="2">
        <f t="shared" si="4"/>
        <v>-5.3105493629380844E-3</v>
      </c>
    </row>
    <row r="160" spans="23:25" x14ac:dyDescent="0.25">
      <c r="W160" s="3">
        <v>42808</v>
      </c>
      <c r="X160" s="2">
        <v>30.963999999999999</v>
      </c>
      <c r="Y160" s="2">
        <f t="shared" si="4"/>
        <v>7.753941975469186E-4</v>
      </c>
    </row>
    <row r="161" spans="23:25" x14ac:dyDescent="0.25">
      <c r="W161" s="3">
        <v>42807</v>
      </c>
      <c r="X161" s="2">
        <v>30.94</v>
      </c>
      <c r="Y161" s="2">
        <f t="shared" si="4"/>
        <v>-4.0641284207953302E-3</v>
      </c>
    </row>
    <row r="162" spans="23:25" x14ac:dyDescent="0.25">
      <c r="W162" s="3">
        <v>42804</v>
      </c>
      <c r="X162" s="2">
        <v>31.065999999999999</v>
      </c>
      <c r="Y162" s="2">
        <f t="shared" si="4"/>
        <v>8.6949526450512003E-4</v>
      </c>
    </row>
    <row r="163" spans="23:25" x14ac:dyDescent="0.25">
      <c r="W163" s="3">
        <v>42803</v>
      </c>
      <c r="X163" s="2">
        <v>31.039000000000001</v>
      </c>
      <c r="Y163" s="2">
        <f t="shared" si="4"/>
        <v>4.8443448309600156E-3</v>
      </c>
    </row>
    <row r="164" spans="23:25" x14ac:dyDescent="0.25">
      <c r="W164" s="3">
        <v>42802</v>
      </c>
      <c r="X164" s="2">
        <v>30.888999999999999</v>
      </c>
      <c r="Y164" s="2">
        <f t="shared" si="4"/>
        <v>3.2374508314915278E-5</v>
      </c>
    </row>
    <row r="165" spans="23:25" x14ac:dyDescent="0.25">
      <c r="W165" s="3">
        <v>42801</v>
      </c>
      <c r="X165" s="2">
        <v>30.888000000000002</v>
      </c>
      <c r="Y165" s="2">
        <f t="shared" si="4"/>
        <v>-2.9417966162064617E-3</v>
      </c>
    </row>
    <row r="166" spans="23:25" x14ac:dyDescent="0.25">
      <c r="W166" s="3">
        <v>42800</v>
      </c>
      <c r="X166" s="2">
        <v>30.978999999999999</v>
      </c>
      <c r="Y166" s="2">
        <f t="shared" si="4"/>
        <v>-2.289252801346015E-3</v>
      </c>
    </row>
    <row r="167" spans="23:25" x14ac:dyDescent="0.25">
      <c r="W167" s="3">
        <v>42797</v>
      </c>
      <c r="X167" s="2">
        <v>31.05</v>
      </c>
      <c r="Y167" s="2">
        <f t="shared" si="4"/>
        <v>8.4088464430788872E-3</v>
      </c>
    </row>
    <row r="168" spans="23:25" x14ac:dyDescent="0.25">
      <c r="W168" s="3">
        <v>42796</v>
      </c>
      <c r="X168" s="2">
        <v>30.79</v>
      </c>
      <c r="Y168" s="2">
        <f t="shared" si="4"/>
        <v>1.9488745311307072E-4</v>
      </c>
    </row>
    <row r="169" spans="23:25" x14ac:dyDescent="0.25">
      <c r="W169" s="3">
        <v>42795</v>
      </c>
      <c r="X169" s="2">
        <v>30.783999999999999</v>
      </c>
      <c r="Y169" s="2">
        <f t="shared" si="4"/>
        <v>3.4166930395734835E-3</v>
      </c>
    </row>
    <row r="170" spans="23:25" x14ac:dyDescent="0.25">
      <c r="W170" s="3">
        <v>42794</v>
      </c>
      <c r="X170" s="2">
        <v>30.678999999999998</v>
      </c>
      <c r="Y170" s="2">
        <f t="shared" si="4"/>
        <v>-9.1226018772511586E-4</v>
      </c>
    </row>
    <row r="171" spans="23:25" x14ac:dyDescent="0.25">
      <c r="W171" s="3">
        <v>42793</v>
      </c>
      <c r="X171" s="2">
        <v>30.707000000000001</v>
      </c>
      <c r="Y171" s="2">
        <f t="shared" si="4"/>
        <v>1.0752514028594935E-3</v>
      </c>
    </row>
    <row r="172" spans="23:25" x14ac:dyDescent="0.25">
      <c r="W172" s="3">
        <v>42790</v>
      </c>
      <c r="X172" s="2">
        <v>30.673999999999999</v>
      </c>
      <c r="Y172" s="2">
        <f t="shared" si="4"/>
        <v>-2.604676864913068E-3</v>
      </c>
    </row>
    <row r="173" spans="23:25" x14ac:dyDescent="0.25">
      <c r="W173" s="3">
        <v>42789</v>
      </c>
      <c r="X173" s="2">
        <v>30.754000000000001</v>
      </c>
      <c r="Y173" s="2">
        <f t="shared" si="4"/>
        <v>-2.3384226310269149E-3</v>
      </c>
    </row>
    <row r="174" spans="23:25" x14ac:dyDescent="0.25">
      <c r="W174" s="3">
        <v>42788</v>
      </c>
      <c r="X174" s="2">
        <v>30.826000000000001</v>
      </c>
      <c r="Y174" s="2">
        <f t="shared" si="4"/>
        <v>1.0710983026320738E-3</v>
      </c>
    </row>
    <row r="175" spans="23:25" x14ac:dyDescent="0.25">
      <c r="W175" s="3">
        <v>42787</v>
      </c>
      <c r="X175" s="2">
        <v>30.792999999999999</v>
      </c>
      <c r="Y175" s="2">
        <f t="shared" si="4"/>
        <v>-2.5976556304129823E-4</v>
      </c>
    </row>
    <row r="176" spans="23:25" x14ac:dyDescent="0.25">
      <c r="W176" s="3">
        <v>42786</v>
      </c>
      <c r="X176" s="2">
        <v>30.800999999999998</v>
      </c>
      <c r="Y176" s="2">
        <f t="shared" si="4"/>
        <v>6.1705342717506843E-4</v>
      </c>
    </row>
    <row r="177" spans="23:25" x14ac:dyDescent="0.25">
      <c r="W177" s="3">
        <v>42783</v>
      </c>
      <c r="X177" s="2">
        <v>30.782</v>
      </c>
      <c r="Y177" s="2">
        <f t="shared" si="4"/>
        <v>4.8741653956898835E-4</v>
      </c>
    </row>
    <row r="178" spans="23:25" x14ac:dyDescent="0.25">
      <c r="W178" s="3">
        <v>42782</v>
      </c>
      <c r="X178" s="2">
        <v>30.766999999999999</v>
      </c>
      <c r="Y178" s="2">
        <f t="shared" si="4"/>
        <v>1.1056911695577086E-3</v>
      </c>
    </row>
    <row r="179" spans="23:25" x14ac:dyDescent="0.25">
      <c r="W179" s="3">
        <v>42781</v>
      </c>
      <c r="X179" s="2">
        <v>30.733000000000001</v>
      </c>
      <c r="Y179" s="2">
        <f t="shared" si="4"/>
        <v>-1.820487483051494E-3</v>
      </c>
    </row>
    <row r="180" spans="23:25" x14ac:dyDescent="0.25">
      <c r="W180" s="3">
        <v>42780</v>
      </c>
      <c r="X180" s="2">
        <v>30.789000000000001</v>
      </c>
      <c r="Y180" s="2">
        <f t="shared" si="4"/>
        <v>-5.473963819998622E-3</v>
      </c>
    </row>
    <row r="181" spans="23:25" x14ac:dyDescent="0.25">
      <c r="W181" s="3">
        <v>42779</v>
      </c>
      <c r="X181" s="2">
        <v>30.957999999999998</v>
      </c>
      <c r="Y181" s="2">
        <f t="shared" si="4"/>
        <v>-3.385953155090105E-3</v>
      </c>
    </row>
    <row r="182" spans="23:25" x14ac:dyDescent="0.25">
      <c r="W182" s="3">
        <v>42776</v>
      </c>
      <c r="X182" s="2">
        <v>31.062999999999999</v>
      </c>
      <c r="Y182" s="2">
        <f t="shared" si="4"/>
        <v>6.4406017748225265E-4</v>
      </c>
    </row>
    <row r="183" spans="23:25" x14ac:dyDescent="0.25">
      <c r="W183" s="3">
        <v>42775</v>
      </c>
      <c r="X183" s="2">
        <v>31.042999999999999</v>
      </c>
      <c r="Y183" s="2">
        <f t="shared" si="4"/>
        <v>-2.5094923407143442E-3</v>
      </c>
    </row>
    <row r="184" spans="23:25" x14ac:dyDescent="0.25">
      <c r="W184" s="3">
        <v>42774</v>
      </c>
      <c r="X184" s="2">
        <v>31.120999999999999</v>
      </c>
      <c r="Y184" s="2">
        <f t="shared" si="4"/>
        <v>2.6061371549899333E-3</v>
      </c>
    </row>
    <row r="185" spans="23:25" x14ac:dyDescent="0.25">
      <c r="W185" s="3">
        <v>42773</v>
      </c>
      <c r="X185" s="2">
        <v>31.04</v>
      </c>
      <c r="Y185" s="2">
        <f t="shared" si="4"/>
        <v>5.5890432532350659E-3</v>
      </c>
    </row>
    <row r="186" spans="23:25" x14ac:dyDescent="0.25">
      <c r="W186" s="3">
        <v>42772</v>
      </c>
      <c r="X186" s="2">
        <v>30.867000000000001</v>
      </c>
      <c r="Y186" s="2">
        <f t="shared" si="4"/>
        <v>-4.9445056866098958E-3</v>
      </c>
    </row>
    <row r="187" spans="23:25" x14ac:dyDescent="0.25">
      <c r="W187" s="3">
        <v>42769</v>
      </c>
      <c r="X187" s="2">
        <v>31.02</v>
      </c>
      <c r="Y187" s="2">
        <f t="shared" si="4"/>
        <v>-3.3470680062909321E-3</v>
      </c>
    </row>
    <row r="188" spans="23:25" x14ac:dyDescent="0.25">
      <c r="W188" s="3">
        <v>42768</v>
      </c>
      <c r="X188" s="2">
        <v>31.123999999999999</v>
      </c>
      <c r="Y188" s="2">
        <f t="shared" si="4"/>
        <v>-2.2465428749500094E-3</v>
      </c>
    </row>
    <row r="189" spans="23:25" x14ac:dyDescent="0.25">
      <c r="W189" s="3">
        <v>42767</v>
      </c>
      <c r="X189" s="2">
        <v>31.193999999999999</v>
      </c>
      <c r="Y189" s="2">
        <f t="shared" si="4"/>
        <v>-6.1680258187843586E-3</v>
      </c>
    </row>
    <row r="190" spans="23:25" x14ac:dyDescent="0.25">
      <c r="W190" s="3">
        <v>42766</v>
      </c>
      <c r="X190" s="2">
        <v>31.387</v>
      </c>
      <c r="Y190" s="2">
        <f t="shared" si="4"/>
        <v>-4.5773944318124428E-3</v>
      </c>
    </row>
    <row r="191" spans="23:25" x14ac:dyDescent="0.25">
      <c r="W191" s="3">
        <v>42765</v>
      </c>
      <c r="X191" s="2">
        <v>31.530999999999999</v>
      </c>
      <c r="Y191" s="2">
        <f t="shared" si="4"/>
        <v>-9.5139935059523976E-5</v>
      </c>
    </row>
    <row r="192" spans="23:25" x14ac:dyDescent="0.25">
      <c r="W192" s="3">
        <v>42762</v>
      </c>
      <c r="X192" s="2">
        <v>31.533999999999999</v>
      </c>
      <c r="Y192" s="2">
        <f t="shared" si="4"/>
        <v>6.1710918874152629E-3</v>
      </c>
    </row>
    <row r="193" spans="23:25" x14ac:dyDescent="0.25">
      <c r="W193" s="3">
        <v>42761</v>
      </c>
      <c r="X193" s="2">
        <v>31.34</v>
      </c>
      <c r="Y193" s="2">
        <f t="shared" si="4"/>
        <v>6.3836580527249658E-4</v>
      </c>
    </row>
    <row r="194" spans="23:25" x14ac:dyDescent="0.25">
      <c r="W194" s="3">
        <v>42760</v>
      </c>
      <c r="X194" s="2">
        <v>31.32</v>
      </c>
      <c r="Y194" s="2">
        <f t="shared" si="4"/>
        <v>-1.7863983313881567E-3</v>
      </c>
    </row>
    <row r="195" spans="23:25" x14ac:dyDescent="0.25">
      <c r="W195" s="3">
        <v>42759</v>
      </c>
      <c r="X195" s="2">
        <v>31.376000000000001</v>
      </c>
      <c r="Y195" s="2">
        <f t="shared" si="4"/>
        <v>-1.1148805843661127E-3</v>
      </c>
    </row>
    <row r="196" spans="23:25" x14ac:dyDescent="0.25">
      <c r="W196" s="3">
        <v>42758</v>
      </c>
      <c r="X196" s="2">
        <v>31.411000000000001</v>
      </c>
      <c r="Y196" s="2">
        <f t="shared" si="4"/>
        <v>-3.6861715132126115E-3</v>
      </c>
    </row>
    <row r="197" spans="23:25" x14ac:dyDescent="0.25">
      <c r="W197" s="3">
        <v>42755</v>
      </c>
      <c r="X197" s="2">
        <v>31.527000000000001</v>
      </c>
      <c r="Y197" s="2">
        <f t="shared" si="4"/>
        <v>-2.913884176211239E-3</v>
      </c>
    </row>
    <row r="198" spans="23:25" x14ac:dyDescent="0.25">
      <c r="W198" s="3">
        <v>42754</v>
      </c>
      <c r="X198" s="2">
        <v>31.619</v>
      </c>
      <c r="Y198" s="2">
        <f t="shared" ref="Y198:Y261" si="5">LN(X198/X199)</f>
        <v>1.392537491225527E-3</v>
      </c>
    </row>
    <row r="199" spans="23:25" x14ac:dyDescent="0.25">
      <c r="W199" s="3">
        <v>42753</v>
      </c>
      <c r="X199" s="2">
        <v>31.574999999999999</v>
      </c>
      <c r="Y199" s="2">
        <f t="shared" si="5"/>
        <v>1.4261946795852993E-3</v>
      </c>
    </row>
    <row r="200" spans="23:25" x14ac:dyDescent="0.25">
      <c r="W200" s="3">
        <v>42752</v>
      </c>
      <c r="X200" s="2">
        <v>31.53</v>
      </c>
      <c r="Y200" s="2">
        <f t="shared" si="5"/>
        <v>-4.6513919355174833E-3</v>
      </c>
    </row>
    <row r="201" spans="23:25" x14ac:dyDescent="0.25">
      <c r="W201" s="3">
        <v>42751</v>
      </c>
      <c r="X201" s="2">
        <v>31.677</v>
      </c>
      <c r="Y201" s="2">
        <f t="shared" si="5"/>
        <v>3.383562922586725E-3</v>
      </c>
    </row>
    <row r="202" spans="23:25" x14ac:dyDescent="0.25">
      <c r="W202" s="3">
        <v>42748</v>
      </c>
      <c r="X202" s="2">
        <v>31.57</v>
      </c>
      <c r="Y202" s="2">
        <f t="shared" si="5"/>
        <v>-2.6256282581644625E-3</v>
      </c>
    </row>
    <row r="203" spans="23:25" x14ac:dyDescent="0.25">
      <c r="W203" s="3">
        <v>42747</v>
      </c>
      <c r="X203" s="2">
        <v>31.652999999999999</v>
      </c>
      <c r="Y203" s="2">
        <f t="shared" si="5"/>
        <v>-8.4938222996394346E-3</v>
      </c>
    </row>
    <row r="204" spans="23:25" x14ac:dyDescent="0.25">
      <c r="W204" s="3">
        <v>42746</v>
      </c>
      <c r="X204" s="2">
        <v>31.923000000000002</v>
      </c>
      <c r="Y204" s="2">
        <f t="shared" si="5"/>
        <v>-3.4451978980536927E-4</v>
      </c>
    </row>
    <row r="205" spans="23:25" x14ac:dyDescent="0.25">
      <c r="W205" s="3">
        <v>42745</v>
      </c>
      <c r="X205" s="2">
        <v>31.934000000000001</v>
      </c>
      <c r="Y205" s="2">
        <f t="shared" si="5"/>
        <v>-5.3093600471059198E-3</v>
      </c>
    </row>
    <row r="206" spans="23:25" x14ac:dyDescent="0.25">
      <c r="W206" s="3">
        <v>42744</v>
      </c>
      <c r="X206" s="2">
        <v>32.103999999999999</v>
      </c>
      <c r="Y206" s="2">
        <f t="shared" si="5"/>
        <v>3.7135900625146303E-3</v>
      </c>
    </row>
    <row r="207" spans="23:25" x14ac:dyDescent="0.25">
      <c r="W207" s="3">
        <v>42741</v>
      </c>
      <c r="X207" s="2">
        <v>31.984999999999999</v>
      </c>
      <c r="Y207" s="2">
        <f t="shared" si="5"/>
        <v>2.2535926154833245E-3</v>
      </c>
    </row>
    <row r="208" spans="23:25" x14ac:dyDescent="0.25">
      <c r="W208" s="3">
        <v>42740</v>
      </c>
      <c r="X208" s="2">
        <v>31.913</v>
      </c>
      <c r="Y208" s="2">
        <f t="shared" si="5"/>
        <v>-1.0690622162285784E-2</v>
      </c>
    </row>
    <row r="209" spans="23:25" x14ac:dyDescent="0.25">
      <c r="W209" s="3">
        <v>42739</v>
      </c>
      <c r="X209" s="2">
        <v>32.256</v>
      </c>
      <c r="Y209" s="2">
        <f t="shared" si="5"/>
        <v>-2.4798512216365586E-4</v>
      </c>
    </row>
    <row r="210" spans="23:25" x14ac:dyDescent="0.25">
      <c r="W210" s="3">
        <v>42738</v>
      </c>
      <c r="X210" s="2">
        <v>32.264000000000003</v>
      </c>
      <c r="Y210" s="2">
        <f t="shared" si="5"/>
        <v>-1.6722929789888994E-3</v>
      </c>
    </row>
    <row r="211" spans="23:25" x14ac:dyDescent="0.25">
      <c r="W211" s="3">
        <v>42737</v>
      </c>
      <c r="X211" s="2">
        <v>32.317999999999998</v>
      </c>
      <c r="Y211" s="2">
        <f t="shared" si="5"/>
        <v>-2.4750943756094313E-4</v>
      </c>
    </row>
    <row r="212" spans="23:25" x14ac:dyDescent="0.25">
      <c r="W212" s="3">
        <v>42734</v>
      </c>
      <c r="X212" s="2">
        <v>32.326000000000001</v>
      </c>
      <c r="Y212" s="2">
        <f t="shared" si="5"/>
        <v>1.9507971939324823E-3</v>
      </c>
    </row>
    <row r="213" spans="23:25" x14ac:dyDescent="0.25">
      <c r="W213" s="3">
        <v>42733</v>
      </c>
      <c r="X213" s="2">
        <v>32.262999999999998</v>
      </c>
      <c r="Y213" s="2">
        <f t="shared" si="5"/>
        <v>-1.1152072033413314E-3</v>
      </c>
    </row>
    <row r="214" spans="23:25" x14ac:dyDescent="0.25">
      <c r="W214" s="3">
        <v>42732</v>
      </c>
      <c r="X214" s="2">
        <v>32.298999999999999</v>
      </c>
      <c r="Y214" s="2">
        <f t="shared" si="5"/>
        <v>7.7431747786520493E-4</v>
      </c>
    </row>
    <row r="215" spans="23:25" x14ac:dyDescent="0.25">
      <c r="W215" s="3">
        <v>42731</v>
      </c>
      <c r="X215" s="2">
        <v>32.274000000000001</v>
      </c>
      <c r="Y215" s="2">
        <f t="shared" si="5"/>
        <v>2.0781322905156726E-3</v>
      </c>
    </row>
    <row r="216" spans="23:25" x14ac:dyDescent="0.25">
      <c r="W216" s="3">
        <v>42730</v>
      </c>
      <c r="X216" s="2">
        <v>32.207000000000001</v>
      </c>
      <c r="Y216" s="2">
        <f t="shared" si="5"/>
        <v>1.491470928687416E-3</v>
      </c>
    </row>
    <row r="217" spans="23:25" x14ac:dyDescent="0.25">
      <c r="W217" s="3">
        <v>42727</v>
      </c>
      <c r="X217" s="2">
        <v>32.158999999999999</v>
      </c>
      <c r="Y217" s="2">
        <f t="shared" si="5"/>
        <v>2.9272566991314411E-3</v>
      </c>
    </row>
    <row r="218" spans="23:25" x14ac:dyDescent="0.25">
      <c r="W218" s="3">
        <v>42726</v>
      </c>
      <c r="X218" s="2">
        <v>32.064999999999998</v>
      </c>
      <c r="Y218" s="2">
        <f t="shared" si="5"/>
        <v>1.5605496300605465E-3</v>
      </c>
    </row>
    <row r="219" spans="23:25" x14ac:dyDescent="0.25">
      <c r="W219" s="3">
        <v>42725</v>
      </c>
      <c r="X219" s="2">
        <v>32.015000000000001</v>
      </c>
      <c r="Y219" s="2">
        <f t="shared" si="5"/>
        <v>-8.1178972860730203E-4</v>
      </c>
    </row>
    <row r="220" spans="23:25" x14ac:dyDescent="0.25">
      <c r="W220" s="3">
        <v>42724</v>
      </c>
      <c r="X220" s="2">
        <v>32.040999999999997</v>
      </c>
      <c r="Y220" s="2">
        <f t="shared" si="5"/>
        <v>2.4999231794037178E-3</v>
      </c>
    </row>
    <row r="221" spans="23:25" x14ac:dyDescent="0.25">
      <c r="W221" s="3">
        <v>42723</v>
      </c>
      <c r="X221" s="2">
        <v>31.960999999999999</v>
      </c>
      <c r="Y221" s="2">
        <f t="shared" si="5"/>
        <v>2.503363908306436E-4</v>
      </c>
    </row>
    <row r="222" spans="23:25" x14ac:dyDescent="0.25">
      <c r="W222" s="3">
        <v>42720</v>
      </c>
      <c r="X222" s="2">
        <v>31.952999999999999</v>
      </c>
      <c r="Y222" s="2">
        <f t="shared" si="5"/>
        <v>1.2526228425207596E-3</v>
      </c>
    </row>
    <row r="223" spans="23:25" x14ac:dyDescent="0.25">
      <c r="W223" s="3">
        <v>42719</v>
      </c>
      <c r="X223" s="2">
        <v>31.913</v>
      </c>
      <c r="Y223" s="2">
        <f t="shared" si="5"/>
        <v>5.2782176642044197E-3</v>
      </c>
    </row>
    <row r="224" spans="23:25" x14ac:dyDescent="0.25">
      <c r="W224" s="3">
        <v>42718</v>
      </c>
      <c r="X224" s="2">
        <v>31.745000000000001</v>
      </c>
      <c r="Y224" s="2">
        <f t="shared" si="5"/>
        <v>-1.259247765958832E-3</v>
      </c>
    </row>
    <row r="225" spans="23:25" x14ac:dyDescent="0.25">
      <c r="W225" s="3">
        <v>42717</v>
      </c>
      <c r="X225" s="2">
        <v>31.785</v>
      </c>
      <c r="Y225" s="2">
        <f t="shared" si="5"/>
        <v>-2.1998751800793976E-3</v>
      </c>
    </row>
    <row r="226" spans="23:25" x14ac:dyDescent="0.25">
      <c r="W226" s="3">
        <v>42716</v>
      </c>
      <c r="X226" s="2">
        <v>31.855</v>
      </c>
      <c r="Y226" s="2">
        <f t="shared" si="5"/>
        <v>1.0050567760830282E-3</v>
      </c>
    </row>
    <row r="227" spans="23:25" x14ac:dyDescent="0.25">
      <c r="W227" s="3">
        <v>42713</v>
      </c>
      <c r="X227" s="2">
        <v>31.823</v>
      </c>
      <c r="Y227" s="2">
        <f t="shared" si="5"/>
        <v>3.8726179091336508E-3</v>
      </c>
    </row>
    <row r="228" spans="23:25" x14ac:dyDescent="0.25">
      <c r="W228" s="3">
        <v>42712</v>
      </c>
      <c r="X228" s="2">
        <v>31.7</v>
      </c>
      <c r="Y228" s="2">
        <f t="shared" si="5"/>
        <v>-6.1012234425455308E-3</v>
      </c>
    </row>
    <row r="229" spans="23:25" x14ac:dyDescent="0.25">
      <c r="W229" s="3">
        <v>42711</v>
      </c>
      <c r="X229" s="2">
        <v>31.893999999999998</v>
      </c>
      <c r="Y229" s="2">
        <f t="shared" si="5"/>
        <v>-1.3473079382935245E-3</v>
      </c>
    </row>
    <row r="230" spans="23:25" x14ac:dyDescent="0.25">
      <c r="W230" s="3">
        <v>42710</v>
      </c>
      <c r="X230" s="2">
        <v>31.937000000000001</v>
      </c>
      <c r="Y230" s="2">
        <f t="shared" si="5"/>
        <v>-3.2511204352989056E-3</v>
      </c>
    </row>
    <row r="231" spans="23:25" x14ac:dyDescent="0.25">
      <c r="W231" s="3">
        <v>42709</v>
      </c>
      <c r="X231" s="2">
        <v>32.040999999999997</v>
      </c>
      <c r="Y231" s="2">
        <f t="shared" si="5"/>
        <v>4.6924943766404889E-3</v>
      </c>
    </row>
    <row r="232" spans="23:25" x14ac:dyDescent="0.25">
      <c r="W232" s="3">
        <v>42706</v>
      </c>
      <c r="X232" s="2">
        <v>31.890999999999998</v>
      </c>
      <c r="Y232" s="2">
        <f t="shared" si="5"/>
        <v>-3.1351893911186601E-4</v>
      </c>
    </row>
    <row r="233" spans="23:25" x14ac:dyDescent="0.25">
      <c r="W233" s="3">
        <v>42705</v>
      </c>
      <c r="X233" s="2">
        <v>31.901</v>
      </c>
      <c r="Y233" s="2">
        <f t="shared" si="5"/>
        <v>1.003606795858261E-3</v>
      </c>
    </row>
    <row r="234" spans="23:25" x14ac:dyDescent="0.25">
      <c r="W234" s="3">
        <v>42704</v>
      </c>
      <c r="X234" s="2">
        <v>31.869</v>
      </c>
      <c r="Y234" s="2">
        <f t="shared" si="5"/>
        <v>1.507301274543151E-3</v>
      </c>
    </row>
    <row r="235" spans="23:25" x14ac:dyDescent="0.25">
      <c r="W235" s="3">
        <v>42703</v>
      </c>
      <c r="X235" s="2">
        <v>31.821000000000002</v>
      </c>
      <c r="Y235" s="2">
        <f t="shared" si="5"/>
        <v>2.5487340931799078E-3</v>
      </c>
    </row>
    <row r="236" spans="23:25" x14ac:dyDescent="0.25">
      <c r="W236" s="3">
        <v>42702</v>
      </c>
      <c r="X236" s="2">
        <v>31.74</v>
      </c>
      <c r="Y236" s="2">
        <f t="shared" si="5"/>
        <v>-5.2790469506200895E-3</v>
      </c>
    </row>
    <row r="237" spans="23:25" x14ac:dyDescent="0.25">
      <c r="W237" s="3">
        <v>42699</v>
      </c>
      <c r="X237" s="2">
        <v>31.908000000000001</v>
      </c>
      <c r="Y237" s="2">
        <f t="shared" si="5"/>
        <v>-6.5792567813379647E-4</v>
      </c>
    </row>
    <row r="238" spans="23:25" x14ac:dyDescent="0.25">
      <c r="W238" s="3">
        <v>42698</v>
      </c>
      <c r="X238" s="2">
        <v>31.928999999999998</v>
      </c>
      <c r="Y238" s="2">
        <f t="shared" si="5"/>
        <v>1.7868063248291347E-3</v>
      </c>
    </row>
    <row r="239" spans="23:25" x14ac:dyDescent="0.25">
      <c r="W239" s="3">
        <v>42697</v>
      </c>
      <c r="X239" s="2">
        <v>31.872</v>
      </c>
      <c r="Y239" s="2">
        <f t="shared" si="5"/>
        <v>-8.1543049837467401E-4</v>
      </c>
    </row>
    <row r="240" spans="23:25" x14ac:dyDescent="0.25">
      <c r="W240" s="3">
        <v>42696</v>
      </c>
      <c r="X240" s="2">
        <v>31.898</v>
      </c>
      <c r="Y240" s="2">
        <f t="shared" si="5"/>
        <v>-2.4423095084599791E-3</v>
      </c>
    </row>
    <row r="241" spans="23:25" x14ac:dyDescent="0.25">
      <c r="W241" s="3">
        <v>42695</v>
      </c>
      <c r="X241" s="2">
        <v>31.975999999999999</v>
      </c>
      <c r="Y241" s="2">
        <f t="shared" si="5"/>
        <v>-2.5611407946669216E-3</v>
      </c>
    </row>
    <row r="242" spans="23:25" x14ac:dyDescent="0.25">
      <c r="W242" s="3">
        <v>42692</v>
      </c>
      <c r="X242" s="2">
        <v>32.058</v>
      </c>
      <c r="Y242" s="2">
        <f t="shared" si="5"/>
        <v>7.1689383055023939E-3</v>
      </c>
    </row>
    <row r="243" spans="23:25" x14ac:dyDescent="0.25">
      <c r="W243" s="3">
        <v>42691</v>
      </c>
      <c r="X243" s="2">
        <v>31.829000000000001</v>
      </c>
      <c r="Y243" s="2">
        <f t="shared" si="5"/>
        <v>-5.3396153604752387E-4</v>
      </c>
    </row>
    <row r="244" spans="23:25" x14ac:dyDescent="0.25">
      <c r="W244" s="3">
        <v>42690</v>
      </c>
      <c r="X244" s="2">
        <v>31.846</v>
      </c>
      <c r="Y244" s="2">
        <f t="shared" si="5"/>
        <v>3.1401610905180717E-5</v>
      </c>
    </row>
    <row r="245" spans="23:25" x14ac:dyDescent="0.25">
      <c r="W245" s="3">
        <v>42689</v>
      </c>
      <c r="X245" s="2">
        <v>31.844999999999999</v>
      </c>
      <c r="Y245" s="2">
        <f t="shared" si="5"/>
        <v>-4.3866590787718157E-3</v>
      </c>
    </row>
    <row r="246" spans="23:25" x14ac:dyDescent="0.25">
      <c r="W246" s="3">
        <v>42688</v>
      </c>
      <c r="X246" s="2">
        <v>31.984999999999999</v>
      </c>
      <c r="Y246" s="2">
        <f t="shared" si="5"/>
        <v>3.7901970227578827E-3</v>
      </c>
    </row>
    <row r="247" spans="23:25" x14ac:dyDescent="0.25">
      <c r="W247" s="3">
        <v>42685</v>
      </c>
      <c r="X247" s="2">
        <v>31.864000000000001</v>
      </c>
      <c r="Y247" s="2">
        <f t="shared" si="5"/>
        <v>8.3830184286858081E-3</v>
      </c>
    </row>
    <row r="248" spans="23:25" x14ac:dyDescent="0.25">
      <c r="W248" s="3">
        <v>42684</v>
      </c>
      <c r="X248" s="2">
        <v>31.597999999999999</v>
      </c>
      <c r="Y248" s="2">
        <f t="shared" si="5"/>
        <v>4.6630483073209416E-3</v>
      </c>
    </row>
    <row r="249" spans="23:25" x14ac:dyDescent="0.25">
      <c r="W249" s="3">
        <v>42683</v>
      </c>
      <c r="X249" s="2">
        <v>31.451000000000001</v>
      </c>
      <c r="Y249" s="2">
        <f t="shared" si="5"/>
        <v>2.5439628718624971E-4</v>
      </c>
    </row>
    <row r="250" spans="23:25" x14ac:dyDescent="0.25">
      <c r="W250" s="3">
        <v>42682</v>
      </c>
      <c r="X250" s="2">
        <v>31.443000000000001</v>
      </c>
      <c r="Y250" s="2">
        <f t="shared" si="5"/>
        <v>-5.7230066422772488E-4</v>
      </c>
    </row>
    <row r="251" spans="23:25" x14ac:dyDescent="0.25">
      <c r="W251" s="3">
        <v>42681</v>
      </c>
      <c r="X251" s="2">
        <v>31.460999999999999</v>
      </c>
      <c r="Y251" s="2">
        <f t="shared" si="5"/>
        <v>3.8149738183239221E-4</v>
      </c>
    </row>
    <row r="252" spans="23:25" x14ac:dyDescent="0.25">
      <c r="W252" s="3">
        <v>42678</v>
      </c>
      <c r="X252" s="2">
        <v>31.449000000000002</v>
      </c>
      <c r="Y252" s="2">
        <f t="shared" si="5"/>
        <v>-1.0170031068844668E-3</v>
      </c>
    </row>
    <row r="253" spans="23:25" x14ac:dyDescent="0.25">
      <c r="W253" s="3">
        <v>42677</v>
      </c>
      <c r="X253" s="2">
        <v>31.481000000000002</v>
      </c>
      <c r="Y253" s="2">
        <f t="shared" si="5"/>
        <v>-1.2063493526470045E-3</v>
      </c>
    </row>
    <row r="254" spans="23:25" x14ac:dyDescent="0.25">
      <c r="W254" s="3">
        <v>42676</v>
      </c>
      <c r="X254" s="2">
        <v>31.518999999999998</v>
      </c>
      <c r="Y254" s="2">
        <f t="shared" si="5"/>
        <v>-1.046439822148077E-3</v>
      </c>
    </row>
    <row r="255" spans="23:25" x14ac:dyDescent="0.25">
      <c r="W255" s="3">
        <v>42675</v>
      </c>
      <c r="X255" s="2">
        <v>31.552</v>
      </c>
      <c r="Y255" s="2">
        <f t="shared" si="5"/>
        <v>-1.5845600502184949E-4</v>
      </c>
    </row>
    <row r="256" spans="23:25" x14ac:dyDescent="0.25">
      <c r="W256" s="3">
        <v>42674</v>
      </c>
      <c r="X256" s="2">
        <v>31.556999999999999</v>
      </c>
      <c r="Y256" s="2">
        <f t="shared" si="5"/>
        <v>-2.5318872910830869E-3</v>
      </c>
    </row>
    <row r="257" spans="23:25" x14ac:dyDescent="0.25">
      <c r="W257" s="3">
        <v>42671</v>
      </c>
      <c r="X257" s="2">
        <v>31.637</v>
      </c>
      <c r="Y257" s="2">
        <f t="shared" si="5"/>
        <v>-7.5831783468964888E-4</v>
      </c>
    </row>
    <row r="258" spans="23:25" x14ac:dyDescent="0.25">
      <c r="W258" s="3">
        <v>42670</v>
      </c>
      <c r="X258" s="2">
        <v>31.661000000000001</v>
      </c>
      <c r="Y258" s="2">
        <f t="shared" si="5"/>
        <v>3.2902051257728423E-3</v>
      </c>
    </row>
    <row r="259" spans="23:25" x14ac:dyDescent="0.25">
      <c r="W259" s="3">
        <v>42669</v>
      </c>
      <c r="X259" s="2">
        <v>31.556999999999999</v>
      </c>
      <c r="Y259" s="2">
        <f t="shared" si="5"/>
        <v>-1.5199014990153457E-3</v>
      </c>
    </row>
    <row r="260" spans="23:25" x14ac:dyDescent="0.25">
      <c r="W260" s="3">
        <v>42668</v>
      </c>
      <c r="X260" s="2">
        <v>31.605</v>
      </c>
      <c r="Y260" s="2">
        <f t="shared" si="5"/>
        <v>-1.7387185286040546E-3</v>
      </c>
    </row>
    <row r="261" spans="23:25" x14ac:dyDescent="0.25">
      <c r="W261" s="3">
        <v>42667</v>
      </c>
      <c r="X261" s="2">
        <v>31.66</v>
      </c>
      <c r="Y261" s="2">
        <f t="shared" si="5"/>
        <v>-3.1580609768241166E-4</v>
      </c>
    </row>
    <row r="262" spans="23:25" x14ac:dyDescent="0.25">
      <c r="W262" s="3">
        <v>42664</v>
      </c>
      <c r="X262" s="2">
        <v>31.67</v>
      </c>
      <c r="Y262" s="2">
        <f t="shared" ref="Y262:Y325" si="6">LN(X262/X263)</f>
        <v>4.2718204349339664E-3</v>
      </c>
    </row>
    <row r="263" spans="23:25" x14ac:dyDescent="0.25">
      <c r="W263" s="3">
        <v>42663</v>
      </c>
      <c r="X263" s="2">
        <v>31.535</v>
      </c>
      <c r="Y263" s="2">
        <f t="shared" si="6"/>
        <v>-3.487579496677355E-4</v>
      </c>
    </row>
    <row r="264" spans="23:25" x14ac:dyDescent="0.25">
      <c r="W264" s="3">
        <v>42662</v>
      </c>
      <c r="X264" s="2">
        <v>31.545999999999999</v>
      </c>
      <c r="Y264" s="2">
        <f t="shared" si="6"/>
        <v>-5.704325935063265E-4</v>
      </c>
    </row>
    <row r="265" spans="23:25" x14ac:dyDescent="0.25">
      <c r="W265" s="3">
        <v>42661</v>
      </c>
      <c r="X265" s="2">
        <v>31.564</v>
      </c>
      <c r="Y265" s="2">
        <f t="shared" si="6"/>
        <v>-7.2918140605825413E-3</v>
      </c>
    </row>
    <row r="266" spans="23:25" x14ac:dyDescent="0.25">
      <c r="W266" s="3">
        <v>42660</v>
      </c>
      <c r="X266" s="2">
        <v>31.795000000000002</v>
      </c>
      <c r="Y266" s="2">
        <f t="shared" si="6"/>
        <v>3.9707602909618122E-3</v>
      </c>
    </row>
    <row r="267" spans="23:25" x14ac:dyDescent="0.25">
      <c r="W267" s="3">
        <v>42657</v>
      </c>
      <c r="X267" s="2">
        <v>31.669</v>
      </c>
      <c r="Y267" s="2">
        <f t="shared" si="6"/>
        <v>-3.4359420377658698E-3</v>
      </c>
    </row>
    <row r="268" spans="23:25" x14ac:dyDescent="0.25">
      <c r="W268" s="3">
        <v>42656</v>
      </c>
      <c r="X268" s="2">
        <v>31.777999999999999</v>
      </c>
      <c r="Y268" s="2">
        <f t="shared" si="6"/>
        <v>4.5733469817193714E-3</v>
      </c>
    </row>
    <row r="269" spans="23:25" x14ac:dyDescent="0.25">
      <c r="W269" s="3">
        <v>42655</v>
      </c>
      <c r="X269" s="2">
        <v>31.632999999999999</v>
      </c>
      <c r="Y269" s="2">
        <f t="shared" si="6"/>
        <v>-4.4247788332542652E-4</v>
      </c>
    </row>
    <row r="270" spans="23:25" x14ac:dyDescent="0.25">
      <c r="W270" s="3">
        <v>42654</v>
      </c>
      <c r="X270" s="2">
        <v>31.646999999999998</v>
      </c>
      <c r="Y270" s="2">
        <f t="shared" si="6"/>
        <v>6.6578142068670354E-3</v>
      </c>
    </row>
    <row r="271" spans="23:25" x14ac:dyDescent="0.25">
      <c r="W271" s="3">
        <v>42653</v>
      </c>
      <c r="X271" s="2">
        <v>31.437000000000001</v>
      </c>
      <c r="Y271" s="2">
        <f t="shared" si="6"/>
        <v>-8.2670910908755639E-4</v>
      </c>
    </row>
    <row r="272" spans="23:25" x14ac:dyDescent="0.25">
      <c r="W272" s="3">
        <v>42650</v>
      </c>
      <c r="X272" s="2">
        <v>31.463000000000001</v>
      </c>
      <c r="Y272" s="2">
        <f t="shared" si="6"/>
        <v>1.6541022316452383E-3</v>
      </c>
    </row>
    <row r="273" spans="23:25" x14ac:dyDescent="0.25">
      <c r="W273" s="3">
        <v>42649</v>
      </c>
      <c r="X273" s="2">
        <v>31.411000000000001</v>
      </c>
      <c r="Y273" s="2">
        <f t="shared" si="6"/>
        <v>5.0950547228381421E-4</v>
      </c>
    </row>
    <row r="274" spans="23:25" x14ac:dyDescent="0.25">
      <c r="W274" s="3">
        <v>42648</v>
      </c>
      <c r="X274" s="2">
        <v>31.395</v>
      </c>
      <c r="Y274" s="2">
        <f t="shared" si="6"/>
        <v>1.6895934650484963E-3</v>
      </c>
    </row>
    <row r="275" spans="23:25" x14ac:dyDescent="0.25">
      <c r="W275" s="3">
        <v>42647</v>
      </c>
      <c r="X275" s="2">
        <v>31.341999999999999</v>
      </c>
      <c r="Y275" s="2">
        <f t="shared" si="6"/>
        <v>5.1062744455394676E-4</v>
      </c>
    </row>
    <row r="276" spans="23:25" x14ac:dyDescent="0.25">
      <c r="W276" s="3">
        <v>42646</v>
      </c>
      <c r="X276" s="2">
        <v>31.326000000000001</v>
      </c>
      <c r="Y276" s="2">
        <f t="shared" si="6"/>
        <v>-9.2532033851384747E-4</v>
      </c>
    </row>
    <row r="277" spans="23:25" x14ac:dyDescent="0.25">
      <c r="W277" s="3">
        <v>42643</v>
      </c>
      <c r="X277" s="2">
        <v>31.355</v>
      </c>
      <c r="Y277" s="2">
        <f t="shared" si="6"/>
        <v>-8.6073614189236837E-4</v>
      </c>
    </row>
    <row r="278" spans="23:25" x14ac:dyDescent="0.25">
      <c r="W278" s="3">
        <v>42642</v>
      </c>
      <c r="X278" s="2">
        <v>31.382000000000001</v>
      </c>
      <c r="Y278" s="2">
        <f t="shared" si="6"/>
        <v>9.8831564004004096E-4</v>
      </c>
    </row>
    <row r="279" spans="23:25" x14ac:dyDescent="0.25">
      <c r="W279" s="3">
        <v>42641</v>
      </c>
      <c r="X279" s="2">
        <v>31.350999999999999</v>
      </c>
      <c r="Y279" s="2">
        <f t="shared" si="6"/>
        <v>4.4665646480191264E-4</v>
      </c>
    </row>
    <row r="280" spans="23:25" x14ac:dyDescent="0.25">
      <c r="W280" s="3">
        <v>42640</v>
      </c>
      <c r="X280" s="2">
        <v>31.337</v>
      </c>
      <c r="Y280" s="2">
        <f t="shared" si="6"/>
        <v>-6.5204830333315698E-3</v>
      </c>
    </row>
    <row r="281" spans="23:25" x14ac:dyDescent="0.25">
      <c r="W281" s="3">
        <v>42639</v>
      </c>
      <c r="X281" s="2">
        <v>31.542000000000002</v>
      </c>
      <c r="Y281" s="2">
        <f t="shared" si="6"/>
        <v>5.6911368932913093E-3</v>
      </c>
    </row>
    <row r="282" spans="23:25" x14ac:dyDescent="0.25">
      <c r="W282" s="3">
        <v>42636</v>
      </c>
      <c r="X282" s="2">
        <v>31.363</v>
      </c>
      <c r="Y282" s="2">
        <f t="shared" si="6"/>
        <v>-1.1153424460508821E-3</v>
      </c>
    </row>
    <row r="283" spans="23:25" x14ac:dyDescent="0.25">
      <c r="W283" s="3">
        <v>42635</v>
      </c>
      <c r="X283" s="2">
        <v>31.398</v>
      </c>
      <c r="Y283" s="2">
        <f t="shared" si="6"/>
        <v>-7.3226256475691356E-4</v>
      </c>
    </row>
    <row r="284" spans="23:25" x14ac:dyDescent="0.25">
      <c r="W284" s="3">
        <v>42634</v>
      </c>
      <c r="X284" s="2">
        <v>31.420999999999999</v>
      </c>
      <c r="Y284" s="2">
        <f t="shared" si="6"/>
        <v>1.8794902240428725E-3</v>
      </c>
    </row>
    <row r="285" spans="23:25" x14ac:dyDescent="0.25">
      <c r="W285" s="3">
        <v>42633</v>
      </c>
      <c r="X285" s="2">
        <v>31.361999999999998</v>
      </c>
      <c r="Y285" s="2">
        <f t="shared" si="6"/>
        <v>-1.3701469475043879E-3</v>
      </c>
    </row>
    <row r="286" spans="23:25" x14ac:dyDescent="0.25">
      <c r="W286" s="3">
        <v>42632</v>
      </c>
      <c r="X286" s="2">
        <v>31.405000000000001</v>
      </c>
      <c r="Y286" s="2">
        <f t="shared" si="6"/>
        <v>-7.2653756349529558E-3</v>
      </c>
    </row>
    <row r="287" spans="23:25" x14ac:dyDescent="0.25">
      <c r="W287" s="3">
        <v>42629</v>
      </c>
      <c r="X287" s="2">
        <v>31.634</v>
      </c>
      <c r="Y287" s="2">
        <f t="shared" si="6"/>
        <v>-5.4538998068715391E-3</v>
      </c>
    </row>
    <row r="288" spans="23:25" x14ac:dyDescent="0.25">
      <c r="W288" s="3">
        <v>42628</v>
      </c>
      <c r="X288" s="2">
        <v>31.806999999999999</v>
      </c>
      <c r="Y288" s="2">
        <f t="shared" si="6"/>
        <v>3.2435354600347855E-3</v>
      </c>
    </row>
    <row r="289" spans="23:25" x14ac:dyDescent="0.25">
      <c r="W289" s="3">
        <v>42627</v>
      </c>
      <c r="X289" s="2">
        <v>31.704000000000001</v>
      </c>
      <c r="Y289" s="2">
        <f t="shared" si="6"/>
        <v>3.154225874381958E-5</v>
      </c>
    </row>
    <row r="290" spans="23:25" x14ac:dyDescent="0.25">
      <c r="W290" s="3">
        <v>42626</v>
      </c>
      <c r="X290" s="2">
        <v>31.702999999999999</v>
      </c>
      <c r="Y290" s="2">
        <f t="shared" si="6"/>
        <v>-1.4814117093105573E-3</v>
      </c>
    </row>
    <row r="291" spans="23:25" x14ac:dyDescent="0.25">
      <c r="W291" s="3">
        <v>42625</v>
      </c>
      <c r="X291" s="2">
        <v>31.75</v>
      </c>
      <c r="Y291" s="2">
        <f t="shared" si="6"/>
        <v>6.8581088293735151E-3</v>
      </c>
    </row>
    <row r="292" spans="23:25" x14ac:dyDescent="0.25">
      <c r="W292" s="3">
        <v>42622</v>
      </c>
      <c r="X292" s="2">
        <v>31.533000000000001</v>
      </c>
      <c r="Y292" s="2">
        <f t="shared" si="6"/>
        <v>7.895867059000361E-3</v>
      </c>
    </row>
    <row r="293" spans="23:25" x14ac:dyDescent="0.25">
      <c r="W293" s="3">
        <v>42621</v>
      </c>
      <c r="X293" s="2">
        <v>31.285</v>
      </c>
      <c r="Y293" s="2">
        <f t="shared" si="6"/>
        <v>1.1193732679163155E-3</v>
      </c>
    </row>
    <row r="294" spans="23:25" x14ac:dyDescent="0.25">
      <c r="W294" s="3">
        <v>42620</v>
      </c>
      <c r="X294" s="2">
        <v>31.25</v>
      </c>
      <c r="Y294" s="2">
        <f t="shared" si="6"/>
        <v>-5.2979410932980243E-3</v>
      </c>
    </row>
    <row r="295" spans="23:25" x14ac:dyDescent="0.25">
      <c r="W295" s="3">
        <v>42619</v>
      </c>
      <c r="X295" s="2">
        <v>31.416</v>
      </c>
      <c r="Y295" s="2">
        <f t="shared" si="6"/>
        <v>1.3696668754809812E-3</v>
      </c>
    </row>
    <row r="296" spans="23:25" x14ac:dyDescent="0.25">
      <c r="W296" s="3">
        <v>42618</v>
      </c>
      <c r="X296" s="2">
        <v>31.373000000000001</v>
      </c>
      <c r="Y296" s="2">
        <f t="shared" si="6"/>
        <v>-9.3590569089597973E-3</v>
      </c>
    </row>
    <row r="297" spans="23:25" x14ac:dyDescent="0.25">
      <c r="W297" s="3">
        <v>42615</v>
      </c>
      <c r="X297" s="2">
        <v>31.667999999999999</v>
      </c>
      <c r="Y297" s="2">
        <f t="shared" si="6"/>
        <v>-2.0819540027106533E-3</v>
      </c>
    </row>
    <row r="298" spans="23:25" x14ac:dyDescent="0.25">
      <c r="W298" s="3">
        <v>42614</v>
      </c>
      <c r="X298" s="2">
        <v>31.734000000000002</v>
      </c>
      <c r="Y298" s="2">
        <f t="shared" si="6"/>
        <v>-5.670541688662555E-4</v>
      </c>
    </row>
    <row r="299" spans="23:25" x14ac:dyDescent="0.25">
      <c r="W299" s="3">
        <v>42613</v>
      </c>
      <c r="X299" s="2">
        <v>31.751999999999999</v>
      </c>
      <c r="Y299" s="2">
        <f t="shared" si="6"/>
        <v>1.1659603949038496E-3</v>
      </c>
    </row>
    <row r="300" spans="23:25" x14ac:dyDescent="0.25">
      <c r="W300" s="3">
        <v>42612</v>
      </c>
      <c r="X300" s="2">
        <v>31.715</v>
      </c>
      <c r="Y300" s="2">
        <f t="shared" si="6"/>
        <v>-1.1344658198417356E-3</v>
      </c>
    </row>
    <row r="301" spans="23:25" x14ac:dyDescent="0.25">
      <c r="W301" s="3">
        <v>42611</v>
      </c>
      <c r="X301" s="2">
        <v>31.751000000000001</v>
      </c>
      <c r="Y301" s="2">
        <f t="shared" si="6"/>
        <v>2.2386539594772045E-3</v>
      </c>
    </row>
    <row r="302" spans="23:25" x14ac:dyDescent="0.25">
      <c r="W302" s="3">
        <v>42608</v>
      </c>
      <c r="X302" s="2">
        <v>31.68</v>
      </c>
      <c r="Y302" s="2">
        <f t="shared" si="6"/>
        <v>9.4701453738040969E-5</v>
      </c>
    </row>
    <row r="303" spans="23:25" x14ac:dyDescent="0.25">
      <c r="W303" s="3">
        <v>42607</v>
      </c>
      <c r="X303" s="2">
        <v>31.677</v>
      </c>
      <c r="Y303" s="2">
        <f t="shared" si="6"/>
        <v>-2.9315827889377921E-3</v>
      </c>
    </row>
    <row r="304" spans="23:25" x14ac:dyDescent="0.25">
      <c r="W304" s="3">
        <v>42606</v>
      </c>
      <c r="X304" s="2">
        <v>31.77</v>
      </c>
      <c r="Y304" s="2">
        <f t="shared" si="6"/>
        <v>1.1652994090649701E-3</v>
      </c>
    </row>
    <row r="305" spans="23:25" x14ac:dyDescent="0.25">
      <c r="W305" s="3">
        <v>42605</v>
      </c>
      <c r="X305" s="2">
        <v>31.733000000000001</v>
      </c>
      <c r="Y305" s="2">
        <f t="shared" si="6"/>
        <v>-2.2349191668772348E-3</v>
      </c>
    </row>
    <row r="306" spans="23:25" x14ac:dyDescent="0.25">
      <c r="W306" s="3">
        <v>42604</v>
      </c>
      <c r="X306" s="2">
        <v>31.803999999999998</v>
      </c>
      <c r="Y306" s="2">
        <f t="shared" si="6"/>
        <v>4.3485179599944473E-3</v>
      </c>
    </row>
    <row r="307" spans="23:25" x14ac:dyDescent="0.25">
      <c r="W307" s="3">
        <v>42601</v>
      </c>
      <c r="X307" s="2">
        <v>31.666</v>
      </c>
      <c r="Y307" s="2">
        <f t="shared" si="6"/>
        <v>8.4356571650348513E-3</v>
      </c>
    </row>
    <row r="308" spans="23:25" x14ac:dyDescent="0.25">
      <c r="W308" s="3">
        <v>42600</v>
      </c>
      <c r="X308" s="2">
        <v>31.4</v>
      </c>
      <c r="Y308" s="2">
        <f t="shared" si="6"/>
        <v>4.1409846578948945E-4</v>
      </c>
    </row>
    <row r="309" spans="23:25" x14ac:dyDescent="0.25">
      <c r="W309" s="3">
        <v>42599</v>
      </c>
      <c r="X309" s="2">
        <v>31.387</v>
      </c>
      <c r="Y309" s="2">
        <f t="shared" si="6"/>
        <v>4.182436695648618E-3</v>
      </c>
    </row>
    <row r="310" spans="23:25" x14ac:dyDescent="0.25">
      <c r="W310" s="3">
        <v>42598</v>
      </c>
      <c r="X310" s="2">
        <v>31.256</v>
      </c>
      <c r="Y310" s="2">
        <f t="shared" si="6"/>
        <v>-2.9072109673141402E-3</v>
      </c>
    </row>
    <row r="311" spans="23:25" x14ac:dyDescent="0.25">
      <c r="W311" s="3">
        <v>42597</v>
      </c>
      <c r="X311" s="2">
        <v>31.347000000000001</v>
      </c>
      <c r="Y311" s="2">
        <f t="shared" si="6"/>
        <v>-2.7397277411203274E-3</v>
      </c>
    </row>
    <row r="312" spans="23:25" x14ac:dyDescent="0.25">
      <c r="W312" s="3">
        <v>42594</v>
      </c>
      <c r="X312" s="2">
        <v>31.433</v>
      </c>
      <c r="Y312" s="2">
        <f t="shared" si="6"/>
        <v>3.3779509494325771E-3</v>
      </c>
    </row>
    <row r="313" spans="23:25" x14ac:dyDescent="0.25">
      <c r="W313" s="3">
        <v>42593</v>
      </c>
      <c r="X313" s="2">
        <v>31.327000000000002</v>
      </c>
      <c r="Y313" s="2">
        <f t="shared" si="6"/>
        <v>5.9229550925383092E-3</v>
      </c>
    </row>
    <row r="314" spans="23:25" x14ac:dyDescent="0.25">
      <c r="W314" s="3">
        <v>42592</v>
      </c>
      <c r="X314" s="2">
        <v>31.141999999999999</v>
      </c>
      <c r="Y314" s="2">
        <f t="shared" si="6"/>
        <v>-9.6825975762337719E-3</v>
      </c>
    </row>
    <row r="315" spans="23:25" x14ac:dyDescent="0.25">
      <c r="W315" s="3">
        <v>42591</v>
      </c>
      <c r="X315" s="2">
        <v>31.445</v>
      </c>
      <c r="Y315" s="2">
        <f t="shared" si="6"/>
        <v>-1.9697553706422579E-3</v>
      </c>
    </row>
    <row r="316" spans="23:25" x14ac:dyDescent="0.25">
      <c r="W316" s="3">
        <v>42590</v>
      </c>
      <c r="X316" s="2">
        <v>31.507000000000001</v>
      </c>
      <c r="Y316" s="2">
        <f t="shared" si="6"/>
        <v>5.0795264433866217E-4</v>
      </c>
    </row>
    <row r="317" spans="23:25" x14ac:dyDescent="0.25">
      <c r="W317" s="3">
        <v>42587</v>
      </c>
      <c r="X317" s="2">
        <v>31.491</v>
      </c>
      <c r="Y317" s="2">
        <f t="shared" si="6"/>
        <v>-5.6680698287781845E-3</v>
      </c>
    </row>
    <row r="318" spans="23:25" x14ac:dyDescent="0.25">
      <c r="W318" s="3">
        <v>42586</v>
      </c>
      <c r="X318" s="2">
        <v>31.67</v>
      </c>
      <c r="Y318" s="2">
        <f t="shared" si="6"/>
        <v>-1.1676161447714975E-3</v>
      </c>
    </row>
    <row r="319" spans="23:25" x14ac:dyDescent="0.25">
      <c r="W319" s="3">
        <v>42585</v>
      </c>
      <c r="X319" s="2">
        <v>31.707000000000001</v>
      </c>
      <c r="Y319" s="2">
        <f t="shared" si="6"/>
        <v>1.5150083382572219E-3</v>
      </c>
    </row>
    <row r="320" spans="23:25" x14ac:dyDescent="0.25">
      <c r="W320" s="3">
        <v>42584</v>
      </c>
      <c r="X320" s="2">
        <v>31.658999999999999</v>
      </c>
      <c r="Y320" s="2">
        <f t="shared" si="6"/>
        <v>3.1953457435856536E-3</v>
      </c>
    </row>
    <row r="321" spans="23:25" x14ac:dyDescent="0.25">
      <c r="W321" s="3">
        <v>42583</v>
      </c>
      <c r="X321" s="2">
        <v>31.558</v>
      </c>
      <c r="Y321" s="2">
        <f t="shared" si="6"/>
        <v>-1.2438950515661035E-2</v>
      </c>
    </row>
    <row r="322" spans="23:25" x14ac:dyDescent="0.25">
      <c r="W322" s="3">
        <v>42580</v>
      </c>
      <c r="X322" s="2">
        <v>31.952999999999999</v>
      </c>
      <c r="Y322" s="2">
        <f t="shared" si="6"/>
        <v>1.5649207399570043E-4</v>
      </c>
    </row>
    <row r="323" spans="23:25" x14ac:dyDescent="0.25">
      <c r="W323" s="3">
        <v>42579</v>
      </c>
      <c r="X323" s="2">
        <v>31.948</v>
      </c>
      <c r="Y323" s="2">
        <f t="shared" si="6"/>
        <v>-3.4059872001702416E-3</v>
      </c>
    </row>
    <row r="324" spans="23:25" x14ac:dyDescent="0.25">
      <c r="W324" s="3">
        <v>42578</v>
      </c>
      <c r="X324" s="2">
        <v>32.057000000000002</v>
      </c>
      <c r="Y324" s="2">
        <f t="shared" si="6"/>
        <v>-1.3093087474283806E-3</v>
      </c>
    </row>
    <row r="325" spans="23:25" x14ac:dyDescent="0.25">
      <c r="W325" s="3">
        <v>42577</v>
      </c>
      <c r="X325" s="2">
        <v>32.098999999999997</v>
      </c>
      <c r="Y325" s="2">
        <f t="shared" si="6"/>
        <v>-1.9607544290916523E-3</v>
      </c>
    </row>
    <row r="326" spans="23:25" x14ac:dyDescent="0.25">
      <c r="W326" s="3">
        <v>42576</v>
      </c>
      <c r="X326" s="2">
        <v>32.161999999999999</v>
      </c>
      <c r="Y326" s="2">
        <f t="shared" ref="Y326:Y389" si="7">LN(X326/X327)</f>
        <v>4.4561548318952588E-3</v>
      </c>
    </row>
    <row r="327" spans="23:25" x14ac:dyDescent="0.25">
      <c r="W327" s="3">
        <v>42573</v>
      </c>
      <c r="X327" s="2">
        <v>32.018999999999998</v>
      </c>
      <c r="Y327" s="2">
        <f t="shared" si="7"/>
        <v>-3.4348702112925163E-4</v>
      </c>
    </row>
    <row r="328" spans="23:25" x14ac:dyDescent="0.25">
      <c r="W328" s="3">
        <v>42572</v>
      </c>
      <c r="X328" s="2">
        <v>32.03</v>
      </c>
      <c r="Y328" s="2">
        <f t="shared" si="7"/>
        <v>-7.1781910920480142E-4</v>
      </c>
    </row>
    <row r="329" spans="23:25" x14ac:dyDescent="0.25">
      <c r="W329" s="3">
        <v>42571</v>
      </c>
      <c r="X329" s="2">
        <v>32.052999999999997</v>
      </c>
      <c r="Y329" s="2">
        <f t="shared" si="7"/>
        <v>7.4904032714690155E-4</v>
      </c>
    </row>
    <row r="330" spans="23:25" x14ac:dyDescent="0.25">
      <c r="W330" s="3">
        <v>42570</v>
      </c>
      <c r="X330" s="2">
        <v>32.029000000000003</v>
      </c>
      <c r="Y330" s="2">
        <f t="shared" si="7"/>
        <v>1.5935760398960769E-3</v>
      </c>
    </row>
    <row r="331" spans="23:25" x14ac:dyDescent="0.25">
      <c r="W331" s="3">
        <v>42569</v>
      </c>
      <c r="X331" s="2">
        <v>31.978000000000002</v>
      </c>
      <c r="Y331" s="2">
        <f t="shared" si="7"/>
        <v>3.8852035336391674E-3</v>
      </c>
    </row>
    <row r="332" spans="23:25" x14ac:dyDescent="0.25">
      <c r="W332" s="3">
        <v>42566</v>
      </c>
      <c r="X332" s="2">
        <v>31.853999999999999</v>
      </c>
      <c r="Y332" s="2">
        <f t="shared" si="7"/>
        <v>-4.885391152182208E-3</v>
      </c>
    </row>
    <row r="333" spans="23:25" x14ac:dyDescent="0.25">
      <c r="W333" s="3">
        <v>42565</v>
      </c>
      <c r="X333" s="2">
        <v>32.01</v>
      </c>
      <c r="Y333" s="2">
        <f t="shared" si="7"/>
        <v>-5.2346352470714419E-3</v>
      </c>
    </row>
    <row r="334" spans="23:25" x14ac:dyDescent="0.25">
      <c r="W334" s="3">
        <v>42564</v>
      </c>
      <c r="X334" s="2">
        <v>32.177999999999997</v>
      </c>
      <c r="Y334" s="2">
        <f t="shared" si="7"/>
        <v>-5.5923200264426122E-4</v>
      </c>
    </row>
    <row r="335" spans="23:25" x14ac:dyDescent="0.25">
      <c r="W335" s="3">
        <v>42563</v>
      </c>
      <c r="X335" s="2">
        <v>32.195999999999998</v>
      </c>
      <c r="Y335" s="2">
        <f t="shared" si="7"/>
        <v>-5.278765512509708E-4</v>
      </c>
    </row>
    <row r="336" spans="23:25" x14ac:dyDescent="0.25">
      <c r="W336" s="3">
        <v>42562</v>
      </c>
      <c r="X336" s="2">
        <v>32.213000000000001</v>
      </c>
      <c r="Y336" s="2">
        <f t="shared" si="7"/>
        <v>-2.8209637877433828E-3</v>
      </c>
    </row>
    <row r="337" spans="23:25" x14ac:dyDescent="0.25">
      <c r="W337" s="3">
        <v>42559</v>
      </c>
      <c r="X337" s="2">
        <v>32.304000000000002</v>
      </c>
      <c r="Y337" s="2">
        <f t="shared" si="7"/>
        <v>7.4321816873365771E-4</v>
      </c>
    </row>
    <row r="338" spans="23:25" x14ac:dyDescent="0.25">
      <c r="W338" s="3">
        <v>42558</v>
      </c>
      <c r="X338" s="2">
        <v>32.28</v>
      </c>
      <c r="Y338" s="2">
        <f t="shared" si="7"/>
        <v>-3.4636353281120203E-3</v>
      </c>
    </row>
    <row r="339" spans="23:25" x14ac:dyDescent="0.25">
      <c r="W339" s="3">
        <v>42557</v>
      </c>
      <c r="X339" s="2">
        <v>32.392000000000003</v>
      </c>
      <c r="Y339" s="2">
        <f t="shared" si="7"/>
        <v>3.742484611882048E-3</v>
      </c>
    </row>
    <row r="340" spans="23:25" x14ac:dyDescent="0.25">
      <c r="W340" s="3">
        <v>42556</v>
      </c>
      <c r="X340" s="2">
        <v>32.271000000000001</v>
      </c>
      <c r="Y340" s="2">
        <f t="shared" si="7"/>
        <v>2.5131488072614402E-3</v>
      </c>
    </row>
    <row r="341" spans="23:25" x14ac:dyDescent="0.25">
      <c r="W341" s="3">
        <v>42555</v>
      </c>
      <c r="X341" s="2">
        <v>32.19</v>
      </c>
      <c r="Y341" s="2">
        <f t="shared" si="7"/>
        <v>-7.1425247202163995E-4</v>
      </c>
    </row>
    <row r="342" spans="23:25" x14ac:dyDescent="0.25">
      <c r="W342" s="3">
        <v>42552</v>
      </c>
      <c r="X342" s="2">
        <v>32.213000000000001</v>
      </c>
      <c r="Y342" s="2">
        <f t="shared" si="7"/>
        <v>-1.3959767122525299E-3</v>
      </c>
    </row>
    <row r="343" spans="23:25" x14ac:dyDescent="0.25">
      <c r="W343" s="3">
        <v>42551</v>
      </c>
      <c r="X343" s="2">
        <v>32.258000000000003</v>
      </c>
      <c r="Y343" s="2">
        <f t="shared" si="7"/>
        <v>-1.5178505198627302E-3</v>
      </c>
    </row>
    <row r="344" spans="23:25" x14ac:dyDescent="0.25">
      <c r="W344" s="3">
        <v>42550</v>
      </c>
      <c r="X344" s="2">
        <v>32.307000000000002</v>
      </c>
      <c r="Y344" s="2">
        <f t="shared" si="7"/>
        <v>-2.2261394964651999E-3</v>
      </c>
    </row>
    <row r="345" spans="23:25" x14ac:dyDescent="0.25">
      <c r="W345" s="3">
        <v>42549</v>
      </c>
      <c r="X345" s="2">
        <v>32.378999999999998</v>
      </c>
      <c r="Y345" s="2">
        <f t="shared" si="7"/>
        <v>-2.5601099715599714E-3</v>
      </c>
    </row>
    <row r="346" spans="23:25" x14ac:dyDescent="0.25">
      <c r="W346" s="3">
        <v>42548</v>
      </c>
      <c r="X346" s="2">
        <v>32.462000000000003</v>
      </c>
      <c r="Y346" s="2">
        <f t="shared" si="7"/>
        <v>3.0852795052626236E-3</v>
      </c>
    </row>
    <row r="347" spans="23:25" x14ac:dyDescent="0.25">
      <c r="W347" s="3">
        <v>42545</v>
      </c>
      <c r="X347" s="2">
        <v>32.362000000000002</v>
      </c>
      <c r="Y347" s="2">
        <f t="shared" si="7"/>
        <v>9.718913345756381E-3</v>
      </c>
    </row>
    <row r="348" spans="23:25" x14ac:dyDescent="0.25">
      <c r="W348" s="3">
        <v>42544</v>
      </c>
      <c r="X348" s="2">
        <v>32.048999999999999</v>
      </c>
      <c r="Y348" s="2">
        <f t="shared" si="7"/>
        <v>-5.0109817112473972E-3</v>
      </c>
    </row>
    <row r="349" spans="23:25" x14ac:dyDescent="0.25">
      <c r="W349" s="3">
        <v>42543</v>
      </c>
      <c r="X349" s="2">
        <v>32.21</v>
      </c>
      <c r="Y349" s="2">
        <f t="shared" si="7"/>
        <v>-4.0351994091214022E-4</v>
      </c>
    </row>
    <row r="350" spans="23:25" x14ac:dyDescent="0.25">
      <c r="W350" s="3">
        <v>42542</v>
      </c>
      <c r="X350" s="2">
        <v>32.222999999999999</v>
      </c>
      <c r="Y350" s="2">
        <f t="shared" si="7"/>
        <v>-9.3057888718106022E-4</v>
      </c>
    </row>
    <row r="351" spans="23:25" x14ac:dyDescent="0.25">
      <c r="W351" s="3">
        <v>42541</v>
      </c>
      <c r="X351" s="2">
        <v>32.253</v>
      </c>
      <c r="Y351" s="2">
        <f t="shared" si="7"/>
        <v>-3.8681176481134213E-3</v>
      </c>
    </row>
    <row r="352" spans="23:25" x14ac:dyDescent="0.25">
      <c r="W352" s="3">
        <v>42538</v>
      </c>
      <c r="X352" s="2">
        <v>32.378</v>
      </c>
      <c r="Y352" s="2">
        <f t="shared" si="7"/>
        <v>-1.8529384568628346E-4</v>
      </c>
    </row>
    <row r="353" spans="23:25" x14ac:dyDescent="0.25">
      <c r="W353" s="3">
        <v>42537</v>
      </c>
      <c r="X353" s="2">
        <v>32.384</v>
      </c>
      <c r="Y353" s="2">
        <f t="shared" si="7"/>
        <v>-1.4194466542262543E-3</v>
      </c>
    </row>
    <row r="354" spans="23:25" x14ac:dyDescent="0.25">
      <c r="W354" s="3">
        <v>42536</v>
      </c>
      <c r="X354" s="2">
        <v>32.43</v>
      </c>
      <c r="Y354" s="2">
        <f t="shared" si="7"/>
        <v>6.1690316577078363E-4</v>
      </c>
    </row>
    <row r="355" spans="23:25" x14ac:dyDescent="0.25">
      <c r="W355" s="3">
        <v>42535</v>
      </c>
      <c r="X355" s="2">
        <v>32.409999999999997</v>
      </c>
      <c r="Y355" s="2">
        <f t="shared" si="7"/>
        <v>6.7903332958810507E-4</v>
      </c>
    </row>
    <row r="356" spans="23:25" x14ac:dyDescent="0.25">
      <c r="W356" s="3">
        <v>42534</v>
      </c>
      <c r="X356" s="2">
        <v>32.387999999999998</v>
      </c>
      <c r="Y356" s="2">
        <f t="shared" si="7"/>
        <v>2.2564651090090605E-3</v>
      </c>
    </row>
    <row r="357" spans="23:25" x14ac:dyDescent="0.25">
      <c r="W357" s="3">
        <v>42531</v>
      </c>
      <c r="X357" s="2">
        <v>32.314999999999998</v>
      </c>
      <c r="Y357" s="2">
        <f t="shared" si="7"/>
        <v>3.1303780463714133E-3</v>
      </c>
    </row>
    <row r="358" spans="23:25" x14ac:dyDescent="0.25">
      <c r="W358" s="3">
        <v>42530</v>
      </c>
      <c r="X358" s="2">
        <v>32.213999999999999</v>
      </c>
      <c r="Y358" s="2">
        <f t="shared" si="7"/>
        <v>1.6155092366545928E-3</v>
      </c>
    </row>
    <row r="359" spans="23:25" x14ac:dyDescent="0.25">
      <c r="W359" s="3">
        <v>42529</v>
      </c>
      <c r="X359" s="2">
        <v>32.161999999999999</v>
      </c>
      <c r="Y359" s="2">
        <f t="shared" si="7"/>
        <v>-2.6083731097151933E-3</v>
      </c>
    </row>
    <row r="360" spans="23:25" x14ac:dyDescent="0.25">
      <c r="W360" s="3">
        <v>42528</v>
      </c>
      <c r="X360" s="2">
        <v>32.246000000000002</v>
      </c>
      <c r="Y360" s="2">
        <f t="shared" si="7"/>
        <v>-2.5706556936027545E-3</v>
      </c>
    </row>
    <row r="361" spans="23:25" x14ac:dyDescent="0.25">
      <c r="W361" s="3">
        <v>42527</v>
      </c>
      <c r="X361" s="2">
        <v>32.329000000000001</v>
      </c>
      <c r="Y361" s="2">
        <f t="shared" si="7"/>
        <v>-8.3169528204024498E-3</v>
      </c>
    </row>
    <row r="362" spans="23:25" x14ac:dyDescent="0.25">
      <c r="W362" s="3">
        <v>42524</v>
      </c>
      <c r="X362" s="2">
        <v>32.598999999999997</v>
      </c>
      <c r="Y362" s="2">
        <f t="shared" si="7"/>
        <v>6.1353457286324279E-5</v>
      </c>
    </row>
    <row r="363" spans="23:25" x14ac:dyDescent="0.25">
      <c r="W363" s="3">
        <v>42523</v>
      </c>
      <c r="X363" s="2">
        <v>32.597000000000001</v>
      </c>
      <c r="Y363" s="2">
        <f t="shared" si="7"/>
        <v>-5.5204564979242086E-4</v>
      </c>
    </row>
    <row r="364" spans="23:25" x14ac:dyDescent="0.25">
      <c r="W364" s="3">
        <v>42522</v>
      </c>
      <c r="X364" s="2">
        <v>32.615000000000002</v>
      </c>
      <c r="Y364" s="2">
        <f t="shared" si="7"/>
        <v>-1.2263543566272067E-4</v>
      </c>
    </row>
    <row r="365" spans="23:25" x14ac:dyDescent="0.25">
      <c r="W365" s="3">
        <v>42521</v>
      </c>
      <c r="X365" s="2">
        <v>32.619</v>
      </c>
      <c r="Y365" s="2">
        <f t="shared" si="7"/>
        <v>-6.4358941218412306E-4</v>
      </c>
    </row>
    <row r="366" spans="23:25" x14ac:dyDescent="0.25">
      <c r="W366" s="3">
        <v>42520</v>
      </c>
      <c r="X366" s="2">
        <v>32.64</v>
      </c>
      <c r="Y366" s="2">
        <f t="shared" si="7"/>
        <v>3.406530937751639E-3</v>
      </c>
    </row>
    <row r="367" spans="23:25" x14ac:dyDescent="0.25">
      <c r="W367" s="3">
        <v>42517</v>
      </c>
      <c r="X367" s="2">
        <v>32.529000000000003</v>
      </c>
      <c r="Y367" s="2">
        <f t="shared" si="7"/>
        <v>-7.6824981115183335E-4</v>
      </c>
    </row>
    <row r="368" spans="23:25" x14ac:dyDescent="0.25">
      <c r="W368" s="3">
        <v>42516</v>
      </c>
      <c r="X368" s="2">
        <v>32.554000000000002</v>
      </c>
      <c r="Y368" s="2">
        <f t="shared" si="7"/>
        <v>-2.5770047394362882E-3</v>
      </c>
    </row>
    <row r="369" spans="23:25" x14ac:dyDescent="0.25">
      <c r="W369" s="3">
        <v>42515</v>
      </c>
      <c r="X369" s="2">
        <v>32.637999999999998</v>
      </c>
      <c r="Y369" s="2">
        <f t="shared" si="7"/>
        <v>-2.0507177044331803E-3</v>
      </c>
    </row>
    <row r="370" spans="23:25" x14ac:dyDescent="0.25">
      <c r="W370" s="3">
        <v>42514</v>
      </c>
      <c r="X370" s="2">
        <v>32.704999999999998</v>
      </c>
      <c r="Y370" s="2">
        <f t="shared" si="7"/>
        <v>1.1625773811424363E-3</v>
      </c>
    </row>
    <row r="371" spans="23:25" x14ac:dyDescent="0.25">
      <c r="W371" s="3">
        <v>42513</v>
      </c>
      <c r="X371" s="2">
        <v>32.667000000000002</v>
      </c>
      <c r="Y371" s="2">
        <f t="shared" si="7"/>
        <v>-1.4377268043001411E-3</v>
      </c>
    </row>
    <row r="372" spans="23:25" x14ac:dyDescent="0.25">
      <c r="W372" s="3">
        <v>42510</v>
      </c>
      <c r="X372" s="2">
        <v>32.713999999999999</v>
      </c>
      <c r="Y372" s="2">
        <f t="shared" si="7"/>
        <v>-1.7713714432343913E-3</v>
      </c>
    </row>
    <row r="373" spans="23:25" x14ac:dyDescent="0.25">
      <c r="W373" s="3">
        <v>42509</v>
      </c>
      <c r="X373" s="2">
        <v>32.771999999999998</v>
      </c>
      <c r="Y373" s="2">
        <f t="shared" si="7"/>
        <v>1.893650729275619E-3</v>
      </c>
    </row>
    <row r="374" spans="23:25" x14ac:dyDescent="0.25">
      <c r="W374" s="3">
        <v>42508</v>
      </c>
      <c r="X374" s="2">
        <v>32.71</v>
      </c>
      <c r="Y374" s="2">
        <f t="shared" si="7"/>
        <v>2.8778760333403944E-3</v>
      </c>
    </row>
    <row r="375" spans="23:25" x14ac:dyDescent="0.25">
      <c r="W375" s="3">
        <v>42507</v>
      </c>
      <c r="X375" s="2">
        <v>32.616</v>
      </c>
      <c r="Y375" s="2">
        <f t="shared" si="7"/>
        <v>-7.9683721155194079E-4</v>
      </c>
    </row>
    <row r="376" spans="23:25" x14ac:dyDescent="0.25">
      <c r="W376" s="3">
        <v>42506</v>
      </c>
      <c r="X376" s="2">
        <v>32.642000000000003</v>
      </c>
      <c r="Y376" s="2">
        <f t="shared" si="7"/>
        <v>1.1034822110416206E-3</v>
      </c>
    </row>
    <row r="377" spans="23:25" x14ac:dyDescent="0.25">
      <c r="W377" s="3">
        <v>42503</v>
      </c>
      <c r="X377" s="2">
        <v>32.606000000000002</v>
      </c>
      <c r="Y377" s="2">
        <f t="shared" si="7"/>
        <v>2.4258068487518457E-3</v>
      </c>
    </row>
    <row r="378" spans="23:25" x14ac:dyDescent="0.25">
      <c r="W378" s="3">
        <v>42502</v>
      </c>
      <c r="X378" s="2">
        <v>32.527000000000001</v>
      </c>
      <c r="Y378" s="2">
        <f t="shared" si="7"/>
        <v>-1.8444512809742865E-4</v>
      </c>
    </row>
    <row r="379" spans="23:25" x14ac:dyDescent="0.25">
      <c r="W379" s="3">
        <v>42501</v>
      </c>
      <c r="X379" s="2">
        <v>32.533000000000001</v>
      </c>
      <c r="Y379" s="2">
        <f t="shared" si="7"/>
        <v>4.304248975018022E-4</v>
      </c>
    </row>
    <row r="380" spans="23:25" x14ac:dyDescent="0.25">
      <c r="W380" s="3">
        <v>42500</v>
      </c>
      <c r="X380" s="2">
        <v>32.518999999999998</v>
      </c>
      <c r="Y380" s="2">
        <f t="shared" si="7"/>
        <v>2.9256445732988388E-3</v>
      </c>
    </row>
    <row r="381" spans="23:25" x14ac:dyDescent="0.25">
      <c r="W381" s="3">
        <v>42499</v>
      </c>
      <c r="X381" s="2">
        <v>32.423999999999999</v>
      </c>
      <c r="Y381" s="2">
        <f t="shared" si="7"/>
        <v>1.0491561427695489E-3</v>
      </c>
    </row>
    <row r="382" spans="23:25" x14ac:dyDescent="0.25">
      <c r="W382" s="3">
        <v>42496</v>
      </c>
      <c r="X382" s="2">
        <v>32.39</v>
      </c>
      <c r="Y382" s="2">
        <f t="shared" si="7"/>
        <v>4.3232560967349025E-4</v>
      </c>
    </row>
    <row r="383" spans="23:25" x14ac:dyDescent="0.25">
      <c r="W383" s="3">
        <v>42495</v>
      </c>
      <c r="X383" s="2">
        <v>32.375999999999998</v>
      </c>
      <c r="Y383" s="2">
        <f t="shared" si="7"/>
        <v>1.8240000110562068E-3</v>
      </c>
    </row>
    <row r="384" spans="23:25" x14ac:dyDescent="0.25">
      <c r="W384" s="3">
        <v>42494</v>
      </c>
      <c r="X384" s="2">
        <v>32.317</v>
      </c>
      <c r="Y384" s="2">
        <f t="shared" si="7"/>
        <v>3.999695278621645E-3</v>
      </c>
    </row>
    <row r="385" spans="23:25" x14ac:dyDescent="0.25">
      <c r="W385" s="3">
        <v>42493</v>
      </c>
      <c r="X385" s="2">
        <v>32.188000000000002</v>
      </c>
      <c r="Y385" s="2">
        <f t="shared" si="7"/>
        <v>-1.0247016065311112E-3</v>
      </c>
    </row>
    <row r="386" spans="23:25" x14ac:dyDescent="0.25">
      <c r="W386" s="3">
        <v>42492</v>
      </c>
      <c r="X386" s="2">
        <v>32.220999999999997</v>
      </c>
      <c r="Y386" s="2">
        <f t="shared" si="7"/>
        <v>-1.5195921734529167E-3</v>
      </c>
    </row>
    <row r="387" spans="23:25" x14ac:dyDescent="0.25">
      <c r="W387" s="3">
        <v>42489</v>
      </c>
      <c r="X387" s="2">
        <v>32.270000000000003</v>
      </c>
      <c r="Y387" s="2">
        <f t="shared" si="7"/>
        <v>-8.9826393315529756E-4</v>
      </c>
    </row>
    <row r="388" spans="23:25" x14ac:dyDescent="0.25">
      <c r="W388" s="3">
        <v>42488</v>
      </c>
      <c r="X388" s="2">
        <v>32.298999999999999</v>
      </c>
      <c r="Y388" s="2">
        <f t="shared" si="7"/>
        <v>-1.3304251587262601E-3</v>
      </c>
    </row>
    <row r="389" spans="23:25" x14ac:dyDescent="0.25">
      <c r="W389" s="3">
        <v>42487</v>
      </c>
      <c r="X389" s="2">
        <v>32.341999999999999</v>
      </c>
      <c r="Y389" s="2">
        <f t="shared" si="7"/>
        <v>-9.2754340196654877E-5</v>
      </c>
    </row>
    <row r="390" spans="23:25" x14ac:dyDescent="0.25">
      <c r="W390" s="3">
        <v>42486</v>
      </c>
      <c r="X390" s="2">
        <v>32.344999999999999</v>
      </c>
      <c r="Y390" s="2">
        <f t="shared" ref="Y390:Y453" si="8">LN(X390/X391)</f>
        <v>-2.7821141155349901E-4</v>
      </c>
    </row>
    <row r="391" spans="23:25" x14ac:dyDescent="0.25">
      <c r="W391" s="3">
        <v>42485</v>
      </c>
      <c r="X391" s="2">
        <v>32.353999999999999</v>
      </c>
      <c r="Y391" s="2">
        <f t="shared" si="8"/>
        <v>6.1835272808762911E-4</v>
      </c>
    </row>
    <row r="392" spans="23:25" x14ac:dyDescent="0.25">
      <c r="W392" s="3">
        <v>42482</v>
      </c>
      <c r="X392" s="2">
        <v>32.334000000000003</v>
      </c>
      <c r="Y392" s="2">
        <f t="shared" si="8"/>
        <v>1.3617234092310265E-3</v>
      </c>
    </row>
    <row r="393" spans="23:25" x14ac:dyDescent="0.25">
      <c r="W393" s="3">
        <v>42481</v>
      </c>
      <c r="X393" s="2">
        <v>32.29</v>
      </c>
      <c r="Y393" s="2">
        <f t="shared" si="8"/>
        <v>1.6737443079189993E-3</v>
      </c>
    </row>
    <row r="394" spans="23:25" x14ac:dyDescent="0.25">
      <c r="W394" s="3">
        <v>42480</v>
      </c>
      <c r="X394" s="2">
        <v>32.235999999999997</v>
      </c>
      <c r="Y394" s="2">
        <f t="shared" si="8"/>
        <v>1.3969300857650869E-3</v>
      </c>
    </row>
    <row r="395" spans="23:25" x14ac:dyDescent="0.25">
      <c r="W395" s="3">
        <v>42479</v>
      </c>
      <c r="X395" s="2">
        <v>32.191000000000003</v>
      </c>
      <c r="Y395" s="2">
        <f t="shared" si="8"/>
        <v>-6.2245683533603963E-3</v>
      </c>
    </row>
    <row r="396" spans="23:25" x14ac:dyDescent="0.25">
      <c r="W396" s="3">
        <v>42478</v>
      </c>
      <c r="X396" s="2">
        <v>32.392000000000003</v>
      </c>
      <c r="Y396" s="2">
        <f t="shared" si="8"/>
        <v>1.8540268582621141E-3</v>
      </c>
    </row>
    <row r="397" spans="23:25" x14ac:dyDescent="0.25">
      <c r="W397" s="3">
        <v>42475</v>
      </c>
      <c r="X397" s="2">
        <v>32.332000000000001</v>
      </c>
      <c r="Y397" s="2">
        <f t="shared" si="8"/>
        <v>-2.5329763643299709E-3</v>
      </c>
    </row>
    <row r="398" spans="23:25" x14ac:dyDescent="0.25">
      <c r="W398" s="3">
        <v>42474</v>
      </c>
      <c r="X398" s="2">
        <v>32.414000000000001</v>
      </c>
      <c r="Y398" s="2">
        <f t="shared" si="8"/>
        <v>2.6567004597551377E-3</v>
      </c>
    </row>
    <row r="399" spans="23:25" x14ac:dyDescent="0.25">
      <c r="W399" s="3">
        <v>42473</v>
      </c>
      <c r="X399" s="2">
        <v>32.328000000000003</v>
      </c>
      <c r="Y399" s="2">
        <f t="shared" si="8"/>
        <v>-6.8029317073694682E-4</v>
      </c>
    </row>
    <row r="400" spans="23:25" x14ac:dyDescent="0.25">
      <c r="W400" s="3">
        <v>42472</v>
      </c>
      <c r="X400" s="2">
        <v>32.35</v>
      </c>
      <c r="Y400" s="2">
        <f t="shared" si="8"/>
        <v>-1.0813316879707264E-3</v>
      </c>
    </row>
    <row r="401" spans="23:25" x14ac:dyDescent="0.25">
      <c r="W401" s="3">
        <v>42471</v>
      </c>
      <c r="X401" s="2">
        <v>32.384999999999998</v>
      </c>
      <c r="Y401" s="2">
        <f t="shared" si="8"/>
        <v>-1.573564447430552E-3</v>
      </c>
    </row>
    <row r="402" spans="23:25" x14ac:dyDescent="0.25">
      <c r="W402" s="3">
        <v>42468</v>
      </c>
      <c r="X402" s="2">
        <v>32.436</v>
      </c>
      <c r="Y402" s="2">
        <f t="shared" si="8"/>
        <v>1.6662042177501145E-3</v>
      </c>
    </row>
    <row r="403" spans="23:25" x14ac:dyDescent="0.25">
      <c r="W403" s="3">
        <v>42467</v>
      </c>
      <c r="X403" s="2">
        <v>32.381999999999998</v>
      </c>
      <c r="Y403" s="2">
        <f t="shared" si="8"/>
        <v>-1.2036481245775552E-3</v>
      </c>
    </row>
    <row r="404" spans="23:25" x14ac:dyDescent="0.25">
      <c r="W404" s="3">
        <v>42466</v>
      </c>
      <c r="X404" s="2">
        <v>32.420999999999999</v>
      </c>
      <c r="Y404" s="2">
        <f t="shared" si="8"/>
        <v>1.2654127396491389E-3</v>
      </c>
    </row>
    <row r="405" spans="23:25" x14ac:dyDescent="0.25">
      <c r="W405" s="3">
        <v>42465</v>
      </c>
      <c r="X405" s="2">
        <v>32.380000000000003</v>
      </c>
      <c r="Y405" s="2">
        <f t="shared" si="8"/>
        <v>2.2879767579230127E-3</v>
      </c>
    </row>
    <row r="406" spans="23:25" x14ac:dyDescent="0.25">
      <c r="W406" s="3">
        <v>42464</v>
      </c>
      <c r="X406" s="2">
        <v>32.305999999999997</v>
      </c>
      <c r="Y406" s="2">
        <f t="shared" si="8"/>
        <v>1.5799015073611757E-3</v>
      </c>
    </row>
    <row r="407" spans="23:25" x14ac:dyDescent="0.25">
      <c r="W407" s="3">
        <v>42461</v>
      </c>
      <c r="X407" s="2">
        <v>32.255000000000003</v>
      </c>
      <c r="Y407" s="2">
        <f t="shared" si="8"/>
        <v>1.3340160509064975E-3</v>
      </c>
    </row>
    <row r="408" spans="23:25" x14ac:dyDescent="0.25">
      <c r="W408" s="3">
        <v>42460</v>
      </c>
      <c r="X408" s="2">
        <v>32.212000000000003</v>
      </c>
      <c r="Y408" s="2">
        <f t="shared" si="8"/>
        <v>-1.7059822062754706E-3</v>
      </c>
    </row>
    <row r="409" spans="23:25" x14ac:dyDescent="0.25">
      <c r="W409" s="3">
        <v>42459</v>
      </c>
      <c r="X409" s="2">
        <v>32.267000000000003</v>
      </c>
      <c r="Y409" s="2">
        <f t="shared" si="8"/>
        <v>-1.1616035467422268E-2</v>
      </c>
    </row>
    <row r="410" spans="23:25" x14ac:dyDescent="0.25">
      <c r="W410" s="3">
        <v>42458</v>
      </c>
      <c r="X410" s="2">
        <v>32.643999999999998</v>
      </c>
      <c r="Y410" s="2">
        <f t="shared" si="8"/>
        <v>-3.0633031600500797E-5</v>
      </c>
    </row>
    <row r="411" spans="23:25" x14ac:dyDescent="0.25">
      <c r="W411" s="3">
        <v>42457</v>
      </c>
      <c r="X411" s="2">
        <v>32.645000000000003</v>
      </c>
      <c r="Y411" s="2">
        <f t="shared" si="8"/>
        <v>-1.0103639700347541E-3</v>
      </c>
    </row>
    <row r="412" spans="23:25" x14ac:dyDescent="0.25">
      <c r="W412" s="3">
        <v>42454</v>
      </c>
      <c r="X412" s="2">
        <v>32.677999999999997</v>
      </c>
      <c r="Y412" s="2">
        <f t="shared" si="8"/>
        <v>2.1137447176470996E-3</v>
      </c>
    </row>
    <row r="413" spans="23:25" x14ac:dyDescent="0.25">
      <c r="W413" s="3">
        <v>42453</v>
      </c>
      <c r="X413" s="2">
        <v>32.609000000000002</v>
      </c>
      <c r="Y413" s="2">
        <f t="shared" si="8"/>
        <v>1.7495131915958246E-3</v>
      </c>
    </row>
    <row r="414" spans="23:25" x14ac:dyDescent="0.25">
      <c r="W414" s="3">
        <v>42452</v>
      </c>
      <c r="X414" s="2">
        <v>32.552</v>
      </c>
      <c r="Y414" s="2">
        <f t="shared" si="8"/>
        <v>3.3849310714659702E-3</v>
      </c>
    </row>
    <row r="415" spans="23:25" x14ac:dyDescent="0.25">
      <c r="W415" s="3">
        <v>42451</v>
      </c>
      <c r="X415" s="2">
        <v>32.442</v>
      </c>
      <c r="Y415" s="2">
        <f t="shared" si="8"/>
        <v>1.4189212411792359E-3</v>
      </c>
    </row>
    <row r="416" spans="23:25" x14ac:dyDescent="0.25">
      <c r="W416" s="3">
        <v>42450</v>
      </c>
      <c r="X416" s="2">
        <v>32.396000000000001</v>
      </c>
      <c r="Y416" s="2">
        <f t="shared" si="8"/>
        <v>1.0191634477497514E-3</v>
      </c>
    </row>
    <row r="417" spans="23:25" x14ac:dyDescent="0.25">
      <c r="W417" s="3">
        <v>42447</v>
      </c>
      <c r="X417" s="2">
        <v>32.363</v>
      </c>
      <c r="Y417" s="2">
        <f t="shared" si="8"/>
        <v>-6.836264845349928E-3</v>
      </c>
    </row>
    <row r="418" spans="23:25" x14ac:dyDescent="0.25">
      <c r="W418" s="3">
        <v>42446</v>
      </c>
      <c r="X418" s="2">
        <v>32.585000000000001</v>
      </c>
      <c r="Y418" s="2">
        <f t="shared" si="8"/>
        <v>-7.0031938083469879E-3</v>
      </c>
    </row>
    <row r="419" spans="23:25" x14ac:dyDescent="0.25">
      <c r="W419" s="3">
        <v>42445</v>
      </c>
      <c r="X419" s="2">
        <v>32.814</v>
      </c>
      <c r="Y419" s="2">
        <f t="shared" si="8"/>
        <v>-1.2189176026785647E-4</v>
      </c>
    </row>
    <row r="420" spans="23:25" x14ac:dyDescent="0.25">
      <c r="W420" s="3">
        <v>42444</v>
      </c>
      <c r="X420" s="2">
        <v>32.817999999999998</v>
      </c>
      <c r="Y420" s="2">
        <f t="shared" si="8"/>
        <v>1.4941988234428792E-3</v>
      </c>
    </row>
    <row r="421" spans="23:25" x14ac:dyDescent="0.25">
      <c r="W421" s="3">
        <v>42443</v>
      </c>
      <c r="X421" s="2">
        <v>32.768999999999998</v>
      </c>
      <c r="Y421" s="2">
        <f t="shared" si="8"/>
        <v>-9.760562007167787E-4</v>
      </c>
    </row>
    <row r="422" spans="23:25" x14ac:dyDescent="0.25">
      <c r="W422" s="3">
        <v>42440</v>
      </c>
      <c r="X422" s="2">
        <v>32.801000000000002</v>
      </c>
      <c r="Y422" s="2">
        <f t="shared" si="8"/>
        <v>-3.4694781896074866E-3</v>
      </c>
    </row>
    <row r="423" spans="23:25" x14ac:dyDescent="0.25">
      <c r="W423" s="3">
        <v>42439</v>
      </c>
      <c r="X423" s="2">
        <v>32.914999999999999</v>
      </c>
      <c r="Y423" s="2">
        <f t="shared" si="8"/>
        <v>1.2768287744276295E-3</v>
      </c>
    </row>
    <row r="424" spans="23:25" x14ac:dyDescent="0.25">
      <c r="W424" s="3">
        <v>42438</v>
      </c>
      <c r="X424" s="2">
        <v>32.872999999999998</v>
      </c>
      <c r="Y424" s="2">
        <f t="shared" si="8"/>
        <v>3.0161340213800082E-3</v>
      </c>
    </row>
    <row r="425" spans="23:25" x14ac:dyDescent="0.25">
      <c r="W425" s="3">
        <v>42437</v>
      </c>
      <c r="X425" s="2">
        <v>32.774000000000001</v>
      </c>
      <c r="Y425" s="2">
        <f t="shared" si="8"/>
        <v>8.2416329202259094E-4</v>
      </c>
    </row>
    <row r="426" spans="23:25" x14ac:dyDescent="0.25">
      <c r="W426" s="3">
        <v>42436</v>
      </c>
      <c r="X426" s="2">
        <v>32.747</v>
      </c>
      <c r="Y426" s="2">
        <f t="shared" si="8"/>
        <v>-6.4833502092610743E-3</v>
      </c>
    </row>
    <row r="427" spans="23:25" x14ac:dyDescent="0.25">
      <c r="W427" s="3">
        <v>42433</v>
      </c>
      <c r="X427" s="2">
        <v>32.96</v>
      </c>
      <c r="Y427" s="2">
        <f t="shared" si="8"/>
        <v>-3.1503721681602355E-3</v>
      </c>
    </row>
    <row r="428" spans="23:25" x14ac:dyDescent="0.25">
      <c r="W428" s="3">
        <v>42432</v>
      </c>
      <c r="X428" s="2">
        <v>33.064</v>
      </c>
      <c r="Y428" s="2">
        <f t="shared" si="8"/>
        <v>-1.5110764759878827E-3</v>
      </c>
    </row>
    <row r="429" spans="23:25" x14ac:dyDescent="0.25">
      <c r="W429" s="3">
        <v>42431</v>
      </c>
      <c r="X429" s="2">
        <v>33.113999999999997</v>
      </c>
      <c r="Y429" s="2">
        <f t="shared" si="8"/>
        <v>-2.1136861254829591E-4</v>
      </c>
    </row>
    <row r="430" spans="23:25" x14ac:dyDescent="0.25">
      <c r="W430" s="3">
        <v>42430</v>
      </c>
      <c r="X430" s="2">
        <v>33.121000000000002</v>
      </c>
      <c r="Y430" s="2">
        <f t="shared" si="8"/>
        <v>-5.4799607206522721E-3</v>
      </c>
    </row>
    <row r="431" spans="23:25" x14ac:dyDescent="0.25">
      <c r="W431" s="3">
        <v>42429</v>
      </c>
      <c r="X431" s="2">
        <v>33.302999999999997</v>
      </c>
      <c r="Y431" s="2">
        <f t="shared" si="8"/>
        <v>-1.1103943040283149E-3</v>
      </c>
    </row>
    <row r="432" spans="23:25" x14ac:dyDescent="0.25">
      <c r="W432" s="3">
        <v>42426</v>
      </c>
      <c r="X432" s="2">
        <v>33.340000000000003</v>
      </c>
      <c r="Y432" s="2">
        <f t="shared" si="8"/>
        <v>-1.1391229985631475E-3</v>
      </c>
    </row>
    <row r="433" spans="23:25" x14ac:dyDescent="0.25">
      <c r="W433" s="3">
        <v>42425</v>
      </c>
      <c r="X433" s="2">
        <v>33.378</v>
      </c>
      <c r="Y433" s="2">
        <f t="shared" si="8"/>
        <v>3.5715931539453865E-3</v>
      </c>
    </row>
    <row r="434" spans="23:25" x14ac:dyDescent="0.25">
      <c r="W434" s="3">
        <v>42424</v>
      </c>
      <c r="X434" s="2">
        <v>33.259</v>
      </c>
      <c r="Y434" s="2">
        <f t="shared" si="8"/>
        <v>-3.3318855960166433E-3</v>
      </c>
    </row>
    <row r="435" spans="23:25" x14ac:dyDescent="0.25">
      <c r="W435" s="3">
        <v>42423</v>
      </c>
      <c r="X435" s="2">
        <v>33.369999999999997</v>
      </c>
      <c r="Y435" s="2">
        <f t="shared" si="8"/>
        <v>4.3847864348302333E-3</v>
      </c>
    </row>
    <row r="436" spans="23:25" x14ac:dyDescent="0.25">
      <c r="W436" s="3">
        <v>42422</v>
      </c>
      <c r="X436" s="2">
        <v>33.223999999999997</v>
      </c>
      <c r="Y436" s="2">
        <f t="shared" si="8"/>
        <v>-7.5218513317347403E-4</v>
      </c>
    </row>
    <row r="437" spans="23:25" x14ac:dyDescent="0.25">
      <c r="W437" s="3">
        <v>42419</v>
      </c>
      <c r="X437" s="2">
        <v>33.249000000000002</v>
      </c>
      <c r="Y437" s="2">
        <f t="shared" si="8"/>
        <v>6.6189303818501037E-4</v>
      </c>
    </row>
    <row r="438" spans="23:25" x14ac:dyDescent="0.25">
      <c r="W438" s="3">
        <v>42418</v>
      </c>
      <c r="X438" s="2">
        <v>33.226999999999997</v>
      </c>
      <c r="Y438" s="2">
        <f t="shared" si="8"/>
        <v>-4.6540341327849233E-3</v>
      </c>
    </row>
    <row r="439" spans="23:25" x14ac:dyDescent="0.25">
      <c r="W439" s="3">
        <v>42417</v>
      </c>
      <c r="X439" s="2">
        <v>33.381999999999998</v>
      </c>
      <c r="Y439" s="2">
        <f t="shared" si="8"/>
        <v>6.6121904770446976E-3</v>
      </c>
    </row>
    <row r="440" spans="23:25" x14ac:dyDescent="0.25">
      <c r="W440" s="3">
        <v>42416</v>
      </c>
      <c r="X440" s="2">
        <v>33.161999999999999</v>
      </c>
      <c r="Y440" s="2">
        <f t="shared" si="8"/>
        <v>5.5336468143444865E-3</v>
      </c>
    </row>
    <row r="441" spans="23:25" x14ac:dyDescent="0.25">
      <c r="W441" s="3">
        <v>42415</v>
      </c>
      <c r="X441" s="2">
        <v>32.978999999999999</v>
      </c>
      <c r="Y441" s="2">
        <f t="shared" si="8"/>
        <v>-1.1212971854441972E-3</v>
      </c>
    </row>
    <row r="442" spans="23:25" x14ac:dyDescent="0.25">
      <c r="W442" s="3">
        <v>42412</v>
      </c>
      <c r="X442" s="2">
        <v>33.015999999999998</v>
      </c>
      <c r="Y442" s="2">
        <f t="shared" si="8"/>
        <v>-8.7797647213550347E-4</v>
      </c>
    </row>
    <row r="443" spans="23:25" x14ac:dyDescent="0.25">
      <c r="W443" s="3">
        <v>42411</v>
      </c>
      <c r="X443" s="2">
        <v>33.045000000000002</v>
      </c>
      <c r="Y443" s="2">
        <f t="shared" si="8"/>
        <v>-4.0770158398822209E-3</v>
      </c>
    </row>
    <row r="444" spans="23:25" x14ac:dyDescent="0.25">
      <c r="W444" s="3">
        <v>42410</v>
      </c>
      <c r="X444" s="2">
        <v>33.18</v>
      </c>
      <c r="Y444" s="2">
        <f t="shared" si="8"/>
        <v>-5.9197552563115419E-3</v>
      </c>
    </row>
    <row r="445" spans="23:25" x14ac:dyDescent="0.25">
      <c r="W445" s="3">
        <v>42409</v>
      </c>
      <c r="X445" s="2">
        <v>33.377000000000002</v>
      </c>
      <c r="Y445" s="2">
        <f t="shared" si="8"/>
        <v>1.7692485310847592E-3</v>
      </c>
    </row>
    <row r="446" spans="23:25" x14ac:dyDescent="0.25">
      <c r="W446" s="3">
        <v>42408</v>
      </c>
      <c r="X446" s="2">
        <v>33.317999999999998</v>
      </c>
      <c r="Y446" s="2">
        <f t="shared" si="8"/>
        <v>4.0902312663613329E-3</v>
      </c>
    </row>
    <row r="447" spans="23:25" x14ac:dyDescent="0.25">
      <c r="W447" s="3">
        <v>42405</v>
      </c>
      <c r="X447" s="2">
        <v>33.182000000000002</v>
      </c>
      <c r="Y447" s="2">
        <f t="shared" si="8"/>
        <v>-6.0092723350619673E-3</v>
      </c>
    </row>
    <row r="448" spans="23:25" x14ac:dyDescent="0.25">
      <c r="W448" s="3">
        <v>42404</v>
      </c>
      <c r="X448" s="2">
        <v>33.381999999999998</v>
      </c>
      <c r="Y448" s="2">
        <f t="shared" si="8"/>
        <v>-5.7946934750641322E-3</v>
      </c>
    </row>
    <row r="449" spans="23:25" x14ac:dyDescent="0.25">
      <c r="W449" s="3">
        <v>42403</v>
      </c>
      <c r="X449" s="2">
        <v>33.576000000000001</v>
      </c>
      <c r="Y449" s="2">
        <f t="shared" si="8"/>
        <v>4.8664802188099349E-3</v>
      </c>
    </row>
    <row r="450" spans="23:25" x14ac:dyDescent="0.25">
      <c r="W450" s="3">
        <v>42402</v>
      </c>
      <c r="X450" s="2">
        <v>33.412999999999997</v>
      </c>
      <c r="Y450" s="2">
        <f t="shared" si="8"/>
        <v>5.985873340691101E-5</v>
      </c>
    </row>
    <row r="451" spans="23:25" x14ac:dyDescent="0.25">
      <c r="W451" s="3">
        <v>42401</v>
      </c>
      <c r="X451" s="2">
        <v>33.411000000000001</v>
      </c>
      <c r="Y451" s="2">
        <f t="shared" si="8"/>
        <v>2.5173078113778927E-3</v>
      </c>
    </row>
    <row r="452" spans="23:25" x14ac:dyDescent="0.25">
      <c r="W452" s="3">
        <v>42398</v>
      </c>
      <c r="X452" s="2">
        <v>33.326999999999998</v>
      </c>
      <c r="Y452" s="2">
        <f t="shared" si="8"/>
        <v>-7.8307531482396681E-3</v>
      </c>
    </row>
    <row r="453" spans="23:25" x14ac:dyDescent="0.25">
      <c r="W453" s="3">
        <v>42397</v>
      </c>
      <c r="X453" s="2">
        <v>33.588999999999999</v>
      </c>
      <c r="Y453" s="2">
        <f t="shared" si="8"/>
        <v>-3.5719601510911605E-4</v>
      </c>
    </row>
    <row r="454" spans="23:25" x14ac:dyDescent="0.25">
      <c r="W454" s="3">
        <v>42396</v>
      </c>
      <c r="X454" s="2">
        <v>33.600999999999999</v>
      </c>
      <c r="Y454" s="2">
        <f t="shared" ref="Y454:Y517" si="9">LN(X454/X455)</f>
        <v>-5.9520266668486236E-5</v>
      </c>
    </row>
    <row r="455" spans="23:25" x14ac:dyDescent="0.25">
      <c r="W455" s="3">
        <v>42395</v>
      </c>
      <c r="X455" s="2">
        <v>33.603000000000002</v>
      </c>
      <c r="Y455" s="2">
        <f t="shared" si="9"/>
        <v>2.2046127024952251E-3</v>
      </c>
    </row>
    <row r="456" spans="23:25" x14ac:dyDescent="0.25">
      <c r="W456" s="3">
        <v>42394</v>
      </c>
      <c r="X456" s="2">
        <v>33.529000000000003</v>
      </c>
      <c r="Y456" s="2">
        <f t="shared" si="9"/>
        <v>3.2812803253528118E-4</v>
      </c>
    </row>
    <row r="457" spans="23:25" x14ac:dyDescent="0.25">
      <c r="W457" s="3">
        <v>42391</v>
      </c>
      <c r="X457" s="2">
        <v>33.518000000000001</v>
      </c>
      <c r="Y457" s="2">
        <f t="shared" si="9"/>
        <v>-7.9343090414561307E-3</v>
      </c>
    </row>
    <row r="458" spans="23:25" x14ac:dyDescent="0.25">
      <c r="W458" s="3">
        <v>42390</v>
      </c>
      <c r="X458" s="2">
        <v>33.784999999999997</v>
      </c>
      <c r="Y458" s="2">
        <f t="shared" si="9"/>
        <v>2.6674586059574428E-3</v>
      </c>
    </row>
    <row r="459" spans="23:25" x14ac:dyDescent="0.25">
      <c r="W459" s="3">
        <v>42389</v>
      </c>
      <c r="X459" s="2">
        <v>33.695</v>
      </c>
      <c r="Y459" s="2">
        <f t="shared" si="9"/>
        <v>1.8714637036398168E-3</v>
      </c>
    </row>
    <row r="460" spans="23:25" x14ac:dyDescent="0.25">
      <c r="W460" s="3">
        <v>42388</v>
      </c>
      <c r="X460" s="2">
        <v>33.631999999999998</v>
      </c>
      <c r="Y460" s="2">
        <f t="shared" si="9"/>
        <v>1.8749726479215323E-3</v>
      </c>
    </row>
    <row r="461" spans="23:25" x14ac:dyDescent="0.25">
      <c r="W461" s="3">
        <v>42387</v>
      </c>
      <c r="X461" s="2">
        <v>33.569000000000003</v>
      </c>
      <c r="Y461" s="2">
        <f t="shared" si="9"/>
        <v>-2.7071667160407844E-3</v>
      </c>
    </row>
    <row r="462" spans="23:25" x14ac:dyDescent="0.25">
      <c r="W462" s="3">
        <v>42384</v>
      </c>
      <c r="X462" s="2">
        <v>33.659999999999997</v>
      </c>
      <c r="Y462" s="2">
        <f t="shared" si="9"/>
        <v>1.7245997554492822E-3</v>
      </c>
    </row>
    <row r="463" spans="23:25" x14ac:dyDescent="0.25">
      <c r="W463" s="3">
        <v>42383</v>
      </c>
      <c r="X463" s="2">
        <v>33.601999999999997</v>
      </c>
      <c r="Y463" s="2">
        <f t="shared" si="9"/>
        <v>3.2192706949241241E-3</v>
      </c>
    </row>
    <row r="464" spans="23:25" x14ac:dyDescent="0.25">
      <c r="W464" s="3">
        <v>42382</v>
      </c>
      <c r="X464" s="2">
        <v>33.494</v>
      </c>
      <c r="Y464" s="2">
        <f t="shared" si="9"/>
        <v>2.090144974091517E-4</v>
      </c>
    </row>
    <row r="465" spans="23:25" x14ac:dyDescent="0.25">
      <c r="W465" s="3">
        <v>42381</v>
      </c>
      <c r="X465" s="2">
        <v>33.487000000000002</v>
      </c>
      <c r="Y465" s="2">
        <f t="shared" si="9"/>
        <v>2.4816505238942125E-3</v>
      </c>
    </row>
    <row r="466" spans="23:25" x14ac:dyDescent="0.25">
      <c r="W466" s="3">
        <v>42380</v>
      </c>
      <c r="X466" s="2">
        <v>33.404000000000003</v>
      </c>
      <c r="Y466" s="2">
        <f t="shared" si="9"/>
        <v>1.7978071600813815E-3</v>
      </c>
    </row>
    <row r="467" spans="23:25" x14ac:dyDescent="0.25">
      <c r="W467" s="3">
        <v>42377</v>
      </c>
      <c r="X467" s="2">
        <v>33.344000000000001</v>
      </c>
      <c r="Y467" s="2">
        <f t="shared" si="9"/>
        <v>5.99988018239059E-4</v>
      </c>
    </row>
    <row r="468" spans="23:25" x14ac:dyDescent="0.25">
      <c r="W468" s="3">
        <v>42376</v>
      </c>
      <c r="X468" s="2">
        <v>33.323999999999998</v>
      </c>
      <c r="Y468" s="2">
        <f t="shared" si="9"/>
        <v>3.0354509610002458E-3</v>
      </c>
    </row>
    <row r="469" spans="23:25" x14ac:dyDescent="0.25">
      <c r="W469" s="3">
        <v>42375</v>
      </c>
      <c r="X469" s="2">
        <v>33.222999999999999</v>
      </c>
      <c r="Y469" s="2">
        <f t="shared" si="9"/>
        <v>1.8377650724816553E-3</v>
      </c>
    </row>
    <row r="470" spans="23:25" x14ac:dyDescent="0.25">
      <c r="W470" s="3">
        <v>42374</v>
      </c>
      <c r="X470" s="2">
        <v>33.161999999999999</v>
      </c>
      <c r="Y470" s="2">
        <f t="shared" si="9"/>
        <v>3.1410475840191634E-3</v>
      </c>
    </row>
    <row r="471" spans="23:25" x14ac:dyDescent="0.25">
      <c r="W471" s="3">
        <v>42373</v>
      </c>
      <c r="X471" s="2">
        <v>33.058</v>
      </c>
      <c r="Y471" s="2">
        <f t="shared" si="9"/>
        <v>6.7685748522256974E-3</v>
      </c>
    </row>
    <row r="472" spans="23:25" x14ac:dyDescent="0.25">
      <c r="W472" s="3">
        <v>42370</v>
      </c>
      <c r="X472" s="2">
        <v>32.835000000000001</v>
      </c>
      <c r="Y472" s="2">
        <f t="shared" si="9"/>
        <v>-8.2195538670333621E-4</v>
      </c>
    </row>
    <row r="473" spans="23:25" x14ac:dyDescent="0.25">
      <c r="W473" s="3">
        <v>42369</v>
      </c>
      <c r="X473" s="2">
        <v>32.862000000000002</v>
      </c>
      <c r="Y473" s="2">
        <f t="shared" si="9"/>
        <v>-2.340391031955148E-3</v>
      </c>
    </row>
    <row r="474" spans="23:25" x14ac:dyDescent="0.25">
      <c r="W474" s="3">
        <v>42368</v>
      </c>
      <c r="X474" s="2">
        <v>32.939</v>
      </c>
      <c r="Y474" s="2">
        <f t="shared" si="9"/>
        <v>3.4060185590009135E-3</v>
      </c>
    </row>
    <row r="475" spans="23:25" x14ac:dyDescent="0.25">
      <c r="W475" s="3">
        <v>42367</v>
      </c>
      <c r="X475" s="2">
        <v>32.826999999999998</v>
      </c>
      <c r="Y475" s="2">
        <f t="shared" si="9"/>
        <v>-8.5259284723773027E-4</v>
      </c>
    </row>
    <row r="476" spans="23:25" x14ac:dyDescent="0.25">
      <c r="W476" s="3">
        <v>42366</v>
      </c>
      <c r="X476" s="2">
        <v>32.854999999999997</v>
      </c>
      <c r="Y476" s="2">
        <f t="shared" si="9"/>
        <v>-6.6938479953377087E-4</v>
      </c>
    </row>
    <row r="477" spans="23:25" x14ac:dyDescent="0.25">
      <c r="W477" s="3">
        <v>42363</v>
      </c>
      <c r="X477" s="2">
        <v>32.877000000000002</v>
      </c>
      <c r="Y477" s="2">
        <f t="shared" si="9"/>
        <v>1.0955903588348401E-3</v>
      </c>
    </row>
    <row r="478" spans="23:25" x14ac:dyDescent="0.25">
      <c r="W478" s="3">
        <v>42362</v>
      </c>
      <c r="X478" s="2">
        <v>32.841000000000001</v>
      </c>
      <c r="Y478" s="2">
        <f t="shared" si="9"/>
        <v>1.2180638889572821E-4</v>
      </c>
    </row>
    <row r="479" spans="23:25" x14ac:dyDescent="0.25">
      <c r="W479" s="3">
        <v>42361</v>
      </c>
      <c r="X479" s="2">
        <v>32.837000000000003</v>
      </c>
      <c r="Y479" s="2">
        <f t="shared" si="9"/>
        <v>3.0453915614710374E-5</v>
      </c>
    </row>
    <row r="480" spans="23:25" x14ac:dyDescent="0.25">
      <c r="W480" s="3">
        <v>42360</v>
      </c>
      <c r="X480" s="2">
        <v>32.835999999999999</v>
      </c>
      <c r="Y480" s="2">
        <f t="shared" si="9"/>
        <v>-1.4303324156764421E-3</v>
      </c>
    </row>
    <row r="481" spans="23:25" x14ac:dyDescent="0.25">
      <c r="W481" s="3">
        <v>42359</v>
      </c>
      <c r="X481" s="2">
        <v>32.883000000000003</v>
      </c>
      <c r="Y481" s="2">
        <f t="shared" si="9"/>
        <v>-1.6711995503206505E-3</v>
      </c>
    </row>
    <row r="482" spans="23:25" x14ac:dyDescent="0.25">
      <c r="W482" s="3">
        <v>42356</v>
      </c>
      <c r="X482" s="2">
        <v>32.938000000000002</v>
      </c>
      <c r="Y482" s="2">
        <f t="shared" si="9"/>
        <v>3.5584520281677404E-3</v>
      </c>
    </row>
    <row r="483" spans="23:25" x14ac:dyDescent="0.25">
      <c r="W483" s="3">
        <v>42355</v>
      </c>
      <c r="X483" s="2">
        <v>32.820999999999998</v>
      </c>
      <c r="Y483" s="2">
        <f t="shared" si="9"/>
        <v>-1.1266920602959504E-3</v>
      </c>
    </row>
    <row r="484" spans="23:25" x14ac:dyDescent="0.25">
      <c r="W484" s="3">
        <v>42354</v>
      </c>
      <c r="X484" s="2">
        <v>32.857999999999997</v>
      </c>
      <c r="Y484" s="2">
        <f t="shared" si="9"/>
        <v>4.2087347495986692E-3</v>
      </c>
    </row>
    <row r="485" spans="23:25" x14ac:dyDescent="0.25">
      <c r="W485" s="3">
        <v>42353</v>
      </c>
      <c r="X485" s="2">
        <v>32.72</v>
      </c>
      <c r="Y485" s="2">
        <f t="shared" si="9"/>
        <v>-2.563947439618513E-3</v>
      </c>
    </row>
    <row r="486" spans="23:25" x14ac:dyDescent="0.25">
      <c r="W486" s="3">
        <v>42352</v>
      </c>
      <c r="X486" s="2">
        <v>32.804000000000002</v>
      </c>
      <c r="Y486" s="2">
        <f t="shared" si="9"/>
        <v>-4.8762648777996969E-4</v>
      </c>
    </row>
    <row r="487" spans="23:25" x14ac:dyDescent="0.25">
      <c r="W487" s="3">
        <v>42349</v>
      </c>
      <c r="X487" s="2">
        <v>32.82</v>
      </c>
      <c r="Y487" s="2">
        <f t="shared" si="9"/>
        <v>-8.8321740502129249E-4</v>
      </c>
    </row>
    <row r="488" spans="23:25" x14ac:dyDescent="0.25">
      <c r="W488" s="3">
        <v>42348</v>
      </c>
      <c r="X488" s="2">
        <v>32.848999999999997</v>
      </c>
      <c r="Y488" s="2">
        <f t="shared" si="9"/>
        <v>-6.0882800627700799E-5</v>
      </c>
    </row>
    <row r="489" spans="23:25" x14ac:dyDescent="0.25">
      <c r="W489" s="3">
        <v>42347</v>
      </c>
      <c r="X489" s="2">
        <v>32.850999999999999</v>
      </c>
      <c r="Y489" s="2">
        <f t="shared" si="9"/>
        <v>1.126932274903092E-3</v>
      </c>
    </row>
    <row r="490" spans="23:25" x14ac:dyDescent="0.25">
      <c r="W490" s="3">
        <v>42346</v>
      </c>
      <c r="X490" s="2">
        <v>32.814</v>
      </c>
      <c r="Y490" s="2">
        <f t="shared" si="9"/>
        <v>1.9828263287574579E-3</v>
      </c>
    </row>
    <row r="491" spans="23:25" x14ac:dyDescent="0.25">
      <c r="W491" s="3">
        <v>42345</v>
      </c>
      <c r="X491" s="2">
        <v>32.749000000000002</v>
      </c>
      <c r="Y491" s="2">
        <f t="shared" si="9"/>
        <v>1.5585133107124981E-3</v>
      </c>
    </row>
    <row r="492" spans="23:25" x14ac:dyDescent="0.25">
      <c r="W492" s="3">
        <v>42342</v>
      </c>
      <c r="X492" s="2">
        <v>32.698</v>
      </c>
      <c r="Y492" s="2">
        <f t="shared" si="9"/>
        <v>-2.5046593624629418E-3</v>
      </c>
    </row>
    <row r="493" spans="23:25" x14ac:dyDescent="0.25">
      <c r="W493" s="3">
        <v>42341</v>
      </c>
      <c r="X493" s="2">
        <v>32.78</v>
      </c>
      <c r="Y493" s="2">
        <f t="shared" si="9"/>
        <v>-6.101095148458644E-5</v>
      </c>
    </row>
    <row r="494" spans="23:25" x14ac:dyDescent="0.25">
      <c r="W494" s="3">
        <v>42340</v>
      </c>
      <c r="X494" s="2">
        <v>32.781999999999996</v>
      </c>
      <c r="Y494" s="2">
        <f t="shared" si="9"/>
        <v>1.4958409260969038E-3</v>
      </c>
    </row>
    <row r="495" spans="23:25" x14ac:dyDescent="0.25">
      <c r="W495" s="3">
        <v>42339</v>
      </c>
      <c r="X495" s="2">
        <v>32.732999999999997</v>
      </c>
      <c r="Y495" s="2">
        <f t="shared" si="9"/>
        <v>1.1921685120548349E-3</v>
      </c>
    </row>
    <row r="496" spans="23:25" x14ac:dyDescent="0.25">
      <c r="W496" s="3">
        <v>42338</v>
      </c>
      <c r="X496" s="2">
        <v>32.694000000000003</v>
      </c>
      <c r="Y496" s="2">
        <f t="shared" si="9"/>
        <v>1.0711062490230717E-3</v>
      </c>
    </row>
    <row r="497" spans="23:25" x14ac:dyDescent="0.25">
      <c r="W497" s="3">
        <v>42335</v>
      </c>
      <c r="X497" s="2">
        <v>32.658999999999999</v>
      </c>
      <c r="Y497" s="2">
        <f t="shared" si="9"/>
        <v>3.4967215556425579E-3</v>
      </c>
    </row>
    <row r="498" spans="23:25" x14ac:dyDescent="0.25">
      <c r="W498" s="3">
        <v>42334</v>
      </c>
      <c r="X498" s="2">
        <v>32.545000000000002</v>
      </c>
      <c r="Y498" s="2">
        <f t="shared" si="9"/>
        <v>2.769232538918834E-3</v>
      </c>
    </row>
    <row r="499" spans="23:25" x14ac:dyDescent="0.25">
      <c r="W499" s="3">
        <v>42333</v>
      </c>
      <c r="X499" s="2">
        <v>32.454999999999998</v>
      </c>
      <c r="Y499" s="2">
        <f t="shared" si="9"/>
        <v>-5.8678222464114398E-3</v>
      </c>
    </row>
    <row r="500" spans="23:25" x14ac:dyDescent="0.25">
      <c r="W500" s="3">
        <v>42332</v>
      </c>
      <c r="X500" s="2">
        <v>32.646000000000001</v>
      </c>
      <c r="Y500" s="2">
        <f t="shared" si="9"/>
        <v>-1.0103330365748479E-3</v>
      </c>
    </row>
    <row r="501" spans="23:25" x14ac:dyDescent="0.25">
      <c r="W501" s="3">
        <v>42331</v>
      </c>
      <c r="X501" s="2">
        <v>32.679000000000002</v>
      </c>
      <c r="Y501" s="2">
        <f t="shared" si="9"/>
        <v>2.7885473200228864E-3</v>
      </c>
    </row>
    <row r="502" spans="23:25" x14ac:dyDescent="0.25">
      <c r="W502" s="3">
        <v>42328</v>
      </c>
      <c r="X502" s="2">
        <v>32.588000000000001</v>
      </c>
      <c r="Y502" s="2">
        <f t="shared" si="9"/>
        <v>-2.2988163561775627E-3</v>
      </c>
    </row>
    <row r="503" spans="23:25" x14ac:dyDescent="0.25">
      <c r="W503" s="3">
        <v>42327</v>
      </c>
      <c r="X503" s="2">
        <v>32.662999999999997</v>
      </c>
      <c r="Y503" s="2">
        <f t="shared" si="9"/>
        <v>-6.2870255307656414E-3</v>
      </c>
    </row>
    <row r="504" spans="23:25" x14ac:dyDescent="0.25">
      <c r="W504" s="3">
        <v>42326</v>
      </c>
      <c r="X504" s="2">
        <v>32.869</v>
      </c>
      <c r="Y504" s="2">
        <f t="shared" si="9"/>
        <v>1.0349446924025935E-3</v>
      </c>
    </row>
    <row r="505" spans="23:25" x14ac:dyDescent="0.25">
      <c r="W505" s="3">
        <v>42325</v>
      </c>
      <c r="X505" s="2">
        <v>32.835000000000001</v>
      </c>
      <c r="Y505" s="2">
        <f t="shared" si="9"/>
        <v>-1.6128299526412581E-3</v>
      </c>
    </row>
    <row r="506" spans="23:25" x14ac:dyDescent="0.25">
      <c r="W506" s="3">
        <v>42324</v>
      </c>
      <c r="X506" s="2">
        <v>32.887999999999998</v>
      </c>
      <c r="Y506" s="2">
        <f t="shared" si="9"/>
        <v>1.7955784911615957E-3</v>
      </c>
    </row>
    <row r="507" spans="23:25" x14ac:dyDescent="0.25">
      <c r="W507" s="3">
        <v>42321</v>
      </c>
      <c r="X507" s="2">
        <v>32.829000000000001</v>
      </c>
      <c r="Y507" s="2">
        <f t="shared" si="9"/>
        <v>3.4785827827135385E-3</v>
      </c>
    </row>
    <row r="508" spans="23:25" x14ac:dyDescent="0.25">
      <c r="W508" s="3">
        <v>42320</v>
      </c>
      <c r="X508" s="2">
        <v>32.715000000000003</v>
      </c>
      <c r="Y508" s="2">
        <f t="shared" si="9"/>
        <v>-9.1696850277428203E-5</v>
      </c>
    </row>
    <row r="509" spans="23:25" x14ac:dyDescent="0.25">
      <c r="W509" s="3">
        <v>42319</v>
      </c>
      <c r="X509" s="2">
        <v>32.718000000000004</v>
      </c>
      <c r="Y509" s="2">
        <f t="shared" si="9"/>
        <v>-1.2523483164658376E-3</v>
      </c>
    </row>
    <row r="510" spans="23:25" x14ac:dyDescent="0.25">
      <c r="W510" s="3">
        <v>42318</v>
      </c>
      <c r="X510" s="2">
        <v>32.759</v>
      </c>
      <c r="Y510" s="2">
        <f t="shared" si="9"/>
        <v>2.7477140718446159E-4</v>
      </c>
    </row>
    <row r="511" spans="23:25" x14ac:dyDescent="0.25">
      <c r="W511" s="3">
        <v>42317</v>
      </c>
      <c r="X511" s="2">
        <v>32.75</v>
      </c>
      <c r="Y511" s="2">
        <f t="shared" si="9"/>
        <v>4.9895262458330416E-3</v>
      </c>
    </row>
    <row r="512" spans="23:25" x14ac:dyDescent="0.25">
      <c r="W512" s="3">
        <v>42314</v>
      </c>
      <c r="X512" s="2">
        <v>32.587000000000003</v>
      </c>
      <c r="Y512" s="2">
        <f t="shared" si="9"/>
        <v>3.9664899417377331E-3</v>
      </c>
    </row>
    <row r="513" spans="23:25" x14ac:dyDescent="0.25">
      <c r="W513" s="3">
        <v>42313</v>
      </c>
      <c r="X513" s="2">
        <v>32.457999999999998</v>
      </c>
      <c r="Y513" s="2">
        <f t="shared" si="9"/>
        <v>4.3535383311820407E-3</v>
      </c>
    </row>
    <row r="514" spans="23:25" x14ac:dyDescent="0.25">
      <c r="W514" s="3">
        <v>42312</v>
      </c>
      <c r="X514" s="2">
        <v>32.317</v>
      </c>
      <c r="Y514" s="2">
        <f t="shared" si="9"/>
        <v>-6.4463619437480123E-3</v>
      </c>
    </row>
    <row r="515" spans="23:25" x14ac:dyDescent="0.25">
      <c r="W515" s="3">
        <v>42311</v>
      </c>
      <c r="X515" s="2">
        <v>32.526000000000003</v>
      </c>
      <c r="Y515" s="2">
        <f t="shared" si="9"/>
        <v>-1.5360514218013604E-3</v>
      </c>
    </row>
    <row r="516" spans="23:25" x14ac:dyDescent="0.25">
      <c r="W516" s="3">
        <v>42310</v>
      </c>
      <c r="X516" s="2">
        <v>32.576000000000001</v>
      </c>
      <c r="Y516" s="2">
        <f t="shared" si="9"/>
        <v>-5.8308144844503951E-4</v>
      </c>
    </row>
    <row r="517" spans="23:25" x14ac:dyDescent="0.25">
      <c r="W517" s="3">
        <v>42307</v>
      </c>
      <c r="X517" s="2">
        <v>32.594999999999999</v>
      </c>
      <c r="Y517" s="2">
        <f t="shared" si="9"/>
        <v>-6.4406314044962128E-4</v>
      </c>
    </row>
    <row r="518" spans="23:25" x14ac:dyDescent="0.25">
      <c r="W518" s="3">
        <v>42306</v>
      </c>
      <c r="X518" s="2">
        <v>32.616</v>
      </c>
      <c r="Y518" s="2">
        <f t="shared" ref="Y518:Y579" si="10">LN(X518/X519)</f>
        <v>3.5321074238544468E-3</v>
      </c>
    </row>
    <row r="519" spans="23:25" x14ac:dyDescent="0.25">
      <c r="W519" s="3">
        <v>42305</v>
      </c>
      <c r="X519" s="2">
        <v>32.500999999999998</v>
      </c>
      <c r="Y519" s="2">
        <f t="shared" si="10"/>
        <v>-9.5336221143082762E-4</v>
      </c>
    </row>
    <row r="520" spans="23:25" x14ac:dyDescent="0.25">
      <c r="W520" s="3">
        <v>42304</v>
      </c>
      <c r="X520" s="2">
        <v>32.531999999999996</v>
      </c>
      <c r="Y520" s="2">
        <f t="shared" si="10"/>
        <v>-4.3025293389393853E-4</v>
      </c>
    </row>
    <row r="521" spans="23:25" x14ac:dyDescent="0.25">
      <c r="W521" s="3">
        <v>42303</v>
      </c>
      <c r="X521" s="2">
        <v>32.545999999999999</v>
      </c>
      <c r="Y521" s="2">
        <f t="shared" si="10"/>
        <v>5.2679532187207521E-3</v>
      </c>
    </row>
    <row r="522" spans="23:25" x14ac:dyDescent="0.25">
      <c r="W522" s="3">
        <v>42300</v>
      </c>
      <c r="X522" s="2">
        <v>32.375</v>
      </c>
      <c r="Y522" s="2">
        <f t="shared" si="10"/>
        <v>-3.7304848183270923E-3</v>
      </c>
    </row>
    <row r="523" spans="23:25" x14ac:dyDescent="0.25">
      <c r="W523" s="3">
        <v>42299</v>
      </c>
      <c r="X523" s="2">
        <v>32.496000000000002</v>
      </c>
      <c r="Y523" s="2">
        <f t="shared" si="10"/>
        <v>1.0776360788560485E-3</v>
      </c>
    </row>
    <row r="524" spans="23:25" x14ac:dyDescent="0.25">
      <c r="W524" s="3">
        <v>42298</v>
      </c>
      <c r="X524" s="2">
        <v>32.460999999999999</v>
      </c>
      <c r="Y524" s="2">
        <f t="shared" si="10"/>
        <v>3.3017078516706386E-3</v>
      </c>
    </row>
    <row r="525" spans="23:25" x14ac:dyDescent="0.25">
      <c r="W525" s="3">
        <v>42297</v>
      </c>
      <c r="X525" s="2">
        <v>32.353999999999999</v>
      </c>
      <c r="Y525" s="2">
        <f t="shared" si="10"/>
        <v>-1.2362467564264434E-4</v>
      </c>
    </row>
    <row r="526" spans="23:25" x14ac:dyDescent="0.25">
      <c r="W526" s="3">
        <v>42296</v>
      </c>
      <c r="X526" s="2">
        <v>32.357999999999997</v>
      </c>
      <c r="Y526" s="2">
        <f t="shared" si="10"/>
        <v>2.2585595047147685E-3</v>
      </c>
    </row>
    <row r="527" spans="23:25" x14ac:dyDescent="0.25">
      <c r="W527" s="3">
        <v>42293</v>
      </c>
      <c r="X527" s="2">
        <v>32.284999999999997</v>
      </c>
      <c r="Y527" s="2">
        <f t="shared" si="10"/>
        <v>2.1684246479953347E-4</v>
      </c>
    </row>
    <row r="528" spans="23:25" x14ac:dyDescent="0.25">
      <c r="W528" s="3">
        <v>42292</v>
      </c>
      <c r="X528" s="2">
        <v>32.277999999999999</v>
      </c>
      <c r="Y528" s="2">
        <f t="shared" si="10"/>
        <v>-6.4233436835732828E-3</v>
      </c>
    </row>
    <row r="529" spans="23:25" x14ac:dyDescent="0.25">
      <c r="W529" s="3">
        <v>42291</v>
      </c>
      <c r="X529" s="2">
        <v>32.485999999999997</v>
      </c>
      <c r="Y529" s="2">
        <f t="shared" si="10"/>
        <v>-3.2269493404890937E-3</v>
      </c>
    </row>
    <row r="530" spans="23:25" x14ac:dyDescent="0.25">
      <c r="W530" s="3">
        <v>42290</v>
      </c>
      <c r="X530" s="2">
        <v>32.591000000000001</v>
      </c>
      <c r="Y530" s="2">
        <f t="shared" si="10"/>
        <v>8.8141596275644364E-3</v>
      </c>
    </row>
    <row r="531" spans="23:25" x14ac:dyDescent="0.25">
      <c r="W531" s="3">
        <v>42289</v>
      </c>
      <c r="X531" s="2">
        <v>32.305</v>
      </c>
      <c r="Y531" s="2">
        <f t="shared" si="10"/>
        <v>-3.0950170472988139E-4</v>
      </c>
    </row>
    <row r="532" spans="23:25" x14ac:dyDescent="0.25">
      <c r="W532" s="3">
        <v>42286</v>
      </c>
      <c r="X532" s="2">
        <v>32.314999999999998</v>
      </c>
      <c r="Y532" s="2">
        <f t="shared" si="10"/>
        <v>-8.7500943406946113E-3</v>
      </c>
    </row>
    <row r="533" spans="23:25" x14ac:dyDescent="0.25">
      <c r="W533" s="3">
        <v>42285</v>
      </c>
      <c r="X533" s="2">
        <v>32.598999999999997</v>
      </c>
      <c r="Y533" s="2">
        <f t="shared" si="10"/>
        <v>5.3518828530458766E-3</v>
      </c>
    </row>
    <row r="534" spans="23:25" x14ac:dyDescent="0.25">
      <c r="W534" s="3">
        <v>42284</v>
      </c>
      <c r="X534" s="2">
        <v>32.424999999999997</v>
      </c>
      <c r="Y534" s="2">
        <f t="shared" si="10"/>
        <v>-1.2626198199126868E-2</v>
      </c>
    </row>
    <row r="535" spans="23:25" x14ac:dyDescent="0.25">
      <c r="W535" s="3">
        <v>42283</v>
      </c>
      <c r="X535" s="2">
        <v>32.837000000000003</v>
      </c>
      <c r="Y535" s="2">
        <f t="shared" si="10"/>
        <v>5.4660797215163419E-3</v>
      </c>
    </row>
    <row r="536" spans="23:25" x14ac:dyDescent="0.25">
      <c r="W536" s="3">
        <v>42282</v>
      </c>
      <c r="X536" s="2">
        <v>32.658000000000001</v>
      </c>
      <c r="Y536" s="2">
        <f t="shared" si="10"/>
        <v>-9.3262082210190788E-3</v>
      </c>
    </row>
    <row r="537" spans="23:25" x14ac:dyDescent="0.25">
      <c r="W537" s="3">
        <v>42279</v>
      </c>
      <c r="X537" s="2">
        <v>32.963999999999999</v>
      </c>
      <c r="Y537" s="2">
        <f t="shared" si="10"/>
        <v>2.1561877251450386E-3</v>
      </c>
    </row>
    <row r="538" spans="23:25" x14ac:dyDescent="0.25">
      <c r="W538" s="3">
        <v>42278</v>
      </c>
      <c r="X538" s="2">
        <v>32.893000000000001</v>
      </c>
      <c r="Y538" s="2">
        <f t="shared" si="10"/>
        <v>-3.0052386585573067E-3</v>
      </c>
    </row>
    <row r="539" spans="23:25" x14ac:dyDescent="0.25">
      <c r="W539" s="3">
        <v>42277</v>
      </c>
      <c r="X539" s="2">
        <v>32.991999999999997</v>
      </c>
      <c r="Y539" s="2">
        <f t="shared" si="10"/>
        <v>-4.2948376817963261E-3</v>
      </c>
    </row>
    <row r="540" spans="23:25" x14ac:dyDescent="0.25">
      <c r="W540" s="3">
        <v>42276</v>
      </c>
      <c r="X540" s="2">
        <v>33.134</v>
      </c>
      <c r="Y540" s="2">
        <f t="shared" si="10"/>
        <v>1.2381658609911864E-3</v>
      </c>
    </row>
    <row r="541" spans="23:25" x14ac:dyDescent="0.25">
      <c r="W541" s="3">
        <v>42275</v>
      </c>
      <c r="X541" s="2">
        <v>33.093000000000004</v>
      </c>
      <c r="Y541" s="2">
        <f t="shared" si="10"/>
        <v>2.4203563686857814E-3</v>
      </c>
    </row>
    <row r="542" spans="23:25" x14ac:dyDescent="0.25">
      <c r="W542" s="3">
        <v>42272</v>
      </c>
      <c r="X542" s="2">
        <v>33.012999999999998</v>
      </c>
      <c r="Y542" s="2">
        <f t="shared" si="10"/>
        <v>-3.507608446434655E-3</v>
      </c>
    </row>
    <row r="543" spans="23:25" x14ac:dyDescent="0.25">
      <c r="W543" s="3">
        <v>42271</v>
      </c>
      <c r="X543" s="2">
        <v>33.128999999999998</v>
      </c>
      <c r="Y543" s="2">
        <f t="shared" si="10"/>
        <v>3.1139016923066028E-3</v>
      </c>
    </row>
    <row r="544" spans="23:25" x14ac:dyDescent="0.25">
      <c r="W544" s="3">
        <v>42270</v>
      </c>
      <c r="X544" s="2">
        <v>33.026000000000003</v>
      </c>
      <c r="Y544" s="2">
        <f t="shared" si="10"/>
        <v>6.317984687838148E-3</v>
      </c>
    </row>
    <row r="545" spans="23:25" x14ac:dyDescent="0.25">
      <c r="W545" s="3">
        <v>42269</v>
      </c>
      <c r="X545" s="2">
        <v>32.817999999999998</v>
      </c>
      <c r="Y545" s="2">
        <f t="shared" si="10"/>
        <v>8.0154618881637194E-3</v>
      </c>
    </row>
    <row r="546" spans="23:25" x14ac:dyDescent="0.25">
      <c r="W546" s="3">
        <v>42268</v>
      </c>
      <c r="X546" s="2">
        <v>32.555999999999997</v>
      </c>
      <c r="Y546" s="2">
        <f t="shared" si="10"/>
        <v>4.3404048378360375E-3</v>
      </c>
    </row>
    <row r="547" spans="23:25" x14ac:dyDescent="0.25">
      <c r="W547" s="3">
        <v>42265</v>
      </c>
      <c r="X547" s="2">
        <v>32.414999999999999</v>
      </c>
      <c r="Y547" s="2">
        <f t="shared" si="10"/>
        <v>-1.818490537963583E-3</v>
      </c>
    </row>
    <row r="548" spans="23:25" x14ac:dyDescent="0.25">
      <c r="W548" s="3">
        <v>42264</v>
      </c>
      <c r="X548" s="2">
        <v>32.473999999999997</v>
      </c>
      <c r="Y548" s="2">
        <f t="shared" si="10"/>
        <v>2.4638127626937223E-4</v>
      </c>
    </row>
    <row r="549" spans="23:25" x14ac:dyDescent="0.25">
      <c r="W549" s="3">
        <v>42263</v>
      </c>
      <c r="X549" s="2">
        <v>32.466000000000001</v>
      </c>
      <c r="Y549" s="2">
        <f t="shared" si="10"/>
        <v>-1.9078689973375121E-3</v>
      </c>
    </row>
    <row r="550" spans="23:25" x14ac:dyDescent="0.25">
      <c r="W550" s="3">
        <v>42262</v>
      </c>
      <c r="X550" s="2">
        <v>32.527999999999999</v>
      </c>
      <c r="Y550" s="2">
        <f t="shared" si="10"/>
        <v>-2.5483978851109359E-3</v>
      </c>
    </row>
    <row r="551" spans="23:25" x14ac:dyDescent="0.25">
      <c r="W551" s="3">
        <v>42261</v>
      </c>
      <c r="X551" s="2">
        <v>32.610999999999997</v>
      </c>
      <c r="Y551" s="2">
        <f t="shared" si="10"/>
        <v>-2.7594242176601095E-4</v>
      </c>
    </row>
    <row r="552" spans="23:25" x14ac:dyDescent="0.25">
      <c r="W552" s="3">
        <v>42258</v>
      </c>
      <c r="X552" s="2">
        <v>32.619999999999997</v>
      </c>
      <c r="Y552" s="2">
        <f t="shared" si="10"/>
        <v>3.6855078571759797E-3</v>
      </c>
    </row>
    <row r="553" spans="23:25" x14ac:dyDescent="0.25">
      <c r="W553" s="3">
        <v>42257</v>
      </c>
      <c r="X553" s="2">
        <v>32.5</v>
      </c>
      <c r="Y553" s="2">
        <f t="shared" si="10"/>
        <v>-1.9365851463781832E-3</v>
      </c>
    </row>
    <row r="554" spans="23:25" x14ac:dyDescent="0.25">
      <c r="W554" s="3">
        <v>42256</v>
      </c>
      <c r="X554" s="2">
        <v>32.563000000000002</v>
      </c>
      <c r="Y554" s="2">
        <f t="shared" si="10"/>
        <v>-7.129882251861292E-3</v>
      </c>
    </row>
    <row r="555" spans="23:25" x14ac:dyDescent="0.25">
      <c r="W555" s="3">
        <v>42255</v>
      </c>
      <c r="X555" s="2">
        <v>32.795999999999999</v>
      </c>
      <c r="Y555" s="2">
        <f t="shared" si="10"/>
        <v>6.7103860989884442E-4</v>
      </c>
    </row>
    <row r="556" spans="23:25" x14ac:dyDescent="0.25">
      <c r="W556" s="3">
        <v>42254</v>
      </c>
      <c r="X556" s="2">
        <v>32.774000000000001</v>
      </c>
      <c r="Y556" s="2">
        <f t="shared" si="10"/>
        <v>2.5051184701489686E-3</v>
      </c>
    </row>
    <row r="557" spans="23:25" x14ac:dyDescent="0.25">
      <c r="W557" s="3">
        <v>42251</v>
      </c>
      <c r="X557" s="2">
        <v>32.692</v>
      </c>
      <c r="Y557" s="2">
        <f t="shared" si="10"/>
        <v>5.6749488947431433E-3</v>
      </c>
    </row>
    <row r="558" spans="23:25" x14ac:dyDescent="0.25">
      <c r="W558" s="3">
        <v>42250</v>
      </c>
      <c r="X558" s="2">
        <v>32.506999999999998</v>
      </c>
      <c r="Y558" s="2">
        <f t="shared" si="10"/>
        <v>-3.3168544889192364E-3</v>
      </c>
    </row>
    <row r="559" spans="23:25" x14ac:dyDescent="0.25">
      <c r="W559" s="3">
        <v>42249</v>
      </c>
      <c r="X559" s="2">
        <v>32.615000000000002</v>
      </c>
      <c r="Y559" s="2">
        <f t="shared" si="10"/>
        <v>6.2744338961158693E-3</v>
      </c>
    </row>
    <row r="560" spans="23:25" x14ac:dyDescent="0.25">
      <c r="W560" s="3">
        <v>42248</v>
      </c>
      <c r="X560" s="2">
        <v>32.411000000000001</v>
      </c>
      <c r="Y560" s="2">
        <f t="shared" si="10"/>
        <v>-7.7756826653311165E-3</v>
      </c>
    </row>
    <row r="561" spans="23:25" x14ac:dyDescent="0.25">
      <c r="W561" s="3">
        <v>42247</v>
      </c>
      <c r="X561" s="2">
        <v>32.664000000000001</v>
      </c>
      <c r="Y561" s="2">
        <f t="shared" si="10"/>
        <v>1.2879549475726585E-2</v>
      </c>
    </row>
    <row r="562" spans="23:25" x14ac:dyDescent="0.25">
      <c r="W562" s="3">
        <v>42244</v>
      </c>
      <c r="X562" s="2">
        <v>32.246000000000002</v>
      </c>
      <c r="Y562" s="2">
        <f t="shared" si="10"/>
        <v>2.6083731097153551E-3</v>
      </c>
    </row>
    <row r="563" spans="23:25" x14ac:dyDescent="0.25">
      <c r="W563" s="3">
        <v>42243</v>
      </c>
      <c r="X563" s="2">
        <v>32.161999999999999</v>
      </c>
      <c r="Y563" s="2">
        <f t="shared" si="10"/>
        <v>-1.4201275960005732E-2</v>
      </c>
    </row>
    <row r="564" spans="23:25" x14ac:dyDescent="0.25">
      <c r="W564" s="3">
        <v>42242</v>
      </c>
      <c r="X564" s="2">
        <v>32.622</v>
      </c>
      <c r="Y564" s="2">
        <f t="shared" si="10"/>
        <v>2.6090040735908399E-3</v>
      </c>
    </row>
    <row r="565" spans="23:25" x14ac:dyDescent="0.25">
      <c r="W565" s="3">
        <v>42241</v>
      </c>
      <c r="X565" s="2">
        <v>32.536999999999999</v>
      </c>
      <c r="Y565" s="2">
        <f t="shared" si="10"/>
        <v>-8.7820518216371948E-3</v>
      </c>
    </row>
    <row r="566" spans="23:25" x14ac:dyDescent="0.25">
      <c r="W566" s="3">
        <v>42240</v>
      </c>
      <c r="X566" s="2">
        <v>32.823999999999998</v>
      </c>
      <c r="Y566" s="2">
        <f t="shared" si="10"/>
        <v>5.1313490723959559E-3</v>
      </c>
    </row>
    <row r="567" spans="23:25" x14ac:dyDescent="0.25">
      <c r="W567" s="3">
        <v>42237</v>
      </c>
      <c r="X567" s="2">
        <v>32.655999999999999</v>
      </c>
      <c r="Y567" s="2">
        <f t="shared" si="10"/>
        <v>2.7291003247088149E-3</v>
      </c>
    </row>
    <row r="568" spans="23:25" x14ac:dyDescent="0.25">
      <c r="W568" s="3">
        <v>42236</v>
      </c>
      <c r="X568" s="2">
        <v>32.567</v>
      </c>
      <c r="Y568" s="2">
        <f t="shared" si="10"/>
        <v>3.9925677347362078E-4</v>
      </c>
    </row>
    <row r="569" spans="23:25" x14ac:dyDescent="0.25">
      <c r="W569" s="3">
        <v>42235</v>
      </c>
      <c r="X569" s="2">
        <v>32.554000000000002</v>
      </c>
      <c r="Y569" s="2">
        <f t="shared" si="10"/>
        <v>3.7854934794818861E-3</v>
      </c>
    </row>
    <row r="570" spans="23:25" x14ac:dyDescent="0.25">
      <c r="W570" s="3">
        <v>42234</v>
      </c>
      <c r="X570" s="2">
        <v>32.430999999999997</v>
      </c>
      <c r="Y570" s="2">
        <f t="shared" si="10"/>
        <v>-6.1667488919476198E-5</v>
      </c>
    </row>
    <row r="571" spans="23:25" x14ac:dyDescent="0.25">
      <c r="W571" s="3">
        <v>42233</v>
      </c>
      <c r="X571" s="2">
        <v>32.433</v>
      </c>
      <c r="Y571" s="2">
        <f t="shared" si="10"/>
        <v>8.7328685797741969E-3</v>
      </c>
    </row>
    <row r="572" spans="23:25" x14ac:dyDescent="0.25">
      <c r="W572" s="3">
        <v>42230</v>
      </c>
      <c r="X572" s="2">
        <v>32.151000000000003</v>
      </c>
      <c r="Y572" s="2">
        <f t="shared" si="10"/>
        <v>-1.9886281916360552E-3</v>
      </c>
    </row>
    <row r="573" spans="23:25" x14ac:dyDescent="0.25">
      <c r="W573" s="3">
        <v>42229</v>
      </c>
      <c r="X573" s="2">
        <v>32.215000000000003</v>
      </c>
      <c r="Y573" s="2">
        <f t="shared" si="10"/>
        <v>-3.8108267270169738E-3</v>
      </c>
    </row>
    <row r="574" spans="23:25" x14ac:dyDescent="0.25">
      <c r="W574" s="3">
        <v>42228</v>
      </c>
      <c r="X574" s="2">
        <v>32.338000000000001</v>
      </c>
      <c r="Y574" s="2">
        <f t="shared" si="10"/>
        <v>9.1330509647526547E-3</v>
      </c>
    </row>
    <row r="575" spans="23:25" x14ac:dyDescent="0.25">
      <c r="W575" s="3">
        <v>42227</v>
      </c>
      <c r="X575" s="2">
        <v>32.043999999999997</v>
      </c>
      <c r="Y575" s="2">
        <f t="shared" si="10"/>
        <v>1.2656210390283484E-2</v>
      </c>
    </row>
    <row r="576" spans="23:25" x14ac:dyDescent="0.25">
      <c r="W576" s="3">
        <v>42226</v>
      </c>
      <c r="X576" s="2">
        <v>31.640999999999998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31.669</v>
      </c>
      <c r="Y578" s="2">
        <f t="shared" si="10"/>
        <v>-6.6288927442007992E-4</v>
      </c>
    </row>
    <row r="579" spans="23:25" x14ac:dyDescent="0.25">
      <c r="W579" s="3">
        <v>42221</v>
      </c>
      <c r="X579" s="2">
        <v>31.69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F579"/>
  <sheetViews>
    <sheetView view="pageBreakPreview" zoomScale="85" zoomScaleNormal="70" zoomScaleSheetLayoutView="85" workbookViewId="0">
      <selection activeCell="T22" sqref="T22"/>
    </sheetView>
  </sheetViews>
  <sheetFormatPr defaultRowHeight="15" x14ac:dyDescent="0.25"/>
  <cols>
    <col min="1" max="1" width="0.140625" style="2" customWidth="1"/>
    <col min="2" max="2" width="0.28515625" style="2" customWidth="1"/>
    <col min="3" max="3" width="10.7109375" style="2" bestFit="1" customWidth="1"/>
    <col min="4" max="4" width="14.140625" style="2" customWidth="1"/>
    <col min="5" max="6" width="9.5703125" style="2" bestFit="1" customWidth="1"/>
    <col min="7" max="7" width="6.7109375" style="2" bestFit="1" customWidth="1"/>
    <col min="8" max="8" width="9.42578125" style="2" bestFit="1" customWidth="1"/>
    <col min="9" max="9" width="7.7109375" style="2" bestFit="1" customWidth="1"/>
    <col min="10" max="10" width="9.28515625" style="2" bestFit="1" customWidth="1"/>
    <col min="11" max="11" width="6.85546875" style="2" bestFit="1" customWidth="1"/>
    <col min="12" max="12" width="7.7109375" bestFit="1" customWidth="1"/>
    <col min="19" max="22" width="9.140625" style="2"/>
    <col min="23" max="23" width="11" style="2" customWidth="1"/>
    <col min="24" max="16384" width="9.140625" style="2"/>
  </cols>
  <sheetData>
    <row r="1" spans="1:32" ht="18.75" x14ac:dyDescent="0.3">
      <c r="C1" s="101" t="s">
        <v>115</v>
      </c>
      <c r="D1" s="134">
        <f>Summary!C1</f>
        <v>43025</v>
      </c>
      <c r="W1" s="2" t="str">
        <f>D2&amp;" Curncy"</f>
        <v>USDZAR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ht="18.75" x14ac:dyDescent="0.3">
      <c r="C2" s="100" t="s">
        <v>142</v>
      </c>
      <c r="D2" s="135" t="s">
        <v>19</v>
      </c>
      <c r="W2" s="3">
        <f>D1</f>
        <v>43025</v>
      </c>
      <c r="AA2" s="2">
        <v>62</v>
      </c>
      <c r="AB2" s="2">
        <f ca="1">AVERAGE(OFFSET($X$5,0,0,AA2,1))</f>
        <v>13.256054838709684</v>
      </c>
      <c r="AC2" s="46">
        <f ca="1">STDEV(OFFSET($Y$5,0,0,AA2,1))*SQRT(250)</f>
        <v>0.11746731040090333</v>
      </c>
      <c r="AD2" s="2">
        <f ca="1">MAX(OFFSET($X$5,0,0,AA2,1))</f>
        <v>13.8089</v>
      </c>
      <c r="AE2" s="2">
        <f ca="1">MIN(OFFSET($X$5,0,0,AA2,1))</f>
        <v>12.7758</v>
      </c>
      <c r="AF2" s="2">
        <f ca="1">AD2-AE2</f>
        <v>1.0330999999999992</v>
      </c>
    </row>
    <row r="3" spans="1:32" x14ac:dyDescent="0.25">
      <c r="D3" s="69" t="s">
        <v>43</v>
      </c>
      <c r="E3" s="58" t="s">
        <v>42</v>
      </c>
      <c r="F3" s="58" t="s">
        <v>116</v>
      </c>
      <c r="G3" s="58" t="s">
        <v>117</v>
      </c>
      <c r="H3" s="58" t="s">
        <v>41</v>
      </c>
      <c r="I3" s="58" t="s">
        <v>124</v>
      </c>
      <c r="J3" s="58" t="s">
        <v>64</v>
      </c>
      <c r="K3" s="58" t="s">
        <v>118</v>
      </c>
      <c r="L3" s="58" t="s">
        <v>119</v>
      </c>
      <c r="W3" s="3">
        <f>W2-400*2</f>
        <v>42225</v>
      </c>
      <c r="AA3" s="2">
        <v>125</v>
      </c>
      <c r="AB3" s="2">
        <f t="shared" ref="AB3:AB6" ca="1" si="0">AVERAGE(OFFSET($X$5,0,0,AA3,1))</f>
        <v>13.189168000000004</v>
      </c>
      <c r="AC3" s="46">
        <f ca="1">STDEV(OFFSET($Y$5,0,0,AA3,1))*SQRT(250)</f>
        <v>0.1365969885316812</v>
      </c>
      <c r="AD3" s="2">
        <f ca="1">MAX(OFFSET($X$5,0,0,AA3,1))</f>
        <v>13.8089</v>
      </c>
      <c r="AE3" s="2">
        <f ca="1">MIN(OFFSET($X$5,0,0,AA3,1))</f>
        <v>12.6249</v>
      </c>
      <c r="AF3" s="2">
        <f t="shared" ref="AF3:AF5" ca="1" si="1">AD3-AE3</f>
        <v>1.1839999999999993</v>
      </c>
    </row>
    <row r="4" spans="1:32" x14ac:dyDescent="0.25">
      <c r="D4"/>
      <c r="AA4" s="2">
        <v>185</v>
      </c>
      <c r="AB4" s="2">
        <f t="shared" ca="1" si="0"/>
        <v>13.183143783783787</v>
      </c>
      <c r="AC4" s="46">
        <f ca="1">STDEV(OFFSET($Y$5,0,0,AA4,1))*SQRT(250)</f>
        <v>0.1457785563843973</v>
      </c>
      <c r="AD4" s="2">
        <f ca="1">MAX(OFFSET($X$5,0,0,AA4,1))</f>
        <v>13.952199999999999</v>
      </c>
      <c r="AE4" s="2">
        <f ca="1">MIN(OFFSET($X$5,0,0,AA4,1))</f>
        <v>12.433400000000001</v>
      </c>
      <c r="AF4" s="2">
        <f t="shared" ca="1" si="1"/>
        <v>1.5187999999999988</v>
      </c>
    </row>
    <row r="5" spans="1:32" ht="26.25" x14ac:dyDescent="0.25">
      <c r="C5" s="125" t="s">
        <v>36</v>
      </c>
      <c r="D5" s="125" t="s">
        <v>32</v>
      </c>
      <c r="E5" s="125" t="s">
        <v>33</v>
      </c>
      <c r="F5" s="126" t="s">
        <v>131</v>
      </c>
      <c r="G5" s="126" t="s">
        <v>132</v>
      </c>
      <c r="H5" s="126" t="s">
        <v>133</v>
      </c>
      <c r="I5" s="126" t="s">
        <v>134</v>
      </c>
      <c r="J5" s="126" t="s">
        <v>135</v>
      </c>
      <c r="K5" s="126" t="s">
        <v>136</v>
      </c>
      <c r="L5" s="126" t="s">
        <v>137</v>
      </c>
      <c r="W5" s="3">
        <f>_xll.BDH(W1,"PX_LAST",W3,W2,"Sort=D","cols=2;rows=572")</f>
        <v>43025</v>
      </c>
      <c r="X5" s="2">
        <v>13.4123</v>
      </c>
      <c r="Y5" s="2">
        <f>LN(X5/X6)</f>
        <v>7.2959978827666742E-3</v>
      </c>
      <c r="AA5" s="2">
        <v>250</v>
      </c>
      <c r="AB5" s="2">
        <f t="shared" ca="1" si="0"/>
        <v>13.341255199999997</v>
      </c>
      <c r="AC5" s="46">
        <f ca="1">STDEV(OFFSET($Y$5,0,0,AA5,1))*SQRT(250)</f>
        <v>0.15958849518591656</v>
      </c>
      <c r="AD5" s="2">
        <f ca="1">MAX(OFFSET($X$5,0,0,AA5,1))</f>
        <v>14.4314</v>
      </c>
      <c r="AE5" s="2">
        <f ca="1">MIN(OFFSET($X$5,0,0,AA5,1))</f>
        <v>12.433400000000001</v>
      </c>
      <c r="AF5" s="2">
        <f t="shared" ca="1" si="1"/>
        <v>1.9979999999999993</v>
      </c>
    </row>
    <row r="6" spans="1:32" x14ac:dyDescent="0.25">
      <c r="B6" s="58" t="s">
        <v>40</v>
      </c>
      <c r="C6" s="127" t="s">
        <v>30</v>
      </c>
      <c r="D6" s="128">
        <f ca="1">SUMIFS(INDIRECT("fincad_data!"&amp;D$3),fincad_data!$C:$C,$C6,fincad_data!$D:$D,$C6,fincad_data!$B:$B,$D$2,fincad_data!D:D,$C6,fincad_data!A:A,$D$1)</f>
        <v>13.443326209133501</v>
      </c>
      <c r="E6" s="128">
        <f ca="1">SUMIFS(INDIRECT("fincad_data!"&amp;E$3),fincad_data!$C:$C,$C6,fincad_data!$D:$D,$C6,fincad_data!$B:$B,$D$2,fincad_data!D:D,$C6,fincad_data!A:A,$D$1)</f>
        <v>13.6394</v>
      </c>
      <c r="F6" s="129">
        <f ca="1">SUMIFS(INDIRECT("fincad_data!"&amp;F$3),fincad_data!$C:$C,$C6,fincad_data!$D:$D,$C6,fincad_data!$B:$B,$D$2,fincad_data!D:D,$C6,fincad_data!A:A,$D$1)</f>
        <v>0.16462063221637599</v>
      </c>
      <c r="G6" s="129">
        <f ca="1">SUMIFS(INDIRECT("fincad_data!"&amp;G$3),fincad_data!$C:$C,$C6,fincad_data!$D:$D,$C6,fincad_data!$B:$B,$D$2,fincad_data!D:D,$C6,fincad_data!A:A,$D$1)</f>
        <v>0.167486226096486</v>
      </c>
      <c r="H6" s="130">
        <f ca="1">SUMIFS(INDIRECT("fincad_data!"&amp;H$3),fincad_data!$C:$C,$C6,fincad_data!$D:$D,$C6,fincad_data!$B:$B,$D$2,fincad_data!D:D,$C6,fincad_data!A:A,$D$1)</f>
        <v>2.5954756144054403E-2</v>
      </c>
      <c r="I6" s="130">
        <f ca="1">SUMIFS(INDIRECT("fincad_data!"&amp;I$3),fincad_data!$C:$C,$C6,fincad_data!$D:$D,$C6,fincad_data!$B:$B,$D$2,fincad_data!D:D,$C6,fincad_data!A:A,$D$1)</f>
        <v>3.3428163574847597E-2</v>
      </c>
      <c r="J6" s="129">
        <f ca="1">SUMIFS(INDIRECT("fincad_data!"&amp;J$3),fincad_data!$C:$C,$C6,fincad_data!$D:$D,$C6,fincad_data!$B:$B,$D$2,fincad_data!D:D,$C6,fincad_data!A:A,$D$1)</f>
        <v>5.8694411349045468E-2</v>
      </c>
      <c r="K6" s="128">
        <f ca="1">SUMIFS(INDIRECT("fincad_data!"&amp;K$3),fincad_data!$C:$C,$C6,fincad_data!$D:$D,$C6,fincad_data!$B:$B,$D$2,fincad_data!D:D,$C6,fincad_data!A:A,$D$1)</f>
        <v>13.538223341083013</v>
      </c>
      <c r="L6" s="128">
        <f ca="1">SUMIFS(INDIRECT("fincad_data!"&amp;L$3),fincad_data!$C:$C,$C6,fincad_data!$D:$D,$C6,fincad_data!$B:$B,$D$2,fincad_data!D:D,$C6,fincad_data!A:A,$D$1)</f>
        <v>13.198208139420563</v>
      </c>
      <c r="W6" s="3">
        <v>43024</v>
      </c>
      <c r="X6" s="2">
        <v>13.3148</v>
      </c>
      <c r="Y6" s="2">
        <f t="shared" ref="Y6:Y69" si="2">LN(X6/X7)</f>
        <v>3.521077414879864E-3</v>
      </c>
      <c r="AA6" s="2">
        <v>500</v>
      </c>
      <c r="AB6" s="2">
        <f t="shared" ca="1" si="0"/>
        <v>14.091986199999987</v>
      </c>
      <c r="AC6" s="46">
        <f ca="1">STDEV(OFFSET($Y$5,0,0,AA6,1))*SQRT(250)</f>
        <v>0.18619824041240476</v>
      </c>
      <c r="AD6" s="2">
        <f ca="1">MAX(OFFSET($X$5,0,0,AA6,1))</f>
        <v>16.871700000000001</v>
      </c>
      <c r="AE6" s="2">
        <f ca="1">MIN(OFFSET($X$5,0,0,AA6,1))</f>
        <v>12.433400000000001</v>
      </c>
      <c r="AF6" s="2">
        <f ca="1">AD6-AE6</f>
        <v>4.4382999999999999</v>
      </c>
    </row>
    <row r="7" spans="1:32" x14ac:dyDescent="0.25">
      <c r="B7" s="59" t="s">
        <v>66</v>
      </c>
      <c r="C7" s="127" t="s">
        <v>14</v>
      </c>
      <c r="D7" s="128">
        <f ca="1">SUMIFS(INDIRECT("fincad_data!"&amp;D$3),fincad_data!$C:$C,$C7,fincad_data!$D:$D,$C7,fincad_data!$B:$B,$D$2,fincad_data!D:D,$C7,fincad_data!A:A,$D$1)</f>
        <v>13.443326209133501</v>
      </c>
      <c r="E7" s="128">
        <f ca="1">SUMIFS(INDIRECT("fincad_data!"&amp;E$3),fincad_data!$C:$C,$C7,fincad_data!$D:$D,$C7,fincad_data!$B:$B,$D$2,fincad_data!D:D,$C7,fincad_data!A:A,$D$1)</f>
        <v>13.829000000000001</v>
      </c>
      <c r="F7" s="129">
        <f ca="1">SUMIFS(INDIRECT("fincad_data!"&amp;F$3),fincad_data!$C:$C,$C7,fincad_data!$D:$D,$C7,fincad_data!$B:$B,$D$2,fincad_data!D:D,$C7,fincad_data!A:A,$D$1)</f>
        <v>0.162285333464076</v>
      </c>
      <c r="G7" s="129">
        <f ca="1">SUMIFS(INDIRECT("fincad_data!"&amp;G$3),fincad_data!$C:$C,$C7,fincad_data!$D:$D,$C7,fincad_data!$B:$B,$D$2,fincad_data!D:D,$C7,fincad_data!A:A,$D$1)</f>
        <v>0.16665544071038499</v>
      </c>
      <c r="H7" s="130">
        <f ca="1">SUMIFS(INDIRECT("fincad_data!"&amp;H$3),fincad_data!$C:$C,$C7,fincad_data!$D:$D,$C7,fincad_data!$B:$B,$D$2,fincad_data!D:D,$C7,fincad_data!A:A,$D$1)</f>
        <v>3.2257337327369497E-2</v>
      </c>
      <c r="I7" s="130">
        <f ca="1">SUMIFS(INDIRECT("fincad_data!"&amp;I$3),fincad_data!$C:$C,$C7,fincad_data!$D:$D,$C7,fincad_data!$B:$B,$D$2,fincad_data!D:D,$C7,fincad_data!A:A,$D$1)</f>
        <v>4.6607411124522796E-2</v>
      </c>
      <c r="J7" s="129">
        <f ca="1">SUMIFS(INDIRECT("fincad_data!"&amp;J$3),fincad_data!$C:$C,$C7,fincad_data!$D:$D,$C7,fincad_data!$B:$B,$D$2,fincad_data!D:D,$C7,fincad_data!A:A,$D$1)</f>
        <v>5.8275996566594115E-2</v>
      </c>
      <c r="K7" s="128">
        <f ca="1">SUMIFS(INDIRECT("fincad_data!"&amp;K$3),fincad_data!$C:$C,$C7,fincad_data!$D:$D,$C7,fincad_data!$B:$B,$D$2,fincad_data!D:D,$C7,fincad_data!A:A,$D$1)</f>
        <v>13.633360273965417</v>
      </c>
      <c r="L7" s="128">
        <f ca="1">SUMIFS(INDIRECT("fincad_data!"&amp;L$3),fincad_data!$C:$C,$C7,fincad_data!$D:$D,$C7,fincad_data!$B:$B,$D$2,fincad_data!D:D,$C7,fincad_data!A:A,$D$1)</f>
        <v>13.213168426871249</v>
      </c>
      <c r="W7" s="3">
        <v>43021</v>
      </c>
      <c r="X7" s="2">
        <v>13.268000000000001</v>
      </c>
      <c r="Y7" s="2">
        <f t="shared" si="2"/>
        <v>-1.5599727065861123E-2</v>
      </c>
    </row>
    <row r="8" spans="1:32" x14ac:dyDescent="0.25">
      <c r="B8" s="59" t="s">
        <v>43</v>
      </c>
      <c r="C8" s="127" t="s">
        <v>8</v>
      </c>
      <c r="D8" s="128">
        <f ca="1">SUMIFS(INDIRECT("fincad_data!"&amp;D$3),fincad_data!$C:$C,$C8,fincad_data!$D:$D,$C8,fincad_data!$B:$B,$D$2,fincad_data!D:D,$C8,fincad_data!A:A,$D$1)</f>
        <v>13.443326209133501</v>
      </c>
      <c r="E8" s="128">
        <f ca="1">SUMIFS(INDIRECT("fincad_data!"&amp;E$3),fincad_data!$C:$C,$C8,fincad_data!$D:$D,$C8,fincad_data!$B:$B,$D$2,fincad_data!D:D,$C8,fincad_data!A:A,$D$1)</f>
        <v>14.0158</v>
      </c>
      <c r="F8" s="129">
        <f ca="1">SUMIFS(INDIRECT("fincad_data!"&amp;F$3),fincad_data!$C:$C,$C8,fincad_data!$D:$D,$C8,fincad_data!$B:$B,$D$2,fincad_data!D:D,$C8,fincad_data!A:A,$D$1)</f>
        <v>0.16162613643604501</v>
      </c>
      <c r="G8" s="129">
        <f ca="1">SUMIFS(INDIRECT("fincad_data!"&amp;G$3),fincad_data!$C:$C,$C8,fincad_data!$D:$D,$C8,fincad_data!$B:$B,$D$2,fincad_data!D:D,$C8,fincad_data!A:A,$D$1)</f>
        <v>0.16712368839924799</v>
      </c>
      <c r="H8" s="130">
        <f ca="1">SUMIFS(INDIRECT("fincad_data!"&amp;H$3),fincad_data!$C:$C,$C8,fincad_data!$D:$D,$C8,fincad_data!$B:$B,$D$2,fincad_data!D:D,$C8,fincad_data!A:A,$D$1)</f>
        <v>3.6182169039080399E-2</v>
      </c>
      <c r="I8" s="130">
        <f ca="1">SUMIFS(INDIRECT("fincad_data!"&amp;I$3),fincad_data!$C:$C,$C8,fincad_data!$D:$D,$C8,fincad_data!$B:$B,$D$2,fincad_data!D:D,$C8,fincad_data!A:A,$D$1)</f>
        <v>5.7007030761865501E-2</v>
      </c>
      <c r="J8" s="129">
        <f ca="1">SUMIFS(INDIRECT("fincad_data!"&amp;J$3),fincad_data!$C:$C,$C8,fincad_data!$D:$D,$C8,fincad_data!$B:$B,$D$2,fincad_data!D:D,$C8,fincad_data!A:A,$D$1)</f>
        <v>5.7788887492692641E-2</v>
      </c>
      <c r="K8" s="128">
        <f ca="1">SUMIFS(INDIRECT("fincad_data!"&amp;K$3),fincad_data!$C:$C,$C8,fincad_data!$D:$D,$C8,fincad_data!$B:$B,$D$2,fincad_data!D:D,$C8,fincad_data!A:A,$D$1)</f>
        <v>13.729877205720062</v>
      </c>
      <c r="L8" s="128">
        <f ca="1">SUMIFS(INDIRECT("fincad_data!"&amp;L$3),fincad_data!$C:$C,$C8,fincad_data!$D:$D,$C8,fincad_data!$B:$B,$D$2,fincad_data!D:D,$C8,fincad_data!A:A,$D$1)</f>
        <v>13.259892878761407</v>
      </c>
      <c r="W8" s="3">
        <v>43020</v>
      </c>
      <c r="X8" s="2">
        <v>13.476599999999999</v>
      </c>
      <c r="Y8" s="2">
        <f t="shared" si="2"/>
        <v>-3.7254473069010001E-3</v>
      </c>
    </row>
    <row r="9" spans="1:32" x14ac:dyDescent="0.25">
      <c r="B9" s="59" t="s">
        <v>42</v>
      </c>
      <c r="C9" s="127" t="s">
        <v>6</v>
      </c>
      <c r="D9" s="128">
        <f ca="1">SUMIFS(INDIRECT("fincad_data!"&amp;D$3),fincad_data!$C:$C,$C9,fincad_data!$D:$D,$C9,fincad_data!$B:$B,$D$2,fincad_data!D:D,$C9,fincad_data!A:A,$D$1)</f>
        <v>13.443326209133501</v>
      </c>
      <c r="E9" s="128">
        <f ca="1">SUMIFS(INDIRECT("fincad_data!"&amp;E$3),fincad_data!$C:$C,$C9,fincad_data!$D:$D,$C9,fincad_data!$B:$B,$D$2,fincad_data!D:D,$C9,fincad_data!A:A,$D$1)</f>
        <v>14.202400000000001</v>
      </c>
      <c r="F9" s="129">
        <f ca="1">SUMIFS(INDIRECT("fincad_data!"&amp;F$3),fincad_data!$C:$C,$C9,fincad_data!$D:$D,$C9,fincad_data!$B:$B,$D$2,fincad_data!D:D,$C9,fincad_data!A:A,$D$1)</f>
        <v>0.16092553482351399</v>
      </c>
      <c r="G9" s="129">
        <f ca="1">SUMIFS(INDIRECT("fincad_data!"&amp;G$3),fincad_data!$C:$C,$C9,fincad_data!$D:$D,$C9,fincad_data!$B:$B,$D$2,fincad_data!D:D,$C9,fincad_data!A:A,$D$1)</f>
        <v>0.16725500662985701</v>
      </c>
      <c r="H9" s="130">
        <f ca="1">SUMIFS(INDIRECT("fincad_data!"&amp;H$3),fincad_data!$C:$C,$C9,fincad_data!$D:$D,$C9,fincad_data!$B:$B,$D$2,fincad_data!D:D,$C9,fincad_data!A:A,$D$1)</f>
        <v>3.87161349885244E-2</v>
      </c>
      <c r="I9" s="130">
        <f ca="1">SUMIFS(INDIRECT("fincad_data!"&amp;I$3),fincad_data!$C:$C,$C9,fincad_data!$D:$D,$C9,fincad_data!$B:$B,$D$2,fincad_data!D:D,$C9,fincad_data!A:A,$D$1)</f>
        <v>6.568116197775499E-2</v>
      </c>
      <c r="J9" s="129">
        <f ca="1">SUMIFS(INDIRECT("fincad_data!"&amp;J$3),fincad_data!$C:$C,$C9,fincad_data!$D:$D,$C9,fincad_data!$B:$B,$D$2,fincad_data!D:D,$C9,fincad_data!A:A,$D$1)</f>
        <v>5.7492892407392748E-2</v>
      </c>
      <c r="K9" s="128">
        <f ca="1">SUMIFS(INDIRECT("fincad_data!"&amp;K$3),fincad_data!$C:$C,$C9,fincad_data!$D:$D,$C9,fincad_data!$B:$B,$D$2,fincad_data!D:D,$C9,fincad_data!A:A,$D$1)</f>
        <v>13.829487496412025</v>
      </c>
      <c r="L9" s="128">
        <f ca="1">SUMIFS(INDIRECT("fincad_data!"&amp;L$3),fincad_data!$C:$C,$C9,fincad_data!$D:$D,$C9,fincad_data!$B:$B,$D$2,fincad_data!D:D,$C9,fincad_data!A:A,$D$1)</f>
        <v>13.327063015397902</v>
      </c>
      <c r="W9" s="3">
        <v>43019</v>
      </c>
      <c r="X9" s="2">
        <v>13.526899999999999</v>
      </c>
      <c r="Y9" s="2">
        <f t="shared" si="2"/>
        <v>-1.264984178794624E-2</v>
      </c>
    </row>
    <row r="10" spans="1:32" x14ac:dyDescent="0.25">
      <c r="B10" s="59" t="s">
        <v>64</v>
      </c>
      <c r="C10" s="127" t="s">
        <v>67</v>
      </c>
      <c r="D10" s="128">
        <f ca="1">SUMIFS(INDIRECT("fincad_data!"&amp;D$3),fincad_data!$C:$C,$C10,fincad_data!$D:$D,$C10,fincad_data!$B:$B,$D$2,fincad_data!D:D,$C10,fincad_data!A:A,$D$1)</f>
        <v>13.443326209133501</v>
      </c>
      <c r="E10" s="128">
        <f ca="1">SUMIFS(INDIRECT("fincad_data!"&amp;E$3),fincad_data!$C:$C,$C10,fincad_data!$D:$D,$C10,fincad_data!$B:$B,$D$2,fincad_data!D:D,$C10,fincad_data!A:A,$D$1)</f>
        <v>14.9497138212707</v>
      </c>
      <c r="F10" s="129">
        <f ca="1">SUMIFS(INDIRECT("fincad_data!"&amp;F$3),fincad_data!$C:$C,$C10,fincad_data!$D:$D,$C10,fincad_data!$B:$B,$D$2,fincad_data!D:D,$C10,fincad_data!A:A,$D$1)</f>
        <v>0.164767513200268</v>
      </c>
      <c r="G10" s="129">
        <f ca="1">SUMIFS(INDIRECT("fincad_data!"&amp;G$3),fincad_data!$C:$C,$C10,fincad_data!$D:$D,$C10,fincad_data!$B:$B,$D$2,fincad_data!D:D,$C10,fincad_data!A:A,$D$1)</f>
        <v>0.17368821760080499</v>
      </c>
      <c r="H10" s="130">
        <f ca="1">SUMIFS(INDIRECT("fincad_data!"&amp;H$3),fincad_data!$C:$C,$C10,fincad_data!$D:$D,$C10,fincad_data!$B:$B,$D$2,fincad_data!D:D,$C10,fincad_data!A:A,$D$1)</f>
        <v>4.5156098481452099E-2</v>
      </c>
      <c r="I10" s="130">
        <f ca="1">SUMIFS(INDIRECT("fincad_data!"&amp;I$3),fincad_data!$C:$C,$C10,fincad_data!$D:$D,$C10,fincad_data!$B:$B,$D$2,fincad_data!D:D,$C10,fincad_data!A:A,$D$1)</f>
        <v>9.4640441967327904E-2</v>
      </c>
      <c r="J10" s="129">
        <f ca="1">SUMIFS(INDIRECT("fincad_data!"&amp;J$3),fincad_data!$C:$C,$C10,fincad_data!$D:$D,$C10,fincad_data!$B:$B,$D$2,fincad_data!D:D,$C10,fincad_data!A:A,$D$1)</f>
        <v>5.7810954162511585E-2</v>
      </c>
      <c r="K10" s="128">
        <f ca="1">SUMIFS(INDIRECT("fincad_data!"&amp;K$3),fincad_data!$C:$C,$C10,fincad_data!$D:$D,$C10,fincad_data!$B:$B,$D$2,fincad_data!D:D,$C10,fincad_data!A:A,$D$1)</f>
        <v>14.244818337751502</v>
      </c>
      <c r="L10" s="128">
        <f ca="1">SUMIFS(INDIRECT("fincad_data!"&amp;L$3),fincad_data!$C:$C,$C10,fincad_data!$D:$D,$C10,fincad_data!$B:$B,$D$2,fincad_data!D:D,$C10,fincad_data!A:A,$D$1)</f>
        <v>13.657191209199732</v>
      </c>
      <c r="W10" s="3">
        <v>43018</v>
      </c>
      <c r="X10" s="2">
        <v>13.6991</v>
      </c>
      <c r="Y10" s="2">
        <f t="shared" si="2"/>
        <v>-7.9831745774849912E-3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W11" s="3">
        <v>43017</v>
      </c>
      <c r="X11" s="2">
        <v>13.8089</v>
      </c>
      <c r="Y11" s="2">
        <f t="shared" si="2"/>
        <v>4.4417744293348219E-3</v>
      </c>
    </row>
    <row r="12" spans="1:32" x14ac:dyDescent="0.25">
      <c r="A12"/>
      <c r="B12"/>
      <c r="E12" s="2" t="s">
        <v>139</v>
      </c>
      <c r="K12" s="2" t="s">
        <v>154</v>
      </c>
      <c r="W12" s="3">
        <v>43014</v>
      </c>
      <c r="X12" s="2">
        <v>13.7477</v>
      </c>
      <c r="Y12" s="2">
        <f t="shared" si="2"/>
        <v>4.951245189172785E-3</v>
      </c>
    </row>
    <row r="13" spans="1:32" x14ac:dyDescent="0.25">
      <c r="B13" s="59"/>
      <c r="C13" s="47" t="s">
        <v>36</v>
      </c>
      <c r="D13" s="118" t="s">
        <v>75</v>
      </c>
      <c r="E13" s="118" t="s">
        <v>30</v>
      </c>
      <c r="F13" s="118" t="s">
        <v>14</v>
      </c>
      <c r="G13" s="118" t="s">
        <v>8</v>
      </c>
      <c r="H13" s="118" t="s">
        <v>6</v>
      </c>
      <c r="I13" s="118" t="s">
        <v>67</v>
      </c>
      <c r="K13" s="118" t="s">
        <v>30</v>
      </c>
      <c r="L13" s="118" t="s">
        <v>14</v>
      </c>
      <c r="M13" s="118" t="s">
        <v>8</v>
      </c>
      <c r="N13" s="118" t="s">
        <v>6</v>
      </c>
      <c r="O13" s="118" t="s">
        <v>67</v>
      </c>
      <c r="W13" s="3">
        <v>43013</v>
      </c>
      <c r="X13" s="2">
        <v>13.6798</v>
      </c>
      <c r="Y13" s="2">
        <f t="shared" si="2"/>
        <v>7.8672375947841881E-3</v>
      </c>
    </row>
    <row r="14" spans="1:32" x14ac:dyDescent="0.25">
      <c r="B14" s="69" t="s">
        <v>71</v>
      </c>
      <c r="C14" s="154" t="s">
        <v>30</v>
      </c>
      <c r="D14" s="119" t="s">
        <v>140</v>
      </c>
      <c r="E14" s="123">
        <f ca="1">SUMIFS(INDIRECT("fincad_data!"&amp;$B14),fincad_data!$C:$C,$C14,fincad_data!$D:$D,E$13,fincad_data!$B:$B,$D$2,fincad_data!$A:$A,$D$1)</f>
        <v>1.5479476349361803</v>
      </c>
      <c r="F14" s="123"/>
      <c r="G14" s="123"/>
      <c r="H14" s="123"/>
      <c r="I14" s="123"/>
      <c r="K14" s="159">
        <f ca="1">E14/$E14</f>
        <v>1</v>
      </c>
      <c r="L14" s="123"/>
      <c r="M14" s="123"/>
      <c r="N14" s="123"/>
      <c r="O14" s="123"/>
      <c r="W14" s="3">
        <v>43012</v>
      </c>
      <c r="X14" s="2">
        <v>13.5726</v>
      </c>
      <c r="Y14" s="2">
        <f t="shared" si="2"/>
        <v>-6.2943408365902847E-3</v>
      </c>
    </row>
    <row r="15" spans="1:32" x14ac:dyDescent="0.25">
      <c r="B15" s="69" t="s">
        <v>72</v>
      </c>
      <c r="C15" s="154"/>
      <c r="D15" s="122" t="s">
        <v>141</v>
      </c>
      <c r="E15" s="120">
        <f ca="1">SUMIFS(INDIRECT("fincad_data!"&amp;$B15),fincad_data!$C:$C,$C14,fincad_data!$D:$D,E$13,fincad_data!$B:$B,$D$2,fincad_data!$A:$A,$D$1)</f>
        <v>0.44267541878746669</v>
      </c>
      <c r="F15" s="120"/>
      <c r="G15" s="120"/>
      <c r="H15" s="120"/>
      <c r="I15" s="120"/>
      <c r="K15" s="160">
        <f ca="1">E15/$E15</f>
        <v>1</v>
      </c>
      <c r="L15" s="120"/>
      <c r="M15" s="120"/>
      <c r="N15" s="120"/>
      <c r="O15" s="120"/>
      <c r="S15" s="17"/>
      <c r="W15" s="3">
        <v>43011</v>
      </c>
      <c r="X15" s="2">
        <v>13.658300000000001</v>
      </c>
      <c r="Y15" s="2">
        <f t="shared" si="2"/>
        <v>4.2040759956817044E-3</v>
      </c>
    </row>
    <row r="16" spans="1:32" x14ac:dyDescent="0.25">
      <c r="B16" s="69" t="s">
        <v>71</v>
      </c>
      <c r="C16" s="154" t="s">
        <v>14</v>
      </c>
      <c r="D16" s="119" t="s">
        <v>140</v>
      </c>
      <c r="E16" s="123">
        <f ca="1">SUMIFS(INDIRECT("fincad_data!"&amp;$B16),fincad_data!$C:$C,$C16,fincad_data!$D:$D,E$13,fincad_data!$B:$B,$D$2,fincad_data!$A:$A,$D$1)</f>
        <v>1.0983607532084472</v>
      </c>
      <c r="F16" s="123">
        <f ca="1">SUMIFS(INDIRECT("fincad_data!"&amp;$B16),fincad_data!$C:$C,$C16,fincad_data!$D:$D,F$13,fincad_data!$B:$B,$D$2,fincad_data!$A:$A,$D$1)</f>
        <v>1.7741758001027317</v>
      </c>
      <c r="G16" s="123"/>
      <c r="H16" s="123"/>
      <c r="I16" s="123"/>
      <c r="K16" s="159">
        <f ca="1">E16/$F16</f>
        <v>0.61908225393720728</v>
      </c>
      <c r="L16" s="159">
        <f ca="1">(F16-E16)/$F16</f>
        <v>0.38091774606279277</v>
      </c>
      <c r="M16" s="123"/>
      <c r="N16" s="123"/>
      <c r="O16" s="123"/>
      <c r="S16" s="17"/>
      <c r="W16" s="3">
        <v>43010</v>
      </c>
      <c r="X16" s="2">
        <v>13.600999999999999</v>
      </c>
      <c r="Y16" s="2">
        <f t="shared" si="2"/>
        <v>3.0927859704441541E-3</v>
      </c>
    </row>
    <row r="17" spans="1:25" x14ac:dyDescent="0.25">
      <c r="B17" s="69" t="s">
        <v>72</v>
      </c>
      <c r="C17" s="154"/>
      <c r="D17" s="122" t="s">
        <v>141</v>
      </c>
      <c r="E17" s="124">
        <f ca="1">SUMIFS(INDIRECT("fincad_data!"&amp;$B17),fincad_data!$C:$C,$C16,fincad_data!$D:$D,E$13,fincad_data!$B:$B,$D$2,fincad_data!$A:$A,$D$1)</f>
        <v>0.89142127961029272</v>
      </c>
      <c r="F17" s="124">
        <f ca="1">SUMIFS(INDIRECT("fincad_data!"&amp;$B17),fincad_data!$C:$C,$C16,fincad_data!$D:$D,F$13,fincad_data!$B:$B,$D$2,fincad_data!$A:$A,$D$1)</f>
        <v>0.61554452222907585</v>
      </c>
      <c r="G17" s="124"/>
      <c r="H17" s="124"/>
      <c r="I17" s="124"/>
      <c r="K17" s="160">
        <f ca="1">E17/$F17</f>
        <v>1.4481832709390092</v>
      </c>
      <c r="L17" s="160">
        <f ca="1">(F17-E17)/$F17</f>
        <v>-0.44818327093900917</v>
      </c>
      <c r="M17" s="124"/>
      <c r="N17" s="124"/>
      <c r="O17" s="124"/>
      <c r="S17" s="17"/>
      <c r="W17" s="3">
        <v>43007</v>
      </c>
      <c r="X17" s="2">
        <v>13.558999999999999</v>
      </c>
      <c r="Y17" s="2">
        <f t="shared" si="2"/>
        <v>3.2651522334372234E-3</v>
      </c>
    </row>
    <row r="18" spans="1:25" x14ac:dyDescent="0.25">
      <c r="B18" s="69" t="s">
        <v>71</v>
      </c>
      <c r="C18" s="154" t="s">
        <v>8</v>
      </c>
      <c r="D18" s="119" t="s">
        <v>140</v>
      </c>
      <c r="E18" s="123">
        <f ca="1">SUMIFS(INDIRECT("fincad_data!"&amp;$B18),fincad_data!$C:$C,$C18,fincad_data!$D:$D,E$13,fincad_data!$B:$B,$D$2,fincad_data!$A:$A,$D$1)</f>
        <v>1.0764162491345017</v>
      </c>
      <c r="F18" s="123">
        <f ca="1">SUMIFS(INDIRECT("fincad_data!"&amp;$B18),fincad_data!$C:$C,$C18,fincad_data!$D:$D,F$13,fincad_data!$B:$B,$D$2,fincad_data!$A:$A,$D$1)</f>
        <v>1.1922911666659528</v>
      </c>
      <c r="G18" s="123">
        <f ca="1">SUMIFS(INDIRECT("fincad_data!"&amp;$B18),fincad_data!$C:$C,$C18,fincad_data!$D:$D,G$13,fincad_data!$B:$B,$D$2,fincad_data!$A:$A,$D$1)</f>
        <v>1.8896040192731929</v>
      </c>
      <c r="H18" s="123"/>
      <c r="I18" s="123"/>
      <c r="K18" s="159">
        <f ca="1">E18/$G18</f>
        <v>0.56965175674664825</v>
      </c>
      <c r="L18" s="159">
        <f ca="1">(F18-E18)/$G18</f>
        <v>6.1322328037818515E-2</v>
      </c>
      <c r="M18" s="159">
        <f ca="1">(G18-F18)/$G18</f>
        <v>0.36902591521553324</v>
      </c>
      <c r="N18" s="123"/>
      <c r="O18" s="123"/>
      <c r="W18" s="3">
        <v>43006</v>
      </c>
      <c r="X18" s="2">
        <v>13.514799999999999</v>
      </c>
      <c r="Y18" s="2">
        <f t="shared" si="2"/>
        <v>-5.4311063575025681E-3</v>
      </c>
    </row>
    <row r="19" spans="1:25" x14ac:dyDescent="0.25">
      <c r="B19" s="69" t="s">
        <v>72</v>
      </c>
      <c r="C19" s="154"/>
      <c r="D19" s="122" t="s">
        <v>141</v>
      </c>
      <c r="E19" s="124">
        <f ca="1">SUMIFS(INDIRECT("fincad_data!"&amp;$B19),fincad_data!$C:$C,$C18,fincad_data!$D:$D,E$13,fincad_data!$B:$B,$D$2,fincad_data!$A:$A,$D$1)</f>
        <v>0.95819191806553561</v>
      </c>
      <c r="F19" s="124">
        <f ca="1">SUMIFS(INDIRECT("fincad_data!"&amp;$B19),fincad_data!$C:$C,$C18,fincad_data!$D:$D,F$13,fincad_data!$B:$B,$D$2,fincad_data!$A:$A,$D$1)</f>
        <v>0.88786555276058876</v>
      </c>
      <c r="G19" s="124">
        <f ca="1">SUMIFS(INDIRECT("fincad_data!"&amp;$B19),fincad_data!$C:$C,$C18,fincad_data!$D:$D,G$13,fincad_data!$B:$B,$D$2,fincad_data!$A:$A,$D$1)</f>
        <v>0.7469276121823154</v>
      </c>
      <c r="H19" s="124"/>
      <c r="I19" s="124"/>
      <c r="K19" s="160">
        <f ca="1">E19/$G19</f>
        <v>1.2828444181705434</v>
      </c>
      <c r="L19" s="160">
        <f ca="1">(F19-E19)/$G19</f>
        <v>-9.4154191327152442E-2</v>
      </c>
      <c r="M19" s="160">
        <f ca="1">(G19-F19)/$G19</f>
        <v>-0.18869022684339085</v>
      </c>
      <c r="N19" s="124"/>
      <c r="O19" s="124"/>
      <c r="W19" s="3">
        <v>43005</v>
      </c>
      <c r="X19" s="2">
        <v>13.5884</v>
      </c>
      <c r="Y19" s="2">
        <f t="shared" si="2"/>
        <v>1.5918918473381879E-2</v>
      </c>
    </row>
    <row r="20" spans="1:25" x14ac:dyDescent="0.25">
      <c r="B20" s="69" t="s">
        <v>71</v>
      </c>
      <c r="C20" s="154" t="s">
        <v>6</v>
      </c>
      <c r="D20" s="119" t="s">
        <v>140</v>
      </c>
      <c r="E20" s="123">
        <f ca="1">SUMIFS(INDIRECT("fincad_data!"&amp;$B20),fincad_data!$C:$C,$C20,fincad_data!$D:$D,E$13,fincad_data!$B:$B,$D$2,fincad_data!$A:$A,$D$1)</f>
        <v>1.0668987342649303</v>
      </c>
      <c r="F20" s="123">
        <f ca="1">SUMIFS(INDIRECT("fincad_data!"&amp;$B20),fincad_data!$C:$C,$C20,fincad_data!$D:$D,F$13,fincad_data!$B:$B,$D$2,fincad_data!$A:$A,$D$1)</f>
        <v>1.1515849297365803</v>
      </c>
      <c r="G20" s="123">
        <f ca="1">SUMIFS(INDIRECT("fincad_data!"&amp;$B20),fincad_data!$C:$C,$C20,fincad_data!$D:$D,G$13,fincad_data!$B:$B,$D$2,fincad_data!$A:$A,$D$1)</f>
        <v>1.2832790319035339</v>
      </c>
      <c r="H20" s="123">
        <f ca="1">SUMIFS(INDIRECT("fincad_data!"&amp;$B20),fincad_data!$C:$C,$C20,fincad_data!$D:$D,H$13,fincad_data!$B:$B,$D$2,fincad_data!$A:$A,$D$1)</f>
        <v>1.9740342754573648</v>
      </c>
      <c r="I20" s="123"/>
      <c r="K20" s="159">
        <f ca="1">E20/$H20</f>
        <v>0.54046616491384891</v>
      </c>
      <c r="L20" s="159">
        <f ca="1">(F20-E20)/$H20</f>
        <v>4.2900063349725293E-2</v>
      </c>
      <c r="M20" s="159">
        <f ca="1">(G20-F20)/$H20</f>
        <v>6.6713179099406106E-2</v>
      </c>
      <c r="N20" s="159">
        <f ca="1">(H20-G20)/$H20</f>
        <v>0.34992059263701969</v>
      </c>
      <c r="O20" s="123"/>
      <c r="W20" s="3">
        <v>43004</v>
      </c>
      <c r="X20" s="2">
        <v>13.373799999999999</v>
      </c>
      <c r="Y20" s="2">
        <f t="shared" si="2"/>
        <v>3.1529111887667054E-3</v>
      </c>
    </row>
    <row r="21" spans="1:25" x14ac:dyDescent="0.25">
      <c r="A21" s="48"/>
      <c r="B21" s="69" t="s">
        <v>72</v>
      </c>
      <c r="C21" s="154"/>
      <c r="D21" s="122" t="s">
        <v>141</v>
      </c>
      <c r="E21" s="124">
        <f ca="1">SUMIFS(INDIRECT("fincad_data!"&amp;$B21),fincad_data!$C:$C,$C20,fincad_data!$D:$D,E$13,fincad_data!$B:$B,$D$2,fincad_data!$A:$A,$D$1)</f>
        <v>0.98888509654119638</v>
      </c>
      <c r="F21" s="124">
        <f ca="1">SUMIFS(INDIRECT("fincad_data!"&amp;$B21),fincad_data!$C:$C,$C20,fincad_data!$D:$D,F$13,fincad_data!$B:$B,$D$2,fincad_data!$A:$A,$D$1)</f>
        <v>0.96466959832151544</v>
      </c>
      <c r="G21" s="124">
        <f ca="1">SUMIFS(INDIRECT("fincad_data!"&amp;$B21),fincad_data!$C:$C,$C20,fincad_data!$D:$D,G$13,fincad_data!$B:$B,$D$2,fincad_data!$A:$A,$D$1)</f>
        <v>0.92200576315256</v>
      </c>
      <c r="H21" s="124">
        <f ca="1">SUMIFS(INDIRECT("fincad_data!"&amp;$B21),fincad_data!$C:$C,$C20,fincad_data!$D:$D,H$13,fincad_data!$B:$B,$D$2,fincad_data!$A:$A,$D$1)</f>
        <v>0.85959609677545934</v>
      </c>
      <c r="I21" s="124"/>
      <c r="K21" s="160">
        <f ca="1">E21/$H21</f>
        <v>1.1504066854779</v>
      </c>
      <c r="L21" s="160">
        <f ca="1">(F21-E21)/$H21</f>
        <v>-2.8170786617713585E-2</v>
      </c>
      <c r="M21" s="160">
        <f ca="1">(G21-F21)/$H21</f>
        <v>-4.963242077179876E-2</v>
      </c>
      <c r="N21" s="160">
        <f ca="1">(H21-G21)/$H21</f>
        <v>-7.2603478088387699E-2</v>
      </c>
      <c r="O21" s="124"/>
      <c r="W21" s="3">
        <v>43003</v>
      </c>
      <c r="X21" s="2">
        <v>13.3317</v>
      </c>
      <c r="Y21" s="2">
        <f t="shared" si="2"/>
        <v>5.9735356683136061E-3</v>
      </c>
    </row>
    <row r="22" spans="1:25" x14ac:dyDescent="0.25">
      <c r="A22" s="48"/>
      <c r="B22" s="69" t="s">
        <v>71</v>
      </c>
      <c r="C22" s="154" t="s">
        <v>67</v>
      </c>
      <c r="D22" s="119" t="s">
        <v>140</v>
      </c>
      <c r="E22" s="123">
        <f ca="1">SUMIFS(INDIRECT("fincad_data!"&amp;$B22),fincad_data!$C:$C,$C22,fincad_data!$D:$D,E$13,fincad_data!$B:$B,$D$2,fincad_data!$A:$A,$D$1)</f>
        <v>1.0477959359168578</v>
      </c>
      <c r="F22" s="123">
        <f ca="1">SUMIFS(INDIRECT("fincad_data!"&amp;$B22),fincad_data!$C:$C,$C22,fincad_data!$D:$D,F$13,fincad_data!$B:$B,$D$2,fincad_data!$A:$A,$D$1)</f>
        <v>1.0948513279478005</v>
      </c>
      <c r="G22" s="123">
        <f ca="1">SUMIFS(INDIRECT("fincad_data!"&amp;$B22),fincad_data!$C:$C,$C22,fincad_data!$D:$D,G$13,fincad_data!$B:$B,$D$2,fincad_data!$A:$A,$D$1)</f>
        <v>1.1550983310760994</v>
      </c>
      <c r="H22" s="123">
        <f ca="1">SUMIFS(INDIRECT("fincad_data!"&amp;$B22),fincad_data!$C:$C,$C22,fincad_data!$D:$D,H$13,fincad_data!$B:$B,$D$2,fincad_data!$A:$A,$D$1)</f>
        <v>1.2311705562832957</v>
      </c>
      <c r="I22" s="123">
        <f ca="1">SUMIFS(INDIRECT("fincad_data!"&amp;$B22),fincad_data!$C:$C,$C22,fincad_data!$D:$D,I$13,fincad_data!$B:$B,$D$2,fincad_data!$A:$A,$D$1)</f>
        <v>2.1989674644733812</v>
      </c>
      <c r="K22" s="159">
        <f ca="1">E22/$I22</f>
        <v>0.47649451519638047</v>
      </c>
      <c r="L22" s="159">
        <f ca="1">(F22-E22)/$I22</f>
        <v>2.1398857778103464E-2</v>
      </c>
      <c r="M22" s="159">
        <f ca="1">(G22-F22)/$I22</f>
        <v>2.7397860178311969E-2</v>
      </c>
      <c r="N22" s="159">
        <f ca="1">(H22-G22)/$I22</f>
        <v>3.4594520581237652E-2</v>
      </c>
      <c r="O22" s="159">
        <f ca="1">(I22-H22)/$I22</f>
        <v>0.4401142462659664</v>
      </c>
      <c r="W22" s="3">
        <v>43000</v>
      </c>
      <c r="X22" s="2">
        <v>13.2523</v>
      </c>
      <c r="Y22" s="2">
        <f t="shared" si="2"/>
        <v>-2.0202483936116625E-3</v>
      </c>
    </row>
    <row r="23" spans="1:25" x14ac:dyDescent="0.25">
      <c r="A23" s="48"/>
      <c r="B23" s="69" t="s">
        <v>72</v>
      </c>
      <c r="C23" s="154"/>
      <c r="D23" s="122" t="s">
        <v>141</v>
      </c>
      <c r="E23" s="124">
        <f ca="1">SUMIFS(INDIRECT("fincad_data!"&amp;$B23),fincad_data!$C:$C,$C22,fincad_data!$D:$D,E$13,fincad_data!$B:$B,$D$2,fincad_data!$A:$A,$D$1)</f>
        <v>1.0191130810247069</v>
      </c>
      <c r="F23" s="124">
        <f ca="1">SUMIFS(INDIRECT("fincad_data!"&amp;$B23),fincad_data!$C:$C,$C22,fincad_data!$D:$D,F$13,fincad_data!$B:$B,$D$2,fincad_data!$A:$A,$D$1)</f>
        <v>1.0303156273966216</v>
      </c>
      <c r="G23" s="124">
        <f ca="1">SUMIFS(INDIRECT("fincad_data!"&amp;$B23),fincad_data!$C:$C,$C22,fincad_data!$D:$D,G$13,fincad_data!$B:$B,$D$2,fincad_data!$A:$A,$D$1)</f>
        <v>1.041489970656972</v>
      </c>
      <c r="H23" s="124">
        <f ca="1">SUMIFS(INDIRECT("fincad_data!"&amp;$B23),fincad_data!$C:$C,$C22,fincad_data!$D:$D,H$13,fincad_data!$B:$B,$D$2,fincad_data!$A:$A,$D$1)</f>
        <v>1.0528247714623078</v>
      </c>
      <c r="I23" s="124">
        <f ca="1">SUMIFS(INDIRECT("fincad_data!"&amp;$B23),fincad_data!$C:$C,$C22,fincad_data!$D:$D,I$13,fincad_data!$B:$B,$D$2,fincad_data!$A:$A,$D$1)</f>
        <v>1.1838896982045706</v>
      </c>
      <c r="K23" s="161">
        <f ca="1">E23/$I23</f>
        <v>0.8608175935395368</v>
      </c>
      <c r="L23" s="161">
        <f ca="1">(F23-E23)/$I23</f>
        <v>9.4624916399762525E-3</v>
      </c>
      <c r="M23" s="161">
        <f ca="1">(G23-F23)/$I23</f>
        <v>9.4386692250949117E-3</v>
      </c>
      <c r="N23" s="161">
        <f ca="1">(H23-G23)/$I23</f>
        <v>9.5742034266583977E-3</v>
      </c>
      <c r="O23" s="161">
        <f ca="1">(I23-H23)/$I23</f>
        <v>0.11070704216873367</v>
      </c>
      <c r="W23" s="3">
        <v>42999</v>
      </c>
      <c r="X23" s="2">
        <v>13.2791</v>
      </c>
      <c r="Y23" s="2">
        <f t="shared" si="2"/>
        <v>-3.3230115081986887E-3</v>
      </c>
    </row>
    <row r="24" spans="1:25" x14ac:dyDescent="0.25">
      <c r="A24" s="48"/>
      <c r="K24" s="16"/>
      <c r="W24" s="3">
        <v>42998</v>
      </c>
      <c r="X24" s="2">
        <v>13.3233</v>
      </c>
      <c r="Y24" s="2">
        <f t="shared" si="2"/>
        <v>3.3781121178832319E-4</v>
      </c>
    </row>
    <row r="25" spans="1:25" x14ac:dyDescent="0.25">
      <c r="A25" s="48"/>
      <c r="C25" s="41" t="s">
        <v>32</v>
      </c>
      <c r="D25" s="40">
        <f ca="1">D6</f>
        <v>13.443326209133501</v>
      </c>
      <c r="L25" s="71"/>
      <c r="W25" s="3">
        <v>42997</v>
      </c>
      <c r="X25" s="2">
        <v>13.3188</v>
      </c>
      <c r="Y25" s="2">
        <f t="shared" si="2"/>
        <v>9.4647894389582343E-4</v>
      </c>
    </row>
    <row r="26" spans="1:25" x14ac:dyDescent="0.25">
      <c r="A26" s="48"/>
      <c r="L26" s="2"/>
      <c r="W26" s="3">
        <v>42996</v>
      </c>
      <c r="X26" s="2">
        <v>13.3062</v>
      </c>
      <c r="Y26" s="2">
        <f t="shared" si="2"/>
        <v>1.1283756181919239E-2</v>
      </c>
    </row>
    <row r="27" spans="1:25" x14ac:dyDescent="0.25">
      <c r="A27" s="48"/>
      <c r="C27" s="55" t="s">
        <v>36</v>
      </c>
      <c r="D27" s="56" t="s">
        <v>33</v>
      </c>
      <c r="I27" s="4"/>
      <c r="J27" s="4"/>
      <c r="L27" s="2"/>
      <c r="W27" s="3">
        <v>42993</v>
      </c>
      <c r="X27" s="2">
        <v>13.1569</v>
      </c>
      <c r="Y27" s="2">
        <f t="shared" si="2"/>
        <v>2.9305109782058192E-3</v>
      </c>
    </row>
    <row r="28" spans="1:25" x14ac:dyDescent="0.25">
      <c r="A28" s="48"/>
      <c r="C28" s="8" t="s">
        <v>30</v>
      </c>
      <c r="D28" s="29">
        <f ca="1">E6</f>
        <v>13.6394</v>
      </c>
      <c r="L28" s="71"/>
      <c r="W28" s="3">
        <v>42992</v>
      </c>
      <c r="X28" s="2">
        <v>13.118399999999999</v>
      </c>
      <c r="Y28" s="2">
        <f t="shared" si="2"/>
        <v>-1.1960767067289981E-3</v>
      </c>
    </row>
    <row r="29" spans="1:25" x14ac:dyDescent="0.25">
      <c r="A29" s="48"/>
      <c r="C29" s="11" t="s">
        <v>14</v>
      </c>
      <c r="D29" s="30">
        <f ca="1">E7</f>
        <v>13.829000000000001</v>
      </c>
      <c r="W29" s="3">
        <v>42991</v>
      </c>
      <c r="X29" s="2">
        <v>13.1341</v>
      </c>
      <c r="Y29" s="2">
        <f t="shared" si="2"/>
        <v>9.5243550950691765E-3</v>
      </c>
    </row>
    <row r="30" spans="1:25" x14ac:dyDescent="0.25">
      <c r="A30" s="48"/>
      <c r="C30" s="11" t="s">
        <v>8</v>
      </c>
      <c r="D30" s="30">
        <f ca="1">E8</f>
        <v>14.0158</v>
      </c>
      <c r="L30" s="71"/>
      <c r="W30" s="3">
        <v>42990</v>
      </c>
      <c r="X30" s="2">
        <v>13.009600000000001</v>
      </c>
      <c r="Y30" s="2">
        <f t="shared" si="2"/>
        <v>2.0313324519008768E-3</v>
      </c>
    </row>
    <row r="31" spans="1:25" x14ac:dyDescent="0.25">
      <c r="A31" s="48"/>
      <c r="C31" s="11" t="s">
        <v>6</v>
      </c>
      <c r="D31" s="30">
        <f ca="1">E9</f>
        <v>14.202400000000001</v>
      </c>
      <c r="L31" s="1"/>
      <c r="W31" s="3">
        <v>42989</v>
      </c>
      <c r="X31" s="2">
        <v>12.9832</v>
      </c>
      <c r="Y31" s="2">
        <f t="shared" si="2"/>
        <v>4.1756292267945815E-3</v>
      </c>
    </row>
    <row r="32" spans="1:25" x14ac:dyDescent="0.25">
      <c r="A32" s="48"/>
      <c r="B32" s="48"/>
      <c r="C32" s="18" t="s">
        <v>67</v>
      </c>
      <c r="D32" s="31">
        <f ca="1">E10</f>
        <v>14.9497138212707</v>
      </c>
      <c r="F32" s="4"/>
      <c r="G32" s="4"/>
      <c r="H32" s="4"/>
      <c r="L32" s="2"/>
      <c r="N32" s="74"/>
      <c r="W32" s="3">
        <v>42986</v>
      </c>
      <c r="X32" s="2">
        <v>12.9291</v>
      </c>
      <c r="Y32" s="2">
        <f t="shared" si="2"/>
        <v>1.0144794849050636E-2</v>
      </c>
    </row>
    <row r="33" spans="1:25" x14ac:dyDescent="0.25">
      <c r="A33" s="48"/>
      <c r="B33" s="48"/>
      <c r="L33" s="72"/>
      <c r="N33" s="75"/>
      <c r="W33" s="3">
        <v>42985</v>
      </c>
      <c r="X33" s="2">
        <v>12.7986</v>
      </c>
      <c r="Y33" s="2">
        <f t="shared" si="2"/>
        <v>1.7830335054192458E-3</v>
      </c>
    </row>
    <row r="34" spans="1:25" x14ac:dyDescent="0.25">
      <c r="A34" s="48"/>
      <c r="B34" s="48"/>
      <c r="C34" s="4" t="s">
        <v>59</v>
      </c>
      <c r="W34" s="3">
        <v>42984</v>
      </c>
      <c r="X34" s="2">
        <v>12.7758</v>
      </c>
      <c r="Y34" s="2">
        <f t="shared" si="2"/>
        <v>-1.0248033869722038E-2</v>
      </c>
    </row>
    <row r="35" spans="1:25" ht="26.25" x14ac:dyDescent="0.25">
      <c r="A35" s="48"/>
      <c r="B35" s="48"/>
      <c r="C35" s="55" t="s">
        <v>36</v>
      </c>
      <c r="D35" s="102" t="s">
        <v>126</v>
      </c>
      <c r="E35" s="103" t="s">
        <v>127</v>
      </c>
      <c r="F35" s="103" t="s">
        <v>128</v>
      </c>
      <c r="G35" s="103" t="str">
        <f ca="1">IF(D28&gt;D25,"Top","Low")&amp;" / 
ATMF"</f>
        <v>Top / 
ATMF</v>
      </c>
      <c r="H35" s="103" t="s">
        <v>129</v>
      </c>
      <c r="I35" s="103" t="s">
        <v>130</v>
      </c>
      <c r="J35" s="103" t="str">
        <f ca="1">"ATMS"&amp;IF(D28&gt;D25,"+","-")&amp;"
Hist Range"</f>
        <v>ATMS+
Hist Range</v>
      </c>
      <c r="K35" s="104" t="s">
        <v>83</v>
      </c>
      <c r="N35" s="73"/>
      <c r="W35" s="3">
        <v>42983</v>
      </c>
      <c r="X35" s="2">
        <v>12.907399999999999</v>
      </c>
      <c r="Y35" s="2">
        <f t="shared" si="2"/>
        <v>-4.9307249433126919E-3</v>
      </c>
    </row>
    <row r="36" spans="1:25" x14ac:dyDescent="0.25">
      <c r="A36" s="48"/>
      <c r="B36" s="48"/>
      <c r="C36" s="49" t="s">
        <v>30</v>
      </c>
      <c r="D36" s="105">
        <f ca="1">AC2</f>
        <v>0.11746731040090333</v>
      </c>
      <c r="E36" s="106">
        <f ca="1">$D$25-$D$25*D36*SQRT(B39)/SQRT($B$42)</f>
        <v>12.656915167563273</v>
      </c>
      <c r="F36" s="106">
        <f ca="1">$D$25+$D$25*D36*SQRT(B39)/SQRT($B$42)</f>
        <v>14.229737250703728</v>
      </c>
      <c r="G36" s="106">
        <f ca="1">IF(D28&gt;$D$25,F36,E36)/D28</f>
        <v>1.0432817609794953</v>
      </c>
      <c r="H36" s="106">
        <f ca="1">(D28-$D$25)/($D$25*D36*SQRT(B39)/SQRT($B$42))</f>
        <v>0.24932736253931373</v>
      </c>
      <c r="I36" s="106">
        <f ca="1">AF2</f>
        <v>1.0330999999999992</v>
      </c>
      <c r="J36" s="106">
        <f ca="1">$D$25+IF(D28&gt;$D$25,I36,I36*-1)</f>
        <v>14.4764262091335</v>
      </c>
      <c r="K36" s="107">
        <f ca="1">J36/D28</f>
        <v>1.0613682573378227</v>
      </c>
      <c r="L36" s="72"/>
      <c r="W36" s="3">
        <v>42982</v>
      </c>
      <c r="X36" s="2">
        <v>12.9712</v>
      </c>
      <c r="Y36" s="2">
        <f t="shared" si="2"/>
        <v>2.477780374822484E-3</v>
      </c>
    </row>
    <row r="37" spans="1:25" x14ac:dyDescent="0.25">
      <c r="A37" s="48"/>
      <c r="B37" s="48"/>
      <c r="C37" s="50" t="s">
        <v>14</v>
      </c>
      <c r="D37" s="108">
        <f ca="1">AC3</f>
        <v>0.1365969885316812</v>
      </c>
      <c r="E37" s="109">
        <f ca="1">$D$25-$D$25*D37*SQRT(B40)/SQRT($B$42)</f>
        <v>12.144853386588043</v>
      </c>
      <c r="F37" s="109">
        <f ca="1">$D$25+$D$25*D37*SQRT(B40)/SQRT($B$42)</f>
        <v>14.741799031678958</v>
      </c>
      <c r="G37" s="109">
        <f ca="1">IF(D29&gt;$D$25,F37,E37)/D29</f>
        <v>1.0660061487944867</v>
      </c>
      <c r="H37" s="109">
        <f ca="1">(D29-$D$25)/($D$25*D37*SQRT(B40)/SQRT($B$42))</f>
        <v>0.2970210728865666</v>
      </c>
      <c r="I37" s="109">
        <f ca="1">AF3</f>
        <v>1.1839999999999993</v>
      </c>
      <c r="J37" s="109">
        <f ca="1">$D$25+IF(D29&gt;$D$25,I37,I37*-1)</f>
        <v>14.6273262091335</v>
      </c>
      <c r="K37" s="110">
        <f ca="1">J37/D29</f>
        <v>1.0577284119700268</v>
      </c>
      <c r="L37" s="73"/>
      <c r="W37" s="3">
        <v>42979</v>
      </c>
      <c r="X37" s="2">
        <v>12.9391</v>
      </c>
      <c r="Y37" s="2">
        <f t="shared" si="2"/>
        <v>-4.9417461403200918E-3</v>
      </c>
    </row>
    <row r="38" spans="1:25" x14ac:dyDescent="0.25">
      <c r="A38" s="48"/>
      <c r="B38" s="64" t="s">
        <v>58</v>
      </c>
      <c r="C38" s="50" t="s">
        <v>8</v>
      </c>
      <c r="D38" s="108">
        <f ca="1">AC4</f>
        <v>0.1457785563843973</v>
      </c>
      <c r="E38" s="109">
        <f ca="1">$D$25-$D$25*D38*SQRT(B41)/SQRT($B$42)</f>
        <v>11.757486643746018</v>
      </c>
      <c r="F38" s="109">
        <f ca="1">$D$25+$D$25*D38*SQRT(B41)/SQRT($B$42)</f>
        <v>15.129165774520983</v>
      </c>
      <c r="G38" s="109">
        <f ca="1">IF(D30&gt;$D$25,F38,E38)/D30</f>
        <v>1.0794364770131553</v>
      </c>
      <c r="H38" s="109">
        <f ca="1">(D30-$D$25)/($D$25*D38*SQRT(B41)/SQRT($B$42))</f>
        <v>0.33957785937650553</v>
      </c>
      <c r="I38" s="109">
        <f ca="1">AF4</f>
        <v>1.5187999999999988</v>
      </c>
      <c r="J38" s="109">
        <f ca="1">$D$25+IF(D30&gt;$D$25,I38,I38*-1)</f>
        <v>14.962126209133499</v>
      </c>
      <c r="K38" s="110">
        <f ca="1">J38/D30</f>
        <v>1.0675185297402574</v>
      </c>
      <c r="W38" s="3">
        <v>42978</v>
      </c>
      <c r="X38" s="2">
        <v>13.0032</v>
      </c>
      <c r="Y38" s="2">
        <f t="shared" si="2"/>
        <v>-2.2584297387625392E-3</v>
      </c>
    </row>
    <row r="39" spans="1:25" x14ac:dyDescent="0.25">
      <c r="A39" s="48"/>
      <c r="B39" s="58">
        <f>AA2</f>
        <v>62</v>
      </c>
      <c r="C39" s="50" t="s">
        <v>6</v>
      </c>
      <c r="D39" s="108">
        <f ca="1">AC5</f>
        <v>0.15958849518591656</v>
      </c>
      <c r="E39" s="109">
        <f ca="1">$D$25-$D$25*D39*SQRT(B42)/SQRT($B$42)</f>
        <v>11.297926009124494</v>
      </c>
      <c r="F39" s="109">
        <f ca="1">$D$25+$D$25*D39*SQRT(B42)/SQRT($B$42)</f>
        <v>15.588726409142508</v>
      </c>
      <c r="G39" s="109">
        <f ca="1">IF(D31&gt;$D$25,F39,E39)/D31</f>
        <v>1.0976121225386206</v>
      </c>
      <c r="H39" s="109">
        <f ca="1">(D31-$D$25)/($D$25*D39*SQRT(B42)/SQRT($B$42))</f>
        <v>0.35381454278941205</v>
      </c>
      <c r="I39" s="109">
        <f ca="1">AF5</f>
        <v>1.9979999999999993</v>
      </c>
      <c r="J39" s="109">
        <f ca="1">$D$25+IF(D31&gt;$D$25,I39,I39*-1)</f>
        <v>15.4413262091335</v>
      </c>
      <c r="K39" s="110">
        <f ca="1">J39/D31</f>
        <v>1.0872335808830549</v>
      </c>
      <c r="L39" s="72"/>
      <c r="W39" s="3">
        <v>42977</v>
      </c>
      <c r="X39" s="2">
        <v>13.0326</v>
      </c>
      <c r="Y39" s="2">
        <f t="shared" si="2"/>
        <v>4.044199479621766E-3</v>
      </c>
    </row>
    <row r="40" spans="1:25" x14ac:dyDescent="0.25">
      <c r="A40" s="48"/>
      <c r="B40" s="58">
        <f>AA3</f>
        <v>125</v>
      </c>
      <c r="C40" s="51" t="s">
        <v>67</v>
      </c>
      <c r="D40" s="111">
        <f ca="1">AC6</f>
        <v>0.18619824041240476</v>
      </c>
      <c r="E40" s="112">
        <f ca="1">$D$25-$D$25*D40*SQRT(B43)/SQRT($B$42)</f>
        <v>9.9033747449001908</v>
      </c>
      <c r="F40" s="112">
        <f ca="1">$D$25+$D$25*D40*SQRT(B43)/SQRT($B$42)</f>
        <v>16.98327767336681</v>
      </c>
      <c r="G40" s="112">
        <f ca="1">IF(D32&gt;$D$25,F40,E40)/D32</f>
        <v>1.13602694181361</v>
      </c>
      <c r="H40" s="112">
        <f ca="1">(D32-$D$25)/($D$25*D40*SQRT(B43)/SQRT($B$42))</f>
        <v>0.42553905819255522</v>
      </c>
      <c r="I40" s="112">
        <f ca="1">AF6</f>
        <v>4.4382999999999999</v>
      </c>
      <c r="J40" s="112">
        <f ca="1">$D$25+IF(D32&gt;$D$25,I40,I40*-1)</f>
        <v>17.881626209133501</v>
      </c>
      <c r="K40" s="113">
        <f ca="1">J40/D32</f>
        <v>1.1961182951670437</v>
      </c>
      <c r="L40" s="72"/>
      <c r="W40" s="3">
        <v>42976</v>
      </c>
      <c r="X40" s="2">
        <v>12.98</v>
      </c>
      <c r="Y40" s="2">
        <f t="shared" si="2"/>
        <v>-4.1209271960123868E-3</v>
      </c>
    </row>
    <row r="41" spans="1:25" x14ac:dyDescent="0.25">
      <c r="A41" s="48"/>
      <c r="B41" s="58">
        <f>AA4</f>
        <v>185</v>
      </c>
      <c r="D41" s="48"/>
      <c r="E41" s="48"/>
      <c r="F41" s="48"/>
      <c r="G41" s="48"/>
      <c r="H41" s="48"/>
      <c r="I41" s="48"/>
      <c r="J41" s="62"/>
      <c r="W41" s="3">
        <v>42975</v>
      </c>
      <c r="X41" s="2">
        <v>13.0336</v>
      </c>
      <c r="Y41" s="2">
        <f t="shared" si="2"/>
        <v>8.5968688131639597E-4</v>
      </c>
    </row>
    <row r="42" spans="1:25" x14ac:dyDescent="0.25">
      <c r="A42" s="48"/>
      <c r="B42" s="58">
        <f>AA5</f>
        <v>250</v>
      </c>
      <c r="C42" s="4" t="s">
        <v>35</v>
      </c>
      <c r="D42" s="4"/>
      <c r="E42" s="4"/>
      <c r="F42" s="4"/>
      <c r="G42" s="4"/>
      <c r="I42" s="4"/>
      <c r="J42" s="63"/>
      <c r="W42" s="3">
        <v>42972</v>
      </c>
      <c r="X42" s="2">
        <v>13.022399999999999</v>
      </c>
      <c r="Y42" s="2">
        <f t="shared" si="2"/>
        <v>-1.3561029402053764E-2</v>
      </c>
    </row>
    <row r="43" spans="1:25" ht="26.25" x14ac:dyDescent="0.25">
      <c r="A43" s="48"/>
      <c r="B43" s="58">
        <v>500</v>
      </c>
      <c r="C43" s="65" t="s">
        <v>36</v>
      </c>
      <c r="D43" s="102" t="s">
        <v>143</v>
      </c>
      <c r="E43" s="103" t="s">
        <v>127</v>
      </c>
      <c r="F43" s="103" t="s">
        <v>128</v>
      </c>
      <c r="G43" s="114" t="str">
        <f ca="1">IF(D28&gt;D25,"Top","Low")&amp;" / 
ATMF"</f>
        <v>Top / 
ATMF</v>
      </c>
      <c r="H43" s="103" t="s">
        <v>129</v>
      </c>
      <c r="I43" s="115" t="s">
        <v>138</v>
      </c>
      <c r="W43" s="3">
        <v>42971</v>
      </c>
      <c r="X43" s="2">
        <v>13.200200000000001</v>
      </c>
      <c r="Y43" s="2">
        <f t="shared" si="2"/>
        <v>2.7233607455686682E-3</v>
      </c>
    </row>
    <row r="44" spans="1:25" x14ac:dyDescent="0.25">
      <c r="A44" s="48"/>
      <c r="C44" s="49" t="s">
        <v>30</v>
      </c>
      <c r="D44" s="108">
        <f ca="1">G6</f>
        <v>0.167486226096486</v>
      </c>
      <c r="E44" s="109">
        <f ca="1">$D$25-$D$25*D44*SQRT(B47)/SQRT($B$42)</f>
        <v>12.322052409097713</v>
      </c>
      <c r="F44" s="109">
        <f ca="1">$D$25+$D$25*D44*SQRT(B47)/SQRT($B$50)</f>
        <v>14.564600009169288</v>
      </c>
      <c r="G44" s="109">
        <f ca="1">IF(D28&gt;$D$25,F44,E44)/D28</f>
        <v>1.06783289654745</v>
      </c>
      <c r="H44" s="109">
        <f ca="1">(D28-$D$25)/($D$25*D44*SQRT(B47)/SQRT($B$50))</f>
        <v>0.17486700470504307</v>
      </c>
      <c r="I44" s="116">
        <f ca="1">D44/D36</f>
        <v>1.4258113642414514</v>
      </c>
      <c r="W44" s="3">
        <v>42970</v>
      </c>
      <c r="X44" s="2">
        <v>13.164300000000001</v>
      </c>
      <c r="Y44" s="2">
        <f t="shared" si="2"/>
        <v>-4.5927960319772235E-3</v>
      </c>
    </row>
    <row r="45" spans="1:25" x14ac:dyDescent="0.25">
      <c r="A45" s="48"/>
      <c r="C45" s="50" t="s">
        <v>14</v>
      </c>
      <c r="D45" s="108">
        <f ca="1">G7</f>
        <v>0.16665544071038499</v>
      </c>
      <c r="E45" s="109">
        <f ca="1">$D$25-$D$25*D45*SQRT(B48)/SQRT($B$42)</f>
        <v>11.859121734218732</v>
      </c>
      <c r="F45" s="109">
        <f ca="1">$D$25+$D$25*D45*SQRT(B48)/SQRT($B$50)</f>
        <v>15.027530684048269</v>
      </c>
      <c r="G45" s="109">
        <f ca="1">IF(D29&gt;$D$25,F45,E45)/D29</f>
        <v>1.0866679213282426</v>
      </c>
      <c r="H45" s="109">
        <f ca="1">(D29-$D$25)/($D$25*D45*SQRT(B48)/SQRT($B$50))</f>
        <v>0.24344950224133763</v>
      </c>
      <c r="I45" s="116">
        <f ca="1">D45/D37</f>
        <v>1.2200520853483696</v>
      </c>
      <c r="W45" s="3">
        <v>42969</v>
      </c>
      <c r="X45" s="2">
        <v>13.2249</v>
      </c>
      <c r="Y45" s="2">
        <f t="shared" si="2"/>
        <v>3.8410447578930799E-3</v>
      </c>
    </row>
    <row r="46" spans="1:25" x14ac:dyDescent="0.25">
      <c r="A46" s="48"/>
      <c r="B46" s="64" t="s">
        <v>58</v>
      </c>
      <c r="C46" s="50" t="s">
        <v>8</v>
      </c>
      <c r="D46" s="108">
        <f ca="1">G8</f>
        <v>0.16712368839924799</v>
      </c>
      <c r="E46" s="109">
        <f ca="1">$D$25-$D$25*D46*SQRT(B49)/SQRT($B$42)</f>
        <v>11.510643287826314</v>
      </c>
      <c r="F46" s="109">
        <f ca="1">$D$25+$D$25*D46*SQRT(B49)/SQRT($B$50)</f>
        <v>15.376009130440687</v>
      </c>
      <c r="G46" s="109">
        <f ca="1">IF(D30&gt;$D$25,F46,E46)/D30</f>
        <v>1.0970482691277477</v>
      </c>
      <c r="H46" s="109">
        <f ca="1">(D30-$D$25)/($D$25*D46*SQRT(B49)/SQRT($B$50))</f>
        <v>0.29620678309678566</v>
      </c>
      <c r="I46" s="116">
        <f ca="1">D46/D38</f>
        <v>1.1464216174467157</v>
      </c>
      <c r="W46" s="3">
        <v>42968</v>
      </c>
      <c r="X46" s="2">
        <v>13.174200000000001</v>
      </c>
      <c r="Y46" s="2">
        <f t="shared" si="2"/>
        <v>1.2152330945188828E-3</v>
      </c>
    </row>
    <row r="47" spans="1:25" x14ac:dyDescent="0.25">
      <c r="A47" s="48"/>
      <c r="B47" s="58">
        <f>B39</f>
        <v>62</v>
      </c>
      <c r="C47" s="50" t="s">
        <v>6</v>
      </c>
      <c r="D47" s="108">
        <f ca="1">G9</f>
        <v>0.16725500662985701</v>
      </c>
      <c r="E47" s="109">
        <f ca="1">$D$25-$D$25*D47*SQRT(B50)/SQRT($B$42)</f>
        <v>11.194862594897547</v>
      </c>
      <c r="F47" s="109">
        <f ca="1">$D$25+$D$25*D47*SQRT(B50)/SQRT($B$50)</f>
        <v>15.691789823369454</v>
      </c>
      <c r="G47" s="109">
        <f ca="1">IF(D31&gt;$D$25,F47,E47)/D31</f>
        <v>1.104868882961292</v>
      </c>
      <c r="H47" s="109">
        <f ca="1">(D31-$D$25)/($D$25*D47*SQRT(B50)/SQRT($B$50))</f>
        <v>0.33759665313705312</v>
      </c>
      <c r="I47" s="116">
        <f ca="1">D47/D39</f>
        <v>1.0480392489133328</v>
      </c>
      <c r="W47" s="3">
        <v>42965</v>
      </c>
      <c r="X47" s="2">
        <v>13.158200000000001</v>
      </c>
      <c r="Y47" s="2">
        <f t="shared" si="2"/>
        <v>-7.8350432416562591E-3</v>
      </c>
    </row>
    <row r="48" spans="1:25" x14ac:dyDescent="0.25">
      <c r="A48" s="48"/>
      <c r="B48" s="58">
        <f>B40</f>
        <v>125</v>
      </c>
      <c r="C48" s="51" t="s">
        <v>67</v>
      </c>
      <c r="D48" s="111">
        <f ca="1">G10</f>
        <v>0.17368821760080499</v>
      </c>
      <c r="E48" s="112">
        <f ca="1">$D$25-$D$25*D48*SQRT(B51)/SQRT($B$42)</f>
        <v>10.141211974035276</v>
      </c>
      <c r="F48" s="112">
        <f ca="1">$D$25+$D$25*D48*SQRT(B51)/SQRT($B$50)</f>
        <v>16.745440444231726</v>
      </c>
      <c r="G48" s="112">
        <f ca="1">IF(D32&gt;$D$25,F48,E48)/D32</f>
        <v>1.1201177925162711</v>
      </c>
      <c r="H48" s="112">
        <f ca="1">(D32-$D$25)/($D$25*D48*SQRT(B51)/SQRT($B$50))</f>
        <v>0.45618882476135486</v>
      </c>
      <c r="I48" s="117">
        <f ca="1">D48/D40</f>
        <v>0.93281342087931818</v>
      </c>
      <c r="W48" s="3">
        <v>42964</v>
      </c>
      <c r="X48" s="2">
        <v>13.261699999999999</v>
      </c>
      <c r="Y48" s="2">
        <f t="shared" si="2"/>
        <v>6.3769406427635136E-3</v>
      </c>
    </row>
    <row r="49" spans="2:25" x14ac:dyDescent="0.25">
      <c r="B49" s="58">
        <f>B41</f>
        <v>185</v>
      </c>
      <c r="W49" s="3">
        <v>42963</v>
      </c>
      <c r="X49" s="2">
        <v>13.1774</v>
      </c>
      <c r="Y49" s="2">
        <f t="shared" si="2"/>
        <v>-1.0433039185248143E-2</v>
      </c>
    </row>
    <row r="50" spans="2:25" x14ac:dyDescent="0.25">
      <c r="B50" s="58">
        <f>B42</f>
        <v>250</v>
      </c>
      <c r="W50" s="3">
        <v>42962</v>
      </c>
      <c r="X50" s="2">
        <v>13.3156</v>
      </c>
      <c r="Y50" s="2">
        <f t="shared" si="2"/>
        <v>-6.5315562815876848E-4</v>
      </c>
    </row>
    <row r="51" spans="2:25" x14ac:dyDescent="0.25">
      <c r="B51" s="58">
        <v>500</v>
      </c>
      <c r="W51" s="3">
        <v>42961</v>
      </c>
      <c r="X51" s="2">
        <v>13.324299999999999</v>
      </c>
      <c r="Y51" s="2">
        <f t="shared" si="2"/>
        <v>-1.0741915364427763E-2</v>
      </c>
    </row>
    <row r="52" spans="2:25" x14ac:dyDescent="0.25">
      <c r="W52" s="3">
        <v>42958</v>
      </c>
      <c r="X52" s="2">
        <v>13.4682</v>
      </c>
      <c r="Y52" s="2">
        <f t="shared" si="2"/>
        <v>3.6388615963216714E-4</v>
      </c>
    </row>
    <row r="53" spans="2:25" x14ac:dyDescent="0.25">
      <c r="W53" s="3">
        <v>42957</v>
      </c>
      <c r="X53" s="2">
        <v>13.4633</v>
      </c>
      <c r="Y53" s="2">
        <f t="shared" si="2"/>
        <v>1.858626044313831E-3</v>
      </c>
    </row>
    <row r="54" spans="2:25" x14ac:dyDescent="0.25">
      <c r="W54" s="3">
        <v>42956</v>
      </c>
      <c r="X54" s="2">
        <v>13.4383</v>
      </c>
      <c r="Y54" s="2">
        <f t="shared" si="2"/>
        <v>4.4823224972288696E-3</v>
      </c>
    </row>
    <row r="55" spans="2:25" x14ac:dyDescent="0.25">
      <c r="B55" s="58"/>
      <c r="W55" s="3">
        <v>42955</v>
      </c>
      <c r="X55" s="2">
        <v>13.3782</v>
      </c>
      <c r="Y55" s="2">
        <f t="shared" si="2"/>
        <v>1.1396563088963673E-2</v>
      </c>
    </row>
    <row r="56" spans="2:25" x14ac:dyDescent="0.25">
      <c r="B56" s="64"/>
      <c r="W56" s="3">
        <v>42954</v>
      </c>
      <c r="X56" s="2">
        <v>13.226599999999999</v>
      </c>
      <c r="Y56" s="2">
        <f t="shared" si="2"/>
        <v>-1.6652493688150565E-2</v>
      </c>
    </row>
    <row r="57" spans="2:25" x14ac:dyDescent="0.25">
      <c r="W57" s="3">
        <v>42951</v>
      </c>
      <c r="X57" s="2">
        <v>13.448700000000001</v>
      </c>
      <c r="Y57" s="2">
        <f t="shared" si="2"/>
        <v>3.5904274078571784E-3</v>
      </c>
    </row>
    <row r="58" spans="2:25" x14ac:dyDescent="0.25">
      <c r="W58" s="3">
        <v>42950</v>
      </c>
      <c r="X58" s="2">
        <v>13.400499999999999</v>
      </c>
      <c r="Y58" s="2">
        <f t="shared" si="2"/>
        <v>1.4651037642378423E-2</v>
      </c>
    </row>
    <row r="59" spans="2:25" x14ac:dyDescent="0.25">
      <c r="W59" s="3">
        <v>42949</v>
      </c>
      <c r="X59" s="2">
        <v>13.2056</v>
      </c>
      <c r="Y59" s="2">
        <f t="shared" si="2"/>
        <v>-5.0909145928709999E-3</v>
      </c>
    </row>
    <row r="60" spans="2:25" x14ac:dyDescent="0.25">
      <c r="W60" s="3">
        <v>42948</v>
      </c>
      <c r="X60" s="2">
        <v>13.273</v>
      </c>
      <c r="Y60" s="2">
        <f t="shared" si="2"/>
        <v>6.5838197827154544E-3</v>
      </c>
    </row>
    <row r="61" spans="2:25" x14ac:dyDescent="0.25">
      <c r="W61" s="3">
        <v>42947</v>
      </c>
      <c r="X61" s="2">
        <v>13.1859</v>
      </c>
      <c r="Y61" s="2">
        <f t="shared" si="2"/>
        <v>1.2193039812822883E-2</v>
      </c>
    </row>
    <row r="62" spans="2:25" x14ac:dyDescent="0.25">
      <c r="W62" s="3">
        <v>42944</v>
      </c>
      <c r="X62" s="2">
        <v>13.0261</v>
      </c>
      <c r="Y62" s="2">
        <f t="shared" si="2"/>
        <v>1.8826102372562735E-3</v>
      </c>
    </row>
    <row r="63" spans="2:25" x14ac:dyDescent="0.25">
      <c r="W63" s="3">
        <v>42943</v>
      </c>
      <c r="X63" s="2">
        <v>13.0016</v>
      </c>
      <c r="Y63" s="2">
        <f t="shared" si="2"/>
        <v>7.263889039603422E-3</v>
      </c>
    </row>
    <row r="64" spans="2:25" x14ac:dyDescent="0.25">
      <c r="W64" s="3">
        <v>42942</v>
      </c>
      <c r="X64" s="2">
        <v>12.907500000000001</v>
      </c>
      <c r="Y64" s="2">
        <f t="shared" si="2"/>
        <v>-1.331403382647337E-2</v>
      </c>
    </row>
    <row r="65" spans="11:25" x14ac:dyDescent="0.25">
      <c r="W65" s="3">
        <v>42941</v>
      </c>
      <c r="X65" s="2">
        <v>13.080500000000001</v>
      </c>
      <c r="Y65" s="2">
        <f t="shared" si="2"/>
        <v>9.1005715926162425E-3</v>
      </c>
    </row>
    <row r="66" spans="11:25" x14ac:dyDescent="0.25">
      <c r="W66" s="3">
        <v>42940</v>
      </c>
      <c r="X66" s="2">
        <v>12.962</v>
      </c>
      <c r="Y66" s="2">
        <f t="shared" si="2"/>
        <v>3.4390188263216637E-3</v>
      </c>
    </row>
    <row r="67" spans="11:25" x14ac:dyDescent="0.25">
      <c r="K67" s="48"/>
      <c r="W67" s="3">
        <v>42937</v>
      </c>
      <c r="X67" s="2">
        <v>12.9175</v>
      </c>
      <c r="Y67" s="2">
        <f t="shared" si="2"/>
        <v>-9.0013631915924416E-3</v>
      </c>
    </row>
    <row r="68" spans="11:25" x14ac:dyDescent="0.25">
      <c r="W68" s="3">
        <v>42936</v>
      </c>
      <c r="X68" s="2">
        <v>13.0343</v>
      </c>
      <c r="Y68" s="2">
        <f t="shared" si="2"/>
        <v>9.0632965977171936E-3</v>
      </c>
    </row>
    <row r="69" spans="11:25" x14ac:dyDescent="0.25">
      <c r="W69" s="3">
        <v>42935</v>
      </c>
      <c r="X69" s="2">
        <v>12.916700000000001</v>
      </c>
      <c r="Y69" s="2">
        <f t="shared" si="2"/>
        <v>1.6038620088051714E-3</v>
      </c>
    </row>
    <row r="70" spans="11:25" x14ac:dyDescent="0.25">
      <c r="W70" s="3">
        <v>42934</v>
      </c>
      <c r="X70" s="2">
        <v>12.896000000000001</v>
      </c>
      <c r="Y70" s="2">
        <f t="shared" ref="Y70:Y133" si="3">LN(X70/X71)</f>
        <v>-4.1245468662471979E-3</v>
      </c>
    </row>
    <row r="71" spans="11:25" x14ac:dyDescent="0.25">
      <c r="W71" s="3">
        <v>42933</v>
      </c>
      <c r="X71" s="2">
        <v>12.949300000000001</v>
      </c>
      <c r="Y71" s="2">
        <f t="shared" si="3"/>
        <v>-6.6500148857564024E-3</v>
      </c>
    </row>
    <row r="72" spans="11:25" x14ac:dyDescent="0.25">
      <c r="W72" s="3">
        <v>42930</v>
      </c>
      <c r="X72" s="2">
        <v>13.0357</v>
      </c>
      <c r="Y72" s="2">
        <f t="shared" si="3"/>
        <v>-1.3335359772999348E-2</v>
      </c>
    </row>
    <row r="73" spans="11:25" x14ac:dyDescent="0.25">
      <c r="W73" s="3">
        <v>42929</v>
      </c>
      <c r="X73" s="2">
        <v>13.210699999999999</v>
      </c>
      <c r="Y73" s="2">
        <f t="shared" si="3"/>
        <v>-3.0685535377169642E-3</v>
      </c>
    </row>
    <row r="74" spans="11:25" x14ac:dyDescent="0.25">
      <c r="W74" s="3">
        <v>42928</v>
      </c>
      <c r="X74" s="2">
        <v>13.251300000000001</v>
      </c>
      <c r="Y74" s="2">
        <f t="shared" si="3"/>
        <v>-2.3109739339083959E-2</v>
      </c>
    </row>
    <row r="75" spans="11:25" x14ac:dyDescent="0.25">
      <c r="W75" s="3">
        <v>42927</v>
      </c>
      <c r="X75" s="2">
        <v>13.5611</v>
      </c>
      <c r="Y75" s="2">
        <f t="shared" si="3"/>
        <v>5.6941866247877714E-3</v>
      </c>
    </row>
    <row r="76" spans="11:25" x14ac:dyDescent="0.25">
      <c r="W76" s="3">
        <v>42926</v>
      </c>
      <c r="X76" s="2">
        <v>13.4841</v>
      </c>
      <c r="Y76" s="2">
        <f t="shared" si="3"/>
        <v>7.4363067526344194E-3</v>
      </c>
    </row>
    <row r="77" spans="11:25" x14ac:dyDescent="0.25">
      <c r="W77" s="3">
        <v>42923</v>
      </c>
      <c r="X77" s="2">
        <v>13.3842</v>
      </c>
      <c r="Y77" s="2">
        <f t="shared" si="3"/>
        <v>-4.3984952042716973E-3</v>
      </c>
    </row>
    <row r="78" spans="11:25" x14ac:dyDescent="0.25">
      <c r="W78" s="3">
        <v>42922</v>
      </c>
      <c r="X78" s="2">
        <v>13.443199999999999</v>
      </c>
      <c r="Y78" s="2">
        <f t="shared" si="3"/>
        <v>4.107149296181189E-3</v>
      </c>
    </row>
    <row r="79" spans="11:25" x14ac:dyDescent="0.25">
      <c r="W79" s="3">
        <v>42921</v>
      </c>
      <c r="X79" s="2">
        <v>13.3881</v>
      </c>
      <c r="Y79" s="2">
        <f t="shared" si="3"/>
        <v>1.4247912802855532E-2</v>
      </c>
    </row>
    <row r="80" spans="11:25" x14ac:dyDescent="0.25">
      <c r="W80" s="3">
        <v>42920</v>
      </c>
      <c r="X80" s="2">
        <v>13.198700000000001</v>
      </c>
      <c r="Y80" s="2">
        <f t="shared" si="3"/>
        <v>-8.4820858898187936E-4</v>
      </c>
    </row>
    <row r="81" spans="23:25" x14ac:dyDescent="0.25">
      <c r="W81" s="3">
        <v>42919</v>
      </c>
      <c r="X81" s="2">
        <v>13.209899999999999</v>
      </c>
      <c r="Y81" s="2">
        <f t="shared" si="3"/>
        <v>1.0310428686159809E-2</v>
      </c>
    </row>
    <row r="82" spans="23:25" x14ac:dyDescent="0.25">
      <c r="W82" s="3">
        <v>42916</v>
      </c>
      <c r="X82" s="2">
        <v>13.074400000000001</v>
      </c>
      <c r="Y82" s="2">
        <f t="shared" si="3"/>
        <v>3.9467735628872149E-3</v>
      </c>
    </row>
    <row r="83" spans="23:25" x14ac:dyDescent="0.25">
      <c r="W83" s="3">
        <v>42915</v>
      </c>
      <c r="X83" s="2">
        <v>13.0229</v>
      </c>
      <c r="Y83" s="2">
        <f t="shared" si="3"/>
        <v>6.7957237523052182E-3</v>
      </c>
    </row>
    <row r="84" spans="23:25" x14ac:dyDescent="0.25">
      <c r="W84" s="3">
        <v>42914</v>
      </c>
      <c r="X84" s="2">
        <v>12.934699999999999</v>
      </c>
      <c r="Y84" s="2">
        <f t="shared" si="3"/>
        <v>-7.279369993706512E-3</v>
      </c>
    </row>
    <row r="85" spans="23:25" x14ac:dyDescent="0.25">
      <c r="W85" s="3">
        <v>42913</v>
      </c>
      <c r="X85" s="2">
        <v>13.029199999999999</v>
      </c>
      <c r="Y85" s="2">
        <f t="shared" si="3"/>
        <v>1.2900215202217333E-2</v>
      </c>
    </row>
    <row r="86" spans="23:25" x14ac:dyDescent="0.25">
      <c r="W86" s="3">
        <v>42912</v>
      </c>
      <c r="X86" s="2">
        <v>12.8622</v>
      </c>
      <c r="Y86" s="2">
        <f t="shared" si="3"/>
        <v>-5.2342133854425439E-3</v>
      </c>
    </row>
    <row r="87" spans="23:25" x14ac:dyDescent="0.25">
      <c r="W87" s="3">
        <v>42909</v>
      </c>
      <c r="X87" s="2">
        <v>12.9297</v>
      </c>
      <c r="Y87" s="2">
        <f t="shared" si="3"/>
        <v>-2.8344055336673481E-3</v>
      </c>
    </row>
    <row r="88" spans="23:25" x14ac:dyDescent="0.25">
      <c r="W88" s="3">
        <v>42908</v>
      </c>
      <c r="X88" s="2">
        <v>12.9664</v>
      </c>
      <c r="Y88" s="2">
        <f t="shared" si="3"/>
        <v>-8.7611754060226438E-3</v>
      </c>
    </row>
    <row r="89" spans="23:25" x14ac:dyDescent="0.25">
      <c r="W89" s="3">
        <v>42907</v>
      </c>
      <c r="X89" s="2">
        <v>13.080500000000001</v>
      </c>
      <c r="Y89" s="2">
        <f t="shared" si="3"/>
        <v>9.4842560821575426E-4</v>
      </c>
    </row>
    <row r="90" spans="23:25" x14ac:dyDescent="0.25">
      <c r="W90" s="3">
        <v>42906</v>
      </c>
      <c r="X90" s="2">
        <v>13.068099999999999</v>
      </c>
      <c r="Y90" s="2">
        <f t="shared" si="3"/>
        <v>5.055572077068372E-3</v>
      </c>
    </row>
    <row r="91" spans="23:25" x14ac:dyDescent="0.25">
      <c r="W91" s="3">
        <v>42905</v>
      </c>
      <c r="X91" s="2">
        <v>13.0022</v>
      </c>
      <c r="Y91" s="2">
        <f t="shared" si="3"/>
        <v>1.458025069602646E-2</v>
      </c>
    </row>
    <row r="92" spans="23:25" x14ac:dyDescent="0.25">
      <c r="W92" s="3">
        <v>42902</v>
      </c>
      <c r="X92" s="2">
        <v>12.814</v>
      </c>
      <c r="Y92" s="2">
        <f t="shared" si="3"/>
        <v>-5.1296334540825985E-3</v>
      </c>
    </row>
    <row r="93" spans="23:25" x14ac:dyDescent="0.25">
      <c r="W93" s="3">
        <v>42901</v>
      </c>
      <c r="X93" s="2">
        <v>12.879899999999999</v>
      </c>
      <c r="Y93" s="2">
        <f t="shared" si="3"/>
        <v>1.9996902332937671E-2</v>
      </c>
    </row>
    <row r="94" spans="23:25" x14ac:dyDescent="0.25">
      <c r="W94" s="3">
        <v>42900</v>
      </c>
      <c r="X94" s="2">
        <v>12.6249</v>
      </c>
      <c r="Y94" s="2">
        <f t="shared" si="3"/>
        <v>-1.1051664074487901E-2</v>
      </c>
    </row>
    <row r="95" spans="23:25" x14ac:dyDescent="0.25">
      <c r="W95" s="3">
        <v>42899</v>
      </c>
      <c r="X95" s="2">
        <v>12.7652</v>
      </c>
      <c r="Y95" s="2">
        <f t="shared" si="3"/>
        <v>-4.572302984223133E-3</v>
      </c>
    </row>
    <row r="96" spans="23:25" x14ac:dyDescent="0.25">
      <c r="W96" s="3">
        <v>42898</v>
      </c>
      <c r="X96" s="2">
        <v>12.823700000000001</v>
      </c>
      <c r="Y96" s="2">
        <f t="shared" si="3"/>
        <v>-9.4686652772251762E-3</v>
      </c>
    </row>
    <row r="97" spans="23:25" x14ac:dyDescent="0.25">
      <c r="W97" s="3">
        <v>42895</v>
      </c>
      <c r="X97" s="2">
        <v>12.9457</v>
      </c>
      <c r="Y97" s="2">
        <f t="shared" si="3"/>
        <v>2.180705494708324E-3</v>
      </c>
    </row>
    <row r="98" spans="23:25" x14ac:dyDescent="0.25">
      <c r="W98" s="3">
        <v>42894</v>
      </c>
      <c r="X98" s="2">
        <v>12.9175</v>
      </c>
      <c r="Y98" s="2">
        <f t="shared" si="3"/>
        <v>6.4227493694029572E-3</v>
      </c>
    </row>
    <row r="99" spans="23:25" x14ac:dyDescent="0.25">
      <c r="W99" s="3">
        <v>42893</v>
      </c>
      <c r="X99" s="2">
        <v>12.8348</v>
      </c>
      <c r="Y99" s="2">
        <f t="shared" si="3"/>
        <v>7.0146453076232922E-4</v>
      </c>
    </row>
    <row r="100" spans="23:25" x14ac:dyDescent="0.25">
      <c r="W100" s="3">
        <v>42892</v>
      </c>
      <c r="X100" s="2">
        <v>12.825799999999999</v>
      </c>
      <c r="Y100" s="2">
        <f t="shared" si="3"/>
        <v>8.7628841410411235E-3</v>
      </c>
    </row>
    <row r="101" spans="23:25" x14ac:dyDescent="0.25">
      <c r="W101" s="3">
        <v>42891</v>
      </c>
      <c r="X101" s="2">
        <v>12.713900000000001</v>
      </c>
      <c r="Y101" s="2">
        <f t="shared" si="3"/>
        <v>-7.9750986743294776E-3</v>
      </c>
    </row>
    <row r="102" spans="23:25" x14ac:dyDescent="0.25">
      <c r="W102" s="3">
        <v>42888</v>
      </c>
      <c r="X102" s="2">
        <v>12.8157</v>
      </c>
      <c r="Y102" s="2">
        <f t="shared" si="3"/>
        <v>-6.0988605912432742E-3</v>
      </c>
    </row>
    <row r="103" spans="23:25" x14ac:dyDescent="0.25">
      <c r="W103" s="3">
        <v>42887</v>
      </c>
      <c r="X103" s="2">
        <v>12.8941</v>
      </c>
      <c r="Y103" s="2">
        <f t="shared" si="3"/>
        <v>-1.7207867325639076E-2</v>
      </c>
    </row>
    <row r="104" spans="23:25" x14ac:dyDescent="0.25">
      <c r="W104" s="3">
        <v>42886</v>
      </c>
      <c r="X104" s="2">
        <v>13.117900000000001</v>
      </c>
      <c r="Y104" s="2">
        <f t="shared" si="3"/>
        <v>-1.0514446903089267E-3</v>
      </c>
    </row>
    <row r="105" spans="23:25" x14ac:dyDescent="0.25">
      <c r="W105" s="3">
        <v>42885</v>
      </c>
      <c r="X105" s="2">
        <v>13.1317</v>
      </c>
      <c r="Y105" s="2">
        <f t="shared" si="3"/>
        <v>1.2752596475617521E-2</v>
      </c>
    </row>
    <row r="106" spans="23:25" x14ac:dyDescent="0.25">
      <c r="W106" s="3">
        <v>42884</v>
      </c>
      <c r="X106" s="2">
        <v>12.965299999999999</v>
      </c>
      <c r="Y106" s="2">
        <f t="shared" si="3"/>
        <v>6.4533326190872268E-3</v>
      </c>
    </row>
    <row r="107" spans="23:25" x14ac:dyDescent="0.25">
      <c r="W107" s="3">
        <v>42881</v>
      </c>
      <c r="X107" s="2">
        <v>12.8819</v>
      </c>
      <c r="Y107" s="2">
        <f t="shared" si="3"/>
        <v>-3.7811036579098395E-3</v>
      </c>
    </row>
    <row r="108" spans="23:25" x14ac:dyDescent="0.25">
      <c r="W108" s="3">
        <v>42880</v>
      </c>
      <c r="X108" s="2">
        <v>12.9307</v>
      </c>
      <c r="Y108" s="2">
        <f t="shared" si="3"/>
        <v>1.3155656507284064E-3</v>
      </c>
    </row>
    <row r="109" spans="23:25" x14ac:dyDescent="0.25">
      <c r="W109" s="3">
        <v>42879</v>
      </c>
      <c r="X109" s="2">
        <v>12.9137</v>
      </c>
      <c r="Y109" s="2">
        <f t="shared" si="3"/>
        <v>-1.2818518213854414E-2</v>
      </c>
    </row>
    <row r="110" spans="23:25" x14ac:dyDescent="0.25">
      <c r="W110" s="3">
        <v>42878</v>
      </c>
      <c r="X110" s="2">
        <v>13.080299999999999</v>
      </c>
      <c r="Y110" s="2">
        <f t="shared" si="3"/>
        <v>-1.0835330753746408E-2</v>
      </c>
    </row>
    <row r="111" spans="23:25" x14ac:dyDescent="0.25">
      <c r="W111" s="3">
        <v>42877</v>
      </c>
      <c r="X111" s="2">
        <v>13.222799999999999</v>
      </c>
      <c r="Y111" s="2">
        <f t="shared" si="3"/>
        <v>-6.3506466185183925E-4</v>
      </c>
    </row>
    <row r="112" spans="23:25" x14ac:dyDescent="0.25">
      <c r="W112" s="3">
        <v>42874</v>
      </c>
      <c r="X112" s="2">
        <v>13.231199999999999</v>
      </c>
      <c r="Y112" s="2">
        <f t="shared" si="3"/>
        <v>-1.2900885534913276E-2</v>
      </c>
    </row>
    <row r="113" spans="23:25" x14ac:dyDescent="0.25">
      <c r="W113" s="3">
        <v>42873</v>
      </c>
      <c r="X113" s="2">
        <v>13.403</v>
      </c>
      <c r="Y113" s="2">
        <f t="shared" si="3"/>
        <v>1.4943601694952294E-2</v>
      </c>
    </row>
    <row r="114" spans="23:25" x14ac:dyDescent="0.25">
      <c r="W114" s="3">
        <v>42872</v>
      </c>
      <c r="X114" s="2">
        <v>13.2042</v>
      </c>
      <c r="Y114" s="2">
        <f t="shared" si="3"/>
        <v>1.1049752038278782E-2</v>
      </c>
    </row>
    <row r="115" spans="23:25" x14ac:dyDescent="0.25">
      <c r="W115" s="3">
        <v>42871</v>
      </c>
      <c r="X115" s="2">
        <v>13.059100000000001</v>
      </c>
      <c r="Y115" s="2">
        <f t="shared" si="3"/>
        <v>-9.5870266371749432E-3</v>
      </c>
    </row>
    <row r="116" spans="23:25" x14ac:dyDescent="0.25">
      <c r="W116" s="3">
        <v>42870</v>
      </c>
      <c r="X116" s="2">
        <v>13.184900000000001</v>
      </c>
      <c r="Y116" s="2">
        <f t="shared" si="3"/>
        <v>-1.3477323403053255E-2</v>
      </c>
    </row>
    <row r="117" spans="23:25" x14ac:dyDescent="0.25">
      <c r="W117" s="3">
        <v>42867</v>
      </c>
      <c r="X117" s="2">
        <v>13.363799999999999</v>
      </c>
      <c r="Y117" s="2">
        <f t="shared" si="3"/>
        <v>-3.8155517862942885E-4</v>
      </c>
    </row>
    <row r="118" spans="23:25" x14ac:dyDescent="0.25">
      <c r="W118" s="3">
        <v>42866</v>
      </c>
      <c r="X118" s="2">
        <v>13.3689</v>
      </c>
      <c r="Y118" s="2">
        <f t="shared" si="3"/>
        <v>-8.4020963102730897E-3</v>
      </c>
    </row>
    <row r="119" spans="23:25" x14ac:dyDescent="0.25">
      <c r="W119" s="3">
        <v>42865</v>
      </c>
      <c r="X119" s="2">
        <v>13.4817</v>
      </c>
      <c r="Y119" s="2">
        <f t="shared" si="3"/>
        <v>-1.0807965066517109E-2</v>
      </c>
    </row>
    <row r="120" spans="23:25" x14ac:dyDescent="0.25">
      <c r="W120" s="3">
        <v>42864</v>
      </c>
      <c r="X120" s="2">
        <v>13.6282</v>
      </c>
      <c r="Y120" s="2">
        <f t="shared" si="3"/>
        <v>4.5504253964972352E-4</v>
      </c>
    </row>
    <row r="121" spans="23:25" x14ac:dyDescent="0.25">
      <c r="W121" s="3">
        <v>42863</v>
      </c>
      <c r="X121" s="2">
        <v>13.622</v>
      </c>
      <c r="Y121" s="2">
        <f t="shared" si="3"/>
        <v>1.50890436784303E-2</v>
      </c>
    </row>
    <row r="122" spans="23:25" x14ac:dyDescent="0.25">
      <c r="W122" s="3">
        <v>42860</v>
      </c>
      <c r="X122" s="2">
        <v>13.417999999999999</v>
      </c>
      <c r="Y122" s="2">
        <f t="shared" si="3"/>
        <v>-1.7603864475695861E-2</v>
      </c>
    </row>
    <row r="123" spans="23:25" x14ac:dyDescent="0.25">
      <c r="W123" s="3">
        <v>42859</v>
      </c>
      <c r="X123" s="2">
        <v>13.6563</v>
      </c>
      <c r="Y123" s="2">
        <f t="shared" si="3"/>
        <v>1.6136764118341838E-2</v>
      </c>
    </row>
    <row r="124" spans="23:25" x14ac:dyDescent="0.25">
      <c r="W124" s="3">
        <v>42858</v>
      </c>
      <c r="X124" s="2">
        <v>13.4377</v>
      </c>
      <c r="Y124" s="2">
        <f t="shared" si="3"/>
        <v>6.9823559843860267E-3</v>
      </c>
    </row>
    <row r="125" spans="23:25" x14ac:dyDescent="0.25">
      <c r="W125" s="3">
        <v>42857</v>
      </c>
      <c r="X125" s="2">
        <v>13.344200000000001</v>
      </c>
      <c r="Y125" s="2">
        <f t="shared" si="3"/>
        <v>-5.0754510720656841E-3</v>
      </c>
    </row>
    <row r="126" spans="23:25" x14ac:dyDescent="0.25">
      <c r="W126" s="3">
        <v>42856</v>
      </c>
      <c r="X126" s="2">
        <v>13.412100000000001</v>
      </c>
      <c r="Y126" s="2">
        <f t="shared" si="3"/>
        <v>3.1364140682857912E-3</v>
      </c>
    </row>
    <row r="127" spans="23:25" x14ac:dyDescent="0.25">
      <c r="W127" s="3">
        <v>42853</v>
      </c>
      <c r="X127" s="2">
        <v>13.370100000000001</v>
      </c>
      <c r="Y127" s="2">
        <f t="shared" si="3"/>
        <v>1.2423477476893262E-3</v>
      </c>
    </row>
    <row r="128" spans="23:25" x14ac:dyDescent="0.25">
      <c r="W128" s="3">
        <v>42852</v>
      </c>
      <c r="X128" s="2">
        <v>13.3535</v>
      </c>
      <c r="Y128" s="2">
        <f t="shared" si="3"/>
        <v>5.4365508264906633E-3</v>
      </c>
    </row>
    <row r="129" spans="23:25" x14ac:dyDescent="0.25">
      <c r="W129" s="3">
        <v>42851</v>
      </c>
      <c r="X129" s="2">
        <v>13.2811</v>
      </c>
      <c r="Y129" s="2">
        <f t="shared" si="3"/>
        <v>1.6940999178822445E-2</v>
      </c>
    </row>
    <row r="130" spans="23:25" x14ac:dyDescent="0.25">
      <c r="W130" s="3">
        <v>42850</v>
      </c>
      <c r="X130" s="2">
        <v>13.058</v>
      </c>
      <c r="Y130" s="2">
        <f t="shared" si="3"/>
        <v>3.2753842570214502E-3</v>
      </c>
    </row>
    <row r="131" spans="23:25" x14ac:dyDescent="0.25">
      <c r="W131" s="3">
        <v>42849</v>
      </c>
      <c r="X131" s="2">
        <v>13.0153</v>
      </c>
      <c r="Y131" s="2">
        <f t="shared" si="3"/>
        <v>-7.7530150828439082E-3</v>
      </c>
    </row>
    <row r="132" spans="23:25" x14ac:dyDescent="0.25">
      <c r="W132" s="3">
        <v>42846</v>
      </c>
      <c r="X132" s="2">
        <v>13.1166</v>
      </c>
      <c r="Y132" s="2">
        <f t="shared" si="3"/>
        <v>-2.5583640433270664E-3</v>
      </c>
    </row>
    <row r="133" spans="23:25" x14ac:dyDescent="0.25">
      <c r="W133" s="3">
        <v>42845</v>
      </c>
      <c r="X133" s="2">
        <v>13.1502</v>
      </c>
      <c r="Y133" s="2">
        <f t="shared" si="3"/>
        <v>-9.8071160603261098E-3</v>
      </c>
    </row>
    <row r="134" spans="23:25" x14ac:dyDescent="0.25">
      <c r="W134" s="3">
        <v>42844</v>
      </c>
      <c r="X134" s="2">
        <v>13.2798</v>
      </c>
      <c r="Y134" s="2">
        <f t="shared" ref="Y134:Y197" si="4">LN(X134/X135)</f>
        <v>0</v>
      </c>
    </row>
    <row r="135" spans="23:25" x14ac:dyDescent="0.25">
      <c r="W135" s="3">
        <v>42843</v>
      </c>
      <c r="X135" s="2">
        <v>13.2798</v>
      </c>
      <c r="Y135" s="2">
        <f t="shared" si="4"/>
        <v>-1.3094030542257073E-3</v>
      </c>
    </row>
    <row r="136" spans="23:25" x14ac:dyDescent="0.25">
      <c r="W136" s="3">
        <v>42842</v>
      </c>
      <c r="X136" s="2">
        <v>13.2972</v>
      </c>
      <c r="Y136" s="2">
        <f t="shared" si="4"/>
        <v>-1.051070274990726E-2</v>
      </c>
    </row>
    <row r="137" spans="23:25" x14ac:dyDescent="0.25">
      <c r="W137" s="3">
        <v>42839</v>
      </c>
      <c r="X137" s="2">
        <v>13.4377</v>
      </c>
      <c r="Y137" s="2">
        <f t="shared" si="4"/>
        <v>-1.8067120904710495E-3</v>
      </c>
    </row>
    <row r="138" spans="23:25" x14ac:dyDescent="0.25">
      <c r="W138" s="3">
        <v>42838</v>
      </c>
      <c r="X138" s="2">
        <v>13.462</v>
      </c>
      <c r="Y138" s="2">
        <f t="shared" si="4"/>
        <v>1.0400184241207794E-4</v>
      </c>
    </row>
    <row r="139" spans="23:25" x14ac:dyDescent="0.25">
      <c r="W139" s="3">
        <v>42837</v>
      </c>
      <c r="X139" s="2">
        <v>13.460599999999999</v>
      </c>
      <c r="Y139" s="2">
        <f t="shared" si="4"/>
        <v>-2.5416052864654634E-2</v>
      </c>
    </row>
    <row r="140" spans="23:25" x14ac:dyDescent="0.25">
      <c r="W140" s="3">
        <v>42836</v>
      </c>
      <c r="X140" s="2">
        <v>13.8071</v>
      </c>
      <c r="Y140" s="2">
        <f t="shared" si="4"/>
        <v>-1.045424931550209E-2</v>
      </c>
    </row>
    <row r="141" spans="23:25" x14ac:dyDescent="0.25">
      <c r="W141" s="3">
        <v>42835</v>
      </c>
      <c r="X141" s="2">
        <v>13.952199999999999</v>
      </c>
      <c r="Y141" s="2">
        <f t="shared" si="4"/>
        <v>1.3944046480586472E-2</v>
      </c>
    </row>
    <row r="142" spans="23:25" x14ac:dyDescent="0.25">
      <c r="W142" s="3">
        <v>42832</v>
      </c>
      <c r="X142" s="2">
        <v>13.759</v>
      </c>
      <c r="Y142" s="2">
        <f t="shared" si="4"/>
        <v>-1.2354785860037876E-4</v>
      </c>
    </row>
    <row r="143" spans="23:25" x14ac:dyDescent="0.25">
      <c r="W143" s="3">
        <v>42831</v>
      </c>
      <c r="X143" s="2">
        <v>13.7607</v>
      </c>
      <c r="Y143" s="2">
        <f t="shared" si="4"/>
        <v>-3.3010633272407873E-3</v>
      </c>
    </row>
    <row r="144" spans="23:25" x14ac:dyDescent="0.25">
      <c r="W144" s="3">
        <v>42830</v>
      </c>
      <c r="X144" s="2">
        <v>13.8062</v>
      </c>
      <c r="Y144" s="2">
        <f t="shared" si="4"/>
        <v>1.3204086659605267E-2</v>
      </c>
    </row>
    <row r="145" spans="23:25" x14ac:dyDescent="0.25">
      <c r="W145" s="3">
        <v>42829</v>
      </c>
      <c r="X145" s="2">
        <v>13.6251</v>
      </c>
      <c r="Y145" s="2">
        <f t="shared" si="4"/>
        <v>-4.5181847445190043E-3</v>
      </c>
    </row>
    <row r="146" spans="23:25" x14ac:dyDescent="0.25">
      <c r="W146" s="3">
        <v>42828</v>
      </c>
      <c r="X146" s="2">
        <v>13.6868</v>
      </c>
      <c r="Y146" s="2">
        <f t="shared" si="4"/>
        <v>2.0162747074973272E-2</v>
      </c>
    </row>
    <row r="147" spans="23:25" x14ac:dyDescent="0.25">
      <c r="W147" s="3">
        <v>42825</v>
      </c>
      <c r="X147" s="2">
        <v>13.413600000000001</v>
      </c>
      <c r="Y147" s="2">
        <f t="shared" si="4"/>
        <v>9.7313979411422155E-3</v>
      </c>
    </row>
    <row r="148" spans="23:25" x14ac:dyDescent="0.25">
      <c r="W148" s="3">
        <v>42824</v>
      </c>
      <c r="X148" s="2">
        <v>13.2837</v>
      </c>
      <c r="Y148" s="2">
        <f t="shared" si="4"/>
        <v>1.8408807001504924E-2</v>
      </c>
    </row>
    <row r="149" spans="23:25" x14ac:dyDescent="0.25">
      <c r="W149" s="3">
        <v>42823</v>
      </c>
      <c r="X149" s="2">
        <v>13.041399999999999</v>
      </c>
      <c r="Y149" s="2">
        <f t="shared" si="4"/>
        <v>3.7874322647788476E-3</v>
      </c>
    </row>
    <row r="150" spans="23:25" x14ac:dyDescent="0.25">
      <c r="W150" s="3">
        <v>42822</v>
      </c>
      <c r="X150" s="2">
        <v>12.992100000000001</v>
      </c>
      <c r="Y150" s="2">
        <f t="shared" si="4"/>
        <v>1.9539886744497009E-2</v>
      </c>
    </row>
    <row r="151" spans="23:25" x14ac:dyDescent="0.25">
      <c r="W151" s="3">
        <v>42821</v>
      </c>
      <c r="X151" s="2">
        <v>12.7407</v>
      </c>
      <c r="Y151" s="2">
        <f t="shared" si="4"/>
        <v>2.4415193791958202E-2</v>
      </c>
    </row>
    <row r="152" spans="23:25" x14ac:dyDescent="0.25">
      <c r="W152" s="3">
        <v>42818</v>
      </c>
      <c r="X152" s="2">
        <v>12.433400000000001</v>
      </c>
      <c r="Y152" s="2">
        <f t="shared" si="4"/>
        <v>-1.8802586474977788E-3</v>
      </c>
    </row>
    <row r="153" spans="23:25" x14ac:dyDescent="0.25">
      <c r="W153" s="3">
        <v>42817</v>
      </c>
      <c r="X153" s="2">
        <v>12.456799999999999</v>
      </c>
      <c r="Y153" s="2">
        <f t="shared" si="4"/>
        <v>-8.696263001607675E-3</v>
      </c>
    </row>
    <row r="154" spans="23:25" x14ac:dyDescent="0.25">
      <c r="W154" s="3">
        <v>42816</v>
      </c>
      <c r="X154" s="2">
        <v>12.5656</v>
      </c>
      <c r="Y154" s="2">
        <f t="shared" si="4"/>
        <v>-9.1576602085496183E-3</v>
      </c>
    </row>
    <row r="155" spans="23:25" x14ac:dyDescent="0.25">
      <c r="W155" s="3">
        <v>42815</v>
      </c>
      <c r="X155" s="2">
        <v>12.6812</v>
      </c>
      <c r="Y155" s="2">
        <f t="shared" si="4"/>
        <v>2.8270690770770021E-3</v>
      </c>
    </row>
    <row r="156" spans="23:25" x14ac:dyDescent="0.25">
      <c r="W156" s="3">
        <v>42814</v>
      </c>
      <c r="X156" s="2">
        <v>12.6454</v>
      </c>
      <c r="Y156" s="2">
        <f t="shared" si="4"/>
        <v>-6.4400656121116409E-3</v>
      </c>
    </row>
    <row r="157" spans="23:25" x14ac:dyDescent="0.25">
      <c r="W157" s="3">
        <v>42811</v>
      </c>
      <c r="X157" s="2">
        <v>12.7271</v>
      </c>
      <c r="Y157" s="2">
        <f t="shared" si="4"/>
        <v>-3.0439752056930927E-3</v>
      </c>
    </row>
    <row r="158" spans="23:25" x14ac:dyDescent="0.25">
      <c r="W158" s="3">
        <v>42810</v>
      </c>
      <c r="X158" s="2">
        <v>12.7659</v>
      </c>
      <c r="Y158" s="2">
        <f t="shared" si="4"/>
        <v>-1.8313303390192638E-3</v>
      </c>
    </row>
    <row r="159" spans="23:25" x14ac:dyDescent="0.25">
      <c r="W159" s="3">
        <v>42809</v>
      </c>
      <c r="X159" s="2">
        <v>12.789300000000001</v>
      </c>
      <c r="Y159" s="2">
        <f t="shared" si="4"/>
        <v>-2.8215835414347284E-2</v>
      </c>
    </row>
    <row r="160" spans="23:25" x14ac:dyDescent="0.25">
      <c r="W160" s="3">
        <v>42808</v>
      </c>
      <c r="X160" s="2">
        <v>13.1553</v>
      </c>
      <c r="Y160" s="2">
        <f t="shared" si="4"/>
        <v>1.3463712769421227E-3</v>
      </c>
    </row>
    <row r="161" spans="23:25" x14ac:dyDescent="0.25">
      <c r="W161" s="3">
        <v>42807</v>
      </c>
      <c r="X161" s="2">
        <v>13.137600000000001</v>
      </c>
      <c r="Y161" s="2">
        <f t="shared" si="4"/>
        <v>-3.1159539122658955E-3</v>
      </c>
    </row>
    <row r="162" spans="23:25" x14ac:dyDescent="0.25">
      <c r="W162" s="3">
        <v>42804</v>
      </c>
      <c r="X162" s="2">
        <v>13.178599999999999</v>
      </c>
      <c r="Y162" s="2">
        <f t="shared" si="4"/>
        <v>-1.1692863361176073E-2</v>
      </c>
    </row>
    <row r="163" spans="23:25" x14ac:dyDescent="0.25">
      <c r="W163" s="3">
        <v>42803</v>
      </c>
      <c r="X163" s="2">
        <v>13.333600000000001</v>
      </c>
      <c r="Y163" s="2">
        <f t="shared" si="4"/>
        <v>1.5288471931291079E-2</v>
      </c>
    </row>
    <row r="164" spans="23:25" x14ac:dyDescent="0.25">
      <c r="W164" s="3">
        <v>42802</v>
      </c>
      <c r="X164" s="2">
        <v>13.1313</v>
      </c>
      <c r="Y164" s="2">
        <f t="shared" si="4"/>
        <v>1.2128418725662693E-2</v>
      </c>
    </row>
    <row r="165" spans="23:25" x14ac:dyDescent="0.25">
      <c r="W165" s="3">
        <v>42801</v>
      </c>
      <c r="X165" s="2">
        <v>12.973000000000001</v>
      </c>
      <c r="Y165" s="2">
        <f t="shared" si="4"/>
        <v>-3.6163621915477223E-3</v>
      </c>
    </row>
    <row r="166" spans="23:25" x14ac:dyDescent="0.25">
      <c r="W166" s="3">
        <v>42800</v>
      </c>
      <c r="X166" s="2">
        <v>13.02</v>
      </c>
      <c r="Y166" s="2">
        <f t="shared" si="4"/>
        <v>-5.7587102080948211E-4</v>
      </c>
    </row>
    <row r="167" spans="23:25" x14ac:dyDescent="0.25">
      <c r="W167" s="3">
        <v>42797</v>
      </c>
      <c r="X167" s="2">
        <v>13.0275</v>
      </c>
      <c r="Y167" s="2">
        <f t="shared" si="4"/>
        <v>-9.8534252761763048E-3</v>
      </c>
    </row>
    <row r="168" spans="23:25" x14ac:dyDescent="0.25">
      <c r="W168" s="3">
        <v>42796</v>
      </c>
      <c r="X168" s="2">
        <v>13.156499999999999</v>
      </c>
      <c r="Y168" s="2">
        <f t="shared" si="4"/>
        <v>9.9455423570511212E-3</v>
      </c>
    </row>
    <row r="169" spans="23:25" x14ac:dyDescent="0.25">
      <c r="W169" s="3">
        <v>42795</v>
      </c>
      <c r="X169" s="2">
        <v>13.026300000000001</v>
      </c>
      <c r="Y169" s="2">
        <f t="shared" si="4"/>
        <v>-7.815048874760441E-3</v>
      </c>
    </row>
    <row r="170" spans="23:25" x14ac:dyDescent="0.25">
      <c r="W170" s="3">
        <v>42794</v>
      </c>
      <c r="X170" s="2">
        <v>13.128500000000001</v>
      </c>
      <c r="Y170" s="2">
        <f t="shared" si="4"/>
        <v>9.0978931236821749E-3</v>
      </c>
    </row>
    <row r="171" spans="23:25" x14ac:dyDescent="0.25">
      <c r="W171" s="3">
        <v>42793</v>
      </c>
      <c r="X171" s="2">
        <v>13.009600000000001</v>
      </c>
      <c r="Y171" s="2">
        <f t="shared" si="4"/>
        <v>4.452771845961415E-3</v>
      </c>
    </row>
    <row r="172" spans="23:25" x14ac:dyDescent="0.25">
      <c r="W172" s="3">
        <v>42790</v>
      </c>
      <c r="X172" s="2">
        <v>12.9518</v>
      </c>
      <c r="Y172" s="2">
        <f t="shared" si="4"/>
        <v>6.180364935392626E-3</v>
      </c>
    </row>
    <row r="173" spans="23:25" x14ac:dyDescent="0.25">
      <c r="W173" s="3">
        <v>42789</v>
      </c>
      <c r="X173" s="2">
        <v>12.872</v>
      </c>
      <c r="Y173" s="2">
        <f t="shared" si="4"/>
        <v>-7.8544057424570594E-3</v>
      </c>
    </row>
    <row r="174" spans="23:25" x14ac:dyDescent="0.25">
      <c r="W174" s="3">
        <v>42788</v>
      </c>
      <c r="X174" s="2">
        <v>12.9735</v>
      </c>
      <c r="Y174" s="2">
        <f t="shared" si="4"/>
        <v>-1.2660869252703238E-2</v>
      </c>
    </row>
    <row r="175" spans="23:25" x14ac:dyDescent="0.25">
      <c r="W175" s="3">
        <v>42787</v>
      </c>
      <c r="X175" s="2">
        <v>13.1388</v>
      </c>
      <c r="Y175" s="2">
        <f t="shared" si="4"/>
        <v>7.1647660965507756E-3</v>
      </c>
    </row>
    <row r="176" spans="23:25" x14ac:dyDescent="0.25">
      <c r="W176" s="3">
        <v>42786</v>
      </c>
      <c r="X176" s="2">
        <v>13.045</v>
      </c>
      <c r="Y176" s="2">
        <f t="shared" si="4"/>
        <v>5.2140842795804824E-4</v>
      </c>
    </row>
    <row r="177" spans="23:25" x14ac:dyDescent="0.25">
      <c r="W177" s="3">
        <v>42783</v>
      </c>
      <c r="X177" s="2">
        <v>13.0382</v>
      </c>
      <c r="Y177" s="2">
        <f t="shared" si="4"/>
        <v>4.2192636860195423E-4</v>
      </c>
    </row>
    <row r="178" spans="23:25" x14ac:dyDescent="0.25">
      <c r="W178" s="3">
        <v>42782</v>
      </c>
      <c r="X178" s="2">
        <v>13.0327</v>
      </c>
      <c r="Y178" s="2">
        <f t="shared" si="4"/>
        <v>8.9792463458125554E-3</v>
      </c>
    </row>
    <row r="179" spans="23:25" x14ac:dyDescent="0.25">
      <c r="W179" s="3">
        <v>42781</v>
      </c>
      <c r="X179" s="2">
        <v>12.9162</v>
      </c>
      <c r="Y179" s="2">
        <f t="shared" si="4"/>
        <v>-1.4534391092976507E-2</v>
      </c>
    </row>
    <row r="180" spans="23:25" x14ac:dyDescent="0.25">
      <c r="W180" s="3">
        <v>42780</v>
      </c>
      <c r="X180" s="2">
        <v>13.1053</v>
      </c>
      <c r="Y180" s="2">
        <f t="shared" si="4"/>
        <v>-1.7367930003946729E-2</v>
      </c>
    </row>
    <row r="181" spans="23:25" x14ac:dyDescent="0.25">
      <c r="W181" s="3">
        <v>42779</v>
      </c>
      <c r="X181" s="2">
        <v>13.334899999999999</v>
      </c>
      <c r="Y181" s="2">
        <f t="shared" si="4"/>
        <v>-1.1997870392409537E-4</v>
      </c>
    </row>
    <row r="182" spans="23:25" x14ac:dyDescent="0.25">
      <c r="W182" s="3">
        <v>42776</v>
      </c>
      <c r="X182" s="2">
        <v>13.336500000000001</v>
      </c>
      <c r="Y182" s="2">
        <f t="shared" si="4"/>
        <v>-5.0112296343280084E-3</v>
      </c>
    </row>
    <row r="183" spans="23:25" x14ac:dyDescent="0.25">
      <c r="W183" s="3">
        <v>42775</v>
      </c>
      <c r="X183" s="2">
        <v>13.403499999999999</v>
      </c>
      <c r="Y183" s="2">
        <f t="shared" si="4"/>
        <v>-7.7561587039532667E-4</v>
      </c>
    </row>
    <row r="184" spans="23:25" x14ac:dyDescent="0.25">
      <c r="W184" s="3">
        <v>42774</v>
      </c>
      <c r="X184" s="2">
        <v>13.4139</v>
      </c>
      <c r="Y184" s="2">
        <f t="shared" si="4"/>
        <v>-2.7024930738786357E-3</v>
      </c>
    </row>
    <row r="185" spans="23:25" x14ac:dyDescent="0.25">
      <c r="W185" s="3">
        <v>42773</v>
      </c>
      <c r="X185" s="2">
        <v>13.450200000000001</v>
      </c>
      <c r="Y185" s="2">
        <f t="shared" si="4"/>
        <v>9.97508915581591E-3</v>
      </c>
    </row>
    <row r="186" spans="23:25" x14ac:dyDescent="0.25">
      <c r="W186" s="3">
        <v>42772</v>
      </c>
      <c r="X186" s="2">
        <v>13.316700000000001</v>
      </c>
      <c r="Y186" s="2">
        <f t="shared" si="4"/>
        <v>3.7617504880124585E-3</v>
      </c>
    </row>
    <row r="187" spans="23:25" x14ac:dyDescent="0.25">
      <c r="W187" s="3">
        <v>42769</v>
      </c>
      <c r="X187" s="2">
        <v>13.2667</v>
      </c>
      <c r="Y187" s="2">
        <f t="shared" si="4"/>
        <v>-9.960256645926438E-3</v>
      </c>
    </row>
    <row r="188" spans="23:25" x14ac:dyDescent="0.25">
      <c r="W188" s="3">
        <v>42768</v>
      </c>
      <c r="X188" s="2">
        <v>13.3995</v>
      </c>
      <c r="Y188" s="2">
        <f t="shared" si="4"/>
        <v>-5.3886418417050221E-3</v>
      </c>
    </row>
    <row r="189" spans="23:25" x14ac:dyDescent="0.25">
      <c r="W189" s="3">
        <v>42767</v>
      </c>
      <c r="X189" s="2">
        <v>13.4719</v>
      </c>
      <c r="Y189" s="2">
        <f t="shared" si="4"/>
        <v>-2.5234532849740979E-4</v>
      </c>
    </row>
    <row r="190" spans="23:25" x14ac:dyDescent="0.25">
      <c r="W190" s="3">
        <v>42766</v>
      </c>
      <c r="X190" s="2">
        <v>13.475300000000001</v>
      </c>
      <c r="Y190" s="2">
        <f t="shared" si="4"/>
        <v>-2.2756511545813443E-3</v>
      </c>
    </row>
    <row r="191" spans="23:25" x14ac:dyDescent="0.25">
      <c r="W191" s="3">
        <v>42765</v>
      </c>
      <c r="X191" s="2">
        <v>13.506</v>
      </c>
      <c r="Y191" s="2">
        <f t="shared" si="4"/>
        <v>2.3943939652148064E-3</v>
      </c>
    </row>
    <row r="192" spans="23:25" x14ac:dyDescent="0.25">
      <c r="W192" s="3">
        <v>42762</v>
      </c>
      <c r="X192" s="2">
        <v>13.473700000000001</v>
      </c>
      <c r="Y192" s="2">
        <f t="shared" si="4"/>
        <v>8.5118949289746705E-3</v>
      </c>
    </row>
    <row r="193" spans="23:25" x14ac:dyDescent="0.25">
      <c r="W193" s="3">
        <v>42761</v>
      </c>
      <c r="X193" s="2">
        <v>13.359500000000001</v>
      </c>
      <c r="Y193" s="2">
        <f t="shared" si="4"/>
        <v>8.8719051154121584E-3</v>
      </c>
    </row>
    <row r="194" spans="23:25" x14ac:dyDescent="0.25">
      <c r="W194" s="3">
        <v>42760</v>
      </c>
      <c r="X194" s="2">
        <v>13.2415</v>
      </c>
      <c r="Y194" s="2">
        <f t="shared" si="4"/>
        <v>-1.0741483883130081E-2</v>
      </c>
    </row>
    <row r="195" spans="23:25" x14ac:dyDescent="0.25">
      <c r="W195" s="3">
        <v>42759</v>
      </c>
      <c r="X195" s="2">
        <v>13.384499999999999</v>
      </c>
      <c r="Y195" s="2">
        <f t="shared" si="4"/>
        <v>-7.5844492349019573E-3</v>
      </c>
    </row>
    <row r="196" spans="23:25" x14ac:dyDescent="0.25">
      <c r="W196" s="3">
        <v>42758</v>
      </c>
      <c r="X196" s="2">
        <v>13.4864</v>
      </c>
      <c r="Y196" s="2">
        <f t="shared" si="4"/>
        <v>-8.285076005648484E-3</v>
      </c>
    </row>
    <row r="197" spans="23:25" x14ac:dyDescent="0.25">
      <c r="W197" s="3">
        <v>42755</v>
      </c>
      <c r="X197" s="2">
        <v>13.598599999999999</v>
      </c>
      <c r="Y197" s="2">
        <f t="shared" si="4"/>
        <v>2.8425637544796829E-3</v>
      </c>
    </row>
    <row r="198" spans="23:25" x14ac:dyDescent="0.25">
      <c r="W198" s="3">
        <v>42754</v>
      </c>
      <c r="X198" s="2">
        <v>13.56</v>
      </c>
      <c r="Y198" s="2">
        <f t="shared" ref="Y198:Y261" si="5">LN(X198/X199)</f>
        <v>-5.3323653058300101E-3</v>
      </c>
    </row>
    <row r="199" spans="23:25" x14ac:dyDescent="0.25">
      <c r="W199" s="3">
        <v>42753</v>
      </c>
      <c r="X199" s="2">
        <v>13.6325</v>
      </c>
      <c r="Y199" s="2">
        <f t="shared" si="5"/>
        <v>1.2162421789618502E-2</v>
      </c>
    </row>
    <row r="200" spans="23:25" x14ac:dyDescent="0.25">
      <c r="W200" s="3">
        <v>42752</v>
      </c>
      <c r="X200" s="2">
        <v>13.467700000000001</v>
      </c>
      <c r="Y200" s="2">
        <f t="shared" si="5"/>
        <v>-1.5121545587835794E-2</v>
      </c>
    </row>
    <row r="201" spans="23:25" x14ac:dyDescent="0.25">
      <c r="W201" s="3">
        <v>42751</v>
      </c>
      <c r="X201" s="2">
        <v>13.6729</v>
      </c>
      <c r="Y201" s="2">
        <f t="shared" si="5"/>
        <v>1.1563798926537791E-2</v>
      </c>
    </row>
    <row r="202" spans="23:25" x14ac:dyDescent="0.25">
      <c r="W202" s="3">
        <v>42748</v>
      </c>
      <c r="X202" s="2">
        <v>13.515700000000001</v>
      </c>
      <c r="Y202" s="2">
        <f t="shared" si="5"/>
        <v>6.2909608371667703E-4</v>
      </c>
    </row>
    <row r="203" spans="23:25" x14ac:dyDescent="0.25">
      <c r="W203" s="3">
        <v>42747</v>
      </c>
      <c r="X203" s="2">
        <v>13.507199999999999</v>
      </c>
      <c r="Y203" s="2">
        <f t="shared" si="5"/>
        <v>-1.7444969611838033E-2</v>
      </c>
    </row>
    <row r="204" spans="23:25" x14ac:dyDescent="0.25">
      <c r="W204" s="3">
        <v>42746</v>
      </c>
      <c r="X204" s="2">
        <v>13.744899999999999</v>
      </c>
      <c r="Y204" s="2">
        <f t="shared" si="5"/>
        <v>2.2556363718777804E-4</v>
      </c>
    </row>
    <row r="205" spans="23:25" x14ac:dyDescent="0.25">
      <c r="W205" s="3">
        <v>42745</v>
      </c>
      <c r="X205" s="2">
        <v>13.7418</v>
      </c>
      <c r="Y205" s="2">
        <f t="shared" si="5"/>
        <v>5.0484524172867895E-3</v>
      </c>
    </row>
    <row r="206" spans="23:25" x14ac:dyDescent="0.25">
      <c r="W206" s="3">
        <v>42744</v>
      </c>
      <c r="X206" s="2">
        <v>13.672599999999999</v>
      </c>
      <c r="Y206" s="2">
        <f t="shared" si="5"/>
        <v>-6.3429321518158671E-3</v>
      </c>
    </row>
    <row r="207" spans="23:25" x14ac:dyDescent="0.25">
      <c r="W207" s="3">
        <v>42741</v>
      </c>
      <c r="X207" s="2">
        <v>13.759600000000001</v>
      </c>
      <c r="Y207" s="2">
        <f t="shared" si="5"/>
        <v>1.3440600350319225E-2</v>
      </c>
    </row>
    <row r="208" spans="23:25" x14ac:dyDescent="0.25">
      <c r="W208" s="3">
        <v>42740</v>
      </c>
      <c r="X208" s="2">
        <v>13.575900000000001</v>
      </c>
      <c r="Y208" s="2">
        <f t="shared" si="5"/>
        <v>-2.8172037124611477E-3</v>
      </c>
    </row>
    <row r="209" spans="23:25" x14ac:dyDescent="0.25">
      <c r="W209" s="3">
        <v>42739</v>
      </c>
      <c r="X209" s="2">
        <v>13.6142</v>
      </c>
      <c r="Y209" s="2">
        <f t="shared" si="5"/>
        <v>-1.593644709932682E-2</v>
      </c>
    </row>
    <row r="210" spans="23:25" x14ac:dyDescent="0.25">
      <c r="W210" s="3">
        <v>42738</v>
      </c>
      <c r="X210" s="2">
        <v>13.8329</v>
      </c>
      <c r="Y210" s="2">
        <f t="shared" si="5"/>
        <v>7.0952125861358985E-3</v>
      </c>
    </row>
    <row r="211" spans="23:25" x14ac:dyDescent="0.25">
      <c r="W211" s="3">
        <v>42737</v>
      </c>
      <c r="X211" s="2">
        <v>13.735099999999999</v>
      </c>
      <c r="Y211" s="2">
        <f t="shared" si="5"/>
        <v>-3.639645975422514E-4</v>
      </c>
    </row>
    <row r="212" spans="23:25" x14ac:dyDescent="0.25">
      <c r="W212" s="3">
        <v>42734</v>
      </c>
      <c r="X212" s="2">
        <v>13.7401</v>
      </c>
      <c r="Y212" s="2">
        <f t="shared" si="5"/>
        <v>9.1317490897669332E-3</v>
      </c>
    </row>
    <row r="213" spans="23:25" x14ac:dyDescent="0.25">
      <c r="W213" s="3">
        <v>42733</v>
      </c>
      <c r="X213" s="2">
        <v>13.6152</v>
      </c>
      <c r="Y213" s="2">
        <f t="shared" si="5"/>
        <v>-1.7596487822965412E-2</v>
      </c>
    </row>
    <row r="214" spans="23:25" x14ac:dyDescent="0.25">
      <c r="W214" s="3">
        <v>42732</v>
      </c>
      <c r="X214" s="2">
        <v>13.8569</v>
      </c>
      <c r="Y214" s="2">
        <f t="shared" si="5"/>
        <v>-5.0604590410756722E-3</v>
      </c>
    </row>
    <row r="215" spans="23:25" x14ac:dyDescent="0.25">
      <c r="W215" s="3">
        <v>42731</v>
      </c>
      <c r="X215" s="2">
        <v>13.927199999999999</v>
      </c>
      <c r="Y215" s="2">
        <f t="shared" si="5"/>
        <v>-6.0132472234518579E-3</v>
      </c>
    </row>
    <row r="216" spans="23:25" x14ac:dyDescent="0.25">
      <c r="W216" s="3">
        <v>42730</v>
      </c>
      <c r="X216" s="2">
        <v>14.011200000000001</v>
      </c>
      <c r="Y216" s="2">
        <f t="shared" si="5"/>
        <v>9.4254751847517248E-4</v>
      </c>
    </row>
    <row r="217" spans="23:25" x14ac:dyDescent="0.25">
      <c r="W217" s="3">
        <v>42727</v>
      </c>
      <c r="X217" s="2">
        <v>13.997999999999999</v>
      </c>
      <c r="Y217" s="2">
        <f t="shared" si="5"/>
        <v>-3.0457926373283215E-3</v>
      </c>
    </row>
    <row r="218" spans="23:25" x14ac:dyDescent="0.25">
      <c r="W218" s="3">
        <v>42726</v>
      </c>
      <c r="X218" s="2">
        <v>14.040699999999999</v>
      </c>
      <c r="Y218" s="2">
        <f t="shared" si="5"/>
        <v>2.7243698028258539E-3</v>
      </c>
    </row>
    <row r="219" spans="23:25" x14ac:dyDescent="0.25">
      <c r="W219" s="3">
        <v>42725</v>
      </c>
      <c r="X219" s="2">
        <v>14.0025</v>
      </c>
      <c r="Y219" s="2">
        <f t="shared" si="5"/>
        <v>3.4999875357734334E-4</v>
      </c>
    </row>
    <row r="220" spans="23:25" x14ac:dyDescent="0.25">
      <c r="W220" s="3">
        <v>42724</v>
      </c>
      <c r="X220" s="2">
        <v>13.9976</v>
      </c>
      <c r="Y220" s="2">
        <f t="shared" si="5"/>
        <v>-1.0058122872390883E-2</v>
      </c>
    </row>
    <row r="221" spans="23:25" x14ac:dyDescent="0.25">
      <c r="W221" s="3">
        <v>42723</v>
      </c>
      <c r="X221" s="2">
        <v>14.139099999999999</v>
      </c>
      <c r="Y221" s="2">
        <f t="shared" si="5"/>
        <v>7.5679413864465517E-3</v>
      </c>
    </row>
    <row r="222" spans="23:25" x14ac:dyDescent="0.25">
      <c r="W222" s="3">
        <v>42720</v>
      </c>
      <c r="X222" s="2">
        <v>14.032500000000001</v>
      </c>
      <c r="Y222" s="2">
        <f t="shared" si="5"/>
        <v>4.4996861865321319E-3</v>
      </c>
    </row>
    <row r="223" spans="23:25" x14ac:dyDescent="0.25">
      <c r="W223" s="3">
        <v>42719</v>
      </c>
      <c r="X223" s="2">
        <v>13.9695</v>
      </c>
      <c r="Y223" s="2">
        <f t="shared" si="5"/>
        <v>2.6880291439302971E-3</v>
      </c>
    </row>
    <row r="224" spans="23:25" x14ac:dyDescent="0.25">
      <c r="W224" s="3">
        <v>42718</v>
      </c>
      <c r="X224" s="2">
        <v>13.932</v>
      </c>
      <c r="Y224" s="2">
        <f t="shared" si="5"/>
        <v>2.3141096458221051E-2</v>
      </c>
    </row>
    <row r="225" spans="23:25" x14ac:dyDescent="0.25">
      <c r="W225" s="3">
        <v>42717</v>
      </c>
      <c r="X225" s="2">
        <v>13.613300000000001</v>
      </c>
      <c r="Y225" s="2">
        <f t="shared" si="5"/>
        <v>-1.2487008018920829E-4</v>
      </c>
    </row>
    <row r="226" spans="23:25" x14ac:dyDescent="0.25">
      <c r="W226" s="3">
        <v>42716</v>
      </c>
      <c r="X226" s="2">
        <v>13.615</v>
      </c>
      <c r="Y226" s="2">
        <f t="shared" si="5"/>
        <v>-1.3206568948871499E-2</v>
      </c>
    </row>
    <row r="227" spans="23:25" x14ac:dyDescent="0.25">
      <c r="W227" s="3">
        <v>42713</v>
      </c>
      <c r="X227" s="2">
        <v>13.795999999999999</v>
      </c>
      <c r="Y227" s="2">
        <f t="shared" si="5"/>
        <v>1.021435526673823E-2</v>
      </c>
    </row>
    <row r="228" spans="23:25" x14ac:dyDescent="0.25">
      <c r="W228" s="3">
        <v>42712</v>
      </c>
      <c r="X228" s="2">
        <v>13.655799999999999</v>
      </c>
      <c r="Y228" s="2">
        <f t="shared" si="5"/>
        <v>1.334306542349999E-2</v>
      </c>
    </row>
    <row r="229" spans="23:25" x14ac:dyDescent="0.25">
      <c r="W229" s="3">
        <v>42711</v>
      </c>
      <c r="X229" s="2">
        <v>13.4748</v>
      </c>
      <c r="Y229" s="2">
        <f t="shared" si="5"/>
        <v>-1.263982021101431E-2</v>
      </c>
    </row>
    <row r="230" spans="23:25" x14ac:dyDescent="0.25">
      <c r="W230" s="3">
        <v>42710</v>
      </c>
      <c r="X230" s="2">
        <v>13.6462</v>
      </c>
      <c r="Y230" s="2">
        <f t="shared" si="5"/>
        <v>-5.8526059832768257E-3</v>
      </c>
    </row>
    <row r="231" spans="23:25" x14ac:dyDescent="0.25">
      <c r="W231" s="3">
        <v>42709</v>
      </c>
      <c r="X231" s="2">
        <v>13.7263</v>
      </c>
      <c r="Y231" s="2">
        <f t="shared" si="5"/>
        <v>-5.5070539202796403E-3</v>
      </c>
    </row>
    <row r="232" spans="23:25" x14ac:dyDescent="0.25">
      <c r="W232" s="3">
        <v>42706</v>
      </c>
      <c r="X232" s="2">
        <v>13.802099999999999</v>
      </c>
      <c r="Y232" s="2">
        <f t="shared" si="5"/>
        <v>-2.1822018473919531E-2</v>
      </c>
    </row>
    <row r="233" spans="23:25" x14ac:dyDescent="0.25">
      <c r="W233" s="3">
        <v>42705</v>
      </c>
      <c r="X233" s="2">
        <v>14.1066</v>
      </c>
      <c r="Y233" s="2">
        <f t="shared" si="5"/>
        <v>8.9359806801583559E-4</v>
      </c>
    </row>
    <row r="234" spans="23:25" x14ac:dyDescent="0.25">
      <c r="W234" s="3">
        <v>42704</v>
      </c>
      <c r="X234" s="2">
        <v>14.093999999999999</v>
      </c>
      <c r="Y234" s="2">
        <f t="shared" si="5"/>
        <v>1.5170545237167108E-2</v>
      </c>
    </row>
    <row r="235" spans="23:25" x14ac:dyDescent="0.25">
      <c r="W235" s="3">
        <v>42703</v>
      </c>
      <c r="X235" s="2">
        <v>13.8818</v>
      </c>
      <c r="Y235" s="2">
        <f t="shared" si="5"/>
        <v>1.0995409887783851E-2</v>
      </c>
    </row>
    <row r="236" spans="23:25" x14ac:dyDescent="0.25">
      <c r="W236" s="3">
        <v>42702</v>
      </c>
      <c r="X236" s="2">
        <v>13.73</v>
      </c>
      <c r="Y236" s="2">
        <f t="shared" si="5"/>
        <v>-2.7300546084842836E-2</v>
      </c>
    </row>
    <row r="237" spans="23:25" x14ac:dyDescent="0.25">
      <c r="W237" s="3">
        <v>42699</v>
      </c>
      <c r="X237" s="2">
        <v>14.11</v>
      </c>
      <c r="Y237" s="2">
        <f t="shared" si="5"/>
        <v>-2.7884544986436031E-3</v>
      </c>
    </row>
    <row r="238" spans="23:25" x14ac:dyDescent="0.25">
      <c r="W238" s="3">
        <v>42698</v>
      </c>
      <c r="X238" s="2">
        <v>14.1494</v>
      </c>
      <c r="Y238" s="2">
        <f t="shared" si="5"/>
        <v>-5.6537901610805286E-5</v>
      </c>
    </row>
    <row r="239" spans="23:25" x14ac:dyDescent="0.25">
      <c r="W239" s="3">
        <v>42697</v>
      </c>
      <c r="X239" s="2">
        <v>14.1502</v>
      </c>
      <c r="Y239" s="2">
        <f t="shared" si="5"/>
        <v>4.5402627194781886E-3</v>
      </c>
    </row>
    <row r="240" spans="23:25" x14ac:dyDescent="0.25">
      <c r="W240" s="3">
        <v>42696</v>
      </c>
      <c r="X240" s="2">
        <v>14.0861</v>
      </c>
      <c r="Y240" s="2">
        <f t="shared" si="5"/>
        <v>-1.147016072870913E-2</v>
      </c>
    </row>
    <row r="241" spans="23:25" x14ac:dyDescent="0.25">
      <c r="W241" s="3">
        <v>42695</v>
      </c>
      <c r="X241" s="2">
        <v>14.2486</v>
      </c>
      <c r="Y241" s="2">
        <f t="shared" si="5"/>
        <v>-1.2110029826325867E-2</v>
      </c>
    </row>
    <row r="242" spans="23:25" x14ac:dyDescent="0.25">
      <c r="W242" s="3">
        <v>42692</v>
      </c>
      <c r="X242" s="2">
        <v>14.4222</v>
      </c>
      <c r="Y242" s="2">
        <f t="shared" si="5"/>
        <v>-1.3866548361009324E-4</v>
      </c>
    </row>
    <row r="243" spans="23:25" x14ac:dyDescent="0.25">
      <c r="W243" s="3">
        <v>42691</v>
      </c>
      <c r="X243" s="2">
        <v>14.424200000000001</v>
      </c>
      <c r="Y243" s="2">
        <f t="shared" si="5"/>
        <v>8.1164869661944396E-3</v>
      </c>
    </row>
    <row r="244" spans="23:25" x14ac:dyDescent="0.25">
      <c r="W244" s="3">
        <v>42690</v>
      </c>
      <c r="X244" s="2">
        <v>14.307600000000001</v>
      </c>
      <c r="Y244" s="2">
        <f t="shared" si="5"/>
        <v>9.2263625026019046E-3</v>
      </c>
    </row>
    <row r="245" spans="23:25" x14ac:dyDescent="0.25">
      <c r="W245" s="3">
        <v>42689</v>
      </c>
      <c r="X245" s="2">
        <v>14.1762</v>
      </c>
      <c r="Y245" s="2">
        <f t="shared" si="5"/>
        <v>-1.7841886061306638E-2</v>
      </c>
    </row>
    <row r="246" spans="23:25" x14ac:dyDescent="0.25">
      <c r="W246" s="3">
        <v>42688</v>
      </c>
      <c r="X246" s="2">
        <v>14.4314</v>
      </c>
      <c r="Y246" s="2">
        <f t="shared" si="5"/>
        <v>6.6883370725853838E-3</v>
      </c>
    </row>
    <row r="247" spans="23:25" x14ac:dyDescent="0.25">
      <c r="W247" s="3">
        <v>42685</v>
      </c>
      <c r="X247" s="2">
        <v>14.3352</v>
      </c>
      <c r="Y247" s="2">
        <f t="shared" si="5"/>
        <v>1.5005429685495361E-2</v>
      </c>
    </row>
    <row r="248" spans="23:25" x14ac:dyDescent="0.25">
      <c r="W248" s="3">
        <v>42684</v>
      </c>
      <c r="X248" s="2">
        <v>14.121700000000001</v>
      </c>
      <c r="Y248" s="2">
        <f t="shared" si="5"/>
        <v>4.9053269088727737E-2</v>
      </c>
    </row>
    <row r="249" spans="23:25" x14ac:dyDescent="0.25">
      <c r="W249" s="3">
        <v>42683</v>
      </c>
      <c r="X249" s="2">
        <v>13.4457</v>
      </c>
      <c r="Y249" s="2">
        <f t="shared" si="5"/>
        <v>1.9458189867952815E-2</v>
      </c>
    </row>
    <row r="250" spans="23:25" x14ac:dyDescent="0.25">
      <c r="W250" s="3">
        <v>42682</v>
      </c>
      <c r="X250" s="2">
        <v>13.1866</v>
      </c>
      <c r="Y250" s="2">
        <f t="shared" si="5"/>
        <v>-1.3236146518139374E-2</v>
      </c>
    </row>
    <row r="251" spans="23:25" x14ac:dyDescent="0.25">
      <c r="W251" s="3">
        <v>42681</v>
      </c>
      <c r="X251" s="2">
        <v>13.362299999999999</v>
      </c>
      <c r="Y251" s="2">
        <f t="shared" si="5"/>
        <v>-1.6330165525353161E-2</v>
      </c>
    </row>
    <row r="252" spans="23:25" x14ac:dyDescent="0.25">
      <c r="W252" s="3">
        <v>42678</v>
      </c>
      <c r="X252" s="2">
        <v>13.5823</v>
      </c>
      <c r="Y252" s="2">
        <f t="shared" si="5"/>
        <v>8.6811749311167478E-3</v>
      </c>
    </row>
    <row r="253" spans="23:25" x14ac:dyDescent="0.25">
      <c r="W253" s="3">
        <v>42677</v>
      </c>
      <c r="X253" s="2">
        <v>13.4649</v>
      </c>
      <c r="Y253" s="2">
        <f t="shared" si="5"/>
        <v>1.4853544055829842E-5</v>
      </c>
    </row>
    <row r="254" spans="23:25" x14ac:dyDescent="0.25">
      <c r="W254" s="3">
        <v>42676</v>
      </c>
      <c r="X254" s="2">
        <v>13.464700000000001</v>
      </c>
      <c r="Y254" s="2">
        <f t="shared" si="5"/>
        <v>-1.0770107651222063E-2</v>
      </c>
    </row>
    <row r="255" spans="23:25" x14ac:dyDescent="0.25">
      <c r="W255" s="3">
        <v>42675</v>
      </c>
      <c r="X255" s="2">
        <v>13.6105</v>
      </c>
      <c r="Y255" s="2">
        <f t="shared" si="5"/>
        <v>1.0072229469453846E-2</v>
      </c>
    </row>
    <row r="256" spans="23:25" x14ac:dyDescent="0.25">
      <c r="W256" s="3">
        <v>42674</v>
      </c>
      <c r="X256" s="2">
        <v>13.4741</v>
      </c>
      <c r="Y256" s="2">
        <f t="shared" si="5"/>
        <v>-2.6446745012047489E-2</v>
      </c>
    </row>
    <row r="257" spans="23:25" x14ac:dyDescent="0.25">
      <c r="W257" s="3">
        <v>42671</v>
      </c>
      <c r="X257" s="2">
        <v>13.8352</v>
      </c>
      <c r="Y257" s="2">
        <f t="shared" si="5"/>
        <v>-2.8221386853522499E-3</v>
      </c>
    </row>
    <row r="258" spans="23:25" x14ac:dyDescent="0.25">
      <c r="W258" s="3">
        <v>42670</v>
      </c>
      <c r="X258" s="2">
        <v>13.8743</v>
      </c>
      <c r="Y258" s="2">
        <f t="shared" si="5"/>
        <v>-1.1741444682039418E-3</v>
      </c>
    </row>
    <row r="259" spans="23:25" x14ac:dyDescent="0.25">
      <c r="W259" s="3">
        <v>42669</v>
      </c>
      <c r="X259" s="2">
        <v>13.890599999999999</v>
      </c>
      <c r="Y259" s="2">
        <f t="shared" si="5"/>
        <v>9.8026879438680142E-3</v>
      </c>
    </row>
    <row r="260" spans="23:25" x14ac:dyDescent="0.25">
      <c r="W260" s="3">
        <v>42668</v>
      </c>
      <c r="X260" s="2">
        <v>13.755100000000001</v>
      </c>
      <c r="Y260" s="2">
        <f t="shared" si="5"/>
        <v>-1.1234286218663793E-2</v>
      </c>
    </row>
    <row r="261" spans="23:25" x14ac:dyDescent="0.25">
      <c r="W261" s="3">
        <v>42667</v>
      </c>
      <c r="X261" s="2">
        <v>13.910500000000001</v>
      </c>
      <c r="Y261" s="2">
        <f t="shared" si="5"/>
        <v>-5.3342254575646977E-3</v>
      </c>
    </row>
    <row r="262" spans="23:25" x14ac:dyDescent="0.25">
      <c r="W262" s="3">
        <v>42664</v>
      </c>
      <c r="X262" s="2">
        <v>13.9849</v>
      </c>
      <c r="Y262" s="2">
        <f t="shared" ref="Y262:Y325" si="6">LN(X262/X263)</f>
        <v>2.3768114680772167E-3</v>
      </c>
    </row>
    <row r="263" spans="23:25" x14ac:dyDescent="0.25">
      <c r="W263" s="3">
        <v>42663</v>
      </c>
      <c r="X263" s="2">
        <v>13.951700000000001</v>
      </c>
      <c r="Y263" s="2">
        <f t="shared" si="6"/>
        <v>8.4648059223033333E-3</v>
      </c>
    </row>
    <row r="264" spans="23:25" x14ac:dyDescent="0.25">
      <c r="W264" s="3">
        <v>42662</v>
      </c>
      <c r="X264" s="2">
        <v>13.834099999999999</v>
      </c>
      <c r="Y264" s="2">
        <f t="shared" si="6"/>
        <v>-4.4068980381008508E-3</v>
      </c>
    </row>
    <row r="265" spans="23:25" x14ac:dyDescent="0.25">
      <c r="W265" s="3">
        <v>42661</v>
      </c>
      <c r="X265" s="2">
        <v>13.895199999999999</v>
      </c>
      <c r="Y265" s="2">
        <f t="shared" si="6"/>
        <v>-1.8065154645296861E-2</v>
      </c>
    </row>
    <row r="266" spans="23:25" x14ac:dyDescent="0.25">
      <c r="W266" s="3">
        <v>42660</v>
      </c>
      <c r="X266" s="2">
        <v>14.1485</v>
      </c>
      <c r="Y266" s="2">
        <f t="shared" si="6"/>
        <v>-1.1922843904818166E-2</v>
      </c>
    </row>
    <row r="267" spans="23:25" x14ac:dyDescent="0.25">
      <c r="W267" s="3">
        <v>42657</v>
      </c>
      <c r="X267" s="2">
        <v>14.318199999999999</v>
      </c>
      <c r="Y267" s="2">
        <f t="shared" si="6"/>
        <v>4.6552574629769817E-3</v>
      </c>
    </row>
    <row r="268" spans="23:25" x14ac:dyDescent="0.25">
      <c r="W268" s="3">
        <v>42656</v>
      </c>
      <c r="X268" s="2">
        <v>14.2517</v>
      </c>
      <c r="Y268" s="2">
        <f t="shared" si="6"/>
        <v>1.5308131746219768E-3</v>
      </c>
    </row>
    <row r="269" spans="23:25" x14ac:dyDescent="0.25">
      <c r="W269" s="3">
        <v>42655</v>
      </c>
      <c r="X269" s="2">
        <v>14.229900000000001</v>
      </c>
      <c r="Y269" s="2">
        <f t="shared" si="6"/>
        <v>-9.7346829792141938E-3</v>
      </c>
    </row>
    <row r="270" spans="23:25" x14ac:dyDescent="0.25">
      <c r="W270" s="3">
        <v>42654</v>
      </c>
      <c r="X270" s="2">
        <v>14.3691</v>
      </c>
      <c r="Y270" s="2">
        <f t="shared" si="6"/>
        <v>3.9708823853000307E-2</v>
      </c>
    </row>
    <row r="271" spans="23:25" x14ac:dyDescent="0.25">
      <c r="W271" s="3">
        <v>42653</v>
      </c>
      <c r="X271" s="2">
        <v>13.809699999999999</v>
      </c>
      <c r="Y271" s="2">
        <f t="shared" si="6"/>
        <v>-4.5011762417901738E-3</v>
      </c>
    </row>
    <row r="272" spans="23:25" x14ac:dyDescent="0.25">
      <c r="W272" s="3">
        <v>42650</v>
      </c>
      <c r="X272" s="2">
        <v>13.872</v>
      </c>
      <c r="Y272" s="2">
        <f t="shared" si="6"/>
        <v>-8.9348768751935633E-4</v>
      </c>
    </row>
    <row r="273" spans="23:25" x14ac:dyDescent="0.25">
      <c r="W273" s="3">
        <v>42649</v>
      </c>
      <c r="X273" s="2">
        <v>13.884399999999999</v>
      </c>
      <c r="Y273" s="2">
        <f t="shared" si="6"/>
        <v>1.1998752809977385E-2</v>
      </c>
    </row>
    <row r="274" spans="23:25" x14ac:dyDescent="0.25">
      <c r="W274" s="3">
        <v>42648</v>
      </c>
      <c r="X274" s="2">
        <v>13.7188</v>
      </c>
      <c r="Y274" s="2">
        <f t="shared" si="6"/>
        <v>-8.0079127215004053E-3</v>
      </c>
    </row>
    <row r="275" spans="23:25" x14ac:dyDescent="0.25">
      <c r="W275" s="3">
        <v>42647</v>
      </c>
      <c r="X275" s="2">
        <v>13.8291</v>
      </c>
      <c r="Y275" s="2">
        <f t="shared" si="6"/>
        <v>1.6837636595821798E-2</v>
      </c>
    </row>
    <row r="276" spans="23:25" x14ac:dyDescent="0.25">
      <c r="W276" s="3">
        <v>42646</v>
      </c>
      <c r="X276" s="2">
        <v>13.5982</v>
      </c>
      <c r="Y276" s="2">
        <f t="shared" si="6"/>
        <v>-9.0993904005007425E-3</v>
      </c>
    </row>
    <row r="277" spans="23:25" x14ac:dyDescent="0.25">
      <c r="W277" s="3">
        <v>42643</v>
      </c>
      <c r="X277" s="2">
        <v>13.7225</v>
      </c>
      <c r="Y277" s="2">
        <f t="shared" si="6"/>
        <v>-1.2405876022427868E-2</v>
      </c>
    </row>
    <row r="278" spans="23:25" x14ac:dyDescent="0.25">
      <c r="W278" s="3">
        <v>42642</v>
      </c>
      <c r="X278" s="2">
        <v>13.893800000000001</v>
      </c>
      <c r="Y278" s="2">
        <f t="shared" si="6"/>
        <v>1.9998849169184985E-2</v>
      </c>
    </row>
    <row r="279" spans="23:25" x14ac:dyDescent="0.25">
      <c r="W279" s="3">
        <v>42641</v>
      </c>
      <c r="X279" s="2">
        <v>13.6187</v>
      </c>
      <c r="Y279" s="2">
        <f t="shared" si="6"/>
        <v>1.2293753149299119E-2</v>
      </c>
    </row>
    <row r="280" spans="23:25" x14ac:dyDescent="0.25">
      <c r="W280" s="3">
        <v>42640</v>
      </c>
      <c r="X280" s="2">
        <v>13.452299999999999</v>
      </c>
      <c r="Y280" s="2">
        <f t="shared" si="6"/>
        <v>-1.6777507080315075E-2</v>
      </c>
    </row>
    <row r="281" spans="23:25" x14ac:dyDescent="0.25">
      <c r="W281" s="3">
        <v>42639</v>
      </c>
      <c r="X281" s="2">
        <v>13.6799</v>
      </c>
      <c r="Y281" s="2">
        <f t="shared" si="6"/>
        <v>-2.7520776563384228E-3</v>
      </c>
    </row>
    <row r="282" spans="23:25" x14ac:dyDescent="0.25">
      <c r="W282" s="3">
        <v>42636</v>
      </c>
      <c r="X282" s="2">
        <v>13.717600000000001</v>
      </c>
      <c r="Y282" s="2">
        <f t="shared" si="6"/>
        <v>5.1526350355833514E-3</v>
      </c>
    </row>
    <row r="283" spans="23:25" x14ac:dyDescent="0.25">
      <c r="W283" s="3">
        <v>42635</v>
      </c>
      <c r="X283" s="2">
        <v>13.6471</v>
      </c>
      <c r="Y283" s="2">
        <f t="shared" si="6"/>
        <v>5.0835738494991291E-3</v>
      </c>
    </row>
    <row r="284" spans="23:25" x14ac:dyDescent="0.25">
      <c r="W284" s="3">
        <v>42634</v>
      </c>
      <c r="X284" s="2">
        <v>13.5779</v>
      </c>
      <c r="Y284" s="2">
        <f t="shared" si="6"/>
        <v>-2.4487990887846429E-2</v>
      </c>
    </row>
    <row r="285" spans="23:25" x14ac:dyDescent="0.25">
      <c r="W285" s="3">
        <v>42633</v>
      </c>
      <c r="X285" s="2">
        <v>13.9145</v>
      </c>
      <c r="Y285" s="2">
        <f t="shared" si="6"/>
        <v>-7.2823416133526416E-3</v>
      </c>
    </row>
    <row r="286" spans="23:25" x14ac:dyDescent="0.25">
      <c r="W286" s="3">
        <v>42632</v>
      </c>
      <c r="X286" s="2">
        <v>14.0162</v>
      </c>
      <c r="Y286" s="2">
        <f t="shared" si="6"/>
        <v>-1.1759751383183739E-2</v>
      </c>
    </row>
    <row r="287" spans="23:25" x14ac:dyDescent="0.25">
      <c r="W287" s="3">
        <v>42629</v>
      </c>
      <c r="X287" s="2">
        <v>14.182</v>
      </c>
      <c r="Y287" s="2">
        <f t="shared" si="6"/>
        <v>-4.6640464706388489E-3</v>
      </c>
    </row>
    <row r="288" spans="23:25" x14ac:dyDescent="0.25">
      <c r="W288" s="3">
        <v>42628</v>
      </c>
      <c r="X288" s="2">
        <v>14.2483</v>
      </c>
      <c r="Y288" s="2">
        <f t="shared" si="6"/>
        <v>-5.0335265629722851E-3</v>
      </c>
    </row>
    <row r="289" spans="23:25" x14ac:dyDescent="0.25">
      <c r="W289" s="3">
        <v>42627</v>
      </c>
      <c r="X289" s="2">
        <v>14.3202</v>
      </c>
      <c r="Y289" s="2">
        <f t="shared" si="6"/>
        <v>-5.1055878710179418E-3</v>
      </c>
    </row>
    <row r="290" spans="23:25" x14ac:dyDescent="0.25">
      <c r="W290" s="3">
        <v>42626</v>
      </c>
      <c r="X290" s="2">
        <v>14.3935</v>
      </c>
      <c r="Y290" s="2">
        <f t="shared" si="6"/>
        <v>1.1592975674277847E-2</v>
      </c>
    </row>
    <row r="291" spans="23:25" x14ac:dyDescent="0.25">
      <c r="W291" s="3">
        <v>42625</v>
      </c>
      <c r="X291" s="2">
        <v>14.227600000000001</v>
      </c>
      <c r="Y291" s="2">
        <f t="shared" si="6"/>
        <v>-1.3141087183670555E-2</v>
      </c>
    </row>
    <row r="292" spans="23:25" x14ac:dyDescent="0.25">
      <c r="W292" s="3">
        <v>42622</v>
      </c>
      <c r="X292" s="2">
        <v>14.415800000000001</v>
      </c>
      <c r="Y292" s="2">
        <f t="shared" si="6"/>
        <v>1.9762810666322156E-2</v>
      </c>
    </row>
    <row r="293" spans="23:25" x14ac:dyDescent="0.25">
      <c r="W293" s="3">
        <v>42621</v>
      </c>
      <c r="X293" s="2">
        <v>14.133699999999999</v>
      </c>
      <c r="Y293" s="2">
        <f t="shared" si="6"/>
        <v>7.7348255719773334E-3</v>
      </c>
    </row>
    <row r="294" spans="23:25" x14ac:dyDescent="0.25">
      <c r="W294" s="3">
        <v>42620</v>
      </c>
      <c r="X294" s="2">
        <v>14.024800000000001</v>
      </c>
      <c r="Y294" s="2">
        <f t="shared" si="6"/>
        <v>3.1994542518632338E-3</v>
      </c>
    </row>
    <row r="295" spans="23:25" x14ac:dyDescent="0.25">
      <c r="W295" s="3">
        <v>42619</v>
      </c>
      <c r="X295" s="2">
        <v>13.98</v>
      </c>
      <c r="Y295" s="2">
        <f t="shared" si="6"/>
        <v>-2.8669480985126779E-2</v>
      </c>
    </row>
    <row r="296" spans="23:25" x14ac:dyDescent="0.25">
      <c r="W296" s="3">
        <v>42618</v>
      </c>
      <c r="X296" s="2">
        <v>14.3866</v>
      </c>
      <c r="Y296" s="2">
        <f t="shared" si="6"/>
        <v>-7.3823561197763846E-3</v>
      </c>
    </row>
    <row r="297" spans="23:25" x14ac:dyDescent="0.25">
      <c r="W297" s="3">
        <v>42615</v>
      </c>
      <c r="X297" s="2">
        <v>14.4932</v>
      </c>
      <c r="Y297" s="2">
        <f t="shared" si="6"/>
        <v>-7.2392097996087854E-3</v>
      </c>
    </row>
    <row r="298" spans="23:25" x14ac:dyDescent="0.25">
      <c r="W298" s="3">
        <v>42614</v>
      </c>
      <c r="X298" s="2">
        <v>14.5985</v>
      </c>
      <c r="Y298" s="2">
        <f t="shared" si="6"/>
        <v>-9.0556981314675305E-3</v>
      </c>
    </row>
    <row r="299" spans="23:25" x14ac:dyDescent="0.25">
      <c r="W299" s="3">
        <v>42613</v>
      </c>
      <c r="X299" s="2">
        <v>14.731299999999999</v>
      </c>
      <c r="Y299" s="2">
        <f t="shared" si="6"/>
        <v>1.5570692552265038E-2</v>
      </c>
    </row>
    <row r="300" spans="23:25" x14ac:dyDescent="0.25">
      <c r="W300" s="3">
        <v>42612</v>
      </c>
      <c r="X300" s="2">
        <v>14.5037</v>
      </c>
      <c r="Y300" s="2">
        <f t="shared" si="6"/>
        <v>6.7173543767299277E-3</v>
      </c>
    </row>
    <row r="301" spans="23:25" x14ac:dyDescent="0.25">
      <c r="W301" s="3">
        <v>42611</v>
      </c>
      <c r="X301" s="2">
        <v>14.406599999999999</v>
      </c>
      <c r="Y301" s="2">
        <f t="shared" si="6"/>
        <v>2.5854893468679535E-3</v>
      </c>
    </row>
    <row r="302" spans="23:25" x14ac:dyDescent="0.25">
      <c r="W302" s="3">
        <v>42608</v>
      </c>
      <c r="X302" s="2">
        <v>14.369400000000001</v>
      </c>
      <c r="Y302" s="2">
        <f t="shared" si="6"/>
        <v>1.106352277144714E-2</v>
      </c>
    </row>
    <row r="303" spans="23:25" x14ac:dyDescent="0.25">
      <c r="W303" s="3">
        <v>42607</v>
      </c>
      <c r="X303" s="2">
        <v>14.2113</v>
      </c>
      <c r="Y303" s="2">
        <f t="shared" si="6"/>
        <v>3.3903713597949613E-3</v>
      </c>
    </row>
    <row r="304" spans="23:25" x14ac:dyDescent="0.25">
      <c r="W304" s="3">
        <v>42606</v>
      </c>
      <c r="X304" s="2">
        <v>14.1632</v>
      </c>
      <c r="Y304" s="2">
        <f t="shared" si="6"/>
        <v>1.1454016741916496E-2</v>
      </c>
    </row>
    <row r="305" spans="23:25" x14ac:dyDescent="0.25">
      <c r="W305" s="3">
        <v>42605</v>
      </c>
      <c r="X305" s="2">
        <v>14.001899999999999</v>
      </c>
      <c r="Y305" s="2">
        <f t="shared" si="6"/>
        <v>3.0513914369760423E-2</v>
      </c>
    </row>
    <row r="306" spans="23:25" x14ac:dyDescent="0.25">
      <c r="W306" s="3">
        <v>42604</v>
      </c>
      <c r="X306" s="2">
        <v>13.581099999999999</v>
      </c>
      <c r="Y306" s="2">
        <f t="shared" si="6"/>
        <v>4.7827558011926674E-3</v>
      </c>
    </row>
    <row r="307" spans="23:25" x14ac:dyDescent="0.25">
      <c r="W307" s="3">
        <v>42601</v>
      </c>
      <c r="X307" s="2">
        <v>13.516299999999999</v>
      </c>
      <c r="Y307" s="2">
        <f t="shared" si="6"/>
        <v>1.051654840306316E-2</v>
      </c>
    </row>
    <row r="308" spans="23:25" x14ac:dyDescent="0.25">
      <c r="W308" s="3">
        <v>42600</v>
      </c>
      <c r="X308" s="2">
        <v>13.3749</v>
      </c>
      <c r="Y308" s="2">
        <f t="shared" si="6"/>
        <v>-5.0081289705590222E-4</v>
      </c>
    </row>
    <row r="309" spans="23:25" x14ac:dyDescent="0.25">
      <c r="W309" s="3">
        <v>42599</v>
      </c>
      <c r="X309" s="2">
        <v>13.381600000000001</v>
      </c>
      <c r="Y309" s="2">
        <f t="shared" si="6"/>
        <v>-2.9847204583916993E-3</v>
      </c>
    </row>
    <row r="310" spans="23:25" x14ac:dyDescent="0.25">
      <c r="W310" s="3">
        <v>42598</v>
      </c>
      <c r="X310" s="2">
        <v>13.4216</v>
      </c>
      <c r="Y310" s="2">
        <f t="shared" si="6"/>
        <v>8.853224722344696E-3</v>
      </c>
    </row>
    <row r="311" spans="23:25" x14ac:dyDescent="0.25">
      <c r="W311" s="3">
        <v>42597</v>
      </c>
      <c r="X311" s="2">
        <v>13.3033</v>
      </c>
      <c r="Y311" s="2">
        <f t="shared" si="6"/>
        <v>-1.2927882750421591E-2</v>
      </c>
    </row>
    <row r="312" spans="23:25" x14ac:dyDescent="0.25">
      <c r="W312" s="3">
        <v>42594</v>
      </c>
      <c r="X312" s="2">
        <v>13.4764</v>
      </c>
      <c r="Y312" s="2">
        <f t="shared" si="6"/>
        <v>5.5360579511515703E-3</v>
      </c>
    </row>
    <row r="313" spans="23:25" x14ac:dyDescent="0.25">
      <c r="W313" s="3">
        <v>42593</v>
      </c>
      <c r="X313" s="2">
        <v>13.401999999999999</v>
      </c>
      <c r="Y313" s="2">
        <f t="shared" si="6"/>
        <v>9.0393893724195849E-3</v>
      </c>
    </row>
    <row r="314" spans="23:25" x14ac:dyDescent="0.25">
      <c r="W314" s="3">
        <v>42592</v>
      </c>
      <c r="X314" s="2">
        <v>13.2814</v>
      </c>
      <c r="Y314" s="2">
        <f t="shared" si="6"/>
        <v>-9.8598257413940356E-3</v>
      </c>
    </row>
    <row r="315" spans="23:25" x14ac:dyDescent="0.25">
      <c r="W315" s="3">
        <v>42591</v>
      </c>
      <c r="X315" s="2">
        <v>13.413</v>
      </c>
      <c r="Y315" s="2">
        <f t="shared" si="6"/>
        <v>-1.1998113390408578E-2</v>
      </c>
    </row>
    <row r="316" spans="23:25" x14ac:dyDescent="0.25">
      <c r="W316" s="3">
        <v>42590</v>
      </c>
      <c r="X316" s="2">
        <v>13.5749</v>
      </c>
      <c r="Y316" s="2">
        <f t="shared" si="6"/>
        <v>-1.1142196959160681E-2</v>
      </c>
    </row>
    <row r="317" spans="23:25" x14ac:dyDescent="0.25">
      <c r="W317" s="3">
        <v>42587</v>
      </c>
      <c r="X317" s="2">
        <v>13.727</v>
      </c>
      <c r="Y317" s="2">
        <f t="shared" si="6"/>
        <v>1.538299207219014E-3</v>
      </c>
    </row>
    <row r="318" spans="23:25" x14ac:dyDescent="0.25">
      <c r="W318" s="3">
        <v>42586</v>
      </c>
      <c r="X318" s="2">
        <v>13.7059</v>
      </c>
      <c r="Y318" s="2">
        <f t="shared" si="6"/>
        <v>-1.4709715562689565E-2</v>
      </c>
    </row>
    <row r="319" spans="23:25" x14ac:dyDescent="0.25">
      <c r="W319" s="3">
        <v>42585</v>
      </c>
      <c r="X319" s="2">
        <v>13.909000000000001</v>
      </c>
      <c r="Y319" s="2">
        <f t="shared" si="6"/>
        <v>-6.5069311739380147E-3</v>
      </c>
    </row>
    <row r="320" spans="23:25" x14ac:dyDescent="0.25">
      <c r="W320" s="3">
        <v>42584</v>
      </c>
      <c r="X320" s="2">
        <v>13.9998</v>
      </c>
      <c r="Y320" s="2">
        <f t="shared" si="6"/>
        <v>5.9031879477100509E-3</v>
      </c>
    </row>
    <row r="321" spans="23:25" x14ac:dyDescent="0.25">
      <c r="W321" s="3">
        <v>42583</v>
      </c>
      <c r="X321" s="2">
        <v>13.917400000000001</v>
      </c>
      <c r="Y321" s="2">
        <f t="shared" si="6"/>
        <v>2.7845651012919402E-3</v>
      </c>
    </row>
    <row r="322" spans="23:25" x14ac:dyDescent="0.25">
      <c r="W322" s="3">
        <v>42580</v>
      </c>
      <c r="X322" s="2">
        <v>13.8787</v>
      </c>
      <c r="Y322" s="2">
        <f t="shared" si="6"/>
        <v>-1.9041261558438032E-2</v>
      </c>
    </row>
    <row r="323" spans="23:25" x14ac:dyDescent="0.25">
      <c r="W323" s="3">
        <v>42579</v>
      </c>
      <c r="X323" s="2">
        <v>14.1455</v>
      </c>
      <c r="Y323" s="2">
        <f t="shared" si="6"/>
        <v>-7.9216003870695405E-3</v>
      </c>
    </row>
    <row r="324" spans="23:25" x14ac:dyDescent="0.25">
      <c r="W324" s="3">
        <v>42578</v>
      </c>
      <c r="X324" s="2">
        <v>14.257999999999999</v>
      </c>
      <c r="Y324" s="2">
        <f t="shared" si="6"/>
        <v>-7.1980463830451013E-3</v>
      </c>
    </row>
    <row r="325" spans="23:25" x14ac:dyDescent="0.25">
      <c r="W325" s="3">
        <v>42577</v>
      </c>
      <c r="X325" s="2">
        <v>14.361000000000001</v>
      </c>
      <c r="Y325" s="2">
        <f t="shared" si="6"/>
        <v>-1.8102950134033077E-4</v>
      </c>
    </row>
    <row r="326" spans="23:25" x14ac:dyDescent="0.25">
      <c r="W326" s="3">
        <v>42576</v>
      </c>
      <c r="X326" s="2">
        <v>14.3636</v>
      </c>
      <c r="Y326" s="2">
        <f t="shared" ref="Y326:Y389" si="7">LN(X326/X327)</f>
        <v>4.9693011248880918E-3</v>
      </c>
    </row>
    <row r="327" spans="23:25" x14ac:dyDescent="0.25">
      <c r="W327" s="3">
        <v>42573</v>
      </c>
      <c r="X327" s="2">
        <v>14.292400000000001</v>
      </c>
      <c r="Y327" s="2">
        <f t="shared" si="7"/>
        <v>4.3122706911769611E-3</v>
      </c>
    </row>
    <row r="328" spans="23:25" x14ac:dyDescent="0.25">
      <c r="W328" s="3">
        <v>42572</v>
      </c>
      <c r="X328" s="2">
        <v>14.2309</v>
      </c>
      <c r="Y328" s="2">
        <f t="shared" si="7"/>
        <v>-8.1042938390375567E-3</v>
      </c>
    </row>
    <row r="329" spans="23:25" x14ac:dyDescent="0.25">
      <c r="W329" s="3">
        <v>42571</v>
      </c>
      <c r="X329" s="2">
        <v>14.3467</v>
      </c>
      <c r="Y329" s="2">
        <f t="shared" si="7"/>
        <v>7.3911894811955518E-4</v>
      </c>
    </row>
    <row r="330" spans="23:25" x14ac:dyDescent="0.25">
      <c r="W330" s="3">
        <v>42570</v>
      </c>
      <c r="X330" s="2">
        <v>14.3361</v>
      </c>
      <c r="Y330" s="2">
        <f t="shared" si="7"/>
        <v>6.3748637048033968E-3</v>
      </c>
    </row>
    <row r="331" spans="23:25" x14ac:dyDescent="0.25">
      <c r="W331" s="3">
        <v>42569</v>
      </c>
      <c r="X331" s="2">
        <v>14.244999999999999</v>
      </c>
      <c r="Y331" s="2">
        <f t="shared" si="7"/>
        <v>-2.280570478461056E-2</v>
      </c>
    </row>
    <row r="332" spans="23:25" x14ac:dyDescent="0.25">
      <c r="W332" s="3">
        <v>42566</v>
      </c>
      <c r="X332" s="2">
        <v>14.573600000000001</v>
      </c>
      <c r="Y332" s="2">
        <f t="shared" si="7"/>
        <v>2.4217722623774321E-2</v>
      </c>
    </row>
    <row r="333" spans="23:25" x14ac:dyDescent="0.25">
      <c r="W333" s="3">
        <v>42565</v>
      </c>
      <c r="X333" s="2">
        <v>14.2249</v>
      </c>
      <c r="Y333" s="2">
        <f t="shared" si="7"/>
        <v>-1.7912548855921199E-2</v>
      </c>
    </row>
    <row r="334" spans="23:25" x14ac:dyDescent="0.25">
      <c r="W334" s="3">
        <v>42564</v>
      </c>
      <c r="X334" s="2">
        <v>14.481999999999999</v>
      </c>
      <c r="Y334" s="2">
        <f t="shared" si="7"/>
        <v>9.9652460313785218E-3</v>
      </c>
    </row>
    <row r="335" spans="23:25" x14ac:dyDescent="0.25">
      <c r="W335" s="3">
        <v>42563</v>
      </c>
      <c r="X335" s="2">
        <v>14.3384</v>
      </c>
      <c r="Y335" s="2">
        <f t="shared" si="7"/>
        <v>-7.5316838115934391E-3</v>
      </c>
    </row>
    <row r="336" spans="23:25" x14ac:dyDescent="0.25">
      <c r="W336" s="3">
        <v>42562</v>
      </c>
      <c r="X336" s="2">
        <v>14.4468</v>
      </c>
      <c r="Y336" s="2">
        <f t="shared" si="7"/>
        <v>-6.2860957666983778E-3</v>
      </c>
    </row>
    <row r="337" spans="23:25" x14ac:dyDescent="0.25">
      <c r="W337" s="3">
        <v>42559</v>
      </c>
      <c r="X337" s="2">
        <v>14.5379</v>
      </c>
      <c r="Y337" s="2">
        <f t="shared" si="7"/>
        <v>-1.5182111655482E-2</v>
      </c>
    </row>
    <row r="338" spans="23:25" x14ac:dyDescent="0.25">
      <c r="W338" s="3">
        <v>42558</v>
      </c>
      <c r="X338" s="2">
        <v>14.760300000000001</v>
      </c>
      <c r="Y338" s="2">
        <f t="shared" si="7"/>
        <v>1.9870273362231419E-3</v>
      </c>
    </row>
    <row r="339" spans="23:25" x14ac:dyDescent="0.25">
      <c r="W339" s="3">
        <v>42557</v>
      </c>
      <c r="X339" s="2">
        <v>14.731</v>
      </c>
      <c r="Y339" s="2">
        <f t="shared" si="7"/>
        <v>-9.6348926242208416E-4</v>
      </c>
    </row>
    <row r="340" spans="23:25" x14ac:dyDescent="0.25">
      <c r="W340" s="3">
        <v>42556</v>
      </c>
      <c r="X340" s="2">
        <v>14.745200000000001</v>
      </c>
      <c r="Y340" s="2">
        <f t="shared" si="7"/>
        <v>1.2083399333234464E-2</v>
      </c>
    </row>
    <row r="341" spans="23:25" x14ac:dyDescent="0.25">
      <c r="W341" s="3">
        <v>42555</v>
      </c>
      <c r="X341" s="2">
        <v>14.568099999999999</v>
      </c>
      <c r="Y341" s="2">
        <f t="shared" si="7"/>
        <v>5.1495605129905345E-4</v>
      </c>
    </row>
    <row r="342" spans="23:25" x14ac:dyDescent="0.25">
      <c r="W342" s="3">
        <v>42552</v>
      </c>
      <c r="X342" s="2">
        <v>14.560600000000001</v>
      </c>
      <c r="Y342" s="2">
        <f t="shared" si="7"/>
        <v>-1.1336131667660078E-2</v>
      </c>
    </row>
    <row r="343" spans="23:25" x14ac:dyDescent="0.25">
      <c r="W343" s="3">
        <v>42551</v>
      </c>
      <c r="X343" s="2">
        <v>14.726599999999999</v>
      </c>
      <c r="Y343" s="2">
        <f t="shared" si="7"/>
        <v>-4.4784334640127011E-3</v>
      </c>
    </row>
    <row r="344" spans="23:25" x14ac:dyDescent="0.25">
      <c r="W344" s="3">
        <v>42550</v>
      </c>
      <c r="X344" s="2">
        <v>14.7927</v>
      </c>
      <c r="Y344" s="2">
        <f t="shared" si="7"/>
        <v>-2.5792253814112719E-2</v>
      </c>
    </row>
    <row r="345" spans="23:25" x14ac:dyDescent="0.25">
      <c r="W345" s="3">
        <v>42549</v>
      </c>
      <c r="X345" s="2">
        <v>15.1792</v>
      </c>
      <c r="Y345" s="2">
        <f t="shared" si="7"/>
        <v>-1.8840839107760139E-2</v>
      </c>
    </row>
    <row r="346" spans="23:25" x14ac:dyDescent="0.25">
      <c r="W346" s="3">
        <v>42548</v>
      </c>
      <c r="X346" s="2">
        <v>15.4679</v>
      </c>
      <c r="Y346" s="2">
        <f t="shared" si="7"/>
        <v>2.5245037920502721E-2</v>
      </c>
    </row>
    <row r="347" spans="23:25" x14ac:dyDescent="0.25">
      <c r="W347" s="3">
        <v>42545</v>
      </c>
      <c r="X347" s="2">
        <v>15.0823</v>
      </c>
      <c r="Y347" s="2">
        <f t="shared" si="7"/>
        <v>4.51762332648507E-2</v>
      </c>
    </row>
    <row r="348" spans="23:25" x14ac:dyDescent="0.25">
      <c r="W348" s="3">
        <v>42544</v>
      </c>
      <c r="X348" s="2">
        <v>14.4161</v>
      </c>
      <c r="Y348" s="2">
        <f t="shared" si="7"/>
        <v>-1.3374277343964904E-2</v>
      </c>
    </row>
    <row r="349" spans="23:25" x14ac:dyDescent="0.25">
      <c r="W349" s="3">
        <v>42543</v>
      </c>
      <c r="X349" s="2">
        <v>14.610200000000001</v>
      </c>
      <c r="Y349" s="2">
        <f t="shared" si="7"/>
        <v>-7.099895124790756E-3</v>
      </c>
    </row>
    <row r="350" spans="23:25" x14ac:dyDescent="0.25">
      <c r="W350" s="3">
        <v>42542</v>
      </c>
      <c r="X350" s="2">
        <v>14.7143</v>
      </c>
      <c r="Y350" s="2">
        <f t="shared" si="7"/>
        <v>-8.519904689730462E-3</v>
      </c>
    </row>
    <row r="351" spans="23:25" x14ac:dyDescent="0.25">
      <c r="W351" s="3">
        <v>42541</v>
      </c>
      <c r="X351" s="2">
        <v>14.840199999999999</v>
      </c>
      <c r="Y351" s="2">
        <f t="shared" si="7"/>
        <v>-2.0641015041750338E-2</v>
      </c>
    </row>
    <row r="352" spans="23:25" x14ac:dyDescent="0.25">
      <c r="W352" s="3">
        <v>42538</v>
      </c>
      <c r="X352" s="2">
        <v>15.149699999999999</v>
      </c>
      <c r="Y352" s="2">
        <f t="shared" si="7"/>
        <v>-1.2939285413839503E-2</v>
      </c>
    </row>
    <row r="353" spans="23:25" x14ac:dyDescent="0.25">
      <c r="W353" s="3">
        <v>42537</v>
      </c>
      <c r="X353" s="2">
        <v>15.347</v>
      </c>
      <c r="Y353" s="2">
        <f t="shared" si="7"/>
        <v>6.5634878164379865E-3</v>
      </c>
    </row>
    <row r="354" spans="23:25" x14ac:dyDescent="0.25">
      <c r="W354" s="3">
        <v>42536</v>
      </c>
      <c r="X354" s="2">
        <v>15.246600000000001</v>
      </c>
      <c r="Y354" s="2">
        <f t="shared" si="7"/>
        <v>-3.5681938623542808E-3</v>
      </c>
    </row>
    <row r="355" spans="23:25" x14ac:dyDescent="0.25">
      <c r="W355" s="3">
        <v>42535</v>
      </c>
      <c r="X355" s="2">
        <v>15.3011</v>
      </c>
      <c r="Y355" s="2">
        <f t="shared" si="7"/>
        <v>8.5390104729184593E-3</v>
      </c>
    </row>
    <row r="356" spans="23:25" x14ac:dyDescent="0.25">
      <c r="W356" s="3">
        <v>42534</v>
      </c>
      <c r="X356" s="2">
        <v>15.170999999999999</v>
      </c>
      <c r="Y356" s="2">
        <f t="shared" si="7"/>
        <v>-3.9077197489481262E-3</v>
      </c>
    </row>
    <row r="357" spans="23:25" x14ac:dyDescent="0.25">
      <c r="W357" s="3">
        <v>42531</v>
      </c>
      <c r="X357" s="2">
        <v>15.230399999999999</v>
      </c>
      <c r="Y357" s="2">
        <f t="shared" si="7"/>
        <v>2.8389261082708856E-2</v>
      </c>
    </row>
    <row r="358" spans="23:25" x14ac:dyDescent="0.25">
      <c r="W358" s="3">
        <v>42530</v>
      </c>
      <c r="X358" s="2">
        <v>14.8041</v>
      </c>
      <c r="Y358" s="2">
        <f t="shared" si="7"/>
        <v>4.4342668290751099E-3</v>
      </c>
    </row>
    <row r="359" spans="23:25" x14ac:dyDescent="0.25">
      <c r="W359" s="3">
        <v>42529</v>
      </c>
      <c r="X359" s="2">
        <v>14.7386</v>
      </c>
      <c r="Y359" s="2">
        <f t="shared" si="7"/>
        <v>-1.1783529651912811E-2</v>
      </c>
    </row>
    <row r="360" spans="23:25" x14ac:dyDescent="0.25">
      <c r="W360" s="3">
        <v>42528</v>
      </c>
      <c r="X360" s="2">
        <v>14.9133</v>
      </c>
      <c r="Y360" s="2">
        <f t="shared" si="7"/>
        <v>3.6886634378747849E-4</v>
      </c>
    </row>
    <row r="361" spans="23:25" x14ac:dyDescent="0.25">
      <c r="W361" s="3">
        <v>42527</v>
      </c>
      <c r="X361" s="2">
        <v>14.9078</v>
      </c>
      <c r="Y361" s="2">
        <f t="shared" si="7"/>
        <v>-1.2353119832117943E-2</v>
      </c>
    </row>
    <row r="362" spans="23:25" x14ac:dyDescent="0.25">
      <c r="W362" s="3">
        <v>42524</v>
      </c>
      <c r="X362" s="2">
        <v>15.0931</v>
      </c>
      <c r="Y362" s="2">
        <f t="shared" si="7"/>
        <v>-3.1577040579802755E-2</v>
      </c>
    </row>
    <row r="363" spans="23:25" x14ac:dyDescent="0.25">
      <c r="W363" s="3">
        <v>42523</v>
      </c>
      <c r="X363" s="2">
        <v>15.577299999999999</v>
      </c>
      <c r="Y363" s="2">
        <f t="shared" si="7"/>
        <v>-1.5907942571032211E-3</v>
      </c>
    </row>
    <row r="364" spans="23:25" x14ac:dyDescent="0.25">
      <c r="W364" s="3">
        <v>42522</v>
      </c>
      <c r="X364" s="2">
        <v>15.6021</v>
      </c>
      <c r="Y364" s="2">
        <f t="shared" si="7"/>
        <v>-6.8028125030244468E-3</v>
      </c>
    </row>
    <row r="365" spans="23:25" x14ac:dyDescent="0.25">
      <c r="W365" s="3">
        <v>42521</v>
      </c>
      <c r="X365" s="2">
        <v>15.708600000000001</v>
      </c>
      <c r="Y365" s="2">
        <f t="shared" si="7"/>
        <v>-6.6430250100443441E-3</v>
      </c>
    </row>
    <row r="366" spans="23:25" x14ac:dyDescent="0.25">
      <c r="W366" s="3">
        <v>42520</v>
      </c>
      <c r="X366" s="2">
        <v>15.8133</v>
      </c>
      <c r="Y366" s="2">
        <f t="shared" si="7"/>
        <v>5.3897206079764632E-3</v>
      </c>
    </row>
    <row r="367" spans="23:25" x14ac:dyDescent="0.25">
      <c r="W367" s="3">
        <v>42517</v>
      </c>
      <c r="X367" s="2">
        <v>15.728300000000001</v>
      </c>
      <c r="Y367" s="2">
        <f t="shared" si="7"/>
        <v>1.3467441163765316E-2</v>
      </c>
    </row>
    <row r="368" spans="23:25" x14ac:dyDescent="0.25">
      <c r="W368" s="3">
        <v>42516</v>
      </c>
      <c r="X368" s="2">
        <v>15.517900000000001</v>
      </c>
      <c r="Y368" s="2">
        <f t="shared" si="7"/>
        <v>-9.6708955327610268E-3</v>
      </c>
    </row>
    <row r="369" spans="23:25" x14ac:dyDescent="0.25">
      <c r="W369" s="3">
        <v>42515</v>
      </c>
      <c r="X369" s="2">
        <v>15.668699999999999</v>
      </c>
      <c r="Y369" s="2">
        <f t="shared" si="7"/>
        <v>5.8733028162904328E-4</v>
      </c>
    </row>
    <row r="370" spans="23:25" x14ac:dyDescent="0.25">
      <c r="W370" s="3">
        <v>42514</v>
      </c>
      <c r="X370" s="2">
        <v>15.6595</v>
      </c>
      <c r="Y370" s="2">
        <f t="shared" si="7"/>
        <v>-3.970522690064795E-3</v>
      </c>
    </row>
    <row r="371" spans="23:25" x14ac:dyDescent="0.25">
      <c r="W371" s="3">
        <v>42513</v>
      </c>
      <c r="X371" s="2">
        <v>15.7218</v>
      </c>
      <c r="Y371" s="2">
        <f t="shared" si="7"/>
        <v>5.670616412941476E-3</v>
      </c>
    </row>
    <row r="372" spans="23:25" x14ac:dyDescent="0.25">
      <c r="W372" s="3">
        <v>42510</v>
      </c>
      <c r="X372" s="2">
        <v>15.632899999999999</v>
      </c>
      <c r="Y372" s="2">
        <f t="shared" si="7"/>
        <v>-1.1328232478156884E-2</v>
      </c>
    </row>
    <row r="373" spans="23:25" x14ac:dyDescent="0.25">
      <c r="W373" s="3">
        <v>42509</v>
      </c>
      <c r="X373" s="2">
        <v>15.811</v>
      </c>
      <c r="Y373" s="2">
        <f t="shared" si="7"/>
        <v>-3.7183329932294527E-3</v>
      </c>
    </row>
    <row r="374" spans="23:25" x14ac:dyDescent="0.25">
      <c r="W374" s="3">
        <v>42508</v>
      </c>
      <c r="X374" s="2">
        <v>15.869899999999999</v>
      </c>
      <c r="Y374" s="2">
        <f t="shared" si="7"/>
        <v>2.0550107265231293E-2</v>
      </c>
    </row>
    <row r="375" spans="23:25" x14ac:dyDescent="0.25">
      <c r="W375" s="3">
        <v>42507</v>
      </c>
      <c r="X375" s="2">
        <v>15.5471</v>
      </c>
      <c r="Y375" s="2">
        <f t="shared" si="7"/>
        <v>-6.7373561302774198E-3</v>
      </c>
    </row>
    <row r="376" spans="23:25" x14ac:dyDescent="0.25">
      <c r="W376" s="3">
        <v>42506</v>
      </c>
      <c r="X376" s="2">
        <v>15.652200000000001</v>
      </c>
      <c r="Y376" s="2">
        <f t="shared" si="7"/>
        <v>1.5997249958522388E-2</v>
      </c>
    </row>
    <row r="377" spans="23:25" x14ac:dyDescent="0.25">
      <c r="W377" s="3">
        <v>42503</v>
      </c>
      <c r="X377" s="2">
        <v>15.4038</v>
      </c>
      <c r="Y377" s="2">
        <f t="shared" si="7"/>
        <v>2.6650701547990655E-2</v>
      </c>
    </row>
    <row r="378" spans="23:25" x14ac:dyDescent="0.25">
      <c r="W378" s="3">
        <v>42502</v>
      </c>
      <c r="X378" s="2">
        <v>14.998699999999999</v>
      </c>
      <c r="Y378" s="2">
        <f t="shared" si="7"/>
        <v>-2.3175135737988069E-3</v>
      </c>
    </row>
    <row r="379" spans="23:25" x14ac:dyDescent="0.25">
      <c r="W379" s="3">
        <v>42501</v>
      </c>
      <c r="X379" s="2">
        <v>15.0335</v>
      </c>
      <c r="Y379" s="2">
        <f t="shared" si="7"/>
        <v>-5.9555566521388948E-3</v>
      </c>
    </row>
    <row r="380" spans="23:25" x14ac:dyDescent="0.25">
      <c r="W380" s="3">
        <v>42500</v>
      </c>
      <c r="X380" s="2">
        <v>15.1233</v>
      </c>
      <c r="Y380" s="2">
        <f t="shared" si="7"/>
        <v>-2.9117868625349735E-3</v>
      </c>
    </row>
    <row r="381" spans="23:25" x14ac:dyDescent="0.25">
      <c r="W381" s="3">
        <v>42499</v>
      </c>
      <c r="X381" s="2">
        <v>15.167400000000001</v>
      </c>
      <c r="Y381" s="2">
        <f t="shared" si="7"/>
        <v>1.8868295930463221E-2</v>
      </c>
    </row>
    <row r="382" spans="23:25" x14ac:dyDescent="0.25">
      <c r="W382" s="3">
        <v>42496</v>
      </c>
      <c r="X382" s="2">
        <v>14.883900000000001</v>
      </c>
      <c r="Y382" s="2">
        <f t="shared" si="7"/>
        <v>-5.821545379640255E-3</v>
      </c>
    </row>
    <row r="383" spans="23:25" x14ac:dyDescent="0.25">
      <c r="W383" s="3">
        <v>42495</v>
      </c>
      <c r="X383" s="2">
        <v>14.970800000000001</v>
      </c>
      <c r="Y383" s="2">
        <f t="shared" si="7"/>
        <v>-4.2740751285079811E-4</v>
      </c>
    </row>
    <row r="384" spans="23:25" x14ac:dyDescent="0.25">
      <c r="W384" s="3">
        <v>42494</v>
      </c>
      <c r="X384" s="2">
        <v>14.9772</v>
      </c>
      <c r="Y384" s="2">
        <f t="shared" si="7"/>
        <v>2.2792028210344369E-2</v>
      </c>
    </row>
    <row r="385" spans="23:25" x14ac:dyDescent="0.25">
      <c r="W385" s="3">
        <v>42493</v>
      </c>
      <c r="X385" s="2">
        <v>14.639699999999999</v>
      </c>
      <c r="Y385" s="2">
        <f t="shared" si="7"/>
        <v>2.5507510401672658E-2</v>
      </c>
    </row>
    <row r="386" spans="23:25" x14ac:dyDescent="0.25">
      <c r="W386" s="3">
        <v>42492</v>
      </c>
      <c r="X386" s="2">
        <v>14.271000000000001</v>
      </c>
      <c r="Y386" s="2">
        <f t="shared" si="7"/>
        <v>2.8630393014873676E-3</v>
      </c>
    </row>
    <row r="387" spans="23:25" x14ac:dyDescent="0.25">
      <c r="W387" s="3">
        <v>42489</v>
      </c>
      <c r="X387" s="2">
        <v>14.2302</v>
      </c>
      <c r="Y387" s="2">
        <f t="shared" si="7"/>
        <v>-3.9905654118155623E-3</v>
      </c>
    </row>
    <row r="388" spans="23:25" x14ac:dyDescent="0.25">
      <c r="W388" s="3">
        <v>42488</v>
      </c>
      <c r="X388" s="2">
        <v>14.287100000000001</v>
      </c>
      <c r="Y388" s="2">
        <f t="shared" si="7"/>
        <v>-8.4126943716044383E-3</v>
      </c>
    </row>
    <row r="389" spans="23:25" x14ac:dyDescent="0.25">
      <c r="W389" s="3">
        <v>42487</v>
      </c>
      <c r="X389" s="2">
        <v>14.4078</v>
      </c>
      <c r="Y389" s="2">
        <f t="shared" si="7"/>
        <v>6.665278313829501E-4</v>
      </c>
    </row>
    <row r="390" spans="23:25" x14ac:dyDescent="0.25">
      <c r="W390" s="3">
        <v>42486</v>
      </c>
      <c r="X390" s="2">
        <v>14.398199999999999</v>
      </c>
      <c r="Y390" s="2">
        <f t="shared" ref="Y390:Y453" si="8">LN(X390/X391)</f>
        <v>-3.7088559285884375E-3</v>
      </c>
    </row>
    <row r="391" spans="23:25" x14ac:dyDescent="0.25">
      <c r="W391" s="3">
        <v>42485</v>
      </c>
      <c r="X391" s="2">
        <v>14.451700000000001</v>
      </c>
      <c r="Y391" s="2">
        <f t="shared" si="8"/>
        <v>3.7713656957598192E-3</v>
      </c>
    </row>
    <row r="392" spans="23:25" x14ac:dyDescent="0.25">
      <c r="W392" s="3">
        <v>42482</v>
      </c>
      <c r="X392" s="2">
        <v>14.3973</v>
      </c>
      <c r="Y392" s="2">
        <f t="shared" si="8"/>
        <v>5.802609685226637E-3</v>
      </c>
    </row>
    <row r="393" spans="23:25" x14ac:dyDescent="0.25">
      <c r="W393" s="3">
        <v>42481</v>
      </c>
      <c r="X393" s="2">
        <v>14.314</v>
      </c>
      <c r="Y393" s="2">
        <f t="shared" si="8"/>
        <v>7.0247556452802768E-3</v>
      </c>
    </row>
    <row r="394" spans="23:25" x14ac:dyDescent="0.25">
      <c r="W394" s="3">
        <v>42480</v>
      </c>
      <c r="X394" s="2">
        <v>14.213799999999999</v>
      </c>
      <c r="Y394" s="2">
        <f t="shared" si="8"/>
        <v>-4.8917012479112515E-3</v>
      </c>
    </row>
    <row r="395" spans="23:25" x14ac:dyDescent="0.25">
      <c r="W395" s="3">
        <v>42479</v>
      </c>
      <c r="X395" s="2">
        <v>14.2835</v>
      </c>
      <c r="Y395" s="2">
        <f t="shared" si="8"/>
        <v>-1.4526249312714241E-2</v>
      </c>
    </row>
    <row r="396" spans="23:25" x14ac:dyDescent="0.25">
      <c r="W396" s="3">
        <v>42478</v>
      </c>
      <c r="X396" s="2">
        <v>14.4925</v>
      </c>
      <c r="Y396" s="2">
        <f t="shared" si="8"/>
        <v>-4.2689499195760015E-3</v>
      </c>
    </row>
    <row r="397" spans="23:25" x14ac:dyDescent="0.25">
      <c r="W397" s="3">
        <v>42475</v>
      </c>
      <c r="X397" s="2">
        <v>14.554500000000001</v>
      </c>
      <c r="Y397" s="2">
        <f t="shared" si="8"/>
        <v>1.6491105147562211E-4</v>
      </c>
    </row>
    <row r="398" spans="23:25" x14ac:dyDescent="0.25">
      <c r="W398" s="3">
        <v>42474</v>
      </c>
      <c r="X398" s="2">
        <v>14.552099999999999</v>
      </c>
      <c r="Y398" s="2">
        <f t="shared" si="8"/>
        <v>1.1757790890120365E-3</v>
      </c>
    </row>
    <row r="399" spans="23:25" x14ac:dyDescent="0.25">
      <c r="W399" s="3">
        <v>42473</v>
      </c>
      <c r="X399" s="2">
        <v>14.535</v>
      </c>
      <c r="Y399" s="2">
        <f t="shared" si="8"/>
        <v>-1.1471616377332679E-2</v>
      </c>
    </row>
    <row r="400" spans="23:25" x14ac:dyDescent="0.25">
      <c r="W400" s="3">
        <v>42472</v>
      </c>
      <c r="X400" s="2">
        <v>14.7027</v>
      </c>
      <c r="Y400" s="2">
        <f t="shared" si="8"/>
        <v>-1.5563253482033881E-3</v>
      </c>
    </row>
    <row r="401" spans="23:25" x14ac:dyDescent="0.25">
      <c r="W401" s="3">
        <v>42471</v>
      </c>
      <c r="X401" s="2">
        <v>14.7256</v>
      </c>
      <c r="Y401" s="2">
        <f t="shared" si="8"/>
        <v>-1.7121826762993276E-2</v>
      </c>
    </row>
    <row r="402" spans="23:25" x14ac:dyDescent="0.25">
      <c r="W402" s="3">
        <v>42468</v>
      </c>
      <c r="X402" s="2">
        <v>14.979900000000001</v>
      </c>
      <c r="Y402" s="2">
        <f t="shared" si="8"/>
        <v>-1.8663328567810181E-2</v>
      </c>
    </row>
    <row r="403" spans="23:25" x14ac:dyDescent="0.25">
      <c r="W403" s="3">
        <v>42467</v>
      </c>
      <c r="X403" s="2">
        <v>15.2621</v>
      </c>
      <c r="Y403" s="2">
        <f t="shared" si="8"/>
        <v>1.1936957688630817E-2</v>
      </c>
    </row>
    <row r="404" spans="23:25" x14ac:dyDescent="0.25">
      <c r="W404" s="3">
        <v>42466</v>
      </c>
      <c r="X404" s="2">
        <v>15.081</v>
      </c>
      <c r="Y404" s="2">
        <f t="shared" si="8"/>
        <v>-1.2127117518892223E-3</v>
      </c>
    </row>
    <row r="405" spans="23:25" x14ac:dyDescent="0.25">
      <c r="W405" s="3">
        <v>42465</v>
      </c>
      <c r="X405" s="2">
        <v>15.099299999999999</v>
      </c>
      <c r="Y405" s="2">
        <f t="shared" si="8"/>
        <v>2.1116398461143011E-2</v>
      </c>
    </row>
    <row r="406" spans="23:25" x14ac:dyDescent="0.25">
      <c r="W406" s="3">
        <v>42464</v>
      </c>
      <c r="X406" s="2">
        <v>14.783799999999999</v>
      </c>
      <c r="Y406" s="2">
        <f t="shared" si="8"/>
        <v>5.6164679874649249E-3</v>
      </c>
    </row>
    <row r="407" spans="23:25" x14ac:dyDescent="0.25">
      <c r="W407" s="3">
        <v>42461</v>
      </c>
      <c r="X407" s="2">
        <v>14.701000000000001</v>
      </c>
      <c r="Y407" s="2">
        <f t="shared" si="8"/>
        <v>-4.4997581719466318E-3</v>
      </c>
    </row>
    <row r="408" spans="23:25" x14ac:dyDescent="0.25">
      <c r="W408" s="3">
        <v>42460</v>
      </c>
      <c r="X408" s="2">
        <v>14.767300000000001</v>
      </c>
      <c r="Y408" s="2">
        <f t="shared" si="8"/>
        <v>-1.1606822327997854E-2</v>
      </c>
    </row>
    <row r="409" spans="23:25" x14ac:dyDescent="0.25">
      <c r="W409" s="3">
        <v>42459</v>
      </c>
      <c r="X409" s="2">
        <v>14.9397</v>
      </c>
      <c r="Y409" s="2">
        <f t="shared" si="8"/>
        <v>-1.5244957125601429E-2</v>
      </c>
    </row>
    <row r="410" spans="23:25" x14ac:dyDescent="0.25">
      <c r="W410" s="3">
        <v>42458</v>
      </c>
      <c r="X410" s="2">
        <v>15.1692</v>
      </c>
      <c r="Y410" s="2">
        <f t="shared" si="8"/>
        <v>-2.0003995489035201E-2</v>
      </c>
    </row>
    <row r="411" spans="23:25" x14ac:dyDescent="0.25">
      <c r="W411" s="3">
        <v>42457</v>
      </c>
      <c r="X411" s="2">
        <v>15.4757</v>
      </c>
      <c r="Y411" s="2">
        <f t="shared" si="8"/>
        <v>1.3320058353342261E-3</v>
      </c>
    </row>
    <row r="412" spans="23:25" x14ac:dyDescent="0.25">
      <c r="W412" s="3">
        <v>42454</v>
      </c>
      <c r="X412" s="2">
        <v>15.4551</v>
      </c>
      <c r="Y412" s="2">
        <f t="shared" si="8"/>
        <v>-2.5231205312074492E-4</v>
      </c>
    </row>
    <row r="413" spans="23:25" x14ac:dyDescent="0.25">
      <c r="W413" s="3">
        <v>42453</v>
      </c>
      <c r="X413" s="2">
        <v>15.459</v>
      </c>
      <c r="Y413" s="2">
        <f t="shared" si="8"/>
        <v>7.6428199030941016E-3</v>
      </c>
    </row>
    <row r="414" spans="23:25" x14ac:dyDescent="0.25">
      <c r="W414" s="3">
        <v>42452</v>
      </c>
      <c r="X414" s="2">
        <v>15.3413</v>
      </c>
      <c r="Y414" s="2">
        <f t="shared" si="8"/>
        <v>8.0564581116818173E-3</v>
      </c>
    </row>
    <row r="415" spans="23:25" x14ac:dyDescent="0.25">
      <c r="W415" s="3">
        <v>42451</v>
      </c>
      <c r="X415" s="2">
        <v>15.2182</v>
      </c>
      <c r="Y415" s="2">
        <f t="shared" si="8"/>
        <v>-1.0513174331258594E-4</v>
      </c>
    </row>
    <row r="416" spans="23:25" x14ac:dyDescent="0.25">
      <c r="W416" s="3">
        <v>42450</v>
      </c>
      <c r="X416" s="2">
        <v>15.219799999999999</v>
      </c>
      <c r="Y416" s="2">
        <f t="shared" si="8"/>
        <v>-2.9326592401217365E-3</v>
      </c>
    </row>
    <row r="417" spans="23:25" x14ac:dyDescent="0.25">
      <c r="W417" s="3">
        <v>42447</v>
      </c>
      <c r="X417" s="2">
        <v>15.2645</v>
      </c>
      <c r="Y417" s="2">
        <f t="shared" si="8"/>
        <v>6.2034856863296709E-3</v>
      </c>
    </row>
    <row r="418" spans="23:25" x14ac:dyDescent="0.25">
      <c r="W418" s="3">
        <v>42446</v>
      </c>
      <c r="X418" s="2">
        <v>15.1701</v>
      </c>
      <c r="Y418" s="2">
        <f t="shared" si="8"/>
        <v>-3.1783305266131594E-2</v>
      </c>
    </row>
    <row r="419" spans="23:25" x14ac:dyDescent="0.25">
      <c r="W419" s="3">
        <v>42445</v>
      </c>
      <c r="X419" s="2">
        <v>15.66</v>
      </c>
      <c r="Y419" s="2">
        <f t="shared" si="8"/>
        <v>-1.6843303272596068E-2</v>
      </c>
    </row>
    <row r="420" spans="23:25" x14ac:dyDescent="0.25">
      <c r="W420" s="3">
        <v>42444</v>
      </c>
      <c r="X420" s="2">
        <v>15.926</v>
      </c>
      <c r="Y420" s="2">
        <f t="shared" si="8"/>
        <v>2.5804149370093152E-2</v>
      </c>
    </row>
    <row r="421" spans="23:25" x14ac:dyDescent="0.25">
      <c r="W421" s="3">
        <v>42443</v>
      </c>
      <c r="X421" s="2">
        <v>15.520300000000001</v>
      </c>
      <c r="Y421" s="2">
        <f t="shared" si="8"/>
        <v>1.9242872130963273E-2</v>
      </c>
    </row>
    <row r="422" spans="23:25" x14ac:dyDescent="0.25">
      <c r="W422" s="3">
        <v>42440</v>
      </c>
      <c r="X422" s="2">
        <v>15.224500000000001</v>
      </c>
      <c r="Y422" s="2">
        <f t="shared" si="8"/>
        <v>-1.2804790360780912E-2</v>
      </c>
    </row>
    <row r="423" spans="23:25" x14ac:dyDescent="0.25">
      <c r="W423" s="3">
        <v>42439</v>
      </c>
      <c r="X423" s="2">
        <v>15.4207</v>
      </c>
      <c r="Y423" s="2">
        <f t="shared" si="8"/>
        <v>1.3527571126854777E-2</v>
      </c>
    </row>
    <row r="424" spans="23:25" x14ac:dyDescent="0.25">
      <c r="W424" s="3">
        <v>42438</v>
      </c>
      <c r="X424" s="2">
        <v>15.2135</v>
      </c>
      <c r="Y424" s="2">
        <f t="shared" si="8"/>
        <v>-1.4674720715859698E-2</v>
      </c>
    </row>
    <row r="425" spans="23:25" x14ac:dyDescent="0.25">
      <c r="W425" s="3">
        <v>42437</v>
      </c>
      <c r="X425" s="2">
        <v>15.4384</v>
      </c>
      <c r="Y425" s="2">
        <f t="shared" si="8"/>
        <v>1.211448824011197E-2</v>
      </c>
    </row>
    <row r="426" spans="23:25" x14ac:dyDescent="0.25">
      <c r="W426" s="3">
        <v>42436</v>
      </c>
      <c r="X426" s="2">
        <v>15.2525</v>
      </c>
      <c r="Y426" s="2">
        <f t="shared" si="8"/>
        <v>-6.0267134945876169E-3</v>
      </c>
    </row>
    <row r="427" spans="23:25" x14ac:dyDescent="0.25">
      <c r="W427" s="3">
        <v>42433</v>
      </c>
      <c r="X427" s="2">
        <v>15.3447</v>
      </c>
      <c r="Y427" s="2">
        <f t="shared" si="8"/>
        <v>-1.9898842898936387E-2</v>
      </c>
    </row>
    <row r="428" spans="23:25" x14ac:dyDescent="0.25">
      <c r="W428" s="3">
        <v>42432</v>
      </c>
      <c r="X428" s="2">
        <v>15.6531</v>
      </c>
      <c r="Y428" s="2">
        <f t="shared" si="8"/>
        <v>6.6726525617153004E-3</v>
      </c>
    </row>
    <row r="429" spans="23:25" x14ac:dyDescent="0.25">
      <c r="W429" s="3">
        <v>42431</v>
      </c>
      <c r="X429" s="2">
        <v>15.548999999999999</v>
      </c>
      <c r="Y429" s="2">
        <f t="shared" si="8"/>
        <v>-2.3382507184655037E-3</v>
      </c>
    </row>
    <row r="430" spans="23:25" x14ac:dyDescent="0.25">
      <c r="W430" s="3">
        <v>42430</v>
      </c>
      <c r="X430" s="2">
        <v>15.5854</v>
      </c>
      <c r="Y430" s="2">
        <f t="shared" si="8"/>
        <v>-1.8190469436044413E-2</v>
      </c>
    </row>
    <row r="431" spans="23:25" x14ac:dyDescent="0.25">
      <c r="W431" s="3">
        <v>42429</v>
      </c>
      <c r="X431" s="2">
        <v>15.871499999999999</v>
      </c>
      <c r="Y431" s="2">
        <f t="shared" si="8"/>
        <v>-1.8502746995100773E-2</v>
      </c>
    </row>
    <row r="432" spans="23:25" x14ac:dyDescent="0.25">
      <c r="W432" s="3">
        <v>42426</v>
      </c>
      <c r="X432" s="2">
        <v>16.167899999999999</v>
      </c>
      <c r="Y432" s="2">
        <f t="shared" si="8"/>
        <v>3.5558182562876683E-2</v>
      </c>
    </row>
    <row r="433" spans="23:25" x14ac:dyDescent="0.25">
      <c r="W433" s="3">
        <v>42425</v>
      </c>
      <c r="X433" s="2">
        <v>15.6031</v>
      </c>
      <c r="Y433" s="2">
        <f t="shared" si="8"/>
        <v>4.8720135841546998E-4</v>
      </c>
    </row>
    <row r="434" spans="23:25" x14ac:dyDescent="0.25">
      <c r="W434" s="3">
        <v>42424</v>
      </c>
      <c r="X434" s="2">
        <v>15.595499999999999</v>
      </c>
      <c r="Y434" s="2">
        <f t="shared" si="8"/>
        <v>2.3485461012762429E-2</v>
      </c>
    </row>
    <row r="435" spans="23:25" x14ac:dyDescent="0.25">
      <c r="W435" s="3">
        <v>42423</v>
      </c>
      <c r="X435" s="2">
        <v>15.233499999999999</v>
      </c>
      <c r="Y435" s="2">
        <f t="shared" si="8"/>
        <v>2.5502672540048607E-3</v>
      </c>
    </row>
    <row r="436" spans="23:25" x14ac:dyDescent="0.25">
      <c r="W436" s="3">
        <v>42422</v>
      </c>
      <c r="X436" s="2">
        <v>15.194699999999999</v>
      </c>
      <c r="Y436" s="2">
        <f t="shared" si="8"/>
        <v>-1.3297442347454981E-2</v>
      </c>
    </row>
    <row r="437" spans="23:25" x14ac:dyDescent="0.25">
      <c r="W437" s="3">
        <v>42419</v>
      </c>
      <c r="X437" s="2">
        <v>15.398099999999999</v>
      </c>
      <c r="Y437" s="2">
        <f t="shared" si="8"/>
        <v>-8.9581310761782055E-4</v>
      </c>
    </row>
    <row r="438" spans="23:25" x14ac:dyDescent="0.25">
      <c r="W438" s="3">
        <v>42418</v>
      </c>
      <c r="X438" s="2">
        <v>15.411899999999999</v>
      </c>
      <c r="Y438" s="2">
        <f t="shared" si="8"/>
        <v>-4.0729561237578581E-3</v>
      </c>
    </row>
    <row r="439" spans="23:25" x14ac:dyDescent="0.25">
      <c r="W439" s="3">
        <v>42417</v>
      </c>
      <c r="X439" s="2">
        <v>15.4748</v>
      </c>
      <c r="Y439" s="2">
        <f t="shared" si="8"/>
        <v>-2.0461546305284978E-2</v>
      </c>
    </row>
    <row r="440" spans="23:25" x14ac:dyDescent="0.25">
      <c r="W440" s="3">
        <v>42416</v>
      </c>
      <c r="X440" s="2">
        <v>15.794700000000001</v>
      </c>
      <c r="Y440" s="2">
        <f t="shared" si="8"/>
        <v>4.3844830598941849E-3</v>
      </c>
    </row>
    <row r="441" spans="23:25" x14ac:dyDescent="0.25">
      <c r="W441" s="3">
        <v>42415</v>
      </c>
      <c r="X441" s="2">
        <v>15.7256</v>
      </c>
      <c r="Y441" s="2">
        <f t="shared" si="8"/>
        <v>-9.9090276047119862E-3</v>
      </c>
    </row>
    <row r="442" spans="23:25" x14ac:dyDescent="0.25">
      <c r="W442" s="3">
        <v>42412</v>
      </c>
      <c r="X442" s="2">
        <v>15.882199999999999</v>
      </c>
      <c r="Y442" s="2">
        <f t="shared" si="8"/>
        <v>4.1326413989977058E-3</v>
      </c>
    </row>
    <row r="443" spans="23:25" x14ac:dyDescent="0.25">
      <c r="W443" s="3">
        <v>42411</v>
      </c>
      <c r="X443" s="2">
        <v>15.816700000000001</v>
      </c>
      <c r="Y443" s="2">
        <f t="shared" si="8"/>
        <v>-4.2522650254362589E-3</v>
      </c>
    </row>
    <row r="444" spans="23:25" x14ac:dyDescent="0.25">
      <c r="W444" s="3">
        <v>42410</v>
      </c>
      <c r="X444" s="2">
        <v>15.8841</v>
      </c>
      <c r="Y444" s="2">
        <f t="shared" si="8"/>
        <v>-1.1716463664559027E-2</v>
      </c>
    </row>
    <row r="445" spans="23:25" x14ac:dyDescent="0.25">
      <c r="W445" s="3">
        <v>42409</v>
      </c>
      <c r="X445" s="2">
        <v>16.071300000000001</v>
      </c>
      <c r="Y445" s="2">
        <f t="shared" si="8"/>
        <v>-3.7450087089088424E-3</v>
      </c>
    </row>
    <row r="446" spans="23:25" x14ac:dyDescent="0.25">
      <c r="W446" s="3">
        <v>42408</v>
      </c>
      <c r="X446" s="2">
        <v>16.131599999999999</v>
      </c>
      <c r="Y446" s="2">
        <f t="shared" si="8"/>
        <v>6.5177602742800865E-3</v>
      </c>
    </row>
    <row r="447" spans="23:25" x14ac:dyDescent="0.25">
      <c r="W447" s="3">
        <v>42405</v>
      </c>
      <c r="X447" s="2">
        <v>16.026800000000001</v>
      </c>
      <c r="Y447" s="2">
        <f t="shared" si="8"/>
        <v>1.0455799634725978E-2</v>
      </c>
    </row>
    <row r="448" spans="23:25" x14ac:dyDescent="0.25">
      <c r="W448" s="3">
        <v>42404</v>
      </c>
      <c r="X448" s="2">
        <v>15.860099999999999</v>
      </c>
      <c r="Y448" s="2">
        <f t="shared" si="8"/>
        <v>-4.0711211525980345E-3</v>
      </c>
    </row>
    <row r="449" spans="23:25" x14ac:dyDescent="0.25">
      <c r="W449" s="3">
        <v>42403</v>
      </c>
      <c r="X449" s="2">
        <v>15.924799999999999</v>
      </c>
      <c r="Y449" s="2">
        <f t="shared" si="8"/>
        <v>-1.8237928005285821E-2</v>
      </c>
    </row>
    <row r="450" spans="23:25" x14ac:dyDescent="0.25">
      <c r="W450" s="3">
        <v>42402</v>
      </c>
      <c r="X450" s="2">
        <v>16.2179</v>
      </c>
      <c r="Y450" s="2">
        <f t="shared" si="8"/>
        <v>1.9840487415130347E-2</v>
      </c>
    </row>
    <row r="451" spans="23:25" x14ac:dyDescent="0.25">
      <c r="W451" s="3">
        <v>42401</v>
      </c>
      <c r="X451" s="2">
        <v>15.8993</v>
      </c>
      <c r="Y451" s="2">
        <f t="shared" si="8"/>
        <v>5.4105065805553796E-4</v>
      </c>
    </row>
    <row r="452" spans="23:25" x14ac:dyDescent="0.25">
      <c r="W452" s="3">
        <v>42398</v>
      </c>
      <c r="X452" s="2">
        <v>15.890700000000001</v>
      </c>
      <c r="Y452" s="2">
        <f t="shared" si="8"/>
        <v>-1.9141398105450562E-2</v>
      </c>
    </row>
    <row r="453" spans="23:25" x14ac:dyDescent="0.25">
      <c r="W453" s="3">
        <v>42397</v>
      </c>
      <c r="X453" s="2">
        <v>16.197800000000001</v>
      </c>
      <c r="Y453" s="2">
        <f t="shared" si="8"/>
        <v>-1.4708130174794659E-2</v>
      </c>
    </row>
    <row r="454" spans="23:25" x14ac:dyDescent="0.25">
      <c r="W454" s="3">
        <v>42396</v>
      </c>
      <c r="X454" s="2">
        <v>16.437799999999999</v>
      </c>
      <c r="Y454" s="2">
        <f t="shared" ref="Y454:Y517" si="9">LN(X454/X455)</f>
        <v>2.9731826403167848E-3</v>
      </c>
    </row>
    <row r="455" spans="23:25" x14ac:dyDescent="0.25">
      <c r="W455" s="3">
        <v>42395</v>
      </c>
      <c r="X455" s="2">
        <v>16.388999999999999</v>
      </c>
      <c r="Y455" s="2">
        <f t="shared" si="9"/>
        <v>-9.2559512208102868E-3</v>
      </c>
    </row>
    <row r="456" spans="23:25" x14ac:dyDescent="0.25">
      <c r="W456" s="3">
        <v>42394</v>
      </c>
      <c r="X456" s="2">
        <v>16.541399999999999</v>
      </c>
      <c r="Y456" s="2">
        <f t="shared" si="9"/>
        <v>4.4229361586162466E-3</v>
      </c>
    </row>
    <row r="457" spans="23:25" x14ac:dyDescent="0.25">
      <c r="W457" s="3">
        <v>42391</v>
      </c>
      <c r="X457" s="2">
        <v>16.468399999999999</v>
      </c>
      <c r="Y457" s="2">
        <f t="shared" si="9"/>
        <v>-5.7580861384079647E-3</v>
      </c>
    </row>
    <row r="458" spans="23:25" x14ac:dyDescent="0.25">
      <c r="W458" s="3">
        <v>42390</v>
      </c>
      <c r="X458" s="2">
        <v>16.563500000000001</v>
      </c>
      <c r="Y458" s="2">
        <f t="shared" si="9"/>
        <v>-1.1895042608676182E-2</v>
      </c>
    </row>
    <row r="459" spans="23:25" x14ac:dyDescent="0.25">
      <c r="W459" s="3">
        <v>42389</v>
      </c>
      <c r="X459" s="2">
        <v>16.761700000000001</v>
      </c>
      <c r="Y459" s="2">
        <f t="shared" si="9"/>
        <v>-1.395066223610432E-3</v>
      </c>
    </row>
    <row r="460" spans="23:25" x14ac:dyDescent="0.25">
      <c r="W460" s="3">
        <v>42388</v>
      </c>
      <c r="X460" s="2">
        <v>16.7851</v>
      </c>
      <c r="Y460" s="2">
        <f t="shared" si="9"/>
        <v>-5.1460739649782502E-3</v>
      </c>
    </row>
    <row r="461" spans="23:25" x14ac:dyDescent="0.25">
      <c r="W461" s="3">
        <v>42387</v>
      </c>
      <c r="X461" s="2">
        <v>16.871700000000001</v>
      </c>
      <c r="Y461" s="2">
        <f t="shared" si="9"/>
        <v>5.1341587062978958E-3</v>
      </c>
    </row>
    <row r="462" spans="23:25" x14ac:dyDescent="0.25">
      <c r="W462" s="3">
        <v>42384</v>
      </c>
      <c r="X462" s="2">
        <v>16.785299999999999</v>
      </c>
      <c r="Y462" s="2">
        <f t="shared" si="9"/>
        <v>2.0299614100504654E-2</v>
      </c>
    </row>
    <row r="463" spans="23:25" x14ac:dyDescent="0.25">
      <c r="W463" s="3">
        <v>42383</v>
      </c>
      <c r="X463" s="2">
        <v>16.448</v>
      </c>
      <c r="Y463" s="2">
        <f t="shared" si="9"/>
        <v>-7.3295903144055315E-3</v>
      </c>
    </row>
    <row r="464" spans="23:25" x14ac:dyDescent="0.25">
      <c r="W464" s="3">
        <v>42382</v>
      </c>
      <c r="X464" s="2">
        <v>16.568999999999999</v>
      </c>
      <c r="Y464" s="2">
        <f t="shared" si="9"/>
        <v>-6.2211780184419068E-3</v>
      </c>
    </row>
    <row r="465" spans="23:25" x14ac:dyDescent="0.25">
      <c r="W465" s="3">
        <v>42381</v>
      </c>
      <c r="X465" s="2">
        <v>16.6724</v>
      </c>
      <c r="Y465" s="2">
        <f t="shared" si="9"/>
        <v>-6.5820192251674625E-3</v>
      </c>
    </row>
    <row r="466" spans="23:25" x14ac:dyDescent="0.25">
      <c r="W466" s="3">
        <v>42380</v>
      </c>
      <c r="X466" s="2">
        <v>16.782499999999999</v>
      </c>
      <c r="Y466" s="2">
        <f t="shared" si="9"/>
        <v>2.8932333833390805E-2</v>
      </c>
    </row>
    <row r="467" spans="23:25" x14ac:dyDescent="0.25">
      <c r="W467" s="3">
        <v>42377</v>
      </c>
      <c r="X467" s="2">
        <v>16.303899999999999</v>
      </c>
      <c r="Y467" s="2">
        <f t="shared" si="9"/>
        <v>1.4960561058102574E-2</v>
      </c>
    </row>
    <row r="468" spans="23:25" x14ac:dyDescent="0.25">
      <c r="W468" s="3">
        <v>42376</v>
      </c>
      <c r="X468" s="2">
        <v>16.061800000000002</v>
      </c>
      <c r="Y468" s="2">
        <f t="shared" si="9"/>
        <v>1.2662481422193471E-2</v>
      </c>
    </row>
    <row r="469" spans="23:25" x14ac:dyDescent="0.25">
      <c r="W469" s="3">
        <v>42375</v>
      </c>
      <c r="X469" s="2">
        <v>15.8597</v>
      </c>
      <c r="Y469" s="2">
        <f t="shared" si="9"/>
        <v>1.4205352586374358E-2</v>
      </c>
    </row>
    <row r="470" spans="23:25" x14ac:dyDescent="0.25">
      <c r="W470" s="3">
        <v>42374</v>
      </c>
      <c r="X470" s="2">
        <v>15.635999999999999</v>
      </c>
      <c r="Y470" s="2">
        <f t="shared" si="9"/>
        <v>3.825419645672473E-3</v>
      </c>
    </row>
    <row r="471" spans="23:25" x14ac:dyDescent="0.25">
      <c r="W471" s="3">
        <v>42373</v>
      </c>
      <c r="X471" s="2">
        <v>15.5763</v>
      </c>
      <c r="Y471" s="2">
        <f t="shared" si="9"/>
        <v>1.2076908237999714E-3</v>
      </c>
    </row>
    <row r="472" spans="23:25" x14ac:dyDescent="0.25">
      <c r="W472" s="3">
        <v>42370</v>
      </c>
      <c r="X472" s="2">
        <v>15.557499999999999</v>
      </c>
      <c r="Y472" s="2">
        <f t="shared" si="9"/>
        <v>5.7371394390340258E-3</v>
      </c>
    </row>
    <row r="473" spans="23:25" x14ac:dyDescent="0.25">
      <c r="W473" s="3">
        <v>42369</v>
      </c>
      <c r="X473" s="2">
        <v>15.468500000000001</v>
      </c>
      <c r="Y473" s="2">
        <f t="shared" si="9"/>
        <v>-5.8464055245567702E-3</v>
      </c>
    </row>
    <row r="474" spans="23:25" x14ac:dyDescent="0.25">
      <c r="W474" s="3">
        <v>42368</v>
      </c>
      <c r="X474" s="2">
        <v>15.559200000000001</v>
      </c>
      <c r="Y474" s="2">
        <f t="shared" si="9"/>
        <v>1.7067284915987416E-2</v>
      </c>
    </row>
    <row r="475" spans="23:25" x14ac:dyDescent="0.25">
      <c r="W475" s="3">
        <v>42367</v>
      </c>
      <c r="X475" s="2">
        <v>15.2959</v>
      </c>
      <c r="Y475" s="2">
        <f t="shared" si="9"/>
        <v>-9.2139103882131923E-4</v>
      </c>
    </row>
    <row r="476" spans="23:25" x14ac:dyDescent="0.25">
      <c r="W476" s="3">
        <v>42366</v>
      </c>
      <c r="X476" s="2">
        <v>15.31</v>
      </c>
      <c r="Y476" s="2">
        <f t="shared" si="9"/>
        <v>5.3178377249381813E-3</v>
      </c>
    </row>
    <row r="477" spans="23:25" x14ac:dyDescent="0.25">
      <c r="W477" s="3">
        <v>42363</v>
      </c>
      <c r="X477" s="2">
        <v>15.2288</v>
      </c>
      <c r="Y477" s="2">
        <f t="shared" si="9"/>
        <v>-2.6265677327691967E-5</v>
      </c>
    </row>
    <row r="478" spans="23:25" x14ac:dyDescent="0.25">
      <c r="W478" s="3">
        <v>42362</v>
      </c>
      <c r="X478" s="2">
        <v>15.229200000000001</v>
      </c>
      <c r="Y478" s="2">
        <f t="shared" si="9"/>
        <v>8.8027596421667484E-4</v>
      </c>
    </row>
    <row r="479" spans="23:25" x14ac:dyDescent="0.25">
      <c r="W479" s="3">
        <v>42361</v>
      </c>
      <c r="X479" s="2">
        <v>15.2158</v>
      </c>
      <c r="Y479" s="2">
        <f t="shared" si="9"/>
        <v>3.7201566520783103E-3</v>
      </c>
    </row>
    <row r="480" spans="23:25" x14ac:dyDescent="0.25">
      <c r="W480" s="3">
        <v>42360</v>
      </c>
      <c r="X480" s="2">
        <v>15.1593</v>
      </c>
      <c r="Y480" s="2">
        <f t="shared" si="9"/>
        <v>4.0717906671493571E-3</v>
      </c>
    </row>
    <row r="481" spans="23:25" x14ac:dyDescent="0.25">
      <c r="W481" s="3">
        <v>42359</v>
      </c>
      <c r="X481" s="2">
        <v>15.0977</v>
      </c>
      <c r="Y481" s="2">
        <f t="shared" si="9"/>
        <v>3.2460542508571722E-4</v>
      </c>
    </row>
    <row r="482" spans="23:25" x14ac:dyDescent="0.25">
      <c r="W482" s="3">
        <v>42356</v>
      </c>
      <c r="X482" s="2">
        <v>15.0928</v>
      </c>
      <c r="Y482" s="2">
        <f t="shared" si="9"/>
        <v>-9.0756216014519896E-3</v>
      </c>
    </row>
    <row r="483" spans="23:25" x14ac:dyDescent="0.25">
      <c r="W483" s="3">
        <v>42355</v>
      </c>
      <c r="X483" s="2">
        <v>15.230399999999999</v>
      </c>
      <c r="Y483" s="2">
        <f t="shared" si="9"/>
        <v>1.9003624176388272E-2</v>
      </c>
    </row>
    <row r="484" spans="23:25" x14ac:dyDescent="0.25">
      <c r="W484" s="3">
        <v>42354</v>
      </c>
      <c r="X484" s="2">
        <v>14.9437</v>
      </c>
      <c r="Y484" s="2">
        <f t="shared" si="9"/>
        <v>9.7077961220696607E-4</v>
      </c>
    </row>
    <row r="485" spans="23:25" x14ac:dyDescent="0.25">
      <c r="W485" s="3">
        <v>42353</v>
      </c>
      <c r="X485" s="2">
        <v>14.9292</v>
      </c>
      <c r="Y485" s="2">
        <f t="shared" si="9"/>
        <v>-1.1885520897359959E-2</v>
      </c>
    </row>
    <row r="486" spans="23:25" x14ac:dyDescent="0.25">
      <c r="W486" s="3">
        <v>42352</v>
      </c>
      <c r="X486" s="2">
        <v>15.107699999999999</v>
      </c>
      <c r="Y486" s="2">
        <f t="shared" si="9"/>
        <v>-5.0812629233073711E-2</v>
      </c>
    </row>
    <row r="487" spans="23:25" x14ac:dyDescent="0.25">
      <c r="W487" s="3">
        <v>42349</v>
      </c>
      <c r="X487" s="2">
        <v>15.895199999999999</v>
      </c>
      <c r="Y487" s="2">
        <f t="shared" si="9"/>
        <v>2.7269663285732059E-2</v>
      </c>
    </row>
    <row r="488" spans="23:25" x14ac:dyDescent="0.25">
      <c r="W488" s="3">
        <v>42348</v>
      </c>
      <c r="X488" s="2">
        <v>15.467600000000001</v>
      </c>
      <c r="Y488" s="2">
        <f t="shared" si="9"/>
        <v>3.2498934415428338E-2</v>
      </c>
    </row>
    <row r="489" spans="23:25" x14ac:dyDescent="0.25">
      <c r="W489" s="3">
        <v>42347</v>
      </c>
      <c r="X489" s="2">
        <v>14.973000000000001</v>
      </c>
      <c r="Y489" s="2">
        <f t="shared" si="9"/>
        <v>2.5713470094014403E-2</v>
      </c>
    </row>
    <row r="490" spans="23:25" x14ac:dyDescent="0.25">
      <c r="W490" s="3">
        <v>42346</v>
      </c>
      <c r="X490" s="2">
        <v>14.5929</v>
      </c>
      <c r="Y490" s="2">
        <f t="shared" si="9"/>
        <v>3.7004151122790696E-3</v>
      </c>
    </row>
    <row r="491" spans="23:25" x14ac:dyDescent="0.25">
      <c r="W491" s="3">
        <v>42345</v>
      </c>
      <c r="X491" s="2">
        <v>14.539</v>
      </c>
      <c r="Y491" s="2">
        <f t="shared" si="9"/>
        <v>1.1364977048864165E-2</v>
      </c>
    </row>
    <row r="492" spans="23:25" x14ac:dyDescent="0.25">
      <c r="W492" s="3">
        <v>42342</v>
      </c>
      <c r="X492" s="2">
        <v>14.374700000000001</v>
      </c>
      <c r="Y492" s="2">
        <f t="shared" si="9"/>
        <v>9.1173887434834334E-4</v>
      </c>
    </row>
    <row r="493" spans="23:25" x14ac:dyDescent="0.25">
      <c r="W493" s="3">
        <v>42341</v>
      </c>
      <c r="X493" s="2">
        <v>14.361599999999999</v>
      </c>
      <c r="Y493" s="2">
        <f t="shared" si="9"/>
        <v>6.6170506389857313E-4</v>
      </c>
    </row>
    <row r="494" spans="23:25" x14ac:dyDescent="0.25">
      <c r="W494" s="3">
        <v>42340</v>
      </c>
      <c r="X494" s="2">
        <v>14.3521</v>
      </c>
      <c r="Y494" s="2">
        <f t="shared" si="9"/>
        <v>-5.9811989929675234E-3</v>
      </c>
    </row>
    <row r="495" spans="23:25" x14ac:dyDescent="0.25">
      <c r="W495" s="3">
        <v>42339</v>
      </c>
      <c r="X495" s="2">
        <v>14.4382</v>
      </c>
      <c r="Y495" s="2">
        <f t="shared" si="9"/>
        <v>-6.7852471948475293E-4</v>
      </c>
    </row>
    <row r="496" spans="23:25" x14ac:dyDescent="0.25">
      <c r="W496" s="3">
        <v>42338</v>
      </c>
      <c r="X496" s="2">
        <v>14.448</v>
      </c>
      <c r="Y496" s="2">
        <f t="shared" si="9"/>
        <v>2.8695617619807425E-3</v>
      </c>
    </row>
    <row r="497" spans="23:25" x14ac:dyDescent="0.25">
      <c r="W497" s="3">
        <v>42335</v>
      </c>
      <c r="X497" s="2">
        <v>14.406599999999999</v>
      </c>
      <c r="Y497" s="2">
        <f t="shared" si="9"/>
        <v>8.2524131161150795E-3</v>
      </c>
    </row>
    <row r="498" spans="23:25" x14ac:dyDescent="0.25">
      <c r="W498" s="3">
        <v>42334</v>
      </c>
      <c r="X498" s="2">
        <v>14.2882</v>
      </c>
      <c r="Y498" s="2">
        <f t="shared" si="9"/>
        <v>1.1013520942736249E-2</v>
      </c>
    </row>
    <row r="499" spans="23:25" x14ac:dyDescent="0.25">
      <c r="W499" s="3">
        <v>42333</v>
      </c>
      <c r="X499" s="2">
        <v>14.1317</v>
      </c>
      <c r="Y499" s="2">
        <f t="shared" si="9"/>
        <v>7.3223978908866574E-3</v>
      </c>
    </row>
    <row r="500" spans="23:25" x14ac:dyDescent="0.25">
      <c r="W500" s="3">
        <v>42332</v>
      </c>
      <c r="X500" s="2">
        <v>14.028600000000001</v>
      </c>
      <c r="Y500" s="2">
        <f t="shared" si="9"/>
        <v>-4.1684807015204099E-3</v>
      </c>
    </row>
    <row r="501" spans="23:25" x14ac:dyDescent="0.25">
      <c r="W501" s="3">
        <v>42331</v>
      </c>
      <c r="X501" s="2">
        <v>14.087199999999999</v>
      </c>
      <c r="Y501" s="2">
        <f t="shared" si="9"/>
        <v>8.9916928728862137E-3</v>
      </c>
    </row>
    <row r="502" spans="23:25" x14ac:dyDescent="0.25">
      <c r="W502" s="3">
        <v>42328</v>
      </c>
      <c r="X502" s="2">
        <v>13.9611</v>
      </c>
      <c r="Y502" s="2">
        <f t="shared" si="9"/>
        <v>-4.8517249450902898E-3</v>
      </c>
    </row>
    <row r="503" spans="23:25" x14ac:dyDescent="0.25">
      <c r="W503" s="3">
        <v>42327</v>
      </c>
      <c r="X503" s="2">
        <v>14.029</v>
      </c>
      <c r="Y503" s="2">
        <f t="shared" si="9"/>
        <v>-9.8169348917624376E-3</v>
      </c>
    </row>
    <row r="504" spans="23:25" x14ac:dyDescent="0.25">
      <c r="W504" s="3">
        <v>42326</v>
      </c>
      <c r="X504" s="2">
        <v>14.167400000000001</v>
      </c>
      <c r="Y504" s="2">
        <f t="shared" si="9"/>
        <v>-7.3840517223390505E-3</v>
      </c>
    </row>
    <row r="505" spans="23:25" x14ac:dyDescent="0.25">
      <c r="W505" s="3">
        <v>42325</v>
      </c>
      <c r="X505" s="2">
        <v>14.272399999999999</v>
      </c>
      <c r="Y505" s="2">
        <f t="shared" si="9"/>
        <v>-2.9733504955843327E-3</v>
      </c>
    </row>
    <row r="506" spans="23:25" x14ac:dyDescent="0.25">
      <c r="W506" s="3">
        <v>42324</v>
      </c>
      <c r="X506" s="2">
        <v>14.3149</v>
      </c>
      <c r="Y506" s="2">
        <f t="shared" si="9"/>
        <v>-4.9684609073220422E-3</v>
      </c>
    </row>
    <row r="507" spans="23:25" x14ac:dyDescent="0.25">
      <c r="W507" s="3">
        <v>42321</v>
      </c>
      <c r="X507" s="2">
        <v>14.386200000000001</v>
      </c>
      <c r="Y507" s="2">
        <f t="shared" si="9"/>
        <v>5.2828680951641652E-3</v>
      </c>
    </row>
    <row r="508" spans="23:25" x14ac:dyDescent="0.25">
      <c r="W508" s="3">
        <v>42320</v>
      </c>
      <c r="X508" s="2">
        <v>14.3104</v>
      </c>
      <c r="Y508" s="2">
        <f t="shared" si="9"/>
        <v>1.0989276004885808E-2</v>
      </c>
    </row>
    <row r="509" spans="23:25" x14ac:dyDescent="0.25">
      <c r="W509" s="3">
        <v>42319</v>
      </c>
      <c r="X509" s="2">
        <v>14.154</v>
      </c>
      <c r="Y509" s="2">
        <f t="shared" si="9"/>
        <v>-7.9378900167693511E-3</v>
      </c>
    </row>
    <row r="510" spans="23:25" x14ac:dyDescent="0.25">
      <c r="W510" s="3">
        <v>42318</v>
      </c>
      <c r="X510" s="2">
        <v>14.2668</v>
      </c>
      <c r="Y510" s="2">
        <f t="shared" si="9"/>
        <v>-2.3383635116819498E-3</v>
      </c>
    </row>
    <row r="511" spans="23:25" x14ac:dyDescent="0.25">
      <c r="W511" s="3">
        <v>42317</v>
      </c>
      <c r="X511" s="2">
        <v>14.3002</v>
      </c>
      <c r="Y511" s="2">
        <f t="shared" si="9"/>
        <v>9.5770491098092145E-3</v>
      </c>
    </row>
    <row r="512" spans="23:25" x14ac:dyDescent="0.25">
      <c r="W512" s="3">
        <v>42314</v>
      </c>
      <c r="X512" s="2">
        <v>14.1639</v>
      </c>
      <c r="Y512" s="2">
        <f t="shared" si="9"/>
        <v>1.9404934586269809E-2</v>
      </c>
    </row>
    <row r="513" spans="23:25" x14ac:dyDescent="0.25">
      <c r="W513" s="3">
        <v>42313</v>
      </c>
      <c r="X513" s="2">
        <v>13.8917</v>
      </c>
      <c r="Y513" s="2">
        <f t="shared" si="9"/>
        <v>-4.8400858559468161E-3</v>
      </c>
    </row>
    <row r="514" spans="23:25" x14ac:dyDescent="0.25">
      <c r="W514" s="3">
        <v>42312</v>
      </c>
      <c r="X514" s="2">
        <v>13.959099999999999</v>
      </c>
      <c r="Y514" s="2">
        <f t="shared" si="9"/>
        <v>1.5813060553814977E-2</v>
      </c>
    </row>
    <row r="515" spans="23:25" x14ac:dyDescent="0.25">
      <c r="W515" s="3">
        <v>42311</v>
      </c>
      <c r="X515" s="2">
        <v>13.7401</v>
      </c>
      <c r="Y515" s="2">
        <f t="shared" si="9"/>
        <v>-3.3495270414784697E-3</v>
      </c>
    </row>
    <row r="516" spans="23:25" x14ac:dyDescent="0.25">
      <c r="W516" s="3">
        <v>42310</v>
      </c>
      <c r="X516" s="2">
        <v>13.786200000000001</v>
      </c>
      <c r="Y516" s="2">
        <f t="shared" si="9"/>
        <v>-2.6223727929070998E-3</v>
      </c>
    </row>
    <row r="517" spans="23:25" x14ac:dyDescent="0.25">
      <c r="W517" s="3">
        <v>42307</v>
      </c>
      <c r="X517" s="2">
        <v>13.8224</v>
      </c>
      <c r="Y517" s="2">
        <f t="shared" si="9"/>
        <v>-5.3033679749410244E-3</v>
      </c>
    </row>
    <row r="518" spans="23:25" x14ac:dyDescent="0.25">
      <c r="W518" s="3">
        <v>42306</v>
      </c>
      <c r="X518" s="2">
        <v>13.895899999999999</v>
      </c>
      <c r="Y518" s="2">
        <f t="shared" ref="Y518:Y579" si="10">LN(X518/X519)</f>
        <v>1.3351642696085181E-2</v>
      </c>
    </row>
    <row r="519" spans="23:25" x14ac:dyDescent="0.25">
      <c r="W519" s="3">
        <v>42305</v>
      </c>
      <c r="X519" s="2">
        <v>13.711600000000001</v>
      </c>
      <c r="Y519" s="2">
        <f t="shared" si="10"/>
        <v>2.680154234290633E-3</v>
      </c>
    </row>
    <row r="520" spans="23:25" x14ac:dyDescent="0.25">
      <c r="W520" s="3">
        <v>42304</v>
      </c>
      <c r="X520" s="2">
        <v>13.674900000000001</v>
      </c>
      <c r="Y520" s="2">
        <f t="shared" si="10"/>
        <v>2.6140359981635716E-3</v>
      </c>
    </row>
    <row r="521" spans="23:25" x14ac:dyDescent="0.25">
      <c r="W521" s="3">
        <v>42303</v>
      </c>
      <c r="X521" s="2">
        <v>13.639200000000001</v>
      </c>
      <c r="Y521" s="2">
        <f t="shared" si="10"/>
        <v>-1.466254163122252E-4</v>
      </c>
    </row>
    <row r="522" spans="23:25" x14ac:dyDescent="0.25">
      <c r="W522" s="3">
        <v>42300</v>
      </c>
      <c r="X522" s="2">
        <v>13.6412</v>
      </c>
      <c r="Y522" s="2">
        <f t="shared" si="10"/>
        <v>1.7914547778725677E-2</v>
      </c>
    </row>
    <row r="523" spans="23:25" x14ac:dyDescent="0.25">
      <c r="W523" s="3">
        <v>42299</v>
      </c>
      <c r="X523" s="2">
        <v>13.399000000000001</v>
      </c>
      <c r="Y523" s="2">
        <f t="shared" si="10"/>
        <v>-9.4410749876599667E-3</v>
      </c>
    </row>
    <row r="524" spans="23:25" x14ac:dyDescent="0.25">
      <c r="W524" s="3">
        <v>42298</v>
      </c>
      <c r="X524" s="2">
        <v>13.5261</v>
      </c>
      <c r="Y524" s="2">
        <f t="shared" si="10"/>
        <v>1.7007504313867709E-2</v>
      </c>
    </row>
    <row r="525" spans="23:25" x14ac:dyDescent="0.25">
      <c r="W525" s="3">
        <v>42297</v>
      </c>
      <c r="X525" s="2">
        <v>13.298</v>
      </c>
      <c r="Y525" s="2">
        <f t="shared" si="10"/>
        <v>5.190096810263439E-4</v>
      </c>
    </row>
    <row r="526" spans="23:25" x14ac:dyDescent="0.25">
      <c r="W526" s="3">
        <v>42296</v>
      </c>
      <c r="X526" s="2">
        <v>13.2911</v>
      </c>
      <c r="Y526" s="2">
        <f t="shared" si="10"/>
        <v>1.5620460007774506E-2</v>
      </c>
    </row>
    <row r="527" spans="23:25" x14ac:dyDescent="0.25">
      <c r="W527" s="3">
        <v>42293</v>
      </c>
      <c r="X527" s="2">
        <v>13.085100000000001</v>
      </c>
      <c r="Y527" s="2">
        <f t="shared" si="10"/>
        <v>2.9082914399986364E-3</v>
      </c>
    </row>
    <row r="528" spans="23:25" x14ac:dyDescent="0.25">
      <c r="W528" s="3">
        <v>42292</v>
      </c>
      <c r="X528" s="2">
        <v>13.0471</v>
      </c>
      <c r="Y528" s="2">
        <f t="shared" si="10"/>
        <v>-1.4268725477038091E-2</v>
      </c>
    </row>
    <row r="529" spans="23:25" x14ac:dyDescent="0.25">
      <c r="W529" s="3">
        <v>42291</v>
      </c>
      <c r="X529" s="2">
        <v>13.2346</v>
      </c>
      <c r="Y529" s="2">
        <f t="shared" si="10"/>
        <v>-2.4120039278065258E-2</v>
      </c>
    </row>
    <row r="530" spans="23:25" x14ac:dyDescent="0.25">
      <c r="W530" s="3">
        <v>42290</v>
      </c>
      <c r="X530" s="2">
        <v>13.557700000000001</v>
      </c>
      <c r="Y530" s="2">
        <f t="shared" si="10"/>
        <v>1.7425258247649674E-2</v>
      </c>
    </row>
    <row r="531" spans="23:25" x14ac:dyDescent="0.25">
      <c r="W531" s="3">
        <v>42289</v>
      </c>
      <c r="X531" s="2">
        <v>13.323499999999999</v>
      </c>
      <c r="Y531" s="2">
        <f t="shared" si="10"/>
        <v>-2.0768750881388805E-3</v>
      </c>
    </row>
    <row r="532" spans="23:25" x14ac:dyDescent="0.25">
      <c r="W532" s="3">
        <v>42286</v>
      </c>
      <c r="X532" s="2">
        <v>13.3512</v>
      </c>
      <c r="Y532" s="2">
        <f t="shared" si="10"/>
        <v>3.1507430304969185E-3</v>
      </c>
    </row>
    <row r="533" spans="23:25" x14ac:dyDescent="0.25">
      <c r="W533" s="3">
        <v>42285</v>
      </c>
      <c r="X533" s="2">
        <v>13.309200000000001</v>
      </c>
      <c r="Y533" s="2">
        <f t="shared" si="10"/>
        <v>-1.1511939627226183E-2</v>
      </c>
    </row>
    <row r="534" spans="23:25" x14ac:dyDescent="0.25">
      <c r="W534" s="3">
        <v>42284</v>
      </c>
      <c r="X534" s="2">
        <v>13.4633</v>
      </c>
      <c r="Y534" s="2">
        <f t="shared" si="10"/>
        <v>-4.1582258880441224E-3</v>
      </c>
    </row>
    <row r="535" spans="23:25" x14ac:dyDescent="0.25">
      <c r="W535" s="3">
        <v>42283</v>
      </c>
      <c r="X535" s="2">
        <v>13.519399999999999</v>
      </c>
      <c r="Y535" s="2">
        <f t="shared" si="10"/>
        <v>-7.3328429450167255E-3</v>
      </c>
    </row>
    <row r="536" spans="23:25" x14ac:dyDescent="0.25">
      <c r="W536" s="3">
        <v>42282</v>
      </c>
      <c r="X536" s="2">
        <v>13.6189</v>
      </c>
      <c r="Y536" s="2">
        <f t="shared" si="10"/>
        <v>-8.2412122526860036E-3</v>
      </c>
    </row>
    <row r="537" spans="23:25" x14ac:dyDescent="0.25">
      <c r="W537" s="3">
        <v>42279</v>
      </c>
      <c r="X537" s="2">
        <v>13.7316</v>
      </c>
      <c r="Y537" s="2">
        <f t="shared" si="10"/>
        <v>-1.3777759467169262E-2</v>
      </c>
    </row>
    <row r="538" spans="23:25" x14ac:dyDescent="0.25">
      <c r="W538" s="3">
        <v>42278</v>
      </c>
      <c r="X538" s="2">
        <v>13.9221</v>
      </c>
      <c r="Y538" s="2">
        <f t="shared" si="10"/>
        <v>4.8385449187776496E-3</v>
      </c>
    </row>
    <row r="539" spans="23:25" x14ac:dyDescent="0.25">
      <c r="W539" s="3">
        <v>42277</v>
      </c>
      <c r="X539" s="2">
        <v>13.854900000000001</v>
      </c>
      <c r="Y539" s="2">
        <f t="shared" si="10"/>
        <v>-8.9673166700199054E-3</v>
      </c>
    </row>
    <row r="540" spans="23:25" x14ac:dyDescent="0.25">
      <c r="W540" s="3">
        <v>42276</v>
      </c>
      <c r="X540" s="2">
        <v>13.979699999999999</v>
      </c>
      <c r="Y540" s="2">
        <f t="shared" si="10"/>
        <v>-5.7987302607348957E-3</v>
      </c>
    </row>
    <row r="541" spans="23:25" x14ac:dyDescent="0.25">
      <c r="W541" s="3">
        <v>42275</v>
      </c>
      <c r="X541" s="2">
        <v>14.061</v>
      </c>
      <c r="Y541" s="2">
        <f t="shared" si="10"/>
        <v>1.0423239755315035E-2</v>
      </c>
    </row>
    <row r="542" spans="23:25" x14ac:dyDescent="0.25">
      <c r="W542" s="3">
        <v>42272</v>
      </c>
      <c r="X542" s="2">
        <v>13.9152</v>
      </c>
      <c r="Y542" s="2">
        <f t="shared" si="10"/>
        <v>5.1298420802660533E-3</v>
      </c>
    </row>
    <row r="543" spans="23:25" x14ac:dyDescent="0.25">
      <c r="W543" s="3">
        <v>42271</v>
      </c>
      <c r="X543" s="2">
        <v>13.843999999999999</v>
      </c>
      <c r="Y543" s="2">
        <f t="shared" si="10"/>
        <v>-1.2993577226951721E-3</v>
      </c>
    </row>
    <row r="544" spans="23:25" x14ac:dyDescent="0.25">
      <c r="W544" s="3">
        <v>42270</v>
      </c>
      <c r="X544" s="2">
        <v>13.862</v>
      </c>
      <c r="Y544" s="2">
        <f t="shared" si="10"/>
        <v>1.3252921676947629E-2</v>
      </c>
    </row>
    <row r="545" spans="23:25" x14ac:dyDescent="0.25">
      <c r="W545" s="3">
        <v>42269</v>
      </c>
      <c r="X545" s="2">
        <v>13.679500000000001</v>
      </c>
      <c r="Y545" s="2">
        <f t="shared" si="10"/>
        <v>1.5232946048776208E-2</v>
      </c>
    </row>
    <row r="546" spans="23:25" x14ac:dyDescent="0.25">
      <c r="W546" s="3">
        <v>42268</v>
      </c>
      <c r="X546" s="2">
        <v>13.4727</v>
      </c>
      <c r="Y546" s="2">
        <f t="shared" si="10"/>
        <v>1.0768318791131489E-2</v>
      </c>
    </row>
    <row r="547" spans="23:25" x14ac:dyDescent="0.25">
      <c r="W547" s="3">
        <v>42265</v>
      </c>
      <c r="X547" s="2">
        <v>13.3284</v>
      </c>
      <c r="Y547" s="2">
        <f t="shared" si="10"/>
        <v>-1.8065362528506591E-3</v>
      </c>
    </row>
    <row r="548" spans="23:25" x14ac:dyDescent="0.25">
      <c r="W548" s="3">
        <v>42264</v>
      </c>
      <c r="X548" s="2">
        <v>13.352499999999999</v>
      </c>
      <c r="Y548" s="2">
        <f t="shared" si="10"/>
        <v>6.4766481824025737E-3</v>
      </c>
    </row>
    <row r="549" spans="23:25" x14ac:dyDescent="0.25">
      <c r="W549" s="3">
        <v>42263</v>
      </c>
      <c r="X549" s="2">
        <v>13.266299999999999</v>
      </c>
      <c r="Y549" s="2">
        <f t="shared" si="10"/>
        <v>-1.5059815778687815E-2</v>
      </c>
    </row>
    <row r="550" spans="23:25" x14ac:dyDescent="0.25">
      <c r="W550" s="3">
        <v>42262</v>
      </c>
      <c r="X550" s="2">
        <v>13.467600000000001</v>
      </c>
      <c r="Y550" s="2">
        <f t="shared" si="10"/>
        <v>-1.565497068165069E-3</v>
      </c>
    </row>
    <row r="551" spans="23:25" x14ac:dyDescent="0.25">
      <c r="W551" s="3">
        <v>42261</v>
      </c>
      <c r="X551" s="2">
        <v>13.4887</v>
      </c>
      <c r="Y551" s="2">
        <f t="shared" si="10"/>
        <v>-4.7851404629088191E-3</v>
      </c>
    </row>
    <row r="552" spans="23:25" x14ac:dyDescent="0.25">
      <c r="W552" s="3">
        <v>42258</v>
      </c>
      <c r="X552" s="2">
        <v>13.5534</v>
      </c>
      <c r="Y552" s="2">
        <f t="shared" si="10"/>
        <v>-5.6211337273300924E-3</v>
      </c>
    </row>
    <row r="553" spans="23:25" x14ac:dyDescent="0.25">
      <c r="W553" s="3">
        <v>42257</v>
      </c>
      <c r="X553" s="2">
        <v>13.629799999999999</v>
      </c>
      <c r="Y553" s="2">
        <f t="shared" si="10"/>
        <v>-1.1605348589312775E-2</v>
      </c>
    </row>
    <row r="554" spans="23:25" x14ac:dyDescent="0.25">
      <c r="W554" s="3">
        <v>42256</v>
      </c>
      <c r="X554" s="2">
        <v>13.7889</v>
      </c>
      <c r="Y554" s="2">
        <f t="shared" si="10"/>
        <v>4.8416739438464753E-3</v>
      </c>
    </row>
    <row r="555" spans="23:25" x14ac:dyDescent="0.25">
      <c r="W555" s="3">
        <v>42255</v>
      </c>
      <c r="X555" s="2">
        <v>13.722300000000001</v>
      </c>
      <c r="Y555" s="2">
        <f t="shared" si="10"/>
        <v>-1.8083179158069451E-2</v>
      </c>
    </row>
    <row r="556" spans="23:25" x14ac:dyDescent="0.25">
      <c r="W556" s="3">
        <v>42254</v>
      </c>
      <c r="X556" s="2">
        <v>13.9727</v>
      </c>
      <c r="Y556" s="2">
        <f t="shared" si="10"/>
        <v>8.5169901299067333E-3</v>
      </c>
    </row>
    <row r="557" spans="23:25" x14ac:dyDescent="0.25">
      <c r="W557" s="3">
        <v>42251</v>
      </c>
      <c r="X557" s="2">
        <v>13.854200000000001</v>
      </c>
      <c r="Y557" s="2">
        <f t="shared" si="10"/>
        <v>2.1058630763451221E-2</v>
      </c>
    </row>
    <row r="558" spans="23:25" x14ac:dyDescent="0.25">
      <c r="W558" s="3">
        <v>42250</v>
      </c>
      <c r="X558" s="2">
        <v>13.5655</v>
      </c>
      <c r="Y558" s="2">
        <f t="shared" si="10"/>
        <v>9.0117717692963523E-3</v>
      </c>
    </row>
    <row r="559" spans="23:25" x14ac:dyDescent="0.25">
      <c r="W559" s="3">
        <v>42249</v>
      </c>
      <c r="X559" s="2">
        <v>13.4438</v>
      </c>
      <c r="Y559" s="2">
        <f t="shared" si="10"/>
        <v>-1.9337900113076725E-4</v>
      </c>
    </row>
    <row r="560" spans="23:25" x14ac:dyDescent="0.25">
      <c r="W560" s="3">
        <v>42248</v>
      </c>
      <c r="X560" s="2">
        <v>13.446400000000001</v>
      </c>
      <c r="Y560" s="2">
        <f t="shared" si="10"/>
        <v>1.2459798329035321E-2</v>
      </c>
    </row>
    <row r="561" spans="23:25" x14ac:dyDescent="0.25">
      <c r="W561" s="3">
        <v>42247</v>
      </c>
      <c r="X561" s="2">
        <v>13.2799</v>
      </c>
      <c r="Y561" s="2">
        <f t="shared" si="10"/>
        <v>-1.6327148445783449E-3</v>
      </c>
    </row>
    <row r="562" spans="23:25" x14ac:dyDescent="0.25">
      <c r="W562" s="3">
        <v>42244</v>
      </c>
      <c r="X562" s="2">
        <v>13.301600000000001</v>
      </c>
      <c r="Y562" s="2">
        <f t="shared" si="10"/>
        <v>1.224614699842903E-2</v>
      </c>
    </row>
    <row r="563" spans="23:25" x14ac:dyDescent="0.25">
      <c r="W563" s="3">
        <v>42243</v>
      </c>
      <c r="X563" s="2">
        <v>13.139699999999999</v>
      </c>
      <c r="Y563" s="2">
        <f t="shared" si="10"/>
        <v>7.5372583937156499E-4</v>
      </c>
    </row>
    <row r="564" spans="23:25" x14ac:dyDescent="0.25">
      <c r="W564" s="3">
        <v>42242</v>
      </c>
      <c r="X564" s="2">
        <v>13.129799999999999</v>
      </c>
      <c r="Y564" s="2">
        <f t="shared" si="10"/>
        <v>-4.9610926486057475E-3</v>
      </c>
    </row>
    <row r="565" spans="23:25" x14ac:dyDescent="0.25">
      <c r="W565" s="3">
        <v>42241</v>
      </c>
      <c r="X565" s="2">
        <v>13.1951</v>
      </c>
      <c r="Y565" s="2">
        <f t="shared" si="10"/>
        <v>-2.8530473910363036E-3</v>
      </c>
    </row>
    <row r="566" spans="23:25" x14ac:dyDescent="0.25">
      <c r="W566" s="3">
        <v>42240</v>
      </c>
      <c r="X566" s="2">
        <v>13.232799999999999</v>
      </c>
      <c r="Y566" s="2">
        <f t="shared" si="10"/>
        <v>2.0098148861767893E-2</v>
      </c>
    </row>
    <row r="567" spans="23:25" x14ac:dyDescent="0.25">
      <c r="W567" s="3">
        <v>42237</v>
      </c>
      <c r="X567" s="2">
        <v>12.9695</v>
      </c>
      <c r="Y567" s="2">
        <f t="shared" si="10"/>
        <v>2.6481696406385831E-3</v>
      </c>
    </row>
    <row r="568" spans="23:25" x14ac:dyDescent="0.25">
      <c r="W568" s="3">
        <v>42236</v>
      </c>
      <c r="X568" s="2">
        <v>12.9352</v>
      </c>
      <c r="Y568" s="2">
        <f t="shared" si="10"/>
        <v>3.671150000812402E-3</v>
      </c>
    </row>
    <row r="569" spans="23:25" x14ac:dyDescent="0.25">
      <c r="W569" s="3">
        <v>42235</v>
      </c>
      <c r="X569" s="2">
        <v>12.8878</v>
      </c>
      <c r="Y569" s="2">
        <f t="shared" si="10"/>
        <v>-1.3492034768742057E-3</v>
      </c>
    </row>
    <row r="570" spans="23:25" x14ac:dyDescent="0.25">
      <c r="W570" s="3">
        <v>42234</v>
      </c>
      <c r="X570" s="2">
        <v>12.905200000000001</v>
      </c>
      <c r="Y570" s="2">
        <f t="shared" si="10"/>
        <v>-3.0990455187900962E-4</v>
      </c>
    </row>
    <row r="571" spans="23:25" x14ac:dyDescent="0.25">
      <c r="W571" s="3">
        <v>42233</v>
      </c>
      <c r="X571" s="2">
        <v>12.9092</v>
      </c>
      <c r="Y571" s="2">
        <f t="shared" si="10"/>
        <v>6.5594390780818104E-3</v>
      </c>
    </row>
    <row r="572" spans="23:25" x14ac:dyDescent="0.25">
      <c r="W572" s="3">
        <v>42230</v>
      </c>
      <c r="X572" s="2">
        <v>12.8248</v>
      </c>
      <c r="Y572" s="2">
        <f t="shared" si="10"/>
        <v>1.1000371689139149E-3</v>
      </c>
    </row>
    <row r="573" spans="23:25" x14ac:dyDescent="0.25">
      <c r="W573" s="3">
        <v>42229</v>
      </c>
      <c r="X573" s="2">
        <v>12.810700000000001</v>
      </c>
      <c r="Y573" s="2">
        <f t="shared" si="10"/>
        <v>4.2711706592272747E-3</v>
      </c>
    </row>
    <row r="574" spans="23:25" x14ac:dyDescent="0.25">
      <c r="W574" s="3">
        <v>42228</v>
      </c>
      <c r="X574" s="2">
        <v>12.7561</v>
      </c>
      <c r="Y574" s="2">
        <f t="shared" si="10"/>
        <v>-2.3725175071209804E-3</v>
      </c>
    </row>
    <row r="575" spans="23:25" x14ac:dyDescent="0.25">
      <c r="W575" s="3">
        <v>42227</v>
      </c>
      <c r="X575" s="2">
        <v>12.7864</v>
      </c>
      <c r="Y575" s="2">
        <f t="shared" si="10"/>
        <v>1.0432443547095929E-2</v>
      </c>
    </row>
    <row r="576" spans="23:25" x14ac:dyDescent="0.25">
      <c r="W576" s="3">
        <v>42226</v>
      </c>
      <c r="X576" s="2">
        <v>12.653700000000001</v>
      </c>
      <c r="Y576" s="2" t="e">
        <f t="shared" si="10"/>
        <v>#DIV/0!</v>
      </c>
    </row>
    <row r="577" spans="23:25" x14ac:dyDescent="0.25">
      <c r="W577" s="3"/>
      <c r="Y577" s="2" t="e">
        <f t="shared" si="10"/>
        <v>#NUM!</v>
      </c>
    </row>
    <row r="578" spans="23:25" x14ac:dyDescent="0.25">
      <c r="W578" s="3">
        <v>42222</v>
      </c>
      <c r="X578" s="2">
        <v>12.7163</v>
      </c>
      <c r="Y578" s="2">
        <f t="shared" si="10"/>
        <v>-5.4583661647801618E-3</v>
      </c>
    </row>
    <row r="579" spans="23:25" x14ac:dyDescent="0.25">
      <c r="W579" s="3">
        <v>42221</v>
      </c>
      <c r="X579" s="2">
        <v>12.7859</v>
      </c>
      <c r="Y579" s="2" t="e">
        <f t="shared" si="10"/>
        <v>#DIV/0!</v>
      </c>
    </row>
  </sheetData>
  <mergeCells count="5">
    <mergeCell ref="C16:C17"/>
    <mergeCell ref="C18:C19"/>
    <mergeCell ref="C20:C21"/>
    <mergeCell ref="C22:C23"/>
    <mergeCell ref="C14:C15"/>
  </mergeCells>
  <dataValidations count="1">
    <dataValidation type="list" allowBlank="1" showInputMessage="1" showErrorMessage="1" sqref="D2">
      <formula1>FX_PAIRS</formula1>
    </dataValidation>
  </dataValidations>
  <pageMargins left="0.7" right="0.7" top="0.75" bottom="0.75" header="0.3" footer="0.3"/>
  <pageSetup scale="71"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O4426"/>
  <sheetViews>
    <sheetView zoomScale="55" zoomScaleNormal="55" workbookViewId="0">
      <pane xSplit="4" ySplit="1" topLeftCell="E3901" activePane="bottomRight" state="frozen"/>
      <selection activeCell="D2" sqref="D2"/>
      <selection pane="topRight" activeCell="D2" sqref="D2"/>
      <selection pane="bottomLeft" activeCell="D2" sqref="D2"/>
      <selection pane="bottomRight" activeCell="D2" sqref="D2"/>
    </sheetView>
  </sheetViews>
  <sheetFormatPr defaultRowHeight="15" x14ac:dyDescent="0.25"/>
  <cols>
    <col min="1" max="1" width="12.5703125" bestFit="1" customWidth="1"/>
    <col min="2" max="2" width="11.28515625" bestFit="1" customWidth="1"/>
    <col min="3" max="3" width="9.42578125" bestFit="1" customWidth="1"/>
    <col min="4" max="4" width="11" bestFit="1" customWidth="1"/>
    <col min="5" max="8" width="16" bestFit="1" customWidth="1"/>
    <col min="9" max="9" width="19.85546875" bestFit="1" customWidth="1"/>
    <col min="10" max="10" width="19.5703125" bestFit="1" customWidth="1"/>
    <col min="11" max="11" width="21.140625" bestFit="1" customWidth="1"/>
    <col min="12" max="12" width="21.42578125" bestFit="1" customWidth="1"/>
    <col min="13" max="13" width="20.85546875" bestFit="1" customWidth="1"/>
    <col min="14" max="14" width="21.140625" bestFit="1" customWidth="1"/>
    <col min="15" max="16" width="16.7109375" bestFit="1" customWidth="1"/>
    <col min="17" max="17" width="16" bestFit="1" customWidth="1"/>
    <col min="18" max="18" width="16.28515625" bestFit="1" customWidth="1"/>
    <col min="19" max="19" width="16.7109375" bestFit="1" customWidth="1"/>
    <col min="20" max="20" width="20.140625" bestFit="1" customWidth="1"/>
    <col min="21" max="21" width="21.7109375" bestFit="1" customWidth="1"/>
    <col min="27" max="27" width="7.42578125" bestFit="1" customWidth="1"/>
    <col min="28" max="28" width="6.5703125" bestFit="1" customWidth="1"/>
    <col min="29" max="29" width="8.42578125" bestFit="1" customWidth="1"/>
    <col min="30" max="30" width="5.28515625" bestFit="1" customWidth="1"/>
    <col min="31" max="31" width="10.7109375" bestFit="1" customWidth="1"/>
    <col min="32" max="32" width="9.42578125" bestFit="1" customWidth="1"/>
    <col min="33" max="33" width="10.28515625" bestFit="1" customWidth="1"/>
    <col min="34" max="34" width="12.7109375" bestFit="1" customWidth="1"/>
    <col min="35" max="35" width="9" bestFit="1" customWidth="1"/>
    <col min="36" max="36" width="14.5703125" bestFit="1" customWidth="1"/>
    <col min="37" max="37" width="9.42578125" bestFit="1" customWidth="1"/>
    <col min="38" max="38" width="15" bestFit="1" customWidth="1"/>
    <col min="39" max="39" width="14.7109375" bestFit="1" customWidth="1"/>
    <col min="40" max="40" width="15.5703125" bestFit="1" customWidth="1"/>
    <col min="41" max="41" width="18.28515625" bestFit="1" customWidth="1"/>
    <col min="42" max="42" width="10.85546875" bestFit="1" customWidth="1"/>
    <col min="43" max="43" width="9.85546875" bestFit="1" customWidth="1"/>
    <col min="44" max="44" width="6.7109375" bestFit="1" customWidth="1"/>
    <col min="45" max="45" width="7.85546875" bestFit="1" customWidth="1"/>
    <col min="46" max="46" width="11.7109375" bestFit="1" customWidth="1"/>
    <col min="47" max="47" width="15.140625" bestFit="1" customWidth="1"/>
    <col min="48" max="48" width="11.5703125" bestFit="1" customWidth="1"/>
  </cols>
  <sheetData>
    <row r="1" spans="1:41" x14ac:dyDescent="0.25">
      <c r="A1" t="s">
        <v>96</v>
      </c>
      <c r="B1" t="s">
        <v>0</v>
      </c>
      <c r="C1" t="s">
        <v>1</v>
      </c>
      <c r="D1" t="s">
        <v>2</v>
      </c>
      <c r="E1" t="s">
        <v>97</v>
      </c>
      <c r="F1" t="s">
        <v>3</v>
      </c>
      <c r="G1" t="s">
        <v>28</v>
      </c>
      <c r="H1" t="s">
        <v>26</v>
      </c>
      <c r="I1" t="s">
        <v>29</v>
      </c>
      <c r="J1" t="s">
        <v>27</v>
      </c>
      <c r="K1" t="s">
        <v>84</v>
      </c>
      <c r="L1" t="s">
        <v>98</v>
      </c>
      <c r="M1" t="s">
        <v>60</v>
      </c>
      <c r="N1" t="s">
        <v>61</v>
      </c>
      <c r="O1" s="1" t="s">
        <v>53</v>
      </c>
      <c r="P1" t="s">
        <v>54</v>
      </c>
      <c r="Q1" t="s">
        <v>73</v>
      </c>
      <c r="R1" t="s">
        <v>74</v>
      </c>
      <c r="S1" t="s">
        <v>62</v>
      </c>
      <c r="T1" t="s">
        <v>112</v>
      </c>
      <c r="U1" t="s">
        <v>113</v>
      </c>
      <c r="AA1" t="s">
        <v>158</v>
      </c>
    </row>
    <row r="2" spans="1:41" x14ac:dyDescent="0.25">
      <c r="A2" t="s">
        <v>99</v>
      </c>
      <c r="B2" t="s">
        <v>5</v>
      </c>
      <c r="C2" t="s">
        <v>30</v>
      </c>
      <c r="D2" t="s">
        <v>30</v>
      </c>
      <c r="E2">
        <v>3.5886566029496798</v>
      </c>
      <c r="F2">
        <v>3.6834767201655301</v>
      </c>
      <c r="G2">
        <v>0.10640873827425899</v>
      </c>
      <c r="H2">
        <v>0.113521015000843</v>
      </c>
      <c r="I2">
        <v>0.11331872877396799</v>
      </c>
      <c r="J2">
        <v>0.14263600478038899</v>
      </c>
      <c r="K2">
        <v>1.05891117121364E-2</v>
      </c>
      <c r="L2">
        <v>2.36611965467733E-3</v>
      </c>
      <c r="M2">
        <v>2.26639834148347E-2</v>
      </c>
      <c r="N2">
        <v>2.6420928154710199E-2</v>
      </c>
      <c r="O2">
        <v>1.2103658790716215E-2</v>
      </c>
      <c r="P2">
        <v>0.11851428925699832</v>
      </c>
      <c r="Q2">
        <v>3.6395298639995954</v>
      </c>
      <c r="R2">
        <f>Table_nydc_frldevdb01_flc_fx_carry_view[[#This Row],[atmf]]/(Table_nydc_frldevdb01_flc_fx_carry_view[[#This Row],[atmf_cost_orig]]+1)</f>
        <v>3.6018445744669974</v>
      </c>
      <c r="S2">
        <f>Table_nydc_frldevdb01_flc_fx_carry_view[[#This Row],[num_rate]]-Table_nydc_frldevdb01_flc_fx_carry_view[[#This Row],[asset_rate]]</f>
        <v>0.1064106304662821</v>
      </c>
      <c r="T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1.9921378125001101</v>
      </c>
      <c r="U2" s="95">
        <f>Table_nydc_frldevdb01_flc_fx_carry_view[[#This Row],[atmf_cost_final]]/Table_nydc_frldevdb01_flc_fx_carry_view[[#This Row],[atmf_cost_orig]]</f>
        <v>1.1657671853667344</v>
      </c>
      <c r="AA2" t="s">
        <v>159</v>
      </c>
    </row>
    <row r="3" spans="1:41" x14ac:dyDescent="0.25">
      <c r="A3" t="s">
        <v>99</v>
      </c>
      <c r="B3" t="s">
        <v>5</v>
      </c>
      <c r="C3" t="s">
        <v>14</v>
      </c>
      <c r="D3" t="s">
        <v>30</v>
      </c>
      <c r="E3">
        <v>3.5886566029496798</v>
      </c>
      <c r="F3">
        <v>3.7759686845544</v>
      </c>
      <c r="G3">
        <v>0.112475020617075</v>
      </c>
      <c r="H3">
        <v>0.12228620693741001</v>
      </c>
      <c r="I3">
        <v>0.106363425154005</v>
      </c>
      <c r="J3">
        <v>0.12380992778403201</v>
      </c>
      <c r="K3">
        <v>1.21349279073693E-2</v>
      </c>
      <c r="L3">
        <v>1.0567762528722701E-2</v>
      </c>
      <c r="M3">
        <v>3.42169545966554E-2</v>
      </c>
      <c r="N3">
        <v>3.9575865095460697E-2</v>
      </c>
      <c r="O3" s="33">
        <v>1.2896288808895685E-2</v>
      </c>
      <c r="P3" s="33">
        <v>0.11891565831992398</v>
      </c>
      <c r="Q3">
        <v>3.6943890861533544</v>
      </c>
      <c r="R3">
        <f>Table_nydc_frldevdb01_flc_fx_carry_view[[#This Row],[atmf]]/(Table_nydc_frldevdb01_flc_fx_carry_view[[#This Row],[atmf_cost_orig]]+1)</f>
        <v>3.6510411744574696</v>
      </c>
      <c r="S3">
        <f>Table_nydc_frldevdb01_flc_fx_carry_view[[#This Row],[num_rate]]-Table_nydc_frldevdb01_flc_fx_carry_view[[#This Row],[asset_rate]]</f>
        <v>0.10601936951102831</v>
      </c>
      <c r="T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1.3136521830585568</v>
      </c>
      <c r="U3" s="95">
        <f>Table_nydc_frldevdb01_flc_fx_carry_view[[#This Row],[atmf_cost_final]]/Table_nydc_frldevdb01_flc_fx_carry_view[[#This Row],[atmf_cost_orig]]</f>
        <v>1.1566156474758018</v>
      </c>
      <c r="AA3" t="s">
        <v>160</v>
      </c>
      <c r="AN3" s="33"/>
      <c r="AO3" s="33"/>
    </row>
    <row r="4" spans="1:41" x14ac:dyDescent="0.25">
      <c r="A4" t="s">
        <v>99</v>
      </c>
      <c r="B4" t="s">
        <v>5</v>
      </c>
      <c r="C4" t="s">
        <v>8</v>
      </c>
      <c r="D4" t="s">
        <v>30</v>
      </c>
      <c r="E4">
        <v>3.5886566029496798</v>
      </c>
      <c r="F4">
        <v>3.87027660294968</v>
      </c>
      <c r="G4">
        <v>0.11614985435576899</v>
      </c>
      <c r="H4">
        <v>0.12757304380859399</v>
      </c>
      <c r="I4">
        <v>0.11240558410887599</v>
      </c>
      <c r="J4">
        <v>0.129615900189121</v>
      </c>
      <c r="K4">
        <v>1.25054427526655E-2</v>
      </c>
      <c r="L4">
        <v>1.21222906265299E-2</v>
      </c>
      <c r="M4">
        <v>4.35507283471923E-2</v>
      </c>
      <c r="N4">
        <v>5.0530874057850901E-2</v>
      </c>
      <c r="O4" s="33">
        <v>1.3467415354228704E-2</v>
      </c>
      <c r="P4" s="33">
        <v>0.11952531987328888</v>
      </c>
      <c r="Q4">
        <v>3.7537406523496979</v>
      </c>
      <c r="R4">
        <f>Table_nydc_frldevdb01_flc_fx_carry_view[[#This Row],[atmf]]/(Table_nydc_frldevdb01_flc_fx_carry_view[[#This Row],[atmf_cost_orig]]+1)</f>
        <v>3.7087575120373333</v>
      </c>
      <c r="S4">
        <f>Table_nydc_frldevdb01_flc_fx_carry_view[[#This Row],[num_rate]]-Table_nydc_frldevdb01_flc_fx_carry_view[[#This Row],[asset_rate]]</f>
        <v>0.10605790451906018</v>
      </c>
      <c r="T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1.2371792591301634</v>
      </c>
      <c r="U4" s="95">
        <f>Table_nydc_frldevdb01_flc_fx_carry_view[[#This Row],[atmf_cost_final]]/Table_nydc_frldevdb01_flc_fx_carry_view[[#This Row],[atmf_cost_orig]]</f>
        <v>1.1602762106528262</v>
      </c>
      <c r="AA4" t="s">
        <v>105</v>
      </c>
    </row>
    <row r="5" spans="1:41" x14ac:dyDescent="0.25">
      <c r="A5" t="s">
        <v>99</v>
      </c>
      <c r="B5" t="s">
        <v>5</v>
      </c>
      <c r="C5" t="s">
        <v>6</v>
      </c>
      <c r="D5" t="s">
        <v>30</v>
      </c>
      <c r="E5">
        <v>3.5886566029496798</v>
      </c>
      <c r="F5">
        <v>3.95971666284525</v>
      </c>
      <c r="G5">
        <v>0.120372018745369</v>
      </c>
      <c r="H5">
        <v>0.132853963954496</v>
      </c>
      <c r="I5">
        <v>0.11614985435576899</v>
      </c>
      <c r="J5">
        <v>0.133146470505138</v>
      </c>
      <c r="K5">
        <v>1.3158092563077E-2</v>
      </c>
      <c r="L5">
        <v>1.25054427526655E-2</v>
      </c>
      <c r="M5">
        <v>5.2229411773032502E-2</v>
      </c>
      <c r="N5">
        <v>5.8316001685844499E-2</v>
      </c>
      <c r="O5" s="33">
        <v>1.3984754401408894E-2</v>
      </c>
      <c r="P5" s="33">
        <v>0.11920808204340472</v>
      </c>
      <c r="Q5">
        <v>3.8108227891960005</v>
      </c>
      <c r="R5">
        <f>Table_nydc_frldevdb01_flc_fx_carry_view[[#This Row],[atmf]]/(Table_nydc_frldevdb01_flc_fx_carry_view[[#This Row],[atmf_cost_orig]]+1)</f>
        <v>3.7631685814341855</v>
      </c>
      <c r="S5">
        <f>Table_nydc_frldevdb01_flc_fx_carry_view[[#This Row],[num_rate]]-Table_nydc_frldevdb01_flc_fx_carry_view[[#This Row],[asset_rate]]</f>
        <v>0.10522332764199582</v>
      </c>
      <c r="T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1.1724855945357053</v>
      </c>
      <c r="U5" s="95">
        <f>Table_nydc_frldevdb01_flc_fx_carry_view[[#This Row],[atmf_cost_final]]/Table_nydc_frldevdb01_flc_fx_carry_view[[#This Row],[atmf_cost_orig]]</f>
        <v>1.1165356780057529</v>
      </c>
      <c r="AA5" t="s">
        <v>161</v>
      </c>
    </row>
    <row r="6" spans="1:41" x14ac:dyDescent="0.25">
      <c r="A6" t="s">
        <v>99</v>
      </c>
      <c r="B6" t="s">
        <v>5</v>
      </c>
      <c r="C6" t="s">
        <v>67</v>
      </c>
      <c r="D6" t="s">
        <v>30</v>
      </c>
      <c r="E6">
        <v>3.5886566029496798</v>
      </c>
      <c r="F6">
        <v>4.3337893360330497</v>
      </c>
      <c r="G6">
        <v>0.13087530364481001</v>
      </c>
      <c r="H6">
        <v>0.145332142915616</v>
      </c>
      <c r="I6">
        <v>0.12926867341409001</v>
      </c>
      <c r="J6">
        <v>0.146581892919976</v>
      </c>
      <c r="K6">
        <v>1.30792643747279E-2</v>
      </c>
      <c r="L6">
        <v>1.34015003911517E-2</v>
      </c>
      <c r="M6">
        <v>7.9380342774768797E-2</v>
      </c>
      <c r="N6">
        <v>8.7559192939205194E-2</v>
      </c>
      <c r="O6" s="33">
        <v>1.5536242348749507E-2</v>
      </c>
      <c r="P6" s="33">
        <v>0.1227937919638874</v>
      </c>
      <c r="Q6">
        <v>4.0643205036759378</v>
      </c>
      <c r="R6">
        <f>Table_nydc_frldevdb01_flc_fx_carry_view[[#This Row],[atmf]]/(Table_nydc_frldevdb01_flc_fx_carry_view[[#This Row],[atmf_cost_orig]]+1)</f>
        <v>4.0150715779130781</v>
      </c>
      <c r="S6">
        <f>Table_nydc_frldevdb01_flc_fx_carry_view[[#This Row],[num_rate]]-Table_nydc_frldevdb01_flc_fx_carry_view[[#This Row],[asset_rate]]</f>
        <v>0.10725754961513789</v>
      </c>
      <c r="T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1.1184990401001944</v>
      </c>
      <c r="U6" s="95">
        <f>Table_nydc_frldevdb01_flc_fx_carry_view[[#This Row],[atmf_cost_final]]/Table_nydc_frldevdb01_flc_fx_carry_view[[#This Row],[atmf_cost_orig]]</f>
        <v>1.1030336967382819</v>
      </c>
      <c r="AA6" t="s">
        <v>106</v>
      </c>
    </row>
    <row r="7" spans="1:41" x14ac:dyDescent="0.25">
      <c r="A7" t="s">
        <v>99</v>
      </c>
      <c r="B7" t="s">
        <v>4</v>
      </c>
      <c r="C7" t="s">
        <v>30</v>
      </c>
      <c r="D7" t="s">
        <v>30</v>
      </c>
      <c r="E7">
        <v>4.2174159264851303</v>
      </c>
      <c r="F7">
        <v>4.3511812276873902</v>
      </c>
      <c r="G7">
        <v>0.103910207848006</v>
      </c>
      <c r="H7">
        <v>0.11140605191889701</v>
      </c>
      <c r="I7">
        <v>0.108471102463226</v>
      </c>
      <c r="J7">
        <v>0.136308613678085</v>
      </c>
      <c r="K7">
        <v>8.70113346453571E-3</v>
      </c>
      <c r="L7">
        <v>2.26518271776786E-3</v>
      </c>
      <c r="M7">
        <v>2.2359616118397801E-2</v>
      </c>
      <c r="N7">
        <v>3.1719278367584397E-2</v>
      </c>
      <c r="O7" s="33">
        <v>-8.4684865945747843E-3</v>
      </c>
      <c r="P7" s="33">
        <v>0.11851428925699832</v>
      </c>
      <c r="Q7">
        <v>4.2925514876524788</v>
      </c>
      <c r="R7">
        <f>Table_nydc_frldevdb01_flc_fx_carry_view[[#This Row],[atmf]]/(Table_nydc_frldevdb01_flc_fx_carry_view[[#This Row],[atmf_cost_orig]]+1)</f>
        <v>4.2560182924747751</v>
      </c>
      <c r="S7">
        <f>Table_nydc_frldevdb01_flc_fx_carry_view[[#This Row],[num_rate]]-Table_nydc_frldevdb01_flc_fx_carry_view[[#This Row],[asset_rate]]</f>
        <v>0.12698277585157311</v>
      </c>
      <c r="T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2.1564690893016625</v>
      </c>
      <c r="U7" s="95">
        <f>Table_nydc_frldevdb01_flc_fx_carry_view[[#This Row],[atmf_cost_final]]/Table_nydc_frldevdb01_flc_fx_carry_view[[#This Row],[atmf_cost_orig]]</f>
        <v>1.4185967325926199</v>
      </c>
      <c r="AA7" t="s">
        <v>25</v>
      </c>
    </row>
    <row r="8" spans="1:41" x14ac:dyDescent="0.25">
      <c r="A8" t="s">
        <v>99</v>
      </c>
      <c r="B8" t="s">
        <v>4</v>
      </c>
      <c r="C8" t="s">
        <v>14</v>
      </c>
      <c r="D8" t="s">
        <v>30</v>
      </c>
      <c r="E8">
        <v>4.2174159264851303</v>
      </c>
      <c r="F8">
        <v>4.4841542897369298</v>
      </c>
      <c r="G8">
        <v>0.112198739625489</v>
      </c>
      <c r="H8">
        <v>0.121690165284949</v>
      </c>
      <c r="I8">
        <v>0.103878951541096</v>
      </c>
      <c r="J8">
        <v>0.123297402815504</v>
      </c>
      <c r="K8">
        <v>9.70151241372629E-3</v>
      </c>
      <c r="L8">
        <v>8.6978049809637598E-3</v>
      </c>
      <c r="M8">
        <v>3.4412673260914801E-2</v>
      </c>
      <c r="N8">
        <v>4.3477366683494598E-2</v>
      </c>
      <c r="O8" s="33">
        <v>-8.1842907035617439E-3</v>
      </c>
      <c r="P8" s="33">
        <v>0.11891565831992398</v>
      </c>
      <c r="Q8">
        <v>4.3760178097695528</v>
      </c>
      <c r="R8">
        <f>Table_nydc_frldevdb01_flc_fx_carry_view[[#This Row],[atmf]]/(Table_nydc_frldevdb01_flc_fx_carry_view[[#This Row],[atmf_cost_orig]]+1)</f>
        <v>4.3349761711647838</v>
      </c>
      <c r="S8">
        <f>Table_nydc_frldevdb01_flc_fx_carry_view[[#This Row],[num_rate]]-Table_nydc_frldevdb01_flc_fx_carry_view[[#This Row],[asset_rate]]</f>
        <v>0.12709994902348573</v>
      </c>
      <c r="T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1.4074434591561429</v>
      </c>
      <c r="U8" s="95">
        <f>Table_nydc_frldevdb01_flc_fx_carry_view[[#This Row],[atmf_cost_final]]/Table_nydc_frldevdb01_flc_fx_carry_view[[#This Row],[atmf_cost_orig]]</f>
        <v>1.2634114866302841</v>
      </c>
      <c r="AA8" t="s">
        <v>100</v>
      </c>
    </row>
    <row r="9" spans="1:41" x14ac:dyDescent="0.25">
      <c r="A9" t="s">
        <v>99</v>
      </c>
      <c r="B9" t="s">
        <v>4</v>
      </c>
      <c r="C9" t="s">
        <v>8</v>
      </c>
      <c r="D9" t="s">
        <v>30</v>
      </c>
      <c r="E9">
        <v>4.2174159264851303</v>
      </c>
      <c r="F9">
        <v>4.62075419847445</v>
      </c>
      <c r="G9">
        <v>0.117519590129312</v>
      </c>
      <c r="H9">
        <v>0.127392943042589</v>
      </c>
      <c r="I9">
        <v>0.112198739625489</v>
      </c>
      <c r="J9">
        <v>0.12992746871042099</v>
      </c>
      <c r="K9">
        <v>9.7804926992294001E-3</v>
      </c>
      <c r="L9">
        <v>9.70151241372629E-3</v>
      </c>
      <c r="M9">
        <v>4.41203313440343E-2</v>
      </c>
      <c r="N9">
        <v>5.4570660714544104E-2</v>
      </c>
      <c r="O9" s="33">
        <v>-8.1181921457474156E-3</v>
      </c>
      <c r="P9" s="33">
        <v>0.11952531987328888</v>
      </c>
      <c r="Q9">
        <v>4.4673462491095535</v>
      </c>
      <c r="R9">
        <f>Table_nydc_frldevdb01_flc_fx_carry_view[[#This Row],[atmf]]/(Table_nydc_frldevdb01_flc_fx_carry_view[[#This Row],[atmf_cost_orig]]+1)</f>
        <v>4.4254996859666802</v>
      </c>
      <c r="S9">
        <f>Table_nydc_frldevdb01_flc_fx_carry_view[[#This Row],[num_rate]]-Table_nydc_frldevdb01_flc_fx_carry_view[[#This Row],[asset_rate]]</f>
        <v>0.12764351201903629</v>
      </c>
      <c r="T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1.3066208250109479</v>
      </c>
      <c r="U9" s="95">
        <f>Table_nydc_frldevdb01_flc_fx_carry_view[[#This Row],[atmf_cost_final]]/Table_nydc_frldevdb01_flc_fx_carry_view[[#This Row],[atmf_cost_orig]]</f>
        <v>1.23685972095318</v>
      </c>
      <c r="AA9" t="s">
        <v>102</v>
      </c>
    </row>
    <row r="10" spans="1:41" x14ac:dyDescent="0.25">
      <c r="A10" t="s">
        <v>99</v>
      </c>
      <c r="B10" t="s">
        <v>4</v>
      </c>
      <c r="C10" t="s">
        <v>6</v>
      </c>
      <c r="D10" t="s">
        <v>30</v>
      </c>
      <c r="E10">
        <v>4.2174159264851303</v>
      </c>
      <c r="F10">
        <v>4.7564798914945197</v>
      </c>
      <c r="G10">
        <v>0.123522727173509</v>
      </c>
      <c r="H10">
        <v>0.13316298361489901</v>
      </c>
      <c r="I10">
        <v>0.117519590129312</v>
      </c>
      <c r="J10">
        <v>0.13367707912322599</v>
      </c>
      <c r="K10">
        <v>1.0254755740630801E-2</v>
      </c>
      <c r="L10">
        <v>9.7804926992294001E-3</v>
      </c>
      <c r="M10">
        <v>5.3517815554258899E-2</v>
      </c>
      <c r="N10">
        <v>6.3219922615965693E-2</v>
      </c>
      <c r="O10" s="33">
        <v>-8.0423092542390995E-3</v>
      </c>
      <c r="P10" s="33">
        <v>0.11920808204340472</v>
      </c>
      <c r="Q10">
        <v>4.5592334998847104</v>
      </c>
      <c r="R10">
        <f>Table_nydc_frldevdb01_flc_fx_carry_view[[#This Row],[atmf]]/(Table_nydc_frldevdb01_flc_fx_carry_view[[#This Row],[atmf_cost_orig]]+1)</f>
        <v>4.5148547288610601</v>
      </c>
      <c r="S10">
        <f>Table_nydc_frldevdb01_flc_fx_carry_view[[#This Row],[num_rate]]-Table_nydc_frldevdb01_flc_fx_carry_view[[#This Row],[asset_rate]]</f>
        <v>0.12725039129764382</v>
      </c>
      <c r="T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1.2352207667915014</v>
      </c>
      <c r="U10" s="95">
        <f>Table_nydc_frldevdb01_flc_fx_carry_view[[#This Row],[atmf_cost_final]]/Table_nydc_frldevdb01_flc_fx_carry_view[[#This Row],[atmf_cost_orig]]</f>
        <v>1.1812874266489883</v>
      </c>
      <c r="AA10" t="s">
        <v>162</v>
      </c>
    </row>
    <row r="11" spans="1:41" x14ac:dyDescent="0.25">
      <c r="A11" t="s">
        <v>99</v>
      </c>
      <c r="B11" t="s">
        <v>4</v>
      </c>
      <c r="C11" t="s">
        <v>67</v>
      </c>
      <c r="D11" t="s">
        <v>30</v>
      </c>
      <c r="E11">
        <v>4.2174159264851303</v>
      </c>
      <c r="F11">
        <v>5.3352249760358701</v>
      </c>
      <c r="G11">
        <v>0.13394012711810099</v>
      </c>
      <c r="H11">
        <v>0.14558658861238999</v>
      </c>
      <c r="I11">
        <v>0.13242444506220399</v>
      </c>
      <c r="J11">
        <v>0.14730354611621899</v>
      </c>
      <c r="K11">
        <v>8.7846716590899501E-3</v>
      </c>
      <c r="L11">
        <v>9.4060759358217498E-3</v>
      </c>
      <c r="M11">
        <v>8.3263470771205397E-2</v>
      </c>
      <c r="N11">
        <v>9.5769776982759097E-2</v>
      </c>
      <c r="O11" s="33">
        <v>-7.5867820062763269E-3</v>
      </c>
      <c r="P11" s="33">
        <v>0.1227937919638874</v>
      </c>
      <c r="Q11">
        <v>4.9654073960738723</v>
      </c>
      <c r="R11">
        <f>Table_nydc_frldevdb01_flc_fx_carry_view[[#This Row],[atmf]]/(Table_nydc_frldevdb01_flc_fx_carry_view[[#This Row],[atmf_cost_orig]]+1)</f>
        <v>4.9251406698294504</v>
      </c>
      <c r="S11">
        <f>Table_nydc_frldevdb01_flc_fx_carry_view[[#This Row],[num_rate]]-Table_nydc_frldevdb01_flc_fx_carry_view[[#This Row],[asset_rate]]</f>
        <v>0.13038057397016373</v>
      </c>
      <c r="T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1.1595742959943696</v>
      </c>
      <c r="U11" s="95">
        <f>Table_nydc_frldevdb01_flc_fx_carry_view[[#This Row],[atmf_cost_final]]/Table_nydc_frldevdb01_flc_fx_carry_view[[#This Row],[atmf_cost_orig]]</f>
        <v>1.1502015961587646</v>
      </c>
      <c r="AA11" t="s">
        <v>11</v>
      </c>
    </row>
    <row r="12" spans="1:41" x14ac:dyDescent="0.25">
      <c r="A12" t="s">
        <v>99</v>
      </c>
      <c r="B12" t="s">
        <v>17</v>
      </c>
      <c r="C12" t="s">
        <v>30</v>
      </c>
      <c r="D12" t="s">
        <v>30</v>
      </c>
      <c r="E12">
        <v>1.17486142142942</v>
      </c>
      <c r="F12">
        <v>1.1809400000000001</v>
      </c>
      <c r="G12">
        <v>7.0757671676881906E-2</v>
      </c>
      <c r="H12">
        <v>7.0994357209085202E-2</v>
      </c>
      <c r="I12">
        <v>7.5698141577583797E-2</v>
      </c>
      <c r="J12">
        <v>8.1312862835121805E-2</v>
      </c>
      <c r="K12">
        <v>1.1735796866371001E-2</v>
      </c>
      <c r="L12">
        <v>1.5807919005198601E-3</v>
      </c>
      <c r="M12">
        <v>1.4249939108675801E-2</v>
      </c>
      <c r="N12">
        <v>5.4075157718341694E-3</v>
      </c>
      <c r="O12" s="33">
        <v>-8.4684865945747843E-3</v>
      </c>
      <c r="P12" s="33">
        <v>1.2103658790716215E-2</v>
      </c>
      <c r="Q12">
        <v>1.1779783947572187</v>
      </c>
      <c r="R12">
        <f>Table_nydc_frldevdb01_flc_fx_carry_view[[#This Row],[atmf]]/(Table_nydc_frldevdb01_flc_fx_carry_view[[#This Row],[atmf_cost_orig]]+1)</f>
        <v>1.1643481103265449</v>
      </c>
      <c r="S12">
        <f>Table_nydc_frldevdb01_flc_fx_carry_view[[#This Row],[num_rate]]-Table_nydc_frldevdb01_flc_fx_carry_view[[#This Row],[asset_rate]]</f>
        <v>2.0572145385291001E-2</v>
      </c>
      <c r="T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1.5220793028027806</v>
      </c>
      <c r="U12" s="95">
        <f>Table_nydc_frldevdb01_flc_fx_carry_view[[#This Row],[atmf_cost_final]]/Table_nydc_frldevdb01_flc_fx_carry_view[[#This Row],[atmf_cost_orig]]</f>
        <v>0.37947641253722325</v>
      </c>
      <c r="AA12" t="s">
        <v>163</v>
      </c>
    </row>
    <row r="13" spans="1:41" x14ac:dyDescent="0.25">
      <c r="A13" t="s">
        <v>99</v>
      </c>
      <c r="B13" t="s">
        <v>17</v>
      </c>
      <c r="C13" t="s">
        <v>14</v>
      </c>
      <c r="D13" t="s">
        <v>30</v>
      </c>
      <c r="E13">
        <v>1.17486142142942</v>
      </c>
      <c r="F13">
        <v>1.187225</v>
      </c>
      <c r="G13">
        <v>7.1767158470881207E-2</v>
      </c>
      <c r="H13">
        <v>7.1978763136230695E-2</v>
      </c>
      <c r="I13">
        <v>7.0750833667700005E-2</v>
      </c>
      <c r="J13">
        <v>7.13880949300333E-2</v>
      </c>
      <c r="K13">
        <v>1.53940588352983E-2</v>
      </c>
      <c r="L13">
        <v>1.1687838131240601E-2</v>
      </c>
      <c r="M13">
        <v>2.03588932272681E-2</v>
      </c>
      <c r="N13">
        <v>1.71516481113816E-2</v>
      </c>
      <c r="O13" s="33">
        <v>-8.1842907035617439E-3</v>
      </c>
      <c r="P13" s="33">
        <v>1.2896288808895685E-2</v>
      </c>
      <c r="Q13">
        <v>1.1813597445111623</v>
      </c>
      <c r="R13">
        <f>Table_nydc_frldevdb01_flc_fx_carry_view[[#This Row],[atmf]]/(Table_nydc_frldevdb01_flc_fx_carry_view[[#This Row],[atmf_cost_orig]]+1)</f>
        <v>1.1635366809465983</v>
      </c>
      <c r="S13">
        <f>Table_nydc_frldevdb01_flc_fx_carry_view[[#This Row],[num_rate]]-Table_nydc_frldevdb01_flc_fx_carry_view[[#This Row],[asset_rate]]</f>
        <v>2.1080579512457429E-2</v>
      </c>
      <c r="T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1.1005019601415609</v>
      </c>
      <c r="U13" s="95">
        <f>Table_nydc_frldevdb01_flc_fx_carry_view[[#This Row],[atmf_cost_final]]/Table_nydc_frldevdb01_flc_fx_carry_view[[#This Row],[atmf_cost_orig]]</f>
        <v>0.84246466249006058</v>
      </c>
      <c r="AA13" t="s">
        <v>9</v>
      </c>
    </row>
    <row r="14" spans="1:41" x14ac:dyDescent="0.25">
      <c r="A14" t="s">
        <v>99</v>
      </c>
      <c r="B14" t="s">
        <v>17</v>
      </c>
      <c r="C14" t="s">
        <v>8</v>
      </c>
      <c r="D14" t="s">
        <v>30</v>
      </c>
      <c r="E14">
        <v>1.17486142142942</v>
      </c>
      <c r="F14">
        <v>1.193908</v>
      </c>
      <c r="G14">
        <v>7.35528751496453E-2</v>
      </c>
      <c r="H14">
        <v>7.3581544208761396E-2</v>
      </c>
      <c r="I14">
        <v>7.1767158470881207E-2</v>
      </c>
      <c r="J14">
        <v>7.2216980546474699E-2</v>
      </c>
      <c r="K14">
        <v>1.80596217123998E-2</v>
      </c>
      <c r="L14">
        <v>1.53940588352983E-2</v>
      </c>
      <c r="M14">
        <v>2.5492245309864402E-2</v>
      </c>
      <c r="N14">
        <v>2.3433910211064401E-2</v>
      </c>
      <c r="O14" s="33">
        <v>-8.1181921457474156E-3</v>
      </c>
      <c r="P14" s="33">
        <v>1.3467415354228704E-2</v>
      </c>
      <c r="Q14">
        <v>1.1850996007421777</v>
      </c>
      <c r="R14">
        <f>Table_nydc_frldevdb01_flc_fx_carry_view[[#This Row],[atmf]]/(Table_nydc_frldevdb01_flc_fx_carry_view[[#This Row],[atmf_cost_orig]]+1)</f>
        <v>1.1642291840434607</v>
      </c>
      <c r="S14">
        <f>Table_nydc_frldevdb01_flc_fx_carry_view[[#This Row],[num_rate]]-Table_nydc_frldevdb01_flc_fx_carry_view[[#This Row],[asset_rate]]</f>
        <v>2.1585607499976119E-2</v>
      </c>
      <c r="T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1.0816976361494528</v>
      </c>
      <c r="U14" s="95">
        <f>Table_nydc_frldevdb01_flc_fx_carry_view[[#This Row],[atmf_cost_final]]/Table_nydc_frldevdb01_flc_fx_carry_view[[#This Row],[atmf_cost_orig]]</f>
        <v>0.9192564219518351</v>
      </c>
      <c r="AA14" t="s">
        <v>4</v>
      </c>
    </row>
    <row r="15" spans="1:41" x14ac:dyDescent="0.25">
      <c r="A15" t="s">
        <v>99</v>
      </c>
      <c r="B15" t="s">
        <v>17</v>
      </c>
      <c r="C15" t="s">
        <v>6</v>
      </c>
      <c r="D15" t="s">
        <v>30</v>
      </c>
      <c r="E15">
        <v>1.17486142142942</v>
      </c>
      <c r="F15">
        <v>1.200917</v>
      </c>
      <c r="G15">
        <v>7.5514479354830799E-2</v>
      </c>
      <c r="H15">
        <v>7.5259828803897699E-2</v>
      </c>
      <c r="I15">
        <v>7.35528751496453E-2</v>
      </c>
      <c r="J15">
        <v>7.3718845005495096E-2</v>
      </c>
      <c r="K15">
        <v>2.0355866833041497E-2</v>
      </c>
      <c r="L15">
        <v>1.80596217123998E-2</v>
      </c>
      <c r="M15">
        <v>3.02619135286906E-2</v>
      </c>
      <c r="N15">
        <v>2.8676387389273802E-2</v>
      </c>
      <c r="O15" s="33">
        <v>-8.0423092542390995E-3</v>
      </c>
      <c r="P15" s="33">
        <v>1.3984754401408894E-2</v>
      </c>
      <c r="Q15">
        <v>1.1891373498845037</v>
      </c>
      <c r="R15">
        <f>Table_nydc_frldevdb01_flc_fx_carry_view[[#This Row],[atmf]]/(Table_nydc_frldevdb01_flc_fx_carry_view[[#This Row],[atmf_cost_orig]]+1)</f>
        <v>1.1656424295903636</v>
      </c>
      <c r="S15">
        <f>Table_nydc_frldevdb01_flc_fx_carry_view[[#This Row],[num_rate]]-Table_nydc_frldevdb01_flc_fx_carry_view[[#This Row],[asset_rate]]</f>
        <v>2.2027063655647994E-2</v>
      </c>
      <c r="T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1.071745975267516</v>
      </c>
      <c r="U15" s="95">
        <f>Table_nydc_frldevdb01_flc_fx_carry_view[[#This Row],[atmf_cost_final]]/Table_nydc_frldevdb01_flc_fx_carry_view[[#This Row],[atmf_cost_orig]]</f>
        <v>0.9476065471565901</v>
      </c>
      <c r="AA15" t="s">
        <v>17</v>
      </c>
    </row>
    <row r="16" spans="1:41" x14ac:dyDescent="0.25">
      <c r="A16" t="s">
        <v>99</v>
      </c>
      <c r="B16" t="s">
        <v>17</v>
      </c>
      <c r="C16" t="s">
        <v>67</v>
      </c>
      <c r="D16" t="s">
        <v>30</v>
      </c>
      <c r="E16">
        <v>1.17486142142942</v>
      </c>
      <c r="F16">
        <v>1.23017013356655</v>
      </c>
      <c r="G16">
        <v>8.1578609925909804E-2</v>
      </c>
      <c r="H16">
        <v>8.02599939729466E-2</v>
      </c>
      <c r="I16">
        <v>8.05268388742027E-2</v>
      </c>
      <c r="J16">
        <v>7.9475728769708903E-2</v>
      </c>
      <c r="K16">
        <v>2.6412247935539399E-2</v>
      </c>
      <c r="L16">
        <v>2.5332263803543798E-2</v>
      </c>
      <c r="M16">
        <v>4.5958487636068697E-2</v>
      </c>
      <c r="N16">
        <v>4.58495381005894E-2</v>
      </c>
      <c r="O16" s="33">
        <v>-7.5867820062763269E-3</v>
      </c>
      <c r="P16" s="33">
        <v>1.5536242348749507E-2</v>
      </c>
      <c r="Q16">
        <v>1.2065859160324961</v>
      </c>
      <c r="R16">
        <f>Table_nydc_frldevdb01_flc_fx_carry_view[[#This Row],[atmf]]/(Table_nydc_frldevdb01_flc_fx_carry_view[[#This Row],[atmf_cost_orig]]+1)</f>
        <v>1.1761175497000946</v>
      </c>
      <c r="S16">
        <f>Table_nydc_frldevdb01_flc_fx_carry_view[[#This Row],[num_rate]]-Table_nydc_frldevdb01_flc_fx_carry_view[[#This Row],[asset_rate]]</f>
        <v>2.3123024355025834E-2</v>
      </c>
      <c r="T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1.0496788441865885</v>
      </c>
      <c r="U16" s="95">
        <f>Table_nydc_frldevdb01_flc_fx_carry_view[[#This Row],[atmf_cost_final]]/Table_nydc_frldevdb01_flc_fx_carry_view[[#This Row],[atmf_cost_orig]]</f>
        <v>0.9976293924999875</v>
      </c>
      <c r="AA16" t="s">
        <v>12</v>
      </c>
    </row>
    <row r="17" spans="1:27" x14ac:dyDescent="0.25">
      <c r="A17" t="s">
        <v>99</v>
      </c>
      <c r="B17" t="s">
        <v>21</v>
      </c>
      <c r="C17" t="s">
        <v>30</v>
      </c>
      <c r="D17" t="s">
        <v>30</v>
      </c>
      <c r="E17">
        <v>1.3237438555918299</v>
      </c>
      <c r="F17">
        <v>1.3275429999999999</v>
      </c>
      <c r="G17">
        <v>8.1458047931676297E-2</v>
      </c>
      <c r="H17">
        <v>8.1304708426806399E-2</v>
      </c>
      <c r="I17">
        <v>0.10124918502234</v>
      </c>
      <c r="J17">
        <v>0.102145763202561</v>
      </c>
      <c r="K17">
        <v>1.4897478225298601E-2</v>
      </c>
      <c r="L17">
        <v>2.1142475967473599E-3</v>
      </c>
      <c r="M17">
        <v>1.62808176183026E-2</v>
      </c>
      <c r="N17">
        <v>3.8707571704104096E-3</v>
      </c>
      <c r="O17" s="33">
        <v>6.2028759423345646E-4</v>
      </c>
      <c r="P17" s="33">
        <v>1.2103658790716215E-2</v>
      </c>
      <c r="Q17">
        <v>1.3257090943860719</v>
      </c>
      <c r="R17">
        <f>Table_nydc_frldevdb01_flc_fx_carry_view[[#This Row],[atmf]]/(Table_nydc_frldevdb01_flc_fx_carry_view[[#This Row],[atmf_cost_orig]]+1)</f>
        <v>1.3062757625507027</v>
      </c>
      <c r="S17">
        <f>Table_nydc_frldevdb01_flc_fx_carry_view[[#This Row],[num_rate]]-Table_nydc_frldevdb01_flc_fx_carry_view[[#This Row],[asset_rate]]</f>
        <v>1.1483371196482758E-2</v>
      </c>
      <c r="T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1.2697603946987237</v>
      </c>
      <c r="U17" s="95">
        <f>Table_nydc_frldevdb01_flc_fx_carry_view[[#This Row],[atmf_cost_final]]/Table_nydc_frldevdb01_flc_fx_carry_view[[#This Row],[atmf_cost_orig]]</f>
        <v>0.2377495566352254</v>
      </c>
      <c r="AA17" t="s">
        <v>21</v>
      </c>
    </row>
    <row r="18" spans="1:27" x14ac:dyDescent="0.25">
      <c r="A18" t="s">
        <v>99</v>
      </c>
      <c r="B18" t="s">
        <v>21</v>
      </c>
      <c r="C18" t="s">
        <v>14</v>
      </c>
      <c r="D18" t="s">
        <v>30</v>
      </c>
      <c r="E18">
        <v>1.3237438555918299</v>
      </c>
      <c r="F18">
        <v>1.331162</v>
      </c>
      <c r="G18">
        <v>8.3776473726676307E-2</v>
      </c>
      <c r="H18">
        <v>8.3366660492478706E-2</v>
      </c>
      <c r="I18">
        <v>8.1461347157866904E-2</v>
      </c>
      <c r="J18">
        <v>8.1194762409988394E-2</v>
      </c>
      <c r="K18">
        <v>2.0833198726937001E-2</v>
      </c>
      <c r="L18">
        <v>1.4827661875954599E-2</v>
      </c>
      <c r="M18">
        <v>2.3462908270743901E-2</v>
      </c>
      <c r="N18">
        <v>1.76118114343875E-2</v>
      </c>
      <c r="O18" s="33">
        <v>1.583533103217159E-3</v>
      </c>
      <c r="P18" s="33">
        <v>1.2896288808895685E-2</v>
      </c>
      <c r="Q18">
        <v>1.3276706119207999</v>
      </c>
      <c r="R18">
        <f>Table_nydc_frldevdb01_flc_fx_carry_view[[#This Row],[atmf]]/(Table_nydc_frldevdb01_flc_fx_carry_view[[#This Row],[atmf_cost_orig]]+1)</f>
        <v>1.3006450837081613</v>
      </c>
      <c r="S18">
        <f>Table_nydc_frldevdb01_flc_fx_carry_view[[#This Row],[num_rate]]-Table_nydc_frldevdb01_flc_fx_carry_view[[#This Row],[asset_rate]]</f>
        <v>1.1312755705678527E-2</v>
      </c>
      <c r="T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1.0587289250212879</v>
      </c>
      <c r="U18" s="95">
        <f>Table_nydc_frldevdb01_flc_fx_carry_view[[#This Row],[atmf_cost_final]]/Table_nydc_frldevdb01_flc_fx_carry_view[[#This Row],[atmf_cost_orig]]</f>
        <v>0.75062354722444258</v>
      </c>
      <c r="AA18" t="s">
        <v>103</v>
      </c>
    </row>
    <row r="19" spans="1:27" x14ac:dyDescent="0.25">
      <c r="A19" t="s">
        <v>99</v>
      </c>
      <c r="B19" t="s">
        <v>21</v>
      </c>
      <c r="C19" t="s">
        <v>8</v>
      </c>
      <c r="D19" t="s">
        <v>30</v>
      </c>
      <c r="E19">
        <v>1.3237438555918299</v>
      </c>
      <c r="F19">
        <v>1.334727</v>
      </c>
      <c r="G19">
        <v>8.5911387551011395E-2</v>
      </c>
      <c r="H19">
        <v>8.5246458493127494E-2</v>
      </c>
      <c r="I19">
        <v>8.3776473726676307E-2</v>
      </c>
      <c r="J19">
        <v>8.3195089898350602E-2</v>
      </c>
      <c r="K19">
        <v>2.5482124035479999E-2</v>
      </c>
      <c r="L19">
        <v>2.0833198726937001E-2</v>
      </c>
      <c r="M19">
        <v>2.93001521440408E-2</v>
      </c>
      <c r="N19">
        <v>2.4808260269298599E-2</v>
      </c>
      <c r="O19" s="33">
        <v>2.3034196632395272E-3</v>
      </c>
      <c r="P19" s="33">
        <v>1.3467415354228704E-2</v>
      </c>
      <c r="Q19">
        <v>1.3296503575602772</v>
      </c>
      <c r="R19">
        <f>Table_nydc_frldevdb01_flc_fx_carry_view[[#This Row],[atmf]]/(Table_nydc_frldevdb01_flc_fx_carry_view[[#This Row],[atmf_cost_orig]]+1)</f>
        <v>1.296732539308143</v>
      </c>
      <c r="S19">
        <f>Table_nydc_frldevdb01_flc_fx_carry_view[[#This Row],[num_rate]]-Table_nydc_frldevdb01_flc_fx_carry_view[[#This Row],[asset_rate]]</f>
        <v>1.1163995690989177E-2</v>
      </c>
      <c r="T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1.0411294598509364</v>
      </c>
      <c r="U19" s="95">
        <f>Table_nydc_frldevdb01_flc_fx_carry_view[[#This Row],[atmf_cost_final]]/Table_nydc_frldevdb01_flc_fx_carry_view[[#This Row],[atmf_cost_orig]]</f>
        <v>0.84669390613878492</v>
      </c>
      <c r="AA19" t="s">
        <v>164</v>
      </c>
    </row>
    <row r="20" spans="1:27" x14ac:dyDescent="0.25">
      <c r="A20" t="s">
        <v>99</v>
      </c>
      <c r="B20" t="s">
        <v>21</v>
      </c>
      <c r="C20" t="s">
        <v>6</v>
      </c>
      <c r="D20" t="s">
        <v>30</v>
      </c>
      <c r="E20">
        <v>1.3237438555918299</v>
      </c>
      <c r="F20">
        <v>1.3382750000000001</v>
      </c>
      <c r="G20">
        <v>8.8147933671345199E-2</v>
      </c>
      <c r="H20">
        <v>8.7198857850676006E-2</v>
      </c>
      <c r="I20">
        <v>8.5911387551011395E-2</v>
      </c>
      <c r="J20">
        <v>8.5058024807183996E-2</v>
      </c>
      <c r="K20">
        <v>2.9714290058969601E-2</v>
      </c>
      <c r="L20">
        <v>2.5482124035479999E-2</v>
      </c>
      <c r="M20">
        <v>3.4673603078372695E-2</v>
      </c>
      <c r="N20">
        <v>3.0620191104046499E-2</v>
      </c>
      <c r="O20" s="33">
        <v>2.9351243182897946E-3</v>
      </c>
      <c r="P20" s="33">
        <v>1.3984754401408894E-2</v>
      </c>
      <c r="Q20">
        <v>1.3316708275274838</v>
      </c>
      <c r="R20">
        <f>Table_nydc_frldevdb01_flc_fx_carry_view[[#This Row],[atmf]]/(Table_nydc_frldevdb01_flc_fx_carry_view[[#This Row],[atmf_cost_orig]]+1)</f>
        <v>1.2934272180312216</v>
      </c>
      <c r="S20">
        <f>Table_nydc_frldevdb01_flc_fx_carry_view[[#This Row],[num_rate]]-Table_nydc_frldevdb01_flc_fx_carry_view[[#This Row],[asset_rate]]</f>
        <v>1.10496300831191E-2</v>
      </c>
      <c r="T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1.0360441150748174</v>
      </c>
      <c r="U20" s="95">
        <f>Table_nydc_frldevdb01_flc_fx_carry_view[[#This Row],[atmf_cost_final]]/Table_nydc_frldevdb01_flc_fx_carry_view[[#This Row],[atmf_cost_orig]]</f>
        <v>0.88309804535847414</v>
      </c>
      <c r="AA20" t="s">
        <v>165</v>
      </c>
    </row>
    <row r="21" spans="1:27" x14ac:dyDescent="0.25">
      <c r="A21" t="s">
        <v>99</v>
      </c>
      <c r="B21" t="s">
        <v>21</v>
      </c>
      <c r="C21" t="s">
        <v>67</v>
      </c>
      <c r="D21" t="s">
        <v>30</v>
      </c>
      <c r="E21">
        <v>1.3237438555918299</v>
      </c>
      <c r="F21">
        <v>1.35220541462196</v>
      </c>
      <c r="G21">
        <v>9.3337915418158196E-2</v>
      </c>
      <c r="H21">
        <v>9.1844453337672993E-2</v>
      </c>
      <c r="I21">
        <v>9.2404259228835606E-2</v>
      </c>
      <c r="J21">
        <v>9.0872932160152797E-2</v>
      </c>
      <c r="K21">
        <v>4.1822101312901497E-2</v>
      </c>
      <c r="L21">
        <v>3.9310707714756705E-2</v>
      </c>
      <c r="M21">
        <v>5.1295899101697302E-2</v>
      </c>
      <c r="N21">
        <v>4.8957718856336999E-2</v>
      </c>
      <c r="O21" s="33">
        <v>4.6956623931462271E-3</v>
      </c>
      <c r="P21" s="33">
        <v>1.5536242348749507E-2</v>
      </c>
      <c r="Q21">
        <v>1.3395151192471775</v>
      </c>
      <c r="R21">
        <f>Table_nydc_frldevdb01_flc_fx_carry_view[[#This Row],[atmf]]/(Table_nydc_frldevdb01_flc_fx_carry_view[[#This Row],[atmf_cost_orig]]+1)</f>
        <v>1.286227232292432</v>
      </c>
      <c r="S21">
        <f>Table_nydc_frldevdb01_flc_fx_carry_view[[#This Row],[num_rate]]-Table_nydc_frldevdb01_flc_fx_carry_view[[#This Row],[asset_rate]]</f>
        <v>1.084057995560328E-2</v>
      </c>
      <c r="T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1.0182834124863145</v>
      </c>
      <c r="U21" s="95">
        <f>Table_nydc_frldevdb01_flc_fx_carry_view[[#This Row],[atmf_cost_final]]/Table_nydc_frldevdb01_flc_fx_carry_view[[#This Row],[atmf_cost_orig]]</f>
        <v>0.9544177938917745</v>
      </c>
      <c r="AA21" t="s">
        <v>20</v>
      </c>
    </row>
    <row r="22" spans="1:27" x14ac:dyDescent="0.25">
      <c r="A22" t="s">
        <v>99</v>
      </c>
      <c r="B22" t="s">
        <v>20</v>
      </c>
      <c r="C22" t="s">
        <v>30</v>
      </c>
      <c r="D22" t="s">
        <v>30</v>
      </c>
      <c r="E22">
        <v>3.1607809853294402</v>
      </c>
      <c r="F22">
        <v>3.1989510000000001</v>
      </c>
      <c r="G22">
        <v>0.107821468653803</v>
      </c>
      <c r="H22">
        <v>0.111498363471578</v>
      </c>
      <c r="I22">
        <v>0.12541831706149201</v>
      </c>
      <c r="J22">
        <v>0.15077028063946199</v>
      </c>
      <c r="K22">
        <v>1.59735357454713E-2</v>
      </c>
      <c r="L22">
        <v>2.61867644144272E-3</v>
      </c>
      <c r="M22">
        <v>2.2259461431058E-2</v>
      </c>
      <c r="N22">
        <v>1.2296666109980101E-2</v>
      </c>
      <c r="O22" s="33">
        <v>1.2103658790716215E-2</v>
      </c>
      <c r="P22" s="33">
        <v>6.1017111983439364E-2</v>
      </c>
      <c r="Q22">
        <v>3.1789682418747351</v>
      </c>
      <c r="R22">
        <f>Table_nydc_frldevdb01_flc_fx_carry_view[[#This Row],[atmf]]/(Table_nydc_frldevdb01_flc_fx_carry_view[[#This Row],[atmf_cost_orig]]+1)</f>
        <v>3.1292945878160889</v>
      </c>
      <c r="S22">
        <f>Table_nydc_frldevdb01_flc_fx_carry_view[[#This Row],[num_rate]]-Table_nydc_frldevdb01_flc_fx_carry_view[[#This Row],[asset_rate]]</f>
        <v>4.8913453192723153E-2</v>
      </c>
      <c r="T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1.539628394069072</v>
      </c>
      <c r="U22" s="95">
        <f>Table_nydc_frldevdb01_flc_fx_carry_view[[#This Row],[atmf_cost_final]]/Table_nydc_frldevdb01_flc_fx_carry_view[[#This Row],[atmf_cost_orig]]</f>
        <v>0.5524242420718638</v>
      </c>
      <c r="AA22" t="s">
        <v>22</v>
      </c>
    </row>
    <row r="23" spans="1:27" x14ac:dyDescent="0.25">
      <c r="A23" t="s">
        <v>99</v>
      </c>
      <c r="B23" t="s">
        <v>20</v>
      </c>
      <c r="C23" t="s">
        <v>14</v>
      </c>
      <c r="D23" t="s">
        <v>30</v>
      </c>
      <c r="E23">
        <v>3.1607809853294402</v>
      </c>
      <c r="F23">
        <v>3.2337039999999999</v>
      </c>
      <c r="G23">
        <v>0.11243753823112899</v>
      </c>
      <c r="H23">
        <v>0.118250394156976</v>
      </c>
      <c r="I23">
        <v>0.10764260494137699</v>
      </c>
      <c r="J23">
        <v>0.1146269027789</v>
      </c>
      <c r="K23">
        <v>2.1178327035603402E-2</v>
      </c>
      <c r="L23">
        <v>1.54162615702855E-2</v>
      </c>
      <c r="M23">
        <v>3.3087081855455801E-2</v>
      </c>
      <c r="N23">
        <v>2.82783303478179E-2</v>
      </c>
      <c r="O23" s="33">
        <v>1.2896288808895685E-2</v>
      </c>
      <c r="P23" s="33">
        <v>5.9914820148276121E-2</v>
      </c>
      <c r="Q23">
        <v>3.1956478136960955</v>
      </c>
      <c r="R23">
        <f>Table_nydc_frldevdb01_flc_fx_carry_view[[#This Row],[atmf]]/(Table_nydc_frldevdb01_flc_fx_carry_view[[#This Row],[atmf_cost_orig]]+1)</f>
        <v>3.1301369040373337</v>
      </c>
      <c r="S23">
        <f>Table_nydc_frldevdb01_flc_fx_carry_view[[#This Row],[num_rate]]-Table_nydc_frldevdb01_flc_fx_carry_view[[#This Row],[asset_rate]]</f>
        <v>4.7018531339380436E-2</v>
      </c>
      <c r="T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1.0800515227747227</v>
      </c>
      <c r="U23" s="95">
        <f>Table_nydc_frldevdb01_flc_fx_carry_view[[#This Row],[atmf_cost_final]]/Table_nydc_frldevdb01_flc_fx_carry_view[[#This Row],[atmf_cost_orig]]</f>
        <v>0.85466377697962581</v>
      </c>
      <c r="AA23" t="s">
        <v>13</v>
      </c>
    </row>
    <row r="24" spans="1:27" x14ac:dyDescent="0.25">
      <c r="A24" t="s">
        <v>99</v>
      </c>
      <c r="B24" t="s">
        <v>20</v>
      </c>
      <c r="C24" t="s">
        <v>8</v>
      </c>
      <c r="D24" t="s">
        <v>30</v>
      </c>
      <c r="E24">
        <v>3.1607809853294402</v>
      </c>
      <c r="F24">
        <v>3.269765</v>
      </c>
      <c r="G24">
        <v>0.117593484814626</v>
      </c>
      <c r="H24">
        <v>0.12466285287554001</v>
      </c>
      <c r="I24">
        <v>0.112141741744216</v>
      </c>
      <c r="J24">
        <v>0.12081001103830601</v>
      </c>
      <c r="K24">
        <v>2.5082550947118899E-2</v>
      </c>
      <c r="L24">
        <v>2.0818372354709899E-2</v>
      </c>
      <c r="M24">
        <v>4.2480282494476995E-2</v>
      </c>
      <c r="N24">
        <v>3.9515028936700197E-2</v>
      </c>
      <c r="O24" s="33">
        <v>1.3467415354228704E-2</v>
      </c>
      <c r="P24" s="33">
        <v>6.0332039496974875E-2</v>
      </c>
      <c r="Q24">
        <v>3.2138512782282511</v>
      </c>
      <c r="R24">
        <f>Table_nydc_frldevdb01_flc_fx_carry_view[[#This Row],[atmf]]/(Table_nydc_frldevdb01_flc_fx_carry_view[[#This Row],[atmf_cost_orig]]+1)</f>
        <v>3.1365245510217341</v>
      </c>
      <c r="S24">
        <f>Table_nydc_frldevdb01_flc_fx_carry_view[[#This Row],[num_rate]]-Table_nydc_frldevdb01_flc_fx_carry_view[[#This Row],[asset_rate]]</f>
        <v>4.686462414274617E-2</v>
      </c>
      <c r="T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1.0746605976242602</v>
      </c>
      <c r="U24" s="95">
        <f>Table_nydc_frldevdb01_flc_fx_carry_view[[#This Row],[atmf_cost_final]]/Table_nydc_frldevdb01_flc_fx_carry_view[[#This Row],[atmf_cost_orig]]</f>
        <v>0.93019694353110005</v>
      </c>
      <c r="AA24" t="s">
        <v>18</v>
      </c>
    </row>
    <row r="25" spans="1:27" x14ac:dyDescent="0.25">
      <c r="A25" t="s">
        <v>99</v>
      </c>
      <c r="B25" t="s">
        <v>20</v>
      </c>
      <c r="C25" t="s">
        <v>6</v>
      </c>
      <c r="D25" t="s">
        <v>30</v>
      </c>
      <c r="E25">
        <v>3.1607809853294402</v>
      </c>
      <c r="F25">
        <v>3.307693</v>
      </c>
      <c r="G25">
        <v>0.12312154120096</v>
      </c>
      <c r="H25">
        <v>0.13125638997137301</v>
      </c>
      <c r="I25">
        <v>0.117593484814626</v>
      </c>
      <c r="J25">
        <v>0.12710087931460201</v>
      </c>
      <c r="K25">
        <v>2.8613312515589299E-2</v>
      </c>
      <c r="L25">
        <v>2.5082550947118899E-2</v>
      </c>
      <c r="M25">
        <v>5.1600031654739004E-2</v>
      </c>
      <c r="N25">
        <v>4.9543107823776904E-2</v>
      </c>
      <c r="O25" s="33">
        <v>1.3984754401408894E-2</v>
      </c>
      <c r="P25" s="33">
        <v>6.1335120974144841E-2</v>
      </c>
      <c r="Q25">
        <v>3.23336846717174</v>
      </c>
      <c r="R25">
        <f>Table_nydc_frldevdb01_flc_fx_carry_view[[#This Row],[atmf]]/(Table_nydc_frldevdb01_flc_fx_carry_view[[#This Row],[atmf_cost_orig]]+1)</f>
        <v>3.1453907383353723</v>
      </c>
      <c r="S25">
        <f>Table_nydc_frldevdb01_flc_fx_carry_view[[#This Row],[num_rate]]-Table_nydc_frldevdb01_flc_fx_carry_view[[#This Row],[asset_rate]]</f>
        <v>4.7350366572735947E-2</v>
      </c>
      <c r="T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1.0641169245852986</v>
      </c>
      <c r="U25" s="95">
        <f>Table_nydc_frldevdb01_flc_fx_carry_view[[#This Row],[atmf_cost_final]]/Table_nydc_frldevdb01_flc_fx_carry_view[[#This Row],[atmf_cost_orig]]</f>
        <v>0.96013715951328904</v>
      </c>
      <c r="AA25" t="s">
        <v>101</v>
      </c>
    </row>
    <row r="26" spans="1:27" x14ac:dyDescent="0.25">
      <c r="A26" t="s">
        <v>99</v>
      </c>
      <c r="B26" t="s">
        <v>20</v>
      </c>
      <c r="C26" t="s">
        <v>67</v>
      </c>
      <c r="D26" t="s">
        <v>30</v>
      </c>
      <c r="E26">
        <v>3.1607809853294402</v>
      </c>
      <c r="F26">
        <v>3.4895909999999999</v>
      </c>
      <c r="G26">
        <v>0.129481427735262</v>
      </c>
      <c r="H26">
        <v>0.14206781807343299</v>
      </c>
      <c r="I26">
        <v>0.12910285555807699</v>
      </c>
      <c r="J26">
        <v>0.14251088095585299</v>
      </c>
      <c r="K26">
        <v>3.1296053323704297E-2</v>
      </c>
      <c r="L26">
        <v>3.1393544065251099E-2</v>
      </c>
      <c r="M26">
        <v>7.7592327713915304E-2</v>
      </c>
      <c r="N26">
        <v>8.0392739226333693E-2</v>
      </c>
      <c r="O26" s="33">
        <v>1.5536242348749507E-2</v>
      </c>
      <c r="P26" s="33">
        <v>6.9098496033960233E-2</v>
      </c>
      <c r="Q26">
        <v>3.3351843884121237</v>
      </c>
      <c r="R26">
        <f>Table_nydc_frldevdb01_flc_fx_carry_view[[#This Row],[atmf]]/(Table_nydc_frldevdb01_flc_fx_carry_view[[#This Row],[atmf_cost_orig]]+1)</f>
        <v>3.2383220539469493</v>
      </c>
      <c r="S26">
        <f>Table_nydc_frldevdb01_flc_fx_carry_view[[#This Row],[num_rate]]-Table_nydc_frldevdb01_flc_fx_carry_view[[#This Row],[asset_rate]]</f>
        <v>5.3562253685210726E-2</v>
      </c>
      <c r="T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1.0583831162760495</v>
      </c>
      <c r="U26" s="95">
        <f>Table_nydc_frldevdb01_flc_fx_carry_view[[#This Row],[atmf_cost_final]]/Table_nydc_frldevdb01_flc_fx_carry_view[[#This Row],[atmf_cost_orig]]</f>
        <v>1.0360913455611691</v>
      </c>
      <c r="AA26" t="s">
        <v>10</v>
      </c>
    </row>
    <row r="27" spans="1:27" x14ac:dyDescent="0.25">
      <c r="A27" t="s">
        <v>99</v>
      </c>
      <c r="B27" t="s">
        <v>7</v>
      </c>
      <c r="C27" t="s">
        <v>30</v>
      </c>
      <c r="D27" t="s">
        <v>30</v>
      </c>
      <c r="E27">
        <v>65.520338048655105</v>
      </c>
      <c r="F27">
        <v>66.282499999999999</v>
      </c>
      <c r="G27">
        <v>5.7403339439495597E-2</v>
      </c>
      <c r="H27">
        <v>6.0898030732999098E-2</v>
      </c>
      <c r="I27">
        <v>6.0489645725194101E-2</v>
      </c>
      <c r="J27">
        <v>8.0406300495505401E-2</v>
      </c>
      <c r="K27">
        <v>6.5691023848212498E-3</v>
      </c>
      <c r="L27">
        <v>1.26299756042514E-3</v>
      </c>
      <c r="M27">
        <v>1.21587574059263E-2</v>
      </c>
      <c r="N27">
        <v>1.1635155592191101E-2</v>
      </c>
      <c r="O27" s="33">
        <v>1.2103658790716215E-2</v>
      </c>
      <c r="P27" s="33">
        <v>6.1292558082304542E-2</v>
      </c>
      <c r="Q27">
        <v>65.914063126085836</v>
      </c>
      <c r="R27">
        <f>Table_nydc_frldevdb01_flc_fx_carry_view[[#This Row],[atmf]]/(Table_nydc_frldevdb01_flc_fx_carry_view[[#This Row],[atmf_cost_orig]]+1)</f>
        <v>65.486268349716411</v>
      </c>
      <c r="S27">
        <f>Table_nydc_frldevdb01_flc_fx_carry_view[[#This Row],[num_rate]]-Table_nydc_frldevdb01_flc_fx_carry_view[[#This Row],[asset_rate]]</f>
        <v>4.9188899291588331E-2</v>
      </c>
      <c r="T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1.8555989578253846</v>
      </c>
      <c r="U27" s="95">
        <f>Table_nydc_frldevdb01_flc_fx_carry_view[[#This Row],[atmf_cost_final]]/Table_nydc_frldevdb01_flc_fx_carry_view[[#This Row],[atmf_cost_orig]]</f>
        <v>0.9569362397608171</v>
      </c>
      <c r="AA27" t="s">
        <v>104</v>
      </c>
    </row>
    <row r="28" spans="1:27" x14ac:dyDescent="0.25">
      <c r="A28" t="s">
        <v>99</v>
      </c>
      <c r="B28" t="s">
        <v>7</v>
      </c>
      <c r="C28" t="s">
        <v>14</v>
      </c>
      <c r="D28" t="s">
        <v>30</v>
      </c>
      <c r="E28">
        <v>65.520338048655105</v>
      </c>
      <c r="F28">
        <v>66.942499999999995</v>
      </c>
      <c r="G28">
        <v>6.1148536011623802E-2</v>
      </c>
      <c r="H28">
        <v>6.5523541629886203E-2</v>
      </c>
      <c r="I28">
        <v>5.7385728229050699E-2</v>
      </c>
      <c r="J28">
        <v>6.4481028219357903E-2</v>
      </c>
      <c r="K28">
        <v>8.4291593040921389E-3</v>
      </c>
      <c r="L28">
        <v>6.54531756597981E-3</v>
      </c>
      <c r="M28">
        <v>1.8337522110267498E-2</v>
      </c>
      <c r="N28">
        <v>1.8502936280445702E-2</v>
      </c>
      <c r="O28" s="33">
        <v>1.2896288808895685E-2</v>
      </c>
      <c r="P28" s="33">
        <v>5.8178768398251701E-2</v>
      </c>
      <c r="Q28">
        <v>66.285717066438238</v>
      </c>
      <c r="R28">
        <f>Table_nydc_frldevdb01_flc_fx_carry_view[[#This Row],[atmf]]/(Table_nydc_frldevdb01_flc_fx_carry_view[[#This Row],[atmf_cost_orig]]+1)</f>
        <v>65.737045475136028</v>
      </c>
      <c r="S28">
        <f>Table_nydc_frldevdb01_flc_fx_carry_view[[#This Row],[num_rate]]-Table_nydc_frldevdb01_flc_fx_carry_view[[#This Row],[asset_rate]]</f>
        <v>4.5282479589356016E-2</v>
      </c>
      <c r="T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1.2068208389597259</v>
      </c>
      <c r="U28" s="95">
        <f>Table_nydc_frldevdb01_flc_fx_carry_view[[#This Row],[atmf_cost_final]]/Table_nydc_frldevdb01_flc_fx_carry_view[[#This Row],[atmf_cost_orig]]</f>
        <v>1.0090205301012609</v>
      </c>
      <c r="AA28" t="s">
        <v>7</v>
      </c>
    </row>
    <row r="29" spans="1:27" x14ac:dyDescent="0.25">
      <c r="A29" t="s">
        <v>99</v>
      </c>
      <c r="B29" t="s">
        <v>7</v>
      </c>
      <c r="C29" t="s">
        <v>8</v>
      </c>
      <c r="D29" t="s">
        <v>30</v>
      </c>
      <c r="E29">
        <v>65.520338048655105</v>
      </c>
      <c r="F29">
        <v>67.569285913571903</v>
      </c>
      <c r="G29">
        <v>6.4704800807178706E-2</v>
      </c>
      <c r="H29">
        <v>6.9633328235335801E-2</v>
      </c>
      <c r="I29">
        <v>6.1148536011623802E-2</v>
      </c>
      <c r="J29">
        <v>6.7892454376940303E-2</v>
      </c>
      <c r="K29">
        <v>9.9652923468237301E-3</v>
      </c>
      <c r="L29">
        <v>8.4291593040921389E-3</v>
      </c>
      <c r="M29">
        <v>2.3778830559228602E-2</v>
      </c>
      <c r="N29">
        <v>2.4100046153063E-2</v>
      </c>
      <c r="O29" s="33">
        <v>1.3467415354228704E-2</v>
      </c>
      <c r="P29" s="33">
        <v>5.6577519967020332E-2</v>
      </c>
      <c r="Q29">
        <v>66.648632481977572</v>
      </c>
      <c r="R29">
        <f>Table_nydc_frldevdb01_flc_fx_carry_view[[#This Row],[atmf]]/(Table_nydc_frldevdb01_flc_fx_carry_view[[#This Row],[atmf_cost_orig]]+1)</f>
        <v>65.999885811921786</v>
      </c>
      <c r="S29">
        <f>Table_nydc_frldevdb01_flc_fx_carry_view[[#This Row],[num_rate]]-Table_nydc_frldevdb01_flc_fx_carry_view[[#This Row],[asset_rate]]</f>
        <v>4.3110104612791626E-2</v>
      </c>
      <c r="T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1.134458573032219</v>
      </c>
      <c r="U29" s="95">
        <f>Table_nydc_frldevdb01_flc_fx_carry_view[[#This Row],[atmf_cost_final]]/Table_nydc_frldevdb01_flc_fx_carry_view[[#This Row],[atmf_cost_orig]]</f>
        <v>1.0135084689314013</v>
      </c>
      <c r="AA29" t="s">
        <v>166</v>
      </c>
    </row>
    <row r="30" spans="1:27" x14ac:dyDescent="0.25">
      <c r="A30" t="s">
        <v>99</v>
      </c>
      <c r="B30" t="s">
        <v>7</v>
      </c>
      <c r="C30" t="s">
        <v>6</v>
      </c>
      <c r="D30" t="s">
        <v>30</v>
      </c>
      <c r="E30">
        <v>65.520338048655105</v>
      </c>
      <c r="F30">
        <v>68.182500000000005</v>
      </c>
      <c r="G30">
        <v>6.6682877473428104E-2</v>
      </c>
      <c r="H30">
        <v>7.1981886337979903E-2</v>
      </c>
      <c r="I30">
        <v>6.4704800807178706E-2</v>
      </c>
      <c r="J30">
        <v>7.1481533593551499E-2</v>
      </c>
      <c r="K30">
        <v>1.0917984628125899E-2</v>
      </c>
      <c r="L30">
        <v>9.9652923468237301E-3</v>
      </c>
      <c r="M30">
        <v>2.8312006523091401E-2</v>
      </c>
      <c r="N30">
        <v>2.9273691423320699E-2</v>
      </c>
      <c r="O30" s="33">
        <v>1.3984754401408894E-2</v>
      </c>
      <c r="P30" s="33">
        <v>5.5959805250570982E-2</v>
      </c>
      <c r="Q30">
        <v>67.016808171337061</v>
      </c>
      <c r="R30">
        <f>Table_nydc_frldevdb01_flc_fx_carry_view[[#This Row],[atmf]]/(Table_nydc_frldevdb01_flc_fx_carry_view[[#This Row],[atmf_cost_orig]]+1)</f>
        <v>66.305264907425666</v>
      </c>
      <c r="S30">
        <f>Table_nydc_frldevdb01_flc_fx_carry_view[[#This Row],[num_rate]]-Table_nydc_frldevdb01_flc_fx_carry_view[[#This Row],[asset_rate]]</f>
        <v>4.1975050849162088E-2</v>
      </c>
      <c r="T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1.1100594901565326</v>
      </c>
      <c r="U30" s="95">
        <f>Table_nydc_frldevdb01_flc_fx_carry_view[[#This Row],[atmf_cost_final]]/Table_nydc_frldevdb01_flc_fx_carry_view[[#This Row],[atmf_cost_orig]]</f>
        <v>1.0339673876326971</v>
      </c>
      <c r="AA30" t="s">
        <v>16</v>
      </c>
    </row>
    <row r="31" spans="1:27" x14ac:dyDescent="0.25">
      <c r="A31" t="s">
        <v>99</v>
      </c>
      <c r="B31" t="s">
        <v>7</v>
      </c>
      <c r="C31" t="s">
        <v>67</v>
      </c>
      <c r="D31" t="s">
        <v>30</v>
      </c>
      <c r="E31">
        <v>65.520338048655105</v>
      </c>
      <c r="F31">
        <v>70.940808117362806</v>
      </c>
      <c r="G31">
        <v>7.2119032854882595E-2</v>
      </c>
      <c r="H31">
        <v>7.5069956514486197E-2</v>
      </c>
      <c r="I31">
        <v>7.0636589287243201E-2</v>
      </c>
      <c r="J31">
        <v>7.5648003705223205E-2</v>
      </c>
      <c r="K31">
        <v>1.1837735239840901E-2</v>
      </c>
      <c r="L31">
        <v>1.1585396041587702E-2</v>
      </c>
      <c r="M31">
        <v>4.1048242250578203E-2</v>
      </c>
      <c r="N31">
        <v>4.4003839818634698E-2</v>
      </c>
      <c r="O31" s="33">
        <v>1.5536242348749507E-2</v>
      </c>
      <c r="P31" s="33">
        <v>5.8410685942035578E-2</v>
      </c>
      <c r="Q31">
        <v>68.927403708114994</v>
      </c>
      <c r="R31">
        <f>Table_nydc_frldevdb01_flc_fx_carry_view[[#This Row],[atmf]]/(Table_nydc_frldevdb01_flc_fx_carry_view[[#This Row],[atmf_cost_orig]]+1)</f>
        <v>68.143631810952613</v>
      </c>
      <c r="S31">
        <f>Table_nydc_frldevdb01_flc_fx_carry_view[[#This Row],[num_rate]]-Table_nydc_frldevdb01_flc_fx_carry_view[[#This Row],[asset_rate]]</f>
        <v>4.2874443593286071E-2</v>
      </c>
      <c r="T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1.1098213312466814</v>
      </c>
      <c r="U31" s="95">
        <f>Table_nydc_frldevdb01_flc_fx_carry_view[[#This Row],[atmf_cost_final]]/Table_nydc_frldevdb01_flc_fx_carry_view[[#This Row],[atmf_cost_orig]]</f>
        <v>1.0720030239057279</v>
      </c>
      <c r="AA31" t="s">
        <v>15</v>
      </c>
    </row>
    <row r="32" spans="1:27" x14ac:dyDescent="0.25">
      <c r="A32" t="s">
        <v>99</v>
      </c>
      <c r="B32" t="s">
        <v>19</v>
      </c>
      <c r="C32" t="s">
        <v>30</v>
      </c>
      <c r="D32" t="s">
        <v>30</v>
      </c>
      <c r="E32">
        <v>13.7430274587095</v>
      </c>
      <c r="F32">
        <v>13.946</v>
      </c>
      <c r="G32">
        <v>0.165939838887004</v>
      </c>
      <c r="H32">
        <v>0.169314193345832</v>
      </c>
      <c r="I32">
        <v>0.16525479185446201</v>
      </c>
      <c r="J32">
        <v>0.187169929150033</v>
      </c>
      <c r="K32">
        <v>2.61349634043643E-2</v>
      </c>
      <c r="L32">
        <v>3.4504390457249299E-3</v>
      </c>
      <c r="M32">
        <v>3.3796014432205798E-2</v>
      </c>
      <c r="N32">
        <v>1.5059212401785101E-2</v>
      </c>
      <c r="O32" s="33">
        <v>1.2103658790716215E-2</v>
      </c>
      <c r="P32" s="33">
        <v>7.1565142385461772E-2</v>
      </c>
      <c r="Q32">
        <v>13.839971273847198</v>
      </c>
      <c r="R32">
        <f>Table_nydc_frldevdb01_flc_fx_carry_view[[#This Row],[atmf]]/(Table_nydc_frldevdb01_flc_fx_carry_view[[#This Row],[atmf_cost_orig]]+1)</f>
        <v>13.49008876539304</v>
      </c>
      <c r="S32">
        <f>Table_nydc_frldevdb01_flc_fx_carry_view[[#This Row],[num_rate]]-Table_nydc_frldevdb01_flc_fx_carry_view[[#This Row],[asset_rate]]</f>
        <v>5.9461483594745554E-2</v>
      </c>
      <c r="T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1.5152977462063639</v>
      </c>
      <c r="U32" s="95">
        <f>Table_nydc_frldevdb01_flc_fx_carry_view[[#This Row],[atmf_cost_final]]/Table_nydc_frldevdb01_flc_fx_carry_view[[#This Row],[atmf_cost_orig]]</f>
        <v>0.44559137089947726</v>
      </c>
      <c r="AA32" t="s">
        <v>23</v>
      </c>
    </row>
    <row r="33" spans="1:27" x14ac:dyDescent="0.25">
      <c r="A33" t="s">
        <v>99</v>
      </c>
      <c r="B33" t="s">
        <v>19</v>
      </c>
      <c r="C33" t="s">
        <v>14</v>
      </c>
      <c r="D33" t="s">
        <v>30</v>
      </c>
      <c r="E33">
        <v>13.7430274587095</v>
      </c>
      <c r="F33">
        <v>14.140700000000001</v>
      </c>
      <c r="G33">
        <v>0.16274875544797099</v>
      </c>
      <c r="H33">
        <v>0.167477844747836</v>
      </c>
      <c r="I33">
        <v>0.16529453304840799</v>
      </c>
      <c r="J33">
        <v>0.172589739549322</v>
      </c>
      <c r="K33">
        <v>3.2289661315480701E-2</v>
      </c>
      <c r="L33">
        <v>2.5903710136070499E-2</v>
      </c>
      <c r="M33">
        <v>4.6847493734406803E-2</v>
      </c>
      <c r="N33">
        <v>4.1999322772542903E-2</v>
      </c>
      <c r="O33" s="33">
        <v>1.2896288808895685E-2</v>
      </c>
      <c r="P33" s="33">
        <v>7.167602803050703E-2</v>
      </c>
      <c r="Q33">
        <v>13.937795902955578</v>
      </c>
      <c r="R33">
        <f>Table_nydc_frldevdb01_flc_fx_carry_view[[#This Row],[atmf]]/(Table_nydc_frldevdb01_flc_fx_carry_view[[#This Row],[atmf_cost_orig]]+1)</f>
        <v>13.507889243309021</v>
      </c>
      <c r="S33">
        <f>Table_nydc_frldevdb01_flc_fx_carry_view[[#This Row],[num_rate]]-Table_nydc_frldevdb01_flc_fx_carry_view[[#This Row],[asset_rate]]</f>
        <v>5.8779739221611345E-2</v>
      </c>
      <c r="T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1.1056324989389967</v>
      </c>
      <c r="U33" s="95">
        <f>Table_nydc_frldevdb01_flc_fx_carry_view[[#This Row],[atmf_cost_final]]/Table_nydc_frldevdb01_flc_fx_carry_view[[#This Row],[atmf_cost_orig]]</f>
        <v>0.89651162580116439</v>
      </c>
      <c r="AA33" t="s">
        <v>5</v>
      </c>
    </row>
    <row r="34" spans="1:27" x14ac:dyDescent="0.25">
      <c r="A34" t="s">
        <v>99</v>
      </c>
      <c r="B34" t="s">
        <v>19</v>
      </c>
      <c r="C34" t="s">
        <v>8</v>
      </c>
      <c r="D34" t="s">
        <v>30</v>
      </c>
      <c r="E34">
        <v>13.7430274587095</v>
      </c>
      <c r="F34">
        <v>14.3347057162879</v>
      </c>
      <c r="G34">
        <v>0.16266517666792299</v>
      </c>
      <c r="H34">
        <v>0.16833842418415601</v>
      </c>
      <c r="I34">
        <v>0.16274875544797099</v>
      </c>
      <c r="J34">
        <v>0.17020917561898599</v>
      </c>
      <c r="K34">
        <v>3.6353171885176103E-2</v>
      </c>
      <c r="L34">
        <v>3.2289661315480701E-2</v>
      </c>
      <c r="M34">
        <v>5.7443225103850006E-2</v>
      </c>
      <c r="N34">
        <v>5.5060050431691702E-2</v>
      </c>
      <c r="O34" s="33">
        <v>1.3467415354228704E-2</v>
      </c>
      <c r="P34" s="33">
        <v>7.1672828258427329E-2</v>
      </c>
      <c r="Q34">
        <v>14.038630257049441</v>
      </c>
      <c r="R34">
        <f>Table_nydc_frldevdb01_flc_fx_carry_view[[#This Row],[atmf]]/(Table_nydc_frldevdb01_flc_fx_carry_view[[#This Row],[atmf_cost_orig]]+1)</f>
        <v>13.556005065785078</v>
      </c>
      <c r="S34">
        <f>Table_nydc_frldevdb01_flc_fx_carry_view[[#This Row],[num_rate]]-Table_nydc_frldevdb01_flc_fx_carry_view[[#This Row],[asset_rate]]</f>
        <v>5.8205412904198624E-2</v>
      </c>
      <c r="T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1.0796743317863831</v>
      </c>
      <c r="U34" s="95">
        <f>Table_nydc_frldevdb01_flc_fx_carry_view[[#This Row],[atmf_cost_final]]/Table_nydc_frldevdb01_flc_fx_carry_view[[#This Row],[atmf_cost_orig]]</f>
        <v>0.95851251966006734</v>
      </c>
      <c r="AA34" t="s">
        <v>24</v>
      </c>
    </row>
    <row r="35" spans="1:27" x14ac:dyDescent="0.25">
      <c r="A35" t="s">
        <v>99</v>
      </c>
      <c r="B35" t="s">
        <v>19</v>
      </c>
      <c r="C35" t="s">
        <v>6</v>
      </c>
      <c r="D35" t="s">
        <v>30</v>
      </c>
      <c r="E35">
        <v>13.7430274587095</v>
      </c>
      <c r="F35">
        <v>14.5261</v>
      </c>
      <c r="G35">
        <v>0.16285686730575499</v>
      </c>
      <c r="H35">
        <v>0.169322172295714</v>
      </c>
      <c r="I35">
        <v>0.16266517666792299</v>
      </c>
      <c r="J35">
        <v>0.17055008231452001</v>
      </c>
      <c r="K35">
        <v>3.9254929750404004E-2</v>
      </c>
      <c r="L35">
        <v>3.6353171885176103E-2</v>
      </c>
      <c r="M35">
        <v>6.6532900517200497E-2</v>
      </c>
      <c r="N35">
        <v>6.5429870123808201E-2</v>
      </c>
      <c r="O35" s="33">
        <v>1.3984754401408894E-2</v>
      </c>
      <c r="P35" s="33">
        <v>7.1972252043936313E-2</v>
      </c>
      <c r="Q35">
        <v>14.140379150890588</v>
      </c>
      <c r="R35">
        <f>Table_nydc_frldevdb01_flc_fx_carry_view[[#This Row],[atmf]]/(Table_nydc_frldevdb01_flc_fx_carry_view[[#This Row],[atmf_cost_orig]]+1)</f>
        <v>13.6199267673372</v>
      </c>
      <c r="S35">
        <f>Table_nydc_frldevdb01_flc_fx_carry_view[[#This Row],[num_rate]]-Table_nydc_frldevdb01_flc_fx_carry_view[[#This Row],[asset_rate]]</f>
        <v>5.7987497642527419E-2</v>
      </c>
      <c r="T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1.0659406627865833</v>
      </c>
      <c r="U35" s="95">
        <f>Table_nydc_frldevdb01_flc_fx_carry_view[[#This Row],[atmf_cost_final]]/Table_nydc_frldevdb01_flc_fx_carry_view[[#This Row],[atmf_cost_orig]]</f>
        <v>0.98342127902409526</v>
      </c>
      <c r="AA35" t="s">
        <v>19</v>
      </c>
    </row>
    <row r="36" spans="1:27" x14ac:dyDescent="0.25">
      <c r="A36" t="s">
        <v>99</v>
      </c>
      <c r="B36" t="s">
        <v>19</v>
      </c>
      <c r="C36" t="s">
        <v>67</v>
      </c>
      <c r="D36" t="s">
        <v>30</v>
      </c>
      <c r="E36">
        <v>13.7430274587095</v>
      </c>
      <c r="F36">
        <v>15.3032320776889</v>
      </c>
      <c r="G36">
        <v>0.166928540154752</v>
      </c>
      <c r="H36">
        <v>0.17687330976327301</v>
      </c>
      <c r="I36">
        <v>0.166821368611236</v>
      </c>
      <c r="J36">
        <v>0.177415007350232</v>
      </c>
      <c r="K36">
        <v>4.5803918022284E-2</v>
      </c>
      <c r="L36">
        <v>4.50178973000279E-2</v>
      </c>
      <c r="M36">
        <v>9.6512664689894098E-2</v>
      </c>
      <c r="N36">
        <v>9.7910034880589511E-2</v>
      </c>
      <c r="O36" s="33">
        <v>1.5536242348749507E-2</v>
      </c>
      <c r="P36" s="33">
        <v>7.4020863884419197E-2</v>
      </c>
      <c r="Q36">
        <v>14.564675630829264</v>
      </c>
      <c r="R36">
        <f>Table_nydc_frldevdb01_flc_fx_carry_view[[#This Row],[atmf]]/(Table_nydc_frldevdb01_flc_fx_carry_view[[#This Row],[atmf_cost_orig]]+1)</f>
        <v>13.956274806927855</v>
      </c>
      <c r="S36">
        <f>Table_nydc_frldevdb01_flc_fx_carry_view[[#This Row],[num_rate]]-Table_nydc_frldevdb01_flc_fx_carry_view[[#This Row],[asset_rate]]</f>
        <v>5.848462153566969E-2</v>
      </c>
      <c r="T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1.0430574813308517</v>
      </c>
      <c r="U36" s="95">
        <f>Table_nydc_frldevdb01_flc_fx_carry_view[[#This Row],[atmf_cost_final]]/Table_nydc_frldevdb01_flc_fx_carry_view[[#This Row],[atmf_cost_orig]]</f>
        <v>1.0144786199322682</v>
      </c>
    </row>
    <row r="37" spans="1:27" x14ac:dyDescent="0.25">
      <c r="A37" t="s">
        <v>99</v>
      </c>
      <c r="B37" t="s">
        <v>13</v>
      </c>
      <c r="C37" t="s">
        <v>30</v>
      </c>
      <c r="D37" t="s">
        <v>30</v>
      </c>
      <c r="E37">
        <v>6.6672000000000002</v>
      </c>
      <c r="F37">
        <v>6.7024190301014404</v>
      </c>
      <c r="G37">
        <v>4.9526489611773597E-2</v>
      </c>
      <c r="H37">
        <v>4.9744374995999298E-2</v>
      </c>
      <c r="I37">
        <v>6.3491035129895207E-2</v>
      </c>
      <c r="J37">
        <v>6.5011749745783706E-2</v>
      </c>
      <c r="K37">
        <v>7.4638948853250307E-3</v>
      </c>
      <c r="L37">
        <v>3.2466727929447901E-3</v>
      </c>
      <c r="M37">
        <v>9.9319734868917892E-3</v>
      </c>
      <c r="N37">
        <v>6.6182730861086203E-3</v>
      </c>
      <c r="O37" s="33">
        <v>1.2103658790716215E-2</v>
      </c>
      <c r="P37" s="33">
        <v>3.4111271763765237E-2</v>
      </c>
      <c r="Q37">
        <v>6.6859176597934669</v>
      </c>
      <c r="R37">
        <f>Table_nydc_frldevdb01_flc_fx_carry_view[[#This Row],[atmf]]/(Table_nydc_frldevdb01_flc_fx_carry_view[[#This Row],[atmf_cost_orig]]+1)</f>
        <v>6.6365054340844987</v>
      </c>
      <c r="S37">
        <f>Table_nydc_frldevdb01_flc_fx_carry_view[[#This Row],[num_rate]]-Table_nydc_frldevdb01_flc_fx_carry_view[[#This Row],[asset_rate]]</f>
        <v>2.2007612973049023E-2</v>
      </c>
      <c r="T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1.3660830295370285</v>
      </c>
      <c r="U37" s="95">
        <f>Table_nydc_frldevdb01_flc_fx_carry_view[[#This Row],[atmf_cost_final]]/Table_nydc_frldevdb01_flc_fx_carry_view[[#This Row],[atmf_cost_orig]]</f>
        <v>0.66636032555296409</v>
      </c>
    </row>
    <row r="38" spans="1:27" x14ac:dyDescent="0.25">
      <c r="A38" t="s">
        <v>99</v>
      </c>
      <c r="B38" t="s">
        <v>13</v>
      </c>
      <c r="C38" t="s">
        <v>14</v>
      </c>
      <c r="D38" t="s">
        <v>30</v>
      </c>
      <c r="E38">
        <v>6.6672000000000002</v>
      </c>
      <c r="F38">
        <v>6.7412639202283398</v>
      </c>
      <c r="G38">
        <v>4.9599618109640198E-2</v>
      </c>
      <c r="H38">
        <v>5.0242815859690503E-2</v>
      </c>
      <c r="I38">
        <v>4.9545064974728797E-2</v>
      </c>
      <c r="J38">
        <v>5.0089071608394001E-2</v>
      </c>
      <c r="K38">
        <v>9.027141900965761E-3</v>
      </c>
      <c r="L38">
        <v>7.4415540872985004E-3</v>
      </c>
      <c r="M38">
        <v>1.4059375682118199E-2</v>
      </c>
      <c r="N38">
        <v>1.31672325774774E-2</v>
      </c>
      <c r="O38" s="33">
        <v>1.2896288808895685E-2</v>
      </c>
      <c r="P38" s="33">
        <v>3.5340786536701953E-2</v>
      </c>
      <c r="Q38">
        <v>6.7075101610086891</v>
      </c>
      <c r="R38">
        <f>Table_nydc_frldevdb01_flc_fx_carry_view[[#This Row],[atmf]]/(Table_nydc_frldevdb01_flc_fx_carry_view[[#This Row],[atmf_cost_orig]]+1)</f>
        <v>6.6478000025331401</v>
      </c>
      <c r="S38">
        <f>Table_nydc_frldevdb01_flc_fx_carry_view[[#This Row],[num_rate]]-Table_nydc_frldevdb01_flc_fx_carry_view[[#This Row],[asset_rate]]</f>
        <v>2.2444497727806267E-2</v>
      </c>
      <c r="T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1.1378005750892708</v>
      </c>
      <c r="U38" s="95">
        <f>Table_nydc_frldevdb01_flc_fx_carry_view[[#This Row],[atmf_cost_final]]/Table_nydc_frldevdb01_flc_fx_carry_view[[#This Row],[atmf_cost_orig]]</f>
        <v>0.93654461444006398</v>
      </c>
    </row>
    <row r="39" spans="1:27" x14ac:dyDescent="0.25">
      <c r="A39" t="s">
        <v>99</v>
      </c>
      <c r="B39" t="s">
        <v>13</v>
      </c>
      <c r="C39" t="s">
        <v>8</v>
      </c>
      <c r="D39" t="s">
        <v>30</v>
      </c>
      <c r="E39">
        <v>6.6672000000000002</v>
      </c>
      <c r="F39">
        <v>6.7771921573451399</v>
      </c>
      <c r="G39">
        <v>5.0253845708674902E-2</v>
      </c>
      <c r="H39">
        <v>5.1267584515803898E-2</v>
      </c>
      <c r="I39">
        <v>4.9599618109640198E-2</v>
      </c>
      <c r="J39">
        <v>5.0619470272093299E-2</v>
      </c>
      <c r="K39">
        <v>1.0182209260349699E-2</v>
      </c>
      <c r="L39">
        <v>9.027141900965761E-3</v>
      </c>
      <c r="M39">
        <v>1.75083913128335E-2</v>
      </c>
      <c r="N39">
        <v>1.70063995991304E-2</v>
      </c>
      <c r="O39" s="33">
        <v>1.3467415354228704E-2</v>
      </c>
      <c r="P39" s="33">
        <v>3.6013926362322771E-2</v>
      </c>
      <c r="Q39">
        <v>6.7279023201166384</v>
      </c>
      <c r="R39">
        <f>Table_nydc_frldevdb01_flc_fx_carry_view[[#This Row],[atmf]]/(Table_nydc_frldevdb01_flc_fx_carry_view[[#This Row],[atmf_cost_orig]]+1)</f>
        <v>6.6605761831614103</v>
      </c>
      <c r="S39">
        <f>Table_nydc_frldevdb01_flc_fx_carry_view[[#This Row],[num_rate]]-Table_nydc_frldevdb01_flc_fx_carry_view[[#This Row],[asset_rate]]</f>
        <v>2.2546511008094065E-2</v>
      </c>
      <c r="T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1.0891426995674269</v>
      </c>
      <c r="U39" s="95">
        <f>Table_nydc_frldevdb01_flc_fx_carry_view[[#This Row],[atmf_cost_final]]/Table_nydc_frldevdb01_flc_fx_carry_view[[#This Row],[atmf_cost_orig]]</f>
        <v>0.97132850730065956</v>
      </c>
    </row>
    <row r="40" spans="1:27" x14ac:dyDescent="0.25">
      <c r="A40" t="s">
        <v>99</v>
      </c>
      <c r="B40" t="s">
        <v>13</v>
      </c>
      <c r="C40" t="s">
        <v>6</v>
      </c>
      <c r="D40" t="s">
        <v>30</v>
      </c>
      <c r="E40">
        <v>6.6672000000000002</v>
      </c>
      <c r="F40">
        <v>6.8161007156027296</v>
      </c>
      <c r="G40">
        <v>5.1000836241563298E-2</v>
      </c>
      <c r="H40">
        <v>5.2388499031502E-2</v>
      </c>
      <c r="I40">
        <v>5.0253845708674902E-2</v>
      </c>
      <c r="J40">
        <v>5.1724118438416997E-2</v>
      </c>
      <c r="K40">
        <v>1.102439816175E-2</v>
      </c>
      <c r="L40">
        <v>1.0182209260349699E-2</v>
      </c>
      <c r="M40">
        <v>2.0743756151815802E-2</v>
      </c>
      <c r="N40">
        <v>2.0701400155262801E-2</v>
      </c>
      <c r="O40" s="33">
        <v>1.3984754401408894E-2</v>
      </c>
      <c r="P40" s="33">
        <v>3.6591047534190624E-2</v>
      </c>
      <c r="Q40">
        <v>6.7504902839248029</v>
      </c>
      <c r="R40">
        <f>Table_nydc_frldevdb01_flc_fx_carry_view[[#This Row],[atmf]]/(Table_nydc_frldevdb01_flc_fx_carry_view[[#This Row],[atmf_cost_orig]]+1)</f>
        <v>6.677582571064943</v>
      </c>
      <c r="S40">
        <f>Table_nydc_frldevdb01_flc_fx_carry_view[[#This Row],[num_rate]]-Table_nydc_frldevdb01_flc_fx_carry_view[[#This Row],[asset_rate]]</f>
        <v>2.260629313278173E-2</v>
      </c>
      <c r="T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1.0822927713604964</v>
      </c>
      <c r="U40" s="95">
        <f>Table_nydc_frldevdb01_flc_fx_carry_view[[#This Row],[atmf_cost_final]]/Table_nydc_frldevdb01_flc_fx_carry_view[[#This Row],[atmf_cost_orig]]</f>
        <v>0.99795813273917156</v>
      </c>
    </row>
    <row r="41" spans="1:27" x14ac:dyDescent="0.25">
      <c r="A41" t="s">
        <v>99</v>
      </c>
      <c r="B41" t="s">
        <v>13</v>
      </c>
      <c r="C41" t="s">
        <v>67</v>
      </c>
      <c r="D41" t="s">
        <v>30</v>
      </c>
      <c r="E41">
        <v>6.6672000000000002</v>
      </c>
      <c r="F41">
        <v>6.9623080747637003</v>
      </c>
      <c r="G41">
        <v>5.6840476249814899E-2</v>
      </c>
      <c r="H41">
        <v>5.8390732421839099E-2</v>
      </c>
      <c r="I41">
        <v>5.5780245722672601E-2</v>
      </c>
      <c r="J41">
        <v>5.7746544945435602E-2</v>
      </c>
      <c r="K41">
        <v>1.4276323800734899E-2</v>
      </c>
      <c r="L41">
        <v>1.36108314051702E-2</v>
      </c>
      <c r="M41">
        <v>3.2040022138807703E-2</v>
      </c>
      <c r="N41">
        <v>3.24101422977136E-2</v>
      </c>
      <c r="O41" s="33">
        <v>1.5536242348749507E-2</v>
      </c>
      <c r="P41" s="33">
        <v>3.8343622817631484E-2</v>
      </c>
      <c r="Q41">
        <v>6.8407903387914066</v>
      </c>
      <c r="R41">
        <f>Table_nydc_frldevdb01_flc_fx_carry_view[[#This Row],[atmf]]/(Table_nydc_frldevdb01_flc_fx_carry_view[[#This Row],[atmf_cost_orig]]+1)</f>
        <v>6.7461609292389255</v>
      </c>
      <c r="S41">
        <f>Table_nydc_frldevdb01_flc_fx_carry_view[[#This Row],[num_rate]]-Table_nydc_frldevdb01_flc_fx_carry_view[[#This Row],[asset_rate]]</f>
        <v>2.2807380468881977E-2</v>
      </c>
      <c r="T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1.0582993774585203</v>
      </c>
      <c r="U41" s="95">
        <f>Table_nydc_frldevdb01_flc_fx_carry_view[[#This Row],[atmf_cost_final]]/Table_nydc_frldevdb01_flc_fx_carry_view[[#This Row],[atmf_cost_orig]]</f>
        <v>1.0115518072148146</v>
      </c>
    </row>
    <row r="42" spans="1:27" x14ac:dyDescent="0.25">
      <c r="A42" t="s">
        <v>99</v>
      </c>
      <c r="B42" t="s">
        <v>16</v>
      </c>
      <c r="C42" t="s">
        <v>30</v>
      </c>
      <c r="D42" t="s">
        <v>30</v>
      </c>
      <c r="E42">
        <v>18.303669527901199</v>
      </c>
      <c r="F42">
        <v>18.567550000000001</v>
      </c>
      <c r="G42">
        <v>9.4584151839371397E-2</v>
      </c>
      <c r="H42">
        <v>9.72057528947151E-2</v>
      </c>
      <c r="I42">
        <v>9.9337091623618895E-2</v>
      </c>
      <c r="J42">
        <v>0.118839436074317</v>
      </c>
      <c r="K42">
        <v>1.2510626561591E-2</v>
      </c>
      <c r="L42">
        <v>2.07411390745992E-3</v>
      </c>
      <c r="M42">
        <v>1.9406701764846199E-2</v>
      </c>
      <c r="N42">
        <v>1.44382746450855E-2</v>
      </c>
      <c r="O42" s="33">
        <v>1.2103658790716215E-2</v>
      </c>
      <c r="P42" s="33">
        <v>7.0530534464459907E-2</v>
      </c>
      <c r="Q42">
        <v>18.440383727041439</v>
      </c>
      <c r="R42">
        <f>Table_nydc_frldevdb01_flc_fx_carry_view[[#This Row],[atmf]]/(Table_nydc_frldevdb01_flc_fx_carry_view[[#This Row],[atmf_cost_orig]]+1)</f>
        <v>18.214074880864487</v>
      </c>
      <c r="S42">
        <f>Table_nydc_frldevdb01_flc_fx_carry_view[[#This Row],[num_rate]]-Table_nydc_frldevdb01_flc_fx_carry_view[[#This Row],[asset_rate]]</f>
        <v>5.8426875673743689E-2</v>
      </c>
      <c r="T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1.7929271902065751</v>
      </c>
      <c r="U42" s="95">
        <f>Table_nydc_frldevdb01_flc_fx_carry_view[[#This Row],[atmf_cost_final]]/Table_nydc_frldevdb01_flc_fx_carry_view[[#This Row],[atmf_cost_orig]]</f>
        <v>0.74398395049484212</v>
      </c>
    </row>
    <row r="43" spans="1:27" x14ac:dyDescent="0.25">
      <c r="A43" t="s">
        <v>99</v>
      </c>
      <c r="B43" t="s">
        <v>16</v>
      </c>
      <c r="C43" t="s">
        <v>14</v>
      </c>
      <c r="D43" t="s">
        <v>30</v>
      </c>
      <c r="E43">
        <v>18.303669527901199</v>
      </c>
      <c r="F43">
        <v>18.821525000000001</v>
      </c>
      <c r="G43">
        <v>0.104257464610663</v>
      </c>
      <c r="H43">
        <v>0.107973470082371</v>
      </c>
      <c r="I43">
        <v>9.4552427761358596E-2</v>
      </c>
      <c r="J43">
        <v>0.100408305849434</v>
      </c>
      <c r="K43">
        <v>1.7144905715591099E-2</v>
      </c>
      <c r="L43">
        <v>1.24633355316527E-2</v>
      </c>
      <c r="M43">
        <v>3.0213003494699901E-2</v>
      </c>
      <c r="N43">
        <v>2.7715038315307101E-2</v>
      </c>
      <c r="O43" s="33">
        <v>1.2896288808895685E-2</v>
      </c>
      <c r="P43" s="33">
        <v>7.0526169173798142E-2</v>
      </c>
      <c r="Q43">
        <v>18.578736257968593</v>
      </c>
      <c r="R43">
        <f>Table_nydc_frldevdb01_flc_fx_carry_view[[#This Row],[atmf]]/(Table_nydc_frldevdb01_flc_fx_carry_view[[#This Row],[atmf_cost_orig]]+1)</f>
        <v>18.269547109338959</v>
      </c>
      <c r="S43">
        <f>Table_nydc_frldevdb01_flc_fx_carry_view[[#This Row],[num_rate]]-Table_nydc_frldevdb01_flc_fx_carry_view[[#This Row],[asset_rate]]</f>
        <v>5.7629880364902457E-2</v>
      </c>
      <c r="T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1.1670943270746259</v>
      </c>
      <c r="U43" s="95">
        <f>Table_nydc_frldevdb01_flc_fx_carry_view[[#This Row],[atmf_cost_final]]/Table_nydc_frldevdb01_flc_fx_carry_view[[#This Row],[atmf_cost_orig]]</f>
        <v>0.91732152085339658</v>
      </c>
    </row>
    <row r="44" spans="1:27" x14ac:dyDescent="0.25">
      <c r="A44" t="s">
        <v>99</v>
      </c>
      <c r="B44" t="s">
        <v>16</v>
      </c>
      <c r="C44" t="s">
        <v>8</v>
      </c>
      <c r="D44" t="s">
        <v>30</v>
      </c>
      <c r="E44">
        <v>18.303669527901199</v>
      </c>
      <c r="F44">
        <v>19.076033621421701</v>
      </c>
      <c r="G44">
        <v>0.113032461758245</v>
      </c>
      <c r="H44">
        <v>0.11933994278102</v>
      </c>
      <c r="I44">
        <v>0.10414739489899</v>
      </c>
      <c r="J44">
        <v>0.11014105775852601</v>
      </c>
      <c r="K44">
        <v>2.1094956775723501E-2</v>
      </c>
      <c r="L44">
        <v>1.7096737189683603E-2</v>
      </c>
      <c r="M44">
        <v>4.0741035355547801E-2</v>
      </c>
      <c r="N44">
        <v>3.8211853823144203E-2</v>
      </c>
      <c r="O44" s="33">
        <v>1.3467415354228704E-2</v>
      </c>
      <c r="P44" s="33">
        <v>7.0624662241367597E-2</v>
      </c>
      <c r="Q44">
        <v>18.70848525008897</v>
      </c>
      <c r="R44">
        <f>Table_nydc_frldevdb01_flc_fx_carry_view[[#This Row],[atmf]]/(Table_nydc_frldevdb01_flc_fx_carry_view[[#This Row],[atmf_cost_orig]]+1)</f>
        <v>18.329279785633481</v>
      </c>
      <c r="S44">
        <f>Table_nydc_frldevdb01_flc_fx_carry_view[[#This Row],[num_rate]]-Table_nydc_frldevdb01_flc_fx_carry_view[[#This Row],[asset_rate]]</f>
        <v>5.7157246887138892E-2</v>
      </c>
      <c r="T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1.0747751286684224</v>
      </c>
      <c r="U44" s="95">
        <f>Table_nydc_frldevdb01_flc_fx_carry_view[[#This Row],[atmf_cost_final]]/Table_nydc_frldevdb01_flc_fx_carry_view[[#This Row],[atmf_cost_orig]]</f>
        <v>0.93792053858397606</v>
      </c>
    </row>
    <row r="45" spans="1:27" x14ac:dyDescent="0.25">
      <c r="A45" t="s">
        <v>99</v>
      </c>
      <c r="B45" t="s">
        <v>16</v>
      </c>
      <c r="C45" t="s">
        <v>6</v>
      </c>
      <c r="D45" t="s">
        <v>30</v>
      </c>
      <c r="E45">
        <v>18.303669527901199</v>
      </c>
      <c r="F45">
        <v>19.319800000000001</v>
      </c>
      <c r="G45">
        <v>0.121607097232192</v>
      </c>
      <c r="H45">
        <v>0.13066577243757399</v>
      </c>
      <c r="I45">
        <v>0.113032461758245</v>
      </c>
      <c r="J45">
        <v>0.121682028343698</v>
      </c>
      <c r="K45">
        <v>2.5135190047413099E-2</v>
      </c>
      <c r="L45">
        <v>2.1094956775723501E-2</v>
      </c>
      <c r="M45">
        <v>5.1368176663109298E-2</v>
      </c>
      <c r="N45">
        <v>4.8433781054495396E-2</v>
      </c>
      <c r="O45" s="33">
        <v>1.3984754401408894E-2</v>
      </c>
      <c r="P45" s="33">
        <v>7.0570991840680497E-2</v>
      </c>
      <c r="Q45">
        <v>18.825939384108764</v>
      </c>
      <c r="R45">
        <f>Table_nydc_frldevdb01_flc_fx_carry_view[[#This Row],[atmf]]/(Table_nydc_frldevdb01_flc_fx_carry_view[[#This Row],[atmf_cost_orig]]+1)</f>
        <v>18.375865304691125</v>
      </c>
      <c r="S45">
        <f>Table_nydc_frldevdb01_flc_fx_carry_view[[#This Row],[num_rate]]-Table_nydc_frldevdb01_flc_fx_carry_view[[#This Row],[asset_rate]]</f>
        <v>5.6586237439271603E-2</v>
      </c>
      <c r="T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1.0421544706013013</v>
      </c>
      <c r="U45" s="95">
        <f>Table_nydc_frldevdb01_flc_fx_carry_view[[#This Row],[atmf_cost_final]]/Table_nydc_frldevdb01_flc_fx_carry_view[[#This Row],[atmf_cost_orig]]</f>
        <v>0.94287522354825426</v>
      </c>
    </row>
    <row r="46" spans="1:27" x14ac:dyDescent="0.25">
      <c r="A46" t="s">
        <v>99</v>
      </c>
      <c r="B46" t="s">
        <v>16</v>
      </c>
      <c r="C46" t="s">
        <v>67</v>
      </c>
      <c r="D46" t="s">
        <v>30</v>
      </c>
      <c r="E46">
        <v>18.303669527901199</v>
      </c>
      <c r="F46">
        <v>20.263200000000001</v>
      </c>
      <c r="G46">
        <v>0.123138609831225</v>
      </c>
      <c r="H46">
        <v>0.13364789573885399</v>
      </c>
      <c r="I46">
        <v>0.123078464044587</v>
      </c>
      <c r="J46">
        <v>0.134864478651926</v>
      </c>
      <c r="K46">
        <v>2.77243054236735E-2</v>
      </c>
      <c r="L46">
        <v>2.7505878885473001E-2</v>
      </c>
      <c r="M46">
        <v>7.3007773982447802E-2</v>
      </c>
      <c r="N46">
        <v>7.5463044960246098E-2</v>
      </c>
      <c r="O46" s="33">
        <v>1.5536242348749507E-2</v>
      </c>
      <c r="P46" s="33">
        <v>7.0750758212605902E-2</v>
      </c>
      <c r="Q46">
        <v>19.385363501384639</v>
      </c>
      <c r="R46">
        <f>Table_nydc_frldevdb01_flc_fx_carry_view[[#This Row],[atmf]]/(Table_nydc_frldevdb01_flc_fx_carry_view[[#This Row],[atmf_cost_orig]]+1)</f>
        <v>18.884485733773879</v>
      </c>
      <c r="S46">
        <f>Table_nydc_frldevdb01_flc_fx_carry_view[[#This Row],[num_rate]]-Table_nydc_frldevdb01_flc_fx_carry_view[[#This Row],[asset_rate]]</f>
        <v>5.5214515863856395E-2</v>
      </c>
      <c r="T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1.0590435671359528</v>
      </c>
      <c r="U46" s="95">
        <f>Table_nydc_frldevdb01_flc_fx_carry_view[[#This Row],[atmf_cost_final]]/Table_nydc_frldevdb01_flc_fx_carry_view[[#This Row],[atmf_cost_orig]]</f>
        <v>1.0336302676258637</v>
      </c>
    </row>
    <row r="47" spans="1:27" x14ac:dyDescent="0.25">
      <c r="A47" t="s">
        <v>99</v>
      </c>
      <c r="B47" t="s">
        <v>22</v>
      </c>
      <c r="C47" t="s">
        <v>30</v>
      </c>
      <c r="D47" t="s">
        <v>30</v>
      </c>
      <c r="E47">
        <v>637.27428340200004</v>
      </c>
      <c r="F47">
        <v>638.64</v>
      </c>
      <c r="G47">
        <v>8.7403242613162194E-2</v>
      </c>
      <c r="H47">
        <v>8.7793881685820002E-2</v>
      </c>
      <c r="I47">
        <v>8.3399036467162402E-2</v>
      </c>
      <c r="J47">
        <v>8.4737130288397605E-2</v>
      </c>
      <c r="K47">
        <v>1.6386175268550303E-2</v>
      </c>
      <c r="L47">
        <v>1.74133504503418E-3</v>
      </c>
      <c r="M47">
        <v>1.75279835020462E-2</v>
      </c>
      <c r="N47">
        <v>3.0449885935460502E-3</v>
      </c>
      <c r="O47" s="33">
        <v>1.2103658790716215E-2</v>
      </c>
      <c r="P47" s="33">
        <v>2.0692965008581206E-2</v>
      </c>
      <c r="Q47">
        <v>637.91162725176116</v>
      </c>
      <c r="R47">
        <f>Table_nydc_frldevdb01_flc_fx_carry_view[[#This Row],[atmf]]/(Table_nydc_frldevdb01_flc_fx_carry_view[[#This Row],[atmf_cost_orig]]+1)</f>
        <v>627.63875820100805</v>
      </c>
      <c r="S47">
        <f>Table_nydc_frldevdb01_flc_fx_carry_view[[#This Row],[num_rate]]-Table_nydc_frldevdb01_flc_fx_carry_view[[#This Row],[asset_rate]]</f>
        <v>8.5893062178649913E-3</v>
      </c>
      <c r="T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1.1417447433536609</v>
      </c>
      <c r="U47" s="95">
        <f>Table_nydc_frldevdb01_flc_fx_carry_view[[#This Row],[atmf_cost_final]]/Table_nydc_frldevdb01_flc_fx_carry_view[[#This Row],[atmf_cost_orig]]</f>
        <v>0.17372155748495433</v>
      </c>
    </row>
    <row r="48" spans="1:27" x14ac:dyDescent="0.25">
      <c r="A48" t="s">
        <v>99</v>
      </c>
      <c r="B48" t="s">
        <v>22</v>
      </c>
      <c r="C48" t="s">
        <v>14</v>
      </c>
      <c r="D48" t="s">
        <v>30</v>
      </c>
      <c r="E48">
        <v>637.27428340200004</v>
      </c>
      <c r="F48">
        <v>640.09</v>
      </c>
      <c r="G48">
        <v>8.7793952783371099E-2</v>
      </c>
      <c r="H48">
        <v>8.8466948367827994E-2</v>
      </c>
      <c r="I48">
        <v>8.73997261470571E-2</v>
      </c>
      <c r="J48">
        <v>8.8233812344206797E-2</v>
      </c>
      <c r="K48">
        <v>2.2391066891080801E-2</v>
      </c>
      <c r="L48">
        <v>1.6303836387830201E-2</v>
      </c>
      <c r="M48">
        <v>2.4756683127901698E-2</v>
      </c>
      <c r="N48">
        <v>1.8709033164382799E-2</v>
      </c>
      <c r="O48" s="33">
        <v>1.2896288808895685E-2</v>
      </c>
      <c r="P48" s="33">
        <v>2.1853204363990148E-2</v>
      </c>
      <c r="Q48">
        <v>638.57936628262314</v>
      </c>
      <c r="R48">
        <f>Table_nydc_frldevdb01_flc_fx_carry_view[[#This Row],[atmf]]/(Table_nydc_frldevdb01_flc_fx_carry_view[[#This Row],[atmf_cost_orig]]+1)</f>
        <v>624.62632402282088</v>
      </c>
      <c r="S48">
        <f>Table_nydc_frldevdb01_flc_fx_carry_view[[#This Row],[num_rate]]-Table_nydc_frldevdb01_flc_fx_carry_view[[#This Row],[asset_rate]]</f>
        <v>8.9569155550944628E-3</v>
      </c>
      <c r="T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1.0167315979302258</v>
      </c>
      <c r="U48" s="95">
        <f>Table_nydc_frldevdb01_flc_fx_carry_view[[#This Row],[atmf_cost_final]]/Table_nydc_frldevdb01_flc_fx_carry_view[[#This Row],[atmf_cost_orig]]</f>
        <v>0.75571646927520053</v>
      </c>
    </row>
    <row r="49" spans="1:21" x14ac:dyDescent="0.25">
      <c r="A49" t="s">
        <v>99</v>
      </c>
      <c r="B49" t="s">
        <v>22</v>
      </c>
      <c r="C49" t="s">
        <v>8</v>
      </c>
      <c r="D49" t="s">
        <v>30</v>
      </c>
      <c r="E49">
        <v>637.27428340200004</v>
      </c>
      <c r="F49">
        <v>641.39</v>
      </c>
      <c r="G49">
        <v>8.8155096900932498E-2</v>
      </c>
      <c r="H49">
        <v>8.9030134227109994E-2</v>
      </c>
      <c r="I49">
        <v>8.7765413069677001E-2</v>
      </c>
      <c r="J49">
        <v>8.8768251397217807E-2</v>
      </c>
      <c r="K49">
        <v>2.6716607013700901E-2</v>
      </c>
      <c r="L49">
        <v>2.21254408904164E-2</v>
      </c>
      <c r="M49">
        <v>3.0177473708289902E-2</v>
      </c>
      <c r="N49">
        <v>2.56271459458942E-2</v>
      </c>
      <c r="O49" s="33">
        <v>1.3467415354228704E-2</v>
      </c>
      <c r="P49" s="33">
        <v>2.2222995992525675E-2</v>
      </c>
      <c r="Q49">
        <v>639.17789052675823</v>
      </c>
      <c r="R49">
        <f>Table_nydc_frldevdb01_flc_fx_carry_view[[#This Row],[atmf]]/(Table_nydc_frldevdb01_flc_fx_carry_view[[#This Row],[atmf_cost_orig]]+1)</f>
        <v>622.60146078637626</v>
      </c>
      <c r="S49">
        <f>Table_nydc_frldevdb01_flc_fx_carry_view[[#This Row],[num_rate]]-Table_nydc_frldevdb01_flc_fx_carry_view[[#This Row],[asset_rate]]</f>
        <v>8.7555806382969715E-3</v>
      </c>
      <c r="T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1.0118000386876067</v>
      </c>
      <c r="U49" s="95">
        <f>Table_nydc_frldevdb01_flc_fx_carry_view[[#This Row],[atmf_cost_final]]/Table_nydc_frldevdb01_flc_fx_carry_view[[#This Row],[atmf_cost_orig]]</f>
        <v>0.84921442376584011</v>
      </c>
    </row>
    <row r="50" spans="1:21" x14ac:dyDescent="0.25">
      <c r="A50" t="s">
        <v>99</v>
      </c>
      <c r="B50" t="s">
        <v>22</v>
      </c>
      <c r="C50" t="s">
        <v>6</v>
      </c>
      <c r="D50" t="s">
        <v>30</v>
      </c>
      <c r="E50">
        <v>637.27428340200004</v>
      </c>
      <c r="F50">
        <v>643.64</v>
      </c>
      <c r="G50">
        <v>8.8398685723963394E-2</v>
      </c>
      <c r="H50">
        <v>8.9647251602419306E-2</v>
      </c>
      <c r="I50">
        <v>8.8155096900932498E-2</v>
      </c>
      <c r="J50">
        <v>8.9529736292641507E-2</v>
      </c>
      <c r="K50">
        <v>2.9935181111228001E-2</v>
      </c>
      <c r="L50">
        <v>2.6716607013700901E-2</v>
      </c>
      <c r="M50">
        <v>3.52559766518434E-2</v>
      </c>
      <c r="N50">
        <v>3.2167864858715402E-2</v>
      </c>
      <c r="O50" s="33">
        <v>1.3984754401408894E-2</v>
      </c>
      <c r="P50" s="33">
        <v>2.410650351645427E-2</v>
      </c>
      <c r="Q50">
        <v>640.23344872109203</v>
      </c>
      <c r="R50">
        <f>Table_nydc_frldevdb01_flc_fx_carry_view[[#This Row],[atmf]]/(Table_nydc_frldevdb01_flc_fx_carry_view[[#This Row],[atmf_cost_orig]]+1)</f>
        <v>621.72063191715927</v>
      </c>
      <c r="S50">
        <f>Table_nydc_frldevdb01_flc_fx_carry_view[[#This Row],[num_rate]]-Table_nydc_frldevdb01_flc_fx_carry_view[[#This Row],[asset_rate]]</f>
        <v>1.0121749115045375E-2</v>
      </c>
      <c r="T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1.0245193229853016</v>
      </c>
      <c r="U50" s="95">
        <f>Table_nydc_frldevdb01_flc_fx_carry_view[[#This Row],[atmf_cost_final]]/Table_nydc_frldevdb01_flc_fx_carry_view[[#This Row],[atmf_cost_orig]]</f>
        <v>0.91240884280065648</v>
      </c>
    </row>
    <row r="51" spans="1:21" x14ac:dyDescent="0.25">
      <c r="A51" t="s">
        <v>99</v>
      </c>
      <c r="B51" t="s">
        <v>22</v>
      </c>
      <c r="C51" t="s">
        <v>67</v>
      </c>
      <c r="D51" t="s">
        <v>30</v>
      </c>
      <c r="E51">
        <v>637.27428340200004</v>
      </c>
      <c r="F51">
        <v>653.05999999999995</v>
      </c>
      <c r="G51">
        <v>9.3586825470379303E-2</v>
      </c>
      <c r="H51">
        <v>9.6156747555929303E-2</v>
      </c>
      <c r="I51">
        <v>9.2847271540900403E-2</v>
      </c>
      <c r="J51">
        <v>9.5511049158982606E-2</v>
      </c>
      <c r="K51">
        <v>3.9684572526054604E-2</v>
      </c>
      <c r="L51">
        <v>3.7754865269552296E-2</v>
      </c>
      <c r="M51">
        <v>5.2565194484691102E-2</v>
      </c>
      <c r="N51">
        <v>5.0852903826174606E-2</v>
      </c>
      <c r="O51" s="33">
        <v>1.5536242348749507E-2</v>
      </c>
      <c r="P51" s="33">
        <v>2.8262220163083995E-2</v>
      </c>
      <c r="Q51">
        <v>644.75515262317776</v>
      </c>
      <c r="R51">
        <f>Table_nydc_frldevdb01_flc_fx_carry_view[[#This Row],[atmf]]/(Table_nydc_frldevdb01_flc_fx_carry_view[[#This Row],[atmf_cost_orig]]+1)</f>
        <v>620.44612858372295</v>
      </c>
      <c r="S51">
        <f>Table_nydc_frldevdb01_flc_fx_carry_view[[#This Row],[num_rate]]-Table_nydc_frldevdb01_flc_fx_carry_view[[#This Row],[asset_rate]]</f>
        <v>1.2725977814334488E-2</v>
      </c>
      <c r="T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1.0168793555686986</v>
      </c>
      <c r="U51" s="95">
        <f>Table_nydc_frldevdb01_flc_fx_carry_view[[#This Row],[atmf_cost_final]]/Table_nydc_frldevdb01_flc_fx_carry_view[[#This Row],[atmf_cost_orig]]</f>
        <v>0.96742539097776614</v>
      </c>
    </row>
    <row r="52" spans="1:21" x14ac:dyDescent="0.25">
      <c r="A52" t="s">
        <v>99</v>
      </c>
      <c r="B52" t="s">
        <v>15</v>
      </c>
      <c r="C52" t="s">
        <v>30</v>
      </c>
      <c r="D52" t="s">
        <v>30</v>
      </c>
      <c r="E52">
        <v>58.140251487744102</v>
      </c>
      <c r="F52">
        <v>59.102054375827102</v>
      </c>
      <c r="G52">
        <v>0.111634763466735</v>
      </c>
      <c r="H52">
        <v>0.116860300743339</v>
      </c>
      <c r="I52">
        <v>0.111426071851492</v>
      </c>
      <c r="J52">
        <v>0.128321333615841</v>
      </c>
      <c r="K52">
        <v>1.48160653589634E-2</v>
      </c>
      <c r="L52">
        <v>2.3265257144457199E-3</v>
      </c>
      <c r="M52">
        <v>2.3198252358529299E-2</v>
      </c>
      <c r="N52">
        <v>1.6557385823219199E-2</v>
      </c>
      <c r="O52" s="33">
        <v>1.217137555836809E-2</v>
      </c>
      <c r="P52" s="33">
        <v>7.5492485425988881E-2</v>
      </c>
      <c r="Q52">
        <v>58.610767958609863</v>
      </c>
      <c r="R52">
        <f>Table_nydc_frldevdb01_flc_fx_carry_view[[#This Row],[atmf]]/(Table_nydc_frldevdb01_flc_fx_carry_view[[#This Row],[atmf_cost_orig]]+1)</f>
        <v>57.762075179070685</v>
      </c>
      <c r="S52">
        <f>Table_nydc_frldevdb01_flc_fx_carry_view[[#This Row],[num_rate]]-Table_nydc_frldevdb01_flc_fx_carry_view[[#This Row],[asset_rate]]</f>
        <v>6.3321109867620795E-2</v>
      </c>
      <c r="T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1.6977502541413683</v>
      </c>
      <c r="U52" s="95">
        <f>Table_nydc_frldevdb01_flc_fx_carry_view[[#This Row],[atmf_cost_final]]/Table_nydc_frldevdb01_flc_fx_carry_view[[#This Row],[atmf_cost_orig]]</f>
        <v>0.7137341885640599</v>
      </c>
    </row>
    <row r="53" spans="1:21" x14ac:dyDescent="0.25">
      <c r="A53" t="s">
        <v>99</v>
      </c>
      <c r="B53" t="s">
        <v>15</v>
      </c>
      <c r="C53" t="s">
        <v>14</v>
      </c>
      <c r="D53" t="s">
        <v>30</v>
      </c>
      <c r="E53">
        <v>58.140251487744102</v>
      </c>
      <c r="F53">
        <v>59.875399999999999</v>
      </c>
      <c r="G53">
        <v>0.116357940328356</v>
      </c>
      <c r="H53">
        <v>0.123293523907096</v>
      </c>
      <c r="I53">
        <v>0.111634763466735</v>
      </c>
      <c r="J53">
        <v>0.121525060221967</v>
      </c>
      <c r="K53">
        <v>1.9722255728711599E-2</v>
      </c>
      <c r="L53">
        <v>1.48160653589634E-2</v>
      </c>
      <c r="M53">
        <v>3.4497303199676095E-2</v>
      </c>
      <c r="N53">
        <v>3.1357666169453298E-2</v>
      </c>
      <c r="O53" s="33">
        <v>1.2896288808895685E-2</v>
      </c>
      <c r="P53" s="33">
        <v>7.3612828472543426E-2</v>
      </c>
      <c r="Q53">
        <v>59.003618732271988</v>
      </c>
      <c r="R53">
        <f>Table_nydc_frldevdb01_flc_fx_carry_view[[#This Row],[atmf]]/(Table_nydc_frldevdb01_flc_fx_carry_view[[#This Row],[atmf_cost_orig]]+1)</f>
        <v>57.878739572163973</v>
      </c>
      <c r="S53">
        <f>Table_nydc_frldevdb01_flc_fx_carry_view[[#This Row],[num_rate]]-Table_nydc_frldevdb01_flc_fx_carry_view[[#This Row],[asset_rate]]</f>
        <v>6.0716539663647741E-2</v>
      </c>
      <c r="T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1.1195632936541817</v>
      </c>
      <c r="U53" s="95">
        <f>Table_nydc_frldevdb01_flc_fx_carry_view[[#This Row],[atmf_cost_final]]/Table_nydc_frldevdb01_flc_fx_carry_view[[#This Row],[atmf_cost_orig]]</f>
        <v>0.90898891394350279</v>
      </c>
    </row>
    <row r="54" spans="1:21" x14ac:dyDescent="0.25">
      <c r="A54" t="s">
        <v>99</v>
      </c>
      <c r="B54" t="s">
        <v>15</v>
      </c>
      <c r="C54" t="s">
        <v>8</v>
      </c>
      <c r="D54" t="s">
        <v>30</v>
      </c>
      <c r="E54">
        <v>58.140251487744102</v>
      </c>
      <c r="F54">
        <v>60.705100000000002</v>
      </c>
      <c r="G54">
        <v>0.119070647851234</v>
      </c>
      <c r="H54">
        <v>0.12713711737832101</v>
      </c>
      <c r="I54">
        <v>0.116303300757685</v>
      </c>
      <c r="J54">
        <v>0.12707452736913299</v>
      </c>
      <c r="K54">
        <v>2.2254787337592102E-2</v>
      </c>
      <c r="L54">
        <v>1.9681213631145E-2</v>
      </c>
      <c r="M54">
        <v>4.3322578466416697E-2</v>
      </c>
      <c r="N54">
        <v>4.3097486447137096E-2</v>
      </c>
      <c r="O54" s="33">
        <v>1.3467415354228704E-2</v>
      </c>
      <c r="P54" s="33">
        <v>7.3372883999468633E-2</v>
      </c>
      <c r="Q54">
        <v>59.452565762444117</v>
      </c>
      <c r="R54">
        <f>Table_nydc_frldevdb01_flc_fx_carry_view[[#This Row],[atmf]]/(Table_nydc_frldevdb01_flc_fx_carry_view[[#This Row],[atmf_cost_orig]]+1)</f>
        <v>58.184401692169487</v>
      </c>
      <c r="S54">
        <f>Table_nydc_frldevdb01_flc_fx_carry_view[[#This Row],[num_rate]]-Table_nydc_frldevdb01_flc_fx_carry_view[[#This Row],[asset_rate]]</f>
        <v>5.9905468645239927E-2</v>
      </c>
      <c r="T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1.1114726110965827</v>
      </c>
      <c r="U54" s="95">
        <f>Table_nydc_frldevdb01_flc_fx_carry_view[[#This Row],[atmf_cost_final]]/Table_nydc_frldevdb01_flc_fx_carry_view[[#This Row],[atmf_cost_orig]]</f>
        <v>0.99480427926389259</v>
      </c>
    </row>
    <row r="55" spans="1:21" x14ac:dyDescent="0.25">
      <c r="A55" t="s">
        <v>99</v>
      </c>
      <c r="B55" t="s">
        <v>15</v>
      </c>
      <c r="C55" t="s">
        <v>6</v>
      </c>
      <c r="D55" t="s">
        <v>30</v>
      </c>
      <c r="E55">
        <v>58.140251487744102</v>
      </c>
      <c r="F55">
        <v>61.519399999999997</v>
      </c>
      <c r="G55">
        <v>0.122217004824496</v>
      </c>
      <c r="H55">
        <v>0.13103355436793801</v>
      </c>
      <c r="I55">
        <v>0.119070647851234</v>
      </c>
      <c r="J55">
        <v>0.13024119882742399</v>
      </c>
      <c r="K55">
        <v>2.4546187022651999E-2</v>
      </c>
      <c r="L55">
        <v>2.2254787337592102E-2</v>
      </c>
      <c r="M55">
        <v>5.1512555017328203E-2</v>
      </c>
      <c r="N55">
        <v>5.1629509939200999E-2</v>
      </c>
      <c r="O55" s="33">
        <v>1.3984754401408894E-2</v>
      </c>
      <c r="P55" s="33">
        <v>7.3182850312246028E-2</v>
      </c>
      <c r="Q55">
        <v>59.904006515935798</v>
      </c>
      <c r="R55">
        <f>Table_nydc_frldevdb01_flc_fx_carry_view[[#This Row],[atmf]]/(Table_nydc_frldevdb01_flc_fx_carry_view[[#This Row],[atmf_cost_orig]]+1)</f>
        <v>58.505625735477985</v>
      </c>
      <c r="S55">
        <f>Table_nydc_frldevdb01_flc_fx_carry_view[[#This Row],[num_rate]]-Table_nydc_frldevdb01_flc_fx_carry_view[[#This Row],[asset_rate]]</f>
        <v>5.9198095910837134E-2</v>
      </c>
      <c r="T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1.0893095654338085</v>
      </c>
      <c r="U55" s="95">
        <f>Table_nydc_frldevdb01_flc_fx_carry_view[[#This Row],[atmf_cost_final]]/Table_nydc_frldevdb01_flc_fx_carry_view[[#This Row],[atmf_cost_orig]]</f>
        <v>1.0022704158594629</v>
      </c>
    </row>
    <row r="56" spans="1:21" x14ac:dyDescent="0.25">
      <c r="A56" t="s">
        <v>99</v>
      </c>
      <c r="B56" t="s">
        <v>15</v>
      </c>
      <c r="C56" t="s">
        <v>67</v>
      </c>
      <c r="D56" t="s">
        <v>30</v>
      </c>
      <c r="E56">
        <v>58.140251487744102</v>
      </c>
      <c r="F56">
        <v>64.4619</v>
      </c>
      <c r="G56">
        <v>0.129806038055855</v>
      </c>
      <c r="H56">
        <v>0.13991614842606401</v>
      </c>
      <c r="I56">
        <v>0.12877935816705699</v>
      </c>
      <c r="J56">
        <v>0.140648023777108</v>
      </c>
      <c r="K56">
        <v>3.0237593006422099E-2</v>
      </c>
      <c r="L56">
        <v>2.94790686793318E-2</v>
      </c>
      <c r="M56">
        <v>7.6421021948732695E-2</v>
      </c>
      <c r="N56">
        <v>7.8465913494423806E-2</v>
      </c>
      <c r="O56" s="33">
        <v>1.5536242348749507E-2</v>
      </c>
      <c r="P56" s="33">
        <v>7.1609535421688464E-2</v>
      </c>
      <c r="Q56">
        <v>61.616250283347398</v>
      </c>
      <c r="R56">
        <f>Table_nydc_frldevdb01_flc_fx_carry_view[[#This Row],[atmf]]/(Table_nydc_frldevdb01_flc_fx_carry_view[[#This Row],[atmf_cost_orig]]+1)</f>
        <v>59.885396778390088</v>
      </c>
      <c r="S56">
        <f>Table_nydc_frldevdb01_flc_fx_carry_view[[#This Row],[num_rate]]-Table_nydc_frldevdb01_flc_fx_carry_view[[#This Row],[asset_rate]]</f>
        <v>5.6073293072938957E-2</v>
      </c>
      <c r="T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1.0607017698119223</v>
      </c>
      <c r="U56" s="95">
        <f>Table_nydc_frldevdb01_flc_fx_carry_view[[#This Row],[atmf_cost_final]]/Table_nydc_frldevdb01_flc_fx_carry_view[[#This Row],[atmf_cost_orig]]</f>
        <v>1.0267582334486829</v>
      </c>
    </row>
    <row r="57" spans="1:21" x14ac:dyDescent="0.25">
      <c r="A57" t="s">
        <v>99</v>
      </c>
      <c r="B57" t="s">
        <v>11</v>
      </c>
      <c r="C57" t="s">
        <v>30</v>
      </c>
      <c r="D57" t="s">
        <v>30</v>
      </c>
      <c r="E57">
        <v>21.504275198924201</v>
      </c>
      <c r="F57">
        <v>21.927162497000001</v>
      </c>
      <c r="G57">
        <v>9.6417734441466701E-2</v>
      </c>
      <c r="H57">
        <v>9.9955088653612897E-2</v>
      </c>
      <c r="I57">
        <v>0.106838948271488</v>
      </c>
      <c r="J57">
        <v>0.123722929512076</v>
      </c>
      <c r="K57">
        <v>1.1031246608224202E-2</v>
      </c>
      <c r="L57">
        <v>2.2310988219147697E-3</v>
      </c>
      <c r="M57">
        <v>2.0061874356427402E-2</v>
      </c>
      <c r="N57">
        <v>1.9668886209037999E-2</v>
      </c>
      <c r="O57" s="33">
        <v>-8.4684865945747843E-3</v>
      </c>
      <c r="P57" s="33">
        <v>7.0530534464459907E-2</v>
      </c>
      <c r="Q57">
        <v>21.73091865995546</v>
      </c>
      <c r="R57">
        <f>Table_nydc_frldevdb01_flc_fx_carry_view[[#This Row],[atmf]]/(Table_nydc_frldevdb01_flc_fx_carry_view[[#This Row],[atmf_cost_orig]]+1)</f>
        <v>21.495914167789266</v>
      </c>
      <c r="S57">
        <f>Table_nydc_frldevdb01_flc_fx_carry_view[[#This Row],[num_rate]]-Table_nydc_frldevdb01_flc_fx_carry_view[[#This Row],[asset_rate]]</f>
        <v>7.8999021059034696E-2</v>
      </c>
      <c r="T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1.9309607120715144</v>
      </c>
      <c r="U57" s="95">
        <f>Table_nydc_frldevdb01_flc_fx_carry_view[[#This Row],[atmf_cost_final]]/Table_nydc_frldevdb01_flc_fx_carry_view[[#This Row],[atmf_cost_orig]]</f>
        <v>0.98041119486607198</v>
      </c>
    </row>
    <row r="58" spans="1:21" x14ac:dyDescent="0.25">
      <c r="A58" t="s">
        <v>99</v>
      </c>
      <c r="B58" t="s">
        <v>11</v>
      </c>
      <c r="C58" t="s">
        <v>14</v>
      </c>
      <c r="D58" t="s">
        <v>30</v>
      </c>
      <c r="E58">
        <v>21.504275198924201</v>
      </c>
      <c r="F58">
        <v>22.345385018125</v>
      </c>
      <c r="G58">
        <v>0.10449634862371</v>
      </c>
      <c r="H58">
        <v>0.109751955646123</v>
      </c>
      <c r="I58">
        <v>9.6427110015196299E-2</v>
      </c>
      <c r="J58">
        <v>0.10516147230402501</v>
      </c>
      <c r="K58">
        <v>1.3929522427728901E-2</v>
      </c>
      <c r="L58">
        <v>1.1010084060910801E-2</v>
      </c>
      <c r="M58">
        <v>3.1038456957608103E-2</v>
      </c>
      <c r="N58">
        <v>3.2246738110946901E-2</v>
      </c>
      <c r="O58" s="33">
        <v>-8.1842907035617439E-3</v>
      </c>
      <c r="P58" s="33">
        <v>7.0526169173798142E-2</v>
      </c>
      <c r="Q58">
        <v>21.969510108033141</v>
      </c>
      <c r="R58">
        <f>Table_nydc_frldevdb01_flc_fx_carry_view[[#This Row],[atmf]]/(Table_nydc_frldevdb01_flc_fx_carry_view[[#This Row],[atmf_cost_orig]]+1)</f>
        <v>21.6726979166828</v>
      </c>
      <c r="S58">
        <f>Table_nydc_frldevdb01_flc_fx_carry_view[[#This Row],[num_rate]]-Table_nydc_frldevdb01_flc_fx_carry_view[[#This Row],[asset_rate]]</f>
        <v>7.871045987735989E-2</v>
      </c>
      <c r="T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1.2412610506486077</v>
      </c>
      <c r="U58" s="95">
        <f>Table_nydc_frldevdb01_flc_fx_carry_view[[#This Row],[atmf_cost_final]]/Table_nydc_frldevdb01_flc_fx_carry_view[[#This Row],[atmf_cost_orig]]</f>
        <v>1.0389285187401247</v>
      </c>
    </row>
    <row r="59" spans="1:21" x14ac:dyDescent="0.25">
      <c r="A59" t="s">
        <v>99</v>
      </c>
      <c r="B59" t="s">
        <v>11</v>
      </c>
      <c r="C59" t="s">
        <v>8</v>
      </c>
      <c r="D59" t="s">
        <v>30</v>
      </c>
      <c r="E59">
        <v>21.504275198924201</v>
      </c>
      <c r="F59">
        <v>22.771825151800002</v>
      </c>
      <c r="G59">
        <v>0.114406888136857</v>
      </c>
      <c r="H59">
        <v>0.122924077524345</v>
      </c>
      <c r="I59">
        <v>0.10449634862371</v>
      </c>
      <c r="J59">
        <v>0.113481022767281</v>
      </c>
      <c r="K59">
        <v>1.6815676715196699E-2</v>
      </c>
      <c r="L59">
        <v>1.3929522427728901E-2</v>
      </c>
      <c r="M59">
        <v>4.2574095613848305E-2</v>
      </c>
      <c r="N59">
        <v>4.2877196631024801E-2</v>
      </c>
      <c r="O59" s="33">
        <v>-8.1181921457474156E-3</v>
      </c>
      <c r="P59" s="33">
        <v>7.0624662241367597E-2</v>
      </c>
      <c r="Q59">
        <v>22.199988547254549</v>
      </c>
      <c r="R59">
        <f>Table_nydc_frldevdb01_flc_fx_carry_view[[#This Row],[atmf]]/(Table_nydc_frldevdb01_flc_fx_carry_view[[#This Row],[atmf_cost_orig]]+1)</f>
        <v>21.841924950564184</v>
      </c>
      <c r="S59">
        <f>Table_nydc_frldevdb01_flc_fx_carry_view[[#This Row],[num_rate]]-Table_nydc_frldevdb01_flc_fx_carry_view[[#This Row],[asset_rate]]</f>
        <v>7.8742854387115008E-2</v>
      </c>
      <c r="T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1.1238140942265382</v>
      </c>
      <c r="U59" s="95">
        <f>Table_nydc_frldevdb01_flc_fx_carry_view[[#This Row],[atmf_cost_final]]/Table_nydc_frldevdb01_flc_fx_carry_view[[#This Row],[atmf_cost_orig]]</f>
        <v>1.0071193765318154</v>
      </c>
    </row>
    <row r="60" spans="1:21" x14ac:dyDescent="0.25">
      <c r="A60" t="s">
        <v>99</v>
      </c>
      <c r="B60" t="s">
        <v>11</v>
      </c>
      <c r="C60" t="s">
        <v>6</v>
      </c>
      <c r="D60" t="s">
        <v>30</v>
      </c>
      <c r="E60">
        <v>21.504275198924201</v>
      </c>
      <c r="F60">
        <v>23.201476256599999</v>
      </c>
      <c r="G60">
        <v>0.124386595268382</v>
      </c>
      <c r="H60">
        <v>0.136417505726775</v>
      </c>
      <c r="I60">
        <v>0.114406888136857</v>
      </c>
      <c r="J60">
        <v>0.12664227959295901</v>
      </c>
      <c r="K60">
        <v>1.9990075251335598E-2</v>
      </c>
      <c r="L60">
        <v>1.6815676715196699E-2</v>
      </c>
      <c r="M60">
        <v>5.4823795530749099E-2</v>
      </c>
      <c r="N60">
        <v>5.4411161489241598E-2</v>
      </c>
      <c r="O60" s="33">
        <v>-8.0423092542390995E-3</v>
      </c>
      <c r="P60" s="33">
        <v>7.0570991840680497E-2</v>
      </c>
      <c r="Q60">
        <v>22.420487274356901</v>
      </c>
      <c r="R60">
        <f>Table_nydc_frldevdb01_flc_fx_carry_view[[#This Row],[atmf]]/(Table_nydc_frldevdb01_flc_fx_carry_view[[#This Row],[atmf_cost_orig]]+1)</f>
        <v>21.995594292529073</v>
      </c>
      <c r="S60">
        <f>Table_nydc_frldevdb01_flc_fx_carry_view[[#This Row],[num_rate]]-Table_nydc_frldevdb01_flc_fx_carry_view[[#This Row],[asset_rate]]</f>
        <v>7.8613301094919597E-2</v>
      </c>
      <c r="T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1.0792842243802359</v>
      </c>
      <c r="U60" s="95">
        <f>Table_nydc_frldevdb01_flc_fx_carry_view[[#This Row],[atmf_cost_final]]/Table_nydc_frldevdb01_flc_fx_carry_view[[#This Row],[atmf_cost_orig]]</f>
        <v>0.99247344994061815</v>
      </c>
    </row>
    <row r="61" spans="1:21" x14ac:dyDescent="0.25">
      <c r="A61" t="s">
        <v>99</v>
      </c>
      <c r="B61" t="s">
        <v>11</v>
      </c>
      <c r="C61" t="s">
        <v>67</v>
      </c>
      <c r="D61" t="s">
        <v>30</v>
      </c>
      <c r="E61">
        <v>21.504275198924201</v>
      </c>
      <c r="F61">
        <v>24.927183450485799</v>
      </c>
      <c r="G61">
        <v>0.128468642206053</v>
      </c>
      <c r="H61">
        <v>0.142124594232548</v>
      </c>
      <c r="I61">
        <v>0.12793200548529499</v>
      </c>
      <c r="J61">
        <v>0.143982918429923</v>
      </c>
      <c r="K61">
        <v>2.0081974228222801E-2</v>
      </c>
      <c r="L61">
        <v>2.0470721108058101E-2</v>
      </c>
      <c r="M61">
        <v>8.1290234592278701E-2</v>
      </c>
      <c r="N61">
        <v>8.7270776018676902E-2</v>
      </c>
      <c r="O61" s="33">
        <v>-7.5867820062763269E-3</v>
      </c>
      <c r="P61" s="33">
        <v>7.0750758212605902E-2</v>
      </c>
      <c r="Q61">
        <v>23.489435939684764</v>
      </c>
      <c r="R61">
        <f>Table_nydc_frldevdb01_flc_fx_carry_view[[#This Row],[atmf]]/(Table_nydc_frldevdb01_flc_fx_carry_view[[#This Row],[atmf_cost_orig]]+1)</f>
        <v>23.053184661271885</v>
      </c>
      <c r="S61">
        <f>Table_nydc_frldevdb01_flc_fx_carry_view[[#This Row],[num_rate]]-Table_nydc_frldevdb01_flc_fx_carry_view[[#This Row],[asset_rate]]</f>
        <v>7.8337540218882229E-2</v>
      </c>
      <c r="T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1.0913568612031104</v>
      </c>
      <c r="U61" s="95">
        <f>Table_nydc_frldevdb01_flc_fx_carry_view[[#This Row],[atmf_cost_final]]/Table_nydc_frldevdb01_flc_fx_carry_view[[#This Row],[atmf_cost_orig]]</f>
        <v>1.073570232099764</v>
      </c>
    </row>
    <row r="62" spans="1:21" x14ac:dyDescent="0.25">
      <c r="A62" t="s">
        <v>99</v>
      </c>
      <c r="B62" t="s">
        <v>24</v>
      </c>
      <c r="C62" t="s">
        <v>30</v>
      </c>
      <c r="D62" t="s">
        <v>30</v>
      </c>
      <c r="E62">
        <v>30.4409998392515</v>
      </c>
      <c r="F62">
        <v>30.3111096304307</v>
      </c>
      <c r="G62">
        <v>5.24208316158657E-2</v>
      </c>
      <c r="H62">
        <v>5.1522875013560697E-2</v>
      </c>
      <c r="I62">
        <v>4.7121757850164599E-2</v>
      </c>
      <c r="J62">
        <v>4.5126182023608401E-2</v>
      </c>
      <c r="K62">
        <v>1.2762829508368401E-2</v>
      </c>
      <c r="L62">
        <v>9.8372353326235998E-4</v>
      </c>
      <c r="M62">
        <v>1.0287049756678199E-2</v>
      </c>
      <c r="N62">
        <v>3.2771675364051496E-5</v>
      </c>
      <c r="O62" s="33">
        <v>1.2103658790716215E-2</v>
      </c>
      <c r="P62" s="33">
        <v>-4.432291997288079E-3</v>
      </c>
      <c r="Q62">
        <v>30.386339514528753</v>
      </c>
      <c r="R62">
        <f>Table_nydc_frldevdb01_flc_fx_carry_view[[#This Row],[atmf]]/(Table_nydc_frldevdb01_flc_fx_carry_view[[#This Row],[atmf_cost_orig]]+1)</f>
        <v>30.002472700932824</v>
      </c>
      <c r="S62">
        <f>Table_nydc_frldevdb01_flc_fx_carry_view[[#This Row],[num_rate]]-Table_nydc_frldevdb01_flc_fx_carry_view[[#This Row],[asset_rate]]</f>
        <v>-1.6535950788004294E-2</v>
      </c>
      <c r="T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0.38410196110906009</v>
      </c>
      <c r="U62" s="95">
        <f>Table_nydc_frldevdb01_flc_fx_carry_view[[#This Row],[atmf_cost_final]]/Table_nydc_frldevdb01_flc_fx_carry_view[[#This Row],[atmf_cost_orig]]</f>
        <v>3.1857214788697423E-3</v>
      </c>
    </row>
    <row r="63" spans="1:21" x14ac:dyDescent="0.25">
      <c r="A63" t="s">
        <v>99</v>
      </c>
      <c r="B63" t="s">
        <v>24</v>
      </c>
      <c r="C63" t="s">
        <v>14</v>
      </c>
      <c r="D63" t="s">
        <v>30</v>
      </c>
      <c r="E63">
        <v>30.4409998392515</v>
      </c>
      <c r="F63">
        <v>30.188193316161701</v>
      </c>
      <c r="G63">
        <v>5.48976475967951E-2</v>
      </c>
      <c r="H63">
        <v>5.3286535251246603E-2</v>
      </c>
      <c r="I63">
        <v>5.2391654410899997E-2</v>
      </c>
      <c r="J63">
        <v>5.0789803411528799E-2</v>
      </c>
      <c r="K63">
        <v>1.9941095536267103E-2</v>
      </c>
      <c r="L63">
        <v>1.26691679048369E-2</v>
      </c>
      <c r="M63">
        <v>1.4910997732484601E-2</v>
      </c>
      <c r="N63">
        <v>8.1483768838406107E-3</v>
      </c>
      <c r="O63" s="33">
        <v>1.2896288808895685E-2</v>
      </c>
      <c r="P63" s="33">
        <v>-3.4136089979003147E-3</v>
      </c>
      <c r="Q63">
        <v>30.340810560728201</v>
      </c>
      <c r="R63">
        <f>Table_nydc_frldevdb01_flc_fx_carry_view[[#This Row],[atmf]]/(Table_nydc_frldevdb01_flc_fx_carry_view[[#This Row],[atmf_cost_orig]]+1)</f>
        <v>29.744670600287314</v>
      </c>
      <c r="S63">
        <f>Table_nydc_frldevdb01_flc_fx_carry_view[[#This Row],[num_rate]]-Table_nydc_frldevdb01_flc_fx_carry_view[[#This Row],[asset_rate]]</f>
        <v>-1.6309897806796002E-2</v>
      </c>
      <c r="T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0.89874813519466235</v>
      </c>
      <c r="U63" s="95">
        <f>Table_nydc_frldevdb01_flc_fx_carry_view[[#This Row],[atmf_cost_final]]/Table_nydc_frldevdb01_flc_fx_carry_view[[#This Row],[atmf_cost_orig]]</f>
        <v>0.54646758252057337</v>
      </c>
    </row>
    <row r="64" spans="1:21" x14ac:dyDescent="0.25">
      <c r="A64" t="s">
        <v>99</v>
      </c>
      <c r="B64" t="s">
        <v>24</v>
      </c>
      <c r="C64" t="s">
        <v>8</v>
      </c>
      <c r="D64" t="s">
        <v>30</v>
      </c>
      <c r="E64">
        <v>30.4409998392515</v>
      </c>
      <c r="F64">
        <v>30.104000172135201</v>
      </c>
      <c r="G64">
        <v>5.6806082943939698E-2</v>
      </c>
      <c r="H64">
        <v>5.47572909456642E-2</v>
      </c>
      <c r="I64">
        <v>5.4859732047908401E-2</v>
      </c>
      <c r="J64">
        <v>5.2767591696589698E-2</v>
      </c>
      <c r="K64">
        <v>2.5513620579610898E-2</v>
      </c>
      <c r="L64">
        <v>1.98363848164901E-2</v>
      </c>
      <c r="M64">
        <v>1.8666435072393298E-2</v>
      </c>
      <c r="N64">
        <v>1.33185420179387E-2</v>
      </c>
      <c r="O64" s="33">
        <v>1.3467415354228704E-2</v>
      </c>
      <c r="P64" s="33">
        <v>-1.3943872246762528E-3</v>
      </c>
      <c r="Q64">
        <v>30.311548970950412</v>
      </c>
      <c r="R64">
        <f>Table_nydc_frldevdb01_flc_fx_carry_view[[#This Row],[atmf]]/(Table_nydc_frldevdb01_flc_fx_carry_view[[#This Row],[atmf_cost_orig]]+1)</f>
        <v>29.552362908664804</v>
      </c>
      <c r="S64">
        <f>Table_nydc_frldevdb01_flc_fx_carry_view[[#This Row],[num_rate]]-Table_nydc_frldevdb01_flc_fx_carry_view[[#This Row],[asset_rate]]</f>
        <v>-1.4861802578904956E-2</v>
      </c>
      <c r="T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0.95190100979168146</v>
      </c>
      <c r="U64" s="95">
        <f>Table_nydc_frldevdb01_flc_fx_carry_view[[#This Row],[atmf_cost_final]]/Table_nydc_frldevdb01_flc_fx_carry_view[[#This Row],[atmf_cost_orig]]</f>
        <v>0.71350217469409261</v>
      </c>
    </row>
    <row r="65" spans="1:21" x14ac:dyDescent="0.25">
      <c r="A65" t="s">
        <v>99</v>
      </c>
      <c r="B65" t="s">
        <v>24</v>
      </c>
      <c r="C65" t="s">
        <v>6</v>
      </c>
      <c r="D65" t="s">
        <v>30</v>
      </c>
      <c r="E65">
        <v>30.4409998392515</v>
      </c>
      <c r="F65">
        <v>29.991045812882501</v>
      </c>
      <c r="G65">
        <v>5.8961620354202E-2</v>
      </c>
      <c r="H65">
        <v>5.6257859221686399E-2</v>
      </c>
      <c r="I65">
        <v>5.6806082943939698E-2</v>
      </c>
      <c r="J65">
        <v>5.4142169045694598E-2</v>
      </c>
      <c r="K65">
        <v>3.1504941807881902E-2</v>
      </c>
      <c r="L65">
        <v>2.5513620579610898E-2</v>
      </c>
      <c r="M65">
        <v>2.21292712343805E-2</v>
      </c>
      <c r="N65">
        <v>1.66244919069512E-2</v>
      </c>
      <c r="O65" s="33">
        <v>1.3984754401408894E-2</v>
      </c>
      <c r="P65" s="33">
        <v>-9.1924069919069318E-4</v>
      </c>
      <c r="Q65">
        <v>30.274893238534929</v>
      </c>
      <c r="R65">
        <f>Table_nydc_frldevdb01_flc_fx_carry_view[[#This Row],[atmf]]/(Table_nydc_frldevdb01_flc_fx_carry_view[[#This Row],[atmf_cost_orig]]+1)</f>
        <v>29.341734609227689</v>
      </c>
      <c r="S65">
        <f>Table_nydc_frldevdb01_flc_fx_carry_view[[#This Row],[num_rate]]-Table_nydc_frldevdb01_flc_fx_carry_view[[#This Row],[asset_rate]]</f>
        <v>-1.4903995100599587E-2</v>
      </c>
      <c r="T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0.94810590911578907</v>
      </c>
      <c r="U65" s="95">
        <f>Table_nydc_frldevdb01_flc_fx_carry_view[[#This Row],[atmf_cost_final]]/Table_nydc_frldevdb01_flc_fx_carry_view[[#This Row],[atmf_cost_orig]]</f>
        <v>0.75124443687612452</v>
      </c>
    </row>
    <row r="66" spans="1:21" x14ac:dyDescent="0.25">
      <c r="A66" t="s">
        <v>99</v>
      </c>
      <c r="B66" t="s">
        <v>24</v>
      </c>
      <c r="C66" t="s">
        <v>67</v>
      </c>
      <c r="D66" t="s">
        <v>30</v>
      </c>
      <c r="E66">
        <v>30.4409998392515</v>
      </c>
      <c r="F66">
        <v>29.765123435307</v>
      </c>
      <c r="G66">
        <v>6.24445359412856E-2</v>
      </c>
      <c r="H66">
        <v>5.9207094904116103E-2</v>
      </c>
      <c r="I66">
        <v>6.1688573386685402E-2</v>
      </c>
      <c r="J66">
        <v>5.8358761156372799E-2</v>
      </c>
      <c r="K66">
        <v>4.6657834060942704E-2</v>
      </c>
      <c r="L66">
        <v>4.3020334462866301E-2</v>
      </c>
      <c r="M66">
        <v>3.2381721629586802E-2</v>
      </c>
      <c r="N66">
        <v>2.89334938890571E-2</v>
      </c>
      <c r="O66" s="33">
        <v>1.5536242348749507E-2</v>
      </c>
      <c r="P66" s="33">
        <v>4.1346331514848789E-3</v>
      </c>
      <c r="Q66">
        <v>30.196207894205273</v>
      </c>
      <c r="R66">
        <f>Table_nydc_frldevdb01_flc_fx_carry_view[[#This Row],[atmf]]/(Table_nydc_frldevdb01_flc_fx_carry_view[[#This Row],[atmf_cost_orig]]+1)</f>
        <v>28.83150951987367</v>
      </c>
      <c r="S66">
        <f>Table_nydc_frldevdb01_flc_fx_carry_view[[#This Row],[num_rate]]-Table_nydc_frldevdb01_flc_fx_carry_view[[#This Row],[asset_rate]]</f>
        <v>-1.1401609197264628E-2</v>
      </c>
      <c r="T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0.98674205891437317</v>
      </c>
      <c r="U66" s="95">
        <f>Table_nydc_frldevdb01_flc_fx_carry_view[[#This Row],[atmf_cost_final]]/Table_nydc_frldevdb01_flc_fx_carry_view[[#This Row],[atmf_cost_orig]]</f>
        <v>0.89351314361929735</v>
      </c>
    </row>
    <row r="67" spans="1:21" x14ac:dyDescent="0.25">
      <c r="A67" t="s">
        <v>99</v>
      </c>
      <c r="B67" t="s">
        <v>23</v>
      </c>
      <c r="C67" t="s">
        <v>30</v>
      </c>
      <c r="D67" t="s">
        <v>30</v>
      </c>
      <c r="E67">
        <v>1.3632778531723799</v>
      </c>
      <c r="F67">
        <v>1.3618250000000001</v>
      </c>
      <c r="G67">
        <v>4.7221571476368497E-2</v>
      </c>
      <c r="H67">
        <v>4.7057900664164702E-2</v>
      </c>
      <c r="I67">
        <v>4.9646505910896199E-2</v>
      </c>
      <c r="J67">
        <v>4.8589355179949001E-2</v>
      </c>
      <c r="K67">
        <v>9.9746225195132508E-3</v>
      </c>
      <c r="L67">
        <v>1.0365976465132902E-3</v>
      </c>
      <c r="M67">
        <v>9.3956170573516393E-3</v>
      </c>
      <c r="N67">
        <v>5.6901474668403292E-4</v>
      </c>
      <c r="O67" s="33">
        <v>1.2103658790716215E-2</v>
      </c>
      <c r="P67" s="33">
        <v>7.7746942704261645E-3</v>
      </c>
      <c r="Q67">
        <v>1.362613960926194</v>
      </c>
      <c r="R67">
        <f>Table_nydc_frldevdb01_flc_fx_carry_view[[#This Row],[atmf]]/(Table_nydc_frldevdb01_flc_fx_carry_view[[#This Row],[atmf_cost_orig]]+1)</f>
        <v>1.349148913455827</v>
      </c>
      <c r="S67">
        <f>Table_nydc_frldevdb01_flc_fx_carry_view[[#This Row],[num_rate]]-Table_nydc_frldevdb01_flc_fx_carry_view[[#This Row],[asset_rate]]</f>
        <v>-4.32896452029005E-3</v>
      </c>
      <c r="T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0.80756215681216814</v>
      </c>
      <c r="U67" s="95">
        <f>Table_nydc_frldevdb01_flc_fx_carry_view[[#This Row],[atmf_cost_final]]/Table_nydc_frldevdb01_flc_fx_carry_view[[#This Row],[atmf_cost_orig]]</f>
        <v>6.0561721833778337E-2</v>
      </c>
    </row>
    <row r="68" spans="1:21" x14ac:dyDescent="0.25">
      <c r="A68" t="s">
        <v>99</v>
      </c>
      <c r="B68" t="s">
        <v>23</v>
      </c>
      <c r="C68" t="s">
        <v>14</v>
      </c>
      <c r="D68" t="s">
        <v>30</v>
      </c>
      <c r="E68">
        <v>1.3632778531723799</v>
      </c>
      <c r="F68">
        <v>1.360225</v>
      </c>
      <c r="G68">
        <v>4.9056139907863901E-2</v>
      </c>
      <c r="H68">
        <v>4.8726948449998898E-2</v>
      </c>
      <c r="I68">
        <v>4.7219954937252201E-2</v>
      </c>
      <c r="J68">
        <v>4.6886386592789098E-2</v>
      </c>
      <c r="K68">
        <v>1.48885766540349E-2</v>
      </c>
      <c r="L68">
        <v>9.9163604201342893E-3</v>
      </c>
      <c r="M68">
        <v>1.3637344627649199E-2</v>
      </c>
      <c r="N68">
        <v>8.7248915199577802E-3</v>
      </c>
      <c r="O68" s="33">
        <v>1.2896288808895685E-2</v>
      </c>
      <c r="P68" s="33">
        <v>8.3356041589216379E-3</v>
      </c>
      <c r="Q68">
        <v>1.3619290892941911</v>
      </c>
      <c r="R68">
        <f>Table_nydc_frldevdb01_flc_fx_carry_view[[#This Row],[atmf]]/(Table_nydc_frldevdb01_flc_fx_carry_view[[#This Row],[atmf_cost_orig]]+1)</f>
        <v>1.3419247102618015</v>
      </c>
      <c r="S68">
        <f>Table_nydc_frldevdb01_flc_fx_carry_view[[#This Row],[num_rate]]-Table_nydc_frldevdb01_flc_fx_carry_view[[#This Row],[asset_rate]]</f>
        <v>-4.5606846499740474E-3</v>
      </c>
      <c r="T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0.95223657567188169</v>
      </c>
      <c r="U68" s="95">
        <f>Table_nydc_frldevdb01_flc_fx_carry_view[[#This Row],[atmf_cost_final]]/Table_nydc_frldevdb01_flc_fx_carry_view[[#This Row],[atmf_cost_orig]]</f>
        <v>0.63977935281245246</v>
      </c>
    </row>
    <row r="69" spans="1:21" x14ac:dyDescent="0.25">
      <c r="A69" t="s">
        <v>99</v>
      </c>
      <c r="B69" t="s">
        <v>23</v>
      </c>
      <c r="C69" t="s">
        <v>8</v>
      </c>
      <c r="D69" t="s">
        <v>30</v>
      </c>
      <c r="E69">
        <v>1.3632778531723799</v>
      </c>
      <c r="F69">
        <v>1.3585499999999999</v>
      </c>
      <c r="G69">
        <v>5.06822814678827E-2</v>
      </c>
      <c r="H69">
        <v>5.01879566728358E-2</v>
      </c>
      <c r="I69">
        <v>4.8978642202351798E-2</v>
      </c>
      <c r="J69">
        <v>4.8481880369439102E-2</v>
      </c>
      <c r="K69">
        <v>1.9084649798414899E-2</v>
      </c>
      <c r="L69">
        <v>1.4708612064535701E-2</v>
      </c>
      <c r="M69">
        <v>1.71090308991649E-2</v>
      </c>
      <c r="N69">
        <v>1.2801268554170299E-2</v>
      </c>
      <c r="O69" s="33">
        <v>1.3467415354228704E-2</v>
      </c>
      <c r="P69" s="33">
        <v>8.7579074058852738E-3</v>
      </c>
      <c r="Q69">
        <v>1.3612392900678596</v>
      </c>
      <c r="R69">
        <f>Table_nydc_frldevdb01_flc_fx_carry_view[[#This Row],[atmf]]/(Table_nydc_frldevdb01_flc_fx_carry_view[[#This Row],[atmf_cost_orig]]+1)</f>
        <v>1.3356975100289767</v>
      </c>
      <c r="S69">
        <f>Table_nydc_frldevdb01_flc_fx_carry_view[[#This Row],[num_rate]]-Table_nydc_frldevdb01_flc_fx_carry_view[[#This Row],[asset_rate]]</f>
        <v>-4.7095079483434298E-3</v>
      </c>
      <c r="T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0.96544101247942249</v>
      </c>
      <c r="U69" s="95">
        <f>Table_nydc_frldevdb01_flc_fx_carry_view[[#This Row],[atmf_cost_final]]/Table_nydc_frldevdb01_flc_fx_carry_view[[#This Row],[atmf_cost_orig]]</f>
        <v>0.74821704570041636</v>
      </c>
    </row>
    <row r="70" spans="1:21" x14ac:dyDescent="0.25">
      <c r="A70" t="s">
        <v>99</v>
      </c>
      <c r="B70" t="s">
        <v>23</v>
      </c>
      <c r="C70" t="s">
        <v>6</v>
      </c>
      <c r="D70" t="s">
        <v>30</v>
      </c>
      <c r="E70">
        <v>1.3632778531723799</v>
      </c>
      <c r="F70">
        <v>1.3568499999999999</v>
      </c>
      <c r="G70">
        <v>5.23517764032181E-2</v>
      </c>
      <c r="H70">
        <v>5.1685389949665199E-2</v>
      </c>
      <c r="I70">
        <v>5.06822814678827E-2</v>
      </c>
      <c r="J70">
        <v>5.0023659605210602E-2</v>
      </c>
      <c r="K70">
        <v>2.3061775107932499E-2</v>
      </c>
      <c r="L70">
        <v>1.9084649798414899E-2</v>
      </c>
      <c r="M70">
        <v>2.03310888220063E-2</v>
      </c>
      <c r="N70">
        <v>1.6430146876420599E-2</v>
      </c>
      <c r="O70" s="33">
        <v>1.3984754401408894E-2</v>
      </c>
      <c r="P70" s="33">
        <v>9.1842550680991675E-3</v>
      </c>
      <c r="Q70">
        <v>1.3605652769428551</v>
      </c>
      <c r="R70">
        <f>Table_nydc_frldevdb01_flc_fx_carry_view[[#This Row],[atmf]]/(Table_nydc_frldevdb01_flc_fx_carry_view[[#This Row],[atmf_cost_orig]]+1)</f>
        <v>1.3298134447383267</v>
      </c>
      <c r="S70">
        <f>Table_nydc_frldevdb01_flc_fx_carry_view[[#This Row],[num_rate]]-Table_nydc_frldevdb01_flc_fx_carry_view[[#This Row],[asset_rate]]</f>
        <v>-4.8004993333097268E-3</v>
      </c>
      <c r="T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0.97210101932084114</v>
      </c>
      <c r="U70" s="95">
        <f>Table_nydc_frldevdb01_flc_fx_carry_view[[#This Row],[atmf_cost_final]]/Table_nydc_frldevdb01_flc_fx_carry_view[[#This Row],[atmf_cost_orig]]</f>
        <v>0.80812921630821188</v>
      </c>
    </row>
    <row r="71" spans="1:21" x14ac:dyDescent="0.25">
      <c r="A71" t="s">
        <v>99</v>
      </c>
      <c r="B71" t="s">
        <v>23</v>
      </c>
      <c r="C71" t="s">
        <v>67</v>
      </c>
      <c r="D71" t="s">
        <v>30</v>
      </c>
      <c r="E71">
        <v>1.3632778531723799</v>
      </c>
      <c r="F71">
        <v>1.3513900000000001</v>
      </c>
      <c r="G71">
        <v>5.5726884957276901E-2</v>
      </c>
      <c r="H71">
        <v>5.4646591020308999E-2</v>
      </c>
      <c r="I71">
        <v>5.51809028864855E-2</v>
      </c>
      <c r="J71">
        <v>5.4092047972234401E-2</v>
      </c>
      <c r="K71">
        <v>3.5067156183386197E-2</v>
      </c>
      <c r="L71">
        <v>3.2291632390110896E-2</v>
      </c>
      <c r="M71">
        <v>2.9888770144696798E-2</v>
      </c>
      <c r="N71">
        <v>2.7179785496008E-2</v>
      </c>
      <c r="O71" s="33">
        <v>1.5536242348749507E-2</v>
      </c>
      <c r="P71" s="33">
        <v>1.104209596726724E-2</v>
      </c>
      <c r="Q71">
        <v>1.3584244461867478</v>
      </c>
      <c r="R71">
        <f>Table_nydc_frldevdb01_flc_fx_carry_view[[#This Row],[atmf]]/(Table_nydc_frldevdb01_flc_fx_carry_view[[#This Row],[atmf_cost_orig]]+1)</f>
        <v>1.3121708277391286</v>
      </c>
      <c r="S71">
        <f>Table_nydc_frldevdb01_flc_fx_carry_view[[#This Row],[num_rate]]-Table_nydc_frldevdb01_flc_fx_carry_view[[#This Row],[asset_rate]]</f>
        <v>-4.4941463814822669E-3</v>
      </c>
      <c r="T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0.9871506017339442</v>
      </c>
      <c r="U71" s="95">
        <f>Table_nydc_frldevdb01_flc_fx_carry_view[[#This Row],[atmf_cost_final]]/Table_nydc_frldevdb01_flc_fx_carry_view[[#This Row],[atmf_cost_orig]]</f>
        <v>0.9093644657985549</v>
      </c>
    </row>
    <row r="72" spans="1:21" x14ac:dyDescent="0.25">
      <c r="A72" t="s">
        <v>99</v>
      </c>
      <c r="B72" t="s">
        <v>25</v>
      </c>
      <c r="C72" t="s">
        <v>30</v>
      </c>
      <c r="D72" t="s">
        <v>30</v>
      </c>
      <c r="E72">
        <v>312.244571227797</v>
      </c>
      <c r="F72">
        <v>312.3603</v>
      </c>
      <c r="G72">
        <v>5.0335772032764903E-2</v>
      </c>
      <c r="H72">
        <v>5.04413654578654E-2</v>
      </c>
      <c r="I72">
        <v>4.4396270232166302E-2</v>
      </c>
      <c r="J72">
        <v>4.4967836865061998E-2</v>
      </c>
      <c r="K72">
        <v>9.9171856930034986E-3</v>
      </c>
      <c r="L72">
        <v>9.2712044246412602E-4</v>
      </c>
      <c r="M72">
        <v>1.01248219617155E-2</v>
      </c>
      <c r="N72">
        <v>1.13617533744492E-3</v>
      </c>
      <c r="O72" s="33">
        <v>-8.4684865945747843E-3</v>
      </c>
      <c r="P72" s="33">
        <v>-6.7696437038602631E-3</v>
      </c>
      <c r="Q72">
        <v>312.29545613675202</v>
      </c>
      <c r="R72">
        <f>Table_nydc_frldevdb01_flc_fx_carry_view[[#This Row],[atmf]]/(Table_nydc_frldevdb01_flc_fx_carry_view[[#This Row],[atmf_cost_orig]]+1)</f>
        <v>309.22940730570292</v>
      </c>
      <c r="S72">
        <f>Table_nydc_frldevdb01_flc_fx_carry_view[[#This Row],[num_rate]]-Table_nydc_frldevdb01_flc_fx_carry_view[[#This Row],[asset_rate]]</f>
        <v>1.6988428907145211E-3</v>
      </c>
      <c r="T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1.0068322662393845</v>
      </c>
      <c r="U72" s="95">
        <f>Table_nydc_frldevdb01_flc_fx_carry_view[[#This Row],[atmf_cost_final]]/Table_nydc_frldevdb01_flc_fx_carry_view[[#This Row],[atmf_cost_orig]]</f>
        <v>0.11221682136644821</v>
      </c>
    </row>
    <row r="73" spans="1:21" x14ac:dyDescent="0.25">
      <c r="A73" t="s">
        <v>99</v>
      </c>
      <c r="B73" t="s">
        <v>25</v>
      </c>
      <c r="C73" t="s">
        <v>14</v>
      </c>
      <c r="D73" t="s">
        <v>30</v>
      </c>
      <c r="E73">
        <v>312.244571227797</v>
      </c>
      <c r="F73">
        <v>312.57100000000003</v>
      </c>
      <c r="G73">
        <v>5.3726561892801103E-2</v>
      </c>
      <c r="H73">
        <v>5.39549399456795E-2</v>
      </c>
      <c r="I73">
        <v>5.0314329622620203E-2</v>
      </c>
      <c r="J73">
        <v>5.0617450530941598E-2</v>
      </c>
      <c r="K73">
        <v>1.4670550096454502E-2</v>
      </c>
      <c r="L73">
        <v>9.8539280400851692E-3</v>
      </c>
      <c r="M73">
        <v>1.5261649585489199E-2</v>
      </c>
      <c r="N73">
        <v>1.0445737505467099E-2</v>
      </c>
      <c r="O73" s="33">
        <v>-8.1842907035617439E-3</v>
      </c>
      <c r="P73" s="33">
        <v>-6.0500240079380532E-3</v>
      </c>
      <c r="Q73">
        <v>312.38634858896762</v>
      </c>
      <c r="R73">
        <f>Table_nydc_frldevdb01_flc_fx_carry_view[[#This Row],[atmf]]/(Table_nydc_frldevdb01_flc_fx_carry_view[[#This Row],[atmf_cost_orig]]+1)</f>
        <v>307.87235992575557</v>
      </c>
      <c r="S73">
        <f>Table_nydc_frldevdb01_flc_fx_carry_view[[#This Row],[num_rate]]-Table_nydc_frldevdb01_flc_fx_carry_view[[#This Row],[asset_rate]]</f>
        <v>2.1342666956236907E-3</v>
      </c>
      <c r="T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1.0012011114210086</v>
      </c>
      <c r="U73" s="95">
        <f>Table_nydc_frldevdb01_flc_fx_carry_view[[#This Row],[atmf_cost_final]]/Table_nydc_frldevdb01_flc_fx_carry_view[[#This Row],[atmf_cost_orig]]</f>
        <v>0.6844435424201406</v>
      </c>
    </row>
    <row r="74" spans="1:21" x14ac:dyDescent="0.25">
      <c r="A74" t="s">
        <v>99</v>
      </c>
      <c r="B74" t="s">
        <v>25</v>
      </c>
      <c r="C74" t="s">
        <v>8</v>
      </c>
      <c r="D74" t="s">
        <v>30</v>
      </c>
      <c r="E74">
        <v>312.244571227797</v>
      </c>
      <c r="F74">
        <v>312.66329999999999</v>
      </c>
      <c r="G74">
        <v>5.6233167976008497E-2</v>
      </c>
      <c r="H74">
        <v>5.6482120144203098E-2</v>
      </c>
      <c r="I74">
        <v>5.3726561892801103E-2</v>
      </c>
      <c r="J74">
        <v>5.4020998655145799E-2</v>
      </c>
      <c r="K74">
        <v>1.88039164454862E-2</v>
      </c>
      <c r="L74">
        <v>1.4670550096454502E-2</v>
      </c>
      <c r="M74">
        <v>1.9569519796337601E-2</v>
      </c>
      <c r="N74">
        <v>1.5431305138665901E-2</v>
      </c>
      <c r="O74" s="33">
        <v>-8.1181921457474156E-3</v>
      </c>
      <c r="P74" s="33">
        <v>-6.28632020324225E-3</v>
      </c>
      <c r="Q74">
        <v>312.42410705675059</v>
      </c>
      <c r="R74">
        <f>Table_nydc_frldevdb01_flc_fx_carry_view[[#This Row],[atmf]]/(Table_nydc_frldevdb01_flc_fx_carry_view[[#This Row],[atmf_cost_orig]]+1)</f>
        <v>306.66207053978576</v>
      </c>
      <c r="S74">
        <f>Table_nydc_frldevdb01_flc_fx_carry_view[[#This Row],[num_rate]]-Table_nydc_frldevdb01_flc_fx_carry_view[[#This Row],[asset_rate]]</f>
        <v>1.8318719425051656E-3</v>
      </c>
      <c r="T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0.99366733618053127</v>
      </c>
      <c r="U74" s="95">
        <f>Table_nydc_frldevdb01_flc_fx_carry_view[[#This Row],[atmf_cost_final]]/Table_nydc_frldevdb01_flc_fx_carry_view[[#This Row],[atmf_cost_orig]]</f>
        <v>0.78853775152693528</v>
      </c>
    </row>
    <row r="75" spans="1:21" x14ac:dyDescent="0.25">
      <c r="A75" t="s">
        <v>99</v>
      </c>
      <c r="B75" t="s">
        <v>25</v>
      </c>
      <c r="C75" t="s">
        <v>6</v>
      </c>
      <c r="D75" t="s">
        <v>30</v>
      </c>
      <c r="E75">
        <v>312.244571227797</v>
      </c>
      <c r="F75">
        <v>312.80119999999999</v>
      </c>
      <c r="G75">
        <v>5.8769676760463102E-2</v>
      </c>
      <c r="H75">
        <v>5.9064256060656503E-2</v>
      </c>
      <c r="I75">
        <v>5.6233167976008497E-2</v>
      </c>
      <c r="J75">
        <v>5.6566112232761E-2</v>
      </c>
      <c r="K75">
        <v>2.2726224319734801E-2</v>
      </c>
      <c r="L75">
        <v>1.88039164454862E-2</v>
      </c>
      <c r="M75">
        <v>2.37518399575695E-2</v>
      </c>
      <c r="N75">
        <v>1.9825617760955701E-2</v>
      </c>
      <c r="O75" s="33">
        <v>-8.0423092542390995E-3</v>
      </c>
      <c r="P75" s="33">
        <v>-6.2398575938613643E-3</v>
      </c>
      <c r="Q75">
        <v>312.48071489228465</v>
      </c>
      <c r="R75">
        <f>Table_nydc_frldevdb01_flc_fx_carry_view[[#This Row],[atmf]]/(Table_nydc_frldevdb01_flc_fx_carry_view[[#This Row],[atmf_cost_orig]]+1)</f>
        <v>305.54396855879094</v>
      </c>
      <c r="S75">
        <f>Table_nydc_frldevdb01_flc_fx_carry_view[[#This Row],[num_rate]]-Table_nydc_frldevdb01_flc_fx_carry_view[[#This Row],[asset_rate]]</f>
        <v>1.8024516603777352E-3</v>
      </c>
      <c r="T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0.99618344122222846</v>
      </c>
      <c r="U75" s="95">
        <f>Table_nydc_frldevdb01_flc_fx_carry_view[[#This Row],[atmf_cost_final]]/Table_nydc_frldevdb01_flc_fx_carry_view[[#This Row],[atmf_cost_orig]]</f>
        <v>0.83469818744031465</v>
      </c>
    </row>
    <row r="76" spans="1:21" x14ac:dyDescent="0.25">
      <c r="A76" t="s">
        <v>99</v>
      </c>
      <c r="B76" t="s">
        <v>25</v>
      </c>
      <c r="C76" t="s">
        <v>67</v>
      </c>
      <c r="D76" t="s">
        <v>30</v>
      </c>
      <c r="E76">
        <v>312.244571227797</v>
      </c>
      <c r="F76">
        <v>313.144567384818</v>
      </c>
      <c r="G76">
        <v>6.2341552027820199E-2</v>
      </c>
      <c r="H76">
        <v>6.2721727388522802E-2</v>
      </c>
      <c r="I76">
        <v>6.1782253789847703E-2</v>
      </c>
      <c r="J76">
        <v>6.2173746115469997E-2</v>
      </c>
      <c r="K76">
        <v>3.4214016002410502E-2</v>
      </c>
      <c r="L76">
        <v>3.1654061015456904E-2</v>
      </c>
      <c r="M76">
        <v>3.59232267954636E-2</v>
      </c>
      <c r="N76">
        <v>3.3350986101118203E-2</v>
      </c>
      <c r="O76" s="33">
        <v>-7.5867820062763269E-3</v>
      </c>
      <c r="P76" s="33">
        <v>-6.1516935970137854E-3</v>
      </c>
      <c r="Q76">
        <v>312.61025057052382</v>
      </c>
      <c r="R76">
        <f>Table_nydc_frldevdb01_flc_fx_carry_view[[#This Row],[atmf]]/(Table_nydc_frldevdb01_flc_fx_carry_view[[#This Row],[atmf_cost_orig]]+1)</f>
        <v>302.28549692191268</v>
      </c>
      <c r="S76">
        <f>Table_nydc_frldevdb01_flc_fx_carry_view[[#This Row],[num_rate]]-Table_nydc_frldevdb01_flc_fx_carry_view[[#This Row],[asset_rate]]</f>
        <v>1.4350884092625416E-3</v>
      </c>
      <c r="T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0.99281205838289077</v>
      </c>
      <c r="U76" s="95">
        <f>Table_nydc_frldevdb01_flc_fx_carry_view[[#This Row],[atmf_cost_final]]/Table_nydc_frldevdb01_flc_fx_carry_view[[#This Row],[atmf_cost_orig]]</f>
        <v>0.92839616805608838</v>
      </c>
    </row>
    <row r="77" spans="1:21" x14ac:dyDescent="0.25">
      <c r="A77" t="s">
        <v>99</v>
      </c>
      <c r="B77" t="s">
        <v>9</v>
      </c>
      <c r="C77" t="s">
        <v>30</v>
      </c>
      <c r="D77" t="s">
        <v>30</v>
      </c>
      <c r="E77">
        <v>68.306738505154698</v>
      </c>
      <c r="F77">
        <v>69.815753269190296</v>
      </c>
      <c r="G77">
        <v>0.11689389068219699</v>
      </c>
      <c r="H77">
        <v>0.12319715190849501</v>
      </c>
      <c r="I77">
        <v>0.117199727239419</v>
      </c>
      <c r="J77">
        <v>0.134345588840946</v>
      </c>
      <c r="K77">
        <v>1.4549000016142299E-2</v>
      </c>
      <c r="L77">
        <v>2.4474604843591299E-3</v>
      </c>
      <c r="M77">
        <v>2.5390722306669999E-2</v>
      </c>
      <c r="N77">
        <v>2.2094919965251401E-2</v>
      </c>
      <c r="O77" s="33">
        <v>-8.4864303042484334E-3</v>
      </c>
      <c r="P77" s="33">
        <v>7.5492485425988881E-2</v>
      </c>
      <c r="Q77">
        <v>69.066948593089862</v>
      </c>
      <c r="R77">
        <f>Table_nydc_frldevdb01_flc_fx_carry_view[[#This Row],[atmf]]/(Table_nydc_frldevdb01_flc_fx_carry_view[[#This Row],[atmf_cost_orig]]+1)</f>
        <v>68.086975774596539</v>
      </c>
      <c r="S77">
        <f>Table_nydc_frldevdb01_flc_fx_carry_view[[#This Row],[num_rate]]-Table_nydc_frldevdb01_flc_fx_carry_view[[#This Row],[asset_rate]]</f>
        <v>8.3978915730237316E-2</v>
      </c>
      <c r="T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1.8122083331776584</v>
      </c>
      <c r="U77" s="95">
        <f>Table_nydc_frldevdb01_flc_fx_carry_view[[#This Row],[atmf_cost_final]]/Table_nydc_frldevdb01_flc_fx_carry_view[[#This Row],[atmf_cost_orig]]</f>
        <v>0.87019658985625592</v>
      </c>
    </row>
    <row r="78" spans="1:21" x14ac:dyDescent="0.25">
      <c r="A78" t="s">
        <v>99</v>
      </c>
      <c r="B78" t="s">
        <v>9</v>
      </c>
      <c r="C78" t="s">
        <v>14</v>
      </c>
      <c r="D78" t="s">
        <v>30</v>
      </c>
      <c r="E78">
        <v>68.306738505154698</v>
      </c>
      <c r="F78">
        <v>71.085571764999997</v>
      </c>
      <c r="G78">
        <v>0.12072593376045999</v>
      </c>
      <c r="H78">
        <v>0.12841803431465099</v>
      </c>
      <c r="I78">
        <v>0.11689389068219699</v>
      </c>
      <c r="J78">
        <v>0.12910328228203</v>
      </c>
      <c r="K78">
        <v>1.7439915640714298E-2</v>
      </c>
      <c r="L78">
        <v>1.4549000016142299E-2</v>
      </c>
      <c r="M78">
        <v>3.6313973214177002E-2</v>
      </c>
      <c r="N78">
        <v>3.6942783263381802E-2</v>
      </c>
      <c r="O78" s="33">
        <v>-8.1842907035617439E-3</v>
      </c>
      <c r="P78" s="33">
        <v>7.3612828472543426E-2</v>
      </c>
      <c r="Q78">
        <v>69.768752316941388</v>
      </c>
      <c r="R78">
        <f>Table_nydc_frldevdb01_flc_fx_carry_view[[#This Row],[atmf]]/(Table_nydc_frldevdb01_flc_fx_carry_view[[#This Row],[atmf_cost_orig]]+1)</f>
        <v>68.594628271318896</v>
      </c>
      <c r="S78">
        <f>Table_nydc_frldevdb01_flc_fx_carry_view[[#This Row],[num_rate]]-Table_nydc_frldevdb01_flc_fx_carry_view[[#This Row],[asset_rate]]</f>
        <v>8.1797119176105174E-2</v>
      </c>
      <c r="T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1.1864848435519029</v>
      </c>
      <c r="U78" s="95">
        <f>Table_nydc_frldevdb01_flc_fx_carry_view[[#This Row],[atmf_cost_final]]/Table_nydc_frldevdb01_flc_fx_carry_view[[#This Row],[atmf_cost_orig]]</f>
        <v>1.0173159253463158</v>
      </c>
    </row>
    <row r="79" spans="1:21" x14ac:dyDescent="0.25">
      <c r="A79" t="s">
        <v>99</v>
      </c>
      <c r="B79" t="s">
        <v>9</v>
      </c>
      <c r="C79" t="s">
        <v>8</v>
      </c>
      <c r="D79" t="s">
        <v>30</v>
      </c>
      <c r="E79">
        <v>68.306738505154698</v>
      </c>
      <c r="F79">
        <v>72.476304530799993</v>
      </c>
      <c r="G79">
        <v>0.123166200569802</v>
      </c>
      <c r="H79">
        <v>0.13168946013735899</v>
      </c>
      <c r="I79">
        <v>0.12072593376045999</v>
      </c>
      <c r="J79">
        <v>0.133150279813851</v>
      </c>
      <c r="K79">
        <v>1.8752381632053301E-2</v>
      </c>
      <c r="L79">
        <v>1.7439915640714298E-2</v>
      </c>
      <c r="M79">
        <v>4.5606779647615794E-2</v>
      </c>
      <c r="N79">
        <v>4.8645946815691198E-2</v>
      </c>
      <c r="O79" s="33">
        <v>-8.1181921457474156E-3</v>
      </c>
      <c r="P79" s="33">
        <v>7.3372883999468633E-2</v>
      </c>
      <c r="Q79">
        <v>70.580897029669813</v>
      </c>
      <c r="R79">
        <f>Table_nydc_frldevdb01_flc_fx_carry_view[[#This Row],[atmf]]/(Table_nydc_frldevdb01_flc_fx_carry_view[[#This Row],[atmf_cost_orig]]+1)</f>
        <v>69.315067520148943</v>
      </c>
      <c r="S79">
        <f>Table_nydc_frldevdb01_flc_fx_carry_view[[#This Row],[num_rate]]-Table_nydc_frldevdb01_flc_fx_carry_view[[#This Row],[asset_rate]]</f>
        <v>8.1491076145216043E-2</v>
      </c>
      <c r="T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1.1620454555299498</v>
      </c>
      <c r="U79" s="95">
        <f>Table_nydc_frldevdb01_flc_fx_carry_view[[#This Row],[atmf_cost_final]]/Table_nydc_frldevdb01_flc_fx_carry_view[[#This Row],[atmf_cost_orig]]</f>
        <v>1.0666384952315808</v>
      </c>
    </row>
    <row r="80" spans="1:21" x14ac:dyDescent="0.25">
      <c r="A80" t="s">
        <v>99</v>
      </c>
      <c r="B80" t="s">
        <v>9</v>
      </c>
      <c r="C80" t="s">
        <v>6</v>
      </c>
      <c r="D80" t="s">
        <v>30</v>
      </c>
      <c r="E80">
        <v>68.306738505154698</v>
      </c>
      <c r="F80">
        <v>73.879693289800002</v>
      </c>
      <c r="G80">
        <v>0.12617425820724901</v>
      </c>
      <c r="H80">
        <v>0.13501348351234399</v>
      </c>
      <c r="I80">
        <v>0.123166200569802</v>
      </c>
      <c r="J80">
        <v>0.13560508989617601</v>
      </c>
      <c r="K80">
        <v>1.9893970212553198E-2</v>
      </c>
      <c r="L80">
        <v>1.8752381632053301E-2</v>
      </c>
      <c r="M80">
        <v>5.4260404767321906E-2</v>
      </c>
      <c r="N80">
        <v>5.7791434402239994E-2</v>
      </c>
      <c r="O80" s="33">
        <v>-8.0423092542390995E-3</v>
      </c>
      <c r="P80" s="33">
        <v>7.3182850312246028E-2</v>
      </c>
      <c r="Q80">
        <v>71.425068352687489</v>
      </c>
      <c r="R80">
        <f>Table_nydc_frldevdb01_flc_fx_carry_view[[#This Row],[atmf]]/(Table_nydc_frldevdb01_flc_fx_carry_view[[#This Row],[atmf_cost_orig]]+1)</f>
        <v>70.07727213857136</v>
      </c>
      <c r="S80">
        <f>Table_nydc_frldevdb01_flc_fx_carry_view[[#This Row],[num_rate]]-Table_nydc_frldevdb01_flc_fx_carry_view[[#This Row],[asset_rate]]</f>
        <v>8.1225159566485128E-2</v>
      </c>
      <c r="T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1.1359645909141778</v>
      </c>
      <c r="U80" s="95">
        <f>Table_nydc_frldevdb01_flc_fx_carry_view[[#This Row],[atmf_cost_final]]/Table_nydc_frldevdb01_flc_fx_carry_view[[#This Row],[atmf_cost_orig]]</f>
        <v>1.0650756228240419</v>
      </c>
    </row>
    <row r="81" spans="1:21" x14ac:dyDescent="0.25">
      <c r="A81" t="s">
        <v>99</v>
      </c>
      <c r="B81" t="s">
        <v>9</v>
      </c>
      <c r="C81" t="s">
        <v>67</v>
      </c>
      <c r="D81" t="s">
        <v>30</v>
      </c>
      <c r="E81">
        <v>68.306738505154698</v>
      </c>
      <c r="F81">
        <v>79.299104132953801</v>
      </c>
      <c r="G81">
        <v>0.13898716486026899</v>
      </c>
      <c r="H81">
        <v>0.14643252459904699</v>
      </c>
      <c r="I81">
        <v>0.13692721846811801</v>
      </c>
      <c r="J81">
        <v>0.147198016303004</v>
      </c>
      <c r="K81">
        <v>2.3849808378046799E-2</v>
      </c>
      <c r="L81">
        <v>2.3470783859060297E-2</v>
      </c>
      <c r="M81">
        <v>8.3745554555534008E-2</v>
      </c>
      <c r="N81">
        <v>8.88430122194723E-2</v>
      </c>
      <c r="O81" s="33">
        <v>-7.5867820062763269E-3</v>
      </c>
      <c r="P81" s="33">
        <v>7.1609535421688464E-2</v>
      </c>
      <c r="Q81">
        <v>74.817834130333978</v>
      </c>
      <c r="R81">
        <f>Table_nydc_frldevdb01_flc_fx_carry_view[[#This Row],[atmf]]/(Table_nydc_frldevdb01_flc_fx_carry_view[[#This Row],[atmf_cost_orig]]+1)</f>
        <v>73.171330484004599</v>
      </c>
      <c r="S81">
        <f>Table_nydc_frldevdb01_flc_fx_carry_view[[#This Row],[num_rate]]-Table_nydc_frldevdb01_flc_fx_carry_view[[#This Row],[asset_rate]]</f>
        <v>7.9196317427964791E-2</v>
      </c>
      <c r="T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1.0914335747099053</v>
      </c>
      <c r="U81" s="95">
        <f>Table_nydc_frldevdb01_flc_fx_carry_view[[#This Row],[atmf_cost_final]]/Table_nydc_frldevdb01_flc_fx_carry_view[[#This Row],[atmf_cost_orig]]</f>
        <v>1.0608683970270687</v>
      </c>
    </row>
    <row r="82" spans="1:21" x14ac:dyDescent="0.25">
      <c r="A82" t="s">
        <v>99</v>
      </c>
      <c r="B82" t="s">
        <v>10</v>
      </c>
      <c r="C82" t="s">
        <v>30</v>
      </c>
      <c r="D82" t="s">
        <v>30</v>
      </c>
      <c r="E82">
        <v>13544.7849795942</v>
      </c>
      <c r="F82">
        <v>13686.75</v>
      </c>
      <c r="G82">
        <v>6.6742480840037602E-2</v>
      </c>
      <c r="H82">
        <v>7.0665540729769605E-2</v>
      </c>
      <c r="I82">
        <v>5.4668029551679397E-2</v>
      </c>
      <c r="J82">
        <v>7.2755711033615098E-2</v>
      </c>
      <c r="K82">
        <v>8.7229444797805814E-3</v>
      </c>
      <c r="L82">
        <v>1.1414448276764698E-3</v>
      </c>
      <c r="M82">
        <v>1.41087250452645E-2</v>
      </c>
      <c r="N82">
        <v>1.0483726236292599E-2</v>
      </c>
      <c r="O82" s="33">
        <v>1.2103658790716215E-2</v>
      </c>
      <c r="P82" s="33">
        <v>5.4473928259193928E-2</v>
      </c>
      <c r="Q82">
        <v>13613.431047634096</v>
      </c>
      <c r="R82">
        <f>Table_nydc_frldevdb01_flc_fx_carry_view[[#This Row],[atmf]]/(Table_nydc_frldevdb01_flc_fx_carry_view[[#This Row],[atmf_cost_orig]]+1)</f>
        <v>13496.333935386558</v>
      </c>
      <c r="S82">
        <f>Table_nydc_frldevdb01_flc_fx_carry_view[[#This Row],[num_rate]]-Table_nydc_frldevdb01_flc_fx_carry_view[[#This Row],[asset_rate]]</f>
        <v>4.2370269468477717E-2</v>
      </c>
      <c r="T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1.7346197631014542</v>
      </c>
      <c r="U82" s="95">
        <f>Table_nydc_frldevdb01_flc_fx_carry_view[[#This Row],[atmf_cost_final]]/Table_nydc_frldevdb01_flc_fx_carry_view[[#This Row],[atmf_cost_orig]]</f>
        <v>0.74306687547301753</v>
      </c>
    </row>
    <row r="83" spans="1:21" x14ac:dyDescent="0.25">
      <c r="A83" t="s">
        <v>99</v>
      </c>
      <c r="B83" t="s">
        <v>10</v>
      </c>
      <c r="C83" t="s">
        <v>14</v>
      </c>
      <c r="D83" t="s">
        <v>30</v>
      </c>
      <c r="E83">
        <v>13544.7849795942</v>
      </c>
      <c r="F83">
        <v>13836.75</v>
      </c>
      <c r="G83">
        <v>6.9767914698065106E-2</v>
      </c>
      <c r="H83">
        <v>7.5449727024864993E-2</v>
      </c>
      <c r="I83">
        <v>6.6674512693260607E-2</v>
      </c>
      <c r="J83">
        <v>7.5465598666699094E-2</v>
      </c>
      <c r="K83">
        <v>1.0618928051298901E-2</v>
      </c>
      <c r="L83">
        <v>8.6854548451261501E-3</v>
      </c>
      <c r="M83">
        <v>2.1114866246331E-2</v>
      </c>
      <c r="N83">
        <v>2.1228751120899298E-2</v>
      </c>
      <c r="O83" s="33">
        <v>1.2896288808895685E-2</v>
      </c>
      <c r="P83" s="33">
        <v>5.6724434310288285E-2</v>
      </c>
      <c r="Q83">
        <v>13693.028815846086</v>
      </c>
      <c r="R83">
        <f>Table_nydc_frldevdb01_flc_fx_carry_view[[#This Row],[atmf]]/(Table_nydc_frldevdb01_flc_fx_carry_view[[#This Row],[atmf_cost_orig]]+1)</f>
        <v>13550.630254620208</v>
      </c>
      <c r="S83">
        <f>Table_nydc_frldevdb01_flc_fx_carry_view[[#This Row],[num_rate]]-Table_nydc_frldevdb01_flc_fx_carry_view[[#This Row],[asset_rate]]</f>
        <v>4.38281455013926E-2</v>
      </c>
      <c r="T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1.1950619413622401</v>
      </c>
      <c r="U83" s="95">
        <f>Table_nydc_frldevdb01_flc_fx_carry_view[[#This Row],[atmf_cost_final]]/Table_nydc_frldevdb01_flc_fx_carry_view[[#This Row],[atmf_cost_orig]]</f>
        <v>1.0053935873066724</v>
      </c>
    </row>
    <row r="84" spans="1:21" x14ac:dyDescent="0.25">
      <c r="A84" t="s">
        <v>99</v>
      </c>
      <c r="B84" t="s">
        <v>10</v>
      </c>
      <c r="C84" t="s">
        <v>8</v>
      </c>
      <c r="D84" t="s">
        <v>30</v>
      </c>
      <c r="E84">
        <v>13544.7849795942</v>
      </c>
      <c r="F84">
        <v>14001.05</v>
      </c>
      <c r="G84">
        <v>7.2744487826412699E-2</v>
      </c>
      <c r="H84">
        <v>7.9949320345041999E-2</v>
      </c>
      <c r="I84">
        <v>6.9731552987397E-2</v>
      </c>
      <c r="J84">
        <v>7.9221065093468407E-2</v>
      </c>
      <c r="K84">
        <v>1.15789095608387E-2</v>
      </c>
      <c r="L84">
        <v>1.0601658040250601E-2</v>
      </c>
      <c r="M84">
        <v>2.72513768905603E-2</v>
      </c>
      <c r="N84">
        <v>2.87077474185241E-2</v>
      </c>
      <c r="O84" s="33">
        <v>1.3467415354228704E-2</v>
      </c>
      <c r="P84" s="33">
        <v>5.9151623443099467E-2</v>
      </c>
      <c r="Q84">
        <v>13785.004960122431</v>
      </c>
      <c r="R84">
        <f>Table_nydc_frldevdb01_flc_fx_carry_view[[#This Row],[atmf]]/(Table_nydc_frldevdb01_flc_fx_carry_view[[#This Row],[atmf_cost_orig]]+1)</f>
        <v>13629.623980043223</v>
      </c>
      <c r="S84">
        <f>Table_nydc_frldevdb01_flc_fx_carry_view[[#This Row],[num_rate]]-Table_nydc_frldevdb01_flc_fx_carry_view[[#This Row],[asset_rate]]</f>
        <v>4.5684208088870762E-2</v>
      </c>
      <c r="T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1.1552800843257607</v>
      </c>
      <c r="U84" s="95">
        <f>Table_nydc_frldevdb01_flc_fx_carry_view[[#This Row],[atmf_cost_final]]/Table_nydc_frldevdb01_flc_fx_carry_view[[#This Row],[atmf_cost_orig]]</f>
        <v>1.0534420896900911</v>
      </c>
    </row>
    <row r="85" spans="1:21" x14ac:dyDescent="0.25">
      <c r="A85" t="s">
        <v>99</v>
      </c>
      <c r="B85" t="s">
        <v>10</v>
      </c>
      <c r="C85" t="s">
        <v>6</v>
      </c>
      <c r="D85" t="s">
        <v>30</v>
      </c>
      <c r="E85">
        <v>13544.7849795942</v>
      </c>
      <c r="F85">
        <v>14159.25</v>
      </c>
      <c r="G85">
        <v>7.6118752838213094E-2</v>
      </c>
      <c r="H85">
        <v>8.4568929816592905E-2</v>
      </c>
      <c r="I85">
        <v>7.2744487826412699E-2</v>
      </c>
      <c r="J85">
        <v>8.3000265491692496E-2</v>
      </c>
      <c r="K85">
        <v>1.2727025051960699E-2</v>
      </c>
      <c r="L85">
        <v>1.15789095608387E-2</v>
      </c>
      <c r="M85">
        <v>3.3260028020549795E-2</v>
      </c>
      <c r="N85">
        <v>3.4392433925495999E-2</v>
      </c>
      <c r="O85" s="33">
        <v>1.3984754401408894E-2</v>
      </c>
      <c r="P85" s="33">
        <v>6.0147067211387961E-2</v>
      </c>
      <c r="Q85">
        <v>13874.367569507996</v>
      </c>
      <c r="R85">
        <f>Table_nydc_frldevdb01_flc_fx_carry_view[[#This Row],[atmf]]/(Table_nydc_frldevdb01_flc_fx_carry_view[[#This Row],[atmf_cost_orig]]+1)</f>
        <v>13703.472132881538</v>
      </c>
      <c r="S85">
        <f>Table_nydc_frldevdb01_flc_fx_carry_view[[#This Row],[num_rate]]-Table_nydc_frldevdb01_flc_fx_carry_view[[#This Row],[asset_rate]]</f>
        <v>4.6162312809979067E-2</v>
      </c>
      <c r="T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1.111066140669092</v>
      </c>
      <c r="U85" s="95">
        <f>Table_nydc_frldevdb01_flc_fx_carry_view[[#This Row],[atmf_cost_final]]/Table_nydc_frldevdb01_flc_fx_carry_view[[#This Row],[atmf_cost_orig]]</f>
        <v>1.0340470520423659</v>
      </c>
    </row>
    <row r="86" spans="1:21" x14ac:dyDescent="0.25">
      <c r="A86" t="s">
        <v>99</v>
      </c>
      <c r="B86" t="s">
        <v>10</v>
      </c>
      <c r="C86" t="s">
        <v>67</v>
      </c>
      <c r="D86" t="s">
        <v>30</v>
      </c>
      <c r="E86">
        <v>13544.7849795942</v>
      </c>
      <c r="F86">
        <v>14787.9177798289</v>
      </c>
      <c r="G86">
        <v>8.2409070392811798E-2</v>
      </c>
      <c r="H86">
        <v>9.0338524755968305E-2</v>
      </c>
      <c r="I86">
        <v>8.10344268545551E-2</v>
      </c>
      <c r="J86">
        <v>9.1529103405391402E-2</v>
      </c>
      <c r="K86">
        <v>1.40885248457845E-2</v>
      </c>
      <c r="L86">
        <v>1.39032017621639E-2</v>
      </c>
      <c r="M86">
        <v>4.93890590164364E-2</v>
      </c>
      <c r="N86">
        <v>5.2792005466247002E-2</v>
      </c>
      <c r="O86" s="33">
        <v>1.5536242348749507E-2</v>
      </c>
      <c r="P86" s="33">
        <v>6.2812096884506396E-2</v>
      </c>
      <c r="Q86">
        <v>14283.695691971276</v>
      </c>
      <c r="R86">
        <f>Table_nydc_frldevdb01_flc_fx_carry_view[[#This Row],[atmf]]/(Table_nydc_frldevdb01_flc_fx_carry_view[[#This Row],[atmf_cost_orig]]+1)</f>
        <v>14091.930588345576</v>
      </c>
      <c r="S86">
        <f>Table_nydc_frldevdb01_flc_fx_carry_view[[#This Row],[num_rate]]-Table_nydc_frldevdb01_flc_fx_carry_view[[#This Row],[asset_rate]]</f>
        <v>4.7275854535756889E-2</v>
      </c>
      <c r="T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1.1016491568111852</v>
      </c>
      <c r="U86" s="95">
        <f>Table_nydc_frldevdb01_flc_fx_carry_view[[#This Row],[atmf_cost_final]]/Table_nydc_frldevdb01_flc_fx_carry_view[[#This Row],[atmf_cost_orig]]</f>
        <v>1.0689008156376927</v>
      </c>
    </row>
    <row r="87" spans="1:21" x14ac:dyDescent="0.25">
      <c r="A87" t="s">
        <v>99</v>
      </c>
      <c r="B87" t="s">
        <v>18</v>
      </c>
      <c r="C87" t="s">
        <v>30</v>
      </c>
      <c r="D87" t="s">
        <v>30</v>
      </c>
      <c r="E87">
        <v>2950.2441445703198</v>
      </c>
      <c r="F87">
        <v>2979.68</v>
      </c>
      <c r="G87">
        <v>0.118936408058275</v>
      </c>
      <c r="H87">
        <v>0.11987692738741799</v>
      </c>
      <c r="I87">
        <v>0.115267222552512</v>
      </c>
      <c r="J87">
        <v>0.12725984405236301</v>
      </c>
      <c r="K87">
        <v>1.9028345076801498E-2</v>
      </c>
      <c r="L87">
        <v>2.4067269552649701E-3</v>
      </c>
      <c r="M87">
        <v>2.3931665341448197E-2</v>
      </c>
      <c r="N87">
        <v>1.0176944919742701E-2</v>
      </c>
      <c r="O87" s="33">
        <v>1.2103658790716215E-2</v>
      </c>
      <c r="P87" s="33">
        <v>5.2514651965189757E-2</v>
      </c>
      <c r="Q87">
        <v>2965.1409642225931</v>
      </c>
      <c r="R87">
        <f>Table_nydc_frldevdb01_flc_fx_carry_view[[#This Row],[atmf]]/(Table_nydc_frldevdb01_flc_fx_carry_view[[#This Row],[atmf_cost_orig]]+1)</f>
        <v>2910.0379457513627</v>
      </c>
      <c r="S87">
        <f>Table_nydc_frldevdb01_flc_fx_carry_view[[#This Row],[num_rate]]-Table_nydc_frldevdb01_flc_fx_carry_view[[#This Row],[asset_rate]]</f>
        <v>4.0410993174473539E-2</v>
      </c>
      <c r="T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1.5846849777489704</v>
      </c>
      <c r="U87" s="95">
        <f>Table_nydc_frldevdb01_flc_fx_carry_view[[#This Row],[atmf_cost_final]]/Table_nydc_frldevdb01_flc_fx_carry_view[[#This Row],[atmf_cost_orig]]</f>
        <v>0.42525017689081784</v>
      </c>
    </row>
    <row r="88" spans="1:21" x14ac:dyDescent="0.25">
      <c r="A88" t="s">
        <v>99</v>
      </c>
      <c r="B88" t="s">
        <v>18</v>
      </c>
      <c r="C88" t="s">
        <v>14</v>
      </c>
      <c r="D88" t="s">
        <v>30</v>
      </c>
      <c r="E88">
        <v>2950.2441445703198</v>
      </c>
      <c r="F88">
        <v>3005.75</v>
      </c>
      <c r="G88">
        <v>0.122619317448313</v>
      </c>
      <c r="H88">
        <v>0.123967377164295</v>
      </c>
      <c r="I88">
        <v>0.118857643659975</v>
      </c>
      <c r="J88">
        <v>0.12080015652682401</v>
      </c>
      <c r="K88">
        <v>2.5602473601672299E-2</v>
      </c>
      <c r="L88">
        <v>1.89295639040752E-2</v>
      </c>
      <c r="M88">
        <v>3.46857260715598E-2</v>
      </c>
      <c r="N88">
        <v>2.8757983715913499E-2</v>
      </c>
      <c r="O88" s="33">
        <v>1.2896288808895685E-2</v>
      </c>
      <c r="P88" s="33">
        <v>5.1238543906854117E-2</v>
      </c>
      <c r="Q88">
        <v>2978.6937724344962</v>
      </c>
      <c r="R88">
        <f>Table_nydc_frldevdb01_flc_fx_carry_view[[#This Row],[atmf]]/(Table_nydc_frldevdb01_flc_fx_carry_view[[#This Row],[atmf_cost_orig]]+1)</f>
        <v>2904.9883691853688</v>
      </c>
      <c r="S88">
        <f>Table_nydc_frldevdb01_flc_fx_carry_view[[#This Row],[num_rate]]-Table_nydc_frldevdb01_flc_fx_carry_view[[#This Row],[asset_rate]]</f>
        <v>3.8342255097958432E-2</v>
      </c>
      <c r="T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1.0820375019213826</v>
      </c>
      <c r="U88" s="95">
        <f>Table_nydc_frldevdb01_flc_fx_carry_view[[#This Row],[atmf_cost_final]]/Table_nydc_frldevdb01_flc_fx_carry_view[[#This Row],[atmf_cost_orig]]</f>
        <v>0.82910139048504183</v>
      </c>
    </row>
    <row r="89" spans="1:21" x14ac:dyDescent="0.25">
      <c r="A89" t="s">
        <v>99</v>
      </c>
      <c r="B89" t="s">
        <v>18</v>
      </c>
      <c r="C89" t="s">
        <v>8</v>
      </c>
      <c r="D89" t="s">
        <v>30</v>
      </c>
      <c r="E89">
        <v>2950.2441445703198</v>
      </c>
      <c r="F89">
        <v>3029.18</v>
      </c>
      <c r="G89">
        <v>0.124333104861253</v>
      </c>
      <c r="H89">
        <v>0.12586449991360499</v>
      </c>
      <c r="I89">
        <v>0.122579161513521</v>
      </c>
      <c r="J89">
        <v>0.12451872854666</v>
      </c>
      <c r="K89">
        <v>2.9951351887098299E-2</v>
      </c>
      <c r="L89">
        <v>2.5541559837401698E-2</v>
      </c>
      <c r="M89">
        <v>4.2652409937603296E-2</v>
      </c>
      <c r="N89">
        <v>3.8942863168805901E-2</v>
      </c>
      <c r="O89" s="33">
        <v>1.3467415354228704E-2</v>
      </c>
      <c r="P89" s="33">
        <v>4.9880029071805443E-2</v>
      </c>
      <c r="Q89">
        <v>2991.1887381961537</v>
      </c>
      <c r="R89">
        <f>Table_nydc_frldevdb01_flc_fx_carry_view[[#This Row],[atmf]]/(Table_nydc_frldevdb01_flc_fx_carry_view[[#This Row],[atmf_cost_orig]]+1)</f>
        <v>2905.2635098031169</v>
      </c>
      <c r="S89">
        <f>Table_nydc_frldevdb01_flc_fx_carry_view[[#This Row],[num_rate]]-Table_nydc_frldevdb01_flc_fx_carry_view[[#This Row],[asset_rate]]</f>
        <v>3.6412613717576738E-2</v>
      </c>
      <c r="T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1.0551328305181129</v>
      </c>
      <c r="U89" s="95">
        <f>Table_nydc_frldevdb01_flc_fx_carry_view[[#This Row],[atmf_cost_final]]/Table_nydc_frldevdb01_flc_fx_carry_view[[#This Row],[atmf_cost_orig]]</f>
        <v>0.91302843674661915</v>
      </c>
    </row>
    <row r="90" spans="1:21" x14ac:dyDescent="0.25">
      <c r="A90" t="s">
        <v>99</v>
      </c>
      <c r="B90" t="s">
        <v>18</v>
      </c>
      <c r="C90" t="s">
        <v>6</v>
      </c>
      <c r="D90" t="s">
        <v>30</v>
      </c>
      <c r="E90">
        <v>2950.2441445703198</v>
      </c>
      <c r="F90">
        <v>3057.22</v>
      </c>
      <c r="G90">
        <v>0.12624636979451201</v>
      </c>
      <c r="H90">
        <v>0.127905925992264</v>
      </c>
      <c r="I90">
        <v>0.124333104861253</v>
      </c>
      <c r="J90">
        <v>0.12647774932081299</v>
      </c>
      <c r="K90">
        <v>3.34371614661019E-2</v>
      </c>
      <c r="L90">
        <v>2.9951351887098299E-2</v>
      </c>
      <c r="M90">
        <v>5.0284702228016107E-2</v>
      </c>
      <c r="N90">
        <v>4.7794968952291204E-2</v>
      </c>
      <c r="O90" s="33">
        <v>1.3984754401408894E-2</v>
      </c>
      <c r="P90" s="33">
        <v>5.0932728594737631E-2</v>
      </c>
      <c r="Q90">
        <v>3006.5667442232825</v>
      </c>
      <c r="R90">
        <f>Table_nydc_frldevdb01_flc_fx_carry_view[[#This Row],[atmf]]/(Table_nydc_frldevdb01_flc_fx_carry_view[[#This Row],[atmf_cost_orig]]+1)</f>
        <v>2910.8488331921635</v>
      </c>
      <c r="S90">
        <f>Table_nydc_frldevdb01_flc_fx_carry_view[[#This Row],[num_rate]]-Table_nydc_frldevdb01_flc_fx_carry_view[[#This Row],[asset_rate]]</f>
        <v>3.6947974193328736E-2</v>
      </c>
      <c r="T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1.0591229495957324</v>
      </c>
      <c r="U90" s="95">
        <f>Table_nydc_frldevdb01_flc_fx_carry_view[[#This Row],[atmf_cost_final]]/Table_nydc_frldevdb01_flc_fx_carry_view[[#This Row],[atmf_cost_orig]]</f>
        <v>0.95048726222072066</v>
      </c>
    </row>
    <row r="91" spans="1:21" x14ac:dyDescent="0.25">
      <c r="A91" t="s">
        <v>99</v>
      </c>
      <c r="B91" t="s">
        <v>18</v>
      </c>
      <c r="C91" t="s">
        <v>67</v>
      </c>
      <c r="D91" t="s">
        <v>30</v>
      </c>
      <c r="E91">
        <v>2950.2441445703198</v>
      </c>
      <c r="F91">
        <v>3160.9</v>
      </c>
      <c r="G91">
        <v>0.13364639214413701</v>
      </c>
      <c r="H91">
        <v>0.135796554035853</v>
      </c>
      <c r="I91">
        <v>0.132515607070919</v>
      </c>
      <c r="J91">
        <v>0.134959330804584</v>
      </c>
      <c r="K91">
        <v>4.2893575630959101E-2</v>
      </c>
      <c r="L91">
        <v>4.1217680973510404E-2</v>
      </c>
      <c r="M91">
        <v>7.4177946055724892E-2</v>
      </c>
      <c r="N91">
        <v>7.3666530824685494E-2</v>
      </c>
      <c r="O91" s="33">
        <v>1.5536242348749507E-2</v>
      </c>
      <c r="P91" s="33">
        <v>5.2354875539633805E-2</v>
      </c>
      <c r="Q91">
        <v>3065.0129980134261</v>
      </c>
      <c r="R91">
        <f>Table_nydc_frldevdb01_flc_fx_carry_view[[#This Row],[atmf]]/(Table_nydc_frldevdb01_flc_fx_carry_view[[#This Row],[atmf_cost_orig]]+1)</f>
        <v>2942.6223202650103</v>
      </c>
      <c r="S91">
        <f>Table_nydc_frldevdb01_flc_fx_carry_view[[#This Row],[num_rate]]-Table_nydc_frldevdb01_flc_fx_carry_view[[#This Row],[asset_rate]]</f>
        <v>3.6818633190884298E-2</v>
      </c>
      <c r="T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1.0372224024520391</v>
      </c>
      <c r="U91" s="95">
        <f>Table_nydc_frldevdb01_flc_fx_carry_view[[#This Row],[atmf_cost_final]]/Table_nydc_frldevdb01_flc_fx_carry_view[[#This Row],[atmf_cost_orig]]</f>
        <v>0.99310556225626412</v>
      </c>
    </row>
    <row r="92" spans="1:21" x14ac:dyDescent="0.25">
      <c r="A92" t="s">
        <v>99</v>
      </c>
      <c r="B92" t="s">
        <v>12</v>
      </c>
      <c r="C92" t="s">
        <v>30</v>
      </c>
      <c r="D92" t="s">
        <v>30</v>
      </c>
      <c r="E92">
        <v>16.1461527748829</v>
      </c>
      <c r="F92">
        <v>16.469389240000002</v>
      </c>
      <c r="G92">
        <v>0.15572091559778301</v>
      </c>
      <c r="H92">
        <v>0.160303570829048</v>
      </c>
      <c r="I92">
        <v>0.123229987707868</v>
      </c>
      <c r="J92">
        <v>0.152365856125942</v>
      </c>
      <c r="K92">
        <v>2.2097097537999003E-2</v>
      </c>
      <c r="L92">
        <v>2.5733888857074698E-3</v>
      </c>
      <c r="M92">
        <v>3.2169044940830699E-2</v>
      </c>
      <c r="N92">
        <v>2.0037503786431897E-2</v>
      </c>
      <c r="O92" s="33">
        <v>-8.4684865945747843E-3</v>
      </c>
      <c r="P92" s="33">
        <v>7.1565142385461772E-2</v>
      </c>
      <c r="Q92">
        <v>16.305164480953319</v>
      </c>
      <c r="R92">
        <f>Table_nydc_frldevdb01_flc_fx_carry_view[[#This Row],[atmf]]/(Table_nydc_frldevdb01_flc_fx_carry_view[[#This Row],[atmf_cost_orig]]+1)</f>
        <v>15.956096843559296</v>
      </c>
      <c r="S92">
        <f>Table_nydc_frldevdb01_flc_fx_carry_view[[#This Row],[num_rate]]-Table_nydc_frldevdb01_flc_fx_carry_view[[#This Row],[asset_rate]]</f>
        <v>8.0033628980036561E-2</v>
      </c>
      <c r="T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1.733936268949781</v>
      </c>
      <c r="U92" s="95">
        <f>Table_nydc_frldevdb01_flc_fx_carry_view[[#This Row],[atmf_cost_final]]/Table_nydc_frldevdb01_flc_fx_carry_view[[#This Row],[atmf_cost_orig]]</f>
        <v>0.62288152549406928</v>
      </c>
    </row>
    <row r="93" spans="1:21" x14ac:dyDescent="0.25">
      <c r="A93" t="s">
        <v>99</v>
      </c>
      <c r="B93" t="s">
        <v>12</v>
      </c>
      <c r="C93" t="s">
        <v>14</v>
      </c>
      <c r="D93" t="s">
        <v>30</v>
      </c>
      <c r="E93">
        <v>16.1461527748829</v>
      </c>
      <c r="F93">
        <v>16.7881925575</v>
      </c>
      <c r="G93">
        <v>0.15292242402151501</v>
      </c>
      <c r="H93">
        <v>0.159388297165588</v>
      </c>
      <c r="I93">
        <v>0.155157190188764</v>
      </c>
      <c r="J93">
        <v>0.16485244258470699</v>
      </c>
      <c r="K93">
        <v>2.5941676527931799E-2</v>
      </c>
      <c r="L93">
        <v>2.19172281250062E-2</v>
      </c>
      <c r="M93">
        <v>4.5063382146062599E-2</v>
      </c>
      <c r="N93">
        <v>4.3954779997415705E-2</v>
      </c>
      <c r="O93" s="33">
        <v>-8.1842907035617439E-3</v>
      </c>
      <c r="P93" s="33">
        <v>7.167602803050703E-2</v>
      </c>
      <c r="Q93">
        <v>16.473196935117194</v>
      </c>
      <c r="R93">
        <f>Table_nydc_frldevdb01_flc_fx_carry_view[[#This Row],[atmf]]/(Table_nydc_frldevdb01_flc_fx_carry_view[[#This Row],[atmf_cost_orig]]+1)</f>
        <v>16.06428169268073</v>
      </c>
      <c r="S93">
        <f>Table_nydc_frldevdb01_flc_fx_carry_view[[#This Row],[num_rate]]-Table_nydc_frldevdb01_flc_fx_carry_view[[#This Row],[asset_rate]]</f>
        <v>7.9860318734068778E-2</v>
      </c>
      <c r="T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1.1524888162441933</v>
      </c>
      <c r="U93" s="95">
        <f>Table_nydc_frldevdb01_flc_fx_carry_view[[#This Row],[atmf_cost_final]]/Table_nydc_frldevdb01_flc_fx_carry_view[[#This Row],[atmf_cost_orig]]</f>
        <v>0.97539904694561952</v>
      </c>
    </row>
    <row r="94" spans="1:21" x14ac:dyDescent="0.25">
      <c r="A94" t="s">
        <v>99</v>
      </c>
      <c r="B94" t="s">
        <v>12</v>
      </c>
      <c r="C94" t="s">
        <v>8</v>
      </c>
      <c r="D94" t="s">
        <v>30</v>
      </c>
      <c r="E94">
        <v>16.1461527748829</v>
      </c>
      <c r="F94">
        <v>17.111805800799999</v>
      </c>
      <c r="G94">
        <v>0.15210025753392201</v>
      </c>
      <c r="H94">
        <v>0.15987445348173801</v>
      </c>
      <c r="I94">
        <v>0.15292242402151501</v>
      </c>
      <c r="J94">
        <v>0.163250903834323</v>
      </c>
      <c r="K94">
        <v>2.77097372328028E-2</v>
      </c>
      <c r="L94">
        <v>2.5941676527931799E-2</v>
      </c>
      <c r="M94">
        <v>5.53537064542233E-2</v>
      </c>
      <c r="N94">
        <v>5.6914133750706697E-2</v>
      </c>
      <c r="O94" s="33">
        <v>-8.1181921457474156E-3</v>
      </c>
      <c r="P94" s="33">
        <v>7.1672828258427329E-2</v>
      </c>
      <c r="Q94">
        <v>16.651492455859504</v>
      </c>
      <c r="R94">
        <f>Table_nydc_frldevdb01_flc_fx_carry_view[[#This Row],[atmf]]/(Table_nydc_frldevdb01_flc_fx_carry_view[[#This Row],[atmf_cost_orig]]+1)</f>
        <v>16.214285027047694</v>
      </c>
      <c r="S94">
        <f>Table_nydc_frldevdb01_flc_fx_carry_view[[#This Row],[num_rate]]-Table_nydc_frldevdb01_flc_fx_carry_view[[#This Row],[asset_rate]]</f>
        <v>7.979102040417474E-2</v>
      </c>
      <c r="T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1.1204055747094108</v>
      </c>
      <c r="U94" s="95">
        <f>Table_nydc_frldevdb01_flc_fx_carry_view[[#This Row],[atmf_cost_final]]/Table_nydc_frldevdb01_flc_fx_carry_view[[#This Row],[atmf_cost_orig]]</f>
        <v>1.0281901140219734</v>
      </c>
    </row>
    <row r="95" spans="1:21" x14ac:dyDescent="0.25">
      <c r="A95" t="s">
        <v>99</v>
      </c>
      <c r="B95" t="s">
        <v>12</v>
      </c>
      <c r="C95" t="s">
        <v>6</v>
      </c>
      <c r="D95" t="s">
        <v>30</v>
      </c>
      <c r="E95">
        <v>16.1461527748829</v>
      </c>
      <c r="F95">
        <v>17.444640433699998</v>
      </c>
      <c r="G95">
        <v>0.151566690363243</v>
      </c>
      <c r="H95">
        <v>0.160454758132418</v>
      </c>
      <c r="I95">
        <v>0.15210025753392201</v>
      </c>
      <c r="J95">
        <v>0.163159327791387</v>
      </c>
      <c r="K95">
        <v>2.8568764228990302E-2</v>
      </c>
      <c r="L95">
        <v>2.77097372328028E-2</v>
      </c>
      <c r="M95">
        <v>6.4464788187640704E-2</v>
      </c>
      <c r="N95">
        <v>6.73554410351032E-2</v>
      </c>
      <c r="O95" s="33">
        <v>-8.0423092542390995E-3</v>
      </c>
      <c r="P95" s="33">
        <v>7.1972252043936313E-2</v>
      </c>
      <c r="Q95">
        <v>16.840146144239213</v>
      </c>
      <c r="R95">
        <f>Table_nydc_frldevdb01_flc_fx_carry_view[[#This Row],[atmf]]/(Table_nydc_frldevdb01_flc_fx_carry_view[[#This Row],[atmf_cost_orig]]+1)</f>
        <v>16.38817988841253</v>
      </c>
      <c r="S95">
        <f>Table_nydc_frldevdb01_flc_fx_carry_view[[#This Row],[num_rate]]-Table_nydc_frldevdb01_flc_fx_carry_view[[#This Row],[asset_rate]]</f>
        <v>8.0014561298175413E-2</v>
      </c>
      <c r="T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1.1044594757338404</v>
      </c>
      <c r="U95" s="95">
        <f>Table_nydc_frldevdb01_flc_fx_carry_view[[#This Row],[atmf_cost_final]]/Table_nydc_frldevdb01_flc_fx_carry_view[[#This Row],[atmf_cost_orig]]</f>
        <v>1.0448408026882603</v>
      </c>
    </row>
    <row r="96" spans="1:21" x14ac:dyDescent="0.25">
      <c r="A96" t="s">
        <v>99</v>
      </c>
      <c r="B96" t="s">
        <v>12</v>
      </c>
      <c r="C96" t="s">
        <v>67</v>
      </c>
      <c r="D96" t="s">
        <v>30</v>
      </c>
      <c r="E96">
        <v>16.1461527748829</v>
      </c>
      <c r="F96">
        <v>18.8255790490105</v>
      </c>
      <c r="G96">
        <v>0.15486914955391301</v>
      </c>
      <c r="H96">
        <v>0.16635446270127599</v>
      </c>
      <c r="I96">
        <v>0.15466323882553301</v>
      </c>
      <c r="J96">
        <v>0.167990805423577</v>
      </c>
      <c r="K96">
        <v>2.9279699351788001E-2</v>
      </c>
      <c r="L96">
        <v>2.9710416107145601E-2</v>
      </c>
      <c r="M96">
        <v>9.5089709065822897E-2</v>
      </c>
      <c r="N96">
        <v>0.100772998000751</v>
      </c>
      <c r="O96" s="33">
        <v>-7.5867820062763269E-3</v>
      </c>
      <c r="P96" s="33">
        <v>7.4020863884419197E-2</v>
      </c>
      <c r="Q96">
        <v>17.663165927726229</v>
      </c>
      <c r="R96">
        <f>Table_nydc_frldevdb01_flc_fx_carry_view[[#This Row],[atmf]]/(Table_nydc_frldevdb01_flc_fx_carry_view[[#This Row],[atmf_cost_orig]]+1)</f>
        <v>17.190901250519325</v>
      </c>
      <c r="S96">
        <f>Table_nydc_frldevdb01_flc_fx_carry_view[[#This Row],[num_rate]]-Table_nydc_frldevdb01_flc_fx_carry_view[[#This Row],[asset_rate]]</f>
        <v>8.1607645890695524E-2</v>
      </c>
      <c r="T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1.0798141833194461</v>
      </c>
      <c r="U96" s="95">
        <f>Table_nydc_frldevdb01_flc_fx_carry_view[[#This Row],[atmf_cost_final]]/Table_nydc_frldevdb01_flc_fx_carry_view[[#This Row],[atmf_cost_orig]]</f>
        <v>1.0597676550991866</v>
      </c>
    </row>
    <row r="97" spans="1:21" x14ac:dyDescent="0.25">
      <c r="A97" t="s">
        <v>99</v>
      </c>
      <c r="B97" t="s">
        <v>100</v>
      </c>
      <c r="C97" t="s">
        <v>30</v>
      </c>
      <c r="D97" t="s">
        <v>30</v>
      </c>
      <c r="E97">
        <v>15913.245334081899</v>
      </c>
      <c r="F97">
        <v>16163.230545</v>
      </c>
      <c r="G97">
        <v>7.4913358399098101E-2</v>
      </c>
      <c r="H97">
        <v>7.9101607892366907E-2</v>
      </c>
      <c r="I97">
        <v>7.8996302069539004E-2</v>
      </c>
      <c r="J97">
        <v>9.1296984433102801E-2</v>
      </c>
      <c r="K97">
        <v>8.4331544573615601E-3</v>
      </c>
      <c r="L97">
        <v>1.6496667501575601E-3</v>
      </c>
      <c r="M97">
        <v>1.5877018055710301E-2</v>
      </c>
      <c r="N97">
        <v>1.5710907508035599E-2</v>
      </c>
      <c r="O97" s="33">
        <v>-8.4684865945747843E-3</v>
      </c>
      <c r="P97" s="33">
        <v>5.4473928259193928E-2</v>
      </c>
      <c r="Q97">
        <v>16043.802666352847</v>
      </c>
      <c r="R97">
        <f>Table_nydc_frldevdb01_flc_fx_carry_view[[#This Row],[atmf]]/(Table_nydc_frldevdb01_flc_fx_carry_view[[#This Row],[atmf_cost_orig]]+1)</f>
        <v>15910.617385493028</v>
      </c>
      <c r="S97">
        <f>Table_nydc_frldevdb01_flc_fx_carry_view[[#This Row],[num_rate]]-Table_nydc_frldevdb01_flc_fx_carry_view[[#This Row],[asset_rate]]</f>
        <v>6.2942414853768711E-2</v>
      </c>
      <c r="T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1.8889707706354559</v>
      </c>
      <c r="U97" s="95">
        <f>Table_nydc_frldevdb01_flc_fx_carry_view[[#This Row],[atmf_cost_final]]/Table_nydc_frldevdb01_flc_fx_carry_view[[#This Row],[atmf_cost_orig]]</f>
        <v>0.98953767344145849</v>
      </c>
    </row>
    <row r="98" spans="1:21" x14ac:dyDescent="0.25">
      <c r="A98" t="s">
        <v>99</v>
      </c>
      <c r="B98" t="s">
        <v>100</v>
      </c>
      <c r="C98" t="s">
        <v>14</v>
      </c>
      <c r="D98" t="s">
        <v>30</v>
      </c>
      <c r="E98">
        <v>15913.245334081899</v>
      </c>
      <c r="F98">
        <v>16427.335518749998</v>
      </c>
      <c r="G98">
        <v>7.5800898606751405E-2</v>
      </c>
      <c r="H98">
        <v>8.2243676527072401E-2</v>
      </c>
      <c r="I98">
        <v>7.5045437168928003E-2</v>
      </c>
      <c r="J98">
        <v>8.3842913843175396E-2</v>
      </c>
      <c r="K98">
        <v>9.0082807848304008E-3</v>
      </c>
      <c r="L98">
        <v>8.4448043702438202E-3</v>
      </c>
      <c r="M98">
        <v>2.32615161884147E-2</v>
      </c>
      <c r="N98">
        <v>2.6432213686292602E-2</v>
      </c>
      <c r="O98" s="33">
        <v>-8.1842907035617439E-3</v>
      </c>
      <c r="P98" s="33">
        <v>5.6724434310288285E-2</v>
      </c>
      <c r="Q98">
        <v>16196.483230554697</v>
      </c>
      <c r="R98">
        <f>Table_nydc_frldevdb01_flc_fx_carry_view[[#This Row],[atmf]]/(Table_nydc_frldevdb01_flc_fx_carry_view[[#This Row],[atmf_cost_orig]]+1)</f>
        <v>16053.897521662691</v>
      </c>
      <c r="S98">
        <f>Table_nydc_frldevdb01_flc_fx_carry_view[[#This Row],[num_rate]]-Table_nydc_frldevdb01_flc_fx_carry_view[[#This Row],[asset_rate]]</f>
        <v>6.4908725013850033E-2</v>
      </c>
      <c r="T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1.261987808853942</v>
      </c>
      <c r="U98" s="95">
        <f>Table_nydc_frldevdb01_flc_fx_carry_view[[#This Row],[atmf_cost_final]]/Table_nydc_frldevdb01_flc_fx_carry_view[[#This Row],[atmf_cost_orig]]</f>
        <v>1.1363065705689921</v>
      </c>
    </row>
    <row r="99" spans="1:21" x14ac:dyDescent="0.25">
      <c r="A99" t="s">
        <v>99</v>
      </c>
      <c r="B99" t="s">
        <v>100</v>
      </c>
      <c r="C99" t="s">
        <v>8</v>
      </c>
      <c r="D99" t="s">
        <v>30</v>
      </c>
      <c r="E99">
        <v>15913.245334081899</v>
      </c>
      <c r="F99">
        <v>16715.9656034</v>
      </c>
      <c r="G99">
        <v>7.8832396111419997E-2</v>
      </c>
      <c r="H99">
        <v>8.6002620191013193E-2</v>
      </c>
      <c r="I99">
        <v>7.5800898606751405E-2</v>
      </c>
      <c r="J99">
        <v>8.6465340191509199E-2</v>
      </c>
      <c r="K99">
        <v>9.1735130006997505E-3</v>
      </c>
      <c r="L99">
        <v>9.0082807848304008E-3</v>
      </c>
      <c r="M99">
        <v>2.9793679958848299E-2</v>
      </c>
      <c r="N99">
        <v>3.4488234500882897E-2</v>
      </c>
      <c r="O99" s="33">
        <v>-8.1181921457474156E-3</v>
      </c>
      <c r="P99" s="33">
        <v>5.9151623443099467E-2</v>
      </c>
      <c r="Q99">
        <v>16378.243488192267</v>
      </c>
      <c r="R99">
        <f>Table_nydc_frldevdb01_flc_fx_carry_view[[#This Row],[atmf]]/(Table_nydc_frldevdb01_flc_fx_carry_view[[#This Row],[atmf_cost_orig]]+1)</f>
        <v>16232.3443314082</v>
      </c>
      <c r="S99">
        <f>Table_nydc_frldevdb01_flc_fx_carry_view[[#This Row],[num_rate]]-Table_nydc_frldevdb01_flc_fx_carry_view[[#This Row],[asset_rate]]</f>
        <v>6.7269815588846885E-2</v>
      </c>
      <c r="T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1.2356812516488129</v>
      </c>
      <c r="U99" s="95">
        <f>Table_nydc_frldevdb01_flc_fx_carry_view[[#This Row],[atmf_cost_final]]/Table_nydc_frldevdb01_flc_fx_carry_view[[#This Row],[atmf_cost_orig]]</f>
        <v>1.1575688048109136</v>
      </c>
    </row>
    <row r="100" spans="1:21" x14ac:dyDescent="0.25">
      <c r="A100" t="s">
        <v>99</v>
      </c>
      <c r="B100" t="s">
        <v>100</v>
      </c>
      <c r="C100" t="s">
        <v>6</v>
      </c>
      <c r="D100" t="s">
        <v>30</v>
      </c>
      <c r="E100">
        <v>15913.245334081899</v>
      </c>
      <c r="F100">
        <v>17004.084032250001</v>
      </c>
      <c r="G100">
        <v>8.2346465524728699E-2</v>
      </c>
      <c r="H100">
        <v>8.9873553619601504E-2</v>
      </c>
      <c r="I100">
        <v>7.8832396111419997E-2</v>
      </c>
      <c r="J100">
        <v>8.9648189781774301E-2</v>
      </c>
      <c r="K100">
        <v>9.5617155229057102E-3</v>
      </c>
      <c r="L100">
        <v>9.1735130006997505E-3</v>
      </c>
      <c r="M100">
        <v>3.6134447230948795E-2</v>
      </c>
      <c r="N100">
        <v>4.0754942039122902E-2</v>
      </c>
      <c r="O100" s="33">
        <v>-8.0423092542390995E-3</v>
      </c>
      <c r="P100" s="33">
        <v>6.0147067211387961E-2</v>
      </c>
      <c r="Q100">
        <v>16563.935030651053</v>
      </c>
      <c r="R100">
        <f>Table_nydc_frldevdb01_flc_fx_carry_view[[#This Row],[atmf]]/(Table_nydc_frldevdb01_flc_fx_carry_view[[#This Row],[atmf_cost_orig]]+1)</f>
        <v>16411.078772347661</v>
      </c>
      <c r="S100">
        <f>Table_nydc_frldevdb01_flc_fx_carry_view[[#This Row],[num_rate]]-Table_nydc_frldevdb01_flc_fx_carry_view[[#This Row],[asset_rate]]</f>
        <v>6.8189376465627061E-2</v>
      </c>
      <c r="T1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1.1884901178174323</v>
      </c>
      <c r="U100" s="95">
        <f>Table_nydc_frldevdb01_flc_fx_carry_view[[#This Row],[atmf_cost_final]]/Table_nydc_frldevdb01_flc_fx_carry_view[[#This Row],[atmf_cost_orig]]</f>
        <v>1.1278695306626054</v>
      </c>
    </row>
    <row r="101" spans="1:21" x14ac:dyDescent="0.25">
      <c r="A101" t="s">
        <v>99</v>
      </c>
      <c r="B101" t="s">
        <v>100</v>
      </c>
      <c r="C101" t="s">
        <v>67</v>
      </c>
      <c r="D101" t="s">
        <v>30</v>
      </c>
      <c r="E101">
        <v>15913.245334081899</v>
      </c>
      <c r="F101">
        <v>18191.654790383302</v>
      </c>
      <c r="G101">
        <v>9.3081116189861299E-2</v>
      </c>
      <c r="H101">
        <v>9.7555529923789894E-2</v>
      </c>
      <c r="I101">
        <v>9.09312403842749E-2</v>
      </c>
      <c r="J101">
        <v>9.9080018037714601E-2</v>
      </c>
      <c r="K101">
        <v>1.0078945266814E-2</v>
      </c>
      <c r="L101">
        <v>1.0118589544162501E-2</v>
      </c>
      <c r="M101">
        <v>5.5847952374815699E-2</v>
      </c>
      <c r="N101">
        <v>6.2655344360803208E-2</v>
      </c>
      <c r="O101" s="33">
        <v>-7.5867820062763269E-3</v>
      </c>
      <c r="P101" s="33">
        <v>6.2812096884506396E-2</v>
      </c>
      <c r="Q101">
        <v>17395.480901361767</v>
      </c>
      <c r="R101">
        <f>Table_nydc_frldevdb01_flc_fx_carry_view[[#This Row],[atmf]]/(Table_nydc_frldevdb01_flc_fx_carry_view[[#This Row],[atmf_cost_orig]]+1)</f>
        <v>17229.426594488905</v>
      </c>
      <c r="S101">
        <f>Table_nydc_frldevdb01_flc_fx_carry_view[[#This Row],[num_rate]]-Table_nydc_frldevdb01_flc_fx_carry_view[[#This Row],[asset_rate]]</f>
        <v>7.0398878890782723E-2</v>
      </c>
      <c r="T1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1.147867479245706</v>
      </c>
      <c r="U101" s="95">
        <f>Table_nydc_frldevdb01_flc_fx_carry_view[[#This Row],[atmf_cost_final]]/Table_nydc_frldevdb01_flc_fx_carry_view[[#This Row],[atmf_cost_orig]]</f>
        <v>1.1218915232612408</v>
      </c>
    </row>
    <row r="102" spans="1:21" x14ac:dyDescent="0.25">
      <c r="A102" t="s">
        <v>99</v>
      </c>
      <c r="B102" t="s">
        <v>101</v>
      </c>
      <c r="C102" t="s">
        <v>30</v>
      </c>
      <c r="D102" t="s">
        <v>30</v>
      </c>
      <c r="E102">
        <v>22.074372808126999</v>
      </c>
      <c r="F102">
        <v>22.0595</v>
      </c>
      <c r="G102">
        <v>7.41666568832441E-2</v>
      </c>
      <c r="H102">
        <v>7.40711596846753E-2</v>
      </c>
      <c r="I102">
        <v>7.6250061284371798E-2</v>
      </c>
      <c r="J102">
        <v>7.5802424521482906E-2</v>
      </c>
      <c r="K102">
        <v>1.51511360989398E-2</v>
      </c>
      <c r="L102">
        <v>1.59206780826554E-3</v>
      </c>
      <c r="M102">
        <v>1.47885971756339E-2</v>
      </c>
      <c r="N102">
        <v>1.26811386978854E-3</v>
      </c>
      <c r="O102" s="33">
        <v>1.2103658790716215E-2</v>
      </c>
      <c r="P102" s="33">
        <v>9.4577758880137249E-3</v>
      </c>
      <c r="Q102">
        <v>22.067500327808897</v>
      </c>
      <c r="R102">
        <f>Table_nydc_frldevdb01_flc_fx_carry_view[[#This Row],[atmf]]/(Table_nydc_frldevdb01_flc_fx_carry_view[[#This Row],[atmf_cost_orig]]+1)</f>
        <v>21.738025103352701</v>
      </c>
      <c r="S102">
        <f>Table_nydc_frldevdb01_flc_fx_carry_view[[#This Row],[num_rate]]-Table_nydc_frldevdb01_flc_fx_carry_view[[#This Row],[asset_rate]]</f>
        <v>-2.6458829027024896E-3</v>
      </c>
      <c r="T1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0.8935700904138707</v>
      </c>
      <c r="U102" s="95">
        <f>Table_nydc_frldevdb01_flc_fx_carry_view[[#This Row],[atmf_cost_final]]/Table_nydc_frldevdb01_flc_fx_carry_view[[#This Row],[atmf_cost_orig]]</f>
        <v>8.5749436185733649E-2</v>
      </c>
    </row>
    <row r="103" spans="1:21" x14ac:dyDescent="0.25">
      <c r="A103" t="s">
        <v>99</v>
      </c>
      <c r="B103" t="s">
        <v>101</v>
      </c>
      <c r="C103" t="s">
        <v>14</v>
      </c>
      <c r="D103" t="s">
        <v>30</v>
      </c>
      <c r="E103">
        <v>22.074372808126999</v>
      </c>
      <c r="F103">
        <v>22.049164999999999</v>
      </c>
      <c r="G103">
        <v>7.88353479690896E-2</v>
      </c>
      <c r="H103">
        <v>7.87350423926301E-2</v>
      </c>
      <c r="I103">
        <v>7.4100715296497893E-2</v>
      </c>
      <c r="J103">
        <v>7.39371934870586E-2</v>
      </c>
      <c r="K103">
        <v>2.2647295352602102E-2</v>
      </c>
      <c r="L103">
        <v>1.50511603576832E-2</v>
      </c>
      <c r="M103">
        <v>2.2034041212020301E-2</v>
      </c>
      <c r="N103">
        <v>1.44396021002672E-2</v>
      </c>
      <c r="O103" s="33">
        <v>1.2896288808895685E-2</v>
      </c>
      <c r="P103" s="33">
        <v>1.0582269849395151E-2</v>
      </c>
      <c r="Q103">
        <v>22.06269503908511</v>
      </c>
      <c r="R103">
        <f>Table_nydc_frldevdb01_flc_fx_carry_view[[#This Row],[atmf]]/(Table_nydc_frldevdb01_flc_fx_carry_view[[#This Row],[atmf_cost_orig]]+1)</f>
        <v>21.573806850750398</v>
      </c>
      <c r="S103">
        <f>Table_nydc_frldevdb01_flc_fx_carry_view[[#This Row],[num_rate]]-Table_nydc_frldevdb01_flc_fx_carry_view[[#This Row],[asset_rate]]</f>
        <v>-2.3140189595005339E-3</v>
      </c>
      <c r="T1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0.99723461603668673</v>
      </c>
      <c r="U103" s="95">
        <f>Table_nydc_frldevdb01_flc_fx_carry_view[[#This Row],[atmf_cost_final]]/Table_nydc_frldevdb01_flc_fx_carry_view[[#This Row],[atmf_cost_orig]]</f>
        <v>0.65533153729375426</v>
      </c>
    </row>
    <row r="104" spans="1:21" x14ac:dyDescent="0.25">
      <c r="A104" t="s">
        <v>99</v>
      </c>
      <c r="B104" t="s">
        <v>101</v>
      </c>
      <c r="C104" t="s">
        <v>8</v>
      </c>
      <c r="D104" t="s">
        <v>30</v>
      </c>
      <c r="E104">
        <v>22.074372808126999</v>
      </c>
      <c r="F104">
        <v>22.039000000000001</v>
      </c>
      <c r="G104">
        <v>8.2265767072462401E-2</v>
      </c>
      <c r="H104">
        <v>8.2134142909709204E-2</v>
      </c>
      <c r="I104">
        <v>7.88353479690896E-2</v>
      </c>
      <c r="J104">
        <v>7.8694680834753394E-2</v>
      </c>
      <c r="K104">
        <v>2.8859992628108098E-2</v>
      </c>
      <c r="L104">
        <v>2.2647295352602102E-2</v>
      </c>
      <c r="M104">
        <v>2.7991197100991499E-2</v>
      </c>
      <c r="N104">
        <v>2.1789413251648598E-2</v>
      </c>
      <c r="O104" s="33">
        <v>1.3467415354228704E-2</v>
      </c>
      <c r="P104" s="33">
        <v>1.1328518766237573E-2</v>
      </c>
      <c r="Q104">
        <v>22.058164034249362</v>
      </c>
      <c r="R104">
        <f>Table_nydc_frldevdb01_flc_fx_carry_view[[#This Row],[atmf]]/(Table_nydc_frldevdb01_flc_fx_carry_view[[#This Row],[atmf_cost_orig]]+1)</f>
        <v>21.438899537419733</v>
      </c>
      <c r="S104">
        <f>Table_nydc_frldevdb01_flc_fx_carry_view[[#This Row],[num_rate]]-Table_nydc_frldevdb01_flc_fx_carry_view[[#This Row],[asset_rate]]</f>
        <v>-2.138896587991131E-3</v>
      </c>
      <c r="T1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0.98743844112628465</v>
      </c>
      <c r="U104" s="95">
        <f>Table_nydc_frldevdb01_flc_fx_carry_view[[#This Row],[atmf_cost_final]]/Table_nydc_frldevdb01_flc_fx_carry_view[[#This Row],[atmf_cost_orig]]</f>
        <v>0.77843806297504792</v>
      </c>
    </row>
    <row r="105" spans="1:21" x14ac:dyDescent="0.25">
      <c r="A105" t="s">
        <v>99</v>
      </c>
      <c r="B105" t="s">
        <v>101</v>
      </c>
      <c r="C105" t="s">
        <v>6</v>
      </c>
      <c r="D105" t="s">
        <v>30</v>
      </c>
      <c r="E105">
        <v>22.074372808126999</v>
      </c>
      <c r="F105">
        <v>22.029150000000001</v>
      </c>
      <c r="G105">
        <v>8.57687745618992E-2</v>
      </c>
      <c r="H105">
        <v>8.5605166534232599E-2</v>
      </c>
      <c r="I105">
        <v>8.2265767072462401E-2</v>
      </c>
      <c r="J105">
        <v>8.2097520863391296E-2</v>
      </c>
      <c r="K105">
        <v>3.4788082838821399E-2</v>
      </c>
      <c r="L105">
        <v>2.8859992628108098E-2</v>
      </c>
      <c r="M105">
        <v>3.3667321187952196E-2</v>
      </c>
      <c r="N105">
        <v>2.77518408503203E-2</v>
      </c>
      <c r="O105" s="33">
        <v>1.3984754401408894E-2</v>
      </c>
      <c r="P105" s="33">
        <v>1.1902292097565326E-2</v>
      </c>
      <c r="Q105">
        <v>22.053867128531024</v>
      </c>
      <c r="R105">
        <f>Table_nydc_frldevdb01_flc_fx_carry_view[[#This Row],[atmf]]/(Table_nydc_frldevdb01_flc_fx_carry_view[[#This Row],[atmf_cost_orig]]+1)</f>
        <v>21.311644035222848</v>
      </c>
      <c r="S105">
        <f>Table_nydc_frldevdb01_flc_fx_carry_view[[#This Row],[num_rate]]-Table_nydc_frldevdb01_flc_fx_carry_view[[#This Row],[asset_rate]]</f>
        <v>-2.0824623038435686E-3</v>
      </c>
      <c r="T1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0.98874883605124564</v>
      </c>
      <c r="U105" s="95">
        <f>Table_nydc_frldevdb01_flc_fx_carry_view[[#This Row],[atmf_cost_final]]/Table_nydc_frldevdb01_flc_fx_carry_view[[#This Row],[atmf_cost_orig]]</f>
        <v>0.82429607913834435</v>
      </c>
    </row>
    <row r="106" spans="1:21" x14ac:dyDescent="0.25">
      <c r="A106" t="s">
        <v>99</v>
      </c>
      <c r="B106" t="s">
        <v>101</v>
      </c>
      <c r="C106" t="s">
        <v>67</v>
      </c>
      <c r="D106" t="s">
        <v>30</v>
      </c>
      <c r="E106">
        <v>22.074372808126999</v>
      </c>
      <c r="F106">
        <v>21.991382999999999</v>
      </c>
      <c r="G106">
        <v>8.7024747799160099E-2</v>
      </c>
      <c r="H106">
        <v>8.6818717035019893E-2</v>
      </c>
      <c r="I106">
        <v>8.6865525716554495E-2</v>
      </c>
      <c r="J106">
        <v>8.6650450034088194E-2</v>
      </c>
      <c r="K106">
        <v>4.9521441629142099E-2</v>
      </c>
      <c r="L106">
        <v>4.6213431665730699E-2</v>
      </c>
      <c r="M106">
        <v>4.7467206856284604E-2</v>
      </c>
      <c r="N106">
        <v>4.4165799452793697E-2</v>
      </c>
      <c r="O106" s="33">
        <v>1.5536242348749507E-2</v>
      </c>
      <c r="P106" s="33">
        <v>1.3602605243865806E-2</v>
      </c>
      <c r="Q106">
        <v>22.036651455697633</v>
      </c>
      <c r="R106">
        <f>Table_nydc_frldevdb01_flc_fx_carry_view[[#This Row],[atmf]]/(Table_nydc_frldevdb01_flc_fx_carry_view[[#This Row],[atmf_cost_orig]]+1)</f>
        <v>20.994817647801813</v>
      </c>
      <c r="S106">
        <f>Table_nydc_frldevdb01_flc_fx_carry_view[[#This Row],[num_rate]]-Table_nydc_frldevdb01_flc_fx_carry_view[[#This Row],[asset_rate]]</f>
        <v>-1.9336371048837009E-3</v>
      </c>
      <c r="T1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0.99678587861147494</v>
      </c>
      <c r="U106" s="95">
        <f>Table_nydc_frldevdb01_flc_fx_carry_view[[#This Row],[atmf_cost_final]]/Table_nydc_frldevdb01_flc_fx_carry_view[[#This Row],[atmf_cost_orig]]</f>
        <v>0.93044866925735692</v>
      </c>
    </row>
    <row r="107" spans="1:21" x14ac:dyDescent="0.25">
      <c r="A107" t="s">
        <v>99</v>
      </c>
      <c r="B107" t="s">
        <v>102</v>
      </c>
      <c r="C107" t="s">
        <v>30</v>
      </c>
      <c r="D107" t="s">
        <v>30</v>
      </c>
      <c r="E107">
        <v>76.977317492378702</v>
      </c>
      <c r="F107">
        <v>78.275655549999996</v>
      </c>
      <c r="G107">
        <v>7.4889971137038297E-2</v>
      </c>
      <c r="H107">
        <v>7.8919919886615494E-2</v>
      </c>
      <c r="I107">
        <v>0.107193397129052</v>
      </c>
      <c r="J107">
        <v>0.118292029748866</v>
      </c>
      <c r="K107">
        <v>8.0464424067116704E-3</v>
      </c>
      <c r="L107">
        <v>2.2385006952036399E-3</v>
      </c>
      <c r="M107">
        <v>1.5840555004867699E-2</v>
      </c>
      <c r="N107">
        <v>1.6874107172171901E-2</v>
      </c>
      <c r="O107" s="33">
        <v>-8.4684865945747843E-3</v>
      </c>
      <c r="P107" s="33">
        <v>6.1292558082304542E-2</v>
      </c>
      <c r="Q107">
        <v>77.670284606248075</v>
      </c>
      <c r="R107">
        <f>Table_nydc_frldevdb01_flc_fx_carry_view[[#This Row],[atmf]]/(Table_nydc_frldevdb01_flc_fx_carry_view[[#This Row],[atmf_cost_orig]]+1)</f>
        <v>77.055060623785508</v>
      </c>
      <c r="S107">
        <f>Table_nydc_frldevdb01_flc_fx_carry_view[[#This Row],[num_rate]]-Table_nydc_frldevdb01_flc_fx_carry_view[[#This Row],[asset_rate]]</f>
        <v>6.9761044676879325E-2</v>
      </c>
      <c r="T1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1.8777771417403988</v>
      </c>
      <c r="U107" s="95">
        <f>Table_nydc_frldevdb01_flc_fx_carry_view[[#This Row],[atmf_cost_final]]/Table_nydc_frldevdb01_flc_fx_carry_view[[#This Row],[atmf_cost_orig]]</f>
        <v>1.0652472193674147</v>
      </c>
    </row>
    <row r="108" spans="1:21" x14ac:dyDescent="0.25">
      <c r="A108" t="s">
        <v>99</v>
      </c>
      <c r="B108" t="s">
        <v>102</v>
      </c>
      <c r="C108" t="s">
        <v>14</v>
      </c>
      <c r="D108" t="s">
        <v>30</v>
      </c>
      <c r="E108">
        <v>76.977317492378702</v>
      </c>
      <c r="F108">
        <v>79.475809562500004</v>
      </c>
      <c r="G108">
        <v>7.7514571669520596E-2</v>
      </c>
      <c r="H108">
        <v>8.2912515496342598E-2</v>
      </c>
      <c r="I108">
        <v>7.4871361864454505E-2</v>
      </c>
      <c r="J108">
        <v>8.3093471426374604E-2</v>
      </c>
      <c r="K108">
        <v>9.3682649881106604E-3</v>
      </c>
      <c r="L108">
        <v>8.0264863914981197E-3</v>
      </c>
      <c r="M108">
        <v>2.3450634469171699E-2</v>
      </c>
      <c r="N108">
        <v>2.5622943725296402E-2</v>
      </c>
      <c r="O108" s="33">
        <v>-8.1842907035617439E-3</v>
      </c>
      <c r="P108" s="33">
        <v>5.8178768398251701E-2</v>
      </c>
      <c r="Q108">
        <v>78.372144072646051</v>
      </c>
      <c r="R108">
        <f>Table_nydc_frldevdb01_flc_fx_carry_view[[#This Row],[atmf]]/(Table_nydc_frldevdb01_flc_fx_carry_view[[#This Row],[atmf_cost_orig]]+1)</f>
        <v>77.654756258684969</v>
      </c>
      <c r="S108">
        <f>Table_nydc_frldevdb01_flc_fx_carry_view[[#This Row],[num_rate]]-Table_nydc_frldevdb01_flc_fx_carry_view[[#This Row],[asset_rate]]</f>
        <v>6.6363059101813449E-2</v>
      </c>
      <c r="T1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1.2495381091557949</v>
      </c>
      <c r="U108" s="95">
        <f>Table_nydc_frldevdb01_flc_fx_carry_view[[#This Row],[atmf_cost_final]]/Table_nydc_frldevdb01_flc_fx_carry_view[[#This Row],[atmf_cost_orig]]</f>
        <v>1.0926332828640704</v>
      </c>
    </row>
    <row r="109" spans="1:21" x14ac:dyDescent="0.25">
      <c r="A109" t="s">
        <v>99</v>
      </c>
      <c r="B109" t="s">
        <v>102</v>
      </c>
      <c r="C109" t="s">
        <v>8</v>
      </c>
      <c r="D109" t="s">
        <v>30</v>
      </c>
      <c r="E109">
        <v>76.977317492378702</v>
      </c>
      <c r="F109">
        <v>80.663409250000001</v>
      </c>
      <c r="G109">
        <v>7.9989523423116299E-2</v>
      </c>
      <c r="H109">
        <v>8.5814449107998694E-2</v>
      </c>
      <c r="I109">
        <v>7.7514571669520596E-2</v>
      </c>
      <c r="J109">
        <v>8.5859746260189398E-2</v>
      </c>
      <c r="K109">
        <v>1.00707057030382E-2</v>
      </c>
      <c r="L109">
        <v>9.3682649881106604E-3</v>
      </c>
      <c r="M109">
        <v>2.9728522143652097E-2</v>
      </c>
      <c r="N109">
        <v>3.2696094649143095E-2</v>
      </c>
      <c r="O109" s="33">
        <v>-8.1181921457474156E-3</v>
      </c>
      <c r="P109" s="33">
        <v>5.6577519967020332E-2</v>
      </c>
      <c r="Q109">
        <v>79.10831256271544</v>
      </c>
      <c r="R109">
        <f>Table_nydc_frldevdb01_flc_fx_carry_view[[#This Row],[atmf]]/(Table_nydc_frldevdb01_flc_fx_carry_view[[#This Row],[atmf_cost_orig]]+1)</f>
        <v>78.334636280713866</v>
      </c>
      <c r="S109">
        <f>Table_nydc_frldevdb01_flc_fx_carry_view[[#This Row],[num_rate]]-Table_nydc_frldevdb01_flc_fx_carry_view[[#This Row],[asset_rate]]</f>
        <v>6.4695712112767742E-2</v>
      </c>
      <c r="T1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1.1866948565475528</v>
      </c>
      <c r="U109" s="95">
        <f>Table_nydc_frldevdb01_flc_fx_carry_view[[#This Row],[atmf_cost_final]]/Table_nydc_frldevdb01_flc_fx_carry_view[[#This Row],[atmf_cost_orig]]</f>
        <v>1.0998224025786179</v>
      </c>
    </row>
    <row r="110" spans="1:21" x14ac:dyDescent="0.25">
      <c r="A110" t="s">
        <v>99</v>
      </c>
      <c r="B110" t="s">
        <v>102</v>
      </c>
      <c r="C110" t="s">
        <v>6</v>
      </c>
      <c r="D110" t="s">
        <v>30</v>
      </c>
      <c r="E110">
        <v>76.977317492378702</v>
      </c>
      <c r="F110">
        <v>81.881523352499997</v>
      </c>
      <c r="G110">
        <v>8.2883941879075898E-2</v>
      </c>
      <c r="H110">
        <v>8.8782389687343394E-2</v>
      </c>
      <c r="I110">
        <v>7.9989523423116299E-2</v>
      </c>
      <c r="J110">
        <v>8.8301176772225404E-2</v>
      </c>
      <c r="K110">
        <v>1.07106304047108E-2</v>
      </c>
      <c r="L110">
        <v>1.00707057030382E-2</v>
      </c>
      <c r="M110">
        <v>3.5696025108257999E-2</v>
      </c>
      <c r="N110">
        <v>3.9011206707266502E-2</v>
      </c>
      <c r="O110" s="33">
        <v>-8.0423092542390995E-3</v>
      </c>
      <c r="P110" s="33">
        <v>5.5959805250570982E-2</v>
      </c>
      <c r="Q110">
        <v>79.885551321618877</v>
      </c>
      <c r="R110">
        <f>Table_nydc_frldevdb01_flc_fx_carry_view[[#This Row],[atmf]]/(Table_nydc_frldevdb01_flc_fx_carry_view[[#This Row],[atmf_cost_orig]]+1)</f>
        <v>79.059416438275093</v>
      </c>
      <c r="S110">
        <f>Table_nydc_frldevdb01_flc_fx_carry_view[[#This Row],[num_rate]]-Table_nydc_frldevdb01_flc_fx_carry_view[[#This Row],[asset_rate]]</f>
        <v>6.4002114504810081E-2</v>
      </c>
      <c r="T1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1.1582967308545096</v>
      </c>
      <c r="U110" s="95">
        <f>Table_nydc_frldevdb01_flc_fx_carry_view[[#This Row],[atmf_cost_final]]/Table_nydc_frldevdb01_flc_fx_carry_view[[#This Row],[atmf_cost_orig]]</f>
        <v>1.0928725702358821</v>
      </c>
    </row>
    <row r="111" spans="1:21" x14ac:dyDescent="0.25">
      <c r="A111" t="s">
        <v>99</v>
      </c>
      <c r="B111" t="s">
        <v>102</v>
      </c>
      <c r="C111" t="s">
        <v>67</v>
      </c>
      <c r="D111" t="s">
        <v>30</v>
      </c>
      <c r="E111">
        <v>76.977317492378702</v>
      </c>
      <c r="F111">
        <v>87.274646520326399</v>
      </c>
      <c r="G111">
        <v>9.6490230791599504E-2</v>
      </c>
      <c r="H111">
        <v>9.8679176384468603E-2</v>
      </c>
      <c r="I111">
        <v>9.4061883788828002E-2</v>
      </c>
      <c r="J111">
        <v>9.8555174972523696E-2</v>
      </c>
      <c r="K111">
        <v>1.2578619398091699E-2</v>
      </c>
      <c r="L111">
        <v>1.24567900244277E-2</v>
      </c>
      <c r="M111">
        <v>5.6490962398676202E-2</v>
      </c>
      <c r="N111">
        <v>6.18824271382288E-2</v>
      </c>
      <c r="O111" s="33">
        <v>-7.5867820062763269E-3</v>
      </c>
      <c r="P111" s="33">
        <v>5.8410685942035578E-2</v>
      </c>
      <c r="Q111">
        <v>83.603424277432396</v>
      </c>
      <c r="R111">
        <f>Table_nydc_frldevdb01_flc_fx_carry_view[[#This Row],[atmf]]/(Table_nydc_frldevdb01_flc_fx_carry_view[[#This Row],[atmf_cost_orig]]+1)</f>
        <v>82.608038900944749</v>
      </c>
      <c r="S111">
        <f>Table_nydc_frldevdb01_flc_fx_carry_view[[#This Row],[num_rate]]-Table_nydc_frldevdb01_flc_fx_carry_view[[#This Row],[asset_rate]]</f>
        <v>6.5997467948311905E-2</v>
      </c>
      <c r="T1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1.1255522647275553</v>
      </c>
      <c r="U111" s="95">
        <f>Table_nydc_frldevdb01_flc_fx_carry_view[[#This Row],[atmf_cost_final]]/Table_nydc_frldevdb01_flc_fx_carry_view[[#This Row],[atmf_cost_orig]]</f>
        <v>1.0954394209378693</v>
      </c>
    </row>
    <row r="112" spans="1:21" x14ac:dyDescent="0.25">
      <c r="A112" t="s">
        <v>99</v>
      </c>
      <c r="B112" t="s">
        <v>103</v>
      </c>
      <c r="C112" t="s">
        <v>30</v>
      </c>
      <c r="D112" t="s">
        <v>30</v>
      </c>
      <c r="E112">
        <v>6.1766372873757804</v>
      </c>
      <c r="F112">
        <v>6.05569517248047</v>
      </c>
      <c r="G112">
        <v>0.14664079468531599</v>
      </c>
      <c r="H112">
        <v>0.15178151853576399</v>
      </c>
      <c r="I112">
        <v>0.13791249481750401</v>
      </c>
      <c r="J112">
        <v>0.17951974974253199</v>
      </c>
      <c r="K112">
        <v>4.0102348130529E-2</v>
      </c>
      <c r="L112">
        <v>2.877958016047E-3</v>
      </c>
      <c r="M112">
        <v>2.9990213844095299E-2</v>
      </c>
      <c r="N112">
        <v>5.94003941106517E-5</v>
      </c>
      <c r="O112" s="33">
        <v>7.0499390646424284E-2</v>
      </c>
      <c r="P112" s="33">
        <v>-6.382421828417713E-3</v>
      </c>
      <c r="Q112">
        <v>6.1175567276149883</v>
      </c>
      <c r="R112">
        <f>Table_nydc_frldevdb01_flc_fx_carry_view[[#This Row],[atmf]]/(Table_nydc_frldevdb01_flc_fx_carry_view[[#This Row],[atmf_cost_orig]]+1)</f>
        <v>5.8793715620652405</v>
      </c>
      <c r="S112">
        <f>Table_nydc_frldevdb01_flc_fx_carry_view[[#This Row],[num_rate]]-Table_nydc_frldevdb01_flc_fx_carry_view[[#This Row],[asset_rate]]</f>
        <v>-7.6881812474841993E-2</v>
      </c>
      <c r="T1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0.27873024053069445</v>
      </c>
      <c r="U112" s="95">
        <f>Table_nydc_frldevdb01_flc_fx_carry_view[[#This Row],[atmf_cost_final]]/Table_nydc_frldevdb01_flc_fx_carry_view[[#This Row],[atmf_cost_orig]]</f>
        <v>1.9806592383584121E-3</v>
      </c>
    </row>
    <row r="113" spans="1:21" x14ac:dyDescent="0.25">
      <c r="A113" t="s">
        <v>99</v>
      </c>
      <c r="B113" t="s">
        <v>103</v>
      </c>
      <c r="C113" t="s">
        <v>14</v>
      </c>
      <c r="D113" t="s">
        <v>30</v>
      </c>
      <c r="E113">
        <v>6.1766372873757804</v>
      </c>
      <c r="F113">
        <v>5.9497835589836603</v>
      </c>
      <c r="G113">
        <v>0.136365359018324</v>
      </c>
      <c r="H113">
        <v>0.14500190404854699</v>
      </c>
      <c r="I113">
        <v>0.14664079468531599</v>
      </c>
      <c r="J113">
        <v>0.157854882072471</v>
      </c>
      <c r="K113">
        <v>5.9013530009505599E-2</v>
      </c>
      <c r="L113">
        <v>4.0102348130529E-2</v>
      </c>
      <c r="M113">
        <v>3.9428434691839799E-2</v>
      </c>
      <c r="N113">
        <v>2.30889127129838E-2</v>
      </c>
      <c r="O113" s="33">
        <v>7.0526169173798142E-2</v>
      </c>
      <c r="P113" s="33">
        <v>-6.245663843008762E-3</v>
      </c>
      <c r="Q113">
        <v>6.0686384209055442</v>
      </c>
      <c r="R113">
        <f>Table_nydc_frldevdb01_flc_fx_carry_view[[#This Row],[atmf]]/(Table_nydc_frldevdb01_flc_fx_carry_view[[#This Row],[atmf_cost_orig]]+1)</f>
        <v>5.7240915876498963</v>
      </c>
      <c r="S113">
        <f>Table_nydc_frldevdb01_flc_fx_carry_view[[#This Row],[num_rate]]-Table_nydc_frldevdb01_flc_fx_carry_view[[#This Row],[asset_rate]]</f>
        <v>-7.6771833016806901E-2</v>
      </c>
      <c r="T1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0.86869301076104766</v>
      </c>
      <c r="U113" s="95">
        <f>Table_nydc_frldevdb01_flc_fx_carry_view[[#This Row],[atmf_cost_final]]/Table_nydc_frldevdb01_flc_fx_carry_view[[#This Row],[atmf_cost_orig]]</f>
        <v>0.58559039671342406</v>
      </c>
    </row>
    <row r="114" spans="1:21" x14ac:dyDescent="0.25">
      <c r="A114" t="s">
        <v>99</v>
      </c>
      <c r="B114" t="s">
        <v>103</v>
      </c>
      <c r="C114" t="s">
        <v>8</v>
      </c>
      <c r="D114" t="s">
        <v>30</v>
      </c>
      <c r="E114">
        <v>6.1766372873757804</v>
      </c>
      <c r="F114">
        <v>5.8404475354355698</v>
      </c>
      <c r="G114">
        <v>0.12885510796524399</v>
      </c>
      <c r="H114">
        <v>0.140863666343883</v>
      </c>
      <c r="I114">
        <v>0.136496034073084</v>
      </c>
      <c r="J114">
        <v>0.14931262330863301</v>
      </c>
      <c r="K114">
        <v>7.6014986239171106E-2</v>
      </c>
      <c r="L114">
        <v>5.8821220514918102E-2</v>
      </c>
      <c r="M114">
        <v>4.6032298114145803E-2</v>
      </c>
      <c r="N114">
        <v>3.17815765136195E-2</v>
      </c>
      <c r="O114" s="33">
        <v>7.0624662241367597E-2</v>
      </c>
      <c r="P114" s="33">
        <v>-6.355706960180325E-3</v>
      </c>
      <c r="Q114">
        <v>6.020972475374073</v>
      </c>
      <c r="R114">
        <f>Table_nydc_frldevdb01_flc_fx_carry_view[[#This Row],[atmf]]/(Table_nydc_frldevdb01_flc_fx_carry_view[[#This Row],[atmf_cost_orig]]+1)</f>
        <v>5.5834294466481609</v>
      </c>
      <c r="S114">
        <f>Table_nydc_frldevdb01_flc_fx_carry_view[[#This Row],[num_rate]]-Table_nydc_frldevdb01_flc_fx_carry_view[[#This Row],[asset_rate]]</f>
        <v>-7.6980369201547924E-2</v>
      </c>
      <c r="T1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0.90184188584244174</v>
      </c>
      <c r="U114" s="95">
        <f>Table_nydc_frldevdb01_flc_fx_carry_view[[#This Row],[atmf_cost_final]]/Table_nydc_frldevdb01_flc_fx_carry_view[[#This Row],[atmf_cost_orig]]</f>
        <v>0.69041907129665914</v>
      </c>
    </row>
    <row r="115" spans="1:21" x14ac:dyDescent="0.25">
      <c r="A115" t="s">
        <v>99</v>
      </c>
      <c r="B115" t="s">
        <v>103</v>
      </c>
      <c r="C115" t="s">
        <v>6</v>
      </c>
      <c r="D115" t="s">
        <v>30</v>
      </c>
      <c r="E115">
        <v>6.1766372873757804</v>
      </c>
      <c r="F115">
        <v>5.7337601838528398</v>
      </c>
      <c r="G115">
        <v>0.121009354838188</v>
      </c>
      <c r="H115">
        <v>0.13663349683996501</v>
      </c>
      <c r="I115">
        <v>0.12885510796524399</v>
      </c>
      <c r="J115">
        <v>0.144648970781073</v>
      </c>
      <c r="K115">
        <v>9.1410944755728599E-2</v>
      </c>
      <c r="L115">
        <v>7.6014986239171106E-2</v>
      </c>
      <c r="M115">
        <v>5.08576530979696E-2</v>
      </c>
      <c r="N115">
        <v>3.8672831693910704E-2</v>
      </c>
      <c r="O115" s="33">
        <v>7.0570991840680497E-2</v>
      </c>
      <c r="P115" s="33">
        <v>-6.4701156025264162E-3</v>
      </c>
      <c r="Q115">
        <v>5.9761111628177783</v>
      </c>
      <c r="R115">
        <f>Table_nydc_frldevdb01_flc_fx_carry_view[[#This Row],[atmf]]/(Table_nydc_frldevdb01_flc_fx_carry_view[[#This Row],[atmf_cost_orig]]+1)</f>
        <v>5.4562672374793006</v>
      </c>
      <c r="S115">
        <f>Table_nydc_frldevdb01_flc_fx_carry_view[[#This Row],[num_rate]]-Table_nydc_frldevdb01_flc_fx_carry_view[[#This Row],[asset_rate]]</f>
        <v>-7.7041107443206913E-2</v>
      </c>
      <c r="T1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0.92081685650579703</v>
      </c>
      <c r="U115" s="95">
        <f>Table_nydc_frldevdb01_flc_fx_carry_view[[#This Row],[atmf_cost_final]]/Table_nydc_frldevdb01_flc_fx_carry_view[[#This Row],[atmf_cost_orig]]</f>
        <v>0.76041321882103619</v>
      </c>
    </row>
    <row r="116" spans="1:21" x14ac:dyDescent="0.25">
      <c r="A116" t="s">
        <v>99</v>
      </c>
      <c r="B116" t="s">
        <v>103</v>
      </c>
      <c r="C116" t="s">
        <v>67</v>
      </c>
      <c r="D116" t="s">
        <v>30</v>
      </c>
      <c r="E116">
        <v>6.1766372873757804</v>
      </c>
      <c r="F116">
        <v>5.3327751973607196</v>
      </c>
      <c r="G116">
        <v>0.158860540540541</v>
      </c>
      <c r="H116">
        <v>0.158860540540541</v>
      </c>
      <c r="I116">
        <v>0.155618108108108</v>
      </c>
      <c r="J116">
        <v>0.155618108108108</v>
      </c>
      <c r="K116">
        <v>0.17108954065756701</v>
      </c>
      <c r="L116">
        <v>0.15340730221148002</v>
      </c>
      <c r="M116">
        <v>7.8297295111931203E-2</v>
      </c>
      <c r="N116">
        <v>6.4301191084232504E-2</v>
      </c>
      <c r="O116" s="33">
        <v>7.0750758212605902E-2</v>
      </c>
      <c r="P116" s="33">
        <v>-7.1726176016070897E-3</v>
      </c>
      <c r="Q116">
        <v>5.87822929332002</v>
      </c>
      <c r="R116">
        <f>Table_nydc_frldevdb01_flc_fx_carry_view[[#This Row],[atmf]]/(Table_nydc_frldevdb01_flc_fx_carry_view[[#This Row],[atmf_cost_orig]]+1)</f>
        <v>4.9455518636047007</v>
      </c>
      <c r="S116">
        <f>Table_nydc_frldevdb01_flc_fx_carry_view[[#This Row],[num_rate]]-Table_nydc_frldevdb01_flc_fx_carry_view[[#This Row],[asset_rate]]</f>
        <v>-7.7923375814212992E-2</v>
      </c>
      <c r="T1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0.960275404515613</v>
      </c>
      <c r="U116" s="95">
        <f>Table_nydc_frldevdb01_flc_fx_carry_view[[#This Row],[atmf_cost_final]]/Table_nydc_frldevdb01_flc_fx_carry_view[[#This Row],[atmf_cost_orig]]</f>
        <v>0.82124409268940468</v>
      </c>
    </row>
    <row r="117" spans="1:21" x14ac:dyDescent="0.25">
      <c r="A117" t="s">
        <v>99</v>
      </c>
      <c r="B117" t="s">
        <v>104</v>
      </c>
      <c r="C117" t="s">
        <v>30</v>
      </c>
      <c r="D117" t="s">
        <v>30</v>
      </c>
      <c r="E117">
        <v>3.5319422421276001</v>
      </c>
      <c r="F117">
        <v>3.52096525641584</v>
      </c>
      <c r="G117">
        <v>6.6211214221954404E-2</v>
      </c>
      <c r="H117">
        <v>6.6100997824574098E-2</v>
      </c>
      <c r="I117">
        <v>7.5125098903232296E-2</v>
      </c>
      <c r="J117">
        <v>7.6044260317147894E-2</v>
      </c>
      <c r="K117">
        <v>1.4852037645796999E-2</v>
      </c>
      <c r="L117">
        <v>1.56837697143582E-3</v>
      </c>
      <c r="M117">
        <v>1.3197477980249899E-2</v>
      </c>
      <c r="N117">
        <v>4.9292329578728695E-4</v>
      </c>
      <c r="O117" s="33">
        <v>1.2103658790716215E-2</v>
      </c>
      <c r="P117" s="33">
        <v>-8.5301278812590926E-4</v>
      </c>
      <c r="Q117">
        <v>3.5268005583681448</v>
      </c>
      <c r="R117">
        <f>Table_nydc_frldevdb01_flc_fx_carry_view[[#This Row],[atmf]]/(Table_nydc_frldevdb01_flc_fx_carry_view[[#This Row],[atmf_cost_orig]]+1)</f>
        <v>3.4751026655086812</v>
      </c>
      <c r="S117">
        <f>Table_nydc_frldevdb01_flc_fx_carry_view[[#This Row],[num_rate]]-Table_nydc_frldevdb01_flc_fx_carry_view[[#This Row],[asset_rate]]</f>
        <v>-1.2956671578842123E-2</v>
      </c>
      <c r="T1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0.64999389145203257</v>
      </c>
      <c r="U117" s="95">
        <f>Table_nydc_frldevdb01_flc_fx_carry_view[[#This Row],[atmf_cost_final]]/Table_nydc_frldevdb01_flc_fx_carry_view[[#This Row],[atmf_cost_orig]]</f>
        <v>3.7349810056508483E-2</v>
      </c>
    </row>
    <row r="118" spans="1:21" x14ac:dyDescent="0.25">
      <c r="A118" t="s">
        <v>99</v>
      </c>
      <c r="B118" t="s">
        <v>104</v>
      </c>
      <c r="C118" t="s">
        <v>14</v>
      </c>
      <c r="D118" t="s">
        <v>30</v>
      </c>
      <c r="E118">
        <v>3.5319422421276001</v>
      </c>
      <c r="F118">
        <v>3.5067982062241501</v>
      </c>
      <c r="G118">
        <v>6.6451924340199101E-2</v>
      </c>
      <c r="H118">
        <v>6.6167430991576695E-2</v>
      </c>
      <c r="I118">
        <v>6.6203285190688396E-2</v>
      </c>
      <c r="J118">
        <v>6.6050752951429606E-2</v>
      </c>
      <c r="K118">
        <v>2.2441701975310101E-2</v>
      </c>
      <c r="L118">
        <v>1.47578496188491E-2</v>
      </c>
      <c r="M118">
        <v>1.8517689386077302E-2</v>
      </c>
      <c r="N118">
        <v>1.11639159664008E-2</v>
      </c>
      <c r="O118" s="33">
        <v>1.2896288808895685E-2</v>
      </c>
      <c r="P118" s="33">
        <v>-1.7422932911592827E-3</v>
      </c>
      <c r="Q118">
        <v>3.5206131364935693</v>
      </c>
      <c r="R118">
        <f>Table_nydc_frldevdb01_flc_fx_carry_view[[#This Row],[atmf]]/(Table_nydc_frldevdb01_flc_fx_carry_view[[#This Row],[atmf_cost_orig]]+1)</f>
        <v>3.4430410416709711</v>
      </c>
      <c r="S118">
        <f>Table_nydc_frldevdb01_flc_fx_carry_view[[#This Row],[num_rate]]-Table_nydc_frldevdb01_flc_fx_carry_view[[#This Row],[asset_rate]]</f>
        <v>-1.4638582100054968E-2</v>
      </c>
      <c r="T1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0.91588229413682043</v>
      </c>
      <c r="U118" s="95">
        <f>Table_nydc_frldevdb01_flc_fx_carry_view[[#This Row],[atmf_cost_final]]/Table_nydc_frldevdb01_flc_fx_carry_view[[#This Row],[atmf_cost_orig]]</f>
        <v>0.60287845495423931</v>
      </c>
    </row>
    <row r="119" spans="1:21" x14ac:dyDescent="0.25">
      <c r="A119" t="s">
        <v>99</v>
      </c>
      <c r="B119" t="s">
        <v>104</v>
      </c>
      <c r="C119" t="s">
        <v>8</v>
      </c>
      <c r="D119" t="s">
        <v>30</v>
      </c>
      <c r="E119">
        <v>3.5319422421276001</v>
      </c>
      <c r="F119">
        <v>3.49117566634244</v>
      </c>
      <c r="G119">
        <v>6.7008530810166403E-2</v>
      </c>
      <c r="H119">
        <v>6.6472662778628899E-2</v>
      </c>
      <c r="I119">
        <v>6.6449284374698103E-2</v>
      </c>
      <c r="J119">
        <v>6.6101807460600195E-2</v>
      </c>
      <c r="K119">
        <v>2.9215962875629099E-2</v>
      </c>
      <c r="L119">
        <v>2.2364784664868798E-2</v>
      </c>
      <c r="M119">
        <v>2.2659136528264599E-2</v>
      </c>
      <c r="N119">
        <v>1.6258021715465198E-2</v>
      </c>
      <c r="O119" s="33">
        <v>1.3467415354228704E-2</v>
      </c>
      <c r="P119" s="33">
        <v>-2.2884869125986565E-3</v>
      </c>
      <c r="Q119">
        <v>3.5142177820864013</v>
      </c>
      <c r="R119">
        <f>Table_nydc_frldevdb01_flc_fx_carry_view[[#This Row],[atmf]]/(Table_nydc_frldevdb01_flc_fx_carry_view[[#This Row],[atmf_cost_orig]]+1)</f>
        <v>3.4138214206879569</v>
      </c>
      <c r="S119">
        <f>Table_nydc_frldevdb01_flc_fx_carry_view[[#This Row],[num_rate]]-Table_nydc_frldevdb01_flc_fx_carry_view[[#This Row],[asset_rate]]</f>
        <v>-1.5755902266827361E-2</v>
      </c>
      <c r="T1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0.93135956724829194</v>
      </c>
      <c r="U119" s="95">
        <f>Table_nydc_frldevdb01_flc_fx_carry_view[[#This Row],[atmf_cost_final]]/Table_nydc_frldevdb01_flc_fx_carry_view[[#This Row],[atmf_cost_orig]]</f>
        <v>0.71750402735714292</v>
      </c>
    </row>
    <row r="120" spans="1:21" x14ac:dyDescent="0.25">
      <c r="A120" t="s">
        <v>99</v>
      </c>
      <c r="B120" t="s">
        <v>104</v>
      </c>
      <c r="C120" t="s">
        <v>6</v>
      </c>
      <c r="D120" t="s">
        <v>30</v>
      </c>
      <c r="E120">
        <v>3.5319422421276001</v>
      </c>
      <c r="F120">
        <v>3.4747347744756101</v>
      </c>
      <c r="G120">
        <v>6.7655520178936501E-2</v>
      </c>
      <c r="H120">
        <v>6.6805029316908293E-2</v>
      </c>
      <c r="I120">
        <v>6.7008530810166403E-2</v>
      </c>
      <c r="J120">
        <v>6.6382496550080897E-2</v>
      </c>
      <c r="K120">
        <v>3.5725209372115201E-2</v>
      </c>
      <c r="L120">
        <v>2.9215962875629099E-2</v>
      </c>
      <c r="M120">
        <v>2.6276625072143199E-2</v>
      </c>
      <c r="N120">
        <v>2.0320689997783001E-2</v>
      </c>
      <c r="O120" s="33">
        <v>1.3984754401408894E-2</v>
      </c>
      <c r="P120" s="33">
        <v>-2.560677412137502E-3</v>
      </c>
      <c r="Q120">
        <v>3.5078792674482187</v>
      </c>
      <c r="R120">
        <f>Table_nydc_frldevdb01_flc_fx_carry_view[[#This Row],[atmf]]/(Table_nydc_frldevdb01_flc_fx_carry_view[[#This Row],[atmf_cost_orig]]+1)</f>
        <v>3.3857682125726583</v>
      </c>
      <c r="S120">
        <f>Table_nydc_frldevdb01_flc_fx_carry_view[[#This Row],[num_rate]]-Table_nydc_frldevdb01_flc_fx_carry_view[[#This Row],[asset_rate]]</f>
        <v>-1.6545431813546396E-2</v>
      </c>
      <c r="T1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0.94143975387640411</v>
      </c>
      <c r="U120" s="95">
        <f>Table_nydc_frldevdb01_flc_fx_carry_view[[#This Row],[atmf_cost_final]]/Table_nydc_frldevdb01_flc_fx_carry_view[[#This Row],[atmf_cost_orig]]</f>
        <v>0.77333713678952254</v>
      </c>
    </row>
    <row r="121" spans="1:21" x14ac:dyDescent="0.25">
      <c r="A121" t="s">
        <v>99</v>
      </c>
      <c r="B121" t="s">
        <v>104</v>
      </c>
      <c r="C121" t="s">
        <v>67</v>
      </c>
      <c r="D121" t="s">
        <v>30</v>
      </c>
      <c r="E121">
        <v>3.5319422421276001</v>
      </c>
      <c r="F121">
        <v>3.4049740000000002</v>
      </c>
      <c r="G121">
        <v>7.2037241047602105E-2</v>
      </c>
      <c r="H121">
        <v>7.0127966418838797E-2</v>
      </c>
      <c r="I121">
        <v>7.1206108452605402E-2</v>
      </c>
      <c r="J121">
        <v>6.9459901976433605E-2</v>
      </c>
      <c r="K121">
        <v>6.07679724716731E-2</v>
      </c>
      <c r="L121">
        <v>5.4624959587284298E-2</v>
      </c>
      <c r="M121">
        <v>3.8350084410925099E-2</v>
      </c>
      <c r="N121">
        <v>3.3019219200855703E-2</v>
      </c>
      <c r="O121" s="33">
        <v>1.5536242348749507E-2</v>
      </c>
      <c r="P121" s="33">
        <v>-2.9957005579915874E-3</v>
      </c>
      <c r="Q121">
        <v>3.4830567769345486</v>
      </c>
      <c r="R121">
        <f>Table_nydc_frldevdb01_flc_fx_carry_view[[#This Row],[atmf]]/(Table_nydc_frldevdb01_flc_fx_carry_view[[#This Row],[atmf_cost_orig]]+1)</f>
        <v>3.2792157973692504</v>
      </c>
      <c r="S121">
        <f>Table_nydc_frldevdb01_flc_fx_carry_view[[#This Row],[num_rate]]-Table_nydc_frldevdb01_flc_fx_carry_view[[#This Row],[asset_rate]]</f>
        <v>-1.8531942906741095E-2</v>
      </c>
      <c r="T1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0.96377233787060368</v>
      </c>
      <c r="U121" s="95">
        <f>Table_nydc_frldevdb01_flc_fx_carry_view[[#This Row],[atmf_cost_final]]/Table_nydc_frldevdb01_flc_fx_carry_view[[#This Row],[atmf_cost_orig]]</f>
        <v>0.86099469422417363</v>
      </c>
    </row>
    <row r="122" spans="1:21" x14ac:dyDescent="0.25">
      <c r="A122" t="s">
        <v>99</v>
      </c>
      <c r="B122" t="s">
        <v>105</v>
      </c>
      <c r="C122" t="s">
        <v>30</v>
      </c>
      <c r="D122" t="s">
        <v>30</v>
      </c>
      <c r="E122">
        <v>35.768099158586601</v>
      </c>
      <c r="F122">
        <v>35.153185680054001</v>
      </c>
      <c r="G122">
        <v>0.144263568341014</v>
      </c>
      <c r="H122">
        <v>0.148986301496597</v>
      </c>
      <c r="I122">
        <v>8.3411011228968907E-2</v>
      </c>
      <c r="J122">
        <v>0.15906810027796101</v>
      </c>
      <c r="K122">
        <v>3.8246306101766797E-2</v>
      </c>
      <c r="L122">
        <v>1.7407901283227E-3</v>
      </c>
      <c r="M122">
        <v>2.9512730739781799E-2</v>
      </c>
      <c r="N122">
        <v>5.5953877416915197E-5</v>
      </c>
      <c r="O122" s="33">
        <v>6.0992798887204241E-2</v>
      </c>
      <c r="P122" s="33">
        <v>-6.382421828417713E-3</v>
      </c>
      <c r="Q122">
        <v>35.462903621386189</v>
      </c>
      <c r="R122">
        <f>Table_nydc_frldevdb01_flc_fx_carry_view[[#This Row],[atmf]]/(Table_nydc_frldevdb01_flc_fx_carry_view[[#This Row],[atmf_cost_orig]]+1)</f>
        <v>34.145459915579494</v>
      </c>
      <c r="S122">
        <f>Table_nydc_frldevdb01_flc_fx_carry_view[[#This Row],[num_rate]]-Table_nydc_frldevdb01_flc_fx_carry_view[[#This Row],[asset_rate]]</f>
        <v>-6.737522071562195E-2</v>
      </c>
      <c r="T1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0.19291483511317056</v>
      </c>
      <c r="U122" s="95">
        <f>Table_nydc_frldevdb01_flc_fx_carry_view[[#This Row],[atmf_cost_final]]/Table_nydc_frldevdb01_flc_fx_carry_view[[#This Row],[atmf_cost_orig]]</f>
        <v>1.8959234206508701E-3</v>
      </c>
    </row>
    <row r="123" spans="1:21" x14ac:dyDescent="0.25">
      <c r="A123" t="s">
        <v>99</v>
      </c>
      <c r="B123" t="s">
        <v>105</v>
      </c>
      <c r="C123" t="s">
        <v>14</v>
      </c>
      <c r="D123" t="s">
        <v>30</v>
      </c>
      <c r="E123">
        <v>35.768099158586601</v>
      </c>
      <c r="F123">
        <v>34.630256820042902</v>
      </c>
      <c r="G123">
        <v>0.141790371477683</v>
      </c>
      <c r="H123">
        <v>0.14947761642999499</v>
      </c>
      <c r="I123">
        <v>0.144263568341014</v>
      </c>
      <c r="J123">
        <v>0.153244356585859</v>
      </c>
      <c r="K123">
        <v>5.73738557741343E-2</v>
      </c>
      <c r="L123">
        <v>3.8246306101766797E-2</v>
      </c>
      <c r="M123">
        <v>4.0855683586847505E-2</v>
      </c>
      <c r="N123">
        <v>2.3375234655057697E-2</v>
      </c>
      <c r="O123" s="33">
        <v>5.9914820148276121E-2</v>
      </c>
      <c r="P123" s="33">
        <v>-6.245663843008762E-3</v>
      </c>
      <c r="Q123">
        <v>35.211892930509364</v>
      </c>
      <c r="R123">
        <f>Table_nydc_frldevdb01_flc_fx_carry_view[[#This Row],[atmf]]/(Table_nydc_frldevdb01_flc_fx_carry_view[[#This Row],[atmf_cost_orig]]+1)</f>
        <v>33.270949437202553</v>
      </c>
      <c r="S123">
        <f>Table_nydc_frldevdb01_flc_fx_carry_view[[#This Row],[num_rate]]-Table_nydc_frldevdb01_flc_fx_carry_view[[#This Row],[asset_rate]]</f>
        <v>-6.616048399128488E-2</v>
      </c>
      <c r="T1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0.90028553269075462</v>
      </c>
      <c r="U123" s="95">
        <f>Table_nydc_frldevdb01_flc_fx_carry_view[[#This Row],[atmf_cost_final]]/Table_nydc_frldevdb01_flc_fx_carry_view[[#This Row],[atmf_cost_orig]]</f>
        <v>0.57214156276124051</v>
      </c>
    </row>
    <row r="124" spans="1:21" x14ac:dyDescent="0.25">
      <c r="A124" t="s">
        <v>99</v>
      </c>
      <c r="B124" t="s">
        <v>105</v>
      </c>
      <c r="C124" t="s">
        <v>8</v>
      </c>
      <c r="D124" t="s">
        <v>30</v>
      </c>
      <c r="E124">
        <v>35.768099158586601</v>
      </c>
      <c r="F124">
        <v>34.068778643113497</v>
      </c>
      <c r="G124">
        <v>0.142954000163968</v>
      </c>
      <c r="H124">
        <v>0.15451212672706999</v>
      </c>
      <c r="I124">
        <v>0.141820273584818</v>
      </c>
      <c r="J124">
        <v>0.154026707374531</v>
      </c>
      <c r="K124">
        <v>7.57881915779125E-2</v>
      </c>
      <c r="L124">
        <v>5.7172292586687698E-2</v>
      </c>
      <c r="M124">
        <v>5.0860446982287505E-2</v>
      </c>
      <c r="N124">
        <v>3.4170862048261599E-2</v>
      </c>
      <c r="O124" s="33">
        <v>6.0332039496974875E-2</v>
      </c>
      <c r="P124" s="33">
        <v>-6.355706960180325E-3</v>
      </c>
      <c r="Q124">
        <v>34.939747751293297</v>
      </c>
      <c r="R124">
        <f>Table_nydc_frldevdb01_flc_fx_carry_view[[#This Row],[atmf]]/(Table_nydc_frldevdb01_flc_fx_carry_view[[#This Row],[atmf_cost_orig]]+1)</f>
        <v>32.419888616939957</v>
      </c>
      <c r="S124">
        <f>Table_nydc_frldevdb01_flc_fx_carry_view[[#This Row],[num_rate]]-Table_nydc_frldevdb01_flc_fx_carry_view[[#This Row],[asset_rate]]</f>
        <v>-6.6687746457155195E-2</v>
      </c>
      <c r="T1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0.92272409363753749</v>
      </c>
      <c r="U124" s="95">
        <f>Table_nydc_frldevdb01_flc_fx_carry_view[[#This Row],[atmf_cost_final]]/Table_nydc_frldevdb01_flc_fx_carry_view[[#This Row],[atmf_cost_orig]]</f>
        <v>0.67185532325663266</v>
      </c>
    </row>
    <row r="125" spans="1:21" x14ac:dyDescent="0.25">
      <c r="A125" t="s">
        <v>99</v>
      </c>
      <c r="B125" t="s">
        <v>105</v>
      </c>
      <c r="C125" t="s">
        <v>6</v>
      </c>
      <c r="D125" t="s">
        <v>30</v>
      </c>
      <c r="E125">
        <v>35.768099158586601</v>
      </c>
      <c r="F125">
        <v>33.490139502063798</v>
      </c>
      <c r="G125">
        <v>0.14398837437557899</v>
      </c>
      <c r="H125">
        <v>0.159986592816206</v>
      </c>
      <c r="I125">
        <v>0.142954000163968</v>
      </c>
      <c r="J125">
        <v>0.15922669735689299</v>
      </c>
      <c r="K125">
        <v>9.3655813028661605E-2</v>
      </c>
      <c r="L125">
        <v>7.57881915779125E-2</v>
      </c>
      <c r="M125">
        <v>6.0052726130629799E-2</v>
      </c>
      <c r="N125">
        <v>4.4244309965262803E-2</v>
      </c>
      <c r="O125" s="33">
        <v>6.1335120974144841E-2</v>
      </c>
      <c r="P125" s="33">
        <v>-6.4701156025264162E-3</v>
      </c>
      <c r="Q125">
        <v>34.654642464208834</v>
      </c>
      <c r="R125">
        <f>Table_nydc_frldevdb01_flc_fx_carry_view[[#This Row],[atmf]]/(Table_nydc_frldevdb01_flc_fx_carry_view[[#This Row],[atmf_cost_orig]]+1)</f>
        <v>31.592899745947943</v>
      </c>
      <c r="S125">
        <f>Table_nydc_frldevdb01_flc_fx_carry_view[[#This Row],[num_rate]]-Table_nydc_frldevdb01_flc_fx_carry_view[[#This Row],[asset_rate]]</f>
        <v>-6.7805236576671257E-2</v>
      </c>
      <c r="T1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0.93871975834747734</v>
      </c>
      <c r="U125" s="95">
        <f>Table_nydc_frldevdb01_flc_fx_carry_view[[#This Row],[atmf_cost_final]]/Table_nydc_frldevdb01_flc_fx_carry_view[[#This Row],[atmf_cost_orig]]</f>
        <v>0.73675772635234393</v>
      </c>
    </row>
    <row r="126" spans="1:21" x14ac:dyDescent="0.25">
      <c r="A126" t="s">
        <v>99</v>
      </c>
      <c r="B126" t="s">
        <v>105</v>
      </c>
      <c r="C126" t="s">
        <v>67</v>
      </c>
      <c r="D126" t="s">
        <v>30</v>
      </c>
      <c r="E126">
        <v>35.768099158586601</v>
      </c>
      <c r="F126">
        <v>30.966119060703601</v>
      </c>
      <c r="G126">
        <v>0.141903928892747</v>
      </c>
      <c r="H126">
        <v>0.17499269198952799</v>
      </c>
      <c r="I126">
        <v>0.14384246024278999</v>
      </c>
      <c r="J126">
        <v>0.176673582159045</v>
      </c>
      <c r="K126">
        <v>0.162286827241193</v>
      </c>
      <c r="L126">
        <v>0.14596905097006899</v>
      </c>
      <c r="M126">
        <v>8.6454462050070305E-2</v>
      </c>
      <c r="N126">
        <v>7.3638402050867302E-2</v>
      </c>
      <c r="O126" s="33">
        <v>6.9098496033960233E-2</v>
      </c>
      <c r="P126" s="33">
        <v>-7.1726176016070897E-3</v>
      </c>
      <c r="Q126">
        <v>33.507036920966783</v>
      </c>
      <c r="R126">
        <f>Table_nydc_frldevdb01_flc_fx_carry_view[[#This Row],[atmf]]/(Table_nydc_frldevdb01_flc_fx_carry_view[[#This Row],[atmf_cost_orig]]+1)</f>
        <v>28.501994462126383</v>
      </c>
      <c r="S126">
        <f>Table_nydc_frldevdb01_flc_fx_carry_view[[#This Row],[num_rate]]-Table_nydc_frldevdb01_flc_fx_carry_view[[#This Row],[asset_rate]]</f>
        <v>-7.6271113635567322E-2</v>
      </c>
      <c r="T1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0.95382293215969816</v>
      </c>
      <c r="U126" s="95">
        <f>Table_nydc_frldevdb01_flc_fx_carry_view[[#This Row],[atmf_cost_final]]/Table_nydc_frldevdb01_flc_fx_carry_view[[#This Row],[atmf_cost_orig]]</f>
        <v>0.8517594153581044</v>
      </c>
    </row>
    <row r="127" spans="1:21" x14ac:dyDescent="0.25">
      <c r="A127" t="s">
        <v>99</v>
      </c>
      <c r="B127" t="s">
        <v>106</v>
      </c>
      <c r="C127" t="s">
        <v>30</v>
      </c>
      <c r="D127" t="s">
        <v>30</v>
      </c>
      <c r="E127">
        <v>7.8358585292355603</v>
      </c>
      <c r="F127">
        <v>7.915154729408</v>
      </c>
      <c r="G127">
        <v>7.0590139659816406E-2</v>
      </c>
      <c r="H127">
        <v>7.1320444790904602E-2</v>
      </c>
      <c r="I127">
        <v>8.5998490161859106E-2</v>
      </c>
      <c r="J127">
        <v>8.8191829359853494E-2</v>
      </c>
      <c r="K127">
        <v>9.642794654376851E-3</v>
      </c>
      <c r="L127">
        <v>4.7520315864874197E-3</v>
      </c>
      <c r="M127">
        <v>1.4315384209643501E-2</v>
      </c>
      <c r="N127">
        <v>1.15348114466148E-2</v>
      </c>
      <c r="O127" s="33">
        <v>-8.4684865945747843E-3</v>
      </c>
      <c r="P127" s="33">
        <v>3.4111271763765237E-2</v>
      </c>
      <c r="Q127">
        <v>7.8783424686760508</v>
      </c>
      <c r="R127">
        <f>Table_nydc_frldevdb01_flc_fx_carry_view[[#This Row],[atmf]]/(Table_nydc_frldevdb01_flc_fx_carry_view[[#This Row],[atmf_cost_orig]]+1)</f>
        <v>7.8034454102019799</v>
      </c>
      <c r="S127">
        <f>Table_nydc_frldevdb01_flc_fx_carry_view[[#This Row],[num_rate]]-Table_nydc_frldevdb01_flc_fx_carry_view[[#This Row],[asset_rate]]</f>
        <v>4.257975835834002E-2</v>
      </c>
      <c r="T1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1.4516104570927391</v>
      </c>
      <c r="U127" s="95">
        <f>Table_nydc_frldevdb01_flc_fx_carry_view[[#This Row],[atmf_cost_final]]/Table_nydc_frldevdb01_flc_fx_carry_view[[#This Row],[atmf_cost_orig]]</f>
        <v>0.80576331572326365</v>
      </c>
    </row>
    <row r="128" spans="1:21" x14ac:dyDescent="0.25">
      <c r="A128" t="s">
        <v>99</v>
      </c>
      <c r="B128" t="s">
        <v>106</v>
      </c>
      <c r="C128" t="s">
        <v>14</v>
      </c>
      <c r="D128" t="s">
        <v>30</v>
      </c>
      <c r="E128">
        <v>7.8358585292355603</v>
      </c>
      <c r="F128">
        <v>8.0053376132150706</v>
      </c>
      <c r="G128">
        <v>7.2342141086141398E-2</v>
      </c>
      <c r="H128">
        <v>7.3608793115182702E-2</v>
      </c>
      <c r="I128">
        <v>7.0579406169353306E-2</v>
      </c>
      <c r="J128">
        <v>7.2675541122876705E-2</v>
      </c>
      <c r="K128">
        <v>1.13669321555811E-2</v>
      </c>
      <c r="L128">
        <v>9.6177688549500401E-3</v>
      </c>
      <c r="M128">
        <v>2.08216646259099E-2</v>
      </c>
      <c r="N128">
        <v>2.10877642018596E-2</v>
      </c>
      <c r="O128" s="33">
        <v>-8.1842907035617439E-3</v>
      </c>
      <c r="P128" s="33">
        <v>3.5340786536701953E-2</v>
      </c>
      <c r="Q128">
        <v>7.9303581980585474</v>
      </c>
      <c r="R128">
        <f>Table_nydc_frldevdb01_flc_fx_carry_view[[#This Row],[atmf]]/(Table_nydc_frldevdb01_flc_fx_carry_view[[#This Row],[atmf_cost_orig]]+1)</f>
        <v>7.8420530153508308</v>
      </c>
      <c r="S128">
        <f>Table_nydc_frldevdb01_flc_fx_carry_view[[#This Row],[num_rate]]-Table_nydc_frldevdb01_flc_fx_carry_view[[#This Row],[asset_rate]]</f>
        <v>4.3525077240263693E-2</v>
      </c>
      <c r="T1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1.2131485880647743</v>
      </c>
      <c r="U128" s="95">
        <f>Table_nydc_frldevdb01_flc_fx_carry_view[[#This Row],[atmf_cost_final]]/Table_nydc_frldevdb01_flc_fx_carry_view[[#This Row],[atmf_cost_orig]]</f>
        <v>1.0127799376625524</v>
      </c>
    </row>
    <row r="129" spans="1:21" x14ac:dyDescent="0.25">
      <c r="A129" t="s">
        <v>99</v>
      </c>
      <c r="B129" t="s">
        <v>106</v>
      </c>
      <c r="C129" t="s">
        <v>8</v>
      </c>
      <c r="D129" t="s">
        <v>30</v>
      </c>
      <c r="E129">
        <v>7.8358585292355603</v>
      </c>
      <c r="F129">
        <v>8.0908639436262799</v>
      </c>
      <c r="G129">
        <v>7.3678961442016799E-2</v>
      </c>
      <c r="H129">
        <v>7.5255395797000302E-2</v>
      </c>
      <c r="I129">
        <v>7.2342141086141398E-2</v>
      </c>
      <c r="J129">
        <v>7.4689814763025705E-2</v>
      </c>
      <c r="K129">
        <v>1.2385627630514E-2</v>
      </c>
      <c r="L129">
        <v>1.13669321555811E-2</v>
      </c>
      <c r="M129">
        <v>2.6071947702769001E-2</v>
      </c>
      <c r="N129">
        <v>2.7034307779657998E-2</v>
      </c>
      <c r="O129" s="33">
        <v>-8.1181921457474156E-3</v>
      </c>
      <c r="P129" s="33">
        <v>3.6013926362322771E-2</v>
      </c>
      <c r="Q129">
        <v>7.9816248709458444</v>
      </c>
      <c r="R129">
        <f>Table_nydc_frldevdb01_flc_fx_carry_view[[#This Row],[atmf]]/(Table_nydc_frldevdb01_flc_fx_carry_view[[#This Row],[atmf_cost_orig]]+1)</f>
        <v>7.8852793527204277</v>
      </c>
      <c r="S129">
        <f>Table_nydc_frldevdb01_flc_fx_carry_view[[#This Row],[num_rate]]-Table_nydc_frldevdb01_flc_fx_carry_view[[#This Row],[asset_rate]]</f>
        <v>4.4132118508070188E-2</v>
      </c>
      <c r="T1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1.1447471300804888</v>
      </c>
      <c r="U129" s="95">
        <f>Table_nydc_frldevdb01_flc_fx_carry_view[[#This Row],[atmf_cost_final]]/Table_nydc_frldevdb01_flc_fx_carry_view[[#This Row],[atmf_cost_orig]]</f>
        <v>1.0369117063236051</v>
      </c>
    </row>
    <row r="130" spans="1:21" x14ac:dyDescent="0.25">
      <c r="A130" t="s">
        <v>99</v>
      </c>
      <c r="B130" t="s">
        <v>106</v>
      </c>
      <c r="C130" t="s">
        <v>6</v>
      </c>
      <c r="D130" t="s">
        <v>30</v>
      </c>
      <c r="E130">
        <v>7.8358585292355603</v>
      </c>
      <c r="F130">
        <v>8.1891444398281408</v>
      </c>
      <c r="G130">
        <v>7.5163150530773506E-2</v>
      </c>
      <c r="H130">
        <v>7.6983652377275599E-2</v>
      </c>
      <c r="I130">
        <v>7.3678961442016799E-2</v>
      </c>
      <c r="J130">
        <v>7.6432284170733097E-2</v>
      </c>
      <c r="K130">
        <v>1.2975563564978599E-2</v>
      </c>
      <c r="L130">
        <v>1.2385627630514E-2</v>
      </c>
      <c r="M130">
        <v>3.1211681503773202E-2</v>
      </c>
      <c r="N130">
        <v>3.31959074873594E-2</v>
      </c>
      <c r="O130" s="33">
        <v>-8.0314468408902804E-3</v>
      </c>
      <c r="P130" s="33">
        <v>3.6622691644696115E-2</v>
      </c>
      <c r="Q130">
        <v>8.0424808112339843</v>
      </c>
      <c r="R130">
        <f>Table_nydc_frldevdb01_flc_fx_carry_view[[#This Row],[atmf]]/(Table_nydc_frldevdb01_flc_fx_carry_view[[#This Row],[atmf_cost_orig]]+1)</f>
        <v>7.9412836246058136</v>
      </c>
      <c r="S130">
        <f>Table_nydc_frldevdb01_flc_fx_carry_view[[#This Row],[num_rate]]-Table_nydc_frldevdb01_flc_fx_carry_view[[#This Row],[asset_rate]]</f>
        <v>4.4654138485586393E-2</v>
      </c>
      <c r="T1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1.1411573409807061</v>
      </c>
      <c r="U130" s="95">
        <f>Table_nydc_frldevdb01_flc_fx_carry_view[[#This Row],[atmf_cost_final]]/Table_nydc_frldevdb01_flc_fx_carry_view[[#This Row],[atmf_cost_orig]]</f>
        <v>1.0635731843972047</v>
      </c>
    </row>
    <row r="131" spans="1:21" x14ac:dyDescent="0.25">
      <c r="A131" t="s">
        <v>99</v>
      </c>
      <c r="B131" t="s">
        <v>106</v>
      </c>
      <c r="C131" t="s">
        <v>67</v>
      </c>
      <c r="D131" t="s">
        <v>30</v>
      </c>
      <c r="E131">
        <v>7.8358585292355603</v>
      </c>
      <c r="F131">
        <v>8.56539794611761</v>
      </c>
      <c r="G131">
        <v>8.6006430708495299E-2</v>
      </c>
      <c r="H131">
        <v>8.7388539080903604E-2</v>
      </c>
      <c r="I131">
        <v>8.4058505856242804E-2</v>
      </c>
      <c r="J131">
        <v>8.6518949659430897E-2</v>
      </c>
      <c r="K131">
        <v>1.6068749013483402E-2</v>
      </c>
      <c r="L131">
        <v>1.55982403716839E-2</v>
      </c>
      <c r="M131">
        <v>5.0173578887354804E-2</v>
      </c>
      <c r="N131">
        <v>5.2771326086712603E-2</v>
      </c>
      <c r="O131" s="33">
        <v>-7.5841386524413698E-3</v>
      </c>
      <c r="P131" s="33">
        <v>3.8357494577231616E-2</v>
      </c>
      <c r="Q131">
        <v>8.2829106863008484</v>
      </c>
      <c r="R131">
        <f>Table_nydc_frldevdb01_flc_fx_carry_view[[#This Row],[atmf]]/(Table_nydc_frldevdb01_flc_fx_carry_view[[#This Row],[atmf_cost_orig]]+1)</f>
        <v>8.1561735300868428</v>
      </c>
      <c r="S131">
        <f>Table_nydc_frldevdb01_flc_fx_carry_view[[#This Row],[num_rate]]-Table_nydc_frldevdb01_flc_fx_carry_view[[#This Row],[asset_rate]]</f>
        <v>4.5941633229672985E-2</v>
      </c>
      <c r="T1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1.0899654345881364</v>
      </c>
      <c r="U131" s="95">
        <f>Table_nydc_frldevdb01_flc_fx_carry_view[[#This Row],[atmf_cost_final]]/Table_nydc_frldevdb01_flc_fx_carry_view[[#This Row],[atmf_cost_orig]]</f>
        <v>1.0517752023468372</v>
      </c>
    </row>
    <row r="132" spans="1:21" x14ac:dyDescent="0.25">
      <c r="A132" t="s">
        <v>99</v>
      </c>
      <c r="B132" t="s">
        <v>5</v>
      </c>
      <c r="C132" t="s">
        <v>14</v>
      </c>
      <c r="D132" t="s">
        <v>14</v>
      </c>
      <c r="E132">
        <v>3.5886566029496798</v>
      </c>
      <c r="F132">
        <v>3.7759686845544</v>
      </c>
      <c r="G132">
        <v>0.112475020617075</v>
      </c>
      <c r="H132">
        <v>0.12228620693741001</v>
      </c>
      <c r="I132">
        <v>0.11331872877396799</v>
      </c>
      <c r="J132">
        <v>0.14265478009221499</v>
      </c>
      <c r="K132">
        <v>1.21349279073693E-2</v>
      </c>
      <c r="L132">
        <v>2.36611965467733E-3</v>
      </c>
      <c r="M132">
        <v>3.42169545966554E-2</v>
      </c>
      <c r="N132">
        <v>5.2192235576191598E-2</v>
      </c>
      <c r="O132" s="33">
        <v>1.2896288808895685E-2</v>
      </c>
      <c r="P132" s="33">
        <v>0.11891565831992398</v>
      </c>
      <c r="Q132">
        <v>3.6943890861533544</v>
      </c>
      <c r="R132">
        <f>Table_nydc_frldevdb01_flc_fx_carry_view[[#This Row],[atmf]]/(Table_nydc_frldevdb01_flc_fx_carry_view[[#This Row],[atmf_cost_orig]]+1)</f>
        <v>3.6510411744574696</v>
      </c>
      <c r="S132">
        <f>Table_nydc_frldevdb01_flc_fx_carry_view[[#This Row],[num_rate]]-Table_nydc_frldevdb01_flc_fx_carry_view[[#This Row],[asset_rate]]</f>
        <v>0.10601936951102831</v>
      </c>
      <c r="T1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2.2564104564591085</v>
      </c>
      <c r="U132" s="95">
        <f>Table_nydc_frldevdb01_flc_fx_carry_view[[#This Row],[atmf_cost_final]]/Table_nydc_frldevdb01_flc_fx_carry_view[[#This Row],[atmf_cost_orig]]</f>
        <v>1.525332578291267</v>
      </c>
    </row>
    <row r="133" spans="1:21" x14ac:dyDescent="0.25">
      <c r="A133" t="s">
        <v>99</v>
      </c>
      <c r="B133" t="s">
        <v>5</v>
      </c>
      <c r="C133" t="s">
        <v>8</v>
      </c>
      <c r="D133" t="s">
        <v>14</v>
      </c>
      <c r="E133">
        <v>3.5886566029496798</v>
      </c>
      <c r="F133">
        <v>3.87027660294968</v>
      </c>
      <c r="G133">
        <v>0.11614985435576899</v>
      </c>
      <c r="H133">
        <v>0.12757304380859399</v>
      </c>
      <c r="I133">
        <v>0.106363425154005</v>
      </c>
      <c r="J133">
        <v>0.13541288247003799</v>
      </c>
      <c r="K133">
        <v>1.25054427526655E-2</v>
      </c>
      <c r="L133">
        <v>1.0567762528722701E-2</v>
      </c>
      <c r="M133">
        <v>4.35507283471923E-2</v>
      </c>
      <c r="N133">
        <v>6.0137827855489698E-2</v>
      </c>
      <c r="O133" s="33">
        <v>1.3467415354228704E-2</v>
      </c>
      <c r="P133" s="33">
        <v>0.11952531987328888</v>
      </c>
      <c r="Q133">
        <v>3.7537406523496979</v>
      </c>
      <c r="R133">
        <f>Table_nydc_frldevdb01_flc_fx_carry_view[[#This Row],[atmf]]/(Table_nydc_frldevdb01_flc_fx_carry_view[[#This Row],[atmf_cost_orig]]+1)</f>
        <v>3.7087575120373333</v>
      </c>
      <c r="S133">
        <f>Table_nydc_frldevdb01_flc_fx_carry_view[[#This Row],[num_rate]]-Table_nydc_frldevdb01_flc_fx_carry_view[[#This Row],[asset_rate]]</f>
        <v>0.10605790451906018</v>
      </c>
      <c r="T1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1.5967018623757181</v>
      </c>
      <c r="U133" s="95">
        <f>Table_nydc_frldevdb01_flc_fx_carry_view[[#This Row],[atmf_cost_final]]/Table_nydc_frldevdb01_flc_fx_carry_view[[#This Row],[atmf_cost_orig]]</f>
        <v>1.3808684754032767</v>
      </c>
    </row>
    <row r="134" spans="1:21" x14ac:dyDescent="0.25">
      <c r="A134" t="s">
        <v>99</v>
      </c>
      <c r="B134" t="s">
        <v>5</v>
      </c>
      <c r="C134" t="s">
        <v>6</v>
      </c>
      <c r="D134" t="s">
        <v>14</v>
      </c>
      <c r="E134">
        <v>3.5886566029496798</v>
      </c>
      <c r="F134">
        <v>3.95971666284525</v>
      </c>
      <c r="G134">
        <v>0.120372018745369</v>
      </c>
      <c r="H134">
        <v>0.132853963954496</v>
      </c>
      <c r="I134">
        <v>0.112544473965265</v>
      </c>
      <c r="J134">
        <v>0.137420458558419</v>
      </c>
      <c r="K134">
        <v>1.3158092563077E-2</v>
      </c>
      <c r="L134">
        <v>1.2147509033641899E-2</v>
      </c>
      <c r="M134">
        <v>5.2229411773032502E-2</v>
      </c>
      <c r="N134">
        <v>6.8075537923686494E-2</v>
      </c>
      <c r="O134" s="33">
        <v>1.3984754401408894E-2</v>
      </c>
      <c r="P134" s="33">
        <v>0.11920808204340472</v>
      </c>
      <c r="Q134">
        <v>3.8108227891960005</v>
      </c>
      <c r="R134">
        <f>Table_nydc_frldevdb01_flc_fx_carry_view[[#This Row],[atmf]]/(Table_nydc_frldevdb01_flc_fx_carry_view[[#This Row],[atmf_cost_orig]]+1)</f>
        <v>3.7631685814341855</v>
      </c>
      <c r="S134">
        <f>Table_nydc_frldevdb01_flc_fx_carry_view[[#This Row],[num_rate]]-Table_nydc_frldevdb01_flc_fx_carry_view[[#This Row],[asset_rate]]</f>
        <v>0.10522332764199582</v>
      </c>
      <c r="T1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1.4314343621086116</v>
      </c>
      <c r="U134" s="95">
        <f>Table_nydc_frldevdb01_flc_fx_carry_view[[#This Row],[atmf_cost_final]]/Table_nydc_frldevdb01_flc_fx_carry_view[[#This Row],[atmf_cost_orig]]</f>
        <v>1.3033946891746497</v>
      </c>
    </row>
    <row r="135" spans="1:21" x14ac:dyDescent="0.25">
      <c r="A135" t="s">
        <v>99</v>
      </c>
      <c r="B135" t="s">
        <v>5</v>
      </c>
      <c r="C135" t="s">
        <v>67</v>
      </c>
      <c r="D135" t="s">
        <v>14</v>
      </c>
      <c r="E135">
        <v>3.5886566029496798</v>
      </c>
      <c r="F135">
        <v>4.3337893360330497</v>
      </c>
      <c r="G135">
        <v>0.13087530364481001</v>
      </c>
      <c r="H135">
        <v>0.145332142915616</v>
      </c>
      <c r="I135">
        <v>0.127835527019517</v>
      </c>
      <c r="J135">
        <v>0.14898693388430301</v>
      </c>
      <c r="K135">
        <v>1.30792643747279E-2</v>
      </c>
      <c r="L135">
        <v>1.3819021865463899E-2</v>
      </c>
      <c r="M135">
        <v>7.9380342774768797E-2</v>
      </c>
      <c r="N135">
        <v>9.7362838856595899E-2</v>
      </c>
      <c r="O135" s="33">
        <v>1.5536242348749507E-2</v>
      </c>
      <c r="P135" s="33">
        <v>0.1227937919638874</v>
      </c>
      <c r="Q135">
        <v>4.0643205036759378</v>
      </c>
      <c r="R135">
        <f>Table_nydc_frldevdb01_flc_fx_carry_view[[#This Row],[atmf]]/(Table_nydc_frldevdb01_flc_fx_carry_view[[#This Row],[atmf_cost_orig]]+1)</f>
        <v>4.0150715779130781</v>
      </c>
      <c r="S135">
        <f>Table_nydc_frldevdb01_flc_fx_carry_view[[#This Row],[num_rate]]-Table_nydc_frldevdb01_flc_fx_carry_view[[#This Row],[asset_rate]]</f>
        <v>0.10725754961513789</v>
      </c>
      <c r="T1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1.2600672418486705</v>
      </c>
      <c r="U135" s="95">
        <f>Table_nydc_frldevdb01_flc_fx_carry_view[[#This Row],[atmf_cost_final]]/Table_nydc_frldevdb01_flc_fx_carry_view[[#This Row],[atmf_cost_orig]]</f>
        <v>1.2265358834850342</v>
      </c>
    </row>
    <row r="136" spans="1:21" x14ac:dyDescent="0.25">
      <c r="A136" t="s">
        <v>99</v>
      </c>
      <c r="B136" t="s">
        <v>4</v>
      </c>
      <c r="C136" t="s">
        <v>14</v>
      </c>
      <c r="D136" t="s">
        <v>14</v>
      </c>
      <c r="E136">
        <v>4.2174159264851303</v>
      </c>
      <c r="F136">
        <v>4.4841542897369298</v>
      </c>
      <c r="G136">
        <v>0.112198739625489</v>
      </c>
      <c r="H136">
        <v>0.121690165284949</v>
      </c>
      <c r="I136">
        <v>0.108471102463226</v>
      </c>
      <c r="J136">
        <v>0.136309074074074</v>
      </c>
      <c r="K136">
        <v>9.70151241372629E-3</v>
      </c>
      <c r="L136">
        <v>2.26518271776786E-3</v>
      </c>
      <c r="M136">
        <v>3.4412673260914801E-2</v>
      </c>
      <c r="N136">
        <v>6.3250677715520495E-2</v>
      </c>
      <c r="O136" s="33">
        <v>-8.1842907035617439E-3</v>
      </c>
      <c r="P136" s="33">
        <v>0.11891565831992398</v>
      </c>
      <c r="Q136">
        <v>4.3760178097695528</v>
      </c>
      <c r="R136">
        <f>Table_nydc_frldevdb01_flc_fx_carry_view[[#This Row],[atmf]]/(Table_nydc_frldevdb01_flc_fx_carry_view[[#This Row],[atmf_cost_orig]]+1)</f>
        <v>4.3349761711647838</v>
      </c>
      <c r="S136">
        <f>Table_nydc_frldevdb01_flc_fx_carry_view[[#This Row],[num_rate]]-Table_nydc_frldevdb01_flc_fx_carry_view[[#This Row],[asset_rate]]</f>
        <v>0.12709994902348573</v>
      </c>
      <c r="T1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2.4679332296398857</v>
      </c>
      <c r="U136" s="95">
        <f>Table_nydc_frldevdb01_flc_fx_carry_view[[#This Row],[atmf_cost_final]]/Table_nydc_frldevdb01_flc_fx_carry_view[[#This Row],[atmf_cost_orig]]</f>
        <v>1.838005354479662</v>
      </c>
    </row>
    <row r="137" spans="1:21" x14ac:dyDescent="0.25">
      <c r="A137" t="s">
        <v>99</v>
      </c>
      <c r="B137" t="s">
        <v>4</v>
      </c>
      <c r="C137" t="s">
        <v>8</v>
      </c>
      <c r="D137" t="s">
        <v>14</v>
      </c>
      <c r="E137">
        <v>4.2174159264851303</v>
      </c>
      <c r="F137">
        <v>4.62075419847445</v>
      </c>
      <c r="G137">
        <v>0.117519590129312</v>
      </c>
      <c r="H137">
        <v>0.127392943042589</v>
      </c>
      <c r="I137">
        <v>0.103878951541096</v>
      </c>
      <c r="J137">
        <v>0.137484932659311</v>
      </c>
      <c r="K137">
        <v>9.7804926992294001E-3</v>
      </c>
      <c r="L137">
        <v>8.6978049809637598E-3</v>
      </c>
      <c r="M137">
        <v>4.41203313440343E-2</v>
      </c>
      <c r="N137">
        <v>6.9831979132778305E-2</v>
      </c>
      <c r="O137" s="33">
        <v>-8.1181921457474156E-3</v>
      </c>
      <c r="P137" s="33">
        <v>0.11952531987328888</v>
      </c>
      <c r="Q137">
        <v>4.4673462491095535</v>
      </c>
      <c r="R137">
        <f>Table_nydc_frldevdb01_flc_fx_carry_view[[#This Row],[atmf]]/(Table_nydc_frldevdb01_flc_fx_carry_view[[#This Row],[atmf_cost_orig]]+1)</f>
        <v>4.4254996859666802</v>
      </c>
      <c r="S137">
        <f>Table_nydc_frldevdb01_flc_fx_carry_view[[#This Row],[num_rate]]-Table_nydc_frldevdb01_flc_fx_carry_view[[#This Row],[asset_rate]]</f>
        <v>0.12764351201903629</v>
      </c>
      <c r="T1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1.7802696973668868</v>
      </c>
      <c r="U137" s="95">
        <f>Table_nydc_frldevdb01_flc_fx_carry_view[[#This Row],[atmf_cost_final]]/Table_nydc_frldevdb01_flc_fx_carry_view[[#This Row],[atmf_cost_orig]]</f>
        <v>1.5827618924312676</v>
      </c>
    </row>
    <row r="138" spans="1:21" x14ac:dyDescent="0.25">
      <c r="A138" t="s">
        <v>99</v>
      </c>
      <c r="B138" t="s">
        <v>4</v>
      </c>
      <c r="C138" t="s">
        <v>6</v>
      </c>
      <c r="D138" t="s">
        <v>14</v>
      </c>
      <c r="E138">
        <v>4.2174159264851303</v>
      </c>
      <c r="F138">
        <v>4.7564798914945197</v>
      </c>
      <c r="G138">
        <v>0.123522727173509</v>
      </c>
      <c r="H138">
        <v>0.13316298361489901</v>
      </c>
      <c r="I138">
        <v>0.11229619757425199</v>
      </c>
      <c r="J138">
        <v>0.139590702292234</v>
      </c>
      <c r="K138">
        <v>1.0254755740630801E-2</v>
      </c>
      <c r="L138">
        <v>9.7120876343794894E-3</v>
      </c>
      <c r="M138">
        <v>5.3517815554258899E-2</v>
      </c>
      <c r="N138">
        <v>7.8053019391282605E-2</v>
      </c>
      <c r="O138" s="33">
        <v>-8.0423092542390995E-3</v>
      </c>
      <c r="P138" s="33">
        <v>0.11920808204340472</v>
      </c>
      <c r="Q138">
        <v>4.5592334998847104</v>
      </c>
      <c r="R138">
        <f>Table_nydc_frldevdb01_flc_fx_carry_view[[#This Row],[atmf]]/(Table_nydc_frldevdb01_flc_fx_carry_view[[#This Row],[atmf_cost_orig]]+1)</f>
        <v>4.5148547288610601</v>
      </c>
      <c r="S138">
        <f>Table_nydc_frldevdb01_flc_fx_carry_view[[#This Row],[num_rate]]-Table_nydc_frldevdb01_flc_fx_carry_view[[#This Row],[asset_rate]]</f>
        <v>0.12725039129764382</v>
      </c>
      <c r="T1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1.5796601546748514</v>
      </c>
      <c r="U138" s="95">
        <f>Table_nydc_frldevdb01_flc_fx_carry_view[[#This Row],[atmf_cost_final]]/Table_nydc_frldevdb01_flc_fx_carry_view[[#This Row],[atmf_cost_orig]]</f>
        <v>1.4584492768048194</v>
      </c>
    </row>
    <row r="139" spans="1:21" x14ac:dyDescent="0.25">
      <c r="A139" t="s">
        <v>99</v>
      </c>
      <c r="B139" t="s">
        <v>4</v>
      </c>
      <c r="C139" t="s">
        <v>67</v>
      </c>
      <c r="D139" t="s">
        <v>14</v>
      </c>
      <c r="E139">
        <v>4.2174159264851303</v>
      </c>
      <c r="F139">
        <v>5.3352249760358701</v>
      </c>
      <c r="G139">
        <v>0.13394012711810099</v>
      </c>
      <c r="H139">
        <v>0.14558658861238999</v>
      </c>
      <c r="I139">
        <v>0.13094427318941401</v>
      </c>
      <c r="J139">
        <v>0.15002668383987799</v>
      </c>
      <c r="K139">
        <v>8.7846716590899501E-3</v>
      </c>
      <c r="L139">
        <v>9.9610152465509205E-3</v>
      </c>
      <c r="M139">
        <v>8.3263470771205397E-2</v>
      </c>
      <c r="N139">
        <v>0.10953504365689899</v>
      </c>
      <c r="O139" s="33">
        <v>-7.5867820062763269E-3</v>
      </c>
      <c r="P139" s="33">
        <v>0.1227937919638874</v>
      </c>
      <c r="Q139">
        <v>4.9654073960738723</v>
      </c>
      <c r="R139">
        <f>Table_nydc_frldevdb01_flc_fx_carry_view[[#This Row],[atmf]]/(Table_nydc_frldevdb01_flc_fx_carry_view[[#This Row],[atmf_cost_orig]]+1)</f>
        <v>4.9251406698294504</v>
      </c>
      <c r="S139">
        <f>Table_nydc_frldevdb01_flc_fx_carry_view[[#This Row],[num_rate]]-Table_nydc_frldevdb01_flc_fx_carry_view[[#This Row],[asset_rate]]</f>
        <v>0.13038057397016373</v>
      </c>
      <c r="T1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1.3369446016504098</v>
      </c>
      <c r="U139" s="95">
        <f>Table_nydc_frldevdb01_flc_fx_carry_view[[#This Row],[atmf_cost_final]]/Table_nydc_frldevdb01_flc_fx_carry_view[[#This Row],[atmf_cost_orig]]</f>
        <v>1.3155233939008337</v>
      </c>
    </row>
    <row r="140" spans="1:21" x14ac:dyDescent="0.25">
      <c r="A140" t="s">
        <v>99</v>
      </c>
      <c r="B140" t="s">
        <v>17</v>
      </c>
      <c r="C140" t="s">
        <v>14</v>
      </c>
      <c r="D140" t="s">
        <v>14</v>
      </c>
      <c r="E140">
        <v>1.17486142142942</v>
      </c>
      <c r="F140">
        <v>1.187225</v>
      </c>
      <c r="G140">
        <v>7.1767158470881207E-2</v>
      </c>
      <c r="H140">
        <v>7.1978763136230695E-2</v>
      </c>
      <c r="I140">
        <v>7.5698141577583797E-2</v>
      </c>
      <c r="J140">
        <v>8.4198992973525802E-2</v>
      </c>
      <c r="K140">
        <v>1.53940588352983E-2</v>
      </c>
      <c r="L140">
        <v>1.5807919005198601E-3</v>
      </c>
      <c r="M140">
        <v>2.03588932272681E-2</v>
      </c>
      <c r="N140">
        <v>1.05370492914075E-2</v>
      </c>
      <c r="O140" s="33">
        <v>-8.1842907035617439E-3</v>
      </c>
      <c r="P140" s="33">
        <v>1.2896288808895685E-2</v>
      </c>
      <c r="Q140">
        <v>1.1813597445111623</v>
      </c>
      <c r="R140">
        <f>Table_nydc_frldevdb01_flc_fx_carry_view[[#This Row],[atmf]]/(Table_nydc_frldevdb01_flc_fx_carry_view[[#This Row],[atmf_cost_orig]]+1)</f>
        <v>1.1635366809465983</v>
      </c>
      <c r="S140">
        <f>Table_nydc_frldevdb01_flc_fx_carry_view[[#This Row],[num_rate]]-Table_nydc_frldevdb01_flc_fx_carry_view[[#This Row],[asset_rate]]</f>
        <v>2.1080579512457429E-2</v>
      </c>
      <c r="T1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1.803938799121604</v>
      </c>
      <c r="U140" s="95">
        <f>Table_nydc_frldevdb01_flc_fx_carry_view[[#This Row],[atmf_cost_final]]/Table_nydc_frldevdb01_flc_fx_carry_view[[#This Row],[atmf_cost_orig]]</f>
        <v>0.51756493704159168</v>
      </c>
    </row>
    <row r="141" spans="1:21" x14ac:dyDescent="0.25">
      <c r="A141" t="s">
        <v>99</v>
      </c>
      <c r="B141" t="s">
        <v>17</v>
      </c>
      <c r="C141" t="s">
        <v>8</v>
      </c>
      <c r="D141" t="s">
        <v>14</v>
      </c>
      <c r="E141">
        <v>1.17486142142942</v>
      </c>
      <c r="F141">
        <v>1.193908</v>
      </c>
      <c r="G141">
        <v>7.35528751496453E-2</v>
      </c>
      <c r="H141">
        <v>7.3581544208761396E-2</v>
      </c>
      <c r="I141">
        <v>7.0750833667700005E-2</v>
      </c>
      <c r="J141">
        <v>7.1994305222681201E-2</v>
      </c>
      <c r="K141">
        <v>1.80596217123998E-2</v>
      </c>
      <c r="L141">
        <v>1.1687838131240601E-2</v>
      </c>
      <c r="M141">
        <v>2.5492245309864402E-2</v>
      </c>
      <c r="N141">
        <v>2.0657208249309299E-2</v>
      </c>
      <c r="O141" s="33">
        <v>-8.1181921457474156E-3</v>
      </c>
      <c r="P141" s="33">
        <v>1.3467415354228704E-2</v>
      </c>
      <c r="Q141">
        <v>1.1850996007421777</v>
      </c>
      <c r="R141">
        <f>Table_nydc_frldevdb01_flc_fx_carry_view[[#This Row],[atmf]]/(Table_nydc_frldevdb01_flc_fx_carry_view[[#This Row],[atmf_cost_orig]]+1)</f>
        <v>1.1642291840434607</v>
      </c>
      <c r="S141">
        <f>Table_nydc_frldevdb01_flc_fx_carry_view[[#This Row],[num_rate]]-Table_nydc_frldevdb01_flc_fx_carry_view[[#This Row],[asset_rate]]</f>
        <v>2.1585607499976119E-2</v>
      </c>
      <c r="T1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1.2067569412674561</v>
      </c>
      <c r="U141" s="95">
        <f>Table_nydc_frldevdb01_flc_fx_carry_view[[#This Row],[atmf_cost_final]]/Table_nydc_frldevdb01_flc_fx_carry_view[[#This Row],[atmf_cost_orig]]</f>
        <v>0.81033302473814839</v>
      </c>
    </row>
    <row r="142" spans="1:21" x14ac:dyDescent="0.25">
      <c r="A142" t="s">
        <v>99</v>
      </c>
      <c r="B142" t="s">
        <v>17</v>
      </c>
      <c r="C142" t="s">
        <v>6</v>
      </c>
      <c r="D142" t="s">
        <v>14</v>
      </c>
      <c r="E142">
        <v>1.17486142142942</v>
      </c>
      <c r="F142">
        <v>1.200917</v>
      </c>
      <c r="G142">
        <v>7.5514479354830799E-2</v>
      </c>
      <c r="H142">
        <v>7.5259828803897699E-2</v>
      </c>
      <c r="I142">
        <v>7.1779036049027495E-2</v>
      </c>
      <c r="J142">
        <v>7.2567217765373504E-2</v>
      </c>
      <c r="K142">
        <v>2.0355866833041497E-2</v>
      </c>
      <c r="L142">
        <v>1.5426131501059401E-2</v>
      </c>
      <c r="M142">
        <v>3.02619135286906E-2</v>
      </c>
      <c r="N142">
        <v>2.6967583971094798E-2</v>
      </c>
      <c r="O142" s="33">
        <v>-8.0423092542390995E-3</v>
      </c>
      <c r="P142" s="33">
        <v>1.3984754401408894E-2</v>
      </c>
      <c r="Q142">
        <v>1.1891373498845037</v>
      </c>
      <c r="R142">
        <f>Table_nydc_frldevdb01_flc_fx_carry_view[[#This Row],[atmf]]/(Table_nydc_frldevdb01_flc_fx_carry_view[[#This Row],[atmf_cost_orig]]+1)</f>
        <v>1.1656424295903636</v>
      </c>
      <c r="S142">
        <f>Table_nydc_frldevdb01_flc_fx_carry_view[[#This Row],[num_rate]]-Table_nydc_frldevdb01_flc_fx_carry_view[[#This Row],[asset_rate]]</f>
        <v>2.2027063655647994E-2</v>
      </c>
      <c r="T1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1.1650916682135761</v>
      </c>
      <c r="U142" s="95">
        <f>Table_nydc_frldevdb01_flc_fx_carry_view[[#This Row],[atmf_cost_final]]/Table_nydc_frldevdb01_flc_fx_carry_view[[#This Row],[atmf_cost_orig]]</f>
        <v>0.89113941673012431</v>
      </c>
    </row>
    <row r="143" spans="1:21" x14ac:dyDescent="0.25">
      <c r="A143" t="s">
        <v>99</v>
      </c>
      <c r="B143" t="s">
        <v>17</v>
      </c>
      <c r="C143" t="s">
        <v>67</v>
      </c>
      <c r="D143" t="s">
        <v>14</v>
      </c>
      <c r="E143">
        <v>1.17486142142942</v>
      </c>
      <c r="F143">
        <v>1.23017013356655</v>
      </c>
      <c r="G143">
        <v>8.1578609925909804E-2</v>
      </c>
      <c r="H143">
        <v>8.02599939729466E-2</v>
      </c>
      <c r="I143">
        <v>7.9531156948065201E-2</v>
      </c>
      <c r="J143">
        <v>7.8765438108262295E-2</v>
      </c>
      <c r="K143">
        <v>2.6412247935539399E-2</v>
      </c>
      <c r="L143">
        <v>2.4125333247407E-2</v>
      </c>
      <c r="M143">
        <v>4.5958487636068697E-2</v>
      </c>
      <c r="N143">
        <v>4.5660469639135101E-2</v>
      </c>
      <c r="O143" s="33">
        <v>-7.5867820062763269E-3</v>
      </c>
      <c r="P143" s="33">
        <v>1.5536242348749507E-2</v>
      </c>
      <c r="Q143">
        <v>1.2065859160324961</v>
      </c>
      <c r="R143">
        <f>Table_nydc_frldevdb01_flc_fx_carry_view[[#This Row],[atmf]]/(Table_nydc_frldevdb01_flc_fx_carry_view[[#This Row],[atmf_cost_orig]]+1)</f>
        <v>1.1761175497000946</v>
      </c>
      <c r="S143">
        <f>Table_nydc_frldevdb01_flc_fx_carry_view[[#This Row],[num_rate]]-Table_nydc_frldevdb01_flc_fx_carry_view[[#This Row],[asset_rate]]</f>
        <v>2.3123024355025834E-2</v>
      </c>
      <c r="T1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1.1017534176225694</v>
      </c>
      <c r="U143" s="95">
        <f>Table_nydc_frldevdb01_flc_fx_carry_view[[#This Row],[atmf_cost_final]]/Table_nydc_frldevdb01_flc_fx_carry_view[[#This Row],[atmf_cost_orig]]</f>
        <v>0.99351549599948741</v>
      </c>
    </row>
    <row r="144" spans="1:21" x14ac:dyDescent="0.25">
      <c r="A144" t="s">
        <v>99</v>
      </c>
      <c r="B144" t="s">
        <v>21</v>
      </c>
      <c r="C144" t="s">
        <v>14</v>
      </c>
      <c r="D144" t="s">
        <v>14</v>
      </c>
      <c r="E144">
        <v>1.3237438555918299</v>
      </c>
      <c r="F144">
        <v>1.331162</v>
      </c>
      <c r="G144">
        <v>8.3776473726676307E-2</v>
      </c>
      <c r="H144">
        <v>8.3366660492478706E-2</v>
      </c>
      <c r="I144">
        <v>0.10124918502234</v>
      </c>
      <c r="J144">
        <v>0.10452675349811801</v>
      </c>
      <c r="K144">
        <v>2.0833198726937001E-2</v>
      </c>
      <c r="L144">
        <v>2.1142475967473599E-3</v>
      </c>
      <c r="M144">
        <v>2.3462908270743901E-2</v>
      </c>
      <c r="N144">
        <v>6.0427102563834394E-3</v>
      </c>
      <c r="O144" s="33">
        <v>1.583533103217159E-3</v>
      </c>
      <c r="P144" s="33">
        <v>1.2896288808895685E-2</v>
      </c>
      <c r="Q144">
        <v>1.3276706119207999</v>
      </c>
      <c r="R144">
        <f>Table_nydc_frldevdb01_flc_fx_carry_view[[#This Row],[atmf]]/(Table_nydc_frldevdb01_flc_fx_carry_view[[#This Row],[atmf_cost_orig]]+1)</f>
        <v>1.3006450837081613</v>
      </c>
      <c r="S144">
        <f>Table_nydc_frldevdb01_flc_fx_carry_view[[#This Row],[num_rate]]-Table_nydc_frldevdb01_flc_fx_carry_view[[#This Row],[asset_rate]]</f>
        <v>1.1312755705678527E-2</v>
      </c>
      <c r="T1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1.4938770210907166</v>
      </c>
      <c r="U144" s="95">
        <f>Table_nydc_frldevdb01_flc_fx_carry_view[[#This Row],[atmf_cost_final]]/Table_nydc_frldevdb01_flc_fx_carry_view[[#This Row],[atmf_cost_orig]]</f>
        <v>0.25754310534121405</v>
      </c>
    </row>
    <row r="145" spans="1:21" x14ac:dyDescent="0.25">
      <c r="A145" t="s">
        <v>99</v>
      </c>
      <c r="B145" t="s">
        <v>21</v>
      </c>
      <c r="C145" t="s">
        <v>8</v>
      </c>
      <c r="D145" t="s">
        <v>14</v>
      </c>
      <c r="E145">
        <v>1.3237438555918299</v>
      </c>
      <c r="F145">
        <v>1.334727</v>
      </c>
      <c r="G145">
        <v>8.5911387551011395E-2</v>
      </c>
      <c r="H145">
        <v>8.5246458493127494E-2</v>
      </c>
      <c r="I145">
        <v>8.1461347157866904E-2</v>
      </c>
      <c r="J145">
        <v>8.1111155683570899E-2</v>
      </c>
      <c r="K145">
        <v>2.5482124035479999E-2</v>
      </c>
      <c r="L145">
        <v>1.4827661875954599E-2</v>
      </c>
      <c r="M145">
        <v>2.93001521440408E-2</v>
      </c>
      <c r="N145">
        <v>1.9067466142263602E-2</v>
      </c>
      <c r="O145" s="33">
        <v>2.3034196632395272E-3</v>
      </c>
      <c r="P145" s="33">
        <v>1.3467415354228704E-2</v>
      </c>
      <c r="Q145">
        <v>1.3296503575602772</v>
      </c>
      <c r="R145">
        <f>Table_nydc_frldevdb01_flc_fx_carry_view[[#This Row],[atmf]]/(Table_nydc_frldevdb01_flc_fx_carry_view[[#This Row],[atmf_cost_orig]]+1)</f>
        <v>1.296732539308143</v>
      </c>
      <c r="S145">
        <f>Table_nydc_frldevdb01_flc_fx_carry_view[[#This Row],[num_rate]]-Table_nydc_frldevdb01_flc_fx_carry_view[[#This Row],[asset_rate]]</f>
        <v>1.1163995690989177E-2</v>
      </c>
      <c r="T1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1.1104696313792173</v>
      </c>
      <c r="U145" s="95">
        <f>Table_nydc_frldevdb01_flc_fx_carry_view[[#This Row],[atmf_cost_final]]/Table_nydc_frldevdb01_flc_fx_carry_view[[#This Row],[atmf_cost_orig]]</f>
        <v>0.65076338336153083</v>
      </c>
    </row>
    <row r="146" spans="1:21" x14ac:dyDescent="0.25">
      <c r="A146" t="s">
        <v>99</v>
      </c>
      <c r="B146" t="s">
        <v>21</v>
      </c>
      <c r="C146" t="s">
        <v>6</v>
      </c>
      <c r="D146" t="s">
        <v>14</v>
      </c>
      <c r="E146">
        <v>1.3237438555918299</v>
      </c>
      <c r="F146">
        <v>1.3382750000000001</v>
      </c>
      <c r="G146">
        <v>8.8147933671345199E-2</v>
      </c>
      <c r="H146">
        <v>8.7198857850676006E-2</v>
      </c>
      <c r="I146">
        <v>8.3803265319263007E-2</v>
      </c>
      <c r="J146">
        <v>8.3062100862155902E-2</v>
      </c>
      <c r="K146">
        <v>2.9714290058969601E-2</v>
      </c>
      <c r="L146">
        <v>2.0891364631466097E-2</v>
      </c>
      <c r="M146">
        <v>3.4673603078372695E-2</v>
      </c>
      <c r="N146">
        <v>2.6254119462381698E-2</v>
      </c>
      <c r="O146" s="33">
        <v>2.9351243182897946E-3</v>
      </c>
      <c r="P146" s="33">
        <v>1.3984754401408894E-2</v>
      </c>
      <c r="Q146">
        <v>1.3316708275274838</v>
      </c>
      <c r="R146">
        <f>Table_nydc_frldevdb01_flc_fx_carry_view[[#This Row],[atmf]]/(Table_nydc_frldevdb01_flc_fx_carry_view[[#This Row],[atmf_cost_orig]]+1)</f>
        <v>1.2934272180312216</v>
      </c>
      <c r="S146">
        <f>Table_nydc_frldevdb01_flc_fx_carry_view[[#This Row],[num_rate]]-Table_nydc_frldevdb01_flc_fx_carry_view[[#This Row],[asset_rate]]</f>
        <v>1.10496300831191E-2</v>
      </c>
      <c r="T1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1.0813503422619342</v>
      </c>
      <c r="U146" s="95">
        <f>Table_nydc_frldevdb01_flc_fx_carry_view[[#This Row],[atmf_cost_final]]/Table_nydc_frldevdb01_flc_fx_carry_view[[#This Row],[atmf_cost_orig]]</f>
        <v>0.75717886609705809</v>
      </c>
    </row>
    <row r="147" spans="1:21" x14ac:dyDescent="0.25">
      <c r="A147" t="s">
        <v>99</v>
      </c>
      <c r="B147" t="s">
        <v>21</v>
      </c>
      <c r="C147" t="s">
        <v>67</v>
      </c>
      <c r="D147" t="s">
        <v>14</v>
      </c>
      <c r="E147">
        <v>1.3237438555918299</v>
      </c>
      <c r="F147">
        <v>1.35220541462196</v>
      </c>
      <c r="G147">
        <v>9.3337915418158196E-2</v>
      </c>
      <c r="H147">
        <v>9.1844453337672993E-2</v>
      </c>
      <c r="I147">
        <v>9.1509377164196104E-2</v>
      </c>
      <c r="J147">
        <v>8.9931400795662905E-2</v>
      </c>
      <c r="K147">
        <v>4.1822101312901497E-2</v>
      </c>
      <c r="L147">
        <v>3.6662765127749505E-2</v>
      </c>
      <c r="M147">
        <v>5.1295899101697302E-2</v>
      </c>
      <c r="N147">
        <v>4.6486548115096303E-2</v>
      </c>
      <c r="O147" s="33">
        <v>4.6956623931462271E-3</v>
      </c>
      <c r="P147" s="33">
        <v>1.5536242348749507E-2</v>
      </c>
      <c r="Q147">
        <v>1.3395151192471775</v>
      </c>
      <c r="R147">
        <f>Table_nydc_frldevdb01_flc_fx_carry_view[[#This Row],[atmf]]/(Table_nydc_frldevdb01_flc_fx_carry_view[[#This Row],[atmf_cost_orig]]+1)</f>
        <v>1.286227232292432</v>
      </c>
      <c r="S147">
        <f>Table_nydc_frldevdb01_flc_fx_carry_view[[#This Row],[num_rate]]-Table_nydc_frldevdb01_flc_fx_carry_view[[#This Row],[asset_rate]]</f>
        <v>1.084057995560328E-2</v>
      </c>
      <c r="T1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1.0369424391731163</v>
      </c>
      <c r="U147" s="95">
        <f>Table_nydc_frldevdb01_flc_fx_carry_view[[#This Row],[atmf_cost_final]]/Table_nydc_frldevdb01_flc_fx_carry_view[[#This Row],[atmf_cost_orig]]</f>
        <v>0.90624297320403402</v>
      </c>
    </row>
    <row r="148" spans="1:21" x14ac:dyDescent="0.25">
      <c r="A148" t="s">
        <v>99</v>
      </c>
      <c r="B148" t="s">
        <v>20</v>
      </c>
      <c r="C148" t="s">
        <v>14</v>
      </c>
      <c r="D148" t="s">
        <v>14</v>
      </c>
      <c r="E148">
        <v>3.1607809853294402</v>
      </c>
      <c r="F148">
        <v>3.2337039999999999</v>
      </c>
      <c r="G148">
        <v>0.11243753823112899</v>
      </c>
      <c r="H148">
        <v>0.118250394156976</v>
      </c>
      <c r="I148">
        <v>0.12541831706149201</v>
      </c>
      <c r="J148">
        <v>0.15822171623302</v>
      </c>
      <c r="K148">
        <v>2.1178327035603402E-2</v>
      </c>
      <c r="L148">
        <v>2.61867644144272E-3</v>
      </c>
      <c r="M148">
        <v>3.3087081855455801E-2</v>
      </c>
      <c r="N148">
        <v>2.3076399937181399E-2</v>
      </c>
      <c r="O148" s="33">
        <v>1.2896288808895685E-2</v>
      </c>
      <c r="P148" s="33">
        <v>5.9914820148276121E-2</v>
      </c>
      <c r="Q148">
        <v>3.1956478136960955</v>
      </c>
      <c r="R148">
        <f>Table_nydc_frldevdb01_flc_fx_carry_view[[#This Row],[atmf]]/(Table_nydc_frldevdb01_flc_fx_carry_view[[#This Row],[atmf_cost_orig]]+1)</f>
        <v>3.1301369040373337</v>
      </c>
      <c r="S148">
        <f>Table_nydc_frldevdb01_flc_fx_carry_view[[#This Row],[num_rate]]-Table_nydc_frldevdb01_flc_fx_carry_view[[#This Row],[asset_rate]]</f>
        <v>4.7018531339380436E-2</v>
      </c>
      <c r="T1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1.7178725908131713</v>
      </c>
      <c r="U148" s="95">
        <f>Table_nydc_frldevdb01_flc_fx_carry_view[[#This Row],[atmf_cost_final]]/Table_nydc_frldevdb01_flc_fx_carry_view[[#This Row],[atmf_cost_orig]]</f>
        <v>0.69744439953915982</v>
      </c>
    </row>
    <row r="149" spans="1:21" x14ac:dyDescent="0.25">
      <c r="A149" t="s">
        <v>99</v>
      </c>
      <c r="B149" t="s">
        <v>20</v>
      </c>
      <c r="C149" t="s">
        <v>8</v>
      </c>
      <c r="D149" t="s">
        <v>14</v>
      </c>
      <c r="E149">
        <v>3.1607809853294402</v>
      </c>
      <c r="F149">
        <v>3.269765</v>
      </c>
      <c r="G149">
        <v>0.117593484814626</v>
      </c>
      <c r="H149">
        <v>0.12466285287554001</v>
      </c>
      <c r="I149">
        <v>0.10764260494137699</v>
      </c>
      <c r="J149">
        <v>0.11843241019262001</v>
      </c>
      <c r="K149">
        <v>2.5082550947118899E-2</v>
      </c>
      <c r="L149">
        <v>1.54162615702855E-2</v>
      </c>
      <c r="M149">
        <v>4.2480282494476995E-2</v>
      </c>
      <c r="N149">
        <v>3.6010101989415101E-2</v>
      </c>
      <c r="O149" s="33">
        <v>1.3467415354228704E-2</v>
      </c>
      <c r="P149" s="33">
        <v>6.0332039496974875E-2</v>
      </c>
      <c r="Q149">
        <v>3.2138512782282511</v>
      </c>
      <c r="R149">
        <f>Table_nydc_frldevdb01_flc_fx_carry_view[[#This Row],[atmf]]/(Table_nydc_frldevdb01_flc_fx_carry_view[[#This Row],[atmf_cost_orig]]+1)</f>
        <v>3.1365245510217341</v>
      </c>
      <c r="S149">
        <f>Table_nydc_frldevdb01_flc_fx_carry_view[[#This Row],[num_rate]]-Table_nydc_frldevdb01_flc_fx_carry_view[[#This Row],[asset_rate]]</f>
        <v>4.686462414274617E-2</v>
      </c>
      <c r="T1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1.1837083681324445</v>
      </c>
      <c r="U149" s="95">
        <f>Table_nydc_frldevdb01_flc_fx_carry_view[[#This Row],[atmf_cost_final]]/Table_nydc_frldevdb01_flc_fx_carry_view[[#This Row],[atmf_cost_orig]]</f>
        <v>0.84768979570926573</v>
      </c>
    </row>
    <row r="150" spans="1:21" x14ac:dyDescent="0.25">
      <c r="A150" t="s">
        <v>99</v>
      </c>
      <c r="B150" t="s">
        <v>20</v>
      </c>
      <c r="C150" t="s">
        <v>6</v>
      </c>
      <c r="D150" t="s">
        <v>14</v>
      </c>
      <c r="E150">
        <v>3.1607809853294402</v>
      </c>
      <c r="F150">
        <v>3.307693</v>
      </c>
      <c r="G150">
        <v>0.12312154120096</v>
      </c>
      <c r="H150">
        <v>0.13125638997137301</v>
      </c>
      <c r="I150">
        <v>0.112489185967099</v>
      </c>
      <c r="J150">
        <v>0.124086771708417</v>
      </c>
      <c r="K150">
        <v>2.8613312515589299E-2</v>
      </c>
      <c r="L150">
        <v>2.1225054854273201E-2</v>
      </c>
      <c r="M150">
        <v>5.1600031654739004E-2</v>
      </c>
      <c r="N150">
        <v>4.7659797618840802E-2</v>
      </c>
      <c r="O150" s="33">
        <v>1.3984754401408894E-2</v>
      </c>
      <c r="P150" s="33">
        <v>6.1335120974144841E-2</v>
      </c>
      <c r="Q150">
        <v>3.23336846717174</v>
      </c>
      <c r="R150">
        <f>Table_nydc_frldevdb01_flc_fx_carry_view[[#This Row],[atmf]]/(Table_nydc_frldevdb01_flc_fx_carry_view[[#This Row],[atmf_cost_orig]]+1)</f>
        <v>3.1453907383353723</v>
      </c>
      <c r="S150">
        <f>Table_nydc_frldevdb01_flc_fx_carry_view[[#This Row],[num_rate]]-Table_nydc_frldevdb01_flc_fx_carry_view[[#This Row],[asset_rate]]</f>
        <v>4.7350366572735947E-2</v>
      </c>
      <c r="T1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1.1500006853759923</v>
      </c>
      <c r="U150" s="95">
        <f>Table_nydc_frldevdb01_flc_fx_carry_view[[#This Row],[atmf_cost_final]]/Table_nydc_frldevdb01_flc_fx_carry_view[[#This Row],[atmf_cost_orig]]</f>
        <v>0.92363892211805787</v>
      </c>
    </row>
    <row r="151" spans="1:21" x14ac:dyDescent="0.25">
      <c r="A151" t="s">
        <v>99</v>
      </c>
      <c r="B151" t="s">
        <v>20</v>
      </c>
      <c r="C151" t="s">
        <v>67</v>
      </c>
      <c r="D151" t="s">
        <v>14</v>
      </c>
      <c r="E151">
        <v>3.1607809853294402</v>
      </c>
      <c r="F151">
        <v>3.4895909999999999</v>
      </c>
      <c r="G151">
        <v>0.129481427735262</v>
      </c>
      <c r="H151">
        <v>0.14206781807343299</v>
      </c>
      <c r="I151">
        <v>0.128748819907721</v>
      </c>
      <c r="J151">
        <v>0.14307480760664101</v>
      </c>
      <c r="K151">
        <v>3.1296053323704297E-2</v>
      </c>
      <c r="L151">
        <v>3.12470456145819E-2</v>
      </c>
      <c r="M151">
        <v>7.7592327713915304E-2</v>
      </c>
      <c r="N151">
        <v>8.3063463595794113E-2</v>
      </c>
      <c r="O151" s="33">
        <v>1.5536242348749507E-2</v>
      </c>
      <c r="P151" s="33">
        <v>6.9098496033960233E-2</v>
      </c>
      <c r="Q151">
        <v>3.3351843884121237</v>
      </c>
      <c r="R151">
        <f>Table_nydc_frldevdb01_flc_fx_carry_view[[#This Row],[atmf]]/(Table_nydc_frldevdb01_flc_fx_carry_view[[#This Row],[atmf_cost_orig]]+1)</f>
        <v>3.2383220539469493</v>
      </c>
      <c r="S151">
        <f>Table_nydc_frldevdb01_flc_fx_carry_view[[#This Row],[num_rate]]-Table_nydc_frldevdb01_flc_fx_carry_view[[#This Row],[asset_rate]]</f>
        <v>5.3562253685210726E-2</v>
      </c>
      <c r="T1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1.1192351579842976</v>
      </c>
      <c r="U151" s="95">
        <f>Table_nydc_frldevdb01_flc_fx_carry_view[[#This Row],[atmf_cost_final]]/Table_nydc_frldevdb01_flc_fx_carry_view[[#This Row],[atmf_cost_orig]]</f>
        <v>1.0705112998033905</v>
      </c>
    </row>
    <row r="152" spans="1:21" x14ac:dyDescent="0.25">
      <c r="A152" t="s">
        <v>99</v>
      </c>
      <c r="B152" t="s">
        <v>7</v>
      </c>
      <c r="C152" t="s">
        <v>14</v>
      </c>
      <c r="D152" t="s">
        <v>14</v>
      </c>
      <c r="E152">
        <v>65.520338048655105</v>
      </c>
      <c r="F152">
        <v>66.942499999999995</v>
      </c>
      <c r="G152">
        <v>6.1148536011623802E-2</v>
      </c>
      <c r="H152">
        <v>6.5523541629886203E-2</v>
      </c>
      <c r="I152">
        <v>6.0489645725194101E-2</v>
      </c>
      <c r="J152">
        <v>8.0596215690613607E-2</v>
      </c>
      <c r="K152">
        <v>8.4291593040921389E-3</v>
      </c>
      <c r="L152">
        <v>1.26299756042514E-3</v>
      </c>
      <c r="M152">
        <v>1.8337522110267498E-2</v>
      </c>
      <c r="N152">
        <v>2.1703558543743302E-2</v>
      </c>
      <c r="O152" s="33">
        <v>1.2896288808895685E-2</v>
      </c>
      <c r="P152" s="33">
        <v>5.8178768398251701E-2</v>
      </c>
      <c r="Q152">
        <v>66.285717066438238</v>
      </c>
      <c r="R152">
        <f>Table_nydc_frldevdb01_flc_fx_carry_view[[#This Row],[atmf]]/(Table_nydc_frldevdb01_flc_fx_carry_view[[#This Row],[atmf_cost_orig]]+1)</f>
        <v>65.737045475136028</v>
      </c>
      <c r="S152">
        <f>Table_nydc_frldevdb01_flc_fx_carry_view[[#This Row],[num_rate]]-Table_nydc_frldevdb01_flc_fx_carry_view[[#This Row],[asset_rate]]</f>
        <v>4.5282479589356016E-2</v>
      </c>
      <c r="T1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2.0629604893533613</v>
      </c>
      <c r="U152" s="95">
        <f>Table_nydc_frldevdb01_flc_fx_carry_view[[#This Row],[atmf_cost_final]]/Table_nydc_frldevdb01_flc_fx_carry_view[[#This Row],[atmf_cost_orig]]</f>
        <v>1.1835600477117407</v>
      </c>
    </row>
    <row r="153" spans="1:21" x14ac:dyDescent="0.25">
      <c r="A153" t="s">
        <v>99</v>
      </c>
      <c r="B153" t="s">
        <v>7</v>
      </c>
      <c r="C153" t="s">
        <v>8</v>
      </c>
      <c r="D153" t="s">
        <v>14</v>
      </c>
      <c r="E153">
        <v>65.520338048655105</v>
      </c>
      <c r="F153">
        <v>67.569285913571903</v>
      </c>
      <c r="G153">
        <v>6.4704800807178706E-2</v>
      </c>
      <c r="H153">
        <v>6.9633328235335801E-2</v>
      </c>
      <c r="I153">
        <v>5.7385728229050699E-2</v>
      </c>
      <c r="J153">
        <v>6.8481364792240401E-2</v>
      </c>
      <c r="K153">
        <v>9.9652923468237301E-3</v>
      </c>
      <c r="L153">
        <v>6.54531756597981E-3</v>
      </c>
      <c r="M153">
        <v>2.3778830559228602E-2</v>
      </c>
      <c r="N153">
        <v>2.5600132349710598E-2</v>
      </c>
      <c r="O153" s="33">
        <v>1.3467415354228704E-2</v>
      </c>
      <c r="P153" s="33">
        <v>5.6577519967020332E-2</v>
      </c>
      <c r="Q153">
        <v>66.648632481977572</v>
      </c>
      <c r="R153">
        <f>Table_nydc_frldevdb01_flc_fx_carry_view[[#This Row],[atmf]]/(Table_nydc_frldevdb01_flc_fx_carry_view[[#This Row],[atmf_cost_orig]]+1)</f>
        <v>65.999885811921786</v>
      </c>
      <c r="S153">
        <f>Table_nydc_frldevdb01_flc_fx_carry_view[[#This Row],[num_rate]]-Table_nydc_frldevdb01_flc_fx_carry_view[[#This Row],[asset_rate]]</f>
        <v>4.3110104612791626E-2</v>
      </c>
      <c r="T1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1.3794304175174417</v>
      </c>
      <c r="U153" s="95">
        <f>Table_nydc_frldevdb01_flc_fx_carry_view[[#This Row],[atmf_cost_final]]/Table_nydc_frldevdb01_flc_fx_carry_view[[#This Row],[atmf_cost_orig]]</f>
        <v>1.0765934130337267</v>
      </c>
    </row>
    <row r="154" spans="1:21" x14ac:dyDescent="0.25">
      <c r="A154" t="s">
        <v>99</v>
      </c>
      <c r="B154" t="s">
        <v>7</v>
      </c>
      <c r="C154" t="s">
        <v>6</v>
      </c>
      <c r="D154" t="s">
        <v>14</v>
      </c>
      <c r="E154">
        <v>65.520338048655105</v>
      </c>
      <c r="F154">
        <v>68.182500000000005</v>
      </c>
      <c r="G154">
        <v>6.6682877473428104E-2</v>
      </c>
      <c r="H154">
        <v>7.1981886337979903E-2</v>
      </c>
      <c r="I154">
        <v>6.1193300258671902E-2</v>
      </c>
      <c r="J154">
        <v>7.04499675689918E-2</v>
      </c>
      <c r="K154">
        <v>1.0917984628125899E-2</v>
      </c>
      <c r="L154">
        <v>8.449269039985741E-3</v>
      </c>
      <c r="M154">
        <v>2.8312006523091401E-2</v>
      </c>
      <c r="N154">
        <v>3.0421366580743802E-2</v>
      </c>
      <c r="O154" s="33">
        <v>1.3984754401408894E-2</v>
      </c>
      <c r="P154" s="33">
        <v>5.5959805250570982E-2</v>
      </c>
      <c r="Q154">
        <v>67.016808171337061</v>
      </c>
      <c r="R154">
        <f>Table_nydc_frldevdb01_flc_fx_carry_view[[#This Row],[atmf]]/(Table_nydc_frldevdb01_flc_fx_carry_view[[#This Row],[atmf_cost_orig]]+1)</f>
        <v>66.305264907425666</v>
      </c>
      <c r="S154">
        <f>Table_nydc_frldevdb01_flc_fx_carry_view[[#This Row],[num_rate]]-Table_nydc_frldevdb01_flc_fx_carry_view[[#This Row],[asset_rate]]</f>
        <v>4.1975050849162088E-2</v>
      </c>
      <c r="T1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1.2631982225524063</v>
      </c>
      <c r="U154" s="95">
        <f>Table_nydc_frldevdb01_flc_fx_carry_view[[#This Row],[atmf_cost_final]]/Table_nydc_frldevdb01_flc_fx_carry_view[[#This Row],[atmf_cost_orig]]</f>
        <v>1.0745040820731655</v>
      </c>
    </row>
    <row r="155" spans="1:21" x14ac:dyDescent="0.25">
      <c r="A155" t="s">
        <v>99</v>
      </c>
      <c r="B155" t="s">
        <v>7</v>
      </c>
      <c r="C155" t="s">
        <v>67</v>
      </c>
      <c r="D155" t="s">
        <v>14</v>
      </c>
      <c r="E155">
        <v>65.520338048655105</v>
      </c>
      <c r="F155">
        <v>70.940808117362806</v>
      </c>
      <c r="G155">
        <v>7.2119032854882595E-2</v>
      </c>
      <c r="H155">
        <v>7.5069956514486197E-2</v>
      </c>
      <c r="I155">
        <v>6.9349067170338605E-2</v>
      </c>
      <c r="J155">
        <v>7.6495870258282403E-2</v>
      </c>
      <c r="K155">
        <v>1.1837735239840901E-2</v>
      </c>
      <c r="L155">
        <v>1.1409168339895599E-2</v>
      </c>
      <c r="M155">
        <v>4.1048242250578203E-2</v>
      </c>
      <c r="N155">
        <v>4.7359660977078305E-2</v>
      </c>
      <c r="O155" s="33">
        <v>1.5536242348749507E-2</v>
      </c>
      <c r="P155" s="33">
        <v>5.8410685942035578E-2</v>
      </c>
      <c r="Q155">
        <v>68.927403708114994</v>
      </c>
      <c r="R155">
        <f>Table_nydc_frldevdb01_flc_fx_carry_view[[#This Row],[atmf]]/(Table_nydc_frldevdb01_flc_fx_carry_view[[#This Row],[atmf_cost_orig]]+1)</f>
        <v>68.143631810952613</v>
      </c>
      <c r="S155">
        <f>Table_nydc_frldevdb01_flc_fx_carry_view[[#This Row],[num_rate]]-Table_nydc_frldevdb01_flc_fx_carry_view[[#This Row],[asset_rate]]</f>
        <v>4.2874443593286071E-2</v>
      </c>
      <c r="T1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1.2307383991646532</v>
      </c>
      <c r="U155" s="95">
        <f>Table_nydc_frldevdb01_flc_fx_carry_view[[#This Row],[atmf_cost_final]]/Table_nydc_frldevdb01_flc_fx_carry_view[[#This Row],[atmf_cost_orig]]</f>
        <v>1.1537561264614491</v>
      </c>
    </row>
    <row r="156" spans="1:21" x14ac:dyDescent="0.25">
      <c r="A156" t="s">
        <v>99</v>
      </c>
      <c r="B156" t="s">
        <v>19</v>
      </c>
      <c r="C156" t="s">
        <v>14</v>
      </c>
      <c r="D156" t="s">
        <v>14</v>
      </c>
      <c r="E156">
        <v>13.7430274587095</v>
      </c>
      <c r="F156">
        <v>14.140700000000001</v>
      </c>
      <c r="G156">
        <v>0.16274875544797099</v>
      </c>
      <c r="H156">
        <v>0.167477844747836</v>
      </c>
      <c r="I156">
        <v>0.16525479185446201</v>
      </c>
      <c r="J156">
        <v>0.19205500552374999</v>
      </c>
      <c r="K156">
        <v>3.2289661315480701E-2</v>
      </c>
      <c r="L156">
        <v>3.4504390457249299E-3</v>
      </c>
      <c r="M156">
        <v>4.6847493734406803E-2</v>
      </c>
      <c r="N156">
        <v>2.8940350718763198E-2</v>
      </c>
      <c r="O156" s="33">
        <v>1.2896288808895685E-2</v>
      </c>
      <c r="P156" s="33">
        <v>7.167602803050703E-2</v>
      </c>
      <c r="Q156">
        <v>13.937795902955578</v>
      </c>
      <c r="R156">
        <f>Table_nydc_frldevdb01_flc_fx_carry_view[[#This Row],[atmf]]/(Table_nydc_frldevdb01_flc_fx_carry_view[[#This Row],[atmf_cost_orig]]+1)</f>
        <v>13.507889243309021</v>
      </c>
      <c r="S156">
        <f>Table_nydc_frldevdb01_flc_fx_carry_view[[#This Row],[num_rate]]-Table_nydc_frldevdb01_flc_fx_carry_view[[#This Row],[asset_rate]]</f>
        <v>5.8779739221611345E-2</v>
      </c>
      <c r="T1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1.7509414134964056</v>
      </c>
      <c r="U156" s="95">
        <f>Table_nydc_frldevdb01_flc_fx_carry_view[[#This Row],[atmf_cost_final]]/Table_nydc_frldevdb01_flc_fx_carry_view[[#This Row],[atmf_cost_orig]]</f>
        <v>0.61775664847377243</v>
      </c>
    </row>
    <row r="157" spans="1:21" x14ac:dyDescent="0.25">
      <c r="A157" t="s">
        <v>99</v>
      </c>
      <c r="B157" t="s">
        <v>19</v>
      </c>
      <c r="C157" t="s">
        <v>8</v>
      </c>
      <c r="D157" t="s">
        <v>14</v>
      </c>
      <c r="E157">
        <v>13.7430274587095</v>
      </c>
      <c r="F157">
        <v>14.3347057162879</v>
      </c>
      <c r="G157">
        <v>0.16266517666792299</v>
      </c>
      <c r="H157">
        <v>0.16833842418415601</v>
      </c>
      <c r="I157">
        <v>0.16529453304840799</v>
      </c>
      <c r="J157">
        <v>0.176946659629106</v>
      </c>
      <c r="K157">
        <v>3.6353171885176103E-2</v>
      </c>
      <c r="L157">
        <v>2.5903710136070499E-2</v>
      </c>
      <c r="M157">
        <v>5.7443225103850006E-2</v>
      </c>
      <c r="N157">
        <v>5.1322769036821494E-2</v>
      </c>
      <c r="O157" s="33">
        <v>1.3467415354228704E-2</v>
      </c>
      <c r="P157" s="33">
        <v>7.1672828258427329E-2</v>
      </c>
      <c r="Q157">
        <v>14.038630257049441</v>
      </c>
      <c r="R157">
        <f>Table_nydc_frldevdb01_flc_fx_carry_view[[#This Row],[atmf]]/(Table_nydc_frldevdb01_flc_fx_carry_view[[#This Row],[atmf_cost_orig]]+1)</f>
        <v>13.556005065785078</v>
      </c>
      <c r="S157">
        <f>Table_nydc_frldevdb01_flc_fx_carry_view[[#This Row],[num_rate]]-Table_nydc_frldevdb01_flc_fx_carry_view[[#This Row],[asset_rate]]</f>
        <v>5.8205412904198624E-2</v>
      </c>
      <c r="T1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1.205262909353118</v>
      </c>
      <c r="U157" s="95">
        <f>Table_nydc_frldevdb01_flc_fx_carry_view[[#This Row],[atmf_cost_final]]/Table_nydc_frldevdb01_flc_fx_carry_view[[#This Row],[atmf_cost_orig]]</f>
        <v>0.89345208149501509</v>
      </c>
    </row>
    <row r="158" spans="1:21" x14ac:dyDescent="0.25">
      <c r="A158" t="s">
        <v>99</v>
      </c>
      <c r="B158" t="s">
        <v>19</v>
      </c>
      <c r="C158" t="s">
        <v>6</v>
      </c>
      <c r="D158" t="s">
        <v>14</v>
      </c>
      <c r="E158">
        <v>13.7430274587095</v>
      </c>
      <c r="F158">
        <v>14.5261</v>
      </c>
      <c r="G158">
        <v>0.16285686730575499</v>
      </c>
      <c r="H158">
        <v>0.169322172295714</v>
      </c>
      <c r="I158">
        <v>0.16269998921128601</v>
      </c>
      <c r="J158">
        <v>0.17309113387237701</v>
      </c>
      <c r="K158">
        <v>3.9254929750404004E-2</v>
      </c>
      <c r="L158">
        <v>3.2333469497445796E-2</v>
      </c>
      <c r="M158">
        <v>6.6532900517200497E-2</v>
      </c>
      <c r="N158">
        <v>6.3831878943125905E-2</v>
      </c>
      <c r="O158" s="33">
        <v>1.3984754401408894E-2</v>
      </c>
      <c r="P158" s="33">
        <v>7.1972252043936313E-2</v>
      </c>
      <c r="Q158">
        <v>14.140379150890588</v>
      </c>
      <c r="R158">
        <f>Table_nydc_frldevdb01_flc_fx_carry_view[[#This Row],[atmf]]/(Table_nydc_frldevdb01_flc_fx_carry_view[[#This Row],[atmf_cost_orig]]+1)</f>
        <v>13.6199267673372</v>
      </c>
      <c r="S158">
        <f>Table_nydc_frldevdb01_flc_fx_carry_view[[#This Row],[num_rate]]-Table_nydc_frldevdb01_flc_fx_carry_view[[#This Row],[asset_rate]]</f>
        <v>5.7987497642527419E-2</v>
      </c>
      <c r="T1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1.1547196715974508</v>
      </c>
      <c r="U158" s="95">
        <f>Table_nydc_frldevdb01_flc_fx_carry_view[[#This Row],[atmf_cost_final]]/Table_nydc_frldevdb01_flc_fx_carry_view[[#This Row],[atmf_cost_orig]]</f>
        <v>0.95940321926328298</v>
      </c>
    </row>
    <row r="159" spans="1:21" x14ac:dyDescent="0.25">
      <c r="A159" t="s">
        <v>99</v>
      </c>
      <c r="B159" t="s">
        <v>19</v>
      </c>
      <c r="C159" t="s">
        <v>67</v>
      </c>
      <c r="D159" t="s">
        <v>14</v>
      </c>
      <c r="E159">
        <v>13.7430274587095</v>
      </c>
      <c r="F159">
        <v>15.3032320776889</v>
      </c>
      <c r="G159">
        <v>0.166928540154752</v>
      </c>
      <c r="H159">
        <v>0.17687330976327301</v>
      </c>
      <c r="I159">
        <v>0.166708750593906</v>
      </c>
      <c r="J159">
        <v>0.178269939389502</v>
      </c>
      <c r="K159">
        <v>4.5803918022284E-2</v>
      </c>
      <c r="L159">
        <v>4.4024051884455399E-2</v>
      </c>
      <c r="M159">
        <v>9.6512664689894098E-2</v>
      </c>
      <c r="N159">
        <v>9.9460022358532504E-2</v>
      </c>
      <c r="O159" s="33">
        <v>1.5536242348749507E-2</v>
      </c>
      <c r="P159" s="33">
        <v>7.4020863884419197E-2</v>
      </c>
      <c r="Q159">
        <v>14.564675630829264</v>
      </c>
      <c r="R159">
        <f>Table_nydc_frldevdb01_flc_fx_carry_view[[#This Row],[atmf]]/(Table_nydc_frldevdb01_flc_fx_carry_view[[#This Row],[atmf_cost_orig]]+1)</f>
        <v>13.956274806927855</v>
      </c>
      <c r="S159">
        <f>Table_nydc_frldevdb01_flc_fx_carry_view[[#This Row],[num_rate]]-Table_nydc_frldevdb01_flc_fx_carry_view[[#This Row],[asset_rate]]</f>
        <v>5.848462153566969E-2</v>
      </c>
      <c r="T1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1.0932230456700776</v>
      </c>
      <c r="U159" s="95">
        <f>Table_nydc_frldevdb01_flc_fx_carry_view[[#This Row],[atmf_cost_final]]/Table_nydc_frldevdb01_flc_fx_carry_view[[#This Row],[atmf_cost_orig]]</f>
        <v>1.0305385586244935</v>
      </c>
    </row>
    <row r="160" spans="1:21" x14ac:dyDescent="0.25">
      <c r="A160" t="s">
        <v>99</v>
      </c>
      <c r="B160" t="s">
        <v>13</v>
      </c>
      <c r="C160" t="s">
        <v>14</v>
      </c>
      <c r="D160" t="s">
        <v>14</v>
      </c>
      <c r="E160">
        <v>6.6672000000000002</v>
      </c>
      <c r="F160">
        <v>6.7412639202283398</v>
      </c>
      <c r="G160">
        <v>4.9599618109640198E-2</v>
      </c>
      <c r="H160">
        <v>5.0242815859690503E-2</v>
      </c>
      <c r="I160">
        <v>6.3491035129895207E-2</v>
      </c>
      <c r="J160">
        <v>6.6856392717087001E-2</v>
      </c>
      <c r="K160">
        <v>9.027141900965761E-3</v>
      </c>
      <c r="L160">
        <v>3.2466727929447901E-3</v>
      </c>
      <c r="M160">
        <v>1.4059375682118199E-2</v>
      </c>
      <c r="N160">
        <v>1.15075751376958E-2</v>
      </c>
      <c r="O160" s="33">
        <v>1.2896288808895685E-2</v>
      </c>
      <c r="P160" s="33">
        <v>3.5340786536701953E-2</v>
      </c>
      <c r="Q160">
        <v>6.7075101610086891</v>
      </c>
      <c r="R160">
        <f>Table_nydc_frldevdb01_flc_fx_carry_view[[#This Row],[atmf]]/(Table_nydc_frldevdb01_flc_fx_carry_view[[#This Row],[atmf_cost_orig]]+1)</f>
        <v>6.6478000025331401</v>
      </c>
      <c r="S160">
        <f>Table_nydc_frldevdb01_flc_fx_carry_view[[#This Row],[num_rate]]-Table_nydc_frldevdb01_flc_fx_carry_view[[#This Row],[asset_rate]]</f>
        <v>2.2444497727806267E-2</v>
      </c>
      <c r="T1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1.641597490102928</v>
      </c>
      <c r="U160" s="95">
        <f>Table_nydc_frldevdb01_flc_fx_carry_view[[#This Row],[atmf_cost_final]]/Table_nydc_frldevdb01_flc_fx_carry_view[[#This Row],[atmf_cost_orig]]</f>
        <v>0.81849830304570514</v>
      </c>
    </row>
    <row r="161" spans="1:21" x14ac:dyDescent="0.25">
      <c r="A161" t="s">
        <v>99</v>
      </c>
      <c r="B161" t="s">
        <v>13</v>
      </c>
      <c r="C161" t="s">
        <v>8</v>
      </c>
      <c r="D161" t="s">
        <v>14</v>
      </c>
      <c r="E161">
        <v>6.6672000000000002</v>
      </c>
      <c r="F161">
        <v>6.7771921573451399</v>
      </c>
      <c r="G161">
        <v>5.0253845708674902E-2</v>
      </c>
      <c r="H161">
        <v>5.1267584515803898E-2</v>
      </c>
      <c r="I161">
        <v>4.9545064974728797E-2</v>
      </c>
      <c r="J161">
        <v>5.0751870395130502E-2</v>
      </c>
      <c r="K161">
        <v>1.0182209260349699E-2</v>
      </c>
      <c r="L161">
        <v>7.4415540872985004E-3</v>
      </c>
      <c r="M161">
        <v>1.75083913128335E-2</v>
      </c>
      <c r="N161">
        <v>1.66942139090148E-2</v>
      </c>
      <c r="O161" s="33">
        <v>1.3467415354228704E-2</v>
      </c>
      <c r="P161" s="33">
        <v>3.6013926362322771E-2</v>
      </c>
      <c r="Q161">
        <v>6.7279023201166384</v>
      </c>
      <c r="R161">
        <f>Table_nydc_frldevdb01_flc_fx_carry_view[[#This Row],[atmf]]/(Table_nydc_frldevdb01_flc_fx_carry_view[[#This Row],[atmf_cost_orig]]+1)</f>
        <v>6.6605761831614103</v>
      </c>
      <c r="S161">
        <f>Table_nydc_frldevdb01_flc_fx_carry_view[[#This Row],[num_rate]]-Table_nydc_frldevdb01_flc_fx_carry_view[[#This Row],[asset_rate]]</f>
        <v>2.2546511008094065E-2</v>
      </c>
      <c r="T1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1.2629579439101384</v>
      </c>
      <c r="U161" s="95">
        <f>Table_nydc_frldevdb01_flc_fx_carry_view[[#This Row],[atmf_cost_final]]/Table_nydc_frldevdb01_flc_fx_carry_view[[#This Row],[atmf_cost_orig]]</f>
        <v>0.95349787486061521</v>
      </c>
    </row>
    <row r="162" spans="1:21" x14ac:dyDescent="0.25">
      <c r="A162" t="s">
        <v>99</v>
      </c>
      <c r="B162" t="s">
        <v>13</v>
      </c>
      <c r="C162" t="s">
        <v>6</v>
      </c>
      <c r="D162" t="s">
        <v>14</v>
      </c>
      <c r="E162">
        <v>6.6672000000000002</v>
      </c>
      <c r="F162">
        <v>6.8161007156027296</v>
      </c>
      <c r="G162">
        <v>5.1000836241563298E-2</v>
      </c>
      <c r="H162">
        <v>5.2388499031502E-2</v>
      </c>
      <c r="I162">
        <v>4.9601753107563297E-2</v>
      </c>
      <c r="J162">
        <v>5.1174079731133602E-2</v>
      </c>
      <c r="K162">
        <v>1.102439816175E-2</v>
      </c>
      <c r="L162">
        <v>9.04075670580279E-3</v>
      </c>
      <c r="M162">
        <v>2.0743756151815802E-2</v>
      </c>
      <c r="N162">
        <v>2.0579159332850101E-2</v>
      </c>
      <c r="O162" s="33">
        <v>1.3984754401408894E-2</v>
      </c>
      <c r="P162" s="33">
        <v>3.6591047534190624E-2</v>
      </c>
      <c r="Q162">
        <v>6.7504902839248029</v>
      </c>
      <c r="R162">
        <f>Table_nydc_frldevdb01_flc_fx_carry_view[[#This Row],[atmf]]/(Table_nydc_frldevdb01_flc_fx_carry_view[[#This Row],[atmf_cost_orig]]+1)</f>
        <v>6.677582571064943</v>
      </c>
      <c r="S162">
        <f>Table_nydc_frldevdb01_flc_fx_carry_view[[#This Row],[num_rate]]-Table_nydc_frldevdb01_flc_fx_carry_view[[#This Row],[asset_rate]]</f>
        <v>2.260629313278173E-2</v>
      </c>
      <c r="T1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1.1871568717646539</v>
      </c>
      <c r="U162" s="95">
        <f>Table_nydc_frldevdb01_flc_fx_carry_view[[#This Row],[atmf_cost_final]]/Table_nydc_frldevdb01_flc_fx_carry_view[[#This Row],[atmf_cost_orig]]</f>
        <v>0.99206523554552617</v>
      </c>
    </row>
    <row r="163" spans="1:21" x14ac:dyDescent="0.25">
      <c r="A163" t="s">
        <v>99</v>
      </c>
      <c r="B163" t="s">
        <v>13</v>
      </c>
      <c r="C163" t="s">
        <v>67</v>
      </c>
      <c r="D163" t="s">
        <v>14</v>
      </c>
      <c r="E163">
        <v>6.6672000000000002</v>
      </c>
      <c r="F163">
        <v>6.9623080747637003</v>
      </c>
      <c r="G163">
        <v>5.6840476249814899E-2</v>
      </c>
      <c r="H163">
        <v>5.8390732421839099E-2</v>
      </c>
      <c r="I163">
        <v>5.4743792760042403E-2</v>
      </c>
      <c r="J163">
        <v>5.7129459557776999E-2</v>
      </c>
      <c r="K163">
        <v>1.4276323800734899E-2</v>
      </c>
      <c r="L163">
        <v>1.2982315795734198E-2</v>
      </c>
      <c r="M163">
        <v>3.2040022138807703E-2</v>
      </c>
      <c r="N163">
        <v>3.2926789128568799E-2</v>
      </c>
      <c r="O163" s="33">
        <v>1.5536242348749507E-2</v>
      </c>
      <c r="P163" s="33">
        <v>3.8343622817631484E-2</v>
      </c>
      <c r="Q163">
        <v>6.8407903387914066</v>
      </c>
      <c r="R163">
        <f>Table_nydc_frldevdb01_flc_fx_carry_view[[#This Row],[atmf]]/(Table_nydc_frldevdb01_flc_fx_carry_view[[#This Row],[atmf_cost_orig]]+1)</f>
        <v>6.7461609292389255</v>
      </c>
      <c r="S163">
        <f>Table_nydc_frldevdb01_flc_fx_carry_view[[#This Row],[num_rate]]-Table_nydc_frldevdb01_flc_fx_carry_view[[#This Row],[asset_rate]]</f>
        <v>2.2807380468881977E-2</v>
      </c>
      <c r="T1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1.122765820115722</v>
      </c>
      <c r="U163" s="95">
        <f>Table_nydc_frldevdb01_flc_fx_carry_view[[#This Row],[atmf_cost_final]]/Table_nydc_frldevdb01_flc_fx_carry_view[[#This Row],[atmf_cost_orig]]</f>
        <v>1.0276768532156231</v>
      </c>
    </row>
    <row r="164" spans="1:21" x14ac:dyDescent="0.25">
      <c r="A164" t="s">
        <v>99</v>
      </c>
      <c r="B164" t="s">
        <v>16</v>
      </c>
      <c r="C164" t="s">
        <v>14</v>
      </c>
      <c r="D164" t="s">
        <v>14</v>
      </c>
      <c r="E164">
        <v>18.303669527901199</v>
      </c>
      <c r="F164">
        <v>18.821525000000001</v>
      </c>
      <c r="G164">
        <v>0.104257464610663</v>
      </c>
      <c r="H164">
        <v>0.107973470082371</v>
      </c>
      <c r="I164">
        <v>9.9337091623618895E-2</v>
      </c>
      <c r="J164">
        <v>0.119522522678066</v>
      </c>
      <c r="K164">
        <v>1.7144905715591099E-2</v>
      </c>
      <c r="L164">
        <v>2.07411390745992E-3</v>
      </c>
      <c r="M164">
        <v>3.0213003494699901E-2</v>
      </c>
      <c r="N164">
        <v>2.8289710592566499E-2</v>
      </c>
      <c r="O164" s="33">
        <v>1.2896288808895685E-2</v>
      </c>
      <c r="P164" s="33">
        <v>7.0526169173798142E-2</v>
      </c>
      <c r="Q164">
        <v>18.578736257968593</v>
      </c>
      <c r="R164">
        <f>Table_nydc_frldevdb01_flc_fx_carry_view[[#This Row],[atmf]]/(Table_nydc_frldevdb01_flc_fx_carry_view[[#This Row],[atmf_cost_orig]]+1)</f>
        <v>18.269547109338959</v>
      </c>
      <c r="S164">
        <f>Table_nydc_frldevdb01_flc_fx_carry_view[[#This Row],[num_rate]]-Table_nydc_frldevdb01_flc_fx_carry_view[[#This Row],[asset_rate]]</f>
        <v>5.7629880364902457E-2</v>
      </c>
      <c r="T1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2.0060759513917863</v>
      </c>
      <c r="U164" s="95">
        <f>Table_nydc_frldevdb01_flc_fx_carry_view[[#This Row],[atmf_cost_final]]/Table_nydc_frldevdb01_flc_fx_carry_view[[#This Row],[atmf_cost_orig]]</f>
        <v>0.93634221428959241</v>
      </c>
    </row>
    <row r="165" spans="1:21" x14ac:dyDescent="0.25">
      <c r="A165" t="s">
        <v>99</v>
      </c>
      <c r="B165" t="s">
        <v>16</v>
      </c>
      <c r="C165" t="s">
        <v>8</v>
      </c>
      <c r="D165" t="s">
        <v>14</v>
      </c>
      <c r="E165">
        <v>18.303669527901199</v>
      </c>
      <c r="F165">
        <v>19.076033621421701</v>
      </c>
      <c r="G165">
        <v>0.113032461758245</v>
      </c>
      <c r="H165">
        <v>0.11933994278102</v>
      </c>
      <c r="I165">
        <v>9.4552427761358596E-2</v>
      </c>
      <c r="J165">
        <v>0.104796329387027</v>
      </c>
      <c r="K165">
        <v>2.1094956775723501E-2</v>
      </c>
      <c r="L165">
        <v>1.24633355316527E-2</v>
      </c>
      <c r="M165">
        <v>4.0741035355547801E-2</v>
      </c>
      <c r="N165">
        <v>3.7599423157407504E-2</v>
      </c>
      <c r="O165" s="33">
        <v>1.3467415354228704E-2</v>
      </c>
      <c r="P165" s="33">
        <v>7.0624662241367597E-2</v>
      </c>
      <c r="Q165">
        <v>18.70848525008897</v>
      </c>
      <c r="R165">
        <f>Table_nydc_frldevdb01_flc_fx_carry_view[[#This Row],[atmf]]/(Table_nydc_frldevdb01_flc_fx_carry_view[[#This Row],[atmf_cost_orig]]+1)</f>
        <v>18.329279785633481</v>
      </c>
      <c r="S165">
        <f>Table_nydc_frldevdb01_flc_fx_carry_view[[#This Row],[num_rate]]-Table_nydc_frldevdb01_flc_fx_carry_view[[#This Row],[asset_rate]]</f>
        <v>5.7157246887138892E-2</v>
      </c>
      <c r="T1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1.2794455404229377</v>
      </c>
      <c r="U165" s="95">
        <f>Table_nydc_frldevdb01_flc_fx_carry_view[[#This Row],[atmf_cost_final]]/Table_nydc_frldevdb01_flc_fx_carry_view[[#This Row],[atmf_cost_orig]]</f>
        <v>0.92288825822114273</v>
      </c>
    </row>
    <row r="166" spans="1:21" x14ac:dyDescent="0.25">
      <c r="A166" t="s">
        <v>99</v>
      </c>
      <c r="B166" t="s">
        <v>16</v>
      </c>
      <c r="C166" t="s">
        <v>6</v>
      </c>
      <c r="D166" t="s">
        <v>14</v>
      </c>
      <c r="E166">
        <v>18.303669527901199</v>
      </c>
      <c r="F166">
        <v>19.319800000000001</v>
      </c>
      <c r="G166">
        <v>0.121607097232192</v>
      </c>
      <c r="H166">
        <v>0.13066577243757399</v>
      </c>
      <c r="I166">
        <v>0.10436776294359899</v>
      </c>
      <c r="J166">
        <v>0.11279805452078601</v>
      </c>
      <c r="K166">
        <v>2.5135190047413099E-2</v>
      </c>
      <c r="L166">
        <v>1.71940014825917E-2</v>
      </c>
      <c r="M166">
        <v>5.1368176663109298E-2</v>
      </c>
      <c r="N166">
        <v>4.6820645906897801E-2</v>
      </c>
      <c r="O166" s="33">
        <v>1.3984754401408894E-2</v>
      </c>
      <c r="P166" s="33">
        <v>7.0570991840680497E-2</v>
      </c>
      <c r="Q166">
        <v>18.825939384108764</v>
      </c>
      <c r="R166">
        <f>Table_nydc_frldevdb01_flc_fx_carry_view[[#This Row],[atmf]]/(Table_nydc_frldevdb01_flc_fx_carry_view[[#This Row],[atmf_cost_orig]]+1)</f>
        <v>18.375865304691125</v>
      </c>
      <c r="S166">
        <f>Table_nydc_frldevdb01_flc_fx_carry_view[[#This Row],[num_rate]]-Table_nydc_frldevdb01_flc_fx_carry_view[[#This Row],[asset_rate]]</f>
        <v>5.6586237439271603E-2</v>
      </c>
      <c r="T1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1.1293660481105627</v>
      </c>
      <c r="U166" s="95">
        <f>Table_nydc_frldevdb01_flc_fx_carry_view[[#This Row],[atmf_cost_final]]/Table_nydc_frldevdb01_flc_fx_carry_view[[#This Row],[atmf_cost_orig]]</f>
        <v>0.9114718284428156</v>
      </c>
    </row>
    <row r="167" spans="1:21" x14ac:dyDescent="0.25">
      <c r="A167" t="s">
        <v>99</v>
      </c>
      <c r="B167" t="s">
        <v>16</v>
      </c>
      <c r="C167" t="s">
        <v>67</v>
      </c>
      <c r="D167" t="s">
        <v>14</v>
      </c>
      <c r="E167">
        <v>18.303669527901199</v>
      </c>
      <c r="F167">
        <v>20.263200000000001</v>
      </c>
      <c r="G167">
        <v>0.123138609831225</v>
      </c>
      <c r="H167">
        <v>0.13364789573885399</v>
      </c>
      <c r="I167">
        <v>0.12309561417406401</v>
      </c>
      <c r="J167">
        <v>0.13648839964858001</v>
      </c>
      <c r="K167">
        <v>2.77243054236735E-2</v>
      </c>
      <c r="L167">
        <v>2.7203319115467899E-2</v>
      </c>
      <c r="M167">
        <v>7.3007773982447802E-2</v>
      </c>
      <c r="N167">
        <v>7.8198019252037496E-2</v>
      </c>
      <c r="O167" s="33">
        <v>1.5536242348749507E-2</v>
      </c>
      <c r="P167" s="33">
        <v>7.0750758212605902E-2</v>
      </c>
      <c r="Q167">
        <v>19.385363501384639</v>
      </c>
      <c r="R167">
        <f>Table_nydc_frldevdb01_flc_fx_carry_view[[#This Row],[atmf]]/(Table_nydc_frldevdb01_flc_fx_carry_view[[#This Row],[atmf_cost_orig]]+1)</f>
        <v>18.884485733773879</v>
      </c>
      <c r="S167">
        <f>Table_nydc_frldevdb01_flc_fx_carry_view[[#This Row],[num_rate]]-Table_nydc_frldevdb01_flc_fx_carry_view[[#This Row],[asset_rate]]</f>
        <v>5.5214515863856395E-2</v>
      </c>
      <c r="T1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1.1261217782021837</v>
      </c>
      <c r="U167" s="95">
        <f>Table_nydc_frldevdb01_flc_fx_carry_view[[#This Row],[atmf_cost_final]]/Table_nydc_frldevdb01_flc_fx_carry_view[[#This Row],[atmf_cost_orig]]</f>
        <v>1.071091679508507</v>
      </c>
    </row>
    <row r="168" spans="1:21" x14ac:dyDescent="0.25">
      <c r="A168" t="s">
        <v>99</v>
      </c>
      <c r="B168" t="s">
        <v>22</v>
      </c>
      <c r="C168" t="s">
        <v>14</v>
      </c>
      <c r="D168" t="s">
        <v>14</v>
      </c>
      <c r="E168">
        <v>637.27428340200004</v>
      </c>
      <c r="F168">
        <v>640.09</v>
      </c>
      <c r="G168">
        <v>8.7793952783371099E-2</v>
      </c>
      <c r="H168">
        <v>8.8466948367827994E-2</v>
      </c>
      <c r="I168">
        <v>8.3399036467162402E-2</v>
      </c>
      <c r="J168">
        <v>8.9708085018506495E-2</v>
      </c>
      <c r="K168">
        <v>2.2391066891080801E-2</v>
      </c>
      <c r="L168">
        <v>1.74133504503418E-3</v>
      </c>
      <c r="M168">
        <v>2.4756683127901698E-2</v>
      </c>
      <c r="N168">
        <v>4.8577647510478199E-3</v>
      </c>
      <c r="O168" s="33">
        <v>1.2896288808895685E-2</v>
      </c>
      <c r="P168" s="33">
        <v>2.1853204363990148E-2</v>
      </c>
      <c r="Q168">
        <v>638.57936628262314</v>
      </c>
      <c r="R168">
        <f>Table_nydc_frldevdb01_flc_fx_carry_view[[#This Row],[atmf]]/(Table_nydc_frldevdb01_flc_fx_carry_view[[#This Row],[atmf_cost_orig]]+1)</f>
        <v>624.62632402282088</v>
      </c>
      <c r="S168">
        <f>Table_nydc_frldevdb01_flc_fx_carry_view[[#This Row],[num_rate]]-Table_nydc_frldevdb01_flc_fx_carry_view[[#This Row],[asset_rate]]</f>
        <v>8.9569155550944628E-3</v>
      </c>
      <c r="T1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1.3173859975706566</v>
      </c>
      <c r="U168" s="95">
        <f>Table_nydc_frldevdb01_flc_fx_carry_view[[#This Row],[atmf_cost_final]]/Table_nydc_frldevdb01_flc_fx_carry_view[[#This Row],[atmf_cost_orig]]</f>
        <v>0.19622033880511802</v>
      </c>
    </row>
    <row r="169" spans="1:21" x14ac:dyDescent="0.25">
      <c r="A169" t="s">
        <v>99</v>
      </c>
      <c r="B169" t="s">
        <v>22</v>
      </c>
      <c r="C169" t="s">
        <v>8</v>
      </c>
      <c r="D169" t="s">
        <v>14</v>
      </c>
      <c r="E169">
        <v>637.27428340200004</v>
      </c>
      <c r="F169">
        <v>641.39</v>
      </c>
      <c r="G169">
        <v>8.8155096900932498E-2</v>
      </c>
      <c r="H169">
        <v>8.9030134227109994E-2</v>
      </c>
      <c r="I169">
        <v>8.73997261470571E-2</v>
      </c>
      <c r="J169">
        <v>8.8655916459946194E-2</v>
      </c>
      <c r="K169">
        <v>2.6716607013700901E-2</v>
      </c>
      <c r="L169">
        <v>1.6303836387830201E-2</v>
      </c>
      <c r="M169">
        <v>3.0177473708289902E-2</v>
      </c>
      <c r="N169">
        <v>1.9885801563138201E-2</v>
      </c>
      <c r="O169" s="33">
        <v>1.3467415354228704E-2</v>
      </c>
      <c r="P169" s="33">
        <v>2.2222995992525675E-2</v>
      </c>
      <c r="Q169">
        <v>639.17789052675823</v>
      </c>
      <c r="R169">
        <f>Table_nydc_frldevdb01_flc_fx_carry_view[[#This Row],[atmf]]/(Table_nydc_frldevdb01_flc_fx_carry_view[[#This Row],[atmf_cost_orig]]+1)</f>
        <v>622.60146078637626</v>
      </c>
      <c r="S169">
        <f>Table_nydc_frldevdb01_flc_fx_carry_view[[#This Row],[num_rate]]-Table_nydc_frldevdb01_flc_fx_carry_view[[#This Row],[asset_rate]]</f>
        <v>8.7555806382969715E-3</v>
      </c>
      <c r="T1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1.0349907960651401</v>
      </c>
      <c r="U169" s="95">
        <f>Table_nydc_frldevdb01_flc_fx_carry_view[[#This Row],[atmf_cost_final]]/Table_nydc_frldevdb01_flc_fx_carry_view[[#This Row],[atmf_cost_orig]]</f>
        <v>0.65896177245862275</v>
      </c>
    </row>
    <row r="170" spans="1:21" x14ac:dyDescent="0.25">
      <c r="A170" t="s">
        <v>99</v>
      </c>
      <c r="B170" t="s">
        <v>22</v>
      </c>
      <c r="C170" t="s">
        <v>6</v>
      </c>
      <c r="D170" t="s">
        <v>14</v>
      </c>
      <c r="E170">
        <v>637.27428340200004</v>
      </c>
      <c r="F170">
        <v>643.64</v>
      </c>
      <c r="G170">
        <v>8.8398685723963394E-2</v>
      </c>
      <c r="H170">
        <v>8.9647251602419306E-2</v>
      </c>
      <c r="I170">
        <v>8.7798538230189002E-2</v>
      </c>
      <c r="J170">
        <v>8.9374513395837504E-2</v>
      </c>
      <c r="K170">
        <v>2.9935181111228001E-2</v>
      </c>
      <c r="L170">
        <v>2.2447335472549398E-2</v>
      </c>
      <c r="M170">
        <v>3.52559766518434E-2</v>
      </c>
      <c r="N170">
        <v>2.7985898983856602E-2</v>
      </c>
      <c r="O170" s="33">
        <v>1.3984754401408894E-2</v>
      </c>
      <c r="P170" s="33">
        <v>2.410650351645427E-2</v>
      </c>
      <c r="Q170">
        <v>640.23344872109203</v>
      </c>
      <c r="R170">
        <f>Table_nydc_frldevdb01_flc_fx_carry_view[[#This Row],[atmf]]/(Table_nydc_frldevdb01_flc_fx_carry_view[[#This Row],[atmf_cost_orig]]+1)</f>
        <v>621.72063191715927</v>
      </c>
      <c r="S170">
        <f>Table_nydc_frldevdb01_flc_fx_carry_view[[#This Row],[num_rate]]-Table_nydc_frldevdb01_flc_fx_carry_view[[#This Row],[asset_rate]]</f>
        <v>1.0121749115045375E-2</v>
      </c>
      <c r="T1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1.0409277088415652</v>
      </c>
      <c r="U170" s="95">
        <f>Table_nydc_frldevdb01_flc_fx_carry_view[[#This Row],[atmf_cost_final]]/Table_nydc_frldevdb01_flc_fx_carry_view[[#This Row],[atmf_cost_orig]]</f>
        <v>0.79379162461503749</v>
      </c>
    </row>
    <row r="171" spans="1:21" x14ac:dyDescent="0.25">
      <c r="A171" t="s">
        <v>99</v>
      </c>
      <c r="B171" t="s">
        <v>22</v>
      </c>
      <c r="C171" t="s">
        <v>67</v>
      </c>
      <c r="D171" t="s">
        <v>14</v>
      </c>
      <c r="E171">
        <v>637.27428340200004</v>
      </c>
      <c r="F171">
        <v>653.05999999999995</v>
      </c>
      <c r="G171">
        <v>9.3586825470379303E-2</v>
      </c>
      <c r="H171">
        <v>9.6156747555929303E-2</v>
      </c>
      <c r="I171">
        <v>9.2126384093095301E-2</v>
      </c>
      <c r="J171">
        <v>9.4903369628057802E-2</v>
      </c>
      <c r="K171">
        <v>3.9684572526054604E-2</v>
      </c>
      <c r="L171">
        <v>3.5698078478953003E-2</v>
      </c>
      <c r="M171">
        <v>5.2565194484691102E-2</v>
      </c>
      <c r="N171">
        <v>4.9029793318192703E-2</v>
      </c>
      <c r="O171" s="33">
        <v>1.5536242348749507E-2</v>
      </c>
      <c r="P171" s="33">
        <v>2.8262220163083995E-2</v>
      </c>
      <c r="Q171">
        <v>644.75515262317776</v>
      </c>
      <c r="R171">
        <f>Table_nydc_frldevdb01_flc_fx_carry_view[[#This Row],[atmf]]/(Table_nydc_frldevdb01_flc_fx_carry_view[[#This Row],[atmf_cost_orig]]+1)</f>
        <v>620.44612858372295</v>
      </c>
      <c r="S171">
        <f>Table_nydc_frldevdb01_flc_fx_carry_view[[#This Row],[num_rate]]-Table_nydc_frldevdb01_flc_fx_carry_view[[#This Row],[asset_rate]]</f>
        <v>1.2725977814334488E-2</v>
      </c>
      <c r="T1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1.0350210480558932</v>
      </c>
      <c r="U171" s="95">
        <f>Table_nydc_frldevdb01_flc_fx_carry_view[[#This Row],[atmf_cost_final]]/Table_nydc_frldevdb01_flc_fx_carry_view[[#This Row],[atmf_cost_orig]]</f>
        <v>0.93274254568718395</v>
      </c>
    </row>
    <row r="172" spans="1:21" x14ac:dyDescent="0.25">
      <c r="A172" t="s">
        <v>99</v>
      </c>
      <c r="B172" t="s">
        <v>15</v>
      </c>
      <c r="C172" t="s">
        <v>14</v>
      </c>
      <c r="D172" t="s">
        <v>14</v>
      </c>
      <c r="E172">
        <v>58.140251487744102</v>
      </c>
      <c r="F172">
        <v>59.875399999999999</v>
      </c>
      <c r="G172">
        <v>0.116357940328356</v>
      </c>
      <c r="H172">
        <v>0.123293523907096</v>
      </c>
      <c r="I172">
        <v>0.111426071851492</v>
      </c>
      <c r="J172">
        <v>0.128644191706271</v>
      </c>
      <c r="K172">
        <v>1.9722255728711599E-2</v>
      </c>
      <c r="L172">
        <v>2.3265257144457199E-3</v>
      </c>
      <c r="M172">
        <v>3.4497303199676095E-2</v>
      </c>
      <c r="N172">
        <v>2.9841310795372798E-2</v>
      </c>
      <c r="O172" s="33">
        <v>1.2896288808895685E-2</v>
      </c>
      <c r="P172" s="33">
        <v>7.3612828472543426E-2</v>
      </c>
      <c r="Q172">
        <v>59.003618732271988</v>
      </c>
      <c r="R172">
        <f>Table_nydc_frldevdb01_flc_fx_carry_view[[#This Row],[atmf]]/(Table_nydc_frldevdb01_flc_fx_carry_view[[#This Row],[atmf_cost_orig]]+1)</f>
        <v>57.878739572163973</v>
      </c>
      <c r="S172">
        <f>Table_nydc_frldevdb01_flc_fx_carry_view[[#This Row],[num_rate]]-Table_nydc_frldevdb01_flc_fx_carry_view[[#This Row],[asset_rate]]</f>
        <v>6.0716539663647741E-2</v>
      </c>
      <c r="T1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1.8622468140964252</v>
      </c>
      <c r="U172" s="95">
        <f>Table_nydc_frldevdb01_flc_fx_carry_view[[#This Row],[atmf_cost_final]]/Table_nydc_frldevdb01_flc_fx_carry_view[[#This Row],[atmf_cost_orig]]</f>
        <v>0.86503314832021383</v>
      </c>
    </row>
    <row r="173" spans="1:21" x14ac:dyDescent="0.25">
      <c r="A173" t="s">
        <v>99</v>
      </c>
      <c r="B173" t="s">
        <v>15</v>
      </c>
      <c r="C173" t="s">
        <v>8</v>
      </c>
      <c r="D173" t="s">
        <v>14</v>
      </c>
      <c r="E173">
        <v>58.140251487744102</v>
      </c>
      <c r="F173">
        <v>60.705100000000002</v>
      </c>
      <c r="G173">
        <v>0.119070647851234</v>
      </c>
      <c r="H173">
        <v>0.12713711737832101</v>
      </c>
      <c r="I173">
        <v>0.111634763466735</v>
      </c>
      <c r="J173">
        <v>0.127087682149162</v>
      </c>
      <c r="K173">
        <v>2.2254787337592102E-2</v>
      </c>
      <c r="L173">
        <v>1.48160653589634E-2</v>
      </c>
      <c r="M173">
        <v>4.3322578466416697E-2</v>
      </c>
      <c r="N173">
        <v>4.13268799413977E-2</v>
      </c>
      <c r="O173" s="33">
        <v>1.3467415354228704E-2</v>
      </c>
      <c r="P173" s="33">
        <v>7.3372883999468633E-2</v>
      </c>
      <c r="Q173">
        <v>59.452565762444117</v>
      </c>
      <c r="R173">
        <f>Table_nydc_frldevdb01_flc_fx_carry_view[[#This Row],[atmf]]/(Table_nydc_frldevdb01_flc_fx_carry_view[[#This Row],[atmf_cost_orig]]+1)</f>
        <v>58.184401692169487</v>
      </c>
      <c r="S173">
        <f>Table_nydc_frldevdb01_flc_fx_carry_view[[#This Row],[num_rate]]-Table_nydc_frldevdb01_flc_fx_carry_view[[#This Row],[asset_rate]]</f>
        <v>5.9905468645239927E-2</v>
      </c>
      <c r="T1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1.2583575762796817</v>
      </c>
      <c r="U173" s="95">
        <f>Table_nydc_frldevdb01_flc_fx_carry_view[[#This Row],[atmf_cost_final]]/Table_nydc_frldevdb01_flc_fx_carry_view[[#This Row],[atmf_cost_orig]]</f>
        <v>0.95393398556445463</v>
      </c>
    </row>
    <row r="174" spans="1:21" x14ac:dyDescent="0.25">
      <c r="A174" t="s">
        <v>99</v>
      </c>
      <c r="B174" t="s">
        <v>15</v>
      </c>
      <c r="C174" t="s">
        <v>6</v>
      </c>
      <c r="D174" t="s">
        <v>14</v>
      </c>
      <c r="E174">
        <v>58.140251487744102</v>
      </c>
      <c r="F174">
        <v>61.519399999999997</v>
      </c>
      <c r="G174">
        <v>0.122217004824496</v>
      </c>
      <c r="H174">
        <v>0.13103355436793801</v>
      </c>
      <c r="I174">
        <v>0.116412530258498</v>
      </c>
      <c r="J174">
        <v>0.131072148555817</v>
      </c>
      <c r="K174">
        <v>2.4546187022651999E-2</v>
      </c>
      <c r="L174">
        <v>1.97629400848774E-2</v>
      </c>
      <c r="M174">
        <v>5.1512555017328203E-2</v>
      </c>
      <c r="N174">
        <v>5.2392262186017398E-2</v>
      </c>
      <c r="O174" s="33">
        <v>1.3984754401408894E-2</v>
      </c>
      <c r="P174" s="33">
        <v>7.3182850312246028E-2</v>
      </c>
      <c r="Q174">
        <v>59.904006515935798</v>
      </c>
      <c r="R174">
        <f>Table_nydc_frldevdb01_flc_fx_carry_view[[#This Row],[atmf]]/(Table_nydc_frldevdb01_flc_fx_carry_view[[#This Row],[atmf_cost_orig]]+1)</f>
        <v>58.505625735477985</v>
      </c>
      <c r="S174">
        <f>Table_nydc_frldevdb01_flc_fx_carry_view[[#This Row],[num_rate]]-Table_nydc_frldevdb01_flc_fx_carry_view[[#This Row],[asset_rate]]</f>
        <v>5.9198095910837134E-2</v>
      </c>
      <c r="T1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1.2100006240210694</v>
      </c>
      <c r="U174" s="95">
        <f>Table_nydc_frldevdb01_flc_fx_carry_view[[#This Row],[atmf_cost_final]]/Table_nydc_frldevdb01_flc_fx_carry_view[[#This Row],[atmf_cost_orig]]</f>
        <v>1.017077529320634</v>
      </c>
    </row>
    <row r="175" spans="1:21" x14ac:dyDescent="0.25">
      <c r="A175" t="s">
        <v>99</v>
      </c>
      <c r="B175" t="s">
        <v>15</v>
      </c>
      <c r="C175" t="s">
        <v>67</v>
      </c>
      <c r="D175" t="s">
        <v>14</v>
      </c>
      <c r="E175">
        <v>58.140251487744102</v>
      </c>
      <c r="F175">
        <v>64.4619</v>
      </c>
      <c r="G175">
        <v>0.129806038055855</v>
      </c>
      <c r="H175">
        <v>0.13991614842606401</v>
      </c>
      <c r="I175">
        <v>0.12788485971740199</v>
      </c>
      <c r="J175">
        <v>0.141511303731784</v>
      </c>
      <c r="K175">
        <v>3.0237593006422099E-2</v>
      </c>
      <c r="L175">
        <v>2.85319902390955E-2</v>
      </c>
      <c r="M175">
        <v>7.6421021948732695E-2</v>
      </c>
      <c r="N175">
        <v>8.0317796082218104E-2</v>
      </c>
      <c r="O175" s="33">
        <v>1.5536242348749507E-2</v>
      </c>
      <c r="P175" s="33">
        <v>7.1609535421688464E-2</v>
      </c>
      <c r="Q175">
        <v>61.616250283347398</v>
      </c>
      <c r="R175">
        <f>Table_nydc_frldevdb01_flc_fx_carry_view[[#This Row],[atmf]]/(Table_nydc_frldevdb01_flc_fx_carry_view[[#This Row],[atmf_cost_orig]]+1)</f>
        <v>59.885396778390088</v>
      </c>
      <c r="S175">
        <f>Table_nydc_frldevdb01_flc_fx_carry_view[[#This Row],[num_rate]]-Table_nydc_frldevdb01_flc_fx_carry_view[[#This Row],[asset_rate]]</f>
        <v>5.6073293072938957E-2</v>
      </c>
      <c r="T1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1.1213070798144966</v>
      </c>
      <c r="U175" s="95">
        <f>Table_nydc_frldevdb01_flc_fx_carry_view[[#This Row],[atmf_cost_final]]/Table_nydc_frldevdb01_flc_fx_carry_view[[#This Row],[atmf_cost_orig]]</f>
        <v>1.0509908665720222</v>
      </c>
    </row>
    <row r="176" spans="1:21" x14ac:dyDescent="0.25">
      <c r="A176" t="s">
        <v>99</v>
      </c>
      <c r="B176" t="s">
        <v>11</v>
      </c>
      <c r="C176" t="s">
        <v>14</v>
      </c>
      <c r="D176" t="s">
        <v>14</v>
      </c>
      <c r="E176">
        <v>21.504275198924201</v>
      </c>
      <c r="F176">
        <v>22.345385018125</v>
      </c>
      <c r="G176">
        <v>0.10449634862371</v>
      </c>
      <c r="H176">
        <v>0.109751955646123</v>
      </c>
      <c r="I176">
        <v>0.106838948271488</v>
      </c>
      <c r="J176">
        <v>0.123790115659143</v>
      </c>
      <c r="K176">
        <v>1.3929522427728901E-2</v>
      </c>
      <c r="L176">
        <v>2.2310988219147697E-3</v>
      </c>
      <c r="M176">
        <v>3.1038456957608103E-2</v>
      </c>
      <c r="N176">
        <v>3.9115963194267495E-2</v>
      </c>
      <c r="O176" s="33">
        <v>-8.1842907035617439E-3</v>
      </c>
      <c r="P176" s="33">
        <v>7.0526169173798142E-2</v>
      </c>
      <c r="Q176">
        <v>21.969510108033141</v>
      </c>
      <c r="R176">
        <f>Table_nydc_frldevdb01_flc_fx_carry_view[[#This Row],[atmf]]/(Table_nydc_frldevdb01_flc_fx_carry_view[[#This Row],[atmf_cost_orig]]+1)</f>
        <v>21.6726979166828</v>
      </c>
      <c r="S176">
        <f>Table_nydc_frldevdb01_flc_fx_carry_view[[#This Row],[num_rate]]-Table_nydc_frldevdb01_flc_fx_carry_view[[#This Row],[asset_rate]]</f>
        <v>7.871045987735989E-2</v>
      </c>
      <c r="T1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2.1558831912026228</v>
      </c>
      <c r="U176" s="95">
        <f>Table_nydc_frldevdb01_flc_fx_carry_view[[#This Row],[atmf_cost_final]]/Table_nydc_frldevdb01_flc_fx_carry_view[[#This Row],[atmf_cost_orig]]</f>
        <v>1.2602418750291466</v>
      </c>
    </row>
    <row r="177" spans="1:21" x14ac:dyDescent="0.25">
      <c r="A177" t="s">
        <v>99</v>
      </c>
      <c r="B177" t="s">
        <v>11</v>
      </c>
      <c r="C177" t="s">
        <v>8</v>
      </c>
      <c r="D177" t="s">
        <v>14</v>
      </c>
      <c r="E177">
        <v>21.504275198924201</v>
      </c>
      <c r="F177">
        <v>22.771825151800002</v>
      </c>
      <c r="G177">
        <v>0.114406888136857</v>
      </c>
      <c r="H177">
        <v>0.122924077524345</v>
      </c>
      <c r="I177">
        <v>9.6427110015196299E-2</v>
      </c>
      <c r="J177">
        <v>0.11145580719166601</v>
      </c>
      <c r="K177">
        <v>1.6815676715196699E-2</v>
      </c>
      <c r="L177">
        <v>1.1010084060910801E-2</v>
      </c>
      <c r="M177">
        <v>4.2574095613848305E-2</v>
      </c>
      <c r="N177">
        <v>4.7182293361953002E-2</v>
      </c>
      <c r="O177" s="33">
        <v>-8.1181921457474156E-3</v>
      </c>
      <c r="P177" s="33">
        <v>7.0624662241367597E-2</v>
      </c>
      <c r="Q177">
        <v>22.199988547254549</v>
      </c>
      <c r="R177">
        <f>Table_nydc_frldevdb01_flc_fx_carry_view[[#This Row],[atmf]]/(Table_nydc_frldevdb01_flc_fx_carry_view[[#This Row],[atmf_cost_orig]]+1)</f>
        <v>21.841924950564184</v>
      </c>
      <c r="S177">
        <f>Table_nydc_frldevdb01_flc_fx_carry_view[[#This Row],[num_rate]]-Table_nydc_frldevdb01_flc_fx_carry_view[[#This Row],[asset_rate]]</f>
        <v>7.8742854387115008E-2</v>
      </c>
      <c r="T1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1.4042868641652433</v>
      </c>
      <c r="U177" s="95">
        <f>Table_nydc_frldevdb01_flc_fx_carry_view[[#This Row],[atmf_cost_final]]/Table_nydc_frldevdb01_flc_fx_carry_view[[#This Row],[atmf_cost_orig]]</f>
        <v>1.1082394747712683</v>
      </c>
    </row>
    <row r="178" spans="1:21" x14ac:dyDescent="0.25">
      <c r="A178" t="s">
        <v>99</v>
      </c>
      <c r="B178" t="s">
        <v>11</v>
      </c>
      <c r="C178" t="s">
        <v>6</v>
      </c>
      <c r="D178" t="s">
        <v>14</v>
      </c>
      <c r="E178">
        <v>21.504275198924201</v>
      </c>
      <c r="F178">
        <v>23.201476256599999</v>
      </c>
      <c r="G178">
        <v>0.124386595268382</v>
      </c>
      <c r="H178">
        <v>0.136417505726775</v>
      </c>
      <c r="I178">
        <v>0.104589046240592</v>
      </c>
      <c r="J178">
        <v>0.117762336555587</v>
      </c>
      <c r="K178">
        <v>1.9990075251335598E-2</v>
      </c>
      <c r="L178">
        <v>1.3958662795116499E-2</v>
      </c>
      <c r="M178">
        <v>5.4823795530749099E-2</v>
      </c>
      <c r="N178">
        <v>5.6520477802315498E-2</v>
      </c>
      <c r="O178" s="33">
        <v>-8.0423092542390995E-3</v>
      </c>
      <c r="P178" s="33">
        <v>7.0570991840680497E-2</v>
      </c>
      <c r="Q178">
        <v>22.420487274356901</v>
      </c>
      <c r="R178">
        <f>Table_nydc_frldevdb01_flc_fx_carry_view[[#This Row],[atmf]]/(Table_nydc_frldevdb01_flc_fx_carry_view[[#This Row],[atmf_cost_orig]]+1)</f>
        <v>21.995594292529073</v>
      </c>
      <c r="S178">
        <f>Table_nydc_frldevdb01_flc_fx_carry_view[[#This Row],[num_rate]]-Table_nydc_frldevdb01_flc_fx_carry_view[[#This Row],[asset_rate]]</f>
        <v>7.8613301094919597E-2</v>
      </c>
      <c r="T1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1.2218567142928098</v>
      </c>
      <c r="U178" s="95">
        <f>Table_nydc_frldevdb01_flc_fx_carry_view[[#This Row],[atmf_cost_final]]/Table_nydc_frldevdb01_flc_fx_carry_view[[#This Row],[atmf_cost_orig]]</f>
        <v>1.0309479169608893</v>
      </c>
    </row>
    <row r="179" spans="1:21" x14ac:dyDescent="0.25">
      <c r="A179" t="s">
        <v>99</v>
      </c>
      <c r="B179" t="s">
        <v>11</v>
      </c>
      <c r="C179" t="s">
        <v>67</v>
      </c>
      <c r="D179" t="s">
        <v>14</v>
      </c>
      <c r="E179">
        <v>21.504275198924201</v>
      </c>
      <c r="F179">
        <v>24.927183450485799</v>
      </c>
      <c r="G179">
        <v>0.128468642206053</v>
      </c>
      <c r="H179">
        <v>0.142124594232548</v>
      </c>
      <c r="I179">
        <v>0.12758309325386</v>
      </c>
      <c r="J179">
        <v>0.146170255448971</v>
      </c>
      <c r="K179">
        <v>2.0081974228222801E-2</v>
      </c>
      <c r="L179">
        <v>2.0714399995933701E-2</v>
      </c>
      <c r="M179">
        <v>8.1290234592278701E-2</v>
      </c>
      <c r="N179">
        <v>9.3274335562124402E-2</v>
      </c>
      <c r="O179" s="33">
        <v>-7.5867820062763269E-3</v>
      </c>
      <c r="P179" s="33">
        <v>7.0750758212605902E-2</v>
      </c>
      <c r="Q179">
        <v>23.489435939684764</v>
      </c>
      <c r="R179">
        <f>Table_nydc_frldevdb01_flc_fx_carry_view[[#This Row],[atmf]]/(Table_nydc_frldevdb01_flc_fx_carry_view[[#This Row],[atmf_cost_orig]]+1)</f>
        <v>23.053184661271885</v>
      </c>
      <c r="S179">
        <f>Table_nydc_frldevdb01_flc_fx_carry_view[[#This Row],[num_rate]]-Table_nydc_frldevdb01_flc_fx_carry_view[[#This Row],[asset_rate]]</f>
        <v>7.8337540218882229E-2</v>
      </c>
      <c r="T1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1.1854598568006516</v>
      </c>
      <c r="U179" s="95">
        <f>Table_nydc_frldevdb01_flc_fx_carry_view[[#This Row],[atmf_cost_final]]/Table_nydc_frldevdb01_flc_fx_carry_view[[#This Row],[atmf_cost_orig]]</f>
        <v>1.1474236238824189</v>
      </c>
    </row>
    <row r="180" spans="1:21" x14ac:dyDescent="0.25">
      <c r="A180" t="s">
        <v>99</v>
      </c>
      <c r="B180" t="s">
        <v>24</v>
      </c>
      <c r="C180" t="s">
        <v>14</v>
      </c>
      <c r="D180" t="s">
        <v>14</v>
      </c>
      <c r="E180">
        <v>30.4409998392515</v>
      </c>
      <c r="F180">
        <v>30.188193316161701</v>
      </c>
      <c r="G180">
        <v>5.48976475967951E-2</v>
      </c>
      <c r="H180">
        <v>5.3286535251246603E-2</v>
      </c>
      <c r="I180">
        <v>4.7121757850164599E-2</v>
      </c>
      <c r="J180">
        <v>4.5073595203290899E-2</v>
      </c>
      <c r="K180">
        <v>1.9941095536267103E-2</v>
      </c>
      <c r="L180">
        <v>9.8372353326235998E-4</v>
      </c>
      <c r="M180">
        <v>1.4910997732484601E-2</v>
      </c>
      <c r="N180">
        <v>1.19545568600612E-7</v>
      </c>
      <c r="O180" s="33">
        <v>1.2896288808895685E-2</v>
      </c>
      <c r="P180" s="33">
        <v>-3.4136089979003147E-3</v>
      </c>
      <c r="Q180">
        <v>30.340810560728201</v>
      </c>
      <c r="R180">
        <f>Table_nydc_frldevdb01_flc_fx_carry_view[[#This Row],[atmf]]/(Table_nydc_frldevdb01_flc_fx_carry_view[[#This Row],[atmf_cost_orig]]+1)</f>
        <v>29.744670600287314</v>
      </c>
      <c r="S180">
        <f>Table_nydc_frldevdb01_flc_fx_carry_view[[#This Row],[num_rate]]-Table_nydc_frldevdb01_flc_fx_carry_view[[#This Row],[asset_rate]]</f>
        <v>-1.6309897806796002E-2</v>
      </c>
      <c r="T1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0.19554371029408515</v>
      </c>
      <c r="U180" s="95">
        <f>Table_nydc_frldevdb01_flc_fx_carry_view[[#This Row],[atmf_cost_final]]/Table_nydc_frldevdb01_flc_fx_carry_view[[#This Row],[atmf_cost_orig]]</f>
        <v>8.0172749500306095E-6</v>
      </c>
    </row>
    <row r="181" spans="1:21" x14ac:dyDescent="0.25">
      <c r="A181" t="s">
        <v>99</v>
      </c>
      <c r="B181" t="s">
        <v>24</v>
      </c>
      <c r="C181" t="s">
        <v>8</v>
      </c>
      <c r="D181" t="s">
        <v>14</v>
      </c>
      <c r="E181">
        <v>30.4409998392515</v>
      </c>
      <c r="F181">
        <v>30.104000172135201</v>
      </c>
      <c r="G181">
        <v>5.6806082943939698E-2</v>
      </c>
      <c r="H181">
        <v>5.47572909456642E-2</v>
      </c>
      <c r="I181">
        <v>5.2391654410899997E-2</v>
      </c>
      <c r="J181">
        <v>5.0421023608538798E-2</v>
      </c>
      <c r="K181">
        <v>2.5513620579610898E-2</v>
      </c>
      <c r="L181">
        <v>1.26691679048369E-2</v>
      </c>
      <c r="M181">
        <v>1.8666435072393298E-2</v>
      </c>
      <c r="N181">
        <v>6.91816289439542E-3</v>
      </c>
      <c r="O181" s="33">
        <v>1.3467415354228704E-2</v>
      </c>
      <c r="P181" s="33">
        <v>-1.3943872246762528E-3</v>
      </c>
      <c r="Q181">
        <v>30.311548970950412</v>
      </c>
      <c r="R181">
        <f>Table_nydc_frldevdb01_flc_fx_carry_view[[#This Row],[atmf]]/(Table_nydc_frldevdb01_flc_fx_carry_view[[#This Row],[atmf_cost_orig]]+1)</f>
        <v>29.552362908664804</v>
      </c>
      <c r="S181">
        <f>Table_nydc_frldevdb01_flc_fx_carry_view[[#This Row],[num_rate]]-Table_nydc_frldevdb01_flc_fx_carry_view[[#This Row],[asset_rate]]</f>
        <v>-1.4861802578904956E-2</v>
      </c>
      <c r="T1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0.83990787227531094</v>
      </c>
      <c r="U181" s="95">
        <f>Table_nydc_frldevdb01_flc_fx_carry_view[[#This Row],[atmf_cost_final]]/Table_nydc_frldevdb01_flc_fx_carry_view[[#This Row],[atmf_cost_orig]]</f>
        <v>0.37062046756999834</v>
      </c>
    </row>
    <row r="182" spans="1:21" x14ac:dyDescent="0.25">
      <c r="A182" t="s">
        <v>99</v>
      </c>
      <c r="B182" t="s">
        <v>24</v>
      </c>
      <c r="C182" t="s">
        <v>6</v>
      </c>
      <c r="D182" t="s">
        <v>14</v>
      </c>
      <c r="E182">
        <v>30.4409998392515</v>
      </c>
      <c r="F182">
        <v>29.991045812882501</v>
      </c>
      <c r="G182">
        <v>5.8961620354202E-2</v>
      </c>
      <c r="H182">
        <v>5.6257859221686399E-2</v>
      </c>
      <c r="I182">
        <v>5.4922292522140703E-2</v>
      </c>
      <c r="J182">
        <v>5.2233031218506802E-2</v>
      </c>
      <c r="K182">
        <v>3.1504941807881902E-2</v>
      </c>
      <c r="L182">
        <v>2.0006881708724902E-2</v>
      </c>
      <c r="M182">
        <v>2.21292712343805E-2</v>
      </c>
      <c r="N182">
        <v>1.16063275040185E-2</v>
      </c>
      <c r="O182" s="33">
        <v>1.3984754401408894E-2</v>
      </c>
      <c r="P182" s="33">
        <v>-9.1924069919069318E-4</v>
      </c>
      <c r="Q182">
        <v>30.274893238534929</v>
      </c>
      <c r="R182">
        <f>Table_nydc_frldevdb01_flc_fx_carry_view[[#This Row],[atmf]]/(Table_nydc_frldevdb01_flc_fx_carry_view[[#This Row],[atmf_cost_orig]]+1)</f>
        <v>29.341734609227689</v>
      </c>
      <c r="S182">
        <f>Table_nydc_frldevdb01_flc_fx_carry_view[[#This Row],[num_rate]]-Table_nydc_frldevdb01_flc_fx_carry_view[[#This Row],[asset_rate]]</f>
        <v>-1.4903995100599587E-2</v>
      </c>
      <c r="T1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0.89599502657964691</v>
      </c>
      <c r="U182" s="95">
        <f>Table_nydc_frldevdb01_flc_fx_carry_view[[#This Row],[atmf_cost_final]]/Table_nydc_frldevdb01_flc_fx_carry_view[[#This Row],[atmf_cost_orig]]</f>
        <v>0.524478523539748</v>
      </c>
    </row>
    <row r="183" spans="1:21" x14ac:dyDescent="0.25">
      <c r="A183" t="s">
        <v>99</v>
      </c>
      <c r="B183" t="s">
        <v>24</v>
      </c>
      <c r="C183" t="s">
        <v>67</v>
      </c>
      <c r="D183" t="s">
        <v>14</v>
      </c>
      <c r="E183">
        <v>30.4409998392515</v>
      </c>
      <c r="F183">
        <v>29.765123435307</v>
      </c>
      <c r="G183">
        <v>6.24445359412856E-2</v>
      </c>
      <c r="H183">
        <v>5.9207094904116103E-2</v>
      </c>
      <c r="I183">
        <v>6.0984779172227402E-2</v>
      </c>
      <c r="J183">
        <v>5.7531252851899403E-2</v>
      </c>
      <c r="K183">
        <v>4.6657834060942704E-2</v>
      </c>
      <c r="L183">
        <v>3.9506845889584107E-2</v>
      </c>
      <c r="M183">
        <v>3.2381721629586802E-2</v>
      </c>
      <c r="N183">
        <v>2.56050368824377E-2</v>
      </c>
      <c r="O183" s="33">
        <v>1.5536242348749507E-2</v>
      </c>
      <c r="P183" s="33">
        <v>4.1346331514848789E-3</v>
      </c>
      <c r="Q183">
        <v>30.196207894205273</v>
      </c>
      <c r="R183">
        <f>Table_nydc_frldevdb01_flc_fx_carry_view[[#This Row],[atmf]]/(Table_nydc_frldevdb01_flc_fx_carry_view[[#This Row],[atmf_cost_orig]]+1)</f>
        <v>28.83150951987367</v>
      </c>
      <c r="S183">
        <f>Table_nydc_frldevdb01_flc_fx_carry_view[[#This Row],[num_rate]]-Table_nydc_frldevdb01_flc_fx_carry_view[[#This Row],[asset_rate]]</f>
        <v>-1.1401609197264628E-2</v>
      </c>
      <c r="T1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0.97378113782661302</v>
      </c>
      <c r="U183" s="95">
        <f>Table_nydc_frldevdb01_flc_fx_carry_view[[#This Row],[atmf_cost_final]]/Table_nydc_frldevdb01_flc_fx_carry_view[[#This Row],[atmf_cost_orig]]</f>
        <v>0.79072500144781299</v>
      </c>
    </row>
    <row r="184" spans="1:21" x14ac:dyDescent="0.25">
      <c r="A184" t="s">
        <v>99</v>
      </c>
      <c r="B184" t="s">
        <v>23</v>
      </c>
      <c r="C184" t="s">
        <v>14</v>
      </c>
      <c r="D184" t="s">
        <v>14</v>
      </c>
      <c r="E184">
        <v>1.3632778531723799</v>
      </c>
      <c r="F184">
        <v>1.360225</v>
      </c>
      <c r="G184">
        <v>4.9056139907863901E-2</v>
      </c>
      <c r="H184">
        <v>4.8726948449998898E-2</v>
      </c>
      <c r="I184">
        <v>4.9646505910896199E-2</v>
      </c>
      <c r="J184">
        <v>-999</v>
      </c>
      <c r="K184">
        <v>1.48885766540349E-2</v>
      </c>
      <c r="L184">
        <v>1.0365976465132902E-3</v>
      </c>
      <c r="M184">
        <v>1.3637344627649199E-2</v>
      </c>
      <c r="N184">
        <v>-9.990000000000001E-4</v>
      </c>
      <c r="O184" s="33">
        <v>1.2896288808895685E-2</v>
      </c>
      <c r="P184" s="33">
        <v>8.3356041589216379E-3</v>
      </c>
      <c r="Q184">
        <v>1.3619290892941911</v>
      </c>
      <c r="R184">
        <f>Table_nydc_frldevdb01_flc_fx_carry_view[[#This Row],[atmf]]/(Table_nydc_frldevdb01_flc_fx_carry_view[[#This Row],[atmf_cost_orig]]+1)</f>
        <v>1.3419247102618015</v>
      </c>
      <c r="S184">
        <f>Table_nydc_frldevdb01_flc_fx_carry_view[[#This Row],[num_rate]]-Table_nydc_frldevdb01_flc_fx_carry_view[[#This Row],[asset_rate]]</f>
        <v>-4.5606846499740474E-3</v>
      </c>
      <c r="T1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1.6268746352291685</v>
      </c>
      <c r="U184" s="95">
        <f>Table_nydc_frldevdb01_flc_fx_carry_view[[#This Row],[atmf_cost_final]]/Table_nydc_frldevdb01_flc_fx_carry_view[[#This Row],[atmf_cost_orig]]</f>
        <v>-7.325473010153058E-2</v>
      </c>
    </row>
    <row r="185" spans="1:21" x14ac:dyDescent="0.25">
      <c r="A185" t="s">
        <v>99</v>
      </c>
      <c r="B185" t="s">
        <v>23</v>
      </c>
      <c r="C185" t="s">
        <v>8</v>
      </c>
      <c r="D185" t="s">
        <v>14</v>
      </c>
      <c r="E185">
        <v>1.3632778531723799</v>
      </c>
      <c r="F185">
        <v>1.3585499999999999</v>
      </c>
      <c r="G185">
        <v>5.06822814678827E-2</v>
      </c>
      <c r="H185">
        <v>5.01879566728358E-2</v>
      </c>
      <c r="I185">
        <v>4.7219954937252201E-2</v>
      </c>
      <c r="J185">
        <v>4.6722289776044701E-2</v>
      </c>
      <c r="K185">
        <v>1.9084649798414899E-2</v>
      </c>
      <c r="L185">
        <v>9.9163604201342893E-3</v>
      </c>
      <c r="M185">
        <v>1.71090308991649E-2</v>
      </c>
      <c r="N185">
        <v>8.11139769461185E-3</v>
      </c>
      <c r="O185" s="33">
        <v>1.3467415354228704E-2</v>
      </c>
      <c r="P185" s="33">
        <v>8.7579074058852738E-3</v>
      </c>
      <c r="Q185">
        <v>1.3612392900678596</v>
      </c>
      <c r="R185">
        <f>Table_nydc_frldevdb01_flc_fx_carry_view[[#This Row],[atmf]]/(Table_nydc_frldevdb01_flc_fx_carry_view[[#This Row],[atmf_cost_orig]]+1)</f>
        <v>1.3356975100289767</v>
      </c>
      <c r="S185">
        <f>Table_nydc_frldevdb01_flc_fx_carry_view[[#This Row],[num_rate]]-Table_nydc_frldevdb01_flc_fx_carry_view[[#This Row],[asset_rate]]</f>
        <v>-4.7095079483434298E-3</v>
      </c>
      <c r="T1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0.91361887973821976</v>
      </c>
      <c r="U185" s="95">
        <f>Table_nydc_frldevdb01_flc_fx_carry_view[[#This Row],[atmf_cost_final]]/Table_nydc_frldevdb01_flc_fx_carry_view[[#This Row],[atmf_cost_orig]]</f>
        <v>0.47410035918561416</v>
      </c>
    </row>
    <row r="186" spans="1:21" x14ac:dyDescent="0.25">
      <c r="A186" t="s">
        <v>99</v>
      </c>
      <c r="B186" t="s">
        <v>23</v>
      </c>
      <c r="C186" t="s">
        <v>6</v>
      </c>
      <c r="D186" t="s">
        <v>14</v>
      </c>
      <c r="E186">
        <v>1.3632778531723799</v>
      </c>
      <c r="F186">
        <v>1.3568499999999999</v>
      </c>
      <c r="G186">
        <v>5.23517764032181E-2</v>
      </c>
      <c r="H186">
        <v>5.1685389949665199E-2</v>
      </c>
      <c r="I186">
        <v>4.9076881520865798E-2</v>
      </c>
      <c r="J186">
        <v>4.8420917335270298E-2</v>
      </c>
      <c r="K186">
        <v>2.3061775107932499E-2</v>
      </c>
      <c r="L186">
        <v>1.4938032334616E-2</v>
      </c>
      <c r="M186">
        <v>2.03310888220063E-2</v>
      </c>
      <c r="N186">
        <v>1.23804563115533E-2</v>
      </c>
      <c r="O186" s="33">
        <v>1.3984754401408894E-2</v>
      </c>
      <c r="P186" s="33">
        <v>9.1842550680991675E-3</v>
      </c>
      <c r="Q186">
        <v>1.3605652769428551</v>
      </c>
      <c r="R186">
        <f>Table_nydc_frldevdb01_flc_fx_carry_view[[#This Row],[atmf]]/(Table_nydc_frldevdb01_flc_fx_carry_view[[#This Row],[atmf_cost_orig]]+1)</f>
        <v>1.3298134447383267</v>
      </c>
      <c r="S186">
        <f>Table_nydc_frldevdb01_flc_fx_carry_view[[#This Row],[num_rate]]-Table_nydc_frldevdb01_flc_fx_carry_view[[#This Row],[asset_rate]]</f>
        <v>-4.8004993333097268E-3</v>
      </c>
      <c r="T1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0.93660558382129089</v>
      </c>
      <c r="U186" s="95">
        <f>Table_nydc_frldevdb01_flc_fx_carry_view[[#This Row],[atmf_cost_final]]/Table_nydc_frldevdb01_flc_fx_carry_view[[#This Row],[atmf_cost_orig]]</f>
        <v>0.60894211913297713</v>
      </c>
    </row>
    <row r="187" spans="1:21" x14ac:dyDescent="0.25">
      <c r="A187" t="s">
        <v>99</v>
      </c>
      <c r="B187" t="s">
        <v>23</v>
      </c>
      <c r="C187" t="s">
        <v>67</v>
      </c>
      <c r="D187" t="s">
        <v>14</v>
      </c>
      <c r="E187">
        <v>1.3632778531723799</v>
      </c>
      <c r="F187">
        <v>1.3513900000000001</v>
      </c>
      <c r="G187">
        <v>5.5726884957276901E-2</v>
      </c>
      <c r="H187">
        <v>5.4646591020308999E-2</v>
      </c>
      <c r="I187">
        <v>5.4663317284387801E-2</v>
      </c>
      <c r="J187">
        <v>5.3562245497949801E-2</v>
      </c>
      <c r="K187">
        <v>3.5067156183386197E-2</v>
      </c>
      <c r="L187">
        <v>2.9562983542752299E-2</v>
      </c>
      <c r="M187">
        <v>2.9888770144696798E-2</v>
      </c>
      <c r="N187">
        <v>2.4518903157406902E-2</v>
      </c>
      <c r="O187" s="33">
        <v>1.5536242348749507E-2</v>
      </c>
      <c r="P187" s="33">
        <v>1.104209596726724E-2</v>
      </c>
      <c r="Q187">
        <v>1.3584244461867478</v>
      </c>
      <c r="R187">
        <f>Table_nydc_frldevdb01_flc_fx_carry_view[[#This Row],[atmf]]/(Table_nydc_frldevdb01_flc_fx_carry_view[[#This Row],[atmf_cost_orig]]+1)</f>
        <v>1.3121708277391286</v>
      </c>
      <c r="S187">
        <f>Table_nydc_frldevdb01_flc_fx_carry_view[[#This Row],[num_rate]]-Table_nydc_frldevdb01_flc_fx_carry_view[[#This Row],[asset_rate]]</f>
        <v>-4.4941463814822669E-3</v>
      </c>
      <c r="T1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0.97406418672911588</v>
      </c>
      <c r="U187" s="95">
        <f>Table_nydc_frldevdb01_flc_fx_carry_view[[#This Row],[atmf_cost_final]]/Table_nydc_frldevdb01_flc_fx_carry_view[[#This Row],[atmf_cost_orig]]</f>
        <v>0.82033830896040805</v>
      </c>
    </row>
    <row r="188" spans="1:21" x14ac:dyDescent="0.25">
      <c r="A188" t="s">
        <v>99</v>
      </c>
      <c r="B188" t="s">
        <v>25</v>
      </c>
      <c r="C188" t="s">
        <v>14</v>
      </c>
      <c r="D188" t="s">
        <v>14</v>
      </c>
      <c r="E188">
        <v>312.244571227797</v>
      </c>
      <c r="F188">
        <v>312.57100000000003</v>
      </c>
      <c r="G188">
        <v>5.3726561892801103E-2</v>
      </c>
      <c r="H188">
        <v>5.39549399456795E-2</v>
      </c>
      <c r="I188">
        <v>4.4396270232166302E-2</v>
      </c>
      <c r="J188">
        <v>4.6468001801347497E-2</v>
      </c>
      <c r="K188">
        <v>1.4670550096454502E-2</v>
      </c>
      <c r="L188">
        <v>9.2712044246412602E-4</v>
      </c>
      <c r="M188">
        <v>1.5261649585489199E-2</v>
      </c>
      <c r="N188">
        <v>1.5818730129735701E-3</v>
      </c>
      <c r="O188" s="33">
        <v>-8.1842907035617439E-3</v>
      </c>
      <c r="P188" s="33">
        <v>-6.0500240079380532E-3</v>
      </c>
      <c r="Q188">
        <v>312.38634858896762</v>
      </c>
      <c r="R188">
        <f>Table_nydc_frldevdb01_flc_fx_carry_view[[#This Row],[atmf]]/(Table_nydc_frldevdb01_flc_fx_carry_view[[#This Row],[atmf_cost_orig]]+1)</f>
        <v>307.87235992575557</v>
      </c>
      <c r="S188">
        <f>Table_nydc_frldevdb01_flc_fx_carry_view[[#This Row],[num_rate]]-Table_nydc_frldevdb01_flc_fx_carry_view[[#This Row],[asset_rate]]</f>
        <v>2.1342666956236907E-3</v>
      </c>
      <c r="T1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1.1076859017061509</v>
      </c>
      <c r="U188" s="95">
        <f>Table_nydc_frldevdb01_flc_fx_carry_view[[#This Row],[atmf_cost_final]]/Table_nydc_frldevdb01_flc_fx_carry_view[[#This Row],[atmf_cost_orig]]</f>
        <v>0.10365019876210613</v>
      </c>
    </row>
    <row r="189" spans="1:21" x14ac:dyDescent="0.25">
      <c r="A189" t="s">
        <v>99</v>
      </c>
      <c r="B189" t="s">
        <v>25</v>
      </c>
      <c r="C189" t="s">
        <v>8</v>
      </c>
      <c r="D189" t="s">
        <v>14</v>
      </c>
      <c r="E189">
        <v>312.244571227797</v>
      </c>
      <c r="F189">
        <v>312.66329999999999</v>
      </c>
      <c r="G189">
        <v>5.6233167976008497E-2</v>
      </c>
      <c r="H189">
        <v>5.6482120144203098E-2</v>
      </c>
      <c r="I189">
        <v>5.0314329622620203E-2</v>
      </c>
      <c r="J189">
        <v>5.0705886434399002E-2</v>
      </c>
      <c r="K189">
        <v>1.88039164454862E-2</v>
      </c>
      <c r="L189">
        <v>9.8539280400851692E-3</v>
      </c>
      <c r="M189">
        <v>1.9569519796337601E-2</v>
      </c>
      <c r="N189">
        <v>1.0616751005554799E-2</v>
      </c>
      <c r="O189" s="33">
        <v>-8.1181921457474156E-3</v>
      </c>
      <c r="P189" s="33">
        <v>-6.28632020324225E-3</v>
      </c>
      <c r="Q189">
        <v>312.42410705675059</v>
      </c>
      <c r="R189">
        <f>Table_nydc_frldevdb01_flc_fx_carry_view[[#This Row],[atmf]]/(Table_nydc_frldevdb01_flc_fx_carry_view[[#This Row],[atmf_cost_orig]]+1)</f>
        <v>306.66207053978576</v>
      </c>
      <c r="S189">
        <f>Table_nydc_frldevdb01_flc_fx_carry_view[[#This Row],[num_rate]]-Table_nydc_frldevdb01_flc_fx_carry_view[[#This Row],[asset_rate]]</f>
        <v>1.8318719425051656E-3</v>
      </c>
      <c r="T1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0.99636837354659069</v>
      </c>
      <c r="U189" s="95">
        <f>Table_nydc_frldevdb01_flc_fx_carry_view[[#This Row],[atmf_cost_final]]/Table_nydc_frldevdb01_flc_fx_carry_view[[#This Row],[atmf_cost_orig]]</f>
        <v>0.54251464093368829</v>
      </c>
    </row>
    <row r="190" spans="1:21" x14ac:dyDescent="0.25">
      <c r="A190" t="s">
        <v>99</v>
      </c>
      <c r="B190" t="s">
        <v>25</v>
      </c>
      <c r="C190" t="s">
        <v>6</v>
      </c>
      <c r="D190" t="s">
        <v>14</v>
      </c>
      <c r="E190">
        <v>312.244571227797</v>
      </c>
      <c r="F190">
        <v>312.80119999999999</v>
      </c>
      <c r="G190">
        <v>5.8769676760463102E-2</v>
      </c>
      <c r="H190">
        <v>5.9064256060656503E-2</v>
      </c>
      <c r="I190">
        <v>5.3765745430690799E-2</v>
      </c>
      <c r="J190">
        <v>5.4159183159422697E-2</v>
      </c>
      <c r="K190">
        <v>2.2726224319734801E-2</v>
      </c>
      <c r="L190">
        <v>1.47220096493234E-2</v>
      </c>
      <c r="M190">
        <v>2.37518399575695E-2</v>
      </c>
      <c r="N190">
        <v>1.5738354617431699E-2</v>
      </c>
      <c r="O190" s="33">
        <v>-8.0423092542390995E-3</v>
      </c>
      <c r="P190" s="33">
        <v>-6.2398575938613643E-3</v>
      </c>
      <c r="Q190">
        <v>312.48071489228465</v>
      </c>
      <c r="R190">
        <f>Table_nydc_frldevdb01_flc_fx_carry_view[[#This Row],[atmf]]/(Table_nydc_frldevdb01_flc_fx_carry_view[[#This Row],[atmf_cost_orig]]+1)</f>
        <v>305.54396855879094</v>
      </c>
      <c r="S190">
        <f>Table_nydc_frldevdb01_flc_fx_carry_view[[#This Row],[num_rate]]-Table_nydc_frldevdb01_flc_fx_carry_view[[#This Row],[asset_rate]]</f>
        <v>1.8024516603777352E-3</v>
      </c>
      <c r="T1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0.9909608732702514</v>
      </c>
      <c r="U190" s="95">
        <f>Table_nydc_frldevdb01_flc_fx_carry_view[[#This Row],[atmf_cost_final]]/Table_nydc_frldevdb01_flc_fx_carry_view[[#This Row],[atmf_cost_orig]]</f>
        <v>0.66261622870256942</v>
      </c>
    </row>
    <row r="191" spans="1:21" x14ac:dyDescent="0.25">
      <c r="A191" t="s">
        <v>99</v>
      </c>
      <c r="B191" t="s">
        <v>25</v>
      </c>
      <c r="C191" t="s">
        <v>67</v>
      </c>
      <c r="D191" t="s">
        <v>14</v>
      </c>
      <c r="E191">
        <v>312.244571227797</v>
      </c>
      <c r="F191">
        <v>313.144567384818</v>
      </c>
      <c r="G191">
        <v>6.2341552027820199E-2</v>
      </c>
      <c r="H191">
        <v>6.2721727388522802E-2</v>
      </c>
      <c r="I191">
        <v>6.1235972697017999E-2</v>
      </c>
      <c r="J191">
        <v>6.1642041964421398E-2</v>
      </c>
      <c r="K191">
        <v>3.4214016002410502E-2</v>
      </c>
      <c r="L191">
        <v>2.9080921279014498E-2</v>
      </c>
      <c r="M191">
        <v>3.59232267954636E-2</v>
      </c>
      <c r="N191">
        <v>3.0766223378414299E-2</v>
      </c>
      <c r="O191" s="33">
        <v>-7.5867820062763269E-3</v>
      </c>
      <c r="P191" s="33">
        <v>-6.1516935970137854E-3</v>
      </c>
      <c r="Q191">
        <v>312.61025057052382</v>
      </c>
      <c r="R191">
        <f>Table_nydc_frldevdb01_flc_fx_carry_view[[#This Row],[atmf]]/(Table_nydc_frldevdb01_flc_fx_carry_view[[#This Row],[atmf_cost_orig]]+1)</f>
        <v>302.28549692191268</v>
      </c>
      <c r="S191">
        <f>Table_nydc_frldevdb01_flc_fx_carry_view[[#This Row],[num_rate]]-Table_nydc_frldevdb01_flc_fx_carry_view[[#This Row],[asset_rate]]</f>
        <v>1.4350884092625416E-3</v>
      </c>
      <c r="T1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0.98601185193162144</v>
      </c>
      <c r="U191" s="95">
        <f>Table_nydc_frldevdb01_flc_fx_carry_view[[#This Row],[atmf_cost_final]]/Table_nydc_frldevdb01_flc_fx_carry_view[[#This Row],[atmf_cost_orig]]</f>
        <v>0.85644375861857347</v>
      </c>
    </row>
    <row r="192" spans="1:21" x14ac:dyDescent="0.25">
      <c r="A192" t="s">
        <v>99</v>
      </c>
      <c r="B192" t="s">
        <v>9</v>
      </c>
      <c r="C192" t="s">
        <v>14</v>
      </c>
      <c r="D192" t="s">
        <v>14</v>
      </c>
      <c r="E192">
        <v>68.306738505154698</v>
      </c>
      <c r="F192">
        <v>71.085571764999997</v>
      </c>
      <c r="G192">
        <v>0.12072593376045999</v>
      </c>
      <c r="H192">
        <v>0.12841803431465099</v>
      </c>
      <c r="I192">
        <v>0.117199727239419</v>
      </c>
      <c r="J192">
        <v>0.13438689783192401</v>
      </c>
      <c r="K192">
        <v>1.7439915640714298E-2</v>
      </c>
      <c r="L192">
        <v>2.4474604843591299E-3</v>
      </c>
      <c r="M192">
        <v>3.6313973214177002E-2</v>
      </c>
      <c r="N192">
        <v>4.0684133825602001E-2</v>
      </c>
      <c r="O192" s="33">
        <v>-8.1842907035617439E-3</v>
      </c>
      <c r="P192" s="33">
        <v>7.3612828472543426E-2</v>
      </c>
      <c r="Q192">
        <v>69.768752316941388</v>
      </c>
      <c r="R192">
        <f>Table_nydc_frldevdb01_flc_fx_carry_view[[#This Row],[atmf]]/(Table_nydc_frldevdb01_flc_fx_carry_view[[#This Row],[atmf_cost_orig]]+1)</f>
        <v>68.594628271318896</v>
      </c>
      <c r="S192">
        <f>Table_nydc_frldevdb01_flc_fx_carry_view[[#This Row],[num_rate]]-Table_nydc_frldevdb01_flc_fx_carry_view[[#This Row],[asset_rate]]</f>
        <v>8.1797119176105174E-2</v>
      </c>
      <c r="T1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2.0258851702881517</v>
      </c>
      <c r="U192" s="95">
        <f>Table_nydc_frldevdb01_flc_fx_carry_view[[#This Row],[atmf_cost_final]]/Table_nydc_frldevdb01_flc_fx_carry_view[[#This Row],[atmf_cost_orig]]</f>
        <v>1.1203437747131146</v>
      </c>
    </row>
    <row r="193" spans="1:21" x14ac:dyDescent="0.25">
      <c r="A193" t="s">
        <v>99</v>
      </c>
      <c r="B193" t="s">
        <v>9</v>
      </c>
      <c r="C193" t="s">
        <v>8</v>
      </c>
      <c r="D193" t="s">
        <v>14</v>
      </c>
      <c r="E193">
        <v>68.306738505154698</v>
      </c>
      <c r="F193">
        <v>72.476304530799993</v>
      </c>
      <c r="G193">
        <v>0.123166200569802</v>
      </c>
      <c r="H193">
        <v>0.13168946013735899</v>
      </c>
      <c r="I193">
        <v>0.11689389068219699</v>
      </c>
      <c r="J193">
        <v>0.13645834000527901</v>
      </c>
      <c r="K193">
        <v>1.8752381632053301E-2</v>
      </c>
      <c r="L193">
        <v>1.4549000016142299E-2</v>
      </c>
      <c r="M193">
        <v>4.5606779647615794E-2</v>
      </c>
      <c r="N193">
        <v>5.1711870284691895E-2</v>
      </c>
      <c r="O193" s="33">
        <v>-8.1181921457474156E-3</v>
      </c>
      <c r="P193" s="33">
        <v>7.3372883999468633E-2</v>
      </c>
      <c r="Q193">
        <v>70.580897029669813</v>
      </c>
      <c r="R193">
        <f>Table_nydc_frldevdb01_flc_fx_carry_view[[#This Row],[atmf]]/(Table_nydc_frldevdb01_flc_fx_carry_view[[#This Row],[atmf_cost_orig]]+1)</f>
        <v>69.315067520148943</v>
      </c>
      <c r="S193">
        <f>Table_nydc_frldevdb01_flc_fx_carry_view[[#This Row],[num_rate]]-Table_nydc_frldevdb01_flc_fx_carry_view[[#This Row],[asset_rate]]</f>
        <v>8.1491076145216043E-2</v>
      </c>
      <c r="T1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1.3838653261567511</v>
      </c>
      <c r="U193" s="95">
        <f>Table_nydc_frldevdb01_flc_fx_carry_view[[#This Row],[atmf_cost_final]]/Table_nydc_frldevdb01_flc_fx_carry_view[[#This Row],[atmf_cost_orig]]</f>
        <v>1.1338636642237743</v>
      </c>
    </row>
    <row r="194" spans="1:21" x14ac:dyDescent="0.25">
      <c r="A194" t="s">
        <v>99</v>
      </c>
      <c r="B194" t="s">
        <v>9</v>
      </c>
      <c r="C194" t="s">
        <v>6</v>
      </c>
      <c r="D194" t="s">
        <v>14</v>
      </c>
      <c r="E194">
        <v>68.306738505154698</v>
      </c>
      <c r="F194">
        <v>73.879693289800002</v>
      </c>
      <c r="G194">
        <v>0.12617425820724901</v>
      </c>
      <c r="H194">
        <v>0.13501348351234399</v>
      </c>
      <c r="I194">
        <v>0.120775815656089</v>
      </c>
      <c r="J194">
        <v>0.138453334676611</v>
      </c>
      <c r="K194">
        <v>1.9893970212553198E-2</v>
      </c>
      <c r="L194">
        <v>1.74660839704537E-2</v>
      </c>
      <c r="M194">
        <v>5.4260404767321906E-2</v>
      </c>
      <c r="N194">
        <v>6.2668655627002995E-2</v>
      </c>
      <c r="O194" s="33">
        <v>-8.0423092542390995E-3</v>
      </c>
      <c r="P194" s="33">
        <v>7.3182850312246028E-2</v>
      </c>
      <c r="Q194">
        <v>71.425068352687489</v>
      </c>
      <c r="R194">
        <f>Table_nydc_frldevdb01_flc_fx_carry_view[[#This Row],[atmf]]/(Table_nydc_frldevdb01_flc_fx_carry_view[[#This Row],[atmf_cost_orig]]+1)</f>
        <v>70.07727213857136</v>
      </c>
      <c r="S194">
        <f>Table_nydc_frldevdb01_flc_fx_carry_view[[#This Row],[num_rate]]-Table_nydc_frldevdb01_flc_fx_carry_view[[#This Row],[asset_rate]]</f>
        <v>8.1225159566485128E-2</v>
      </c>
      <c r="T1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1.3153116476052056</v>
      </c>
      <c r="U194" s="95">
        <f>Table_nydc_frldevdb01_flc_fx_carry_view[[#This Row],[atmf_cost_final]]/Table_nydc_frldevdb01_flc_fx_carry_view[[#This Row],[atmf_cost_orig]]</f>
        <v>1.1549610788149689</v>
      </c>
    </row>
    <row r="195" spans="1:21" x14ac:dyDescent="0.25">
      <c r="A195" t="s">
        <v>99</v>
      </c>
      <c r="B195" t="s">
        <v>9</v>
      </c>
      <c r="C195" t="s">
        <v>67</v>
      </c>
      <c r="D195" t="s">
        <v>14</v>
      </c>
      <c r="E195">
        <v>68.306738505154698</v>
      </c>
      <c r="F195">
        <v>79.299104132953801</v>
      </c>
      <c r="G195">
        <v>0.13898716486026899</v>
      </c>
      <c r="H195">
        <v>0.14643252459904699</v>
      </c>
      <c r="I195">
        <v>0.13505321387640501</v>
      </c>
      <c r="J195">
        <v>0.14825163211303799</v>
      </c>
      <c r="K195">
        <v>2.3849808378046799E-2</v>
      </c>
      <c r="L195">
        <v>2.29540871242719E-2</v>
      </c>
      <c r="M195">
        <v>8.3745554555534008E-2</v>
      </c>
      <c r="N195">
        <v>9.3994208550764693E-2</v>
      </c>
      <c r="O195" s="33">
        <v>-7.5867820062763269E-3</v>
      </c>
      <c r="P195" s="33">
        <v>7.1609535421688464E-2</v>
      </c>
      <c r="Q195">
        <v>74.817834130333978</v>
      </c>
      <c r="R195">
        <f>Table_nydc_frldevdb01_flc_fx_carry_view[[#This Row],[atmf]]/(Table_nydc_frldevdb01_flc_fx_carry_view[[#This Row],[atmf_cost_orig]]+1)</f>
        <v>73.171330484004599</v>
      </c>
      <c r="S195">
        <f>Table_nydc_frldevdb01_flc_fx_carry_view[[#This Row],[num_rate]]-Table_nydc_frldevdb01_flc_fx_carry_view[[#This Row],[asset_rate]]</f>
        <v>7.9196317427964791E-2</v>
      </c>
      <c r="T1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1.1860628835974731</v>
      </c>
      <c r="U195" s="95">
        <f>Table_nydc_frldevdb01_flc_fx_carry_view[[#This Row],[atmf_cost_final]]/Table_nydc_frldevdb01_flc_fx_carry_view[[#This Row],[atmf_cost_orig]]</f>
        <v>1.1223784838445905</v>
      </c>
    </row>
    <row r="196" spans="1:21" x14ac:dyDescent="0.25">
      <c r="A196" t="s">
        <v>99</v>
      </c>
      <c r="B196" t="s">
        <v>10</v>
      </c>
      <c r="C196" t="s">
        <v>14</v>
      </c>
      <c r="D196" t="s">
        <v>14</v>
      </c>
      <c r="E196">
        <v>13544.7849795942</v>
      </c>
      <c r="F196">
        <v>13836.75</v>
      </c>
      <c r="G196">
        <v>6.9767914698065106E-2</v>
      </c>
      <c r="H196">
        <v>7.5449727024864993E-2</v>
      </c>
      <c r="I196">
        <v>5.4668029551679397E-2</v>
      </c>
      <c r="J196">
        <v>7.29345132286041E-2</v>
      </c>
      <c r="K196">
        <v>1.0618928051298901E-2</v>
      </c>
      <c r="L196">
        <v>1.1414448276764698E-3</v>
      </c>
      <c r="M196">
        <v>2.1114866246331E-2</v>
      </c>
      <c r="N196">
        <v>2.1553446530172701E-2</v>
      </c>
      <c r="O196" s="33">
        <v>1.2896288808895685E-2</v>
      </c>
      <c r="P196" s="33">
        <v>5.6724434310288285E-2</v>
      </c>
      <c r="Q196">
        <v>13693.028815846086</v>
      </c>
      <c r="R196">
        <f>Table_nydc_frldevdb01_flc_fx_carry_view[[#This Row],[atmf]]/(Table_nydc_frldevdb01_flc_fx_carry_view[[#This Row],[atmf_cost_orig]]+1)</f>
        <v>13550.630254620208</v>
      </c>
      <c r="S196">
        <f>Table_nydc_frldevdb01_flc_fx_carry_view[[#This Row],[num_rate]]-Table_nydc_frldevdb01_flc_fx_carry_view[[#This Row],[asset_rate]]</f>
        <v>4.38281455013926E-2</v>
      </c>
      <c r="T1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1.9447524674028251</v>
      </c>
      <c r="U196" s="95">
        <f>Table_nydc_frldevdb01_flc_fx_carry_view[[#This Row],[atmf_cost_final]]/Table_nydc_frldevdb01_flc_fx_carry_view[[#This Row],[atmf_cost_orig]]</f>
        <v>1.0207711608837642</v>
      </c>
    </row>
    <row r="197" spans="1:21" x14ac:dyDescent="0.25">
      <c r="A197" t="s">
        <v>99</v>
      </c>
      <c r="B197" t="s">
        <v>10</v>
      </c>
      <c r="C197" t="s">
        <v>8</v>
      </c>
      <c r="D197" t="s">
        <v>14</v>
      </c>
      <c r="E197">
        <v>13544.7849795942</v>
      </c>
      <c r="F197">
        <v>14001.05</v>
      </c>
      <c r="G197">
        <v>7.2744487826412699E-2</v>
      </c>
      <c r="H197">
        <v>7.9949320345041999E-2</v>
      </c>
      <c r="I197">
        <v>6.6674512693260607E-2</v>
      </c>
      <c r="J197">
        <v>8.1643275145336203E-2</v>
      </c>
      <c r="K197">
        <v>1.15789095608387E-2</v>
      </c>
      <c r="L197">
        <v>8.6854548451261501E-3</v>
      </c>
      <c r="M197">
        <v>2.72513768905603E-2</v>
      </c>
      <c r="N197">
        <v>3.0408347805174797E-2</v>
      </c>
      <c r="O197" s="33">
        <v>1.3467415354228704E-2</v>
      </c>
      <c r="P197" s="33">
        <v>5.9151623443099467E-2</v>
      </c>
      <c r="Q197">
        <v>13785.004960122431</v>
      </c>
      <c r="R197">
        <f>Table_nydc_frldevdb01_flc_fx_carry_view[[#This Row],[atmf]]/(Table_nydc_frldevdb01_flc_fx_carry_view[[#This Row],[atmf_cost_orig]]+1)</f>
        <v>13629.623980043223</v>
      </c>
      <c r="S197">
        <f>Table_nydc_frldevdb01_flc_fx_carry_view[[#This Row],[num_rate]]-Table_nydc_frldevdb01_flc_fx_carry_view[[#This Row],[asset_rate]]</f>
        <v>4.5684208088870762E-2</v>
      </c>
      <c r="T1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1.3860544420375271</v>
      </c>
      <c r="U197" s="95">
        <f>Table_nydc_frldevdb01_flc_fx_carry_view[[#This Row],[atmf_cost_final]]/Table_nydc_frldevdb01_flc_fx_carry_view[[#This Row],[atmf_cost_orig]]</f>
        <v>1.1158462901633441</v>
      </c>
    </row>
    <row r="198" spans="1:21" x14ac:dyDescent="0.25">
      <c r="A198" t="s">
        <v>99</v>
      </c>
      <c r="B198" t="s">
        <v>10</v>
      </c>
      <c r="C198" t="s">
        <v>6</v>
      </c>
      <c r="D198" t="s">
        <v>14</v>
      </c>
      <c r="E198">
        <v>13544.7849795942</v>
      </c>
      <c r="F198">
        <v>14159.25</v>
      </c>
      <c r="G198">
        <v>7.6118752838213094E-2</v>
      </c>
      <c r="H198">
        <v>8.4568929816592905E-2</v>
      </c>
      <c r="I198">
        <v>6.9802165485770201E-2</v>
      </c>
      <c r="J198">
        <v>8.3312350097315802E-2</v>
      </c>
      <c r="K198">
        <v>1.2727025051960699E-2</v>
      </c>
      <c r="L198">
        <v>1.06319777102432E-2</v>
      </c>
      <c r="M198">
        <v>3.3260028020549795E-2</v>
      </c>
      <c r="N198">
        <v>3.6920590502525101E-2</v>
      </c>
      <c r="O198" s="33">
        <v>1.3984754401408894E-2</v>
      </c>
      <c r="P198" s="33">
        <v>6.0147067211387961E-2</v>
      </c>
      <c r="Q198">
        <v>13874.367569507996</v>
      </c>
      <c r="R198">
        <f>Table_nydc_frldevdb01_flc_fx_carry_view[[#This Row],[atmf]]/(Table_nydc_frldevdb01_flc_fx_carry_view[[#This Row],[atmf_cost_orig]]+1)</f>
        <v>13703.472132881538</v>
      </c>
      <c r="S198">
        <f>Table_nydc_frldevdb01_flc_fx_carry_view[[#This Row],[num_rate]]-Table_nydc_frldevdb01_flc_fx_carry_view[[#This Row],[asset_rate]]</f>
        <v>4.6162312809979067E-2</v>
      </c>
      <c r="T1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1.2803101831961745</v>
      </c>
      <c r="U198" s="95">
        <f>Table_nydc_frldevdb01_flc_fx_carry_view[[#This Row],[atmf_cost_final]]/Table_nydc_frldevdb01_flc_fx_carry_view[[#This Row],[atmf_cost_orig]]</f>
        <v>1.1100589115473269</v>
      </c>
    </row>
    <row r="199" spans="1:21" x14ac:dyDescent="0.25">
      <c r="A199" t="s">
        <v>99</v>
      </c>
      <c r="B199" t="s">
        <v>10</v>
      </c>
      <c r="C199" t="s">
        <v>67</v>
      </c>
      <c r="D199" t="s">
        <v>14</v>
      </c>
      <c r="E199">
        <v>13544.7849795942</v>
      </c>
      <c r="F199">
        <v>14787.9177798289</v>
      </c>
      <c r="G199">
        <v>8.2409070392811798E-2</v>
      </c>
      <c r="H199">
        <v>9.0338524755968305E-2</v>
      </c>
      <c r="I199">
        <v>7.9920278487288401E-2</v>
      </c>
      <c r="J199">
        <v>9.2941073986931105E-2</v>
      </c>
      <c r="K199">
        <v>1.40885248457845E-2</v>
      </c>
      <c r="L199">
        <v>1.3713388148496401E-2</v>
      </c>
      <c r="M199">
        <v>4.93890590164364E-2</v>
      </c>
      <c r="N199">
        <v>5.6227681686535101E-2</v>
      </c>
      <c r="O199" s="33">
        <v>1.5536242348749507E-2</v>
      </c>
      <c r="P199" s="33">
        <v>6.2812096884506396E-2</v>
      </c>
      <c r="Q199">
        <v>14283.695691971276</v>
      </c>
      <c r="R199">
        <f>Table_nydc_frldevdb01_flc_fx_carry_view[[#This Row],[atmf]]/(Table_nydc_frldevdb01_flc_fx_carry_view[[#This Row],[atmf_cost_orig]]+1)</f>
        <v>14091.930588345576</v>
      </c>
      <c r="S199">
        <f>Table_nydc_frldevdb01_flc_fx_carry_view[[#This Row],[num_rate]]-Table_nydc_frldevdb01_flc_fx_carry_view[[#This Row],[asset_rate]]</f>
        <v>4.7275854535756889E-2</v>
      </c>
      <c r="T1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1.2043526971153926</v>
      </c>
      <c r="U199" s="95">
        <f>Table_nydc_frldevdb01_flc_fx_carry_view[[#This Row],[atmf_cost_final]]/Table_nydc_frldevdb01_flc_fx_carry_view[[#This Row],[atmf_cost_orig]]</f>
        <v>1.1384643240079315</v>
      </c>
    </row>
    <row r="200" spans="1:21" x14ac:dyDescent="0.25">
      <c r="A200" t="s">
        <v>99</v>
      </c>
      <c r="B200" t="s">
        <v>18</v>
      </c>
      <c r="C200" t="s">
        <v>14</v>
      </c>
      <c r="D200" t="s">
        <v>14</v>
      </c>
      <c r="E200">
        <v>2950.2441445703198</v>
      </c>
      <c r="F200">
        <v>3005.75</v>
      </c>
      <c r="G200">
        <v>0.122619317448313</v>
      </c>
      <c r="H200">
        <v>0.123967377164295</v>
      </c>
      <c r="I200">
        <v>0.115267222552512</v>
      </c>
      <c r="J200">
        <v>0.12915267422639901</v>
      </c>
      <c r="K200">
        <v>2.5602473601672299E-2</v>
      </c>
      <c r="L200">
        <v>2.4067269552649701E-3</v>
      </c>
      <c r="M200">
        <v>3.46857260715598E-2</v>
      </c>
      <c r="N200">
        <v>1.8818158675283601E-2</v>
      </c>
      <c r="O200" s="33">
        <v>1.2896288808895685E-2</v>
      </c>
      <c r="P200" s="33">
        <v>5.1238543906854117E-2</v>
      </c>
      <c r="Q200">
        <v>2978.6937724344962</v>
      </c>
      <c r="R200">
        <f>Table_nydc_frldevdb01_flc_fx_carry_view[[#This Row],[atmf]]/(Table_nydc_frldevdb01_flc_fx_carry_view[[#This Row],[atmf_cost_orig]]+1)</f>
        <v>2904.9883691853688</v>
      </c>
      <c r="S200">
        <f>Table_nydc_frldevdb01_flc_fx_carry_view[[#This Row],[num_rate]]-Table_nydc_frldevdb01_flc_fx_carry_view[[#This Row],[asset_rate]]</f>
        <v>3.8342255097958432E-2</v>
      </c>
      <c r="T2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1.8067792098067592</v>
      </c>
      <c r="U200" s="95">
        <f>Table_nydc_frldevdb01_flc_fx_carry_view[[#This Row],[atmf_cost_final]]/Table_nydc_frldevdb01_flc_fx_carry_view[[#This Row],[atmf_cost_orig]]</f>
        <v>0.54253322062395448</v>
      </c>
    </row>
    <row r="201" spans="1:21" x14ac:dyDescent="0.25">
      <c r="A201" t="s">
        <v>99</v>
      </c>
      <c r="B201" t="s">
        <v>18</v>
      </c>
      <c r="C201" t="s">
        <v>8</v>
      </c>
      <c r="D201" t="s">
        <v>14</v>
      </c>
      <c r="E201">
        <v>2950.2441445703198</v>
      </c>
      <c r="F201">
        <v>3029.18</v>
      </c>
      <c r="G201">
        <v>0.124333104861253</v>
      </c>
      <c r="H201">
        <v>0.12586449991360499</v>
      </c>
      <c r="I201">
        <v>0.118857643659975</v>
      </c>
      <c r="J201">
        <v>0.121994678469538</v>
      </c>
      <c r="K201">
        <v>2.9951351887098299E-2</v>
      </c>
      <c r="L201">
        <v>1.89295639040752E-2</v>
      </c>
      <c r="M201">
        <v>4.2652409937603296E-2</v>
      </c>
      <c r="N201">
        <v>3.36531444335064E-2</v>
      </c>
      <c r="O201" s="33">
        <v>1.3467415354228704E-2</v>
      </c>
      <c r="P201" s="33">
        <v>4.9880029071805443E-2</v>
      </c>
      <c r="Q201">
        <v>2991.1887381961537</v>
      </c>
      <c r="R201">
        <f>Table_nydc_frldevdb01_flc_fx_carry_view[[#This Row],[atmf]]/(Table_nydc_frldevdb01_flc_fx_carry_view[[#This Row],[atmf_cost_orig]]+1)</f>
        <v>2905.2635098031169</v>
      </c>
      <c r="S201">
        <f>Table_nydc_frldevdb01_flc_fx_carry_view[[#This Row],[num_rate]]-Table_nydc_frldevdb01_flc_fx_carry_view[[#This Row],[asset_rate]]</f>
        <v>3.6412613717576738E-2</v>
      </c>
      <c r="T2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1.1592404720050695</v>
      </c>
      <c r="U201" s="95">
        <f>Table_nydc_frldevdb01_flc_fx_carry_view[[#This Row],[atmf_cost_final]]/Table_nydc_frldevdb01_flc_fx_carry_view[[#This Row],[atmf_cost_orig]]</f>
        <v>0.78900921384601652</v>
      </c>
    </row>
    <row r="202" spans="1:21" x14ac:dyDescent="0.25">
      <c r="A202" t="s">
        <v>99</v>
      </c>
      <c r="B202" t="s">
        <v>18</v>
      </c>
      <c r="C202" t="s">
        <v>6</v>
      </c>
      <c r="D202" t="s">
        <v>14</v>
      </c>
      <c r="E202">
        <v>2950.2441445703198</v>
      </c>
      <c r="F202">
        <v>3057.22</v>
      </c>
      <c r="G202">
        <v>0.12624636979451201</v>
      </c>
      <c r="H202">
        <v>0.127905925992264</v>
      </c>
      <c r="I202">
        <v>0.122660062812494</v>
      </c>
      <c r="J202">
        <v>0.125355517879425</v>
      </c>
      <c r="K202">
        <v>3.34371614661019E-2</v>
      </c>
      <c r="L202">
        <v>2.5667206613082999E-2</v>
      </c>
      <c r="M202">
        <v>5.0284702228016107E-2</v>
      </c>
      <c r="N202">
        <v>4.4570745389795198E-2</v>
      </c>
      <c r="O202" s="33">
        <v>1.3984754401408894E-2</v>
      </c>
      <c r="P202" s="33">
        <v>5.0932728594737631E-2</v>
      </c>
      <c r="Q202">
        <v>3006.5667442232825</v>
      </c>
      <c r="R202">
        <f>Table_nydc_frldevdb01_flc_fx_carry_view[[#This Row],[atmf]]/(Table_nydc_frldevdb01_flc_fx_carry_view[[#This Row],[atmf_cost_orig]]+1)</f>
        <v>2910.8488331921635</v>
      </c>
      <c r="S202">
        <f>Table_nydc_frldevdb01_flc_fx_carry_view[[#This Row],[num_rate]]-Table_nydc_frldevdb01_flc_fx_carry_view[[#This Row],[asset_rate]]</f>
        <v>3.6947974193328736E-2</v>
      </c>
      <c r="T2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1.1220354972783808</v>
      </c>
      <c r="U202" s="95">
        <f>Table_nydc_frldevdb01_flc_fx_carry_view[[#This Row],[atmf_cost_final]]/Table_nydc_frldevdb01_flc_fx_carry_view[[#This Row],[atmf_cost_orig]]</f>
        <v>0.88636788953604706</v>
      </c>
    </row>
    <row r="203" spans="1:21" x14ac:dyDescent="0.25">
      <c r="A203" t="s">
        <v>99</v>
      </c>
      <c r="B203" t="s">
        <v>18</v>
      </c>
      <c r="C203" t="s">
        <v>67</v>
      </c>
      <c r="D203" t="s">
        <v>14</v>
      </c>
      <c r="E203">
        <v>2950.2441445703198</v>
      </c>
      <c r="F203">
        <v>3160.9</v>
      </c>
      <c r="G203">
        <v>0.13364639214413701</v>
      </c>
      <c r="H203">
        <v>0.135796554035853</v>
      </c>
      <c r="I203">
        <v>0.131425284798973</v>
      </c>
      <c r="J203">
        <v>0.134203000169095</v>
      </c>
      <c r="K203">
        <v>4.2893575630959101E-2</v>
      </c>
      <c r="L203">
        <v>3.9316365963557899E-2</v>
      </c>
      <c r="M203">
        <v>7.4177946055724892E-2</v>
      </c>
      <c r="N203">
        <v>7.2992897617762897E-2</v>
      </c>
      <c r="O203" s="33">
        <v>1.5536242348749507E-2</v>
      </c>
      <c r="P203" s="33">
        <v>5.2354875539633805E-2</v>
      </c>
      <c r="Q203">
        <v>3065.0129980134261</v>
      </c>
      <c r="R203">
        <f>Table_nydc_frldevdb01_flc_fx_carry_view[[#This Row],[atmf]]/(Table_nydc_frldevdb01_flc_fx_carry_view[[#This Row],[atmf_cost_orig]]+1)</f>
        <v>2942.6223202650103</v>
      </c>
      <c r="S203">
        <f>Table_nydc_frldevdb01_flc_fx_carry_view[[#This Row],[num_rate]]-Table_nydc_frldevdb01_flc_fx_carry_view[[#This Row],[asset_rate]]</f>
        <v>3.6818633190884298E-2</v>
      </c>
      <c r="T2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1.0764650589722429</v>
      </c>
      <c r="U203" s="95">
        <f>Table_nydc_frldevdb01_flc_fx_carry_view[[#This Row],[atmf_cost_final]]/Table_nydc_frldevdb01_flc_fx_carry_view[[#This Row],[atmf_cost_orig]]</f>
        <v>0.98402424843265746</v>
      </c>
    </row>
    <row r="204" spans="1:21" x14ac:dyDescent="0.25">
      <c r="A204" t="s">
        <v>99</v>
      </c>
      <c r="B204" t="s">
        <v>12</v>
      </c>
      <c r="C204" t="s">
        <v>14</v>
      </c>
      <c r="D204" t="s">
        <v>14</v>
      </c>
      <c r="E204">
        <v>16.1461527748829</v>
      </c>
      <c r="F204">
        <v>16.7881925575</v>
      </c>
      <c r="G204">
        <v>0.15292242402151501</v>
      </c>
      <c r="H204">
        <v>0.159388297165588</v>
      </c>
      <c r="I204">
        <v>0.123229987707868</v>
      </c>
      <c r="J204">
        <v>0.15286370838448099</v>
      </c>
      <c r="K204">
        <v>2.5941676527931799E-2</v>
      </c>
      <c r="L204">
        <v>2.5733888857074698E-3</v>
      </c>
      <c r="M204">
        <v>4.5063382146062599E-2</v>
      </c>
      <c r="N204">
        <v>3.9766651739204198E-2</v>
      </c>
      <c r="O204" s="33">
        <v>-8.1842907035617439E-3</v>
      </c>
      <c r="P204" s="33">
        <v>7.167602803050703E-2</v>
      </c>
      <c r="Q204">
        <v>16.473196935117194</v>
      </c>
      <c r="R204">
        <f>Table_nydc_frldevdb01_flc_fx_carry_view[[#This Row],[atmf]]/(Table_nydc_frldevdb01_flc_fx_carry_view[[#This Row],[atmf_cost_orig]]+1)</f>
        <v>16.06428169268073</v>
      </c>
      <c r="S204">
        <f>Table_nydc_frldevdb01_flc_fx_carry_view[[#This Row],[num_rate]]-Table_nydc_frldevdb01_flc_fx_carry_view[[#This Row],[asset_rate]]</f>
        <v>7.9860318734068778E-2</v>
      </c>
      <c r="T2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1.945080820522143</v>
      </c>
      <c r="U204" s="95">
        <f>Table_nydc_frldevdb01_flc_fx_carry_view[[#This Row],[atmf_cost_final]]/Table_nydc_frldevdb01_flc_fx_carry_view[[#This Row],[atmf_cost_orig]]</f>
        <v>0.88246043340266234</v>
      </c>
    </row>
    <row r="205" spans="1:21" x14ac:dyDescent="0.25">
      <c r="A205" t="s">
        <v>99</v>
      </c>
      <c r="B205" t="s">
        <v>12</v>
      </c>
      <c r="C205" t="s">
        <v>8</v>
      </c>
      <c r="D205" t="s">
        <v>14</v>
      </c>
      <c r="E205">
        <v>16.1461527748829</v>
      </c>
      <c r="F205">
        <v>17.111805800799999</v>
      </c>
      <c r="G205">
        <v>0.15210025753392201</v>
      </c>
      <c r="H205">
        <v>0.15987445348173801</v>
      </c>
      <c r="I205">
        <v>0.155157190188764</v>
      </c>
      <c r="J205">
        <v>0.17067160774992499</v>
      </c>
      <c r="K205">
        <v>2.77097372328028E-2</v>
      </c>
      <c r="L205">
        <v>2.19172281250062E-2</v>
      </c>
      <c r="M205">
        <v>5.53537064542233E-2</v>
      </c>
      <c r="N205">
        <v>5.7872802946202104E-2</v>
      </c>
      <c r="O205" s="33">
        <v>-8.1181921457474156E-3</v>
      </c>
      <c r="P205" s="33">
        <v>7.1672828258427329E-2</v>
      </c>
      <c r="Q205">
        <v>16.651492455859504</v>
      </c>
      <c r="R205">
        <f>Table_nydc_frldevdb01_flc_fx_carry_view[[#This Row],[atmf]]/(Table_nydc_frldevdb01_flc_fx_carry_view[[#This Row],[atmf_cost_orig]]+1)</f>
        <v>16.214285027047694</v>
      </c>
      <c r="S205">
        <f>Table_nydc_frldevdb01_flc_fx_carry_view[[#This Row],[num_rate]]-Table_nydc_frldevdb01_flc_fx_carry_view[[#This Row],[asset_rate]]</f>
        <v>7.979102040417474E-2</v>
      </c>
      <c r="T2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1.3006661428828024</v>
      </c>
      <c r="U205" s="95">
        <f>Table_nydc_frldevdb01_flc_fx_carry_view[[#This Row],[atmf_cost_final]]/Table_nydc_frldevdb01_flc_fx_carry_view[[#This Row],[atmf_cost_orig]]</f>
        <v>1.0455090842753603</v>
      </c>
    </row>
    <row r="206" spans="1:21" x14ac:dyDescent="0.25">
      <c r="A206" t="s">
        <v>99</v>
      </c>
      <c r="B206" t="s">
        <v>12</v>
      </c>
      <c r="C206" t="s">
        <v>6</v>
      </c>
      <c r="D206" t="s">
        <v>14</v>
      </c>
      <c r="E206">
        <v>16.1461527748829</v>
      </c>
      <c r="F206">
        <v>17.444640433699998</v>
      </c>
      <c r="G206">
        <v>0.151566690363243</v>
      </c>
      <c r="H206">
        <v>0.160454758132418</v>
      </c>
      <c r="I206">
        <v>0.152881890893837</v>
      </c>
      <c r="J206">
        <v>0.16745973055590899</v>
      </c>
      <c r="K206">
        <v>2.8568764228990302E-2</v>
      </c>
      <c r="L206">
        <v>2.5963727642933601E-2</v>
      </c>
      <c r="M206">
        <v>6.4464788187640704E-2</v>
      </c>
      <c r="N206">
        <v>7.0399329013923095E-2</v>
      </c>
      <c r="O206" s="33">
        <v>-8.0423092542390995E-3</v>
      </c>
      <c r="P206" s="33">
        <v>7.1972252043936313E-2</v>
      </c>
      <c r="Q206">
        <v>16.840146144239213</v>
      </c>
      <c r="R206">
        <f>Table_nydc_frldevdb01_flc_fx_carry_view[[#This Row],[atmf]]/(Table_nydc_frldevdb01_flc_fx_carry_view[[#This Row],[atmf_cost_orig]]+1)</f>
        <v>16.38817988841253</v>
      </c>
      <c r="S206">
        <f>Table_nydc_frldevdb01_flc_fx_carry_view[[#This Row],[num_rate]]-Table_nydc_frldevdb01_flc_fx_carry_view[[#This Row],[asset_rate]]</f>
        <v>8.0014561298175413E-2</v>
      </c>
      <c r="T2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1.2378975850410636</v>
      </c>
      <c r="U206" s="95">
        <f>Table_nydc_frldevdb01_flc_fx_carry_view[[#This Row],[atmf_cost_final]]/Table_nydc_frldevdb01_flc_fx_carry_view[[#This Row],[atmf_cost_orig]]</f>
        <v>1.0920586415177298</v>
      </c>
    </row>
    <row r="207" spans="1:21" x14ac:dyDescent="0.25">
      <c r="A207" t="s">
        <v>99</v>
      </c>
      <c r="B207" t="s">
        <v>12</v>
      </c>
      <c r="C207" t="s">
        <v>67</v>
      </c>
      <c r="D207" t="s">
        <v>14</v>
      </c>
      <c r="E207">
        <v>16.1461527748829</v>
      </c>
      <c r="F207">
        <v>18.8255790490105</v>
      </c>
      <c r="G207">
        <v>0.15486914955391301</v>
      </c>
      <c r="H207">
        <v>0.16635446270127599</v>
      </c>
      <c r="I207">
        <v>0.15453968266543699</v>
      </c>
      <c r="J207">
        <v>0.16981491162692</v>
      </c>
      <c r="K207">
        <v>2.9279699351788001E-2</v>
      </c>
      <c r="L207">
        <v>2.9871434506353198E-2</v>
      </c>
      <c r="M207">
        <v>9.5089709065822897E-2</v>
      </c>
      <c r="N207">
        <v>0.106334994706384</v>
      </c>
      <c r="O207" s="33">
        <v>-7.5867820062763269E-3</v>
      </c>
      <c r="P207" s="33">
        <v>7.4020863884419197E-2</v>
      </c>
      <c r="Q207">
        <v>17.663165927726229</v>
      </c>
      <c r="R207">
        <f>Table_nydc_frldevdb01_flc_fx_carry_view[[#This Row],[atmf]]/(Table_nydc_frldevdb01_flc_fx_carry_view[[#This Row],[atmf_cost_orig]]+1)</f>
        <v>17.190901250519325</v>
      </c>
      <c r="S207">
        <f>Table_nydc_frldevdb01_flc_fx_carry_view[[#This Row],[num_rate]]-Table_nydc_frldevdb01_flc_fx_carry_view[[#This Row],[asset_rate]]</f>
        <v>8.1607645890695524E-2</v>
      </c>
      <c r="T2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1.1618834358525234</v>
      </c>
      <c r="U207" s="95">
        <f>Table_nydc_frldevdb01_flc_fx_carry_view[[#This Row],[atmf_cost_final]]/Table_nydc_frldevdb01_flc_fx_carry_view[[#This Row],[atmf_cost_orig]]</f>
        <v>1.1182597544049366</v>
      </c>
    </row>
    <row r="208" spans="1:21" x14ac:dyDescent="0.25">
      <c r="A208" t="s">
        <v>99</v>
      </c>
      <c r="B208" t="s">
        <v>100</v>
      </c>
      <c r="C208" t="s">
        <v>14</v>
      </c>
      <c r="D208" t="s">
        <v>14</v>
      </c>
      <c r="E208">
        <v>15913.245334081899</v>
      </c>
      <c r="F208">
        <v>16427.335518749998</v>
      </c>
      <c r="G208">
        <v>7.5800898606751405E-2</v>
      </c>
      <c r="H208">
        <v>8.2243676527072401E-2</v>
      </c>
      <c r="I208">
        <v>7.8996302069539004E-2</v>
      </c>
      <c r="J208">
        <v>9.1319768517919703E-2</v>
      </c>
      <c r="K208">
        <v>9.0082807848304008E-3</v>
      </c>
      <c r="L208">
        <v>1.6496667501575601E-3</v>
      </c>
      <c r="M208">
        <v>2.32615161884147E-2</v>
      </c>
      <c r="N208">
        <v>3.2307748156115798E-2</v>
      </c>
      <c r="O208" s="33">
        <v>-8.1842907035617439E-3</v>
      </c>
      <c r="P208" s="33">
        <v>5.6724434310288285E-2</v>
      </c>
      <c r="Q208">
        <v>16196.483230554697</v>
      </c>
      <c r="R208">
        <f>Table_nydc_frldevdb01_flc_fx_carry_view[[#This Row],[atmf]]/(Table_nydc_frldevdb01_flc_fx_carry_view[[#This Row],[atmf_cost_orig]]+1)</f>
        <v>16053.897521662691</v>
      </c>
      <c r="S208">
        <f>Table_nydc_frldevdb01_flc_fx_carry_view[[#This Row],[num_rate]]-Table_nydc_frldevdb01_flc_fx_carry_view[[#This Row],[asset_rate]]</f>
        <v>6.4908725013850033E-2</v>
      </c>
      <c r="T2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2.1509559435360597</v>
      </c>
      <c r="U208" s="95">
        <f>Table_nydc_frldevdb01_flc_fx_carry_view[[#This Row],[atmf_cost_final]]/Table_nydc_frldevdb01_flc_fx_carry_view[[#This Row],[atmf_cost_orig]]</f>
        <v>1.3888926196567761</v>
      </c>
    </row>
    <row r="209" spans="1:21" x14ac:dyDescent="0.25">
      <c r="A209" t="s">
        <v>99</v>
      </c>
      <c r="B209" t="s">
        <v>100</v>
      </c>
      <c r="C209" t="s">
        <v>8</v>
      </c>
      <c r="D209" t="s">
        <v>14</v>
      </c>
      <c r="E209">
        <v>15913.245334081899</v>
      </c>
      <c r="F209">
        <v>16715.9656034</v>
      </c>
      <c r="G209">
        <v>7.8832396111419997E-2</v>
      </c>
      <c r="H209">
        <v>8.6002620191013193E-2</v>
      </c>
      <c r="I209">
        <v>7.5045437168928003E-2</v>
      </c>
      <c r="J209">
        <v>9.0733054536263402E-2</v>
      </c>
      <c r="K209">
        <v>9.1735130006997505E-3</v>
      </c>
      <c r="L209">
        <v>8.4448043702438202E-3</v>
      </c>
      <c r="M209">
        <v>2.9793679958848299E-2</v>
      </c>
      <c r="N209">
        <v>4.05560642059846E-2</v>
      </c>
      <c r="O209" s="33">
        <v>-8.1181921457474156E-3</v>
      </c>
      <c r="P209" s="33">
        <v>5.9151623443099467E-2</v>
      </c>
      <c r="Q209">
        <v>16378.243488192267</v>
      </c>
      <c r="R209">
        <f>Table_nydc_frldevdb01_flc_fx_carry_view[[#This Row],[atmf]]/(Table_nydc_frldevdb01_flc_fx_carry_view[[#This Row],[atmf_cost_orig]]+1)</f>
        <v>16232.3443314082</v>
      </c>
      <c r="S209">
        <f>Table_nydc_frldevdb01_flc_fx_carry_view[[#This Row],[num_rate]]-Table_nydc_frldevdb01_flc_fx_carry_view[[#This Row],[asset_rate]]</f>
        <v>6.7269815588846885E-2</v>
      </c>
      <c r="T2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1.557274482835904</v>
      </c>
      <c r="U209" s="95">
        <f>Table_nydc_frldevdb01_flc_fx_carry_view[[#This Row],[atmf_cost_final]]/Table_nydc_frldevdb01_flc_fx_carry_view[[#This Row],[atmf_cost_orig]]</f>
        <v>1.3612304442419181</v>
      </c>
    </row>
    <row r="210" spans="1:21" x14ac:dyDescent="0.25">
      <c r="A210" t="s">
        <v>99</v>
      </c>
      <c r="B210" t="s">
        <v>100</v>
      </c>
      <c r="C210" t="s">
        <v>6</v>
      </c>
      <c r="D210" t="s">
        <v>14</v>
      </c>
      <c r="E210">
        <v>15913.245334081899</v>
      </c>
      <c r="F210">
        <v>17004.084032250001</v>
      </c>
      <c r="G210">
        <v>8.2346465524728699E-2</v>
      </c>
      <c r="H210">
        <v>8.9873553619601504E-2</v>
      </c>
      <c r="I210">
        <v>7.5817849002358301E-2</v>
      </c>
      <c r="J210">
        <v>9.1377461207338903E-2</v>
      </c>
      <c r="K210">
        <v>9.5617155229057102E-3</v>
      </c>
      <c r="L210">
        <v>9.0078775272984211E-3</v>
      </c>
      <c r="M210">
        <v>3.6134447230948795E-2</v>
      </c>
      <c r="N210">
        <v>4.7518251972345806E-2</v>
      </c>
      <c r="O210" s="33">
        <v>-8.0423092542390995E-3</v>
      </c>
      <c r="P210" s="33">
        <v>6.0147067211387961E-2</v>
      </c>
      <c r="Q210">
        <v>16563.935030651053</v>
      </c>
      <c r="R210">
        <f>Table_nydc_frldevdb01_flc_fx_carry_view[[#This Row],[atmf]]/(Table_nydc_frldevdb01_flc_fx_carry_view[[#This Row],[atmf_cost_orig]]+1)</f>
        <v>16411.078772347661</v>
      </c>
      <c r="S210">
        <f>Table_nydc_frldevdb01_flc_fx_carry_view[[#This Row],[num_rate]]-Table_nydc_frldevdb01_flc_fx_carry_view[[#This Row],[asset_rate]]</f>
        <v>6.8189376465627061E-2</v>
      </c>
      <c r="T2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1.4492440923336081</v>
      </c>
      <c r="U210" s="95">
        <f>Table_nydc_frldevdb01_flc_fx_carry_view[[#This Row],[atmf_cost_final]]/Table_nydc_frldevdb01_flc_fx_carry_view[[#This Row],[atmf_cost_orig]]</f>
        <v>1.3150402348384866</v>
      </c>
    </row>
    <row r="211" spans="1:21" x14ac:dyDescent="0.25">
      <c r="A211" t="s">
        <v>99</v>
      </c>
      <c r="B211" t="s">
        <v>100</v>
      </c>
      <c r="C211" t="s">
        <v>67</v>
      </c>
      <c r="D211" t="s">
        <v>14</v>
      </c>
      <c r="E211">
        <v>15913.245334081899</v>
      </c>
      <c r="F211">
        <v>18191.654790383302</v>
      </c>
      <c r="G211">
        <v>9.3081116189861299E-2</v>
      </c>
      <c r="H211">
        <v>9.7555529923789894E-2</v>
      </c>
      <c r="I211">
        <v>8.8998466327469994E-2</v>
      </c>
      <c r="J211">
        <v>0.100797343768014</v>
      </c>
      <c r="K211">
        <v>1.0078945266814E-2</v>
      </c>
      <c r="L211">
        <v>1.01483654484251E-2</v>
      </c>
      <c r="M211">
        <v>5.5847952374815699E-2</v>
      </c>
      <c r="N211">
        <v>6.9744402767164093E-2</v>
      </c>
      <c r="O211" s="33">
        <v>-7.5867820062763269E-3</v>
      </c>
      <c r="P211" s="33">
        <v>6.2812096884506396E-2</v>
      </c>
      <c r="Q211">
        <v>17395.480901361767</v>
      </c>
      <c r="R211">
        <f>Table_nydc_frldevdb01_flc_fx_carry_view[[#This Row],[atmf]]/(Table_nydc_frldevdb01_flc_fx_carry_view[[#This Row],[atmf_cost_orig]]+1)</f>
        <v>17229.426594488905</v>
      </c>
      <c r="S211">
        <f>Table_nydc_frldevdb01_flc_fx_carry_view[[#This Row],[num_rate]]-Table_nydc_frldevdb01_flc_fx_carry_view[[#This Row],[asset_rate]]</f>
        <v>7.0398878890782723E-2</v>
      </c>
      <c r="T2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1.302104657374574</v>
      </c>
      <c r="U211" s="95">
        <f>Table_nydc_frldevdb01_flc_fx_carry_view[[#This Row],[atmf_cost_final]]/Table_nydc_frldevdb01_flc_fx_carry_view[[#This Row],[atmf_cost_orig]]</f>
        <v>1.2488264976857937</v>
      </c>
    </row>
    <row r="212" spans="1:21" x14ac:dyDescent="0.25">
      <c r="A212" t="s">
        <v>99</v>
      </c>
      <c r="B212" t="s">
        <v>101</v>
      </c>
      <c r="C212" t="s">
        <v>14</v>
      </c>
      <c r="D212" t="s">
        <v>14</v>
      </c>
      <c r="E212">
        <v>22.074372808126999</v>
      </c>
      <c r="F212">
        <v>22.049164999999999</v>
      </c>
      <c r="G212">
        <v>7.88353479690896E-2</v>
      </c>
      <c r="H212">
        <v>7.87350423926301E-2</v>
      </c>
      <c r="I212">
        <v>7.6250061284371798E-2</v>
      </c>
      <c r="J212">
        <v>7.5449094449871704E-2</v>
      </c>
      <c r="K212">
        <v>2.2647295352602102E-2</v>
      </c>
      <c r="L212">
        <v>1.59206780826554E-3</v>
      </c>
      <c r="M212">
        <v>2.2034041212020301E-2</v>
      </c>
      <c r="N212">
        <v>1.06896716483213E-3</v>
      </c>
      <c r="O212" s="33">
        <v>1.2896288808895685E-2</v>
      </c>
      <c r="P212" s="33">
        <v>1.0582269849395151E-2</v>
      </c>
      <c r="Q212">
        <v>22.06269503908511</v>
      </c>
      <c r="R212">
        <f>Table_nydc_frldevdb01_flc_fx_carry_view[[#This Row],[atmf]]/(Table_nydc_frldevdb01_flc_fx_carry_view[[#This Row],[atmf_cost_orig]]+1)</f>
        <v>21.573806850750398</v>
      </c>
      <c r="S212">
        <f>Table_nydc_frldevdb01_flc_fx_carry_view[[#This Row],[num_rate]]-Table_nydc_frldevdb01_flc_fx_carry_view[[#This Row],[asset_rate]]</f>
        <v>-2.3140189595005339E-3</v>
      </c>
      <c r="T2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0.8529916209569155</v>
      </c>
      <c r="U212" s="95">
        <f>Table_nydc_frldevdb01_flc_fx_carry_view[[#This Row],[atmf_cost_final]]/Table_nydc_frldevdb01_flc_fx_carry_view[[#This Row],[atmf_cost_orig]]</f>
        <v>4.8514348981473852E-2</v>
      </c>
    </row>
    <row r="213" spans="1:21" x14ac:dyDescent="0.25">
      <c r="A213" t="s">
        <v>99</v>
      </c>
      <c r="B213" t="s">
        <v>101</v>
      </c>
      <c r="C213" t="s">
        <v>8</v>
      </c>
      <c r="D213" t="s">
        <v>14</v>
      </c>
      <c r="E213">
        <v>22.074372808126999</v>
      </c>
      <c r="F213">
        <v>22.039000000000001</v>
      </c>
      <c r="G213">
        <v>8.2265767072462401E-2</v>
      </c>
      <c r="H213">
        <v>8.2134142909709204E-2</v>
      </c>
      <c r="I213">
        <v>7.4100715296497893E-2</v>
      </c>
      <c r="J213">
        <v>7.3869895190630697E-2</v>
      </c>
      <c r="K213">
        <v>2.8859992628108098E-2</v>
      </c>
      <c r="L213">
        <v>1.50511603576832E-2</v>
      </c>
      <c r="M213">
        <v>2.7991197100991499E-2</v>
      </c>
      <c r="N213">
        <v>1.41967161124832E-2</v>
      </c>
      <c r="O213" s="33">
        <v>1.3467415354228704E-2</v>
      </c>
      <c r="P213" s="33">
        <v>1.1328518766237573E-2</v>
      </c>
      <c r="Q213">
        <v>22.058164034249362</v>
      </c>
      <c r="R213">
        <f>Table_nydc_frldevdb01_flc_fx_carry_view[[#This Row],[atmf]]/(Table_nydc_frldevdb01_flc_fx_carry_view[[#This Row],[atmf_cost_orig]]+1)</f>
        <v>21.438899537419733</v>
      </c>
      <c r="S213">
        <f>Table_nydc_frldevdb01_flc_fx_carry_view[[#This Row],[num_rate]]-Table_nydc_frldevdb01_flc_fx_carry_view[[#This Row],[asset_rate]]</f>
        <v>-2.138896587991131E-3</v>
      </c>
      <c r="T2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0.98348140446322463</v>
      </c>
      <c r="U213" s="95">
        <f>Table_nydc_frldevdb01_flc_fx_carry_view[[#This Row],[atmf_cost_final]]/Table_nydc_frldevdb01_flc_fx_carry_view[[#This Row],[atmf_cost_orig]]</f>
        <v>0.50718502896685069</v>
      </c>
    </row>
    <row r="214" spans="1:21" x14ac:dyDescent="0.25">
      <c r="A214" t="s">
        <v>99</v>
      </c>
      <c r="B214" t="s">
        <v>101</v>
      </c>
      <c r="C214" t="s">
        <v>6</v>
      </c>
      <c r="D214" t="s">
        <v>14</v>
      </c>
      <c r="E214">
        <v>22.074372808126999</v>
      </c>
      <c r="F214">
        <v>22.029150000000001</v>
      </c>
      <c r="G214">
        <v>8.57687745618992E-2</v>
      </c>
      <c r="H214">
        <v>8.5605166534232599E-2</v>
      </c>
      <c r="I214">
        <v>7.8886845189584207E-2</v>
      </c>
      <c r="J214">
        <v>7.8708063753672494E-2</v>
      </c>
      <c r="K214">
        <v>3.4788082838821399E-2</v>
      </c>
      <c r="L214">
        <v>2.2723308776247699E-2</v>
      </c>
      <c r="M214">
        <v>3.3667321187952196E-2</v>
      </c>
      <c r="N214">
        <v>2.1629887545834E-2</v>
      </c>
      <c r="O214" s="33">
        <v>1.3984754401408894E-2</v>
      </c>
      <c r="P214" s="33">
        <v>1.1902292097565326E-2</v>
      </c>
      <c r="Q214">
        <v>22.053867128531024</v>
      </c>
      <c r="R214">
        <f>Table_nydc_frldevdb01_flc_fx_carry_view[[#This Row],[atmf]]/(Table_nydc_frldevdb01_flc_fx_carry_view[[#This Row],[atmf_cost_orig]]+1)</f>
        <v>21.311644035222848</v>
      </c>
      <c r="S214">
        <f>Table_nydc_frldevdb01_flc_fx_carry_view[[#This Row],[num_rate]]-Table_nydc_frldevdb01_flc_fx_carry_view[[#This Row],[asset_rate]]</f>
        <v>-2.0824623038435686E-3</v>
      </c>
      <c r="T2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0.97560549967577792</v>
      </c>
      <c r="U214" s="95">
        <f>Table_nydc_frldevdb01_flc_fx_carry_view[[#This Row],[atmf_cost_final]]/Table_nydc_frldevdb01_flc_fx_carry_view[[#This Row],[atmf_cost_orig]]</f>
        <v>0.64245941710308174</v>
      </c>
    </row>
    <row r="215" spans="1:21" x14ac:dyDescent="0.25">
      <c r="A215" t="s">
        <v>99</v>
      </c>
      <c r="B215" t="s">
        <v>101</v>
      </c>
      <c r="C215" t="s">
        <v>67</v>
      </c>
      <c r="D215" t="s">
        <v>14</v>
      </c>
      <c r="E215">
        <v>22.074372808126999</v>
      </c>
      <c r="F215">
        <v>21.991382999999999</v>
      </c>
      <c r="G215">
        <v>8.7024747799160099E-2</v>
      </c>
      <c r="H215">
        <v>8.6818717035019893E-2</v>
      </c>
      <c r="I215">
        <v>8.6712614131915194E-2</v>
      </c>
      <c r="J215">
        <v>8.6486198044268298E-2</v>
      </c>
      <c r="K215">
        <v>4.9521441629142099E-2</v>
      </c>
      <c r="L215">
        <v>4.2840179367010102E-2</v>
      </c>
      <c r="M215">
        <v>4.7467206856284604E-2</v>
      </c>
      <c r="N215">
        <v>4.0798967202814097E-2</v>
      </c>
      <c r="O215" s="33">
        <v>1.5536242348749507E-2</v>
      </c>
      <c r="P215" s="33">
        <v>1.3602605243865806E-2</v>
      </c>
      <c r="Q215">
        <v>22.036651455697633</v>
      </c>
      <c r="R215">
        <f>Table_nydc_frldevdb01_flc_fx_carry_view[[#This Row],[atmf]]/(Table_nydc_frldevdb01_flc_fx_carry_view[[#This Row],[atmf_cost_orig]]+1)</f>
        <v>20.994817647801813</v>
      </c>
      <c r="S215">
        <f>Table_nydc_frldevdb01_flc_fx_carry_view[[#This Row],[num_rate]]-Table_nydc_frldevdb01_flc_fx_carry_view[[#This Row],[asset_rate]]</f>
        <v>-1.9336371048837009E-3</v>
      </c>
      <c r="T2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0.99366060353297603</v>
      </c>
      <c r="U215" s="95">
        <f>Table_nydc_frldevdb01_flc_fx_carry_view[[#This Row],[atmf_cost_final]]/Table_nydc_frldevdb01_flc_fx_carry_view[[#This Row],[atmf_cost_orig]]</f>
        <v>0.85951902176043804</v>
      </c>
    </row>
    <row r="216" spans="1:21" x14ac:dyDescent="0.25">
      <c r="A216" t="s">
        <v>99</v>
      </c>
      <c r="B216" t="s">
        <v>102</v>
      </c>
      <c r="C216" t="s">
        <v>14</v>
      </c>
      <c r="D216" t="s">
        <v>14</v>
      </c>
      <c r="E216">
        <v>76.977317492378702</v>
      </c>
      <c r="F216">
        <v>79.475809562500004</v>
      </c>
      <c r="G216">
        <v>7.7514571669520596E-2</v>
      </c>
      <c r="H216">
        <v>8.2912515496342598E-2</v>
      </c>
      <c r="I216">
        <v>0.107193397129052</v>
      </c>
      <c r="J216">
        <v>0.118412842755911</v>
      </c>
      <c r="K216">
        <v>9.3682649881106604E-3</v>
      </c>
      <c r="L216">
        <v>2.2385006952036399E-3</v>
      </c>
      <c r="M216">
        <v>2.3450634469171699E-2</v>
      </c>
      <c r="N216">
        <v>3.2459463669888299E-2</v>
      </c>
      <c r="O216" s="33">
        <v>-8.1842907035617439E-3</v>
      </c>
      <c r="P216" s="33">
        <v>5.8178768398251701E-2</v>
      </c>
      <c r="Q216">
        <v>78.372144072646051</v>
      </c>
      <c r="R216">
        <f>Table_nydc_frldevdb01_flc_fx_carry_view[[#This Row],[atmf]]/(Table_nydc_frldevdb01_flc_fx_carry_view[[#This Row],[atmf_cost_orig]]+1)</f>
        <v>77.654756258684969</v>
      </c>
      <c r="S216">
        <f>Table_nydc_frldevdb01_flc_fx_carry_view[[#This Row],[num_rate]]-Table_nydc_frldevdb01_flc_fx_carry_view[[#This Row],[asset_rate]]</f>
        <v>6.6363059101813449E-2</v>
      </c>
      <c r="T2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2.146014064985863</v>
      </c>
      <c r="U216" s="95">
        <f>Table_nydc_frldevdb01_flc_fx_carry_view[[#This Row],[atmf_cost_final]]/Table_nydc_frldevdb01_flc_fx_carry_view[[#This Row],[atmf_cost_orig]]</f>
        <v>1.384161426956684</v>
      </c>
    </row>
    <row r="217" spans="1:21" x14ac:dyDescent="0.25">
      <c r="A217" t="s">
        <v>99</v>
      </c>
      <c r="B217" t="s">
        <v>102</v>
      </c>
      <c r="C217" t="s">
        <v>8</v>
      </c>
      <c r="D217" t="s">
        <v>14</v>
      </c>
      <c r="E217">
        <v>76.977317492378702</v>
      </c>
      <c r="F217">
        <v>80.663409250000001</v>
      </c>
      <c r="G217">
        <v>7.9989523423116299E-2</v>
      </c>
      <c r="H217">
        <v>8.5814449107998694E-2</v>
      </c>
      <c r="I217">
        <v>7.4871361864454505E-2</v>
      </c>
      <c r="J217">
        <v>8.86334936810068E-2</v>
      </c>
      <c r="K217">
        <v>1.00707057030382E-2</v>
      </c>
      <c r="L217">
        <v>8.0264863914981197E-3</v>
      </c>
      <c r="M217">
        <v>2.9728522143652097E-2</v>
      </c>
      <c r="N217">
        <v>3.7370589587712798E-2</v>
      </c>
      <c r="O217" s="33">
        <v>-8.1181921457474156E-3</v>
      </c>
      <c r="P217" s="33">
        <v>5.6577519967020332E-2</v>
      </c>
      <c r="Q217">
        <v>79.10831256271544</v>
      </c>
      <c r="R217">
        <f>Table_nydc_frldevdb01_flc_fx_carry_view[[#This Row],[atmf]]/(Table_nydc_frldevdb01_flc_fx_carry_view[[#This Row],[atmf_cost_orig]]+1)</f>
        <v>78.334636280713866</v>
      </c>
      <c r="S217">
        <f>Table_nydc_frldevdb01_flc_fx_carry_view[[#This Row],[num_rate]]-Table_nydc_frldevdb01_flc_fx_carry_view[[#This Row],[asset_rate]]</f>
        <v>6.4695712112767742E-2</v>
      </c>
      <c r="T2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1.492744796191529</v>
      </c>
      <c r="U217" s="95">
        <f>Table_nydc_frldevdb01_flc_fx_carry_view[[#This Row],[atmf_cost_final]]/Table_nydc_frldevdb01_flc_fx_carry_view[[#This Row],[atmf_cost_orig]]</f>
        <v>1.2570618010250638</v>
      </c>
    </row>
    <row r="218" spans="1:21" x14ac:dyDescent="0.25">
      <c r="A218" t="s">
        <v>99</v>
      </c>
      <c r="B218" t="s">
        <v>102</v>
      </c>
      <c r="C218" t="s">
        <v>6</v>
      </c>
      <c r="D218" t="s">
        <v>14</v>
      </c>
      <c r="E218">
        <v>76.977317492378702</v>
      </c>
      <c r="F218">
        <v>81.881523352499997</v>
      </c>
      <c r="G218">
        <v>8.2883941879075898E-2</v>
      </c>
      <c r="H218">
        <v>8.8782389687343394E-2</v>
      </c>
      <c r="I218">
        <v>7.7547672216909502E-2</v>
      </c>
      <c r="J218">
        <v>8.9436109990555193E-2</v>
      </c>
      <c r="K218">
        <v>1.07106304047108E-2</v>
      </c>
      <c r="L218">
        <v>9.3803679725841509E-3</v>
      </c>
      <c r="M218">
        <v>3.5696025108257999E-2</v>
      </c>
      <c r="N218">
        <v>4.3632319672790798E-2</v>
      </c>
      <c r="O218" s="33">
        <v>-8.0423092542390995E-3</v>
      </c>
      <c r="P218" s="33">
        <v>5.5959805250570982E-2</v>
      </c>
      <c r="Q218">
        <v>79.885551321618877</v>
      </c>
      <c r="R218">
        <f>Table_nydc_frldevdb01_flc_fx_carry_view[[#This Row],[atmf]]/(Table_nydc_frldevdb01_flc_fx_carry_view[[#This Row],[atmf_cost_orig]]+1)</f>
        <v>79.059416438275093</v>
      </c>
      <c r="S218">
        <f>Table_nydc_frldevdb01_flc_fx_carry_view[[#This Row],[num_rate]]-Table_nydc_frldevdb01_flc_fx_carry_view[[#This Row],[asset_rate]]</f>
        <v>6.4002114504810081E-2</v>
      </c>
      <c r="T2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1.370878951747913</v>
      </c>
      <c r="U218" s="95">
        <f>Table_nydc_frldevdb01_flc_fx_carry_view[[#This Row],[atmf_cost_final]]/Table_nydc_frldevdb01_flc_fx_carry_view[[#This Row],[atmf_cost_orig]]</f>
        <v>1.2223299244233443</v>
      </c>
    </row>
    <row r="219" spans="1:21" x14ac:dyDescent="0.25">
      <c r="A219" t="s">
        <v>99</v>
      </c>
      <c r="B219" t="s">
        <v>102</v>
      </c>
      <c r="C219" t="s">
        <v>67</v>
      </c>
      <c r="D219" t="s">
        <v>14</v>
      </c>
      <c r="E219">
        <v>76.977317492378702</v>
      </c>
      <c r="F219">
        <v>87.274646520326399</v>
      </c>
      <c r="G219">
        <v>9.6490230791599504E-2</v>
      </c>
      <c r="H219">
        <v>9.8679176384468603E-2</v>
      </c>
      <c r="I219">
        <v>9.1795792358453296E-2</v>
      </c>
      <c r="J219">
        <v>9.8834922926826205E-2</v>
      </c>
      <c r="K219">
        <v>1.2578619398091699E-2</v>
      </c>
      <c r="L219">
        <v>1.2272921204291501E-2</v>
      </c>
      <c r="M219">
        <v>5.6490962398676202E-2</v>
      </c>
      <c r="N219">
        <v>6.7636703080934599E-2</v>
      </c>
      <c r="O219" s="33">
        <v>-7.5867820062763269E-3</v>
      </c>
      <c r="P219" s="33">
        <v>5.8410685942035578E-2</v>
      </c>
      <c r="Q219">
        <v>83.603424277432396</v>
      </c>
      <c r="R219">
        <f>Table_nydc_frldevdb01_flc_fx_carry_view[[#This Row],[atmf]]/(Table_nydc_frldevdb01_flc_fx_carry_view[[#This Row],[atmf_cost_orig]]+1)</f>
        <v>82.608038900944749</v>
      </c>
      <c r="S219">
        <f>Table_nydc_frldevdb01_flc_fx_carry_view[[#This Row],[num_rate]]-Table_nydc_frldevdb01_flc_fx_carry_view[[#This Row],[asset_rate]]</f>
        <v>6.5997467948311905E-2</v>
      </c>
      <c r="T2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1.2607795005587874</v>
      </c>
      <c r="U219" s="95">
        <f>Table_nydc_frldevdb01_flc_fx_carry_view[[#This Row],[atmf_cost_final]]/Table_nydc_frldevdb01_flc_fx_carry_view[[#This Row],[atmf_cost_orig]]</f>
        <v>1.197301306421354</v>
      </c>
    </row>
    <row r="220" spans="1:21" x14ac:dyDescent="0.25">
      <c r="A220" t="s">
        <v>99</v>
      </c>
      <c r="B220" t="s">
        <v>103</v>
      </c>
      <c r="C220" t="s">
        <v>14</v>
      </c>
      <c r="D220" t="s">
        <v>14</v>
      </c>
      <c r="E220">
        <v>6.1766372873757804</v>
      </c>
      <c r="F220">
        <v>5.9497835589836603</v>
      </c>
      <c r="G220">
        <v>0.136365359018324</v>
      </c>
      <c r="H220">
        <v>0.14500190404854699</v>
      </c>
      <c r="I220">
        <v>0.13791249481750401</v>
      </c>
      <c r="J220">
        <v>0.18127123981634799</v>
      </c>
      <c r="K220">
        <v>5.9013530009505599E-2</v>
      </c>
      <c r="L220">
        <v>2.877958016047E-3</v>
      </c>
      <c r="M220">
        <v>3.9428434691839799E-2</v>
      </c>
      <c r="N220">
        <v>8.5193041493839111E-8</v>
      </c>
      <c r="O220" s="33">
        <v>7.0526169173798142E-2</v>
      </c>
      <c r="P220" s="33">
        <v>-6.245663843008762E-3</v>
      </c>
      <c r="Q220">
        <v>6.0686384209055442</v>
      </c>
      <c r="R220">
        <f>Table_nydc_frldevdb01_flc_fx_carry_view[[#This Row],[atmf]]/(Table_nydc_frldevdb01_flc_fx_carry_view[[#This Row],[atmf_cost_orig]]+1)</f>
        <v>5.7240915876498963</v>
      </c>
      <c r="S220">
        <f>Table_nydc_frldevdb01_flc_fx_carry_view[[#This Row],[num_rate]]-Table_nydc_frldevdb01_flc_fx_carry_view[[#This Row],[asset_rate]]</f>
        <v>-7.6771833016806901E-2</v>
      </c>
      <c r="T2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0.14694198707369366</v>
      </c>
      <c r="U220" s="95">
        <f>Table_nydc_frldevdb01_flc_fx_carry_view[[#This Row],[atmf_cost_final]]/Table_nydc_frldevdb01_flc_fx_carry_view[[#This Row],[atmf_cost_orig]]</f>
        <v>2.1607005745899128E-6</v>
      </c>
    </row>
    <row r="221" spans="1:21" x14ac:dyDescent="0.25">
      <c r="A221" t="s">
        <v>99</v>
      </c>
      <c r="B221" t="s">
        <v>103</v>
      </c>
      <c r="C221" t="s">
        <v>8</v>
      </c>
      <c r="D221" t="s">
        <v>14</v>
      </c>
      <c r="E221">
        <v>6.1766372873757804</v>
      </c>
      <c r="F221">
        <v>5.8404475354355698</v>
      </c>
      <c r="G221">
        <v>0.12885510796524399</v>
      </c>
      <c r="H221">
        <v>0.140863666343883</v>
      </c>
      <c r="I221">
        <v>0.14664079468531599</v>
      </c>
      <c r="J221">
        <v>0.16442341220652201</v>
      </c>
      <c r="K221">
        <v>7.6014986239171106E-2</v>
      </c>
      <c r="L221">
        <v>4.0102348130529E-2</v>
      </c>
      <c r="M221">
        <v>4.6032298114145803E-2</v>
      </c>
      <c r="N221">
        <v>1.7451486070475201E-2</v>
      </c>
      <c r="O221" s="33">
        <v>7.0624662241367597E-2</v>
      </c>
      <c r="P221" s="33">
        <v>-6.355706960180325E-3</v>
      </c>
      <c r="Q221">
        <v>6.020972475374073</v>
      </c>
      <c r="R221">
        <f>Table_nydc_frldevdb01_flc_fx_carry_view[[#This Row],[atmf]]/(Table_nydc_frldevdb01_flc_fx_carry_view[[#This Row],[atmf_cost_orig]]+1)</f>
        <v>5.5834294466481609</v>
      </c>
      <c r="S221">
        <f>Table_nydc_frldevdb01_flc_fx_carry_view[[#This Row],[num_rate]]-Table_nydc_frldevdb01_flc_fx_carry_view[[#This Row],[asset_rate]]</f>
        <v>-7.6980369201547924E-2</v>
      </c>
      <c r="T2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0.75546468567466663</v>
      </c>
      <c r="U221" s="95">
        <f>Table_nydc_frldevdb01_flc_fx_carry_view[[#This Row],[atmf_cost_final]]/Table_nydc_frldevdb01_flc_fx_carry_view[[#This Row],[atmf_cost_orig]]</f>
        <v>0.37911394358806366</v>
      </c>
    </row>
    <row r="222" spans="1:21" x14ac:dyDescent="0.25">
      <c r="A222" t="s">
        <v>99</v>
      </c>
      <c r="B222" t="s">
        <v>103</v>
      </c>
      <c r="C222" t="s">
        <v>6</v>
      </c>
      <c r="D222" t="s">
        <v>14</v>
      </c>
      <c r="E222">
        <v>6.1766372873757804</v>
      </c>
      <c r="F222">
        <v>5.7337601838528398</v>
      </c>
      <c r="G222">
        <v>0.121009354838188</v>
      </c>
      <c r="H222">
        <v>0.13663349683996501</v>
      </c>
      <c r="I222">
        <v>0.13623574884977899</v>
      </c>
      <c r="J222">
        <v>0.15289300722723101</v>
      </c>
      <c r="K222">
        <v>9.1410944755728599E-2</v>
      </c>
      <c r="L222">
        <v>5.92019249320625E-2</v>
      </c>
      <c r="M222">
        <v>5.08576530979696E-2</v>
      </c>
      <c r="N222">
        <v>2.58300606513799E-2</v>
      </c>
      <c r="O222" s="33">
        <v>7.0570991840680497E-2</v>
      </c>
      <c r="P222" s="33">
        <v>-6.4701156025264162E-3</v>
      </c>
      <c r="Q222">
        <v>5.9761111628177783</v>
      </c>
      <c r="R222">
        <f>Table_nydc_frldevdb01_flc_fx_carry_view[[#This Row],[atmf]]/(Table_nydc_frldevdb01_flc_fx_carry_view[[#This Row],[atmf_cost_orig]]+1)</f>
        <v>5.4562672374793006</v>
      </c>
      <c r="S222">
        <f>Table_nydc_frldevdb01_flc_fx_carry_view[[#This Row],[num_rate]]-Table_nydc_frldevdb01_flc_fx_carry_view[[#This Row],[asset_rate]]</f>
        <v>-7.7041107443206913E-2</v>
      </c>
      <c r="T2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0.82291382318154227</v>
      </c>
      <c r="U222" s="95">
        <f>Table_nydc_frldevdb01_flc_fx_carry_view[[#This Row],[atmf_cost_final]]/Table_nydc_frldevdb01_flc_fx_carry_view[[#This Row],[atmf_cost_orig]]</f>
        <v>0.50788935544513203</v>
      </c>
    </row>
    <row r="223" spans="1:21" x14ac:dyDescent="0.25">
      <c r="A223" t="s">
        <v>99</v>
      </c>
      <c r="B223" t="s">
        <v>103</v>
      </c>
      <c r="C223" t="s">
        <v>67</v>
      </c>
      <c r="D223" t="s">
        <v>14</v>
      </c>
      <c r="E223">
        <v>6.1766372873757804</v>
      </c>
      <c r="F223">
        <v>5.3327751973607196</v>
      </c>
      <c r="G223">
        <v>0.158860540540541</v>
      </c>
      <c r="H223">
        <v>0.158860540540541</v>
      </c>
      <c r="I223">
        <v>0.15238257396407401</v>
      </c>
      <c r="J223">
        <v>0.152494776573952</v>
      </c>
      <c r="K223">
        <v>0.17108954065756701</v>
      </c>
      <c r="L223">
        <v>0.13636163336741799</v>
      </c>
      <c r="M223">
        <v>7.8297295111931203E-2</v>
      </c>
      <c r="N223">
        <v>5.13478453093495E-2</v>
      </c>
      <c r="O223" s="33">
        <v>7.0750758212605902E-2</v>
      </c>
      <c r="P223" s="33">
        <v>-7.1726176016070897E-3</v>
      </c>
      <c r="Q223">
        <v>5.87822929332002</v>
      </c>
      <c r="R223">
        <f>Table_nydc_frldevdb01_flc_fx_carry_view[[#This Row],[atmf]]/(Table_nydc_frldevdb01_flc_fx_carry_view[[#This Row],[atmf_cost_orig]]+1)</f>
        <v>4.9455518636047007</v>
      </c>
      <c r="S223">
        <f>Table_nydc_frldevdb01_flc_fx_carry_view[[#This Row],[num_rate]]-Table_nydc_frldevdb01_flc_fx_carry_view[[#This Row],[asset_rate]]</f>
        <v>-7.7923375814212992E-2</v>
      </c>
      <c r="T2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0.91617341037682065</v>
      </c>
      <c r="U223" s="95">
        <f>Table_nydc_frldevdb01_flc_fx_carry_view[[#This Row],[atmf_cost_final]]/Table_nydc_frldevdb01_flc_fx_carry_view[[#This Row],[atmf_cost_orig]]</f>
        <v>0.65580611994251314</v>
      </c>
    </row>
    <row r="224" spans="1:21" x14ac:dyDescent="0.25">
      <c r="A224" t="s">
        <v>99</v>
      </c>
      <c r="B224" t="s">
        <v>104</v>
      </c>
      <c r="C224" t="s">
        <v>14</v>
      </c>
      <c r="D224" t="s">
        <v>14</v>
      </c>
      <c r="E224">
        <v>3.5319422421276001</v>
      </c>
      <c r="F224">
        <v>3.5067982062241501</v>
      </c>
      <c r="G224">
        <v>6.6451924340199101E-2</v>
      </c>
      <c r="H224">
        <v>6.6167430991576695E-2</v>
      </c>
      <c r="I224">
        <v>7.5125098903232296E-2</v>
      </c>
      <c r="J224">
        <v>7.6074410837670206E-2</v>
      </c>
      <c r="K224">
        <v>2.2441701975310101E-2</v>
      </c>
      <c r="L224">
        <v>1.56837697143582E-3</v>
      </c>
      <c r="M224">
        <v>1.8517689386077302E-2</v>
      </c>
      <c r="N224">
        <v>5.7455295483679996E-5</v>
      </c>
      <c r="O224" s="33">
        <v>1.2896288808895685E-2</v>
      </c>
      <c r="P224" s="33">
        <v>-1.7422932911592827E-3</v>
      </c>
      <c r="Q224">
        <v>3.5206131364935693</v>
      </c>
      <c r="R224">
        <f>Table_nydc_frldevdb01_flc_fx_carry_view[[#This Row],[atmf]]/(Table_nydc_frldevdb01_flc_fx_carry_view[[#This Row],[atmf_cost_orig]]+1)</f>
        <v>3.4430410416709711</v>
      </c>
      <c r="S224">
        <f>Table_nydc_frldevdb01_flc_fx_carry_view[[#This Row],[num_rate]]-Table_nydc_frldevdb01_flc_fx_carry_view[[#This Row],[asset_rate]]</f>
        <v>-1.4638582100054968E-2</v>
      </c>
      <c r="T2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0.38504506333593264</v>
      </c>
      <c r="U224" s="95">
        <f>Table_nydc_frldevdb01_flc_fx_carry_view[[#This Row],[atmf_cost_final]]/Table_nydc_frldevdb01_flc_fx_carry_view[[#This Row],[atmf_cost_orig]]</f>
        <v>3.1027248748906164E-3</v>
      </c>
    </row>
    <row r="225" spans="1:21" x14ac:dyDescent="0.25">
      <c r="A225" t="s">
        <v>99</v>
      </c>
      <c r="B225" t="s">
        <v>104</v>
      </c>
      <c r="C225" t="s">
        <v>8</v>
      </c>
      <c r="D225" t="s">
        <v>14</v>
      </c>
      <c r="E225">
        <v>3.5319422421276001</v>
      </c>
      <c r="F225">
        <v>3.49117566634244</v>
      </c>
      <c r="G225">
        <v>6.7008530810166403E-2</v>
      </c>
      <c r="H225">
        <v>6.6472662778628899E-2</v>
      </c>
      <c r="I225">
        <v>6.6203285190688396E-2</v>
      </c>
      <c r="J225">
        <v>6.6180325699432205E-2</v>
      </c>
      <c r="K225">
        <v>2.9215962875629099E-2</v>
      </c>
      <c r="L225">
        <v>1.47578496188491E-2</v>
      </c>
      <c r="M225">
        <v>2.2659136528264599E-2</v>
      </c>
      <c r="N225">
        <v>9.28338990777367E-3</v>
      </c>
      <c r="O225" s="33">
        <v>1.3467415354228704E-2</v>
      </c>
      <c r="P225" s="33">
        <v>-2.2884869125986565E-3</v>
      </c>
      <c r="Q225">
        <v>3.5142177820864013</v>
      </c>
      <c r="R225">
        <f>Table_nydc_frldevdb01_flc_fx_carry_view[[#This Row],[atmf]]/(Table_nydc_frldevdb01_flc_fx_carry_view[[#This Row],[atmf_cost_orig]]+1)</f>
        <v>3.4138214206879569</v>
      </c>
      <c r="S225">
        <f>Table_nydc_frldevdb01_flc_fx_carry_view[[#This Row],[num_rate]]-Table_nydc_frldevdb01_flc_fx_carry_view[[#This Row],[asset_rate]]</f>
        <v>-1.5755902266827361E-2</v>
      </c>
      <c r="T2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0.83492522465169083</v>
      </c>
      <c r="U225" s="95">
        <f>Table_nydc_frldevdb01_flc_fx_carry_view[[#This Row],[atmf_cost_final]]/Table_nydc_frldevdb01_flc_fx_carry_view[[#This Row],[atmf_cost_orig]]</f>
        <v>0.40969742585705932</v>
      </c>
    </row>
    <row r="226" spans="1:21" x14ac:dyDescent="0.25">
      <c r="A226" t="s">
        <v>99</v>
      </c>
      <c r="B226" t="s">
        <v>104</v>
      </c>
      <c r="C226" t="s">
        <v>6</v>
      </c>
      <c r="D226" t="s">
        <v>14</v>
      </c>
      <c r="E226">
        <v>3.5319422421276001</v>
      </c>
      <c r="F226">
        <v>3.4747347744756101</v>
      </c>
      <c r="G226">
        <v>6.7655520178936501E-2</v>
      </c>
      <c r="H226">
        <v>6.6805029316908293E-2</v>
      </c>
      <c r="I226">
        <v>6.6462709531751499E-2</v>
      </c>
      <c r="J226">
        <v>6.6148744608031204E-2</v>
      </c>
      <c r="K226">
        <v>3.5725209372115201E-2</v>
      </c>
      <c r="L226">
        <v>2.25973314691728E-2</v>
      </c>
      <c r="M226">
        <v>2.6276625072143199E-2</v>
      </c>
      <c r="N226">
        <v>1.4366884726663099E-2</v>
      </c>
      <c r="O226" s="33">
        <v>1.3984754401408894E-2</v>
      </c>
      <c r="P226" s="33">
        <v>-2.560677412137502E-3</v>
      </c>
      <c r="Q226">
        <v>3.5078792674482187</v>
      </c>
      <c r="R226">
        <f>Table_nydc_frldevdb01_flc_fx_carry_view[[#This Row],[atmf]]/(Table_nydc_frldevdb01_flc_fx_carry_view[[#This Row],[atmf_cost_orig]]+1)</f>
        <v>3.3857682125726583</v>
      </c>
      <c r="S226">
        <f>Table_nydc_frldevdb01_flc_fx_carry_view[[#This Row],[num_rate]]-Table_nydc_frldevdb01_flc_fx_carry_view[[#This Row],[asset_rate]]</f>
        <v>-1.6545431813546396E-2</v>
      </c>
      <c r="T2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0.87107724090836436</v>
      </c>
      <c r="U226" s="95">
        <f>Table_nydc_frldevdb01_flc_fx_carry_view[[#This Row],[atmf_cost_final]]/Table_nydc_frldevdb01_flc_fx_carry_view[[#This Row],[atmf_cost_orig]]</f>
        <v>0.54675532672930494</v>
      </c>
    </row>
    <row r="227" spans="1:21" x14ac:dyDescent="0.25">
      <c r="A227" t="s">
        <v>99</v>
      </c>
      <c r="B227" t="s">
        <v>104</v>
      </c>
      <c r="C227" t="s">
        <v>67</v>
      </c>
      <c r="D227" t="s">
        <v>14</v>
      </c>
      <c r="E227">
        <v>3.5319422421276001</v>
      </c>
      <c r="F227">
        <v>3.4049740000000002</v>
      </c>
      <c r="G227">
        <v>7.2037241047602105E-2</v>
      </c>
      <c r="H227">
        <v>7.0127966418838797E-2</v>
      </c>
      <c r="I227">
        <v>7.0402217502595801E-2</v>
      </c>
      <c r="J227">
        <v>6.8853802203959605E-2</v>
      </c>
      <c r="K227">
        <v>6.07679724716731E-2</v>
      </c>
      <c r="L227">
        <v>4.8737901076472301E-2</v>
      </c>
      <c r="M227">
        <v>3.8350084410925099E-2</v>
      </c>
      <c r="N227">
        <v>2.7995088610088998E-2</v>
      </c>
      <c r="O227" s="33">
        <v>1.5536242348749507E-2</v>
      </c>
      <c r="P227" s="33">
        <v>-2.9957005579915874E-3</v>
      </c>
      <c r="Q227">
        <v>3.4830567769345486</v>
      </c>
      <c r="R227">
        <f>Table_nydc_frldevdb01_flc_fx_carry_view[[#This Row],[atmf]]/(Table_nydc_frldevdb01_flc_fx_carry_view[[#This Row],[atmf_cost_orig]]+1)</f>
        <v>3.2792157973692504</v>
      </c>
      <c r="S227">
        <f>Table_nydc_frldevdb01_flc_fx_carry_view[[#This Row],[num_rate]]-Table_nydc_frldevdb01_flc_fx_carry_view[[#This Row],[asset_rate]]</f>
        <v>-1.8531942906741095E-2</v>
      </c>
      <c r="T2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0.9252795093888605</v>
      </c>
      <c r="U227" s="95">
        <f>Table_nydc_frldevdb01_flc_fx_carry_view[[#This Row],[atmf_cost_final]]/Table_nydc_frldevdb01_flc_fx_carry_view[[#This Row],[atmf_cost_orig]]</f>
        <v>0.72998766600142895</v>
      </c>
    </row>
    <row r="228" spans="1:21" x14ac:dyDescent="0.25">
      <c r="A228" t="s">
        <v>99</v>
      </c>
      <c r="B228" t="s">
        <v>105</v>
      </c>
      <c r="C228" t="s">
        <v>14</v>
      </c>
      <c r="D228" t="s">
        <v>14</v>
      </c>
      <c r="E228">
        <v>35.768099158586601</v>
      </c>
      <c r="F228">
        <v>34.630256820042902</v>
      </c>
      <c r="G228">
        <v>0.141790371477683</v>
      </c>
      <c r="H228">
        <v>0.14947761642999499</v>
      </c>
      <c r="I228">
        <v>8.3411011228968907E-2</v>
      </c>
      <c r="J228">
        <v>0.16086219035482299</v>
      </c>
      <c r="K228">
        <v>5.73738557741343E-2</v>
      </c>
      <c r="L228">
        <v>1.7407901283227E-3</v>
      </c>
      <c r="M228">
        <v>4.0855683586847505E-2</v>
      </c>
      <c r="N228">
        <v>1.19074543168625E-7</v>
      </c>
      <c r="O228" s="33">
        <v>5.9914820148276121E-2</v>
      </c>
      <c r="P228" s="33">
        <v>-6.245663843008762E-3</v>
      </c>
      <c r="Q228">
        <v>35.211892930509364</v>
      </c>
      <c r="R228">
        <f>Table_nydc_frldevdb01_flc_fx_carry_view[[#This Row],[atmf]]/(Table_nydc_frldevdb01_flc_fx_carry_view[[#This Row],[atmf_cost_orig]]+1)</f>
        <v>33.270949437202553</v>
      </c>
      <c r="S228">
        <f>Table_nydc_frldevdb01_flc_fx_carry_view[[#This Row],[num_rate]]-Table_nydc_frldevdb01_flc_fx_carry_view[[#This Row],[asset_rate]]</f>
        <v>-6.616048399128488E-2</v>
      </c>
      <c r="T2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0.10537915660663946</v>
      </c>
      <c r="U228" s="95">
        <f>Table_nydc_frldevdb01_flc_fx_carry_view[[#This Row],[atmf_cost_final]]/Table_nydc_frldevdb01_flc_fx_carry_view[[#This Row],[atmf_cost_orig]]</f>
        <v>2.9145159917715381E-6</v>
      </c>
    </row>
    <row r="229" spans="1:21" x14ac:dyDescent="0.25">
      <c r="A229" t="s">
        <v>99</v>
      </c>
      <c r="B229" t="s">
        <v>105</v>
      </c>
      <c r="C229" t="s">
        <v>8</v>
      </c>
      <c r="D229" t="s">
        <v>14</v>
      </c>
      <c r="E229">
        <v>35.768099158586601</v>
      </c>
      <c r="F229">
        <v>34.068778643113497</v>
      </c>
      <c r="G229">
        <v>0.142954000163968</v>
      </c>
      <c r="H229">
        <v>0.15451212672706999</v>
      </c>
      <c r="I229">
        <v>0.144263568341014</v>
      </c>
      <c r="J229">
        <v>0.15802181456593001</v>
      </c>
      <c r="K229">
        <v>7.57881915779125E-2</v>
      </c>
      <c r="L229">
        <v>3.8246306101766797E-2</v>
      </c>
      <c r="M229">
        <v>5.0860446982287505E-2</v>
      </c>
      <c r="N229">
        <v>1.7989122090798101E-2</v>
      </c>
      <c r="O229" s="33">
        <v>6.0332039496974875E-2</v>
      </c>
      <c r="P229" s="33">
        <v>-6.355706960180325E-3</v>
      </c>
      <c r="Q229">
        <v>34.939747751293297</v>
      </c>
      <c r="R229">
        <f>Table_nydc_frldevdb01_flc_fx_carry_view[[#This Row],[atmf]]/(Table_nydc_frldevdb01_flc_fx_carry_view[[#This Row],[atmf_cost_orig]]+1)</f>
        <v>32.419888616939957</v>
      </c>
      <c r="S229">
        <f>Table_nydc_frldevdb01_flc_fx_carry_view[[#This Row],[num_rate]]-Table_nydc_frldevdb01_flc_fx_carry_view[[#This Row],[asset_rate]]</f>
        <v>-6.6687746457155195E-2</v>
      </c>
      <c r="T2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0.81263605430729513</v>
      </c>
      <c r="U229" s="95">
        <f>Table_nydc_frldevdb01_flc_fx_carry_view[[#This Row],[atmf_cost_final]]/Table_nydc_frldevdb01_flc_fx_carry_view[[#This Row],[atmf_cost_orig]]</f>
        <v>0.35369571362719121</v>
      </c>
    </row>
    <row r="230" spans="1:21" x14ac:dyDescent="0.25">
      <c r="A230" t="s">
        <v>99</v>
      </c>
      <c r="B230" t="s">
        <v>105</v>
      </c>
      <c r="C230" t="s">
        <v>6</v>
      </c>
      <c r="D230" t="s">
        <v>14</v>
      </c>
      <c r="E230">
        <v>35.768099158586601</v>
      </c>
      <c r="F230">
        <v>33.490139502063798</v>
      </c>
      <c r="G230">
        <v>0.14398837437557899</v>
      </c>
      <c r="H230">
        <v>0.159986592816206</v>
      </c>
      <c r="I230">
        <v>0.14176027491012999</v>
      </c>
      <c r="J230">
        <v>0.15874772070026</v>
      </c>
      <c r="K230">
        <v>9.3655813028661605E-2</v>
      </c>
      <c r="L230">
        <v>5.7575355301100598E-2</v>
      </c>
      <c r="M230">
        <v>6.0052726130629799E-2</v>
      </c>
      <c r="N230">
        <v>2.8756043475091499E-2</v>
      </c>
      <c r="O230" s="33">
        <v>6.1335120974144841E-2</v>
      </c>
      <c r="P230" s="33">
        <v>-6.4701156025264162E-3</v>
      </c>
      <c r="Q230">
        <v>34.654642464208834</v>
      </c>
      <c r="R230">
        <f>Table_nydc_frldevdb01_flc_fx_carry_view[[#This Row],[atmf]]/(Table_nydc_frldevdb01_flc_fx_carry_view[[#This Row],[atmf_cost_orig]]+1)</f>
        <v>31.592899745947943</v>
      </c>
      <c r="S230">
        <f>Table_nydc_frldevdb01_flc_fx_carry_view[[#This Row],[num_rate]]-Table_nydc_frldevdb01_flc_fx_carry_view[[#This Row],[asset_rate]]</f>
        <v>-6.7805236576671257E-2</v>
      </c>
      <c r="T2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0.85763882090538224</v>
      </c>
      <c r="U230" s="95">
        <f>Table_nydc_frldevdb01_flc_fx_carry_view[[#This Row],[atmf_cost_final]]/Table_nydc_frldevdb01_flc_fx_carry_view[[#This Row],[atmf_cost_orig]]</f>
        <v>0.47884659578217759</v>
      </c>
    </row>
    <row r="231" spans="1:21" x14ac:dyDescent="0.25">
      <c r="A231" t="s">
        <v>99</v>
      </c>
      <c r="B231" t="s">
        <v>105</v>
      </c>
      <c r="C231" t="s">
        <v>67</v>
      </c>
      <c r="D231" t="s">
        <v>14</v>
      </c>
      <c r="E231">
        <v>35.768099158586601</v>
      </c>
      <c r="F231">
        <v>30.966119060703601</v>
      </c>
      <c r="G231">
        <v>0.141903928892747</v>
      </c>
      <c r="H231">
        <v>0.17499269198952799</v>
      </c>
      <c r="I231">
        <v>0.14532718715655099</v>
      </c>
      <c r="J231">
        <v>0.178449349660837</v>
      </c>
      <c r="K231">
        <v>0.162286827241193</v>
      </c>
      <c r="L231">
        <v>0.13007693694471001</v>
      </c>
      <c r="M231">
        <v>8.6454462050070305E-2</v>
      </c>
      <c r="N231">
        <v>6.1527311768057605E-2</v>
      </c>
      <c r="O231" s="33">
        <v>6.9098496033960233E-2</v>
      </c>
      <c r="P231" s="33">
        <v>-7.1726176016070897E-3</v>
      </c>
      <c r="Q231">
        <v>33.507036920966783</v>
      </c>
      <c r="R231">
        <f>Table_nydc_frldevdb01_flc_fx_carry_view[[#This Row],[atmf]]/(Table_nydc_frldevdb01_flc_fx_carry_view[[#This Row],[atmf_cost_orig]]+1)</f>
        <v>28.501994462126383</v>
      </c>
      <c r="S231">
        <f>Table_nydc_frldevdb01_flc_fx_carry_view[[#This Row],[num_rate]]-Table_nydc_frldevdb01_flc_fx_carry_view[[#This Row],[asset_rate]]</f>
        <v>-7.6271113635567322E-2</v>
      </c>
      <c r="T2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0.90396264185990538</v>
      </c>
      <c r="U231" s="95">
        <f>Table_nydc_frldevdb01_flc_fx_carry_view[[#This Row],[atmf_cost_final]]/Table_nydc_frldevdb01_flc_fx_carry_view[[#This Row],[atmf_cost_orig]]</f>
        <v>0.71167306243168704</v>
      </c>
    </row>
    <row r="232" spans="1:21" x14ac:dyDescent="0.25">
      <c r="A232" t="s">
        <v>99</v>
      </c>
      <c r="B232" t="s">
        <v>106</v>
      </c>
      <c r="C232" t="s">
        <v>14</v>
      </c>
      <c r="D232" t="s">
        <v>14</v>
      </c>
      <c r="E232">
        <v>7.8358585292355603</v>
      </c>
      <c r="F232">
        <v>8.0053376132150706</v>
      </c>
      <c r="G232">
        <v>7.2342141086141398E-2</v>
      </c>
      <c r="H232">
        <v>7.3608793115182702E-2</v>
      </c>
      <c r="I232">
        <v>8.5998490161859106E-2</v>
      </c>
      <c r="J232">
        <v>9.1971155435833105E-2</v>
      </c>
      <c r="K232">
        <v>1.13669321555811E-2</v>
      </c>
      <c r="L232">
        <v>4.7520315864874197E-3</v>
      </c>
      <c r="M232">
        <v>2.08216646259099E-2</v>
      </c>
      <c r="N232">
        <v>2.1879724846452099E-2</v>
      </c>
      <c r="O232" s="33">
        <v>-8.1842907035617439E-3</v>
      </c>
      <c r="P232" s="33">
        <v>3.5340786536701953E-2</v>
      </c>
      <c r="Q232">
        <v>7.9303581980585474</v>
      </c>
      <c r="R232">
        <f>Table_nydc_frldevdb01_flc_fx_carry_view[[#This Row],[atmf]]/(Table_nydc_frldevdb01_flc_fx_carry_view[[#This Row],[atmf_cost_orig]]+1)</f>
        <v>7.8420530153508308</v>
      </c>
      <c r="S232">
        <f>Table_nydc_frldevdb01_flc_fx_carry_view[[#This Row],[num_rate]]-Table_nydc_frldevdb01_flc_fx_carry_view[[#This Row],[asset_rate]]</f>
        <v>4.3525077240263693E-2</v>
      </c>
      <c r="T2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1.8115471076220777</v>
      </c>
      <c r="U232" s="95">
        <f>Table_nydc_frldevdb01_flc_fx_carry_view[[#This Row],[atmf_cost_final]]/Table_nydc_frldevdb01_flc_fx_carry_view[[#This Row],[atmf_cost_orig]]</f>
        <v>1.0508153521609207</v>
      </c>
    </row>
    <row r="233" spans="1:21" x14ac:dyDescent="0.25">
      <c r="A233" t="s">
        <v>99</v>
      </c>
      <c r="B233" t="s">
        <v>106</v>
      </c>
      <c r="C233" t="s">
        <v>8</v>
      </c>
      <c r="D233" t="s">
        <v>14</v>
      </c>
      <c r="E233">
        <v>7.8358585292355603</v>
      </c>
      <c r="F233">
        <v>8.0908639436262799</v>
      </c>
      <c r="G233">
        <v>7.3678961442016799E-2</v>
      </c>
      <c r="H233">
        <v>7.5255395797000302E-2</v>
      </c>
      <c r="I233">
        <v>7.0579406169353306E-2</v>
      </c>
      <c r="J233">
        <v>7.4940719177851195E-2</v>
      </c>
      <c r="K233">
        <v>1.2385627630514E-2</v>
      </c>
      <c r="L233">
        <v>9.6177688549500401E-3</v>
      </c>
      <c r="M233">
        <v>2.6071947702769001E-2</v>
      </c>
      <c r="N233">
        <v>2.88776344135428E-2</v>
      </c>
      <c r="O233" s="33">
        <v>-8.1181921457474156E-3</v>
      </c>
      <c r="P233" s="33">
        <v>3.6013926362322771E-2</v>
      </c>
      <c r="Q233">
        <v>7.9816248709458444</v>
      </c>
      <c r="R233">
        <f>Table_nydc_frldevdb01_flc_fx_carry_view[[#This Row],[atmf]]/(Table_nydc_frldevdb01_flc_fx_carry_view[[#This Row],[atmf_cost_orig]]+1)</f>
        <v>7.8852793527204277</v>
      </c>
      <c r="S233">
        <f>Table_nydc_frldevdb01_flc_fx_carry_view[[#This Row],[num_rate]]-Table_nydc_frldevdb01_flc_fx_carry_view[[#This Row],[asset_rate]]</f>
        <v>4.4132118508070188E-2</v>
      </c>
      <c r="T2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1.4072347758135868</v>
      </c>
      <c r="U233" s="95">
        <f>Table_nydc_frldevdb01_flc_fx_carry_view[[#This Row],[atmf_cost_final]]/Table_nydc_frldevdb01_flc_fx_carry_view[[#This Row],[atmf_cost_orig]]</f>
        <v>1.107613237904578</v>
      </c>
    </row>
    <row r="234" spans="1:21" x14ac:dyDescent="0.25">
      <c r="A234" t="s">
        <v>99</v>
      </c>
      <c r="B234" t="s">
        <v>106</v>
      </c>
      <c r="C234" t="s">
        <v>6</v>
      </c>
      <c r="D234" t="s">
        <v>14</v>
      </c>
      <c r="E234">
        <v>7.8358585292355603</v>
      </c>
      <c r="F234">
        <v>8.1891444398281408</v>
      </c>
      <c r="G234">
        <v>7.5163150530773506E-2</v>
      </c>
      <c r="H234">
        <v>7.6983652377275599E-2</v>
      </c>
      <c r="I234">
        <v>7.2362761934419595E-2</v>
      </c>
      <c r="J234">
        <v>7.6445338781252106E-2</v>
      </c>
      <c r="K234">
        <v>1.2975563564978599E-2</v>
      </c>
      <c r="L234">
        <v>1.13821383806905E-2</v>
      </c>
      <c r="M234">
        <v>3.1211681503773202E-2</v>
      </c>
      <c r="N234">
        <v>3.5278737997946896E-2</v>
      </c>
      <c r="O234" s="33">
        <v>-8.0314468408902804E-3</v>
      </c>
      <c r="P234" s="33">
        <v>3.6622691644696115E-2</v>
      </c>
      <c r="Q234">
        <v>8.0424808112339843</v>
      </c>
      <c r="R234">
        <f>Table_nydc_frldevdb01_flc_fx_carry_view[[#This Row],[atmf]]/(Table_nydc_frldevdb01_flc_fx_carry_view[[#This Row],[atmf_cost_orig]]+1)</f>
        <v>7.9412836246058136</v>
      </c>
      <c r="S234">
        <f>Table_nydc_frldevdb01_flc_fx_carry_view[[#This Row],[num_rate]]-Table_nydc_frldevdb01_flc_fx_carry_view[[#This Row],[asset_rate]]</f>
        <v>4.4654138485586393E-2</v>
      </c>
      <c r="T2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1.3103994883922072</v>
      </c>
      <c r="U234" s="95">
        <f>Table_nydc_frldevdb01_flc_fx_carry_view[[#This Row],[atmf_cost_final]]/Table_nydc_frldevdb01_flc_fx_carry_view[[#This Row],[atmf_cost_orig]]</f>
        <v>1.1303055874667318</v>
      </c>
    </row>
    <row r="235" spans="1:21" x14ac:dyDescent="0.25">
      <c r="A235" t="s">
        <v>99</v>
      </c>
      <c r="B235" t="s">
        <v>106</v>
      </c>
      <c r="C235" t="s">
        <v>67</v>
      </c>
      <c r="D235" t="s">
        <v>14</v>
      </c>
      <c r="E235">
        <v>7.8358585292355603</v>
      </c>
      <c r="F235">
        <v>8.56539794611761</v>
      </c>
      <c r="G235">
        <v>8.6006430708495299E-2</v>
      </c>
      <c r="H235">
        <v>8.7388539080903604E-2</v>
      </c>
      <c r="I235">
        <v>8.2178308117422605E-2</v>
      </c>
      <c r="J235">
        <v>8.5751462730413397E-2</v>
      </c>
      <c r="K235">
        <v>1.6068749013483402E-2</v>
      </c>
      <c r="L235">
        <v>1.50700762028671E-2</v>
      </c>
      <c r="M235">
        <v>5.0173578887354804E-2</v>
      </c>
      <c r="N235">
        <v>5.5456510805398401E-2</v>
      </c>
      <c r="O235" s="33">
        <v>-7.5841386524413698E-3</v>
      </c>
      <c r="P235" s="33">
        <v>3.8357494577231616E-2</v>
      </c>
      <c r="Q235">
        <v>8.2829106863008484</v>
      </c>
      <c r="R235">
        <f>Table_nydc_frldevdb01_flc_fx_carry_view[[#This Row],[atmf]]/(Table_nydc_frldevdb01_flc_fx_carry_view[[#This Row],[atmf_cost_orig]]+1)</f>
        <v>8.1561735300868428</v>
      </c>
      <c r="S235">
        <f>Table_nydc_frldevdb01_flc_fx_carry_view[[#This Row],[num_rate]]-Table_nydc_frldevdb01_flc_fx_carry_view[[#This Row],[asset_rate]]</f>
        <v>4.5941633229672985E-2</v>
      </c>
      <c r="T2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1.1841851946451842</v>
      </c>
      <c r="U235" s="95">
        <f>Table_nydc_frldevdb01_flc_fx_carry_view[[#This Row],[atmf_cost_final]]/Table_nydc_frldevdb01_flc_fx_carry_view[[#This Row],[atmf_cost_orig]]</f>
        <v>1.1052931051600756</v>
      </c>
    </row>
    <row r="236" spans="1:21" x14ac:dyDescent="0.25">
      <c r="A236" t="s">
        <v>99</v>
      </c>
      <c r="B236" t="s">
        <v>5</v>
      </c>
      <c r="C236" t="s">
        <v>8</v>
      </c>
      <c r="D236" t="s">
        <v>8</v>
      </c>
      <c r="E236">
        <v>3.5886566029496798</v>
      </c>
      <c r="F236">
        <v>3.87027660294968</v>
      </c>
      <c r="G236">
        <v>0.11614985435576899</v>
      </c>
      <c r="H236">
        <v>0.12757304380859399</v>
      </c>
      <c r="I236">
        <v>0.11331872877396799</v>
      </c>
      <c r="J236">
        <v>0.142654780092593</v>
      </c>
      <c r="K236">
        <v>1.25054427526655E-2</v>
      </c>
      <c r="L236">
        <v>2.36611965467733E-3</v>
      </c>
      <c r="M236">
        <v>4.35507283471923E-2</v>
      </c>
      <c r="N236">
        <v>7.8469991134812192E-2</v>
      </c>
      <c r="O236" s="33">
        <v>1.3467415354228704E-2</v>
      </c>
      <c r="P236" s="33">
        <v>0.11952531987328888</v>
      </c>
      <c r="Q236">
        <v>3.7537406523496979</v>
      </c>
      <c r="R236">
        <f>Table_nydc_frldevdb01_flc_fx_carry_view[[#This Row],[atmf]]/(Table_nydc_frldevdb01_flc_fx_carry_view[[#This Row],[atmf_cost_orig]]+1)</f>
        <v>3.7087575120373333</v>
      </c>
      <c r="S236">
        <f>Table_nydc_frldevdb01_flc_fx_carry_view[[#This Row],[num_rate]]-Table_nydc_frldevdb01_flc_fx_carry_view[[#This Row],[asset_rate]]</f>
        <v>0.10605790451906018</v>
      </c>
      <c r="T2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2.4513825536702991</v>
      </c>
      <c r="U236" s="95">
        <f>Table_nydc_frldevdb01_flc_fx_carry_view[[#This Row],[atmf_cost_final]]/Table_nydc_frldevdb01_flc_fx_carry_view[[#This Row],[atmf_cost_orig]]</f>
        <v>1.8018066313205787</v>
      </c>
    </row>
    <row r="237" spans="1:21" x14ac:dyDescent="0.25">
      <c r="A237" t="s">
        <v>99</v>
      </c>
      <c r="B237" t="s">
        <v>5</v>
      </c>
      <c r="C237" t="s">
        <v>6</v>
      </c>
      <c r="D237" t="s">
        <v>8</v>
      </c>
      <c r="E237">
        <v>3.5886566029496798</v>
      </c>
      <c r="F237">
        <v>3.95971666284525</v>
      </c>
      <c r="G237">
        <v>0.120372018745369</v>
      </c>
      <c r="H237">
        <v>0.132853963954496</v>
      </c>
      <c r="I237">
        <v>0.10640873827425899</v>
      </c>
      <c r="J237">
        <v>0.145171836283184</v>
      </c>
      <c r="K237">
        <v>1.3158092563077E-2</v>
      </c>
      <c r="L237">
        <v>1.05891117121364E-2</v>
      </c>
      <c r="M237">
        <v>5.2229411773032502E-2</v>
      </c>
      <c r="N237">
        <v>8.1131112222600499E-2</v>
      </c>
      <c r="O237" s="33">
        <v>1.3984754401408894E-2</v>
      </c>
      <c r="P237" s="33">
        <v>0.11920808204340472</v>
      </c>
      <c r="Q237">
        <v>3.8108227891960005</v>
      </c>
      <c r="R237">
        <f>Table_nydc_frldevdb01_flc_fx_carry_view[[#This Row],[atmf]]/(Table_nydc_frldevdb01_flc_fx_carry_view[[#This Row],[atmf_cost_orig]]+1)</f>
        <v>3.7631685814341855</v>
      </c>
      <c r="S237">
        <f>Table_nydc_frldevdb01_flc_fx_carry_view[[#This Row],[num_rate]]-Table_nydc_frldevdb01_flc_fx_carry_view[[#This Row],[asset_rate]]</f>
        <v>0.10522332764199582</v>
      </c>
      <c r="T2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1.8054675894457579</v>
      </c>
      <c r="U237" s="95">
        <f>Table_nydc_frldevdb01_flc_fx_carry_view[[#This Row],[atmf_cost_final]]/Table_nydc_frldevdb01_flc_fx_carry_view[[#This Row],[atmf_cost_orig]]</f>
        <v>1.5533606347159887</v>
      </c>
    </row>
    <row r="238" spans="1:21" x14ac:dyDescent="0.25">
      <c r="A238" t="s">
        <v>99</v>
      </c>
      <c r="B238" t="s">
        <v>5</v>
      </c>
      <c r="C238" t="s">
        <v>67</v>
      </c>
      <c r="D238" t="s">
        <v>8</v>
      </c>
      <c r="E238">
        <v>3.5886566029496798</v>
      </c>
      <c r="F238">
        <v>4.3337893360330497</v>
      </c>
      <c r="G238">
        <v>0.13087530364481001</v>
      </c>
      <c r="H238">
        <v>0.145332142915616</v>
      </c>
      <c r="I238">
        <v>0.124067592598059</v>
      </c>
      <c r="J238">
        <v>0.15089284505862499</v>
      </c>
      <c r="K238">
        <v>1.30792643747279E-2</v>
      </c>
      <c r="L238">
        <v>1.3498603166553E-2</v>
      </c>
      <c r="M238">
        <v>7.9380342774768797E-2</v>
      </c>
      <c r="N238">
        <v>0.10795379505409701</v>
      </c>
      <c r="O238" s="33">
        <v>1.5536242348749507E-2</v>
      </c>
      <c r="P238" s="33">
        <v>0.1227937919638874</v>
      </c>
      <c r="Q238">
        <v>4.0643205036759378</v>
      </c>
      <c r="R238">
        <f>Table_nydc_frldevdb01_flc_fx_carry_view[[#This Row],[atmf]]/(Table_nydc_frldevdb01_flc_fx_carry_view[[#This Row],[atmf_cost_orig]]+1)</f>
        <v>4.0150715779130781</v>
      </c>
      <c r="S238">
        <f>Table_nydc_frldevdb01_flc_fx_carry_view[[#This Row],[num_rate]]-Table_nydc_frldevdb01_flc_fx_carry_view[[#This Row],[asset_rate]]</f>
        <v>0.10725754961513789</v>
      </c>
      <c r="T2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1.4246403552839606</v>
      </c>
      <c r="U238" s="95">
        <f>Table_nydc_frldevdb01_flc_fx_carry_view[[#This Row],[atmf_cost_final]]/Table_nydc_frldevdb01_flc_fx_carry_view[[#This Row],[atmf_cost_orig]]</f>
        <v>1.3599562723028495</v>
      </c>
    </row>
    <row r="239" spans="1:21" x14ac:dyDescent="0.25">
      <c r="A239" t="s">
        <v>99</v>
      </c>
      <c r="B239" t="s">
        <v>4</v>
      </c>
      <c r="C239" t="s">
        <v>8</v>
      </c>
      <c r="D239" t="s">
        <v>8</v>
      </c>
      <c r="E239">
        <v>4.2174159264851303</v>
      </c>
      <c r="F239">
        <v>4.62075419847445</v>
      </c>
      <c r="G239">
        <v>0.117519590129312</v>
      </c>
      <c r="H239">
        <v>0.127392943042589</v>
      </c>
      <c r="I239">
        <v>0.108471102463226</v>
      </c>
      <c r="J239">
        <v>0.136309074074074</v>
      </c>
      <c r="K239">
        <v>9.7804926992294001E-3</v>
      </c>
      <c r="L239">
        <v>2.26518271776786E-3</v>
      </c>
      <c r="M239">
        <v>4.41203313440343E-2</v>
      </c>
      <c r="N239">
        <v>9.5642106898019594E-2</v>
      </c>
      <c r="O239" s="33">
        <v>-8.1181921457474156E-3</v>
      </c>
      <c r="P239" s="33">
        <v>0.11952531987328888</v>
      </c>
      <c r="Q239">
        <v>4.4673462491095535</v>
      </c>
      <c r="R239">
        <f>Table_nydc_frldevdb01_flc_fx_carry_view[[#This Row],[atmf]]/(Table_nydc_frldevdb01_flc_fx_carry_view[[#This Row],[atmf_cost_orig]]+1)</f>
        <v>4.4254996859666802</v>
      </c>
      <c r="S239">
        <f>Table_nydc_frldevdb01_flc_fx_carry_view[[#This Row],[num_rate]]-Table_nydc_frldevdb01_flc_fx_carry_view[[#This Row],[asset_rate]]</f>
        <v>0.12764351201903629</v>
      </c>
      <c r="T2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2.7192010173984391</v>
      </c>
      <c r="U239" s="95">
        <f>Table_nydc_frldevdb01_flc_fx_carry_view[[#This Row],[atmf_cost_final]]/Table_nydc_frldevdb01_flc_fx_carry_view[[#This Row],[atmf_cost_orig]]</f>
        <v>2.1677558618550985</v>
      </c>
    </row>
    <row r="240" spans="1:21" x14ac:dyDescent="0.25">
      <c r="A240" t="s">
        <v>99</v>
      </c>
      <c r="B240" t="s">
        <v>4</v>
      </c>
      <c r="C240" t="s">
        <v>6</v>
      </c>
      <c r="D240" t="s">
        <v>8</v>
      </c>
      <c r="E240">
        <v>4.2174159264851303</v>
      </c>
      <c r="F240">
        <v>4.7564798914945197</v>
      </c>
      <c r="G240">
        <v>0.123522727173509</v>
      </c>
      <c r="H240">
        <v>0.13316298361489901</v>
      </c>
      <c r="I240">
        <v>0.103910207848006</v>
      </c>
      <c r="J240">
        <v>0.148882794560809</v>
      </c>
      <c r="K240">
        <v>1.0254755740630801E-2</v>
      </c>
      <c r="L240">
        <v>8.70113346453571E-3</v>
      </c>
      <c r="M240">
        <v>5.3517815554258899E-2</v>
      </c>
      <c r="N240">
        <v>9.7820939969029699E-2</v>
      </c>
      <c r="O240" s="33">
        <v>-8.0423092542390995E-3</v>
      </c>
      <c r="P240" s="33">
        <v>0.11920808204340472</v>
      </c>
      <c r="Q240">
        <v>4.5592334998847104</v>
      </c>
      <c r="R240">
        <f>Table_nydc_frldevdb01_flc_fx_carry_view[[#This Row],[atmf]]/(Table_nydc_frldevdb01_flc_fx_carry_view[[#This Row],[atmf_cost_orig]]+1)</f>
        <v>4.5148547288610601</v>
      </c>
      <c r="S240">
        <f>Table_nydc_frldevdb01_flc_fx_carry_view[[#This Row],[num_rate]]-Table_nydc_frldevdb01_flc_fx_carry_view[[#This Row],[asset_rate]]</f>
        <v>0.12725039129764382</v>
      </c>
      <c r="T2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2.0599515357538523</v>
      </c>
      <c r="U240" s="95">
        <f>Table_nydc_frldevdb01_flc_fx_carry_view[[#This Row],[atmf_cost_final]]/Table_nydc_frldevdb01_flc_fx_carry_view[[#This Row],[atmf_cost_orig]]</f>
        <v>1.8278201185146317</v>
      </c>
    </row>
    <row r="241" spans="1:21" x14ac:dyDescent="0.25">
      <c r="A241" t="s">
        <v>99</v>
      </c>
      <c r="B241" t="s">
        <v>4</v>
      </c>
      <c r="C241" t="s">
        <v>67</v>
      </c>
      <c r="D241" t="s">
        <v>8</v>
      </c>
      <c r="E241">
        <v>4.2174159264851303</v>
      </c>
      <c r="F241">
        <v>5.3352249760358701</v>
      </c>
      <c r="G241">
        <v>0.13394012711810099</v>
      </c>
      <c r="H241">
        <v>0.14558658861238999</v>
      </c>
      <c r="I241">
        <v>0.12734994545606201</v>
      </c>
      <c r="J241">
        <v>0.15292797176846201</v>
      </c>
      <c r="K241">
        <v>8.7846716590899501E-3</v>
      </c>
      <c r="L241">
        <v>1.00805517430779E-2</v>
      </c>
      <c r="M241">
        <v>8.3263470771205397E-2</v>
      </c>
      <c r="N241">
        <v>0.125719842963888</v>
      </c>
      <c r="O241" s="33">
        <v>-7.5867820062763269E-3</v>
      </c>
      <c r="P241" s="33">
        <v>0.1227937919638874</v>
      </c>
      <c r="Q241">
        <v>4.9654073960738723</v>
      </c>
      <c r="R241">
        <f>Table_nydc_frldevdb01_flc_fx_carry_view[[#This Row],[atmf]]/(Table_nydc_frldevdb01_flc_fx_carry_view[[#This Row],[atmf_cost_orig]]+1)</f>
        <v>4.9251406698294504</v>
      </c>
      <c r="S241">
        <f>Table_nydc_frldevdb01_flc_fx_carry_view[[#This Row],[num_rate]]-Table_nydc_frldevdb01_flc_fx_carry_view[[#This Row],[asset_rate]]</f>
        <v>0.13038057397016373</v>
      </c>
      <c r="T2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1.552647096883697</v>
      </c>
      <c r="U241" s="95">
        <f>Table_nydc_frldevdb01_flc_fx_carry_view[[#This Row],[atmf_cost_final]]/Table_nydc_frldevdb01_flc_fx_carry_view[[#This Row],[atmf_cost_orig]]</f>
        <v>1.5099039446643518</v>
      </c>
    </row>
    <row r="242" spans="1:21" x14ac:dyDescent="0.25">
      <c r="A242" t="s">
        <v>99</v>
      </c>
      <c r="B242" t="s">
        <v>17</v>
      </c>
      <c r="C242" t="s">
        <v>8</v>
      </c>
      <c r="D242" t="s">
        <v>8</v>
      </c>
      <c r="E242">
        <v>1.17486142142942</v>
      </c>
      <c r="F242">
        <v>1.193908</v>
      </c>
      <c r="G242">
        <v>7.35528751496453E-2</v>
      </c>
      <c r="H242">
        <v>7.3581544208761396E-2</v>
      </c>
      <c r="I242">
        <v>7.5698141577583797E-2</v>
      </c>
      <c r="J242">
        <v>8.4444424428424897E-2</v>
      </c>
      <c r="K242">
        <v>1.80596217123998E-2</v>
      </c>
      <c r="L242">
        <v>1.5807919005198601E-3</v>
      </c>
      <c r="M242">
        <v>2.5492245309864402E-2</v>
      </c>
      <c r="N242">
        <v>1.6212890709425099E-2</v>
      </c>
      <c r="O242" s="33">
        <v>-8.1181921457474156E-3</v>
      </c>
      <c r="P242" s="33">
        <v>1.3467415354228704E-2</v>
      </c>
      <c r="Q242">
        <v>1.1850996007421777</v>
      </c>
      <c r="R242">
        <f>Table_nydc_frldevdb01_flc_fx_carry_view[[#This Row],[atmf]]/(Table_nydc_frldevdb01_flc_fx_carry_view[[#This Row],[atmf_cost_orig]]+1)</f>
        <v>1.1642291840434607</v>
      </c>
      <c r="S242">
        <f>Table_nydc_frldevdb01_flc_fx_carry_view[[#This Row],[num_rate]]-Table_nydc_frldevdb01_flc_fx_carry_view[[#This Row],[asset_rate]]</f>
        <v>2.1585607499976119E-2</v>
      </c>
      <c r="T2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1.9686317512293379</v>
      </c>
      <c r="U242" s="95">
        <f>Table_nydc_frldevdb01_flc_fx_carry_view[[#This Row],[atmf_cost_final]]/Table_nydc_frldevdb01_flc_fx_carry_view[[#This Row],[atmf_cost_orig]]</f>
        <v>0.63599304464371398</v>
      </c>
    </row>
    <row r="243" spans="1:21" x14ac:dyDescent="0.25">
      <c r="A243" t="s">
        <v>99</v>
      </c>
      <c r="B243" t="s">
        <v>17</v>
      </c>
      <c r="C243" t="s">
        <v>6</v>
      </c>
      <c r="D243" t="s">
        <v>8</v>
      </c>
      <c r="E243">
        <v>1.17486142142942</v>
      </c>
      <c r="F243">
        <v>1.200917</v>
      </c>
      <c r="G243">
        <v>7.5514479354830799E-2</v>
      </c>
      <c r="H243">
        <v>7.5259828803897699E-2</v>
      </c>
      <c r="I243">
        <v>7.0757671676881906E-2</v>
      </c>
      <c r="J243">
        <v>7.2831534937784798E-2</v>
      </c>
      <c r="K243">
        <v>2.0355866833041497E-2</v>
      </c>
      <c r="L243">
        <v>1.1735796866371001E-2</v>
      </c>
      <c r="M243">
        <v>3.02619135286906E-2</v>
      </c>
      <c r="N243">
        <v>2.4743499487048001E-2</v>
      </c>
      <c r="O243" s="33">
        <v>-8.0423092542390995E-3</v>
      </c>
      <c r="P243" s="33">
        <v>1.3984754401408894E-2</v>
      </c>
      <c r="Q243">
        <v>1.1891373498845037</v>
      </c>
      <c r="R243">
        <f>Table_nydc_frldevdb01_flc_fx_carry_view[[#This Row],[atmf]]/(Table_nydc_frldevdb01_flc_fx_carry_view[[#This Row],[atmf_cost_orig]]+1)</f>
        <v>1.1656424295903636</v>
      </c>
      <c r="S243">
        <f>Table_nydc_frldevdb01_flc_fx_carry_view[[#This Row],[num_rate]]-Table_nydc_frldevdb01_flc_fx_carry_view[[#This Row],[asset_rate]]</f>
        <v>2.2027063655647994E-2</v>
      </c>
      <c r="T2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1.3131073394182764</v>
      </c>
      <c r="U243" s="95">
        <f>Table_nydc_frldevdb01_flc_fx_carry_view[[#This Row],[atmf_cost_final]]/Table_nydc_frldevdb01_flc_fx_carry_view[[#This Row],[atmf_cost_orig]]</f>
        <v>0.81764490747054974</v>
      </c>
    </row>
    <row r="244" spans="1:21" x14ac:dyDescent="0.25">
      <c r="A244" t="s">
        <v>99</v>
      </c>
      <c r="B244" t="s">
        <v>17</v>
      </c>
      <c r="C244" t="s">
        <v>67</v>
      </c>
      <c r="D244" t="s">
        <v>8</v>
      </c>
      <c r="E244">
        <v>1.17486142142942</v>
      </c>
      <c r="F244">
        <v>1.23017013356655</v>
      </c>
      <c r="G244">
        <v>8.1578609925909804E-2</v>
      </c>
      <c r="H244">
        <v>8.02599939729466E-2</v>
      </c>
      <c r="I244">
        <v>7.7521877162094993E-2</v>
      </c>
      <c r="J244">
        <v>7.7195879935140099E-2</v>
      </c>
      <c r="K244">
        <v>2.6412247935539399E-2</v>
      </c>
      <c r="L244">
        <v>2.2317536698337498E-2</v>
      </c>
      <c r="M244">
        <v>4.5958487636068697E-2</v>
      </c>
      <c r="N244">
        <v>4.5082444404823202E-2</v>
      </c>
      <c r="O244" s="33">
        <v>-7.5867820062763269E-3</v>
      </c>
      <c r="P244" s="33">
        <v>1.5536242348749507E-2</v>
      </c>
      <c r="Q244">
        <v>1.2065859160324961</v>
      </c>
      <c r="R244">
        <f>Table_nydc_frldevdb01_flc_fx_carry_view[[#This Row],[atmf]]/(Table_nydc_frldevdb01_flc_fx_carry_view[[#This Row],[atmf_cost_orig]]+1)</f>
        <v>1.1761175497000946</v>
      </c>
      <c r="S244">
        <f>Table_nydc_frldevdb01_flc_fx_carry_view[[#This Row],[num_rate]]-Table_nydc_frldevdb01_flc_fx_carry_view[[#This Row],[asset_rate]]</f>
        <v>2.3123024355025834E-2</v>
      </c>
      <c r="T2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1.1646694226239969</v>
      </c>
      <c r="U244" s="95">
        <f>Table_nydc_frldevdb01_flc_fx_carry_view[[#This Row],[atmf_cost_final]]/Table_nydc_frldevdb01_flc_fx_carry_view[[#This Row],[atmf_cost_orig]]</f>
        <v>0.98093837990965638</v>
      </c>
    </row>
    <row r="245" spans="1:21" x14ac:dyDescent="0.25">
      <c r="A245" t="s">
        <v>99</v>
      </c>
      <c r="B245" t="s">
        <v>21</v>
      </c>
      <c r="C245" t="s">
        <v>8</v>
      </c>
      <c r="D245" t="s">
        <v>8</v>
      </c>
      <c r="E245">
        <v>1.3237438555918299</v>
      </c>
      <c r="F245">
        <v>1.334727</v>
      </c>
      <c r="G245">
        <v>8.5911387551011395E-2</v>
      </c>
      <c r="H245">
        <v>8.5246458493127494E-2</v>
      </c>
      <c r="I245">
        <v>0.10124918502234</v>
      </c>
      <c r="J245">
        <v>0.106347932831884</v>
      </c>
      <c r="K245">
        <v>2.5482124035479999E-2</v>
      </c>
      <c r="L245">
        <v>2.1142475967473599E-3</v>
      </c>
      <c r="M245">
        <v>2.93001521440408E-2</v>
      </c>
      <c r="N245">
        <v>8.4667883262967009E-3</v>
      </c>
      <c r="O245" s="33">
        <v>2.3034196632395272E-3</v>
      </c>
      <c r="P245" s="33">
        <v>1.3467415354228704E-2</v>
      </c>
      <c r="Q245">
        <v>1.3296503575602772</v>
      </c>
      <c r="R245">
        <f>Table_nydc_frldevdb01_flc_fx_carry_view[[#This Row],[atmf]]/(Table_nydc_frldevdb01_flc_fx_carry_view[[#This Row],[atmf_cost_orig]]+1)</f>
        <v>1.296732539308143</v>
      </c>
      <c r="S245">
        <f>Table_nydc_frldevdb01_flc_fx_carry_view[[#This Row],[num_rate]]-Table_nydc_frldevdb01_flc_fx_carry_view[[#This Row],[asset_rate]]</f>
        <v>1.1163995690989177E-2</v>
      </c>
      <c r="T2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1.6638276484412582</v>
      </c>
      <c r="U245" s="95">
        <f>Table_nydc_frldevdb01_flc_fx_carry_view[[#This Row],[atmf_cost_final]]/Table_nydc_frldevdb01_flc_fx_carry_view[[#This Row],[atmf_cost_orig]]</f>
        <v>0.28896738435601316</v>
      </c>
    </row>
    <row r="246" spans="1:21" x14ac:dyDescent="0.25">
      <c r="A246" t="s">
        <v>99</v>
      </c>
      <c r="B246" t="s">
        <v>21</v>
      </c>
      <c r="C246" t="s">
        <v>6</v>
      </c>
      <c r="D246" t="s">
        <v>8</v>
      </c>
      <c r="E246">
        <v>1.3237438555918299</v>
      </c>
      <c r="F246">
        <v>1.3382750000000001</v>
      </c>
      <c r="G246">
        <v>8.8147933671345199E-2</v>
      </c>
      <c r="H246">
        <v>8.7198857850676006E-2</v>
      </c>
      <c r="I246">
        <v>8.1458047931676297E-2</v>
      </c>
      <c r="J246">
        <v>8.1052866806891097E-2</v>
      </c>
      <c r="K246">
        <v>2.9714290058969601E-2</v>
      </c>
      <c r="L246">
        <v>1.4897478225298601E-2</v>
      </c>
      <c r="M246">
        <v>3.4673603078372695E-2</v>
      </c>
      <c r="N246">
        <v>2.06553426271429E-2</v>
      </c>
      <c r="O246" s="33">
        <v>2.9351243182897946E-3</v>
      </c>
      <c r="P246" s="33">
        <v>1.3984754401408894E-2</v>
      </c>
      <c r="Q246">
        <v>1.3316708275274838</v>
      </c>
      <c r="R246">
        <f>Table_nydc_frldevdb01_flc_fx_carry_view[[#This Row],[atmf]]/(Table_nydc_frldevdb01_flc_fx_carry_view[[#This Row],[atmf_cost_orig]]+1)</f>
        <v>1.2934272180312216</v>
      </c>
      <c r="S246">
        <f>Table_nydc_frldevdb01_flc_fx_carry_view[[#This Row],[num_rate]]-Table_nydc_frldevdb01_flc_fx_carry_view[[#This Row],[asset_rate]]</f>
        <v>1.10496300831191E-2</v>
      </c>
      <c r="T2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1.1610205646058049</v>
      </c>
      <c r="U246" s="95">
        <f>Table_nydc_frldevdb01_flc_fx_carry_view[[#This Row],[atmf_cost_final]]/Table_nydc_frldevdb01_flc_fx_carry_view[[#This Row],[atmf_cost_orig]]</f>
        <v>0.59570799666984875</v>
      </c>
    </row>
    <row r="247" spans="1:21" x14ac:dyDescent="0.25">
      <c r="A247" t="s">
        <v>99</v>
      </c>
      <c r="B247" t="s">
        <v>21</v>
      </c>
      <c r="C247" t="s">
        <v>67</v>
      </c>
      <c r="D247" t="s">
        <v>8</v>
      </c>
      <c r="E247">
        <v>1.3237438555918299</v>
      </c>
      <c r="F247">
        <v>1.35220541462196</v>
      </c>
      <c r="G247">
        <v>9.3337915418158196E-2</v>
      </c>
      <c r="H247">
        <v>9.1844453337672993E-2</v>
      </c>
      <c r="I247">
        <v>8.9841127823662298E-2</v>
      </c>
      <c r="J247">
        <v>8.8208121951774507E-2</v>
      </c>
      <c r="K247">
        <v>4.1822101312901497E-2</v>
      </c>
      <c r="L247">
        <v>3.33611568674912E-2</v>
      </c>
      <c r="M247">
        <v>5.1295899101697302E-2</v>
      </c>
      <c r="N247">
        <v>4.3388285076984001E-2</v>
      </c>
      <c r="O247" s="33">
        <v>4.6956623931462271E-3</v>
      </c>
      <c r="P247" s="33">
        <v>1.5536242348749507E-2</v>
      </c>
      <c r="Q247">
        <v>1.3395151192471775</v>
      </c>
      <c r="R247">
        <f>Table_nydc_frldevdb01_flc_fx_carry_view[[#This Row],[atmf]]/(Table_nydc_frldevdb01_flc_fx_carry_view[[#This Row],[atmf_cost_orig]]+1)</f>
        <v>1.286227232292432</v>
      </c>
      <c r="S247">
        <f>Table_nydc_frldevdb01_flc_fx_carry_view[[#This Row],[num_rate]]-Table_nydc_frldevdb01_flc_fx_carry_view[[#This Row],[asset_rate]]</f>
        <v>1.084057995560328E-2</v>
      </c>
      <c r="T2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1.0584063997388029</v>
      </c>
      <c r="U247" s="95">
        <f>Table_nydc_frldevdb01_flc_fx_carry_view[[#This Row],[atmf_cost_final]]/Table_nydc_frldevdb01_flc_fx_carry_view[[#This Row],[atmf_cost_orig]]</f>
        <v>0.84584315387403652</v>
      </c>
    </row>
    <row r="248" spans="1:21" x14ac:dyDescent="0.25">
      <c r="A248" t="s">
        <v>99</v>
      </c>
      <c r="B248" t="s">
        <v>20</v>
      </c>
      <c r="C248" t="s">
        <v>8</v>
      </c>
      <c r="D248" t="s">
        <v>8</v>
      </c>
      <c r="E248">
        <v>3.1607809853294402</v>
      </c>
      <c r="F248">
        <v>3.269765</v>
      </c>
      <c r="G248">
        <v>0.117593484814626</v>
      </c>
      <c r="H248">
        <v>0.12466285287554001</v>
      </c>
      <c r="I248">
        <v>0.12541831706149201</v>
      </c>
      <c r="J248">
        <v>0.158534863957495</v>
      </c>
      <c r="K248">
        <v>2.5082550947118899E-2</v>
      </c>
      <c r="L248">
        <v>2.61867644144272E-3</v>
      </c>
      <c r="M248">
        <v>4.2480282494476995E-2</v>
      </c>
      <c r="N248">
        <v>3.4476798895964902E-2</v>
      </c>
      <c r="O248" s="33">
        <v>1.3467415354228704E-2</v>
      </c>
      <c r="P248" s="33">
        <v>6.0332039496974875E-2</v>
      </c>
      <c r="Q248">
        <v>3.2138512782282511</v>
      </c>
      <c r="R248">
        <f>Table_nydc_frldevdb01_flc_fx_carry_view[[#This Row],[atmf]]/(Table_nydc_frldevdb01_flc_fx_carry_view[[#This Row],[atmf_cost_orig]]+1)</f>
        <v>3.1365245510217341</v>
      </c>
      <c r="S248">
        <f>Table_nydc_frldevdb01_flc_fx_carry_view[[#This Row],[num_rate]]-Table_nydc_frldevdb01_flc_fx_carry_view[[#This Row],[asset_rate]]</f>
        <v>4.686462414274617E-2</v>
      </c>
      <c r="T2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1.8311653084082644</v>
      </c>
      <c r="U248" s="95">
        <f>Table_nydc_frldevdb01_flc_fx_carry_view[[#This Row],[atmf_cost_final]]/Table_nydc_frldevdb01_flc_fx_carry_view[[#This Row],[atmf_cost_orig]]</f>
        <v>0.8115953301498724</v>
      </c>
    </row>
    <row r="249" spans="1:21" x14ac:dyDescent="0.25">
      <c r="A249" t="s">
        <v>99</v>
      </c>
      <c r="B249" t="s">
        <v>20</v>
      </c>
      <c r="C249" t="s">
        <v>6</v>
      </c>
      <c r="D249" t="s">
        <v>8</v>
      </c>
      <c r="E249">
        <v>3.1607809853294402</v>
      </c>
      <c r="F249">
        <v>3.307693</v>
      </c>
      <c r="G249">
        <v>0.12312154120096</v>
      </c>
      <c r="H249">
        <v>0.13125638997137301</v>
      </c>
      <c r="I249">
        <v>0.107821468653803</v>
      </c>
      <c r="J249">
        <v>0.12308609754737899</v>
      </c>
      <c r="K249">
        <v>2.8613312515589299E-2</v>
      </c>
      <c r="L249">
        <v>1.59735357454713E-2</v>
      </c>
      <c r="M249">
        <v>5.1600031654739004E-2</v>
      </c>
      <c r="N249">
        <v>4.5501466194689602E-2</v>
      </c>
      <c r="O249" s="33">
        <v>1.3984754401408894E-2</v>
      </c>
      <c r="P249" s="33">
        <v>6.1335120974144841E-2</v>
      </c>
      <c r="Q249">
        <v>3.23336846717174</v>
      </c>
      <c r="R249">
        <f>Table_nydc_frldevdb01_flc_fx_carry_view[[#This Row],[atmf]]/(Table_nydc_frldevdb01_flc_fx_carry_view[[#This Row],[atmf_cost_orig]]+1)</f>
        <v>3.1453907383353723</v>
      </c>
      <c r="S249">
        <f>Table_nydc_frldevdb01_flc_fx_carry_view[[#This Row],[num_rate]]-Table_nydc_frldevdb01_flc_fx_carry_view[[#This Row],[asset_rate]]</f>
        <v>4.7350366572735947E-2</v>
      </c>
      <c r="T2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1.2845648076383362</v>
      </c>
      <c r="U249" s="95">
        <f>Table_nydc_frldevdb01_flc_fx_carry_view[[#This Row],[atmf_cost_final]]/Table_nydc_frldevdb01_flc_fx_carry_view[[#This Row],[atmf_cost_orig]]</f>
        <v>0.88181081940306716</v>
      </c>
    </row>
    <row r="250" spans="1:21" x14ac:dyDescent="0.25">
      <c r="A250" t="s">
        <v>99</v>
      </c>
      <c r="B250" t="s">
        <v>20</v>
      </c>
      <c r="C250" t="s">
        <v>67</v>
      </c>
      <c r="D250" t="s">
        <v>8</v>
      </c>
      <c r="E250">
        <v>3.1607809853294402</v>
      </c>
      <c r="F250">
        <v>3.4895909999999999</v>
      </c>
      <c r="G250">
        <v>0.129481427735262</v>
      </c>
      <c r="H250">
        <v>0.14206781807343299</v>
      </c>
      <c r="I250">
        <v>0.12588442646592099</v>
      </c>
      <c r="J250">
        <v>0.141789490980086</v>
      </c>
      <c r="K250">
        <v>3.1296053323704297E-2</v>
      </c>
      <c r="L250">
        <v>2.9946789275188099E-2</v>
      </c>
      <c r="M250">
        <v>7.7592327713915304E-2</v>
      </c>
      <c r="N250">
        <v>8.5178453410580307E-2</v>
      </c>
      <c r="O250" s="33">
        <v>1.5536242348749507E-2</v>
      </c>
      <c r="P250" s="33">
        <v>6.9098496033960233E-2</v>
      </c>
      <c r="Q250">
        <v>3.3351843884121237</v>
      </c>
      <c r="R250">
        <f>Table_nydc_frldevdb01_flc_fx_carry_view[[#This Row],[atmf]]/(Table_nydc_frldevdb01_flc_fx_carry_view[[#This Row],[atmf_cost_orig]]+1)</f>
        <v>3.2383220539469493</v>
      </c>
      <c r="S250">
        <f>Table_nydc_frldevdb01_flc_fx_carry_view[[#This Row],[num_rate]]-Table_nydc_frldevdb01_flc_fx_carry_view[[#This Row],[asset_rate]]</f>
        <v>5.3562253685210726E-2</v>
      </c>
      <c r="T2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1.1930045098201363</v>
      </c>
      <c r="U250" s="95">
        <f>Table_nydc_frldevdb01_flc_fx_carry_view[[#This Row],[atmf_cost_final]]/Table_nydc_frldevdb01_flc_fx_carry_view[[#This Row],[atmf_cost_orig]]</f>
        <v>1.0977690181513207</v>
      </c>
    </row>
    <row r="251" spans="1:21" x14ac:dyDescent="0.25">
      <c r="A251" t="s">
        <v>99</v>
      </c>
      <c r="B251" t="s">
        <v>7</v>
      </c>
      <c r="C251" t="s">
        <v>8</v>
      </c>
      <c r="D251" t="s">
        <v>8</v>
      </c>
      <c r="E251">
        <v>65.520338048655105</v>
      </c>
      <c r="F251">
        <v>67.569285913571903</v>
      </c>
      <c r="G251">
        <v>6.4704800807178706E-2</v>
      </c>
      <c r="H251">
        <v>6.9633328235335801E-2</v>
      </c>
      <c r="I251">
        <v>6.0489645725194101E-2</v>
      </c>
      <c r="J251">
        <v>8.0596226851842798E-2</v>
      </c>
      <c r="K251">
        <v>9.9652923468237301E-3</v>
      </c>
      <c r="L251">
        <v>1.26299756042514E-3</v>
      </c>
      <c r="M251">
        <v>2.3778830559228602E-2</v>
      </c>
      <c r="N251">
        <v>3.1268913930912398E-2</v>
      </c>
      <c r="O251" s="33">
        <v>1.3467415354228704E-2</v>
      </c>
      <c r="P251" s="33">
        <v>5.6577519967020332E-2</v>
      </c>
      <c r="Q251">
        <v>66.648632481977572</v>
      </c>
      <c r="R251">
        <f>Table_nydc_frldevdb01_flc_fx_carry_view[[#This Row],[atmf]]/(Table_nydc_frldevdb01_flc_fx_carry_view[[#This Row],[atmf_cost_orig]]+1)</f>
        <v>65.999885811921786</v>
      </c>
      <c r="S251">
        <f>Table_nydc_frldevdb01_flc_fx_carry_view[[#This Row],[num_rate]]-Table_nydc_frldevdb01_flc_fx_carry_view[[#This Row],[asset_rate]]</f>
        <v>4.3110104612791626E-2</v>
      </c>
      <c r="T2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2.1722107623042781</v>
      </c>
      <c r="U251" s="95">
        <f>Table_nydc_frldevdb01_flc_fx_carry_view[[#This Row],[atmf_cost_final]]/Table_nydc_frldevdb01_flc_fx_carry_view[[#This Row],[atmf_cost_orig]]</f>
        <v>1.3149895598535599</v>
      </c>
    </row>
    <row r="252" spans="1:21" x14ac:dyDescent="0.25">
      <c r="A252" t="s">
        <v>99</v>
      </c>
      <c r="B252" t="s">
        <v>7</v>
      </c>
      <c r="C252" t="s">
        <v>6</v>
      </c>
      <c r="D252" t="s">
        <v>8</v>
      </c>
      <c r="E252">
        <v>65.520338048655105</v>
      </c>
      <c r="F252">
        <v>68.182500000000005</v>
      </c>
      <c r="G252">
        <v>6.6682877473428104E-2</v>
      </c>
      <c r="H252">
        <v>7.1981886337979903E-2</v>
      </c>
      <c r="I252">
        <v>5.7403339439495597E-2</v>
      </c>
      <c r="J252">
        <v>7.2644785241404303E-2</v>
      </c>
      <c r="K252">
        <v>1.0917984628125899E-2</v>
      </c>
      <c r="L252">
        <v>6.5691023848212498E-3</v>
      </c>
      <c r="M252">
        <v>2.8312006523091401E-2</v>
      </c>
      <c r="N252">
        <v>3.3207514647791599E-2</v>
      </c>
      <c r="O252" s="33">
        <v>1.3984754401408894E-2</v>
      </c>
      <c r="P252" s="33">
        <v>5.5959805250570982E-2</v>
      </c>
      <c r="Q252">
        <v>67.016808171337061</v>
      </c>
      <c r="R252">
        <f>Table_nydc_frldevdb01_flc_fx_carry_view[[#This Row],[atmf]]/(Table_nydc_frldevdb01_flc_fx_carry_view[[#This Row],[atmf_cost_orig]]+1)</f>
        <v>66.305264907425666</v>
      </c>
      <c r="S252">
        <f>Table_nydc_frldevdb01_flc_fx_carry_view[[#This Row],[num_rate]]-Table_nydc_frldevdb01_flc_fx_carry_view[[#This Row],[asset_rate]]</f>
        <v>4.1975050849162088E-2</v>
      </c>
      <c r="T2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1.5314693993043973</v>
      </c>
      <c r="U252" s="95">
        <f>Table_nydc_frldevdb01_flc_fx_carry_view[[#This Row],[atmf_cost_final]]/Table_nydc_frldevdb01_flc_fx_carry_view[[#This Row],[atmf_cost_orig]]</f>
        <v>1.1729127930479741</v>
      </c>
    </row>
    <row r="253" spans="1:21" x14ac:dyDescent="0.25">
      <c r="A253" t="s">
        <v>99</v>
      </c>
      <c r="B253" t="s">
        <v>7</v>
      </c>
      <c r="C253" t="s">
        <v>67</v>
      </c>
      <c r="D253" t="s">
        <v>8</v>
      </c>
      <c r="E253">
        <v>65.520338048655105</v>
      </c>
      <c r="F253">
        <v>70.940808117362806</v>
      </c>
      <c r="G253">
        <v>7.2119032854882595E-2</v>
      </c>
      <c r="H253">
        <v>7.5069956514486197E-2</v>
      </c>
      <c r="I253">
        <v>6.7901322535011799E-2</v>
      </c>
      <c r="J253">
        <v>7.7754812948591601E-2</v>
      </c>
      <c r="K253">
        <v>1.1837735239840901E-2</v>
      </c>
      <c r="L253">
        <v>1.11213748580753E-2</v>
      </c>
      <c r="M253">
        <v>4.1048242250578203E-2</v>
      </c>
      <c r="N253">
        <v>5.1165869525021904E-2</v>
      </c>
      <c r="O253" s="33">
        <v>1.5536242348749507E-2</v>
      </c>
      <c r="P253" s="33">
        <v>5.8410685942035578E-2</v>
      </c>
      <c r="Q253">
        <v>68.927403708114994</v>
      </c>
      <c r="R253">
        <f>Table_nydc_frldevdb01_flc_fx_carry_view[[#This Row],[atmf]]/(Table_nydc_frldevdb01_flc_fx_carry_view[[#This Row],[atmf_cost_orig]]+1)</f>
        <v>68.143631810952613</v>
      </c>
      <c r="S253">
        <f>Table_nydc_frldevdb01_flc_fx_carry_view[[#This Row],[num_rate]]-Table_nydc_frldevdb01_flc_fx_carry_view[[#This Row],[asset_rate]]</f>
        <v>4.2874443593286071E-2</v>
      </c>
      <c r="T2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1.3708935162346516</v>
      </c>
      <c r="U253" s="95">
        <f>Table_nydc_frldevdb01_flc_fx_carry_view[[#This Row],[atmf_cost_final]]/Table_nydc_frldevdb01_flc_fx_carry_view[[#This Row],[atmf_cost_orig]]</f>
        <v>1.2464813770265932</v>
      </c>
    </row>
    <row r="254" spans="1:21" x14ac:dyDescent="0.25">
      <c r="A254" t="s">
        <v>99</v>
      </c>
      <c r="B254" t="s">
        <v>19</v>
      </c>
      <c r="C254" t="s">
        <v>8</v>
      </c>
      <c r="D254" t="s">
        <v>8</v>
      </c>
      <c r="E254">
        <v>13.7430274587095</v>
      </c>
      <c r="F254">
        <v>14.3347057162879</v>
      </c>
      <c r="G254">
        <v>0.16266517666792299</v>
      </c>
      <c r="H254">
        <v>0.16833842418415601</v>
      </c>
      <c r="I254">
        <v>0.16525479185446201</v>
      </c>
      <c r="J254">
        <v>0.19221427049473799</v>
      </c>
      <c r="K254">
        <v>3.6353171885176103E-2</v>
      </c>
      <c r="L254">
        <v>3.4504390457249299E-3</v>
      </c>
      <c r="M254">
        <v>5.7443225103850006E-2</v>
      </c>
      <c r="N254">
        <v>4.3048847508919796E-2</v>
      </c>
      <c r="O254" s="33">
        <v>1.3467415354228704E-2</v>
      </c>
      <c r="P254" s="33">
        <v>7.1672828258427329E-2</v>
      </c>
      <c r="Q254">
        <v>14.038630257049441</v>
      </c>
      <c r="R254">
        <f>Table_nydc_frldevdb01_flc_fx_carry_view[[#This Row],[atmf]]/(Table_nydc_frldevdb01_flc_fx_carry_view[[#This Row],[atmf_cost_orig]]+1)</f>
        <v>13.556005065785078</v>
      </c>
      <c r="S254">
        <f>Table_nydc_frldevdb01_flc_fx_carry_view[[#This Row],[num_rate]]-Table_nydc_frldevdb01_flc_fx_carry_view[[#This Row],[asset_rate]]</f>
        <v>5.8205412904198624E-2</v>
      </c>
      <c r="T2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1.8775869388576503</v>
      </c>
      <c r="U254" s="95">
        <f>Table_nydc_frldevdb01_flc_fx_carry_view[[#This Row],[atmf_cost_final]]/Table_nydc_frldevdb01_flc_fx_carry_view[[#This Row],[atmf_cost_orig]]</f>
        <v>0.74941557391829905</v>
      </c>
    </row>
    <row r="255" spans="1:21" x14ac:dyDescent="0.25">
      <c r="A255" t="s">
        <v>99</v>
      </c>
      <c r="B255" t="s">
        <v>19</v>
      </c>
      <c r="C255" t="s">
        <v>6</v>
      </c>
      <c r="D255" t="s">
        <v>8</v>
      </c>
      <c r="E255">
        <v>13.7430274587095</v>
      </c>
      <c r="F255">
        <v>14.5261</v>
      </c>
      <c r="G255">
        <v>0.16285686730575499</v>
      </c>
      <c r="H255">
        <v>0.169322172295714</v>
      </c>
      <c r="I255">
        <v>0.165939838887004</v>
      </c>
      <c r="J255">
        <v>0.18201141393850501</v>
      </c>
      <c r="K255">
        <v>3.9254929750404004E-2</v>
      </c>
      <c r="L255">
        <v>2.61349634043643E-2</v>
      </c>
      <c r="M255">
        <v>6.6532900517200497E-2</v>
      </c>
      <c r="N255">
        <v>6.1442732384244199E-2</v>
      </c>
      <c r="O255" s="33">
        <v>1.3984754401408894E-2</v>
      </c>
      <c r="P255" s="33">
        <v>7.1972252043936313E-2</v>
      </c>
      <c r="Q255">
        <v>14.140379150890588</v>
      </c>
      <c r="R255">
        <f>Table_nydc_frldevdb01_flc_fx_carry_view[[#This Row],[atmf]]/(Table_nydc_frldevdb01_flc_fx_carry_view[[#This Row],[atmf_cost_orig]]+1)</f>
        <v>13.6199267673372</v>
      </c>
      <c r="S255">
        <f>Table_nydc_frldevdb01_flc_fx_carry_view[[#This Row],[num_rate]]-Table_nydc_frldevdb01_flc_fx_carry_view[[#This Row],[asset_rate]]</f>
        <v>5.7987497642527419E-2</v>
      </c>
      <c r="T2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1.2943693386040835</v>
      </c>
      <c r="U255" s="95">
        <f>Table_nydc_frldevdb01_flc_fx_carry_view[[#This Row],[atmf_cost_final]]/Table_nydc_frldevdb01_flc_fx_carry_view[[#This Row],[atmf_cost_orig]]</f>
        <v>0.92349396924848692</v>
      </c>
    </row>
    <row r="256" spans="1:21" x14ac:dyDescent="0.25">
      <c r="A256" t="s">
        <v>99</v>
      </c>
      <c r="B256" t="s">
        <v>19</v>
      </c>
      <c r="C256" t="s">
        <v>67</v>
      </c>
      <c r="D256" t="s">
        <v>8</v>
      </c>
      <c r="E256">
        <v>13.7430274587095</v>
      </c>
      <c r="F256">
        <v>15.3032320776889</v>
      </c>
      <c r="G256">
        <v>0.166928540154752</v>
      </c>
      <c r="H256">
        <v>0.17687330976327301</v>
      </c>
      <c r="I256">
        <v>0.164764415391842</v>
      </c>
      <c r="J256">
        <v>0.177735622774015</v>
      </c>
      <c r="K256">
        <v>4.5803918022284E-2</v>
      </c>
      <c r="L256">
        <v>4.1822051740682799E-2</v>
      </c>
      <c r="M256">
        <v>9.6512664689894098E-2</v>
      </c>
      <c r="N256">
        <v>0.10013042927771401</v>
      </c>
      <c r="O256" s="33">
        <v>1.5536242348749507E-2</v>
      </c>
      <c r="P256" s="33">
        <v>7.4020863884419197E-2</v>
      </c>
      <c r="Q256">
        <v>14.564675630829264</v>
      </c>
      <c r="R256">
        <f>Table_nydc_frldevdb01_flc_fx_carry_view[[#This Row],[atmf]]/(Table_nydc_frldevdb01_flc_fx_carry_view[[#This Row],[atmf_cost_orig]]+1)</f>
        <v>13.956274806927855</v>
      </c>
      <c r="S256">
        <f>Table_nydc_frldevdb01_flc_fx_carry_view[[#This Row],[num_rate]]-Table_nydc_frldevdb01_flc_fx_carry_view[[#This Row],[asset_rate]]</f>
        <v>5.848462153566969E-2</v>
      </c>
      <c r="T2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1.1498682450038809</v>
      </c>
      <c r="U256" s="95">
        <f>Table_nydc_frldevdb01_flc_fx_carry_view[[#This Row],[atmf_cost_final]]/Table_nydc_frldevdb01_flc_fx_carry_view[[#This Row],[atmf_cost_orig]]</f>
        <v>1.0374848689490046</v>
      </c>
    </row>
    <row r="257" spans="1:21" x14ac:dyDescent="0.25">
      <c r="A257" t="s">
        <v>99</v>
      </c>
      <c r="B257" t="s">
        <v>13</v>
      </c>
      <c r="C257" t="s">
        <v>8</v>
      </c>
      <c r="D257" t="s">
        <v>8</v>
      </c>
      <c r="E257">
        <v>6.6672000000000002</v>
      </c>
      <c r="F257">
        <v>6.7771921573451399</v>
      </c>
      <c r="G257">
        <v>5.0253845708674902E-2</v>
      </c>
      <c r="H257">
        <v>5.1267584515803898E-2</v>
      </c>
      <c r="I257">
        <v>6.3491035129895207E-2</v>
      </c>
      <c r="J257">
        <v>6.7699731542035901E-2</v>
      </c>
      <c r="K257">
        <v>1.0182209260349699E-2</v>
      </c>
      <c r="L257">
        <v>3.2466727929447901E-3</v>
      </c>
      <c r="M257">
        <v>1.75083913128335E-2</v>
      </c>
      <c r="N257">
        <v>1.6593762296341703E-2</v>
      </c>
      <c r="O257" s="33">
        <v>1.3467415354228704E-2</v>
      </c>
      <c r="P257" s="33">
        <v>3.6013926362322771E-2</v>
      </c>
      <c r="Q257">
        <v>6.7279023201166384</v>
      </c>
      <c r="R257">
        <f>Table_nydc_frldevdb01_flc_fx_carry_view[[#This Row],[atmf]]/(Table_nydc_frldevdb01_flc_fx_carry_view[[#This Row],[atmf_cost_orig]]+1)</f>
        <v>6.6605761831614103</v>
      </c>
      <c r="S257">
        <f>Table_nydc_frldevdb01_flc_fx_carry_view[[#This Row],[num_rate]]-Table_nydc_frldevdb01_flc_fx_carry_view[[#This Row],[asset_rate]]</f>
        <v>2.2546511008094065E-2</v>
      </c>
      <c r="T2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1.8218342661675788</v>
      </c>
      <c r="U257" s="95">
        <f>Table_nydc_frldevdb01_flc_fx_carry_view[[#This Row],[atmf_cost_final]]/Table_nydc_frldevdb01_flc_fx_carry_view[[#This Row],[atmf_cost_orig]]</f>
        <v>0.9477605337835131</v>
      </c>
    </row>
    <row r="258" spans="1:21" x14ac:dyDescent="0.25">
      <c r="A258" t="s">
        <v>99</v>
      </c>
      <c r="B258" t="s">
        <v>13</v>
      </c>
      <c r="C258" t="s">
        <v>6</v>
      </c>
      <c r="D258" t="s">
        <v>8</v>
      </c>
      <c r="E258">
        <v>6.6672000000000002</v>
      </c>
      <c r="F258">
        <v>6.8161007156027296</v>
      </c>
      <c r="G258">
        <v>5.1000836241563298E-2</v>
      </c>
      <c r="H258">
        <v>5.2388499031502E-2</v>
      </c>
      <c r="I258">
        <v>4.9526489611773597E-2</v>
      </c>
      <c r="J258">
        <v>5.2000968994158597E-2</v>
      </c>
      <c r="K258">
        <v>1.102439816175E-2</v>
      </c>
      <c r="L258">
        <v>7.4638948853250307E-3</v>
      </c>
      <c r="M258">
        <v>2.0743756151815802E-2</v>
      </c>
      <c r="N258">
        <v>2.1025286259437101E-2</v>
      </c>
      <c r="O258" s="33">
        <v>1.3984754401408894E-2</v>
      </c>
      <c r="P258" s="33">
        <v>3.6591047534190624E-2</v>
      </c>
      <c r="Q258">
        <v>6.7504902839248029</v>
      </c>
      <c r="R258">
        <f>Table_nydc_frldevdb01_flc_fx_carry_view[[#This Row],[atmf]]/(Table_nydc_frldevdb01_flc_fx_carry_view[[#This Row],[atmf_cost_orig]]+1)</f>
        <v>6.677582571064943</v>
      </c>
      <c r="S258">
        <f>Table_nydc_frldevdb01_flc_fx_carry_view[[#This Row],[num_rate]]-Table_nydc_frldevdb01_flc_fx_carry_view[[#This Row],[asset_rate]]</f>
        <v>2.260629313278173E-2</v>
      </c>
      <c r="T2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1.3952970338136765</v>
      </c>
      <c r="U258" s="95">
        <f>Table_nydc_frldevdb01_flc_fx_carry_view[[#This Row],[atmf_cost_final]]/Table_nydc_frldevdb01_flc_fx_carry_view[[#This Row],[atmf_cost_orig]]</f>
        <v>1.0135717998978047</v>
      </c>
    </row>
    <row r="259" spans="1:21" x14ac:dyDescent="0.25">
      <c r="A259" t="s">
        <v>99</v>
      </c>
      <c r="B259" t="s">
        <v>13</v>
      </c>
      <c r="C259" t="s">
        <v>67</v>
      </c>
      <c r="D259" t="s">
        <v>8</v>
      </c>
      <c r="E259">
        <v>6.6672000000000002</v>
      </c>
      <c r="F259">
        <v>6.9623080747637003</v>
      </c>
      <c r="G259">
        <v>5.6840476249814899E-2</v>
      </c>
      <c r="H259">
        <v>5.8390732421839099E-2</v>
      </c>
      <c r="I259">
        <v>5.2800755656148897E-2</v>
      </c>
      <c r="J259">
        <v>5.5728832337171998E-2</v>
      </c>
      <c r="K259">
        <v>1.4276323800734899E-2</v>
      </c>
      <c r="L259">
        <v>1.1965941634001E-2</v>
      </c>
      <c r="M259">
        <v>3.2040022138807703E-2</v>
      </c>
      <c r="N259">
        <v>3.3285443204370595E-2</v>
      </c>
      <c r="O259" s="33">
        <v>1.5536242348749507E-2</v>
      </c>
      <c r="P259" s="33">
        <v>3.8343622817631484E-2</v>
      </c>
      <c r="Q259">
        <v>6.8407903387914066</v>
      </c>
      <c r="R259">
        <f>Table_nydc_frldevdb01_flc_fx_carry_view[[#This Row],[atmf]]/(Table_nydc_frldevdb01_flc_fx_carry_view[[#This Row],[atmf_cost_orig]]+1)</f>
        <v>6.7461609292389255</v>
      </c>
      <c r="S259">
        <f>Table_nydc_frldevdb01_flc_fx_carry_view[[#This Row],[num_rate]]-Table_nydc_frldevdb01_flc_fx_carry_view[[#This Row],[asset_rate]]</f>
        <v>2.2807380468881977E-2</v>
      </c>
      <c r="T2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1.2001724620979217</v>
      </c>
      <c r="U259" s="95">
        <f>Table_nydc_frldevdb01_flc_fx_carry_view[[#This Row],[atmf_cost_final]]/Table_nydc_frldevdb01_flc_fx_carry_view[[#This Row],[atmf_cost_orig]]</f>
        <v>1.0388707929154146</v>
      </c>
    </row>
    <row r="260" spans="1:21" x14ac:dyDescent="0.25">
      <c r="A260" t="s">
        <v>99</v>
      </c>
      <c r="B260" t="s">
        <v>16</v>
      </c>
      <c r="C260" t="s">
        <v>8</v>
      </c>
      <c r="D260" t="s">
        <v>8</v>
      </c>
      <c r="E260">
        <v>18.303669527901199</v>
      </c>
      <c r="F260">
        <v>19.076033621421701</v>
      </c>
      <c r="G260">
        <v>0.113032461758245</v>
      </c>
      <c r="H260">
        <v>0.11933994278102</v>
      </c>
      <c r="I260">
        <v>9.9337091623618895E-2</v>
      </c>
      <c r="J260">
        <v>0.119522777776548</v>
      </c>
      <c r="K260">
        <v>2.1094956775723501E-2</v>
      </c>
      <c r="L260">
        <v>2.07411390745992E-3</v>
      </c>
      <c r="M260">
        <v>4.0741035355547801E-2</v>
      </c>
      <c r="N260">
        <v>4.2193147920824202E-2</v>
      </c>
      <c r="O260" s="33">
        <v>1.3467415354228704E-2</v>
      </c>
      <c r="P260" s="33">
        <v>7.0624662241367597E-2</v>
      </c>
      <c r="Q260">
        <v>18.70848525008897</v>
      </c>
      <c r="R260">
        <f>Table_nydc_frldevdb01_flc_fx_carry_view[[#This Row],[atmf]]/(Table_nydc_frldevdb01_flc_fx_carry_view[[#This Row],[atmf_cost_orig]]+1)</f>
        <v>18.329279785633481</v>
      </c>
      <c r="S260">
        <f>Table_nydc_frldevdb01_flc_fx_carry_view[[#This Row],[num_rate]]-Table_nydc_frldevdb01_flc_fx_carry_view[[#This Row],[asset_rate]]</f>
        <v>5.7157246887138892E-2</v>
      </c>
      <c r="T2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2.0420886463604417</v>
      </c>
      <c r="U260" s="95">
        <f>Table_nydc_frldevdb01_flc_fx_carry_view[[#This Row],[atmf_cost_final]]/Table_nydc_frldevdb01_flc_fx_carry_view[[#This Row],[atmf_cost_orig]]</f>
        <v>1.0356425052187257</v>
      </c>
    </row>
    <row r="261" spans="1:21" x14ac:dyDescent="0.25">
      <c r="A261" t="s">
        <v>99</v>
      </c>
      <c r="B261" t="s">
        <v>16</v>
      </c>
      <c r="C261" t="s">
        <v>6</v>
      </c>
      <c r="D261" t="s">
        <v>8</v>
      </c>
      <c r="E261">
        <v>18.303669527901199</v>
      </c>
      <c r="F261">
        <v>19.319800000000001</v>
      </c>
      <c r="G261">
        <v>0.121607097232192</v>
      </c>
      <c r="H261">
        <v>0.13066577243757399</v>
      </c>
      <c r="I261">
        <v>9.4584151839371397E-2</v>
      </c>
      <c r="J261">
        <v>0.109857584286272</v>
      </c>
      <c r="K261">
        <v>2.5135190047413099E-2</v>
      </c>
      <c r="L261">
        <v>1.2510626561591E-2</v>
      </c>
      <c r="M261">
        <v>5.1368176663109298E-2</v>
      </c>
      <c r="N261">
        <v>4.8130853589833905E-2</v>
      </c>
      <c r="O261" s="33">
        <v>1.3984754401408894E-2</v>
      </c>
      <c r="P261" s="33">
        <v>7.0570991840680497E-2</v>
      </c>
      <c r="Q261">
        <v>18.825939384108764</v>
      </c>
      <c r="R261">
        <f>Table_nydc_frldevdb01_flc_fx_carry_view[[#This Row],[atmf]]/(Table_nydc_frldevdb01_flc_fx_carry_view[[#This Row],[atmf_cost_orig]]+1)</f>
        <v>18.375865304691125</v>
      </c>
      <c r="S261">
        <f>Table_nydc_frldevdb01_flc_fx_carry_view[[#This Row],[num_rate]]-Table_nydc_frldevdb01_flc_fx_carry_view[[#This Row],[asset_rate]]</f>
        <v>5.6586237439271603E-2</v>
      </c>
      <c r="T2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1.3578410857317313</v>
      </c>
      <c r="U261" s="95">
        <f>Table_nydc_frldevdb01_flc_fx_carry_view[[#This Row],[atmf_cost_final]]/Table_nydc_frldevdb01_flc_fx_carry_view[[#This Row],[atmf_cost_orig]]</f>
        <v>0.93697804197904655</v>
      </c>
    </row>
    <row r="262" spans="1:21" x14ac:dyDescent="0.25">
      <c r="A262" t="s">
        <v>99</v>
      </c>
      <c r="B262" t="s">
        <v>16</v>
      </c>
      <c r="C262" t="s">
        <v>67</v>
      </c>
      <c r="D262" t="s">
        <v>8</v>
      </c>
      <c r="E262">
        <v>18.303669527901199</v>
      </c>
      <c r="F262">
        <v>20.263200000000001</v>
      </c>
      <c r="G262">
        <v>0.123138609831225</v>
      </c>
      <c r="H262">
        <v>0.13364789573885399</v>
      </c>
      <c r="I262">
        <v>0.122360622755796</v>
      </c>
      <c r="J262">
        <v>0.13812053353515599</v>
      </c>
      <c r="K262">
        <v>2.77243054236735E-2</v>
      </c>
      <c r="L262">
        <v>2.63031055085086E-2</v>
      </c>
      <c r="M262">
        <v>7.3007773982447802E-2</v>
      </c>
      <c r="N262">
        <v>8.0815987736492609E-2</v>
      </c>
      <c r="O262" s="33">
        <v>1.5536242348749507E-2</v>
      </c>
      <c r="P262" s="33">
        <v>7.0750758212605902E-2</v>
      </c>
      <c r="Q262">
        <v>19.385363501384639</v>
      </c>
      <c r="R262">
        <f>Table_nydc_frldevdb01_flc_fx_carry_view[[#This Row],[atmf]]/(Table_nydc_frldevdb01_flc_fx_carry_view[[#This Row],[atmf_cost_orig]]+1)</f>
        <v>18.884485733773879</v>
      </c>
      <c r="S262">
        <f>Table_nydc_frldevdb01_flc_fx_carry_view[[#This Row],[num_rate]]-Table_nydc_frldevdb01_flc_fx_carry_view[[#This Row],[asset_rate]]</f>
        <v>5.5214515863856395E-2</v>
      </c>
      <c r="T2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1.2038141945162764</v>
      </c>
      <c r="U262" s="95">
        <f>Table_nydc_frldevdb01_flc_fx_carry_view[[#This Row],[atmf_cost_final]]/Table_nydc_frldevdb01_flc_fx_carry_view[[#This Row],[atmf_cost_orig]]</f>
        <v>1.1069504427832852</v>
      </c>
    </row>
    <row r="263" spans="1:21" x14ac:dyDescent="0.25">
      <c r="A263" t="s">
        <v>99</v>
      </c>
      <c r="B263" t="s">
        <v>22</v>
      </c>
      <c r="C263" t="s">
        <v>8</v>
      </c>
      <c r="D263" t="s">
        <v>8</v>
      </c>
      <c r="E263">
        <v>637.27428340200004</v>
      </c>
      <c r="F263">
        <v>641.39</v>
      </c>
      <c r="G263">
        <v>8.8155096900932498E-2</v>
      </c>
      <c r="H263">
        <v>8.9030134227109994E-2</v>
      </c>
      <c r="I263">
        <v>8.3399036467162402E-2</v>
      </c>
      <c r="J263">
        <v>9.3881845171067901E-2</v>
      </c>
      <c r="K263">
        <v>2.6716607013700901E-2</v>
      </c>
      <c r="L263">
        <v>1.74133504503418E-3</v>
      </c>
      <c r="M263">
        <v>3.0177473708289902E-2</v>
      </c>
      <c r="N263">
        <v>6.6773626662534899E-3</v>
      </c>
      <c r="O263" s="33">
        <v>1.3467415354228704E-2</v>
      </c>
      <c r="P263" s="33">
        <v>2.2222995992525675E-2</v>
      </c>
      <c r="Q263">
        <v>639.17789052675823</v>
      </c>
      <c r="R263">
        <f>Table_nydc_frldevdb01_flc_fx_carry_view[[#This Row],[atmf]]/(Table_nydc_frldevdb01_flc_fx_carry_view[[#This Row],[atmf_cost_orig]]+1)</f>
        <v>622.60146078637626</v>
      </c>
      <c r="S263">
        <f>Table_nydc_frldevdb01_flc_fx_carry_view[[#This Row],[num_rate]]-Table_nydc_frldevdb01_flc_fx_carry_view[[#This Row],[asset_rate]]</f>
        <v>8.7555806382969715E-3</v>
      </c>
      <c r="T2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1.4262403197836815</v>
      </c>
      <c r="U263" s="95">
        <f>Table_nydc_frldevdb01_flc_fx_carry_view[[#This Row],[atmf_cost_final]]/Table_nydc_frldevdb01_flc_fx_carry_view[[#This Row],[atmf_cost_orig]]</f>
        <v>0.22126976998804196</v>
      </c>
    </row>
    <row r="264" spans="1:21" x14ac:dyDescent="0.25">
      <c r="A264" t="s">
        <v>99</v>
      </c>
      <c r="B264" t="s">
        <v>22</v>
      </c>
      <c r="C264" t="s">
        <v>6</v>
      </c>
      <c r="D264" t="s">
        <v>8</v>
      </c>
      <c r="E264">
        <v>637.27428340200004</v>
      </c>
      <c r="F264">
        <v>643.64</v>
      </c>
      <c r="G264">
        <v>8.8398685723963394E-2</v>
      </c>
      <c r="H264">
        <v>8.9647251602419306E-2</v>
      </c>
      <c r="I264">
        <v>8.7403242613162194E-2</v>
      </c>
      <c r="J264">
        <v>8.94535274993003E-2</v>
      </c>
      <c r="K264">
        <v>2.9935181111228001E-2</v>
      </c>
      <c r="L264">
        <v>1.6386175268550303E-2</v>
      </c>
      <c r="M264">
        <v>3.52559766518434E-2</v>
      </c>
      <c r="N264">
        <v>2.21011600474216E-2</v>
      </c>
      <c r="O264" s="33">
        <v>1.3984754401408894E-2</v>
      </c>
      <c r="P264" s="33">
        <v>2.410650351645427E-2</v>
      </c>
      <c r="Q264">
        <v>640.23344872109203</v>
      </c>
      <c r="R264">
        <f>Table_nydc_frldevdb01_flc_fx_carry_view[[#This Row],[atmf]]/(Table_nydc_frldevdb01_flc_fx_carry_view[[#This Row],[atmf_cost_orig]]+1)</f>
        <v>621.72063191715927</v>
      </c>
      <c r="S264">
        <f>Table_nydc_frldevdb01_flc_fx_carry_view[[#This Row],[num_rate]]-Table_nydc_frldevdb01_flc_fx_carry_view[[#This Row],[asset_rate]]</f>
        <v>1.0121749115045375E-2</v>
      </c>
      <c r="T2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1.0740846430288329</v>
      </c>
      <c r="U264" s="95">
        <f>Table_nydc_frldevdb01_flc_fx_carry_view[[#This Row],[atmf_cost_final]]/Table_nydc_frldevdb01_flc_fx_carry_view[[#This Row],[atmf_cost_orig]]</f>
        <v>0.62687697651019447</v>
      </c>
    </row>
    <row r="265" spans="1:21" x14ac:dyDescent="0.25">
      <c r="A265" t="s">
        <v>99</v>
      </c>
      <c r="B265" t="s">
        <v>22</v>
      </c>
      <c r="C265" t="s">
        <v>67</v>
      </c>
      <c r="D265" t="s">
        <v>8</v>
      </c>
      <c r="E265">
        <v>637.27428340200004</v>
      </c>
      <c r="F265">
        <v>653.05999999999995</v>
      </c>
      <c r="G265">
        <v>9.3586825470379303E-2</v>
      </c>
      <c r="H265">
        <v>9.6156747555929303E-2</v>
      </c>
      <c r="I265">
        <v>9.0245376782100803E-2</v>
      </c>
      <c r="J265">
        <v>9.3159678293717504E-2</v>
      </c>
      <c r="K265">
        <v>3.9684572526054604E-2</v>
      </c>
      <c r="L265">
        <v>3.2899976209390398E-2</v>
      </c>
      <c r="M265">
        <v>5.2565194484691102E-2</v>
      </c>
      <c r="N265">
        <v>4.6508280699645001E-2</v>
      </c>
      <c r="O265" s="33">
        <v>1.5536242348749507E-2</v>
      </c>
      <c r="P265" s="33">
        <v>2.8262220163083995E-2</v>
      </c>
      <c r="Q265">
        <v>644.75515262317776</v>
      </c>
      <c r="R265">
        <f>Table_nydc_frldevdb01_flc_fx_carry_view[[#This Row],[atmf]]/(Table_nydc_frldevdb01_flc_fx_carry_view[[#This Row],[atmf_cost_orig]]+1)</f>
        <v>620.44612858372295</v>
      </c>
      <c r="S265">
        <f>Table_nydc_frldevdb01_flc_fx_carry_view[[#This Row],[num_rate]]-Table_nydc_frldevdb01_flc_fx_carry_view[[#This Row],[asset_rate]]</f>
        <v>1.2725977814334488E-2</v>
      </c>
      <c r="T2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1.0564943629240038</v>
      </c>
      <c r="U265" s="95">
        <f>Table_nydc_frldevdb01_flc_fx_carry_view[[#This Row],[atmf_cost_final]]/Table_nydc_frldevdb01_flc_fx_carry_view[[#This Row],[atmf_cost_orig]]</f>
        <v>0.88477330209802429</v>
      </c>
    </row>
    <row r="266" spans="1:21" x14ac:dyDescent="0.25">
      <c r="A266" t="s">
        <v>99</v>
      </c>
      <c r="B266" t="s">
        <v>15</v>
      </c>
      <c r="C266" t="s">
        <v>8</v>
      </c>
      <c r="D266" t="s">
        <v>8</v>
      </c>
      <c r="E266">
        <v>58.140251487744102</v>
      </c>
      <c r="F266">
        <v>60.705100000000002</v>
      </c>
      <c r="G266">
        <v>0.119070647851234</v>
      </c>
      <c r="H266">
        <v>0.12713711737832101</v>
      </c>
      <c r="I266">
        <v>0.111426071851492</v>
      </c>
      <c r="J266">
        <v>0.12864446758940301</v>
      </c>
      <c r="K266">
        <v>2.2254787337592102E-2</v>
      </c>
      <c r="L266">
        <v>2.3265257144457199E-3</v>
      </c>
      <c r="M266">
        <v>4.3322578466416697E-2</v>
      </c>
      <c r="N266">
        <v>4.4110586475165803E-2</v>
      </c>
      <c r="O266" s="33">
        <v>1.3467415354228704E-2</v>
      </c>
      <c r="P266" s="33">
        <v>7.3372883999468633E-2</v>
      </c>
      <c r="Q266">
        <v>59.452565762444117</v>
      </c>
      <c r="R266">
        <f>Table_nydc_frldevdb01_flc_fx_carry_view[[#This Row],[atmf]]/(Table_nydc_frldevdb01_flc_fx_carry_view[[#This Row],[atmf_cost_orig]]+1)</f>
        <v>58.184401692169487</v>
      </c>
      <c r="S266">
        <f>Table_nydc_frldevdb01_flc_fx_carry_view[[#This Row],[num_rate]]-Table_nydc_frldevdb01_flc_fx_carry_view[[#This Row],[asset_rate]]</f>
        <v>5.9905468645239927E-2</v>
      </c>
      <c r="T2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1.9833147435922618</v>
      </c>
      <c r="U266" s="95">
        <f>Table_nydc_frldevdb01_flc_fx_carry_view[[#This Row],[atmf_cost_final]]/Table_nydc_frldevdb01_flc_fx_carry_view[[#This Row],[atmf_cost_orig]]</f>
        <v>1.0181893145940046</v>
      </c>
    </row>
    <row r="267" spans="1:21" x14ac:dyDescent="0.25">
      <c r="A267" t="s">
        <v>99</v>
      </c>
      <c r="B267" t="s">
        <v>15</v>
      </c>
      <c r="C267" t="s">
        <v>6</v>
      </c>
      <c r="D267" t="s">
        <v>8</v>
      </c>
      <c r="E267">
        <v>58.140251487744102</v>
      </c>
      <c r="F267">
        <v>61.519399999999997</v>
      </c>
      <c r="G267">
        <v>0.122217004824496</v>
      </c>
      <c r="H267">
        <v>0.13103355436793801</v>
      </c>
      <c r="I267">
        <v>0.111634763466735</v>
      </c>
      <c r="J267">
        <v>0.133073773712066</v>
      </c>
      <c r="K267">
        <v>2.4546187022651999E-2</v>
      </c>
      <c r="L267">
        <v>1.48160653589634E-2</v>
      </c>
      <c r="M267">
        <v>5.1512555017328203E-2</v>
      </c>
      <c r="N267">
        <v>5.2098652487441201E-2</v>
      </c>
      <c r="O267" s="33">
        <v>1.3984754401408894E-2</v>
      </c>
      <c r="P267" s="33">
        <v>7.3182850312246028E-2</v>
      </c>
      <c r="Q267">
        <v>59.904006515935798</v>
      </c>
      <c r="R267">
        <f>Table_nydc_frldevdb01_flc_fx_carry_view[[#This Row],[atmf]]/(Table_nydc_frldevdb01_flc_fx_carry_view[[#This Row],[atmf_cost_orig]]+1)</f>
        <v>58.505625735477985</v>
      </c>
      <c r="S267">
        <f>Table_nydc_frldevdb01_flc_fx_carry_view[[#This Row],[num_rate]]-Table_nydc_frldevdb01_flc_fx_carry_view[[#This Row],[asset_rate]]</f>
        <v>5.9198095910837134E-2</v>
      </c>
      <c r="T2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1.3825587166888127</v>
      </c>
      <c r="U267" s="95">
        <f>Table_nydc_frldevdb01_flc_fx_carry_view[[#This Row],[atmf_cost_final]]/Table_nydc_frldevdb01_flc_fx_carry_view[[#This Row],[atmf_cost_orig]]</f>
        <v>1.0113777596532698</v>
      </c>
    </row>
    <row r="268" spans="1:21" x14ac:dyDescent="0.25">
      <c r="A268" t="s">
        <v>99</v>
      </c>
      <c r="B268" t="s">
        <v>15</v>
      </c>
      <c r="C268" t="s">
        <v>67</v>
      </c>
      <c r="D268" t="s">
        <v>8</v>
      </c>
      <c r="E268">
        <v>58.140251487744102</v>
      </c>
      <c r="F268">
        <v>64.4619</v>
      </c>
      <c r="G268">
        <v>0.129806038055855</v>
      </c>
      <c r="H268">
        <v>0.13991614842606401</v>
      </c>
      <c r="I268">
        <v>0.12496943140832099</v>
      </c>
      <c r="J268">
        <v>0.14075332573608801</v>
      </c>
      <c r="K268">
        <v>3.0237593006422099E-2</v>
      </c>
      <c r="L268">
        <v>2.6420530895417103E-2</v>
      </c>
      <c r="M268">
        <v>7.6421021948732695E-2</v>
      </c>
      <c r="N268">
        <v>8.1192402418688692E-2</v>
      </c>
      <c r="O268" s="33">
        <v>1.5536242348749507E-2</v>
      </c>
      <c r="P268" s="33">
        <v>7.1609535421688464E-2</v>
      </c>
      <c r="Q268">
        <v>61.616250283347398</v>
      </c>
      <c r="R268">
        <f>Table_nydc_frldevdb01_flc_fx_carry_view[[#This Row],[atmf]]/(Table_nydc_frldevdb01_flc_fx_carry_view[[#This Row],[atmf_cost_orig]]+1)</f>
        <v>59.885396778390088</v>
      </c>
      <c r="S268">
        <f>Table_nydc_frldevdb01_flc_fx_carry_view[[#This Row],[num_rate]]-Table_nydc_frldevdb01_flc_fx_carry_view[[#This Row],[asset_rate]]</f>
        <v>5.6073293072938957E-2</v>
      </c>
      <c r="T2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1.1859637271994059</v>
      </c>
      <c r="U268" s="95">
        <f>Table_nydc_frldevdb01_flc_fx_carry_view[[#This Row],[atmf_cost_final]]/Table_nydc_frldevdb01_flc_fx_carry_view[[#This Row],[atmf_cost_orig]]</f>
        <v>1.0624354444403648</v>
      </c>
    </row>
    <row r="269" spans="1:21" x14ac:dyDescent="0.25">
      <c r="A269" t="s">
        <v>99</v>
      </c>
      <c r="B269" t="s">
        <v>11</v>
      </c>
      <c r="C269" t="s">
        <v>8</v>
      </c>
      <c r="D269" t="s">
        <v>8</v>
      </c>
      <c r="E269">
        <v>21.504275198924201</v>
      </c>
      <c r="F269">
        <v>22.771825151800002</v>
      </c>
      <c r="G269">
        <v>0.114406888136857</v>
      </c>
      <c r="H269">
        <v>0.122924077524345</v>
      </c>
      <c r="I269">
        <v>0.106838948271488</v>
      </c>
      <c r="J269">
        <v>0.123790115740741</v>
      </c>
      <c r="K269">
        <v>1.6815676715196699E-2</v>
      </c>
      <c r="L269">
        <v>2.2310988219147697E-3</v>
      </c>
      <c r="M269">
        <v>4.2574095613848305E-2</v>
      </c>
      <c r="N269">
        <v>5.8947638191354006E-2</v>
      </c>
      <c r="O269" s="33">
        <v>-8.1181921457474156E-3</v>
      </c>
      <c r="P269" s="33">
        <v>7.0624662241367597E-2</v>
      </c>
      <c r="Q269">
        <v>22.199988547254549</v>
      </c>
      <c r="R269">
        <f>Table_nydc_frldevdb01_flc_fx_carry_view[[#This Row],[atmf]]/(Table_nydc_frldevdb01_flc_fx_carry_view[[#This Row],[atmf_cost_orig]]+1)</f>
        <v>21.841924950564184</v>
      </c>
      <c r="S269">
        <f>Table_nydc_frldevdb01_flc_fx_carry_view[[#This Row],[num_rate]]-Table_nydc_frldevdb01_flc_fx_carry_view[[#This Row],[asset_rate]]</f>
        <v>7.8742854387115008E-2</v>
      </c>
      <c r="T2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2.2018641591549013</v>
      </c>
      <c r="U269" s="95">
        <f>Table_nydc_frldevdb01_flc_fx_carry_view[[#This Row],[atmf_cost_final]]/Table_nydc_frldevdb01_flc_fx_carry_view[[#This Row],[atmf_cost_orig]]</f>
        <v>1.3845893222492738</v>
      </c>
    </row>
    <row r="270" spans="1:21" x14ac:dyDescent="0.25">
      <c r="A270" t="s">
        <v>99</v>
      </c>
      <c r="B270" t="s">
        <v>11</v>
      </c>
      <c r="C270" t="s">
        <v>6</v>
      </c>
      <c r="D270" t="s">
        <v>8</v>
      </c>
      <c r="E270">
        <v>21.504275198924201</v>
      </c>
      <c r="F270">
        <v>23.201476256599999</v>
      </c>
      <c r="G270">
        <v>0.124386595268382</v>
      </c>
      <c r="H270">
        <v>0.136417505726775</v>
      </c>
      <c r="I270">
        <v>9.6417734441466701E-2</v>
      </c>
      <c r="J270">
        <v>0.11758370814239399</v>
      </c>
      <c r="K270">
        <v>1.9990075251335598E-2</v>
      </c>
      <c r="L270">
        <v>1.1031246608224202E-2</v>
      </c>
      <c r="M270">
        <v>5.4823795530749099E-2</v>
      </c>
      <c r="N270">
        <v>6.3742369635660795E-2</v>
      </c>
      <c r="O270" s="33">
        <v>-8.0423092542390995E-3</v>
      </c>
      <c r="P270" s="33">
        <v>7.0570991840680497E-2</v>
      </c>
      <c r="Q270">
        <v>22.420487274356901</v>
      </c>
      <c r="R270">
        <f>Table_nydc_frldevdb01_flc_fx_carry_view[[#This Row],[atmf]]/(Table_nydc_frldevdb01_flc_fx_carry_view[[#This Row],[atmf_cost_orig]]+1)</f>
        <v>21.995594292529073</v>
      </c>
      <c r="S270">
        <f>Table_nydc_frldevdb01_flc_fx_carry_view[[#This Row],[num_rate]]-Table_nydc_frldevdb01_flc_fx_carry_view[[#This Row],[asset_rate]]</f>
        <v>7.8613301094919597E-2</v>
      </c>
      <c r="T2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1.5132211720316453</v>
      </c>
      <c r="U270" s="95">
        <f>Table_nydc_frldevdb01_flc_fx_carry_view[[#This Row],[atmf_cost_final]]/Table_nydc_frldevdb01_flc_fx_carry_view[[#This Row],[atmf_cost_orig]]</f>
        <v>1.1626770641939506</v>
      </c>
    </row>
    <row r="271" spans="1:21" x14ac:dyDescent="0.25">
      <c r="A271" t="s">
        <v>99</v>
      </c>
      <c r="B271" t="s">
        <v>11</v>
      </c>
      <c r="C271" t="s">
        <v>67</v>
      </c>
      <c r="D271" t="s">
        <v>8</v>
      </c>
      <c r="E271">
        <v>21.504275198924201</v>
      </c>
      <c r="F271">
        <v>24.927183450485799</v>
      </c>
      <c r="G271">
        <v>0.128468642206053</v>
      </c>
      <c r="H271">
        <v>0.142124594232548</v>
      </c>
      <c r="I271">
        <v>0.125963787563418</v>
      </c>
      <c r="J271">
        <v>0.14816252798548099</v>
      </c>
      <c r="K271">
        <v>2.0081974228222801E-2</v>
      </c>
      <c r="L271">
        <v>2.0402987421808599E-2</v>
      </c>
      <c r="M271">
        <v>8.1290234592278701E-2</v>
      </c>
      <c r="N271">
        <v>9.9750646833854692E-2</v>
      </c>
      <c r="O271" s="33">
        <v>-7.5867820062763269E-3</v>
      </c>
      <c r="P271" s="33">
        <v>7.0750758212605902E-2</v>
      </c>
      <c r="Q271">
        <v>23.489435939684764</v>
      </c>
      <c r="R271">
        <f>Table_nydc_frldevdb01_flc_fx_carry_view[[#This Row],[atmf]]/(Table_nydc_frldevdb01_flc_fx_carry_view[[#This Row],[atmf_cost_orig]]+1)</f>
        <v>23.053184661271885</v>
      </c>
      <c r="S271">
        <f>Table_nydc_frldevdb01_flc_fx_carry_view[[#This Row],[num_rate]]-Table_nydc_frldevdb01_flc_fx_carry_view[[#This Row],[asset_rate]]</f>
        <v>7.8337540218882229E-2</v>
      </c>
      <c r="T2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1.2963554092225504</v>
      </c>
      <c r="U271" s="95">
        <f>Table_nydc_frldevdb01_flc_fx_carry_view[[#This Row],[atmf_cost_final]]/Table_nydc_frldevdb01_flc_fx_carry_view[[#This Row],[atmf_cost_orig]]</f>
        <v>1.2270926186173099</v>
      </c>
    </row>
    <row r="272" spans="1:21" x14ac:dyDescent="0.25">
      <c r="A272" t="s">
        <v>99</v>
      </c>
      <c r="B272" t="s">
        <v>24</v>
      </c>
      <c r="C272" t="s">
        <v>8</v>
      </c>
      <c r="D272" t="s">
        <v>8</v>
      </c>
      <c r="E272">
        <v>30.4409998392515</v>
      </c>
      <c r="F272">
        <v>30.104000172135201</v>
      </c>
      <c r="G272">
        <v>5.6806082943939698E-2</v>
      </c>
      <c r="H272">
        <v>5.47572909456642E-2</v>
      </c>
      <c r="I272">
        <v>4.7121757850164599E-2</v>
      </c>
      <c r="J272">
        <v>4.50732888280388E-2</v>
      </c>
      <c r="K272">
        <v>2.5513620579610898E-2</v>
      </c>
      <c r="L272">
        <v>9.8372353326235998E-4</v>
      </c>
      <c r="M272">
        <v>1.8666435072393298E-2</v>
      </c>
      <c r="N272">
        <v>5.4629911692189899E-10</v>
      </c>
      <c r="O272" s="33">
        <v>1.3467415354228704E-2</v>
      </c>
      <c r="P272" s="33">
        <v>-1.3943872246762528E-3</v>
      </c>
      <c r="Q272">
        <v>30.311548970950412</v>
      </c>
      <c r="R272">
        <f>Table_nydc_frldevdb01_flc_fx_carry_view[[#This Row],[atmf]]/(Table_nydc_frldevdb01_flc_fx_carry_view[[#This Row],[atmf_cost_orig]]+1)</f>
        <v>29.552362908664804</v>
      </c>
      <c r="S272">
        <f>Table_nydc_frldevdb01_flc_fx_carry_view[[#This Row],[num_rate]]-Table_nydc_frldevdb01_flc_fx_carry_view[[#This Row],[asset_rate]]</f>
        <v>-1.4861802578904956E-2</v>
      </c>
      <c r="T2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0.14366822483870248</v>
      </c>
      <c r="U272" s="95">
        <f>Table_nydc_frldevdb01_flc_fx_carry_view[[#This Row],[atmf_cost_final]]/Table_nydc_frldevdb01_flc_fx_carry_view[[#This Row],[atmf_cost_orig]]</f>
        <v>2.9266387224084766E-8</v>
      </c>
    </row>
    <row r="273" spans="1:21" x14ac:dyDescent="0.25">
      <c r="A273" t="s">
        <v>99</v>
      </c>
      <c r="B273" t="s">
        <v>24</v>
      </c>
      <c r="C273" t="s">
        <v>6</v>
      </c>
      <c r="D273" t="s">
        <v>8</v>
      </c>
      <c r="E273">
        <v>30.4409998392515</v>
      </c>
      <c r="F273">
        <v>29.991045812882501</v>
      </c>
      <c r="G273">
        <v>5.8961620354202E-2</v>
      </c>
      <c r="H273">
        <v>5.6257859221686399E-2</v>
      </c>
      <c r="I273">
        <v>5.24208316158657E-2</v>
      </c>
      <c r="J273">
        <v>5.0131493380194701E-2</v>
      </c>
      <c r="K273">
        <v>3.1504941807881902E-2</v>
      </c>
      <c r="L273">
        <v>1.2762829508368401E-2</v>
      </c>
      <c r="M273">
        <v>2.21292712343805E-2</v>
      </c>
      <c r="N273">
        <v>5.5658486236850905E-3</v>
      </c>
      <c r="O273" s="33">
        <v>1.3984754401408894E-2</v>
      </c>
      <c r="P273" s="33">
        <v>-9.1924069919069318E-4</v>
      </c>
      <c r="Q273">
        <v>30.274893238534929</v>
      </c>
      <c r="R273">
        <f>Table_nydc_frldevdb01_flc_fx_carry_view[[#This Row],[atmf]]/(Table_nydc_frldevdb01_flc_fx_carry_view[[#This Row],[atmf_cost_orig]]+1)</f>
        <v>29.341734609227689</v>
      </c>
      <c r="S273">
        <f>Table_nydc_frldevdb01_flc_fx_carry_view[[#This Row],[num_rate]]-Table_nydc_frldevdb01_flc_fx_carry_view[[#This Row],[asset_rate]]</f>
        <v>-1.4903995100599587E-2</v>
      </c>
      <c r="T2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0.76762305461374092</v>
      </c>
      <c r="U273" s="95">
        <f>Table_nydc_frldevdb01_flc_fx_carry_view[[#This Row],[atmf_cost_final]]/Table_nydc_frldevdb01_flc_fx_carry_view[[#This Row],[atmf_cost_orig]]</f>
        <v>0.25151522455189901</v>
      </c>
    </row>
    <row r="274" spans="1:21" x14ac:dyDescent="0.25">
      <c r="A274" t="s">
        <v>99</v>
      </c>
      <c r="B274" t="s">
        <v>24</v>
      </c>
      <c r="C274" t="s">
        <v>67</v>
      </c>
      <c r="D274" t="s">
        <v>8</v>
      </c>
      <c r="E274">
        <v>30.4409998392515</v>
      </c>
      <c r="F274">
        <v>29.765123435307</v>
      </c>
      <c r="G274">
        <v>6.24445359412856E-2</v>
      </c>
      <c r="H274">
        <v>5.9207094904116103E-2</v>
      </c>
      <c r="I274">
        <v>5.9989692204694703E-2</v>
      </c>
      <c r="J274">
        <v>5.63505290297283E-2</v>
      </c>
      <c r="K274">
        <v>4.6657834060942704E-2</v>
      </c>
      <c r="L274">
        <v>3.5623210235204698E-2</v>
      </c>
      <c r="M274">
        <v>3.2381721629586802E-2</v>
      </c>
      <c r="N274">
        <v>2.1931602970116499E-2</v>
      </c>
      <c r="O274" s="33">
        <v>1.5536242348749507E-2</v>
      </c>
      <c r="P274" s="33">
        <v>4.1346331514848789E-3</v>
      </c>
      <c r="Q274">
        <v>30.196207894205273</v>
      </c>
      <c r="R274">
        <f>Table_nydc_frldevdb01_flc_fx_carry_view[[#This Row],[atmf]]/(Table_nydc_frldevdb01_flc_fx_carry_view[[#This Row],[atmf_cost_orig]]+1)</f>
        <v>28.83150951987367</v>
      </c>
      <c r="S274">
        <f>Table_nydc_frldevdb01_flc_fx_carry_view[[#This Row],[num_rate]]-Table_nydc_frldevdb01_flc_fx_carry_view[[#This Row],[asset_rate]]</f>
        <v>-1.1401609197264628E-2</v>
      </c>
      <c r="T2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0.9590571194309242</v>
      </c>
      <c r="U274" s="95">
        <f>Table_nydc_frldevdb01_flc_fx_carry_view[[#This Row],[atmf_cost_final]]/Table_nydc_frldevdb01_flc_fx_carry_view[[#This Row],[atmf_cost_orig]]</f>
        <v>0.67728341380335533</v>
      </c>
    </row>
    <row r="275" spans="1:21" x14ac:dyDescent="0.25">
      <c r="A275" t="s">
        <v>99</v>
      </c>
      <c r="B275" t="s">
        <v>23</v>
      </c>
      <c r="C275" t="s">
        <v>8</v>
      </c>
      <c r="D275" t="s">
        <v>8</v>
      </c>
      <c r="E275">
        <v>1.3632778531723799</v>
      </c>
      <c r="F275">
        <v>1.3585499999999999</v>
      </c>
      <c r="G275">
        <v>5.06822814678827E-2</v>
      </c>
      <c r="H275">
        <v>5.01879566728358E-2</v>
      </c>
      <c r="I275">
        <v>4.9646505910896199E-2</v>
      </c>
      <c r="J275">
        <v>4.70120342976258E-2</v>
      </c>
      <c r="K275">
        <v>1.9084649798414899E-2</v>
      </c>
      <c r="L275">
        <v>1.0365976465132902E-3</v>
      </c>
      <c r="M275">
        <v>1.71090308991649E-2</v>
      </c>
      <c r="N275">
        <v>8.7750916135208594E-5</v>
      </c>
      <c r="O275" s="33">
        <v>1.3467415354228704E-2</v>
      </c>
      <c r="P275" s="33">
        <v>8.7579074058852738E-3</v>
      </c>
      <c r="Q275">
        <v>1.3612392900678596</v>
      </c>
      <c r="R275">
        <f>Table_nydc_frldevdb01_flc_fx_carry_view[[#This Row],[atmf]]/(Table_nydc_frldevdb01_flc_fx_carry_view[[#This Row],[atmf_cost_orig]]+1)</f>
        <v>1.3356975100289767</v>
      </c>
      <c r="S275">
        <f>Table_nydc_frldevdb01_flc_fx_carry_view[[#This Row],[num_rate]]-Table_nydc_frldevdb01_flc_fx_carry_view[[#This Row],[asset_rate]]</f>
        <v>-4.7095079483434298E-3</v>
      </c>
      <c r="T2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0.480278221036603</v>
      </c>
      <c r="U275" s="95">
        <f>Table_nydc_frldevdb01_flc_fx_carry_view[[#This Row],[atmf_cost_final]]/Table_nydc_frldevdb01_flc_fx_carry_view[[#This Row],[atmf_cost_orig]]</f>
        <v>5.1289238211319008E-3</v>
      </c>
    </row>
    <row r="276" spans="1:21" x14ac:dyDescent="0.25">
      <c r="A276" t="s">
        <v>99</v>
      </c>
      <c r="B276" t="s">
        <v>23</v>
      </c>
      <c r="C276" t="s">
        <v>6</v>
      </c>
      <c r="D276" t="s">
        <v>8</v>
      </c>
      <c r="E276">
        <v>1.3632778531723799</v>
      </c>
      <c r="F276">
        <v>1.3568499999999999</v>
      </c>
      <c r="G276">
        <v>5.23517764032181E-2</v>
      </c>
      <c r="H276">
        <v>5.1685389949665199E-2</v>
      </c>
      <c r="I276">
        <v>4.7221571476368497E-2</v>
      </c>
      <c r="J276">
        <v>4.6573601520390202E-2</v>
      </c>
      <c r="K276">
        <v>2.3061775107932499E-2</v>
      </c>
      <c r="L276">
        <v>9.9746225195132508E-3</v>
      </c>
      <c r="M276">
        <v>2.03310888220063E-2</v>
      </c>
      <c r="N276">
        <v>7.5745011256123096E-3</v>
      </c>
      <c r="O276" s="33">
        <v>1.3984754401408894E-2</v>
      </c>
      <c r="P276" s="33">
        <v>9.1842550680991675E-3</v>
      </c>
      <c r="Q276">
        <v>1.3605652769428551</v>
      </c>
      <c r="R276">
        <f>Table_nydc_frldevdb01_flc_fx_carry_view[[#This Row],[atmf]]/(Table_nydc_frldevdb01_flc_fx_carry_view[[#This Row],[atmf_cost_orig]]+1)</f>
        <v>1.3298134447383267</v>
      </c>
      <c r="S276">
        <f>Table_nydc_frldevdb01_flc_fx_carry_view[[#This Row],[num_rate]]-Table_nydc_frldevdb01_flc_fx_carry_view[[#This Row],[asset_rate]]</f>
        <v>-4.8004993333097268E-3</v>
      </c>
      <c r="T2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0.87894439074566333</v>
      </c>
      <c r="U276" s="95">
        <f>Table_nydc_frldevdb01_flc_fx_carry_view[[#This Row],[atmf_cost_final]]/Table_nydc_frldevdb01_flc_fx_carry_view[[#This Row],[atmf_cost_orig]]</f>
        <v>0.3725575738675489</v>
      </c>
    </row>
    <row r="277" spans="1:21" x14ac:dyDescent="0.25">
      <c r="A277" t="s">
        <v>99</v>
      </c>
      <c r="B277" t="s">
        <v>23</v>
      </c>
      <c r="C277" t="s">
        <v>67</v>
      </c>
      <c r="D277" t="s">
        <v>8</v>
      </c>
      <c r="E277">
        <v>1.3632778531723799</v>
      </c>
      <c r="F277">
        <v>1.3513900000000001</v>
      </c>
      <c r="G277">
        <v>5.5726884957276901E-2</v>
      </c>
      <c r="H277">
        <v>5.4646591020308999E-2</v>
      </c>
      <c r="I277">
        <v>5.3511422291421598E-2</v>
      </c>
      <c r="J277">
        <v>5.2384339386252698E-2</v>
      </c>
      <c r="K277">
        <v>3.5067156183386197E-2</v>
      </c>
      <c r="L277">
        <v>2.6379114934936398E-2</v>
      </c>
      <c r="M277">
        <v>2.9888770144696798E-2</v>
      </c>
      <c r="N277">
        <v>2.1408110765967603E-2</v>
      </c>
      <c r="O277" s="33">
        <v>1.5536242348749507E-2</v>
      </c>
      <c r="P277" s="33">
        <v>1.104209596726724E-2</v>
      </c>
      <c r="Q277">
        <v>1.3584244461867478</v>
      </c>
      <c r="R277">
        <f>Table_nydc_frldevdb01_flc_fx_carry_view[[#This Row],[atmf]]/(Table_nydc_frldevdb01_flc_fx_carry_view[[#This Row],[atmf_cost_orig]]+1)</f>
        <v>1.3121708277391286</v>
      </c>
      <c r="S277">
        <f>Table_nydc_frldevdb01_flc_fx_carry_view[[#This Row],[num_rate]]-Table_nydc_frldevdb01_flc_fx_carry_view[[#This Row],[asset_rate]]</f>
        <v>-4.4941463814822669E-3</v>
      </c>
      <c r="T2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0.9599524121664188</v>
      </c>
      <c r="U277" s="95">
        <f>Table_nydc_frldevdb01_flc_fx_carry_view[[#This Row],[atmf_cost_final]]/Table_nydc_frldevdb01_flc_fx_carry_view[[#This Row],[atmf_cost_orig]]</f>
        <v>0.71625933962244581</v>
      </c>
    </row>
    <row r="278" spans="1:21" x14ac:dyDescent="0.25">
      <c r="A278" t="s">
        <v>99</v>
      </c>
      <c r="B278" t="s">
        <v>25</v>
      </c>
      <c r="C278" t="s">
        <v>8</v>
      </c>
      <c r="D278" t="s">
        <v>8</v>
      </c>
      <c r="E278">
        <v>312.244571227797</v>
      </c>
      <c r="F278">
        <v>312.66329999999999</v>
      </c>
      <c r="G278">
        <v>5.6233167976008497E-2</v>
      </c>
      <c r="H278">
        <v>5.6482120144203098E-2</v>
      </c>
      <c r="I278">
        <v>4.4396270232166302E-2</v>
      </c>
      <c r="J278">
        <v>4.7322377654627601E-2</v>
      </c>
      <c r="K278">
        <v>1.88039164454862E-2</v>
      </c>
      <c r="L278">
        <v>9.2712044246412602E-4</v>
      </c>
      <c r="M278">
        <v>1.9569519796337601E-2</v>
      </c>
      <c r="N278">
        <v>1.8007470604561799E-3</v>
      </c>
      <c r="O278" s="33">
        <v>-8.1181921457474156E-3</v>
      </c>
      <c r="P278" s="33">
        <v>-6.28632020324225E-3</v>
      </c>
      <c r="Q278">
        <v>312.42410705675059</v>
      </c>
      <c r="R278">
        <f>Table_nydc_frldevdb01_flc_fx_carry_view[[#This Row],[atmf]]/(Table_nydc_frldevdb01_flc_fx_carry_view[[#This Row],[atmf_cost_orig]]+1)</f>
        <v>306.66207053978576</v>
      </c>
      <c r="S278">
        <f>Table_nydc_frldevdb01_flc_fx_carry_view[[#This Row],[num_rate]]-Table_nydc_frldevdb01_flc_fx_carry_view[[#This Row],[asset_rate]]</f>
        <v>1.8318719425051656E-3</v>
      </c>
      <c r="T2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1.1410956039057625</v>
      </c>
      <c r="U278" s="95">
        <f>Table_nydc_frldevdb01_flc_fx_carry_view[[#This Row],[atmf_cost_final]]/Table_nydc_frldevdb01_flc_fx_carry_view[[#This Row],[atmf_cost_orig]]</f>
        <v>9.2017948278587114E-2</v>
      </c>
    </row>
    <row r="279" spans="1:21" x14ac:dyDescent="0.25">
      <c r="A279" t="s">
        <v>99</v>
      </c>
      <c r="B279" t="s">
        <v>25</v>
      </c>
      <c r="C279" t="s">
        <v>6</v>
      </c>
      <c r="D279" t="s">
        <v>8</v>
      </c>
      <c r="E279">
        <v>312.244571227797</v>
      </c>
      <c r="F279">
        <v>312.80119999999999</v>
      </c>
      <c r="G279">
        <v>5.8769676760463102E-2</v>
      </c>
      <c r="H279">
        <v>5.9064256060656503E-2</v>
      </c>
      <c r="I279">
        <v>5.0335772032764903E-2</v>
      </c>
      <c r="J279">
        <v>5.0861085747568098E-2</v>
      </c>
      <c r="K279">
        <v>2.2726224319734801E-2</v>
      </c>
      <c r="L279">
        <v>9.9171856930034986E-3</v>
      </c>
      <c r="M279">
        <v>2.37518399575695E-2</v>
      </c>
      <c r="N279">
        <v>1.0939161019732401E-2</v>
      </c>
      <c r="O279" s="33">
        <v>-8.0423092542390995E-3</v>
      </c>
      <c r="P279" s="33">
        <v>-6.2398575938613643E-3</v>
      </c>
      <c r="Q279">
        <v>312.48071489228465</v>
      </c>
      <c r="R279">
        <f>Table_nydc_frldevdb01_flc_fx_carry_view[[#This Row],[atmf]]/(Table_nydc_frldevdb01_flc_fx_carry_view[[#This Row],[atmf_cost_orig]]+1)</f>
        <v>305.54396855879094</v>
      </c>
      <c r="S279">
        <f>Table_nydc_frldevdb01_flc_fx_carry_view[[#This Row],[num_rate]]-Table_nydc_frldevdb01_flc_fx_carry_view[[#This Row],[asset_rate]]</f>
        <v>1.8024516603777352E-3</v>
      </c>
      <c r="T2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0.99645060881337377</v>
      </c>
      <c r="U279" s="95">
        <f>Table_nydc_frldevdb01_flc_fx_carry_view[[#This Row],[atmf_cost_final]]/Table_nydc_frldevdb01_flc_fx_carry_view[[#This Row],[atmf_cost_orig]]</f>
        <v>0.4605605729608408</v>
      </c>
    </row>
    <row r="280" spans="1:21" x14ac:dyDescent="0.25">
      <c r="A280" t="s">
        <v>99</v>
      </c>
      <c r="B280" t="s">
        <v>25</v>
      </c>
      <c r="C280" t="s">
        <v>67</v>
      </c>
      <c r="D280" t="s">
        <v>8</v>
      </c>
      <c r="E280">
        <v>312.244571227797</v>
      </c>
      <c r="F280">
        <v>313.144567384818</v>
      </c>
      <c r="G280">
        <v>6.2341552027820199E-2</v>
      </c>
      <c r="H280">
        <v>6.2721727388522802E-2</v>
      </c>
      <c r="I280">
        <v>6.0024674068736301E-2</v>
      </c>
      <c r="J280">
        <v>6.0462437364257403E-2</v>
      </c>
      <c r="K280">
        <v>3.4214016002410502E-2</v>
      </c>
      <c r="L280">
        <v>2.60029543231204E-2</v>
      </c>
      <c r="M280">
        <v>3.59232267954636E-2</v>
      </c>
      <c r="N280">
        <v>2.76810841198551E-2</v>
      </c>
      <c r="O280" s="33">
        <v>-7.5867820062763269E-3</v>
      </c>
      <c r="P280" s="33">
        <v>-6.1516935970137854E-3</v>
      </c>
      <c r="Q280">
        <v>312.61025057052382</v>
      </c>
      <c r="R280">
        <f>Table_nydc_frldevdb01_flc_fx_carry_view[[#This Row],[atmf]]/(Table_nydc_frldevdb01_flc_fx_carry_view[[#This Row],[atmf_cost_orig]]+1)</f>
        <v>302.28549692191268</v>
      </c>
      <c r="S280">
        <f>Table_nydc_frldevdb01_flc_fx_carry_view[[#This Row],[num_rate]]-Table_nydc_frldevdb01_flc_fx_carry_view[[#This Row],[asset_rate]]</f>
        <v>1.4350884092625416E-3</v>
      </c>
      <c r="T2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0.98181558620813536</v>
      </c>
      <c r="U280" s="95">
        <f>Table_nydc_frldevdb01_flc_fx_carry_view[[#This Row],[atmf_cost_final]]/Table_nydc_frldevdb01_flc_fx_carry_view[[#This Row],[atmf_cost_orig]]</f>
        <v>0.77056229601709048</v>
      </c>
    </row>
    <row r="281" spans="1:21" x14ac:dyDescent="0.25">
      <c r="A281" t="s">
        <v>99</v>
      </c>
      <c r="B281" t="s">
        <v>9</v>
      </c>
      <c r="C281" t="s">
        <v>8</v>
      </c>
      <c r="D281" t="s">
        <v>8</v>
      </c>
      <c r="E281">
        <v>68.306738505154698</v>
      </c>
      <c r="F281">
        <v>72.476304530799993</v>
      </c>
      <c r="G281">
        <v>0.123166200569802</v>
      </c>
      <c r="H281">
        <v>0.13168946013735899</v>
      </c>
      <c r="I281">
        <v>0.117199727239419</v>
      </c>
      <c r="J281">
        <v>0.134386898148148</v>
      </c>
      <c r="K281">
        <v>1.8752381632053301E-2</v>
      </c>
      <c r="L281">
        <v>2.4474604843591299E-3</v>
      </c>
      <c r="M281">
        <v>4.5606779647615794E-2</v>
      </c>
      <c r="N281">
        <v>6.1045469909057098E-2</v>
      </c>
      <c r="O281" s="33">
        <v>-8.1181921457474156E-3</v>
      </c>
      <c r="P281" s="33">
        <v>7.3372883999468633E-2</v>
      </c>
      <c r="Q281">
        <v>70.580897029669813</v>
      </c>
      <c r="R281">
        <f>Table_nydc_frldevdb01_flc_fx_carry_view[[#This Row],[atmf]]/(Table_nydc_frldevdb01_flc_fx_carry_view[[#This Row],[atmf_cost_orig]]+1)</f>
        <v>69.315067520148943</v>
      </c>
      <c r="S281">
        <f>Table_nydc_frldevdb01_flc_fx_carry_view[[#This Row],[num_rate]]-Table_nydc_frldevdb01_flc_fx_carry_view[[#This Row],[asset_rate]]</f>
        <v>8.1491076145216043E-2</v>
      </c>
      <c r="T2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2.1820637867488082</v>
      </c>
      <c r="U281" s="95">
        <f>Table_nydc_frldevdb01_flc_fx_carry_view[[#This Row],[atmf_cost_final]]/Table_nydc_frldevdb01_flc_fx_carry_view[[#This Row],[atmf_cost_orig]]</f>
        <v>1.3385174393090129</v>
      </c>
    </row>
    <row r="282" spans="1:21" x14ac:dyDescent="0.25">
      <c r="A282" t="s">
        <v>99</v>
      </c>
      <c r="B282" t="s">
        <v>9</v>
      </c>
      <c r="C282" t="s">
        <v>6</v>
      </c>
      <c r="D282" t="s">
        <v>8</v>
      </c>
      <c r="E282">
        <v>68.306738505154698</v>
      </c>
      <c r="F282">
        <v>73.879693289800002</v>
      </c>
      <c r="G282">
        <v>0.12617425820724901</v>
      </c>
      <c r="H282">
        <v>0.13501348351234399</v>
      </c>
      <c r="I282">
        <v>0.11689389068219699</v>
      </c>
      <c r="J282">
        <v>0.14461513628905701</v>
      </c>
      <c r="K282">
        <v>1.9893970212553198E-2</v>
      </c>
      <c r="L282">
        <v>1.4549000016142299E-2</v>
      </c>
      <c r="M282">
        <v>5.4260404767321906E-2</v>
      </c>
      <c r="N282">
        <v>6.8267241321160396E-2</v>
      </c>
      <c r="O282" s="33">
        <v>-8.0423092542390995E-3</v>
      </c>
      <c r="P282" s="33">
        <v>7.3182850312246028E-2</v>
      </c>
      <c r="Q282">
        <v>71.425068352687489</v>
      </c>
      <c r="R282">
        <f>Table_nydc_frldevdb01_flc_fx_carry_view[[#This Row],[atmf]]/(Table_nydc_frldevdb01_flc_fx_carry_view[[#This Row],[atmf_cost_orig]]+1)</f>
        <v>70.07727213857136</v>
      </c>
      <c r="S282">
        <f>Table_nydc_frldevdb01_flc_fx_carry_view[[#This Row],[num_rate]]-Table_nydc_frldevdb01_flc_fx_carry_view[[#This Row],[asset_rate]]</f>
        <v>8.1225159566485128E-2</v>
      </c>
      <c r="T2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1.5631019627424261</v>
      </c>
      <c r="U282" s="95">
        <f>Table_nydc_frldevdb01_flc_fx_carry_view[[#This Row],[atmf_cost_final]]/Table_nydc_frldevdb01_flc_fx_carry_view[[#This Row],[atmf_cost_orig]]</f>
        <v>1.258141025926774</v>
      </c>
    </row>
    <row r="283" spans="1:21" x14ac:dyDescent="0.25">
      <c r="A283" t="s">
        <v>99</v>
      </c>
      <c r="B283" t="s">
        <v>9</v>
      </c>
      <c r="C283" t="s">
        <v>67</v>
      </c>
      <c r="D283" t="s">
        <v>8</v>
      </c>
      <c r="E283">
        <v>68.306738505154698</v>
      </c>
      <c r="F283">
        <v>79.299104132953801</v>
      </c>
      <c r="G283">
        <v>0.13898716486026899</v>
      </c>
      <c r="H283">
        <v>0.14643252459904699</v>
      </c>
      <c r="I283">
        <v>0.13082343789582501</v>
      </c>
      <c r="J283">
        <v>0.147960864875122</v>
      </c>
      <c r="K283">
        <v>2.3849808378046799E-2</v>
      </c>
      <c r="L283">
        <v>2.16089366015931E-2</v>
      </c>
      <c r="M283">
        <v>8.3745554555534008E-2</v>
      </c>
      <c r="N283">
        <v>9.9122821543018005E-2</v>
      </c>
      <c r="O283" s="33">
        <v>-7.5867820062763269E-3</v>
      </c>
      <c r="P283" s="33">
        <v>7.1609535421688464E-2</v>
      </c>
      <c r="Q283">
        <v>74.817834130333978</v>
      </c>
      <c r="R283">
        <f>Table_nydc_frldevdb01_flc_fx_carry_view[[#This Row],[atmf]]/(Table_nydc_frldevdb01_flc_fx_carry_view[[#This Row],[atmf_cost_orig]]+1)</f>
        <v>73.171330484004599</v>
      </c>
      <c r="S283">
        <f>Table_nydc_frldevdb01_flc_fx_carry_view[[#This Row],[num_rate]]-Table_nydc_frldevdb01_flc_fx_carry_view[[#This Row],[asset_rate]]</f>
        <v>7.9196317427964791E-2</v>
      </c>
      <c r="T2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1.2941467447743353</v>
      </c>
      <c r="U283" s="95">
        <f>Table_nydc_frldevdb01_flc_fx_carry_view[[#This Row],[atmf_cost_final]]/Table_nydc_frldevdb01_flc_fx_carry_view[[#This Row],[atmf_cost_orig]]</f>
        <v>1.1836189045388301</v>
      </c>
    </row>
    <row r="284" spans="1:21" x14ac:dyDescent="0.25">
      <c r="A284" t="s">
        <v>99</v>
      </c>
      <c r="B284" t="s">
        <v>10</v>
      </c>
      <c r="C284" t="s">
        <v>8</v>
      </c>
      <c r="D284" t="s">
        <v>8</v>
      </c>
      <c r="E284">
        <v>13544.7849795942</v>
      </c>
      <c r="F284">
        <v>14001.05</v>
      </c>
      <c r="G284">
        <v>7.2744487826412699E-2</v>
      </c>
      <c r="H284">
        <v>7.9949320345041999E-2</v>
      </c>
      <c r="I284">
        <v>5.4668029551679397E-2</v>
      </c>
      <c r="J284">
        <v>7.2934513888888899E-2</v>
      </c>
      <c r="K284">
        <v>1.15789095608387E-2</v>
      </c>
      <c r="L284">
        <v>1.1414448276764698E-3</v>
      </c>
      <c r="M284">
        <v>2.72513768905603E-2</v>
      </c>
      <c r="N284">
        <v>3.3682403816004902E-2</v>
      </c>
      <c r="O284" s="33">
        <v>1.3467415354228704E-2</v>
      </c>
      <c r="P284" s="33">
        <v>5.9151623443099467E-2</v>
      </c>
      <c r="Q284">
        <v>13785.004960122431</v>
      </c>
      <c r="R284">
        <f>Table_nydc_frldevdb01_flc_fx_carry_view[[#This Row],[atmf]]/(Table_nydc_frldevdb01_flc_fx_carry_view[[#This Row],[atmf_cost_orig]]+1)</f>
        <v>13629.623980043223</v>
      </c>
      <c r="S284">
        <f>Table_nydc_frldevdb01_flc_fx_carry_view[[#This Row],[num_rate]]-Table_nydc_frldevdb01_flc_fx_carry_view[[#This Row],[asset_rate]]</f>
        <v>4.5684208088870762E-2</v>
      </c>
      <c r="T2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2.0763137228952502</v>
      </c>
      <c r="U284" s="95">
        <f>Table_nydc_frldevdb01_flc_fx_carry_view[[#This Row],[atmf_cost_final]]/Table_nydc_frldevdb01_flc_fx_carry_view[[#This Row],[atmf_cost_orig]]</f>
        <v>1.2359890640121112</v>
      </c>
    </row>
    <row r="285" spans="1:21" x14ac:dyDescent="0.25">
      <c r="A285" t="s">
        <v>99</v>
      </c>
      <c r="B285" t="s">
        <v>10</v>
      </c>
      <c r="C285" t="s">
        <v>6</v>
      </c>
      <c r="D285" t="s">
        <v>8</v>
      </c>
      <c r="E285">
        <v>13544.7849795942</v>
      </c>
      <c r="F285">
        <v>14159.25</v>
      </c>
      <c r="G285">
        <v>7.6118752838213094E-2</v>
      </c>
      <c r="H285">
        <v>8.4568929816592905E-2</v>
      </c>
      <c r="I285">
        <v>6.6742480840037602E-2</v>
      </c>
      <c r="J285">
        <v>8.7824312660282802E-2</v>
      </c>
      <c r="K285">
        <v>1.2727025051960699E-2</v>
      </c>
      <c r="L285">
        <v>8.7229444797805814E-3</v>
      </c>
      <c r="M285">
        <v>3.3260028020549795E-2</v>
      </c>
      <c r="N285">
        <v>4.0080756180070502E-2</v>
      </c>
      <c r="O285" s="33">
        <v>1.3984754401408894E-2</v>
      </c>
      <c r="P285" s="33">
        <v>6.0147067211387961E-2</v>
      </c>
      <c r="Q285">
        <v>13874.367569507996</v>
      </c>
      <c r="R285">
        <f>Table_nydc_frldevdb01_flc_fx_carry_view[[#This Row],[atmf]]/(Table_nydc_frldevdb01_flc_fx_carry_view[[#This Row],[atmf_cost_orig]]+1)</f>
        <v>13703.472132881538</v>
      </c>
      <c r="S285">
        <f>Table_nydc_frldevdb01_flc_fx_carry_view[[#This Row],[num_rate]]-Table_nydc_frldevdb01_flc_fx_carry_view[[#This Row],[asset_rate]]</f>
        <v>4.6162312809979067E-2</v>
      </c>
      <c r="T2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1.5271907254998387</v>
      </c>
      <c r="U285" s="95">
        <f>Table_nydc_frldevdb01_flc_fx_carry_view[[#This Row],[atmf_cost_final]]/Table_nydc_frldevdb01_flc_fx_carry_view[[#This Row],[atmf_cost_orig]]</f>
        <v>1.2050728326298012</v>
      </c>
    </row>
    <row r="286" spans="1:21" x14ac:dyDescent="0.25">
      <c r="A286" t="s">
        <v>99</v>
      </c>
      <c r="B286" t="s">
        <v>10</v>
      </c>
      <c r="C286" t="s">
        <v>67</v>
      </c>
      <c r="D286" t="s">
        <v>8</v>
      </c>
      <c r="E286">
        <v>13544.7849795942</v>
      </c>
      <c r="F286">
        <v>14787.9177798289</v>
      </c>
      <c r="G286">
        <v>8.2409070392811798E-2</v>
      </c>
      <c r="H286">
        <v>9.0338524755968305E-2</v>
      </c>
      <c r="I286">
        <v>7.7893230190498E-2</v>
      </c>
      <c r="J286">
        <v>9.40782627583443E-2</v>
      </c>
      <c r="K286">
        <v>1.40885248457845E-2</v>
      </c>
      <c r="L286">
        <v>1.31744610180964E-2</v>
      </c>
      <c r="M286">
        <v>4.93890590164364E-2</v>
      </c>
      <c r="N286">
        <v>5.9878351923125704E-2</v>
      </c>
      <c r="O286" s="33">
        <v>1.5536242348749507E-2</v>
      </c>
      <c r="P286" s="33">
        <v>6.2812096884506396E-2</v>
      </c>
      <c r="Q286">
        <v>14283.695691971276</v>
      </c>
      <c r="R286">
        <f>Table_nydc_frldevdb01_flc_fx_carry_view[[#This Row],[atmf]]/(Table_nydc_frldevdb01_flc_fx_carry_view[[#This Row],[atmf_cost_orig]]+1)</f>
        <v>14091.930588345576</v>
      </c>
      <c r="S286">
        <f>Table_nydc_frldevdb01_flc_fx_carry_view[[#This Row],[num_rate]]-Table_nydc_frldevdb01_flc_fx_carry_view[[#This Row],[asset_rate]]</f>
        <v>4.7275854535756889E-2</v>
      </c>
      <c r="T2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1.3230363789751913</v>
      </c>
      <c r="U286" s="95">
        <f>Table_nydc_frldevdb01_flc_fx_carry_view[[#This Row],[atmf_cost_final]]/Table_nydc_frldevdb01_flc_fx_carry_view[[#This Row],[atmf_cost_orig]]</f>
        <v>1.2123809020778979</v>
      </c>
    </row>
    <row r="287" spans="1:21" x14ac:dyDescent="0.25">
      <c r="A287" t="s">
        <v>99</v>
      </c>
      <c r="B287" t="s">
        <v>18</v>
      </c>
      <c r="C287" t="s">
        <v>8</v>
      </c>
      <c r="D287" t="s">
        <v>8</v>
      </c>
      <c r="E287">
        <v>2950.2441445703198</v>
      </c>
      <c r="F287">
        <v>3029.18</v>
      </c>
      <c r="G287">
        <v>0.124333104861253</v>
      </c>
      <c r="H287">
        <v>0.12586449991360499</v>
      </c>
      <c r="I287">
        <v>0.115267222552512</v>
      </c>
      <c r="J287">
        <v>0.12923304771789801</v>
      </c>
      <c r="K287">
        <v>2.9951351887098299E-2</v>
      </c>
      <c r="L287">
        <v>2.4067269552649701E-3</v>
      </c>
      <c r="M287">
        <v>4.2652409937603296E-2</v>
      </c>
      <c r="N287">
        <v>2.6753191354135099E-2</v>
      </c>
      <c r="O287" s="33">
        <v>1.3467415354228704E-2</v>
      </c>
      <c r="P287" s="33">
        <v>4.9880029071805443E-2</v>
      </c>
      <c r="Q287">
        <v>2991.1887381961537</v>
      </c>
      <c r="R287">
        <f>Table_nydc_frldevdb01_flc_fx_carry_view[[#This Row],[atmf]]/(Table_nydc_frldevdb01_flc_fx_carry_view[[#This Row],[atmf_cost_orig]]+1)</f>
        <v>2905.2635098031169</v>
      </c>
      <c r="S287">
        <f>Table_nydc_frldevdb01_flc_fx_carry_view[[#This Row],[num_rate]]-Table_nydc_frldevdb01_flc_fx_carry_view[[#This Row],[asset_rate]]</f>
        <v>3.6412613717576738E-2</v>
      </c>
      <c r="T2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1.9168847431495764</v>
      </c>
      <c r="U287" s="95">
        <f>Table_nydc_frldevdb01_flc_fx_carry_view[[#This Row],[atmf_cost_final]]/Table_nydc_frldevdb01_flc_fx_carry_view[[#This Row],[atmf_cost_orig]]</f>
        <v>0.62723750881304596</v>
      </c>
    </row>
    <row r="288" spans="1:21" x14ac:dyDescent="0.25">
      <c r="A288" t="s">
        <v>99</v>
      </c>
      <c r="B288" t="s">
        <v>18</v>
      </c>
      <c r="C288" t="s">
        <v>6</v>
      </c>
      <c r="D288" t="s">
        <v>8</v>
      </c>
      <c r="E288">
        <v>2950.2441445703198</v>
      </c>
      <c r="F288">
        <v>3057.22</v>
      </c>
      <c r="G288">
        <v>0.12624636979451201</v>
      </c>
      <c r="H288">
        <v>0.127905925992264</v>
      </c>
      <c r="I288">
        <v>0.118936408058275</v>
      </c>
      <c r="J288">
        <v>0.124024906864658</v>
      </c>
      <c r="K288">
        <v>3.34371614661019E-2</v>
      </c>
      <c r="L288">
        <v>1.9028345076801498E-2</v>
      </c>
      <c r="M288">
        <v>5.0284702228016107E-2</v>
      </c>
      <c r="N288">
        <v>4.0156723161637702E-2</v>
      </c>
      <c r="O288">
        <v>1.3984754401408894E-2</v>
      </c>
      <c r="P288">
        <v>5.0932728594737631E-2</v>
      </c>
      <c r="Q288">
        <v>3006.5667442232825</v>
      </c>
      <c r="R288">
        <f>Table_nydc_frldevdb01_flc_fx_carry_view[[#This Row],[atmf]]/(Table_nydc_frldevdb01_flc_fx_carry_view[[#This Row],[atmf_cost_orig]]+1)</f>
        <v>2910.8488331921635</v>
      </c>
      <c r="S288">
        <f>Table_nydc_frldevdb01_flc_fx_carry_view[[#This Row],[num_rate]]-Table_nydc_frldevdb01_flc_fx_carry_view[[#This Row],[asset_rate]]</f>
        <v>3.6947974193328736E-2</v>
      </c>
      <c r="T2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1.2540927120116736</v>
      </c>
      <c r="U288" s="95">
        <f>Table_nydc_frldevdb01_flc_fx_carry_view[[#This Row],[atmf_cost_final]]/Table_nydc_frldevdb01_flc_fx_carry_view[[#This Row],[atmf_cost_orig]]</f>
        <v>0.7985872717222614</v>
      </c>
    </row>
    <row r="289" spans="1:21" x14ac:dyDescent="0.25">
      <c r="A289" t="s">
        <v>99</v>
      </c>
      <c r="B289" t="s">
        <v>18</v>
      </c>
      <c r="C289" t="s">
        <v>67</v>
      </c>
      <c r="D289" t="s">
        <v>8</v>
      </c>
      <c r="E289">
        <v>2950.2441445703198</v>
      </c>
      <c r="F289">
        <v>3160.9</v>
      </c>
      <c r="G289">
        <v>0.13364639214413701</v>
      </c>
      <c r="H289">
        <v>0.135796554035853</v>
      </c>
      <c r="I289">
        <v>0.128827203738521</v>
      </c>
      <c r="J289">
        <v>0.13207376481528599</v>
      </c>
      <c r="K289">
        <v>4.2893575630959101E-2</v>
      </c>
      <c r="L289">
        <v>3.6462732607725999E-2</v>
      </c>
      <c r="M289">
        <v>7.4177946055724892E-2</v>
      </c>
      <c r="N289">
        <v>7.1572935283278599E-2</v>
      </c>
      <c r="O289">
        <v>1.5536242348749507E-2</v>
      </c>
      <c r="P289">
        <v>5.2354875539633805E-2</v>
      </c>
      <c r="Q289">
        <v>3065.0129980134261</v>
      </c>
      <c r="R289">
        <f>Table_nydc_frldevdb01_flc_fx_carry_view[[#This Row],[atmf]]/(Table_nydc_frldevdb01_flc_fx_carry_view[[#This Row],[atmf_cost_orig]]+1)</f>
        <v>2942.6223202650103</v>
      </c>
      <c r="S289">
        <f>Table_nydc_frldevdb01_flc_fx_carry_view[[#This Row],[num_rate]]-Table_nydc_frldevdb01_flc_fx_carry_view[[#This Row],[asset_rate]]</f>
        <v>3.6818633190884298E-2</v>
      </c>
      <c r="T2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1.122292128588215</v>
      </c>
      <c r="U289" s="95">
        <f>Table_nydc_frldevdb01_flc_fx_carry_view[[#This Row],[atmf_cost_final]]/Table_nydc_frldevdb01_flc_fx_carry_view[[#This Row],[atmf_cost_orig]]</f>
        <v>0.96488160011212332</v>
      </c>
    </row>
    <row r="290" spans="1:21" x14ac:dyDescent="0.25">
      <c r="A290" t="s">
        <v>99</v>
      </c>
      <c r="B290" t="s">
        <v>12</v>
      </c>
      <c r="C290" t="s">
        <v>8</v>
      </c>
      <c r="D290" t="s">
        <v>8</v>
      </c>
      <c r="E290">
        <v>16.1461527748829</v>
      </c>
      <c r="F290">
        <v>17.111805800799999</v>
      </c>
      <c r="G290">
        <v>0.15210025753392201</v>
      </c>
      <c r="H290">
        <v>0.15987445348173801</v>
      </c>
      <c r="I290">
        <v>0.123229987707868</v>
      </c>
      <c r="J290">
        <v>0.152863749999985</v>
      </c>
      <c r="K290">
        <v>2.77097372328028E-2</v>
      </c>
      <c r="L290">
        <v>2.5733888857074698E-3</v>
      </c>
      <c r="M290">
        <v>5.53537064542233E-2</v>
      </c>
      <c r="N290">
        <v>5.9810603327699698E-2</v>
      </c>
      <c r="O290">
        <v>-8.1181921457474156E-3</v>
      </c>
      <c r="P290">
        <v>7.1672828258427329E-2</v>
      </c>
      <c r="Q290">
        <v>16.651492455859504</v>
      </c>
      <c r="R290">
        <f>Table_nydc_frldevdb01_flc_fx_carry_view[[#This Row],[atmf]]/(Table_nydc_frldevdb01_flc_fx_carry_view[[#This Row],[atmf_cost_orig]]+1)</f>
        <v>16.214285027047694</v>
      </c>
      <c r="S290">
        <f>Table_nydc_frldevdb01_flc_fx_carry_view[[#This Row],[num_rate]]-Table_nydc_frldevdb01_flc_fx_carry_view[[#This Row],[asset_rate]]</f>
        <v>7.979102040417474E-2</v>
      </c>
      <c r="T2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2.0705136076349264</v>
      </c>
      <c r="U290" s="95">
        <f>Table_nydc_frldevdb01_flc_fx_carry_view[[#This Row],[atmf_cost_final]]/Table_nydc_frldevdb01_flc_fx_carry_view[[#This Row],[atmf_cost_orig]]</f>
        <v>1.0805166836869755</v>
      </c>
    </row>
    <row r="291" spans="1:21" x14ac:dyDescent="0.25">
      <c r="A291" t="s">
        <v>99</v>
      </c>
      <c r="B291" t="s">
        <v>12</v>
      </c>
      <c r="C291" t="s">
        <v>6</v>
      </c>
      <c r="D291" t="s">
        <v>8</v>
      </c>
      <c r="E291">
        <v>16.1461527748829</v>
      </c>
      <c r="F291">
        <v>17.444640433699998</v>
      </c>
      <c r="G291">
        <v>0.151566690363243</v>
      </c>
      <c r="H291">
        <v>0.160454758132418</v>
      </c>
      <c r="I291">
        <v>0.15572091559778301</v>
      </c>
      <c r="J291">
        <v>0.17765281311393799</v>
      </c>
      <c r="K291">
        <v>2.8568764228990302E-2</v>
      </c>
      <c r="L291">
        <v>2.2097097537999003E-2</v>
      </c>
      <c r="M291">
        <v>6.4464788187640704E-2</v>
      </c>
      <c r="N291">
        <v>7.37506687857684E-2</v>
      </c>
      <c r="O291">
        <v>-8.0423092542390995E-3</v>
      </c>
      <c r="P291">
        <v>7.1972252043936313E-2</v>
      </c>
      <c r="Q291">
        <v>16.840146144239213</v>
      </c>
      <c r="R291">
        <f>Table_nydc_frldevdb01_flc_fx_carry_view[[#This Row],[atmf]]/(Table_nydc_frldevdb01_flc_fx_carry_view[[#This Row],[atmf_cost_orig]]+1)</f>
        <v>16.38817988841253</v>
      </c>
      <c r="S291">
        <f>Table_nydc_frldevdb01_flc_fx_carry_view[[#This Row],[num_rate]]-Table_nydc_frldevdb01_flc_fx_carry_view[[#This Row],[asset_rate]]</f>
        <v>8.0014561298175413E-2</v>
      </c>
      <c r="T2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1.438977512029481</v>
      </c>
      <c r="U291" s="95">
        <f>Table_nydc_frldevdb01_flc_fx_carry_view[[#This Row],[atmf_cost_final]]/Table_nydc_frldevdb01_flc_fx_carry_view[[#This Row],[atmf_cost_orig]]</f>
        <v>1.1440457784658944</v>
      </c>
    </row>
    <row r="292" spans="1:21" x14ac:dyDescent="0.25">
      <c r="A292" t="s">
        <v>99</v>
      </c>
      <c r="B292" t="s">
        <v>12</v>
      </c>
      <c r="C292" t="s">
        <v>67</v>
      </c>
      <c r="D292" t="s">
        <v>8</v>
      </c>
      <c r="E292">
        <v>16.1461527748829</v>
      </c>
      <c r="F292">
        <v>18.8255790490105</v>
      </c>
      <c r="G292">
        <v>0.15486914955391301</v>
      </c>
      <c r="H292">
        <v>0.16635446270127599</v>
      </c>
      <c r="I292">
        <v>0.153003441267834</v>
      </c>
      <c r="J292">
        <v>0.170847573601279</v>
      </c>
      <c r="K292">
        <v>2.9279699351788001E-2</v>
      </c>
      <c r="L292">
        <v>2.93095139560446E-2</v>
      </c>
      <c r="M292">
        <v>9.5089709065822897E-2</v>
      </c>
      <c r="N292">
        <v>0.11204284076259401</v>
      </c>
      <c r="O292">
        <v>-7.5867820062763269E-3</v>
      </c>
      <c r="P292">
        <v>7.4020863884419197E-2</v>
      </c>
      <c r="Q292">
        <v>17.663165927726229</v>
      </c>
      <c r="R292">
        <f>Table_nydc_frldevdb01_flc_fx_carry_view[[#This Row],[atmf]]/(Table_nydc_frldevdb01_flc_fx_carry_view[[#This Row],[atmf_cost_orig]]+1)</f>
        <v>17.190901250519325</v>
      </c>
      <c r="S292">
        <f>Table_nydc_frldevdb01_flc_fx_carry_view[[#This Row],[num_rate]]-Table_nydc_frldevdb01_flc_fx_carry_view[[#This Row],[asset_rate]]</f>
        <v>8.1607645890695524E-2</v>
      </c>
      <c r="T2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1.2571541497418346</v>
      </c>
      <c r="U292" s="95">
        <f>Table_nydc_frldevdb01_flc_fx_carry_view[[#This Row],[atmf_cost_final]]/Table_nydc_frldevdb01_flc_fx_carry_view[[#This Row],[atmf_cost_orig]]</f>
        <v>1.1782856616485788</v>
      </c>
    </row>
    <row r="293" spans="1:21" x14ac:dyDescent="0.25">
      <c r="A293" t="s">
        <v>99</v>
      </c>
      <c r="B293" t="s">
        <v>100</v>
      </c>
      <c r="C293" t="s">
        <v>8</v>
      </c>
      <c r="D293" t="s">
        <v>8</v>
      </c>
      <c r="E293">
        <v>15913.245334081899</v>
      </c>
      <c r="F293">
        <v>16715.9656034</v>
      </c>
      <c r="G293">
        <v>7.8832396111419997E-2</v>
      </c>
      <c r="H293">
        <v>8.6002620191013193E-2</v>
      </c>
      <c r="I293">
        <v>7.8996302069539004E-2</v>
      </c>
      <c r="J293">
        <v>9.1319768518518502E-2</v>
      </c>
      <c r="K293">
        <v>9.1735130006997505E-3</v>
      </c>
      <c r="L293">
        <v>1.6496667501575601E-3</v>
      </c>
      <c r="M293">
        <v>2.9793679958848299E-2</v>
      </c>
      <c r="N293">
        <v>5.0446565747357001E-2</v>
      </c>
      <c r="O293">
        <v>-8.1181921457474156E-3</v>
      </c>
      <c r="P293">
        <v>5.9151623443099467E-2</v>
      </c>
      <c r="Q293">
        <v>16378.243488192267</v>
      </c>
      <c r="R293">
        <f>Table_nydc_frldevdb01_flc_fx_carry_view[[#This Row],[atmf]]/(Table_nydc_frldevdb01_flc_fx_carry_view[[#This Row],[atmf_cost_orig]]+1)</f>
        <v>16232.3443314082</v>
      </c>
      <c r="S293">
        <f>Table_nydc_frldevdb01_flc_fx_carry_view[[#This Row],[num_rate]]-Table_nydc_frldevdb01_flc_fx_carry_view[[#This Row],[asset_rate]]</f>
        <v>6.7269815588846885E-2</v>
      </c>
      <c r="T2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2.3664647864510227</v>
      </c>
      <c r="U293" s="95">
        <f>Table_nydc_frldevdb01_flc_fx_carry_view[[#This Row],[atmf_cost_final]]/Table_nydc_frldevdb01_flc_fx_carry_view[[#This Row],[atmf_cost_orig]]</f>
        <v>1.6931968731970986</v>
      </c>
    </row>
    <row r="294" spans="1:21" x14ac:dyDescent="0.25">
      <c r="A294" t="s">
        <v>99</v>
      </c>
      <c r="B294" t="s">
        <v>100</v>
      </c>
      <c r="C294" t="s">
        <v>6</v>
      </c>
      <c r="D294" t="s">
        <v>8</v>
      </c>
      <c r="E294">
        <v>15913.245334081899</v>
      </c>
      <c r="F294">
        <v>17004.084032250001</v>
      </c>
      <c r="G294">
        <v>8.2346465524728699E-2</v>
      </c>
      <c r="H294">
        <v>8.9873553619601504E-2</v>
      </c>
      <c r="I294">
        <v>7.4913358399098101E-2</v>
      </c>
      <c r="J294">
        <v>9.77106700832195E-2</v>
      </c>
      <c r="K294">
        <v>9.5617155229057102E-3</v>
      </c>
      <c r="L294">
        <v>8.4331544573615601E-3</v>
      </c>
      <c r="M294">
        <v>3.6134447230948795E-2</v>
      </c>
      <c r="N294">
        <v>5.6073965535876603E-2</v>
      </c>
      <c r="O294">
        <v>-8.0423092542390995E-3</v>
      </c>
      <c r="P294">
        <v>6.0147067211387961E-2</v>
      </c>
      <c r="Q294">
        <v>16563.935030651053</v>
      </c>
      <c r="R294">
        <f>Table_nydc_frldevdb01_flc_fx_carry_view[[#This Row],[atmf]]/(Table_nydc_frldevdb01_flc_fx_carry_view[[#This Row],[atmf_cost_orig]]+1)</f>
        <v>16411.078772347661</v>
      </c>
      <c r="S294">
        <f>Table_nydc_frldevdb01_flc_fx_carry_view[[#This Row],[num_rate]]-Table_nydc_frldevdb01_flc_fx_carry_view[[#This Row],[asset_rate]]</f>
        <v>6.8189376465627061E-2</v>
      </c>
      <c r="T2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1.7928458241308716</v>
      </c>
      <c r="U294" s="95">
        <f>Table_nydc_frldevdb01_flc_fx_carry_view[[#This Row],[atmf_cost_final]]/Table_nydc_frldevdb01_flc_fx_carry_view[[#This Row],[atmf_cost_orig]]</f>
        <v>1.5518146763803213</v>
      </c>
    </row>
    <row r="295" spans="1:21" x14ac:dyDescent="0.25">
      <c r="A295" t="s">
        <v>99</v>
      </c>
      <c r="B295" t="s">
        <v>100</v>
      </c>
      <c r="C295" t="s">
        <v>67</v>
      </c>
      <c r="D295" t="s">
        <v>8</v>
      </c>
      <c r="E295">
        <v>15913.245334081899</v>
      </c>
      <c r="F295">
        <v>18191.654790383302</v>
      </c>
      <c r="G295">
        <v>9.3081116189861299E-2</v>
      </c>
      <c r="H295">
        <v>9.7555529923789894E-2</v>
      </c>
      <c r="I295">
        <v>8.5696954440360601E-2</v>
      </c>
      <c r="J295">
        <v>0.10200850792643699</v>
      </c>
      <c r="K295">
        <v>1.0078945266814E-2</v>
      </c>
      <c r="L295">
        <v>9.8148519339840493E-3</v>
      </c>
      <c r="M295">
        <v>5.5847952374815699E-2</v>
      </c>
      <c r="N295">
        <v>7.7645135507939805E-2</v>
      </c>
      <c r="O295">
        <v>-7.5867820062763269E-3</v>
      </c>
      <c r="P295">
        <v>6.2812096884506396E-2</v>
      </c>
      <c r="Q295">
        <v>17395.480901361767</v>
      </c>
      <c r="R295">
        <f>Table_nydc_frldevdb01_flc_fx_carry_view[[#This Row],[atmf]]/(Table_nydc_frldevdb01_flc_fx_carry_view[[#This Row],[atmf_cost_orig]]+1)</f>
        <v>17229.426594488905</v>
      </c>
      <c r="S295">
        <f>Table_nydc_frldevdb01_flc_fx_carry_view[[#This Row],[num_rate]]-Table_nydc_frldevdb01_flc_fx_carry_view[[#This Row],[asset_rate]]</f>
        <v>7.0398878890782723E-2</v>
      </c>
      <c r="T2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1.4820134379121617</v>
      </c>
      <c r="U295" s="95">
        <f>Table_nydc_frldevdb01_flc_fx_carry_view[[#This Row],[atmf_cost_final]]/Table_nydc_frldevdb01_flc_fx_carry_view[[#This Row],[atmf_cost_orig]]</f>
        <v>1.3902951174796054</v>
      </c>
    </row>
    <row r="296" spans="1:21" x14ac:dyDescent="0.25">
      <c r="A296" t="s">
        <v>99</v>
      </c>
      <c r="B296" t="s">
        <v>101</v>
      </c>
      <c r="C296" t="s">
        <v>8</v>
      </c>
      <c r="D296" t="s">
        <v>8</v>
      </c>
      <c r="E296">
        <v>22.074372808126999</v>
      </c>
      <c r="F296">
        <v>22.039000000000001</v>
      </c>
      <c r="G296">
        <v>8.2265767072462401E-2</v>
      </c>
      <c r="H296">
        <v>8.2134142909709204E-2</v>
      </c>
      <c r="I296">
        <v>7.6250061284371798E-2</v>
      </c>
      <c r="J296">
        <v>7.5566524414909603E-2</v>
      </c>
      <c r="K296">
        <v>2.8859992628108098E-2</v>
      </c>
      <c r="L296">
        <v>1.59206780826554E-3</v>
      </c>
      <c r="M296">
        <v>2.7991197100991499E-2</v>
      </c>
      <c r="N296">
        <v>9.0323172009513402E-4</v>
      </c>
      <c r="O296">
        <v>1.3467415354228704E-2</v>
      </c>
      <c r="P296">
        <v>1.1328518766237573E-2</v>
      </c>
      <c r="Q296">
        <v>22.058164034249362</v>
      </c>
      <c r="R296">
        <f>Table_nydc_frldevdb01_flc_fx_carry_view[[#This Row],[atmf]]/(Table_nydc_frldevdb01_flc_fx_carry_view[[#This Row],[atmf_cost_orig]]+1)</f>
        <v>21.438899537419733</v>
      </c>
      <c r="S296">
        <f>Table_nydc_frldevdb01_flc_fx_carry_view[[#This Row],[num_rate]]-Table_nydc_frldevdb01_flc_fx_carry_view[[#This Row],[asset_rate]]</f>
        <v>-2.138896587991131E-3</v>
      </c>
      <c r="T2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0.79286329944233114</v>
      </c>
      <c r="U296" s="95">
        <f>Table_nydc_frldevdb01_flc_fx_carry_view[[#This Row],[atmf_cost_final]]/Table_nydc_frldevdb01_flc_fx_carry_view[[#This Row],[atmf_cost_orig]]</f>
        <v>3.2268420562232399E-2</v>
      </c>
    </row>
    <row r="297" spans="1:21" x14ac:dyDescent="0.25">
      <c r="A297" t="s">
        <v>99</v>
      </c>
      <c r="B297" t="s">
        <v>101</v>
      </c>
      <c r="C297" t="s">
        <v>6</v>
      </c>
      <c r="D297" t="s">
        <v>8</v>
      </c>
      <c r="E297">
        <v>22.074372808126999</v>
      </c>
      <c r="F297">
        <v>22.029150000000001</v>
      </c>
      <c r="G297">
        <v>8.57687745618992E-2</v>
      </c>
      <c r="H297">
        <v>8.5605166534232599E-2</v>
      </c>
      <c r="I297">
        <v>7.41666568832441E-2</v>
      </c>
      <c r="J297">
        <v>7.3871109080926894E-2</v>
      </c>
      <c r="K297">
        <v>3.4788082838821399E-2</v>
      </c>
      <c r="L297">
        <v>1.51511360989398E-2</v>
      </c>
      <c r="M297">
        <v>3.3667321187952196E-2</v>
      </c>
      <c r="N297">
        <v>1.4062898520213E-2</v>
      </c>
      <c r="O297">
        <v>1.3984754401408894E-2</v>
      </c>
      <c r="P297">
        <v>1.1902292097565326E-2</v>
      </c>
      <c r="Q297">
        <v>22.053867128531024</v>
      </c>
      <c r="R297">
        <f>Table_nydc_frldevdb01_flc_fx_carry_view[[#This Row],[atmf]]/(Table_nydc_frldevdb01_flc_fx_carry_view[[#This Row],[atmf_cost_orig]]+1)</f>
        <v>21.311644035222848</v>
      </c>
      <c r="S297">
        <f>Table_nydc_frldevdb01_flc_fx_carry_view[[#This Row],[num_rate]]-Table_nydc_frldevdb01_flc_fx_carry_view[[#This Row],[asset_rate]]</f>
        <v>-2.0824623038435686E-3</v>
      </c>
      <c r="T2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0.9709803845294136</v>
      </c>
      <c r="U297" s="95">
        <f>Table_nydc_frldevdb01_flc_fx_carry_view[[#This Row],[atmf_cost_final]]/Table_nydc_frldevdb01_flc_fx_carry_view[[#This Row],[atmf_cost_orig]]</f>
        <v>0.41770173640204522</v>
      </c>
    </row>
    <row r="298" spans="1:21" x14ac:dyDescent="0.25">
      <c r="A298" t="s">
        <v>99</v>
      </c>
      <c r="B298" t="s">
        <v>101</v>
      </c>
      <c r="C298" t="s">
        <v>67</v>
      </c>
      <c r="D298" t="s">
        <v>8</v>
      </c>
      <c r="E298">
        <v>22.074372808126999</v>
      </c>
      <c r="F298">
        <v>21.991382999999999</v>
      </c>
      <c r="G298">
        <v>8.7024747799160099E-2</v>
      </c>
      <c r="H298">
        <v>8.6818717035019893E-2</v>
      </c>
      <c r="I298">
        <v>8.6269229604983497E-2</v>
      </c>
      <c r="J298">
        <v>8.6010783945396199E-2</v>
      </c>
      <c r="K298">
        <v>4.9521441629142099E-2</v>
      </c>
      <c r="L298">
        <v>3.9003617958481507E-2</v>
      </c>
      <c r="M298">
        <v>4.7467206856284604E-2</v>
      </c>
      <c r="N298">
        <v>3.6962186345305098E-2</v>
      </c>
      <c r="O298">
        <v>1.5536242348749507E-2</v>
      </c>
      <c r="P298">
        <v>1.3602605243865806E-2</v>
      </c>
      <c r="Q298">
        <v>22.036651455697633</v>
      </c>
      <c r="R298">
        <f>Table_nydc_frldevdb01_flc_fx_carry_view[[#This Row],[atmf]]/(Table_nydc_frldevdb01_flc_fx_carry_view[[#This Row],[atmf_cost_orig]]+1)</f>
        <v>20.994817647801813</v>
      </c>
      <c r="S298">
        <f>Table_nydc_frldevdb01_flc_fx_carry_view[[#This Row],[num_rate]]-Table_nydc_frldevdb01_flc_fx_carry_view[[#This Row],[asset_rate]]</f>
        <v>-1.9336371048837009E-3</v>
      </c>
      <c r="T2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0.99376743113773847</v>
      </c>
      <c r="U298" s="95">
        <f>Table_nydc_frldevdb01_flc_fx_carry_view[[#This Row],[atmf_cost_final]]/Table_nydc_frldevdb01_flc_fx_carry_view[[#This Row],[atmf_cost_orig]]</f>
        <v>0.77868888424833338</v>
      </c>
    </row>
    <row r="299" spans="1:21" x14ac:dyDescent="0.25">
      <c r="A299" t="s">
        <v>99</v>
      </c>
      <c r="B299" t="s">
        <v>102</v>
      </c>
      <c r="C299" t="s">
        <v>8</v>
      </c>
      <c r="D299" t="s">
        <v>8</v>
      </c>
      <c r="E299">
        <v>76.977317492378702</v>
      </c>
      <c r="F299">
        <v>80.663409250000001</v>
      </c>
      <c r="G299">
        <v>7.9989523423116299E-2</v>
      </c>
      <c r="H299">
        <v>8.5814449107998694E-2</v>
      </c>
      <c r="I299">
        <v>0.107193397129052</v>
      </c>
      <c r="J299">
        <v>0.11841284722222099</v>
      </c>
      <c r="K299">
        <v>1.00707057030382E-2</v>
      </c>
      <c r="L299">
        <v>2.2385006952036399E-3</v>
      </c>
      <c r="M299">
        <v>2.9728522143652097E-2</v>
      </c>
      <c r="N299">
        <v>4.7888309265602003E-2</v>
      </c>
      <c r="O299">
        <v>-8.1181921457474156E-3</v>
      </c>
      <c r="P299">
        <v>5.6577519967020332E-2</v>
      </c>
      <c r="Q299">
        <v>79.10831256271544</v>
      </c>
      <c r="R299">
        <f>Table_nydc_frldevdb01_flc_fx_carry_view[[#This Row],[atmf]]/(Table_nydc_frldevdb01_flc_fx_carry_view[[#This Row],[atmf_cost_orig]]+1)</f>
        <v>78.334636280713866</v>
      </c>
      <c r="S299">
        <f>Table_nydc_frldevdb01_flc_fx_carry_view[[#This Row],[num_rate]]-Table_nydc_frldevdb01_flc_fx_carry_view[[#This Row],[asset_rate]]</f>
        <v>6.4695712112767742E-2</v>
      </c>
      <c r="T2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2.322221733441558</v>
      </c>
      <c r="U299" s="95">
        <f>Table_nydc_frldevdb01_flc_fx_carry_view[[#This Row],[atmf_cost_final]]/Table_nydc_frldevdb01_flc_fx_carry_view[[#This Row],[atmf_cost_orig]]</f>
        <v>1.6108540153526449</v>
      </c>
    </row>
    <row r="300" spans="1:21" x14ac:dyDescent="0.25">
      <c r="A300" t="s">
        <v>99</v>
      </c>
      <c r="B300" t="s">
        <v>102</v>
      </c>
      <c r="C300" t="s">
        <v>6</v>
      </c>
      <c r="D300" t="s">
        <v>8</v>
      </c>
      <c r="E300">
        <v>76.977317492378702</v>
      </c>
      <c r="F300">
        <v>81.881523352499997</v>
      </c>
      <c r="G300">
        <v>8.2883941879075898E-2</v>
      </c>
      <c r="H300">
        <v>8.8782389687343394E-2</v>
      </c>
      <c r="I300">
        <v>7.4889971137038297E-2</v>
      </c>
      <c r="J300">
        <v>9.4738375310301701E-2</v>
      </c>
      <c r="K300">
        <v>1.07106304047108E-2</v>
      </c>
      <c r="L300">
        <v>8.0464424067116704E-3</v>
      </c>
      <c r="M300">
        <v>3.5696025108257999E-2</v>
      </c>
      <c r="N300">
        <v>5.0656641896268395E-2</v>
      </c>
      <c r="O300">
        <v>-8.0423092542390995E-3</v>
      </c>
      <c r="P300">
        <v>5.5959805250570982E-2</v>
      </c>
      <c r="Q300">
        <v>79.885551321618877</v>
      </c>
      <c r="R300">
        <f>Table_nydc_frldevdb01_flc_fx_carry_view[[#This Row],[atmf]]/(Table_nydc_frldevdb01_flc_fx_carry_view[[#This Row],[atmf_cost_orig]]+1)</f>
        <v>79.059416438275093</v>
      </c>
      <c r="S300">
        <f>Table_nydc_frldevdb01_flc_fx_carry_view[[#This Row],[num_rate]]-Table_nydc_frldevdb01_flc_fx_carry_view[[#This Row],[asset_rate]]</f>
        <v>6.4002114504810081E-2</v>
      </c>
      <c r="T3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1.7054042969954488</v>
      </c>
      <c r="U300" s="95">
        <f>Table_nydc_frldevdb01_flc_fx_carry_view[[#This Row],[atmf_cost_final]]/Table_nydc_frldevdb01_flc_fx_carry_view[[#This Row],[atmf_cost_orig]]</f>
        <v>1.4191115605347715</v>
      </c>
    </row>
    <row r="301" spans="1:21" x14ac:dyDescent="0.25">
      <c r="A301" t="s">
        <v>99</v>
      </c>
      <c r="B301" t="s">
        <v>102</v>
      </c>
      <c r="C301" t="s">
        <v>67</v>
      </c>
      <c r="D301" t="s">
        <v>8</v>
      </c>
      <c r="E301">
        <v>76.977317492378702</v>
      </c>
      <c r="F301">
        <v>87.274646520326399</v>
      </c>
      <c r="G301">
        <v>9.6490230791599504E-2</v>
      </c>
      <c r="H301">
        <v>9.8679176384468603E-2</v>
      </c>
      <c r="I301">
        <v>8.7317291115851597E-2</v>
      </c>
      <c r="J301">
        <v>9.8484027589968798E-2</v>
      </c>
      <c r="K301">
        <v>1.2578619398091699E-2</v>
      </c>
      <c r="L301">
        <v>1.14221394547602E-2</v>
      </c>
      <c r="M301">
        <v>5.6490962398676202E-2</v>
      </c>
      <c r="N301">
        <v>7.4175593055897104E-2</v>
      </c>
      <c r="O301">
        <v>-7.5867820062763269E-3</v>
      </c>
      <c r="P301">
        <v>5.8410685942035578E-2</v>
      </c>
      <c r="Q301">
        <v>83.603424277432396</v>
      </c>
      <c r="R301">
        <f>Table_nydc_frldevdb01_flc_fx_carry_view[[#This Row],[atmf]]/(Table_nydc_frldevdb01_flc_fx_carry_view[[#This Row],[atmf_cost_orig]]+1)</f>
        <v>82.608038900944749</v>
      </c>
      <c r="S301">
        <f>Table_nydc_frldevdb01_flc_fx_carry_view[[#This Row],[num_rate]]-Table_nydc_frldevdb01_flc_fx_carry_view[[#This Row],[asset_rate]]</f>
        <v>6.5997467948311905E-2</v>
      </c>
      <c r="T3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1.4290618380417919</v>
      </c>
      <c r="U301" s="95">
        <f>Table_nydc_frldevdb01_flc_fx_carry_view[[#This Row],[atmf_cost_final]]/Table_nydc_frldevdb01_flc_fx_carry_view[[#This Row],[atmf_cost_orig]]</f>
        <v>1.3130523876087359</v>
      </c>
    </row>
    <row r="302" spans="1:21" x14ac:dyDescent="0.25">
      <c r="A302" t="s">
        <v>99</v>
      </c>
      <c r="B302" t="s">
        <v>103</v>
      </c>
      <c r="C302" t="s">
        <v>8</v>
      </c>
      <c r="D302" t="s">
        <v>8</v>
      </c>
      <c r="E302">
        <v>6.1766372873757804</v>
      </c>
      <c r="F302">
        <v>5.8404475354355698</v>
      </c>
      <c r="G302">
        <v>0.12885510796524399</v>
      </c>
      <c r="H302">
        <v>0.140863666343883</v>
      </c>
      <c r="I302">
        <v>0.13791249481750401</v>
      </c>
      <c r="J302">
        <v>0.18127499982956899</v>
      </c>
      <c r="K302">
        <v>7.6014986239171106E-2</v>
      </c>
      <c r="L302">
        <v>2.877958016047E-3</v>
      </c>
      <c r="M302">
        <v>4.6032298114145803E-2</v>
      </c>
      <c r="N302">
        <v>2.7230308543699302E-12</v>
      </c>
      <c r="O302">
        <v>7.0624662241367597E-2</v>
      </c>
      <c r="P302">
        <v>-6.355706960180325E-3</v>
      </c>
      <c r="Q302">
        <v>6.020972475374073</v>
      </c>
      <c r="R302">
        <f>Table_nydc_frldevdb01_flc_fx_carry_view[[#This Row],[atmf]]/(Table_nydc_frldevdb01_flc_fx_carry_view[[#This Row],[atmf_cost_orig]]+1)</f>
        <v>5.5834294466481609</v>
      </c>
      <c r="S302">
        <f>Table_nydc_frldevdb01_flc_fx_carry_view[[#This Row],[num_rate]]-Table_nydc_frldevdb01_flc_fx_carry_view[[#This Row],[asset_rate]]</f>
        <v>-7.6980369201547924E-2</v>
      </c>
      <c r="T3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9.59873244628075E-2</v>
      </c>
      <c r="U302" s="95">
        <f>Table_nydc_frldevdb01_flc_fx_carry_view[[#This Row],[atmf_cost_final]]/Table_nydc_frldevdb01_flc_fx_carry_view[[#This Row],[atmf_cost_orig]]</f>
        <v>5.915478839700029E-11</v>
      </c>
    </row>
    <row r="303" spans="1:21" x14ac:dyDescent="0.25">
      <c r="A303" t="s">
        <v>99</v>
      </c>
      <c r="B303" t="s">
        <v>103</v>
      </c>
      <c r="C303" t="s">
        <v>6</v>
      </c>
      <c r="D303" t="s">
        <v>8</v>
      </c>
      <c r="E303">
        <v>6.1766372873757804</v>
      </c>
      <c r="F303">
        <v>5.7337601838528398</v>
      </c>
      <c r="G303">
        <v>0.121009354838188</v>
      </c>
      <c r="H303">
        <v>0.13663349683996501</v>
      </c>
      <c r="I303">
        <v>0.14664079468531599</v>
      </c>
      <c r="J303">
        <v>0.170305051742042</v>
      </c>
      <c r="K303">
        <v>9.1410944755728599E-2</v>
      </c>
      <c r="L303">
        <v>4.0102348130529E-2</v>
      </c>
      <c r="M303">
        <v>5.08576530979696E-2</v>
      </c>
      <c r="N303">
        <v>1.3059385366773601E-2</v>
      </c>
      <c r="O303">
        <v>7.0570991840680497E-2</v>
      </c>
      <c r="P303">
        <v>-6.4701156025264162E-3</v>
      </c>
      <c r="Q303">
        <v>5.9761111628177783</v>
      </c>
      <c r="R303">
        <f>Table_nydc_frldevdb01_flc_fx_carry_view[[#This Row],[atmf]]/(Table_nydc_frldevdb01_flc_fx_carry_view[[#This Row],[atmf_cost_orig]]+1)</f>
        <v>5.4562672374793006</v>
      </c>
      <c r="S303">
        <f>Table_nydc_frldevdb01_flc_fx_carry_view[[#This Row],[num_rate]]-Table_nydc_frldevdb01_flc_fx_carry_view[[#This Row],[asset_rate]]</f>
        <v>-7.7041107443206913E-2</v>
      </c>
      <c r="T3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0.66685000546882389</v>
      </c>
      <c r="U303" s="95">
        <f>Table_nydc_frldevdb01_flc_fx_carry_view[[#This Row],[atmf_cost_final]]/Table_nydc_frldevdb01_flc_fx_carry_view[[#This Row],[atmf_cost_orig]]</f>
        <v>0.25678309106432151</v>
      </c>
    </row>
    <row r="304" spans="1:21" x14ac:dyDescent="0.25">
      <c r="A304" t="s">
        <v>99</v>
      </c>
      <c r="B304" t="s">
        <v>103</v>
      </c>
      <c r="C304" t="s">
        <v>67</v>
      </c>
      <c r="D304" t="s">
        <v>8</v>
      </c>
      <c r="E304">
        <v>6.1766372873757804</v>
      </c>
      <c r="F304">
        <v>5.3327751973607196</v>
      </c>
      <c r="G304">
        <v>0.158860540540541</v>
      </c>
      <c r="H304">
        <v>0.158860540540541</v>
      </c>
      <c r="I304">
        <v>0.136982640147255</v>
      </c>
      <c r="J304">
        <v>0.149120260383097</v>
      </c>
      <c r="K304">
        <v>0.17108954065756701</v>
      </c>
      <c r="L304">
        <v>0.114239766865565</v>
      </c>
      <c r="M304">
        <v>7.8297295111931203E-2</v>
      </c>
      <c r="N304">
        <v>3.8549696398980295E-2</v>
      </c>
      <c r="O304">
        <v>7.0750758212605902E-2</v>
      </c>
      <c r="P304">
        <v>-7.1726176016070897E-3</v>
      </c>
      <c r="Q304">
        <v>5.87822929332002</v>
      </c>
      <c r="R304">
        <f>Table_nydc_frldevdb01_flc_fx_carry_view[[#This Row],[atmf]]/(Table_nydc_frldevdb01_flc_fx_carry_view[[#This Row],[atmf_cost_orig]]+1)</f>
        <v>4.9455518636047007</v>
      </c>
      <c r="S304">
        <f>Table_nydc_frldevdb01_flc_fx_carry_view[[#This Row],[num_rate]]-Table_nydc_frldevdb01_flc_fx_carry_view[[#This Row],[asset_rate]]</f>
        <v>-7.7923375814212992E-2</v>
      </c>
      <c r="T3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0.8156939194812336</v>
      </c>
      <c r="U304" s="95">
        <f>Table_nydc_frldevdb01_flc_fx_carry_view[[#This Row],[atmf_cost_final]]/Table_nydc_frldevdb01_flc_fx_carry_view[[#This Row],[atmf_cost_orig]]</f>
        <v>0.49235029567587146</v>
      </c>
    </row>
    <row r="305" spans="1:21" x14ac:dyDescent="0.25">
      <c r="A305" t="s">
        <v>99</v>
      </c>
      <c r="B305" t="s">
        <v>104</v>
      </c>
      <c r="C305" t="s">
        <v>8</v>
      </c>
      <c r="D305" t="s">
        <v>8</v>
      </c>
      <c r="E305">
        <v>3.5319422421276001</v>
      </c>
      <c r="F305">
        <v>3.49117566634244</v>
      </c>
      <c r="G305">
        <v>6.7008530810166403E-2</v>
      </c>
      <c r="H305">
        <v>6.6472662778628899E-2</v>
      </c>
      <c r="I305">
        <v>7.5125098903232296E-2</v>
      </c>
      <c r="J305">
        <v>7.6067340854633403E-2</v>
      </c>
      <c r="K305">
        <v>2.9215962875629099E-2</v>
      </c>
      <c r="L305">
        <v>1.56837697143582E-3</v>
      </c>
      <c r="M305">
        <v>2.2659136528264599E-2</v>
      </c>
      <c r="N305">
        <v>2.0299744224097901E-6</v>
      </c>
      <c r="O305">
        <v>1.3467415354228704E-2</v>
      </c>
      <c r="P305">
        <v>-2.2884869125986565E-3</v>
      </c>
      <c r="Q305">
        <v>3.5142177820864013</v>
      </c>
      <c r="R305">
        <f>Table_nydc_frldevdb01_flc_fx_carry_view[[#This Row],[atmf]]/(Table_nydc_frldevdb01_flc_fx_carry_view[[#This Row],[atmf_cost_orig]]+1)</f>
        <v>3.4138214206879569</v>
      </c>
      <c r="S305">
        <f>Table_nydc_frldevdb01_flc_fx_carry_view[[#This Row],[num_rate]]-Table_nydc_frldevdb01_flc_fx_carry_view[[#This Row],[asset_rate]]</f>
        <v>-1.5755902266827361E-2</v>
      </c>
      <c r="T3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0.2388879793412555</v>
      </c>
      <c r="U305" s="95">
        <f>Table_nydc_frldevdb01_flc_fx_carry_view[[#This Row],[atmf_cost_final]]/Table_nydc_frldevdb01_flc_fx_carry_view[[#This Row],[atmf_cost_orig]]</f>
        <v>8.9587457133577731E-5</v>
      </c>
    </row>
    <row r="306" spans="1:21" x14ac:dyDescent="0.25">
      <c r="A306" t="s">
        <v>99</v>
      </c>
      <c r="B306" t="s">
        <v>104</v>
      </c>
      <c r="C306" t="s">
        <v>6</v>
      </c>
      <c r="D306" t="s">
        <v>8</v>
      </c>
      <c r="E306">
        <v>3.5319422421276001</v>
      </c>
      <c r="F306">
        <v>3.4747347744756101</v>
      </c>
      <c r="G306">
        <v>6.7655520178936501E-2</v>
      </c>
      <c r="H306">
        <v>6.6805029316908293E-2</v>
      </c>
      <c r="I306">
        <v>6.6211214221954404E-2</v>
      </c>
      <c r="J306">
        <v>6.6560026667438196E-2</v>
      </c>
      <c r="K306">
        <v>3.5725209372115201E-2</v>
      </c>
      <c r="L306">
        <v>1.4852037645796999E-2</v>
      </c>
      <c r="M306">
        <v>2.6276625072143199E-2</v>
      </c>
      <c r="N306">
        <v>7.6765672527614199E-3</v>
      </c>
      <c r="O306">
        <v>1.3984754401408894E-2</v>
      </c>
      <c r="P306">
        <v>-2.560677412137502E-3</v>
      </c>
      <c r="Q306">
        <v>3.5078792674482187</v>
      </c>
      <c r="R306">
        <f>Table_nydc_frldevdb01_flc_fx_carry_view[[#This Row],[atmf]]/(Table_nydc_frldevdb01_flc_fx_carry_view[[#This Row],[atmf_cost_orig]]+1)</f>
        <v>3.3857682125726583</v>
      </c>
      <c r="S306">
        <f>Table_nydc_frldevdb01_flc_fx_carry_view[[#This Row],[num_rate]]-Table_nydc_frldevdb01_flc_fx_carry_view[[#This Row],[asset_rate]]</f>
        <v>-1.6545431813546396E-2</v>
      </c>
      <c r="T3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0.75942280507110915</v>
      </c>
      <c r="U306" s="95">
        <f>Table_nydc_frldevdb01_flc_fx_carry_view[[#This Row],[atmf_cost_final]]/Table_nydc_frldevdb01_flc_fx_carry_view[[#This Row],[atmf_cost_orig]]</f>
        <v>0.29214433861598255</v>
      </c>
    </row>
    <row r="307" spans="1:21" x14ac:dyDescent="0.25">
      <c r="A307" t="s">
        <v>99</v>
      </c>
      <c r="B307" t="s">
        <v>104</v>
      </c>
      <c r="C307" t="s">
        <v>67</v>
      </c>
      <c r="D307" t="s">
        <v>8</v>
      </c>
      <c r="E307">
        <v>3.5319422421276001</v>
      </c>
      <c r="F307">
        <v>3.4049740000000002</v>
      </c>
      <c r="G307">
        <v>7.2037241047602105E-2</v>
      </c>
      <c r="H307">
        <v>7.0127966418838797E-2</v>
      </c>
      <c r="I307">
        <v>6.9015374505090404E-2</v>
      </c>
      <c r="J307">
        <v>6.7773333067982597E-2</v>
      </c>
      <c r="K307">
        <v>6.07679724716731E-2</v>
      </c>
      <c r="L307">
        <v>4.2337495318620598E-2</v>
      </c>
      <c r="M307">
        <v>3.8350084410925099E-2</v>
      </c>
      <c r="N307">
        <v>2.2641492399334901E-2</v>
      </c>
      <c r="O307">
        <v>1.5536242348749507E-2</v>
      </c>
      <c r="P307">
        <v>-2.9957005579915874E-3</v>
      </c>
      <c r="Q307">
        <v>3.4830567769345486</v>
      </c>
      <c r="R307">
        <f>Table_nydc_frldevdb01_flc_fx_carry_view[[#This Row],[atmf]]/(Table_nydc_frldevdb01_flc_fx_carry_view[[#This Row],[atmf_cost_orig]]+1)</f>
        <v>3.2792157973692504</v>
      </c>
      <c r="S307">
        <f>Table_nydc_frldevdb01_flc_fx_carry_view[[#This Row],[num_rate]]-Table_nydc_frldevdb01_flc_fx_carry_view[[#This Row],[asset_rate]]</f>
        <v>-1.8531942906741095E-2</v>
      </c>
      <c r="T3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0.87858422996463637</v>
      </c>
      <c r="U307" s="95">
        <f>Table_nydc_frldevdb01_flc_fx_carry_view[[#This Row],[atmf_cost_final]]/Table_nydc_frldevdb01_flc_fx_carry_view[[#This Row],[atmf_cost_orig]]</f>
        <v>0.59038963661015664</v>
      </c>
    </row>
    <row r="308" spans="1:21" x14ac:dyDescent="0.25">
      <c r="A308" t="s">
        <v>99</v>
      </c>
      <c r="B308" t="s">
        <v>105</v>
      </c>
      <c r="C308" t="s">
        <v>8</v>
      </c>
      <c r="D308" t="s">
        <v>8</v>
      </c>
      <c r="E308">
        <v>35.768099158586601</v>
      </c>
      <c r="F308">
        <v>34.068778643113497</v>
      </c>
      <c r="G308">
        <v>0.142954000163968</v>
      </c>
      <c r="H308">
        <v>0.15451212672706999</v>
      </c>
      <c r="I308">
        <v>8.3411011228968907E-2</v>
      </c>
      <c r="J308">
        <v>0.16086777744348099</v>
      </c>
      <c r="K308">
        <v>7.57881915779125E-2</v>
      </c>
      <c r="L308">
        <v>1.7407901283227E-3</v>
      </c>
      <c r="M308">
        <v>5.0860446982287505E-2</v>
      </c>
      <c r="N308">
        <v>5.0060574768779798E-12</v>
      </c>
      <c r="O308">
        <v>6.0332039496974875E-2</v>
      </c>
      <c r="P308">
        <v>-6.355706960180325E-3</v>
      </c>
      <c r="Q308">
        <v>34.939747751293297</v>
      </c>
      <c r="R308">
        <f>Table_nydc_frldevdb01_flc_fx_carry_view[[#This Row],[atmf]]/(Table_nydc_frldevdb01_flc_fx_carry_view[[#This Row],[atmf_cost_orig]]+1)</f>
        <v>32.419888616939957</v>
      </c>
      <c r="S308">
        <f>Table_nydc_frldevdb01_flc_fx_carry_view[[#This Row],[num_rate]]-Table_nydc_frldevdb01_flc_fx_carry_view[[#This Row],[asset_rate]]</f>
        <v>-6.6687746457155195E-2</v>
      </c>
      <c r="T3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6.983343866665595E-2</v>
      </c>
      <c r="U308" s="95">
        <f>Table_nydc_frldevdb01_flc_fx_carry_view[[#This Row],[atmf_cost_final]]/Table_nydc_frldevdb01_flc_fx_carry_view[[#This Row],[atmf_cost_orig]]</f>
        <v>9.8427319732785152E-11</v>
      </c>
    </row>
    <row r="309" spans="1:21" x14ac:dyDescent="0.25">
      <c r="A309" t="s">
        <v>99</v>
      </c>
      <c r="B309" t="s">
        <v>105</v>
      </c>
      <c r="C309" t="s">
        <v>6</v>
      </c>
      <c r="D309" t="s">
        <v>8</v>
      </c>
      <c r="E309">
        <v>35.768099158586601</v>
      </c>
      <c r="F309">
        <v>33.490139502063798</v>
      </c>
      <c r="G309">
        <v>0.14398837437557899</v>
      </c>
      <c r="H309">
        <v>0.159986592816206</v>
      </c>
      <c r="I309">
        <v>0.144263568341014</v>
      </c>
      <c r="J309">
        <v>0.16301434138343299</v>
      </c>
      <c r="K309">
        <v>9.3655813028661605E-2</v>
      </c>
      <c r="L309">
        <v>3.8246306101766797E-2</v>
      </c>
      <c r="M309">
        <v>6.0052726130629799E-2</v>
      </c>
      <c r="N309">
        <v>1.3563438419243E-2</v>
      </c>
      <c r="O309">
        <v>6.1335120974144841E-2</v>
      </c>
      <c r="P309">
        <v>-6.4701156025264162E-3</v>
      </c>
      <c r="Q309">
        <v>34.654642464208834</v>
      </c>
      <c r="R309">
        <f>Table_nydc_frldevdb01_flc_fx_carry_view[[#This Row],[atmf]]/(Table_nydc_frldevdb01_flc_fx_carry_view[[#This Row],[atmf_cost_orig]]+1)</f>
        <v>31.592899745947943</v>
      </c>
      <c r="S309">
        <f>Table_nydc_frldevdb01_flc_fx_carry_view[[#This Row],[num_rate]]-Table_nydc_frldevdb01_flc_fx_carry_view[[#This Row],[asset_rate]]</f>
        <v>-6.7805236576671257E-2</v>
      </c>
      <c r="T3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0.73454167343088705</v>
      </c>
      <c r="U309" s="95">
        <f>Table_nydc_frldevdb01_flc_fx_carry_view[[#This Row],[atmf_cost_final]]/Table_nydc_frldevdb01_flc_fx_carry_view[[#This Row],[atmf_cost_orig]]</f>
        <v>0.22585882928510367</v>
      </c>
    </row>
    <row r="310" spans="1:21" x14ac:dyDescent="0.25">
      <c r="A310" t="s">
        <v>99</v>
      </c>
      <c r="B310" t="s">
        <v>105</v>
      </c>
      <c r="C310" t="s">
        <v>67</v>
      </c>
      <c r="D310" t="s">
        <v>8</v>
      </c>
      <c r="E310">
        <v>35.768099158586601</v>
      </c>
      <c r="F310">
        <v>30.966119060703601</v>
      </c>
      <c r="G310">
        <v>0.141903928892747</v>
      </c>
      <c r="H310">
        <v>0.17499269198952799</v>
      </c>
      <c r="I310">
        <v>0.14462485528451299</v>
      </c>
      <c r="J310">
        <v>0.17907964045203201</v>
      </c>
      <c r="K310">
        <v>0.162286827241193</v>
      </c>
      <c r="L310">
        <v>0.112553673661394</v>
      </c>
      <c r="M310">
        <v>8.6454462050070305E-2</v>
      </c>
      <c r="N310">
        <v>4.86952573456799E-2</v>
      </c>
      <c r="O310">
        <v>6.9098496033960233E-2</v>
      </c>
      <c r="P310">
        <v>-7.1726176016070897E-3</v>
      </c>
      <c r="Q310">
        <v>33.507036920966783</v>
      </c>
      <c r="R310">
        <f>Table_nydc_frldevdb01_flc_fx_carry_view[[#This Row],[atmf]]/(Table_nydc_frldevdb01_flc_fx_carry_view[[#This Row],[atmf_cost_orig]]+1)</f>
        <v>28.501994462126383</v>
      </c>
      <c r="S310">
        <f>Table_nydc_frldevdb01_flc_fx_carry_view[[#This Row],[num_rate]]-Table_nydc_frldevdb01_flc_fx_carry_view[[#This Row],[asset_rate]]</f>
        <v>-7.6271113635567322E-2</v>
      </c>
      <c r="T3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0.84209975720485197</v>
      </c>
      <c r="U310" s="95">
        <f>Table_nydc_frldevdb01_flc_fx_carry_view[[#This Row],[atmf_cost_final]]/Table_nydc_frldevdb01_flc_fx_carry_view[[#This Row],[atmf_cost_orig]]</f>
        <v>0.56324747376807371</v>
      </c>
    </row>
    <row r="311" spans="1:21" x14ac:dyDescent="0.25">
      <c r="A311" t="s">
        <v>99</v>
      </c>
      <c r="B311" t="s">
        <v>106</v>
      </c>
      <c r="C311" t="s">
        <v>8</v>
      </c>
      <c r="D311" t="s">
        <v>8</v>
      </c>
      <c r="E311">
        <v>7.8358585292355603</v>
      </c>
      <c r="F311">
        <v>8.0908639436262799</v>
      </c>
      <c r="G311">
        <v>7.3678961442016799E-2</v>
      </c>
      <c r="H311">
        <v>7.5255395797000302E-2</v>
      </c>
      <c r="I311">
        <v>8.5998490161859106E-2</v>
      </c>
      <c r="J311">
        <v>9.3041889100990594E-2</v>
      </c>
      <c r="K311">
        <v>1.2385627630514E-2</v>
      </c>
      <c r="L311">
        <v>4.7520315864874197E-3</v>
      </c>
      <c r="M311">
        <v>2.6071947702769001E-2</v>
      </c>
      <c r="N311">
        <v>3.2576717590997201E-2</v>
      </c>
      <c r="O311">
        <v>-8.1181921457474156E-3</v>
      </c>
      <c r="P311">
        <v>3.6013926362322771E-2</v>
      </c>
      <c r="Q311">
        <v>7.9816248709458444</v>
      </c>
      <c r="R311">
        <f>Table_nydc_frldevdb01_flc_fx_carry_view[[#This Row],[atmf]]/(Table_nydc_frldevdb01_flc_fx_carry_view[[#This Row],[atmf_cost_orig]]+1)</f>
        <v>7.8852793527204277</v>
      </c>
      <c r="S311">
        <f>Table_nydc_frldevdb01_flc_fx_carry_view[[#This Row],[num_rate]]-Table_nydc_frldevdb01_flc_fx_carry_view[[#This Row],[asset_rate]]</f>
        <v>4.4132118508070188E-2</v>
      </c>
      <c r="T3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2.0330290288122206</v>
      </c>
      <c r="U311" s="95">
        <f>Table_nydc_frldevdb01_flc_fx_carry_view[[#This Row],[atmf_cost_final]]/Table_nydc_frldevdb01_flc_fx_carry_view[[#This Row],[atmf_cost_orig]]</f>
        <v>1.249493055232592</v>
      </c>
    </row>
    <row r="312" spans="1:21" x14ac:dyDescent="0.25">
      <c r="A312" t="s">
        <v>99</v>
      </c>
      <c r="B312" t="s">
        <v>106</v>
      </c>
      <c r="C312" t="s">
        <v>6</v>
      </c>
      <c r="D312" t="s">
        <v>8</v>
      </c>
      <c r="E312">
        <v>7.8358585292355603</v>
      </c>
      <c r="F312">
        <v>8.1891444398281408</v>
      </c>
      <c r="G312">
        <v>7.5163150530773506E-2</v>
      </c>
      <c r="H312">
        <v>7.6983652377275599E-2</v>
      </c>
      <c r="I312">
        <v>7.0590139659816406E-2</v>
      </c>
      <c r="J312">
        <v>7.8399070625234393E-2</v>
      </c>
      <c r="K312">
        <v>1.2975563564978599E-2</v>
      </c>
      <c r="L312">
        <v>9.642794654376851E-3</v>
      </c>
      <c r="M312">
        <v>3.1211681503773202E-2</v>
      </c>
      <c r="N312">
        <v>3.8989530430433697E-2</v>
      </c>
      <c r="O312">
        <v>-8.0314468408902804E-3</v>
      </c>
      <c r="P312">
        <v>3.6622691644696115E-2</v>
      </c>
      <c r="Q312">
        <v>8.0424808112339843</v>
      </c>
      <c r="R312">
        <f>Table_nydc_frldevdb01_flc_fx_carry_view[[#This Row],[atmf]]/(Table_nydc_frldevdb01_flc_fx_carry_view[[#This Row],[atmf_cost_orig]]+1)</f>
        <v>7.9412836246058136</v>
      </c>
      <c r="S312">
        <f>Table_nydc_frldevdb01_flc_fx_carry_view[[#This Row],[num_rate]]-Table_nydc_frldevdb01_flc_fx_carry_view[[#This Row],[asset_rate]]</f>
        <v>4.4654138485586393E-2</v>
      </c>
      <c r="T3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1.6092644209997171</v>
      </c>
      <c r="U312" s="95">
        <f>Table_nydc_frldevdb01_flc_fx_carry_view[[#This Row],[atmf_cost_final]]/Table_nydc_frldevdb01_flc_fx_carry_view[[#This Row],[atmf_cost_orig]]</f>
        <v>1.249196728658154</v>
      </c>
    </row>
    <row r="313" spans="1:21" x14ac:dyDescent="0.25">
      <c r="A313" t="s">
        <v>99</v>
      </c>
      <c r="B313" t="s">
        <v>106</v>
      </c>
      <c r="C313" t="s">
        <v>67</v>
      </c>
      <c r="D313" t="s">
        <v>8</v>
      </c>
      <c r="E313">
        <v>7.8358585292355603</v>
      </c>
      <c r="F313">
        <v>8.56539794611761</v>
      </c>
      <c r="G313">
        <v>8.6006430708495299E-2</v>
      </c>
      <c r="H313">
        <v>8.7388539080903604E-2</v>
      </c>
      <c r="I313">
        <v>7.8546873878326207E-2</v>
      </c>
      <c r="J313">
        <v>8.3728260130361498E-2</v>
      </c>
      <c r="K313">
        <v>1.6068749013483402E-2</v>
      </c>
      <c r="L313">
        <v>1.3960888237492799E-2</v>
      </c>
      <c r="M313">
        <v>5.0173578887354804E-2</v>
      </c>
      <c r="N313">
        <v>5.8373210682564194E-2</v>
      </c>
      <c r="O313">
        <v>-7.5841386524413698E-3</v>
      </c>
      <c r="P313">
        <v>3.8357494577231616E-2</v>
      </c>
      <c r="Q313">
        <v>8.2829106863008484</v>
      </c>
      <c r="R313">
        <f>Table_nydc_frldevdb01_flc_fx_carry_view[[#This Row],[atmf]]/(Table_nydc_frldevdb01_flc_fx_carry_view[[#This Row],[atmf_cost_orig]]+1)</f>
        <v>8.1561735300868428</v>
      </c>
      <c r="S313">
        <f>Table_nydc_frldevdb01_flc_fx_carry_view[[#This Row],[num_rate]]-Table_nydc_frldevdb01_flc_fx_carry_view[[#This Row],[asset_rate]]</f>
        <v>4.5941633229672985E-2</v>
      </c>
      <c r="T3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1.3022297020486482</v>
      </c>
      <c r="U313" s="95">
        <f>Table_nydc_frldevdb01_flc_fx_carry_view[[#This Row],[atmf_cost_final]]/Table_nydc_frldevdb01_flc_fx_carry_view[[#This Row],[atmf_cost_orig]]</f>
        <v>1.1634252922961399</v>
      </c>
    </row>
    <row r="314" spans="1:21" x14ac:dyDescent="0.25">
      <c r="A314" t="s">
        <v>99</v>
      </c>
      <c r="B314" t="s">
        <v>5</v>
      </c>
      <c r="C314" t="s">
        <v>6</v>
      </c>
      <c r="D314" t="s">
        <v>6</v>
      </c>
      <c r="E314">
        <v>3.5886566029496798</v>
      </c>
      <c r="F314">
        <v>3.95971666284525</v>
      </c>
      <c r="G314">
        <v>0.120372018745369</v>
      </c>
      <c r="H314">
        <v>0.132853963954496</v>
      </c>
      <c r="I314">
        <v>0.11331872877396799</v>
      </c>
      <c r="J314">
        <v>0.142654780092593</v>
      </c>
      <c r="K314">
        <v>1.3158092563077E-2</v>
      </c>
      <c r="L314">
        <v>2.36611965467733E-3</v>
      </c>
      <c r="M314">
        <v>5.2229411773032502E-2</v>
      </c>
      <c r="N314">
        <v>0.103391377070124</v>
      </c>
      <c r="O314">
        <v>1.3984754401408894E-2</v>
      </c>
      <c r="P314">
        <v>0.11920808204340472</v>
      </c>
      <c r="Q314">
        <v>3.8108227891960005</v>
      </c>
      <c r="R314">
        <f>Table_nydc_frldevdb01_flc_fx_carry_view[[#This Row],[atmf]]/(Table_nydc_frldevdb01_flc_fx_carry_view[[#This Row],[atmf_cost_orig]]+1)</f>
        <v>3.7631685814341855</v>
      </c>
      <c r="S314">
        <f>Table_nydc_frldevdb01_flc_fx_carry_view[[#This Row],[num_rate]]-Table_nydc_frldevdb01_flc_fx_carry_view[[#This Row],[asset_rate]]</f>
        <v>0.10522332764199582</v>
      </c>
      <c r="T3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2.5856628201513372</v>
      </c>
      <c r="U314" s="95">
        <f>Table_nydc_frldevdb01_flc_fx_carry_view[[#This Row],[atmf_cost_final]]/Table_nydc_frldevdb01_flc_fx_carry_view[[#This Row],[atmf_cost_orig]]</f>
        <v>1.9795623492644396</v>
      </c>
    </row>
    <row r="315" spans="1:21" x14ac:dyDescent="0.25">
      <c r="A315" t="s">
        <v>99</v>
      </c>
      <c r="B315" t="s">
        <v>5</v>
      </c>
      <c r="C315" t="s">
        <v>67</v>
      </c>
      <c r="D315" t="s">
        <v>6</v>
      </c>
      <c r="E315">
        <v>3.5886566029496798</v>
      </c>
      <c r="F315">
        <v>4.3337893360330497</v>
      </c>
      <c r="G315">
        <v>0.13087530364481001</v>
      </c>
      <c r="H315">
        <v>0.145332142915616</v>
      </c>
      <c r="I315">
        <v>0.120372018745369</v>
      </c>
      <c r="J315">
        <v>0.15512815148832301</v>
      </c>
      <c r="K315">
        <v>1.30792643747279E-2</v>
      </c>
      <c r="L315">
        <v>1.3158092563077E-2</v>
      </c>
      <c r="M315">
        <v>7.9380342774768797E-2</v>
      </c>
      <c r="N315">
        <v>0.120916309357659</v>
      </c>
      <c r="O315">
        <v>1.5536242348749507E-2</v>
      </c>
      <c r="P315">
        <v>0.1227937919638874</v>
      </c>
      <c r="Q315">
        <v>4.0643205036759378</v>
      </c>
      <c r="R315">
        <f>Table_nydc_frldevdb01_flc_fx_carry_view[[#This Row],[atmf]]/(Table_nydc_frldevdb01_flc_fx_carry_view[[#This Row],[atmf_cost_orig]]+1)</f>
        <v>4.0150715779130781</v>
      </c>
      <c r="S315">
        <f>Table_nydc_frldevdb01_flc_fx_carry_view[[#This Row],[num_rate]]-Table_nydc_frldevdb01_flc_fx_carry_view[[#This Row],[asset_rate]]</f>
        <v>0.10725754961513789</v>
      </c>
      <c r="T3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1.6252860344804818</v>
      </c>
      <c r="U315" s="95">
        <f>Table_nydc_frldevdb01_flc_fx_carry_view[[#This Row],[atmf_cost_final]]/Table_nydc_frldevdb01_flc_fx_carry_view[[#This Row],[atmf_cost_orig]]</f>
        <v>1.5232525475575609</v>
      </c>
    </row>
    <row r="316" spans="1:21" x14ac:dyDescent="0.25">
      <c r="A316" t="s">
        <v>99</v>
      </c>
      <c r="B316" t="s">
        <v>4</v>
      </c>
      <c r="C316" t="s">
        <v>6</v>
      </c>
      <c r="D316" t="s">
        <v>6</v>
      </c>
      <c r="E316">
        <v>4.2174159264851303</v>
      </c>
      <c r="F316">
        <v>4.7564798914945197</v>
      </c>
      <c r="G316">
        <v>0.123522727173509</v>
      </c>
      <c r="H316">
        <v>0.13316298361489901</v>
      </c>
      <c r="I316">
        <v>0.108471102463226</v>
      </c>
      <c r="J316">
        <v>0.136309074074074</v>
      </c>
      <c r="K316">
        <v>1.0254755740630801E-2</v>
      </c>
      <c r="L316">
        <v>2.26518271776786E-3</v>
      </c>
      <c r="M316">
        <v>5.3517815554258899E-2</v>
      </c>
      <c r="N316">
        <v>0.12782623655328101</v>
      </c>
      <c r="O316">
        <v>-8.0423092542390995E-3</v>
      </c>
      <c r="P316">
        <v>0.11920808204340472</v>
      </c>
      <c r="Q316">
        <v>4.5592334998847104</v>
      </c>
      <c r="R316">
        <f>Table_nydc_frldevdb01_flc_fx_carry_view[[#This Row],[atmf]]/(Table_nydc_frldevdb01_flc_fx_carry_view[[#This Row],[atmf_cost_orig]]+1)</f>
        <v>4.5148547288610601</v>
      </c>
      <c r="S316">
        <f>Table_nydc_frldevdb01_flc_fx_carry_view[[#This Row],[num_rate]]-Table_nydc_frldevdb01_flc_fx_carry_view[[#This Row],[asset_rate]]</f>
        <v>0.12725039129764382</v>
      </c>
      <c r="T3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2.9022693812322711</v>
      </c>
      <c r="U316" s="95">
        <f>Table_nydc_frldevdb01_flc_fx_carry_view[[#This Row],[atmf_cost_final]]/Table_nydc_frldevdb01_flc_fx_carry_view[[#This Row],[atmf_cost_orig]]</f>
        <v>2.3884800833039366</v>
      </c>
    </row>
    <row r="317" spans="1:21" x14ac:dyDescent="0.25">
      <c r="A317" t="s">
        <v>99</v>
      </c>
      <c r="B317" t="s">
        <v>4</v>
      </c>
      <c r="C317" t="s">
        <v>67</v>
      </c>
      <c r="D317" t="s">
        <v>6</v>
      </c>
      <c r="E317">
        <v>4.2174159264851303</v>
      </c>
      <c r="F317">
        <v>5.3352249760358701</v>
      </c>
      <c r="G317">
        <v>0.13394012711810099</v>
      </c>
      <c r="H317">
        <v>0.14558658861238999</v>
      </c>
      <c r="I317">
        <v>0.123522727173509</v>
      </c>
      <c r="J317">
        <v>0.15924332671115299</v>
      </c>
      <c r="K317">
        <v>8.7846716590899501E-3</v>
      </c>
      <c r="L317">
        <v>1.0254755740630801E-2</v>
      </c>
      <c r="M317">
        <v>8.3263470771205397E-2</v>
      </c>
      <c r="N317">
        <v>0.14606350178791502</v>
      </c>
      <c r="O317">
        <v>-7.5867820062763269E-3</v>
      </c>
      <c r="P317">
        <v>0.1227937919638874</v>
      </c>
      <c r="Q317">
        <v>4.9654073960738723</v>
      </c>
      <c r="R317">
        <f>Table_nydc_frldevdb01_flc_fx_carry_view[[#This Row],[atmf]]/(Table_nydc_frldevdb01_flc_fx_carry_view[[#This Row],[atmf_cost_orig]]+1)</f>
        <v>4.9251406698294504</v>
      </c>
      <c r="S317">
        <f>Table_nydc_frldevdb01_flc_fx_carry_view[[#This Row],[num_rate]]-Table_nydc_frldevdb01_flc_fx_carry_view[[#This Row],[asset_rate]]</f>
        <v>0.13038057397016373</v>
      </c>
      <c r="T3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1.8234550995223049</v>
      </c>
      <c r="U317" s="95">
        <f>Table_nydc_frldevdb01_flc_fx_carry_view[[#This Row],[atmf_cost_final]]/Table_nydc_frldevdb01_flc_fx_carry_view[[#This Row],[atmf_cost_orig]]</f>
        <v>1.7542326837332303</v>
      </c>
    </row>
    <row r="318" spans="1:21" x14ac:dyDescent="0.25">
      <c r="A318" t="s">
        <v>99</v>
      </c>
      <c r="B318" t="s">
        <v>17</v>
      </c>
      <c r="C318" t="s">
        <v>6</v>
      </c>
      <c r="D318" t="s">
        <v>6</v>
      </c>
      <c r="E318">
        <v>1.17486142142942</v>
      </c>
      <c r="F318">
        <v>1.200917</v>
      </c>
      <c r="G318">
        <v>7.5514479354830799E-2</v>
      </c>
      <c r="H318">
        <v>7.5259828803897699E-2</v>
      </c>
      <c r="I318">
        <v>7.5698141577583797E-2</v>
      </c>
      <c r="J318">
        <v>8.4448254127153302E-2</v>
      </c>
      <c r="K318">
        <v>2.0355866833041497E-2</v>
      </c>
      <c r="L318">
        <v>1.5807919005198601E-3</v>
      </c>
      <c r="M318">
        <v>3.02619135286906E-2</v>
      </c>
      <c r="N318">
        <v>2.2178911029240099E-2</v>
      </c>
      <c r="O318">
        <v>-8.0423092542390995E-3</v>
      </c>
      <c r="P318">
        <v>1.3984754401408894E-2</v>
      </c>
      <c r="Q318">
        <v>1.1891373498845037</v>
      </c>
      <c r="R318">
        <f>Table_nydc_frldevdb01_flc_fx_carry_view[[#This Row],[atmf]]/(Table_nydc_frldevdb01_flc_fx_carry_view[[#This Row],[atmf_cost_orig]]+1)</f>
        <v>1.1656424295903636</v>
      </c>
      <c r="S318">
        <f>Table_nydc_frldevdb01_flc_fx_carry_view[[#This Row],[num_rate]]-Table_nydc_frldevdb01_flc_fx_carry_view[[#This Row],[asset_rate]]</f>
        <v>2.2027063655647994E-2</v>
      </c>
      <c r="T3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2.0793480751274136</v>
      </c>
      <c r="U318" s="95">
        <f>Table_nydc_frldevdb01_flc_fx_carry_view[[#This Row],[atmf_cost_final]]/Table_nydc_frldevdb01_flc_fx_carry_view[[#This Row],[atmf_cost_orig]]</f>
        <v>0.73289849989865319</v>
      </c>
    </row>
    <row r="319" spans="1:21" x14ac:dyDescent="0.25">
      <c r="A319" t="s">
        <v>99</v>
      </c>
      <c r="B319" t="s">
        <v>17</v>
      </c>
      <c r="C319" t="s">
        <v>67</v>
      </c>
      <c r="D319" t="s">
        <v>6</v>
      </c>
      <c r="E319">
        <v>1.17486142142942</v>
      </c>
      <c r="F319">
        <v>1.23017013356655</v>
      </c>
      <c r="G319">
        <v>8.1578609925909804E-2</v>
      </c>
      <c r="H319">
        <v>8.02599939729466E-2</v>
      </c>
      <c r="I319">
        <v>7.5514479354830799E-2</v>
      </c>
      <c r="J319">
        <v>7.5841013279750097E-2</v>
      </c>
      <c r="K319">
        <v>2.6412247935539399E-2</v>
      </c>
      <c r="L319">
        <v>2.0355866833041497E-2</v>
      </c>
      <c r="M319">
        <v>4.5958487636068697E-2</v>
      </c>
      <c r="N319">
        <v>4.4686122883945897E-2</v>
      </c>
      <c r="O319">
        <v>-7.5867820062763269E-3</v>
      </c>
      <c r="P319">
        <v>1.5536242348749507E-2</v>
      </c>
      <c r="Q319">
        <v>1.2065859160324961</v>
      </c>
      <c r="R319">
        <f>Table_nydc_frldevdb01_flc_fx_carry_view[[#This Row],[atmf]]/(Table_nydc_frldevdb01_flc_fx_carry_view[[#This Row],[atmf_cost_orig]]+1)</f>
        <v>1.1761175497000946</v>
      </c>
      <c r="S319">
        <f>Table_nydc_frldevdb01_flc_fx_carry_view[[#This Row],[num_rate]]-Table_nydc_frldevdb01_flc_fx_carry_view[[#This Row],[asset_rate]]</f>
        <v>2.3123024355025834E-2</v>
      </c>
      <c r="T3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1.2447537952911503</v>
      </c>
      <c r="U319" s="95">
        <f>Table_nydc_frldevdb01_flc_fx_carry_view[[#This Row],[atmf_cost_final]]/Table_nydc_frldevdb01_flc_fx_carry_view[[#This Row],[atmf_cost_orig]]</f>
        <v>0.97231491248802027</v>
      </c>
    </row>
    <row r="320" spans="1:21" x14ac:dyDescent="0.25">
      <c r="A320" t="s">
        <v>99</v>
      </c>
      <c r="B320" t="s">
        <v>21</v>
      </c>
      <c r="C320" t="s">
        <v>6</v>
      </c>
      <c r="D320" t="s">
        <v>6</v>
      </c>
      <c r="E320">
        <v>1.3237438555918299</v>
      </c>
      <c r="F320">
        <v>1.3382750000000001</v>
      </c>
      <c r="G320">
        <v>8.8147933671345199E-2</v>
      </c>
      <c r="H320">
        <v>8.7198857850676006E-2</v>
      </c>
      <c r="I320">
        <v>0.10124918502234</v>
      </c>
      <c r="J320">
        <v>0.107366550424769</v>
      </c>
      <c r="K320">
        <v>2.9714290058969601E-2</v>
      </c>
      <c r="L320">
        <v>2.1142475967473599E-3</v>
      </c>
      <c r="M320">
        <v>3.4673603078372695E-2</v>
      </c>
      <c r="N320">
        <v>1.1033205499751101E-2</v>
      </c>
      <c r="O320">
        <v>2.9351243182897946E-3</v>
      </c>
      <c r="P320">
        <v>1.3984754401408894E-2</v>
      </c>
      <c r="Q320">
        <v>1.3316708275274838</v>
      </c>
      <c r="R320">
        <f>Table_nydc_frldevdb01_flc_fx_carry_view[[#This Row],[atmf]]/(Table_nydc_frldevdb01_flc_fx_carry_view[[#This Row],[atmf_cost_orig]]+1)</f>
        <v>1.2934272180312216</v>
      </c>
      <c r="S320">
        <f>Table_nydc_frldevdb01_flc_fx_carry_view[[#This Row],[num_rate]]-Table_nydc_frldevdb01_flc_fx_carry_view[[#This Row],[asset_rate]]</f>
        <v>1.10496300831191E-2</v>
      </c>
      <c r="T3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1.7984260860544015</v>
      </c>
      <c r="U320" s="95">
        <f>Table_nydc_frldevdb01_flc_fx_carry_view[[#This Row],[atmf_cost_final]]/Table_nydc_frldevdb01_flc_fx_carry_view[[#This Row],[atmf_cost_orig]]</f>
        <v>0.31820187463104893</v>
      </c>
    </row>
    <row r="321" spans="1:21" x14ac:dyDescent="0.25">
      <c r="A321" t="s">
        <v>99</v>
      </c>
      <c r="B321" t="s">
        <v>21</v>
      </c>
      <c r="C321" t="s">
        <v>67</v>
      </c>
      <c r="D321" t="s">
        <v>6</v>
      </c>
      <c r="E321">
        <v>1.3237438555918299</v>
      </c>
      <c r="F321">
        <v>1.35220541462196</v>
      </c>
      <c r="G321">
        <v>9.3337915418158196E-2</v>
      </c>
      <c r="H321">
        <v>9.1844453337672993E-2</v>
      </c>
      <c r="I321">
        <v>8.8147933671345199E-2</v>
      </c>
      <c r="J321">
        <v>8.6441163297533805E-2</v>
      </c>
      <c r="K321">
        <v>4.1822101312901497E-2</v>
      </c>
      <c r="L321">
        <v>2.9714290058969601E-2</v>
      </c>
      <c r="M321">
        <v>5.1295899101697302E-2</v>
      </c>
      <c r="N321">
        <v>3.9988123942045803E-2</v>
      </c>
      <c r="O321">
        <v>4.6956623931462271E-3</v>
      </c>
      <c r="P321">
        <v>1.5536242348749507E-2</v>
      </c>
      <c r="Q321">
        <v>1.3395151192471775</v>
      </c>
      <c r="R321">
        <f>Table_nydc_frldevdb01_flc_fx_carry_view[[#This Row],[atmf]]/(Table_nydc_frldevdb01_flc_fx_carry_view[[#This Row],[atmf_cost_orig]]+1)</f>
        <v>1.286227232292432</v>
      </c>
      <c r="S321">
        <f>Table_nydc_frldevdb01_flc_fx_carry_view[[#This Row],[num_rate]]-Table_nydc_frldevdb01_flc_fx_carry_view[[#This Row],[asset_rate]]</f>
        <v>1.084057995560328E-2</v>
      </c>
      <c r="T3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1.0844472419737057</v>
      </c>
      <c r="U321" s="95">
        <f>Table_nydc_frldevdb01_flc_fx_carry_view[[#This Row],[atmf_cost_final]]/Table_nydc_frldevdb01_flc_fx_carry_view[[#This Row],[atmf_cost_orig]]</f>
        <v>0.77955791091149151</v>
      </c>
    </row>
    <row r="322" spans="1:21" x14ac:dyDescent="0.25">
      <c r="A322" t="s">
        <v>99</v>
      </c>
      <c r="B322" t="s">
        <v>20</v>
      </c>
      <c r="C322" t="s">
        <v>6</v>
      </c>
      <c r="D322" t="s">
        <v>6</v>
      </c>
      <c r="E322">
        <v>3.1607809853294402</v>
      </c>
      <c r="F322">
        <v>3.307693</v>
      </c>
      <c r="G322">
        <v>0.12312154120096</v>
      </c>
      <c r="H322">
        <v>0.13125638997137301</v>
      </c>
      <c r="I322">
        <v>0.12541831706149201</v>
      </c>
      <c r="J322">
        <v>0.15853719674092201</v>
      </c>
      <c r="K322">
        <v>2.8613312515589299E-2</v>
      </c>
      <c r="L322">
        <v>2.61867644144272E-3</v>
      </c>
      <c r="M322">
        <v>5.1600031654739004E-2</v>
      </c>
      <c r="N322">
        <v>4.6475163816334597E-2</v>
      </c>
      <c r="O322">
        <v>1.3984754401408894E-2</v>
      </c>
      <c r="P322">
        <v>6.1335120974144841E-2</v>
      </c>
      <c r="Q322">
        <v>3.23336846717174</v>
      </c>
      <c r="R322">
        <f>Table_nydc_frldevdb01_flc_fx_carry_view[[#This Row],[atmf]]/(Table_nydc_frldevdb01_flc_fx_carry_view[[#This Row],[atmf_cost_orig]]+1)</f>
        <v>3.1453907383353723</v>
      </c>
      <c r="S322">
        <f>Table_nydc_frldevdb01_flc_fx_carry_view[[#This Row],[num_rate]]-Table_nydc_frldevdb01_flc_fx_carry_view[[#This Row],[asset_rate]]</f>
        <v>4.7350366572735947E-2</v>
      </c>
      <c r="T3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1.9079054783506681</v>
      </c>
      <c r="U322" s="95">
        <f>Table_nydc_frldevdb01_flc_fx_carry_view[[#This Row],[atmf_cost_final]]/Table_nydc_frldevdb01_flc_fx_carry_view[[#This Row],[atmf_cost_orig]]</f>
        <v>0.90068091677355133</v>
      </c>
    </row>
    <row r="323" spans="1:21" x14ac:dyDescent="0.25">
      <c r="A323" t="s">
        <v>99</v>
      </c>
      <c r="B323" t="s">
        <v>20</v>
      </c>
      <c r="C323" t="s">
        <v>67</v>
      </c>
      <c r="D323" t="s">
        <v>6</v>
      </c>
      <c r="E323">
        <v>3.1607809853294402</v>
      </c>
      <c r="F323">
        <v>3.4895909999999999</v>
      </c>
      <c r="G323">
        <v>0.129481427735262</v>
      </c>
      <c r="H323">
        <v>0.14206781807343299</v>
      </c>
      <c r="I323">
        <v>0.12312154120096</v>
      </c>
      <c r="J323">
        <v>0.141366076432657</v>
      </c>
      <c r="K323">
        <v>3.1296053323704297E-2</v>
      </c>
      <c r="L323">
        <v>2.8613312515589299E-2</v>
      </c>
      <c r="M323">
        <v>7.7592327713915304E-2</v>
      </c>
      <c r="N323">
        <v>8.8248294838133401E-2</v>
      </c>
      <c r="O323">
        <v>1.5536242348749507E-2</v>
      </c>
      <c r="P323">
        <v>6.9098496033960233E-2</v>
      </c>
      <c r="Q323">
        <v>3.3351843884121237</v>
      </c>
      <c r="R323">
        <f>Table_nydc_frldevdb01_flc_fx_carry_view[[#This Row],[atmf]]/(Table_nydc_frldevdb01_flc_fx_carry_view[[#This Row],[atmf_cost_orig]]+1)</f>
        <v>3.2383220539469493</v>
      </c>
      <c r="S323">
        <f>Table_nydc_frldevdb01_flc_fx_carry_view[[#This Row],[num_rate]]-Table_nydc_frldevdb01_flc_fx_carry_view[[#This Row],[asset_rate]]</f>
        <v>5.3562253685210726E-2</v>
      </c>
      <c r="T3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1.2881162276667659</v>
      </c>
      <c r="U323" s="95">
        <f>Table_nydc_frldevdb01_flc_fx_carry_view[[#This Row],[atmf_cost_final]]/Table_nydc_frldevdb01_flc_fx_carry_view[[#This Row],[atmf_cost_orig]]</f>
        <v>1.1373327420142221</v>
      </c>
    </row>
    <row r="324" spans="1:21" x14ac:dyDescent="0.25">
      <c r="A324" t="s">
        <v>99</v>
      </c>
      <c r="B324" t="s">
        <v>7</v>
      </c>
      <c r="C324" t="s">
        <v>6</v>
      </c>
      <c r="D324" t="s">
        <v>6</v>
      </c>
      <c r="E324">
        <v>65.520338048655105</v>
      </c>
      <c r="F324">
        <v>68.182500000000005</v>
      </c>
      <c r="G324">
        <v>6.6682877473428104E-2</v>
      </c>
      <c r="H324">
        <v>7.1981886337979903E-2</v>
      </c>
      <c r="I324">
        <v>6.0489645725194101E-2</v>
      </c>
      <c r="J324">
        <v>8.0596226851851901E-2</v>
      </c>
      <c r="K324">
        <v>1.0917984628125899E-2</v>
      </c>
      <c r="L324">
        <v>1.26299756042514E-3</v>
      </c>
      <c r="M324">
        <v>2.8312006523091401E-2</v>
      </c>
      <c r="N324">
        <v>4.0627150330217701E-2</v>
      </c>
      <c r="O324">
        <v>1.3984754401408894E-2</v>
      </c>
      <c r="P324">
        <v>5.5959805250570982E-2</v>
      </c>
      <c r="Q324">
        <v>67.016808171337061</v>
      </c>
      <c r="R324">
        <f>Table_nydc_frldevdb01_flc_fx_carry_view[[#This Row],[atmf]]/(Table_nydc_frldevdb01_flc_fx_carry_view[[#This Row],[atmf_cost_orig]]+1)</f>
        <v>66.305264907425666</v>
      </c>
      <c r="S324">
        <f>Table_nydc_frldevdb01_flc_fx_carry_view[[#This Row],[num_rate]]-Table_nydc_frldevdb01_flc_fx_carry_view[[#This Row],[asset_rate]]</f>
        <v>4.1975050849162088E-2</v>
      </c>
      <c r="T3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2.263085156928891</v>
      </c>
      <c r="U324" s="95">
        <f>Table_nydc_frldevdb01_flc_fx_carry_view[[#This Row],[atmf_cost_final]]/Table_nydc_frldevdb01_flc_fx_carry_view[[#This Row],[atmf_cost_orig]]</f>
        <v>1.4349795482380245</v>
      </c>
    </row>
    <row r="325" spans="1:21" x14ac:dyDescent="0.25">
      <c r="A325" t="s">
        <v>99</v>
      </c>
      <c r="B325" t="s">
        <v>7</v>
      </c>
      <c r="C325" t="s">
        <v>67</v>
      </c>
      <c r="D325" t="s">
        <v>6</v>
      </c>
      <c r="E325">
        <v>65.520338048655105</v>
      </c>
      <c r="F325">
        <v>70.940808117362806</v>
      </c>
      <c r="G325">
        <v>7.2119032854882595E-2</v>
      </c>
      <c r="H325">
        <v>7.5069956514486197E-2</v>
      </c>
      <c r="I325">
        <v>6.6682877473428104E-2</v>
      </c>
      <c r="J325">
        <v>7.9897318095223602E-2</v>
      </c>
      <c r="K325">
        <v>1.1837735239840901E-2</v>
      </c>
      <c r="L325">
        <v>1.0917984628125899E-2</v>
      </c>
      <c r="M325">
        <v>4.1048242250578203E-2</v>
      </c>
      <c r="N325">
        <v>5.5873536457347606E-2</v>
      </c>
      <c r="O325">
        <v>1.5536242348749507E-2</v>
      </c>
      <c r="P325">
        <v>5.8410685942035578E-2</v>
      </c>
      <c r="Q325">
        <v>68.927403708114994</v>
      </c>
      <c r="R325">
        <f>Table_nydc_frldevdb01_flc_fx_carry_view[[#This Row],[atmf]]/(Table_nydc_frldevdb01_flc_fx_carry_view[[#This Row],[atmf_cost_orig]]+1)</f>
        <v>68.143631810952613</v>
      </c>
      <c r="S325">
        <f>Table_nydc_frldevdb01_flc_fx_carry_view[[#This Row],[num_rate]]-Table_nydc_frldevdb01_flc_fx_carry_view[[#This Row],[asset_rate]]</f>
        <v>4.2874443593286071E-2</v>
      </c>
      <c r="T3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1.539019908579361</v>
      </c>
      <c r="U325" s="95">
        <f>Table_nydc_frldevdb01_flc_fx_carry_view[[#This Row],[atmf_cost_final]]/Table_nydc_frldevdb01_flc_fx_carry_view[[#This Row],[atmf_cost_orig]]</f>
        <v>1.3611675773171645</v>
      </c>
    </row>
    <row r="326" spans="1:21" x14ac:dyDescent="0.25">
      <c r="A326" t="s">
        <v>99</v>
      </c>
      <c r="B326" t="s">
        <v>19</v>
      </c>
      <c r="C326" t="s">
        <v>6</v>
      </c>
      <c r="D326" t="s">
        <v>6</v>
      </c>
      <c r="E326">
        <v>13.7430274587095</v>
      </c>
      <c r="F326">
        <v>14.5261</v>
      </c>
      <c r="G326">
        <v>0.16285686730575499</v>
      </c>
      <c r="H326">
        <v>0.169322172295714</v>
      </c>
      <c r="I326">
        <v>0.16525479185446201</v>
      </c>
      <c r="J326">
        <v>0.19221525334262701</v>
      </c>
      <c r="K326">
        <v>3.9254929750404004E-2</v>
      </c>
      <c r="L326">
        <v>3.4504390457249299E-3</v>
      </c>
      <c r="M326">
        <v>6.6532900517200497E-2</v>
      </c>
      <c r="N326">
        <v>5.6974116609832703E-2</v>
      </c>
      <c r="O326">
        <v>1.3984754401408894E-2</v>
      </c>
      <c r="P326">
        <v>7.1972252043936313E-2</v>
      </c>
      <c r="Q326">
        <v>14.140379150890588</v>
      </c>
      <c r="R326">
        <f>Table_nydc_frldevdb01_flc_fx_carry_view[[#This Row],[atmf]]/(Table_nydc_frldevdb01_flc_fx_carry_view[[#This Row],[atmf_cost_orig]]+1)</f>
        <v>13.6199267673372</v>
      </c>
      <c r="S326">
        <f>Table_nydc_frldevdb01_flc_fx_carry_view[[#This Row],[num_rate]]-Table_nydc_frldevdb01_flc_fx_carry_view[[#This Row],[asset_rate]]</f>
        <v>5.7987497642527419E-2</v>
      </c>
      <c r="T3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1.9621575967541649</v>
      </c>
      <c r="U326" s="95">
        <f>Table_nydc_frldevdb01_flc_fx_carry_view[[#This Row],[atmf_cost_final]]/Table_nydc_frldevdb01_flc_fx_carry_view[[#This Row],[atmf_cost_orig]]</f>
        <v>0.85632996858604415</v>
      </c>
    </row>
    <row r="327" spans="1:21" x14ac:dyDescent="0.25">
      <c r="A327" t="s">
        <v>99</v>
      </c>
      <c r="B327" t="s">
        <v>19</v>
      </c>
      <c r="C327" t="s">
        <v>67</v>
      </c>
      <c r="D327" t="s">
        <v>6</v>
      </c>
      <c r="E327">
        <v>13.7430274587095</v>
      </c>
      <c r="F327">
        <v>15.3032320776889</v>
      </c>
      <c r="G327">
        <v>0.166928540154752</v>
      </c>
      <c r="H327">
        <v>0.17687330976327301</v>
      </c>
      <c r="I327">
        <v>0.16285686730575499</v>
      </c>
      <c r="J327">
        <v>0.17809028783030001</v>
      </c>
      <c r="K327">
        <v>4.5803918022284E-2</v>
      </c>
      <c r="L327">
        <v>3.9254929750404004E-2</v>
      </c>
      <c r="M327">
        <v>9.6512664689894098E-2</v>
      </c>
      <c r="N327">
        <v>0.101264848151146</v>
      </c>
      <c r="O327">
        <v>1.5536242348749507E-2</v>
      </c>
      <c r="P327">
        <v>7.4020863884419197E-2</v>
      </c>
      <c r="Q327">
        <v>14.564675630829264</v>
      </c>
      <c r="R327">
        <f>Table_nydc_frldevdb01_flc_fx_carry_view[[#This Row],[atmf]]/(Table_nydc_frldevdb01_flc_fx_carry_view[[#This Row],[atmf_cost_orig]]+1)</f>
        <v>13.956274806927855</v>
      </c>
      <c r="S327">
        <f>Table_nydc_frldevdb01_flc_fx_carry_view[[#This Row],[num_rate]]-Table_nydc_frldevdb01_flc_fx_carry_view[[#This Row],[asset_rate]]</f>
        <v>5.848462153566969E-2</v>
      </c>
      <c r="T3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1.2228643473917775</v>
      </c>
      <c r="U327" s="95">
        <f>Table_nydc_frldevdb01_flc_fx_carry_view[[#This Row],[atmf_cost_final]]/Table_nydc_frldevdb01_flc_fx_carry_view[[#This Row],[atmf_cost_orig]]</f>
        <v>1.0492389623322618</v>
      </c>
    </row>
    <row r="328" spans="1:21" x14ac:dyDescent="0.25">
      <c r="A328" t="s">
        <v>99</v>
      </c>
      <c r="B328" t="s">
        <v>13</v>
      </c>
      <c r="C328" t="s">
        <v>6</v>
      </c>
      <c r="D328" t="s">
        <v>6</v>
      </c>
      <c r="E328">
        <v>6.6672000000000002</v>
      </c>
      <c r="F328">
        <v>6.8161007156027296</v>
      </c>
      <c r="G328">
        <v>5.1000836241563298E-2</v>
      </c>
      <c r="H328">
        <v>5.2388499031502E-2</v>
      </c>
      <c r="I328">
        <v>6.3491035129895207E-2</v>
      </c>
      <c r="J328">
        <v>6.8005777848947596E-2</v>
      </c>
      <c r="K328">
        <v>1.102439816175E-2</v>
      </c>
      <c r="L328">
        <v>3.2466727929447901E-3</v>
      </c>
      <c r="M328">
        <v>2.0743756151815802E-2</v>
      </c>
      <c r="N328">
        <v>2.23434931577846E-2</v>
      </c>
      <c r="O328">
        <v>1.3984754401408894E-2</v>
      </c>
      <c r="P328">
        <v>3.6591047534190624E-2</v>
      </c>
      <c r="Q328">
        <v>6.7504902839248029</v>
      </c>
      <c r="R328">
        <f>Table_nydc_frldevdb01_flc_fx_carry_view[[#This Row],[atmf]]/(Table_nydc_frldevdb01_flc_fx_carry_view[[#This Row],[atmf_cost_orig]]+1)</f>
        <v>6.677582571064943</v>
      </c>
      <c r="S328">
        <f>Table_nydc_frldevdb01_flc_fx_carry_view[[#This Row],[num_rate]]-Table_nydc_frldevdb01_flc_fx_carry_view[[#This Row],[asset_rate]]</f>
        <v>2.260629313278173E-2</v>
      </c>
      <c r="T3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1.9648232305424653</v>
      </c>
      <c r="U328" s="95">
        <f>Table_nydc_frldevdb01_flc_fx_carry_view[[#This Row],[atmf_cost_final]]/Table_nydc_frldevdb01_flc_fx_carry_view[[#This Row],[atmf_cost_orig]]</f>
        <v>1.0771189650640376</v>
      </c>
    </row>
    <row r="329" spans="1:21" x14ac:dyDescent="0.25">
      <c r="A329" t="s">
        <v>99</v>
      </c>
      <c r="B329" t="s">
        <v>13</v>
      </c>
      <c r="C329" t="s">
        <v>67</v>
      </c>
      <c r="D329" t="s">
        <v>6</v>
      </c>
      <c r="E329">
        <v>6.6672000000000002</v>
      </c>
      <c r="F329">
        <v>6.9623080747637003</v>
      </c>
      <c r="G329">
        <v>5.6840476249814899E-2</v>
      </c>
      <c r="H329">
        <v>5.8390732421839099E-2</v>
      </c>
      <c r="I329">
        <v>5.1000836241563298E-2</v>
      </c>
      <c r="J329">
        <v>5.4766561535939402E-2</v>
      </c>
      <c r="K329">
        <v>1.4276323800734899E-2</v>
      </c>
      <c r="L329">
        <v>1.102439816175E-2</v>
      </c>
      <c r="M329">
        <v>3.2040022138807703E-2</v>
      </c>
      <c r="N329">
        <v>3.4095037987011204E-2</v>
      </c>
      <c r="O329">
        <v>1.5536242348749507E-2</v>
      </c>
      <c r="P329">
        <v>3.8343622817631484E-2</v>
      </c>
      <c r="Q329">
        <v>6.8407903387914066</v>
      </c>
      <c r="R329">
        <f>Table_nydc_frldevdb01_flc_fx_carry_view[[#This Row],[atmf]]/(Table_nydc_frldevdb01_flc_fx_carry_view[[#This Row],[atmf_cost_orig]]+1)</f>
        <v>6.7461609292389255</v>
      </c>
      <c r="S329">
        <f>Table_nydc_frldevdb01_flc_fx_carry_view[[#This Row],[num_rate]]-Table_nydc_frldevdb01_flc_fx_carry_view[[#This Row],[asset_rate]]</f>
        <v>2.2807380468881977E-2</v>
      </c>
      <c r="T3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1.2987520608709096</v>
      </c>
      <c r="U329" s="95">
        <f>Table_nydc_frldevdb01_flc_fx_carry_view[[#This Row],[atmf_cost_final]]/Table_nydc_frldevdb01_flc_fx_carry_view[[#This Row],[atmf_cost_orig]]</f>
        <v>1.0641390270986864</v>
      </c>
    </row>
    <row r="330" spans="1:21" x14ac:dyDescent="0.25">
      <c r="A330" t="s">
        <v>99</v>
      </c>
      <c r="B330" t="s">
        <v>16</v>
      </c>
      <c r="C330" t="s">
        <v>6</v>
      </c>
      <c r="D330" t="s">
        <v>6</v>
      </c>
      <c r="E330">
        <v>18.303669527901199</v>
      </c>
      <c r="F330">
        <v>19.319800000000001</v>
      </c>
      <c r="G330">
        <v>0.121607097232192</v>
      </c>
      <c r="H330">
        <v>0.13066577243757399</v>
      </c>
      <c r="I330">
        <v>9.9337091623618895E-2</v>
      </c>
      <c r="J330">
        <v>0.11952277777777801</v>
      </c>
      <c r="K330">
        <v>2.5135190047413099E-2</v>
      </c>
      <c r="L330">
        <v>2.07411390745992E-3</v>
      </c>
      <c r="M330">
        <v>5.1368176663109298E-2</v>
      </c>
      <c r="N330">
        <v>5.5509757219138096E-2</v>
      </c>
      <c r="O330">
        <v>1.3984754401408894E-2</v>
      </c>
      <c r="P330">
        <v>7.0570991840680497E-2</v>
      </c>
      <c r="Q330">
        <v>18.825939384108764</v>
      </c>
      <c r="R330">
        <f>Table_nydc_frldevdb01_flc_fx_carry_view[[#This Row],[atmf]]/(Table_nydc_frldevdb01_flc_fx_carry_view[[#This Row],[atmf_cost_orig]]+1)</f>
        <v>18.375865304691125</v>
      </c>
      <c r="S330">
        <f>Table_nydc_frldevdb01_flc_fx_carry_view[[#This Row],[num_rate]]-Table_nydc_frldevdb01_flc_fx_carry_view[[#This Row],[asset_rate]]</f>
        <v>5.6586237439271603E-2</v>
      </c>
      <c r="T3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2.0369637698707774</v>
      </c>
      <c r="U330" s="95">
        <f>Table_nydc_frldevdb01_flc_fx_carry_view[[#This Row],[atmf_cost_final]]/Table_nydc_frldevdb01_flc_fx_carry_view[[#This Row],[atmf_cost_orig]]</f>
        <v>1.0806254148982306</v>
      </c>
    </row>
    <row r="331" spans="1:21" x14ac:dyDescent="0.25">
      <c r="A331" t="s">
        <v>99</v>
      </c>
      <c r="B331" t="s">
        <v>16</v>
      </c>
      <c r="C331" t="s">
        <v>67</v>
      </c>
      <c r="D331" t="s">
        <v>6</v>
      </c>
      <c r="E331">
        <v>18.303669527901199</v>
      </c>
      <c r="F331">
        <v>20.263200000000001</v>
      </c>
      <c r="G331">
        <v>0.123138609831225</v>
      </c>
      <c r="H331">
        <v>0.13364789573885399</v>
      </c>
      <c r="I331">
        <v>0.121607097232192</v>
      </c>
      <c r="J331">
        <v>0.14055153843188001</v>
      </c>
      <c r="K331">
        <v>2.77243054236735E-2</v>
      </c>
      <c r="L331">
        <v>2.5135190047413099E-2</v>
      </c>
      <c r="M331">
        <v>7.3007773982447802E-2</v>
      </c>
      <c r="N331">
        <v>8.3892962818583897E-2</v>
      </c>
      <c r="O331">
        <v>1.5536242348749507E-2</v>
      </c>
      <c r="P331">
        <v>7.0750758212605902E-2</v>
      </c>
      <c r="Q331">
        <v>19.385363501384639</v>
      </c>
      <c r="R331">
        <f>Table_nydc_frldevdb01_flc_fx_carry_view[[#This Row],[atmf]]/(Table_nydc_frldevdb01_flc_fx_carry_view[[#This Row],[atmf_cost_orig]]+1)</f>
        <v>18.884485733773879</v>
      </c>
      <c r="S331">
        <f>Table_nydc_frldevdb01_flc_fx_carry_view[[#This Row],[num_rate]]-Table_nydc_frldevdb01_flc_fx_carry_view[[#This Row],[asset_rate]]</f>
        <v>5.5214515863856395E-2</v>
      </c>
      <c r="T3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1.2975545964397126</v>
      </c>
      <c r="U331" s="95">
        <f>Table_nydc_frldevdb01_flc_fx_carry_view[[#This Row],[atmf_cost_final]]/Table_nydc_frldevdb01_flc_fx_carry_view[[#This Row],[atmf_cost_orig]]</f>
        <v>1.1490962981387853</v>
      </c>
    </row>
    <row r="332" spans="1:21" x14ac:dyDescent="0.25">
      <c r="A332" t="s">
        <v>99</v>
      </c>
      <c r="B332" t="s">
        <v>22</v>
      </c>
      <c r="C332" t="s">
        <v>6</v>
      </c>
      <c r="D332" t="s">
        <v>6</v>
      </c>
      <c r="E332">
        <v>637.27428340200004</v>
      </c>
      <c r="F332">
        <v>643.64</v>
      </c>
      <c r="G332">
        <v>8.8398685723963394E-2</v>
      </c>
      <c r="H332">
        <v>8.9647251602419306E-2</v>
      </c>
      <c r="I332">
        <v>8.3399036467162402E-2</v>
      </c>
      <c r="J332">
        <v>9.7563629108028599E-2</v>
      </c>
      <c r="K332">
        <v>2.9935181111228001E-2</v>
      </c>
      <c r="L332">
        <v>1.74133504503418E-3</v>
      </c>
      <c r="M332">
        <v>3.52559766518434E-2</v>
      </c>
      <c r="N332">
        <v>1.0038257960667799E-2</v>
      </c>
      <c r="O332">
        <v>1.3984754401408894E-2</v>
      </c>
      <c r="P332">
        <v>2.410650351645427E-2</v>
      </c>
      <c r="Q332">
        <v>640.23344872109203</v>
      </c>
      <c r="R332">
        <f>Table_nydc_frldevdb01_flc_fx_carry_view[[#This Row],[atmf]]/(Table_nydc_frldevdb01_flc_fx_carry_view[[#This Row],[atmf_cost_orig]]+1)</f>
        <v>621.72063191715927</v>
      </c>
      <c r="S332">
        <f>Table_nydc_frldevdb01_flc_fx_carry_view[[#This Row],[num_rate]]-Table_nydc_frldevdb01_flc_fx_carry_view[[#This Row],[asset_rate]]</f>
        <v>1.0121749115045375E-2</v>
      </c>
      <c r="T3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1.5593387966706203</v>
      </c>
      <c r="U332" s="95">
        <f>Table_nydc_frldevdb01_flc_fx_carry_view[[#This Row],[atmf_cost_final]]/Table_nydc_frldevdb01_flc_fx_carry_view[[#This Row],[atmf_cost_orig]]</f>
        <v>0.28472500024029079</v>
      </c>
    </row>
    <row r="333" spans="1:21" x14ac:dyDescent="0.25">
      <c r="A333" t="s">
        <v>99</v>
      </c>
      <c r="B333" t="s">
        <v>22</v>
      </c>
      <c r="C333" t="s">
        <v>67</v>
      </c>
      <c r="D333" t="s">
        <v>6</v>
      </c>
      <c r="E333">
        <v>637.27428340200004</v>
      </c>
      <c r="F333">
        <v>653.05999999999995</v>
      </c>
      <c r="G333">
        <v>9.3586825470379303E-2</v>
      </c>
      <c r="H333">
        <v>9.6156747555929303E-2</v>
      </c>
      <c r="I333">
        <v>8.8398685723963394E-2</v>
      </c>
      <c r="J333">
        <v>9.1602878082415504E-2</v>
      </c>
      <c r="K333">
        <v>3.9684572526054604E-2</v>
      </c>
      <c r="L333">
        <v>2.9935181111228001E-2</v>
      </c>
      <c r="M333">
        <v>5.2565194484691102E-2</v>
      </c>
      <c r="N333">
        <v>4.3959558345445598E-2</v>
      </c>
      <c r="O333">
        <v>1.5536242348749507E-2</v>
      </c>
      <c r="P333">
        <v>2.8262220163083995E-2</v>
      </c>
      <c r="Q333">
        <v>644.75515262317776</v>
      </c>
      <c r="R333">
        <f>Table_nydc_frldevdb01_flc_fx_carry_view[[#This Row],[atmf]]/(Table_nydc_frldevdb01_flc_fx_carry_view[[#This Row],[atmf_cost_orig]]+1)</f>
        <v>620.44612858372295</v>
      </c>
      <c r="S333">
        <f>Table_nydc_frldevdb01_flc_fx_carry_view[[#This Row],[num_rate]]-Table_nydc_frldevdb01_flc_fx_carry_view[[#This Row],[asset_rate]]</f>
        <v>1.2725977814334488E-2</v>
      </c>
      <c r="T3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1.088796587560293</v>
      </c>
      <c r="U333" s="95">
        <f>Table_nydc_frldevdb01_flc_fx_carry_view[[#This Row],[atmf_cost_final]]/Table_nydc_frldevdb01_flc_fx_carry_view[[#This Row],[atmf_cost_orig]]</f>
        <v>0.8362864206323487</v>
      </c>
    </row>
    <row r="334" spans="1:21" x14ac:dyDescent="0.25">
      <c r="A334" t="s">
        <v>99</v>
      </c>
      <c r="B334" t="s">
        <v>15</v>
      </c>
      <c r="C334" t="s">
        <v>6</v>
      </c>
      <c r="D334" t="s">
        <v>6</v>
      </c>
      <c r="E334">
        <v>58.140251487744102</v>
      </c>
      <c r="F334">
        <v>61.519399999999997</v>
      </c>
      <c r="G334">
        <v>0.122217004824496</v>
      </c>
      <c r="H334">
        <v>0.13103355436793801</v>
      </c>
      <c r="I334">
        <v>0.111426071851492</v>
      </c>
      <c r="J334">
        <v>0.12864446759259299</v>
      </c>
      <c r="K334">
        <v>2.4546187022651999E-2</v>
      </c>
      <c r="L334">
        <v>2.3265257144457199E-3</v>
      </c>
      <c r="M334">
        <v>5.1512555017328203E-2</v>
      </c>
      <c r="N334">
        <v>5.8115020029365999E-2</v>
      </c>
      <c r="O334">
        <v>1.3984754401408894E-2</v>
      </c>
      <c r="P334">
        <v>7.3182850312246028E-2</v>
      </c>
      <c r="Q334">
        <v>59.904006515935798</v>
      </c>
      <c r="R334">
        <f>Table_nydc_frldevdb01_flc_fx_carry_view[[#This Row],[atmf]]/(Table_nydc_frldevdb01_flc_fx_carry_view[[#This Row],[atmf_cost_orig]]+1)</f>
        <v>58.505625735477985</v>
      </c>
      <c r="S334">
        <f>Table_nydc_frldevdb01_flc_fx_carry_view[[#This Row],[num_rate]]-Table_nydc_frldevdb01_flc_fx_carry_view[[#This Row],[asset_rate]]</f>
        <v>5.9198095910837134E-2</v>
      </c>
      <c r="T3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2.0688175109801303</v>
      </c>
      <c r="U334" s="95">
        <f>Table_nydc_frldevdb01_flc_fx_carry_view[[#This Row],[atmf_cost_final]]/Table_nydc_frldevdb01_flc_fx_carry_view[[#This Row],[atmf_cost_orig]]</f>
        <v>1.1281719574930191</v>
      </c>
    </row>
    <row r="335" spans="1:21" x14ac:dyDescent="0.25">
      <c r="A335" t="s">
        <v>99</v>
      </c>
      <c r="B335" t="s">
        <v>15</v>
      </c>
      <c r="C335" t="s">
        <v>67</v>
      </c>
      <c r="D335" t="s">
        <v>6</v>
      </c>
      <c r="E335">
        <v>58.140251487744102</v>
      </c>
      <c r="F335">
        <v>64.4619</v>
      </c>
      <c r="G335">
        <v>0.129806038055855</v>
      </c>
      <c r="H335">
        <v>0.13991614842606401</v>
      </c>
      <c r="I335">
        <v>0.122217004824496</v>
      </c>
      <c r="J335">
        <v>0.14127681277280599</v>
      </c>
      <c r="K335">
        <v>3.0237593006422099E-2</v>
      </c>
      <c r="L335">
        <v>2.4546187022651999E-2</v>
      </c>
      <c r="M335">
        <v>7.6421021948732695E-2</v>
      </c>
      <c r="N335">
        <v>8.3520003497245893E-2</v>
      </c>
      <c r="O335">
        <v>1.5536242348749507E-2</v>
      </c>
      <c r="P335">
        <v>7.1609535421688464E-2</v>
      </c>
      <c r="Q335">
        <v>61.616250283347398</v>
      </c>
      <c r="R335">
        <f>Table_nydc_frldevdb01_flc_fx_carry_view[[#This Row],[atmf]]/(Table_nydc_frldevdb01_flc_fx_carry_view[[#This Row],[atmf_cost_orig]]+1)</f>
        <v>59.885396778390088</v>
      </c>
      <c r="S335">
        <f>Table_nydc_frldevdb01_flc_fx_carry_view[[#This Row],[num_rate]]-Table_nydc_frldevdb01_flc_fx_carry_view[[#This Row],[asset_rate]]</f>
        <v>5.6073293072938957E-2</v>
      </c>
      <c r="T3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1.2769475507819099</v>
      </c>
      <c r="U335" s="95">
        <f>Table_nydc_frldevdb01_flc_fx_carry_view[[#This Row],[atmf_cost_final]]/Table_nydc_frldevdb01_flc_fx_carry_view[[#This Row],[atmf_cost_orig]]</f>
        <v>1.0928930465399374</v>
      </c>
    </row>
    <row r="336" spans="1:21" x14ac:dyDescent="0.25">
      <c r="A336" t="s">
        <v>99</v>
      </c>
      <c r="B336" t="s">
        <v>11</v>
      </c>
      <c r="C336" t="s">
        <v>6</v>
      </c>
      <c r="D336" t="s">
        <v>6</v>
      </c>
      <c r="E336">
        <v>21.504275198924201</v>
      </c>
      <c r="F336">
        <v>23.201476256599999</v>
      </c>
      <c r="G336">
        <v>0.124386595268382</v>
      </c>
      <c r="H336">
        <v>0.136417505726775</v>
      </c>
      <c r="I336">
        <v>0.106838948271488</v>
      </c>
      <c r="J336">
        <v>0.123790115740741</v>
      </c>
      <c r="K336">
        <v>1.9990075251335598E-2</v>
      </c>
      <c r="L336">
        <v>2.2310988219147697E-3</v>
      </c>
      <c r="M336">
        <v>5.4823795530749099E-2</v>
      </c>
      <c r="N336">
        <v>7.8928639978940493E-2</v>
      </c>
      <c r="O336">
        <v>-8.0423092542390995E-3</v>
      </c>
      <c r="P336">
        <v>7.0570991840680497E-2</v>
      </c>
      <c r="Q336">
        <v>22.420487274356901</v>
      </c>
      <c r="R336">
        <f>Table_nydc_frldevdb01_flc_fx_carry_view[[#This Row],[atmf]]/(Table_nydc_frldevdb01_flc_fx_carry_view[[#This Row],[atmf_cost_orig]]+1)</f>
        <v>21.995594292529073</v>
      </c>
      <c r="S336">
        <f>Table_nydc_frldevdb01_flc_fx_carry_view[[#This Row],[num_rate]]-Table_nydc_frldevdb01_flc_fx_carry_view[[#This Row],[asset_rate]]</f>
        <v>7.8613301094919597E-2</v>
      </c>
      <c r="T3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2.2018188279003161</v>
      </c>
      <c r="U336" s="95">
        <f>Table_nydc_frldevdb01_flc_fx_carry_view[[#This Row],[atmf_cost_final]]/Table_nydc_frldevdb01_flc_fx_carry_view[[#This Row],[atmf_cost_orig]]</f>
        <v>1.4396785048322982</v>
      </c>
    </row>
    <row r="337" spans="1:21" x14ac:dyDescent="0.25">
      <c r="A337" t="s">
        <v>99</v>
      </c>
      <c r="B337" t="s">
        <v>11</v>
      </c>
      <c r="C337" t="s">
        <v>67</v>
      </c>
      <c r="D337" t="s">
        <v>6</v>
      </c>
      <c r="E337">
        <v>21.504275198924201</v>
      </c>
      <c r="F337">
        <v>24.927183450485799</v>
      </c>
      <c r="G337">
        <v>0.128468642206053</v>
      </c>
      <c r="H337">
        <v>0.142124594232548</v>
      </c>
      <c r="I337">
        <v>0.124386595268382</v>
      </c>
      <c r="J337">
        <v>0.151482083786005</v>
      </c>
      <c r="K337">
        <v>2.0081974228222801E-2</v>
      </c>
      <c r="L337">
        <v>1.9990075251335598E-2</v>
      </c>
      <c r="M337">
        <v>8.1290234592278701E-2</v>
      </c>
      <c r="N337">
        <v>0.10755713460436001</v>
      </c>
      <c r="O337">
        <v>-7.5867820062763269E-3</v>
      </c>
      <c r="P337">
        <v>7.0750758212605902E-2</v>
      </c>
      <c r="Q337">
        <v>23.489435939684764</v>
      </c>
      <c r="R337">
        <f>Table_nydc_frldevdb01_flc_fx_carry_view[[#This Row],[atmf]]/(Table_nydc_frldevdb01_flc_fx_carry_view[[#This Row],[atmf_cost_orig]]+1)</f>
        <v>23.053184661271885</v>
      </c>
      <c r="S337">
        <f>Table_nydc_frldevdb01_flc_fx_carry_view[[#This Row],[num_rate]]-Table_nydc_frldevdb01_flc_fx_carry_view[[#This Row],[asset_rate]]</f>
        <v>7.8337540218882229E-2</v>
      </c>
      <c r="T3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1.4306412048339723</v>
      </c>
      <c r="U337" s="95">
        <f>Table_nydc_frldevdb01_flc_fx_carry_view[[#This Row],[atmf_cost_final]]/Table_nydc_frldevdb01_flc_fx_carry_view[[#This Row],[atmf_cost_orig]]</f>
        <v>1.3231249133899812</v>
      </c>
    </row>
    <row r="338" spans="1:21" x14ac:dyDescent="0.25">
      <c r="A338" t="s">
        <v>99</v>
      </c>
      <c r="B338" t="s">
        <v>24</v>
      </c>
      <c r="C338" t="s">
        <v>6</v>
      </c>
      <c r="D338" t="s">
        <v>6</v>
      </c>
      <c r="E338">
        <v>30.4409998392515</v>
      </c>
      <c r="F338">
        <v>29.991045812882501</v>
      </c>
      <c r="G338">
        <v>5.8961620354202E-2</v>
      </c>
      <c r="H338">
        <v>5.6257859221686399E-2</v>
      </c>
      <c r="I338">
        <v>4.7121757850164599E-2</v>
      </c>
      <c r="J338">
        <v>4.5073287037244399E-2</v>
      </c>
      <c r="K338">
        <v>3.1504941807881902E-2</v>
      </c>
      <c r="L338">
        <v>9.8372353326235998E-4</v>
      </c>
      <c r="M338">
        <v>2.21292712343805E-2</v>
      </c>
      <c r="N338">
        <v>4.8771445935824501E-14</v>
      </c>
      <c r="O338">
        <v>1.3984754401408894E-2</v>
      </c>
      <c r="P338">
        <v>-9.1924069919069318E-4</v>
      </c>
      <c r="Q338">
        <v>30.274893238534929</v>
      </c>
      <c r="R338">
        <f>Table_nydc_frldevdb01_flc_fx_carry_view[[#This Row],[atmf]]/(Table_nydc_frldevdb01_flc_fx_carry_view[[#This Row],[atmf_cost_orig]]+1)</f>
        <v>29.341734609227689</v>
      </c>
      <c r="S338">
        <f>Table_nydc_frldevdb01_flc_fx_carry_view[[#This Row],[num_rate]]-Table_nydc_frldevdb01_flc_fx_carry_view[[#This Row],[asset_rate]]</f>
        <v>-1.4903995100599587E-2</v>
      </c>
      <c r="T3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0.10492300529349879</v>
      </c>
      <c r="U338" s="95">
        <f>Table_nydc_frldevdb01_flc_fx_carry_view[[#This Row],[atmf_cost_final]]/Table_nydc_frldevdb01_flc_fx_carry_view[[#This Row],[atmf_cost_orig]]</f>
        <v>2.2039336686357822E-12</v>
      </c>
    </row>
    <row r="339" spans="1:21" x14ac:dyDescent="0.25">
      <c r="A339" t="s">
        <v>99</v>
      </c>
      <c r="B339" t="s">
        <v>24</v>
      </c>
      <c r="C339" t="s">
        <v>67</v>
      </c>
      <c r="D339" t="s">
        <v>6</v>
      </c>
      <c r="E339">
        <v>30.4409998392515</v>
      </c>
      <c r="F339">
        <v>29.765123435307</v>
      </c>
      <c r="G339">
        <v>6.24445359412856E-2</v>
      </c>
      <c r="H339">
        <v>5.9207094904116103E-2</v>
      </c>
      <c r="I339">
        <v>5.8961620354202E-2</v>
      </c>
      <c r="J339">
        <v>5.50824001773359E-2</v>
      </c>
      <c r="K339">
        <v>4.6657834060942704E-2</v>
      </c>
      <c r="L339">
        <v>3.1504941807881902E-2</v>
      </c>
      <c r="M339">
        <v>3.2381721629586802E-2</v>
      </c>
      <c r="N339">
        <v>1.8074194011383903E-2</v>
      </c>
      <c r="O339">
        <v>1.5536242348749507E-2</v>
      </c>
      <c r="P339">
        <v>4.1346331514848789E-3</v>
      </c>
      <c r="Q339">
        <v>30.196207894205273</v>
      </c>
      <c r="R339">
        <f>Table_nydc_frldevdb01_flc_fx_carry_view[[#This Row],[atmf]]/(Table_nydc_frldevdb01_flc_fx_carry_view[[#This Row],[atmf_cost_orig]]+1)</f>
        <v>28.83150951987367</v>
      </c>
      <c r="S339">
        <f>Table_nydc_frldevdb01_flc_fx_carry_view[[#This Row],[num_rate]]-Table_nydc_frldevdb01_flc_fx_carry_view[[#This Row],[asset_rate]]</f>
        <v>-1.1401609197264628E-2</v>
      </c>
      <c r="T3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0.94078467517521414</v>
      </c>
      <c r="U339" s="95">
        <f>Table_nydc_frldevdb01_flc_fx_carry_view[[#This Row],[atmf_cost_final]]/Table_nydc_frldevdb01_flc_fx_carry_view[[#This Row],[atmf_cost_orig]]</f>
        <v>0.5581603788128956</v>
      </c>
    </row>
    <row r="340" spans="1:21" x14ac:dyDescent="0.25">
      <c r="A340" t="s">
        <v>99</v>
      </c>
      <c r="B340" t="s">
        <v>23</v>
      </c>
      <c r="C340" t="s">
        <v>6</v>
      </c>
      <c r="D340" t="s">
        <v>6</v>
      </c>
      <c r="E340">
        <v>1.3632778531723799</v>
      </c>
      <c r="F340">
        <v>1.3568499999999999</v>
      </c>
      <c r="G340">
        <v>5.23517764032181E-2</v>
      </c>
      <c r="H340">
        <v>5.1685389949665199E-2</v>
      </c>
      <c r="I340">
        <v>4.9646505910896199E-2</v>
      </c>
      <c r="J340">
        <v>4.6710643418167497E-2</v>
      </c>
      <c r="K340">
        <v>2.3061775107932499E-2</v>
      </c>
      <c r="L340">
        <v>1.0365976465132902E-3</v>
      </c>
      <c r="M340">
        <v>2.03310888220063E-2</v>
      </c>
      <c r="N340">
        <v>2.47331912326401E-5</v>
      </c>
      <c r="O340">
        <v>1.3984754401408894E-2</v>
      </c>
      <c r="P340">
        <v>9.1842550680991675E-3</v>
      </c>
      <c r="Q340">
        <v>1.3605652769428551</v>
      </c>
      <c r="R340">
        <f>Table_nydc_frldevdb01_flc_fx_carry_view[[#This Row],[atmf]]/(Table_nydc_frldevdb01_flc_fx_carry_view[[#This Row],[atmf_cost_orig]]+1)</f>
        <v>1.3298134447383267</v>
      </c>
      <c r="S340">
        <f>Table_nydc_frldevdb01_flc_fx_carry_view[[#This Row],[num_rate]]-Table_nydc_frldevdb01_flc_fx_carry_view[[#This Row],[asset_rate]]</f>
        <v>-4.8004993333097268E-3</v>
      </c>
      <c r="T3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0.37055316844550823</v>
      </c>
      <c r="U340" s="95">
        <f>Table_nydc_frldevdb01_flc_fx_carry_view[[#This Row],[atmf_cost_final]]/Table_nydc_frldevdb01_flc_fx_carry_view[[#This Row],[atmf_cost_orig]]</f>
        <v>1.2165207406830557E-3</v>
      </c>
    </row>
    <row r="341" spans="1:21" x14ac:dyDescent="0.25">
      <c r="A341" t="s">
        <v>99</v>
      </c>
      <c r="B341" t="s">
        <v>23</v>
      </c>
      <c r="C341" t="s">
        <v>67</v>
      </c>
      <c r="D341" t="s">
        <v>6</v>
      </c>
      <c r="E341">
        <v>1.3632778531723799</v>
      </c>
      <c r="F341">
        <v>1.3513900000000001</v>
      </c>
      <c r="G341">
        <v>5.5726884957276901E-2</v>
      </c>
      <c r="H341">
        <v>5.4646591020308999E-2</v>
      </c>
      <c r="I341">
        <v>5.23517764032181E-2</v>
      </c>
      <c r="J341">
        <v>5.1184810770901097E-2</v>
      </c>
      <c r="K341">
        <v>3.5067156183386197E-2</v>
      </c>
      <c r="L341">
        <v>2.3061775107932499E-2</v>
      </c>
      <c r="M341">
        <v>2.9888770144696798E-2</v>
      </c>
      <c r="N341">
        <v>1.8171921874511603E-2</v>
      </c>
      <c r="O341">
        <v>1.5536242348749507E-2</v>
      </c>
      <c r="P341">
        <v>1.104209596726724E-2</v>
      </c>
      <c r="Q341">
        <v>1.3584244461867478</v>
      </c>
      <c r="R341">
        <f>Table_nydc_frldevdb01_flc_fx_carry_view[[#This Row],[atmf]]/(Table_nydc_frldevdb01_flc_fx_carry_view[[#This Row],[atmf_cost_orig]]+1)</f>
        <v>1.3121708277391286</v>
      </c>
      <c r="S341">
        <f>Table_nydc_frldevdb01_flc_fx_carry_view[[#This Row],[num_rate]]-Table_nydc_frldevdb01_flc_fx_carry_view[[#This Row],[asset_rate]]</f>
        <v>-4.4941463814822669E-3</v>
      </c>
      <c r="T3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0.9442813256654139</v>
      </c>
      <c r="U341" s="95">
        <f>Table_nydc_frldevdb01_flc_fx_carry_view[[#This Row],[atmf_cost_final]]/Table_nydc_frldevdb01_flc_fx_carry_view[[#This Row],[atmf_cost_orig]]</f>
        <v>0.60798493168297418</v>
      </c>
    </row>
    <row r="342" spans="1:21" x14ac:dyDescent="0.25">
      <c r="A342" t="s">
        <v>99</v>
      </c>
      <c r="B342" t="s">
        <v>25</v>
      </c>
      <c r="C342" t="s">
        <v>6</v>
      </c>
      <c r="D342" t="s">
        <v>6</v>
      </c>
      <c r="E342">
        <v>312.244571227797</v>
      </c>
      <c r="F342">
        <v>312.80119999999999</v>
      </c>
      <c r="G342">
        <v>5.8769676760463102E-2</v>
      </c>
      <c r="H342">
        <v>5.9064256060656503E-2</v>
      </c>
      <c r="I342">
        <v>4.4396270232166302E-2</v>
      </c>
      <c r="J342">
        <v>4.8754460715738503E-2</v>
      </c>
      <c r="K342">
        <v>2.2726224319734801E-2</v>
      </c>
      <c r="L342">
        <v>9.2712044246412602E-4</v>
      </c>
      <c r="M342">
        <v>2.37518399575695E-2</v>
      </c>
      <c r="N342">
        <v>2.1490175328974103E-3</v>
      </c>
      <c r="O342">
        <v>-8.0423092542390995E-3</v>
      </c>
      <c r="P342">
        <v>-6.2398575938613643E-3</v>
      </c>
      <c r="Q342">
        <v>312.48071489228465</v>
      </c>
      <c r="R342">
        <f>Table_nydc_frldevdb01_flc_fx_carry_view[[#This Row],[atmf]]/(Table_nydc_frldevdb01_flc_fx_carry_view[[#This Row],[atmf_cost_orig]]+1)</f>
        <v>305.54396855879094</v>
      </c>
      <c r="S342">
        <f>Table_nydc_frldevdb01_flc_fx_carry_view[[#This Row],[num_rate]]-Table_nydc_frldevdb01_flc_fx_carry_view[[#This Row],[asset_rate]]</f>
        <v>1.8024516603777352E-3</v>
      </c>
      <c r="T3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1.1913791535130829</v>
      </c>
      <c r="U342" s="95">
        <f>Table_nydc_frldevdb01_flc_fx_carry_view[[#This Row],[atmf_cost_final]]/Table_nydc_frldevdb01_flc_fx_carry_view[[#This Row],[atmf_cost_orig]]</f>
        <v>9.0477939255924358E-2</v>
      </c>
    </row>
    <row r="343" spans="1:21" x14ac:dyDescent="0.25">
      <c r="A343" t="s">
        <v>99</v>
      </c>
      <c r="B343" t="s">
        <v>25</v>
      </c>
      <c r="C343" t="s">
        <v>67</v>
      </c>
      <c r="D343" t="s">
        <v>6</v>
      </c>
      <c r="E343">
        <v>312.244571227797</v>
      </c>
      <c r="F343">
        <v>313.144567384818</v>
      </c>
      <c r="G343">
        <v>6.2341552027820199E-2</v>
      </c>
      <c r="H343">
        <v>6.2721727388522802E-2</v>
      </c>
      <c r="I343">
        <v>5.8769676760463102E-2</v>
      </c>
      <c r="J343">
        <v>5.9251997273883701E-2</v>
      </c>
      <c r="K343">
        <v>3.4214016002410502E-2</v>
      </c>
      <c r="L343">
        <v>2.2726224319734801E-2</v>
      </c>
      <c r="M343">
        <v>3.59232267954636E-2</v>
      </c>
      <c r="N343">
        <v>2.43978111832545E-2</v>
      </c>
      <c r="O343">
        <v>-7.5867820062763269E-3</v>
      </c>
      <c r="P343">
        <v>-6.1516935970137854E-3</v>
      </c>
      <c r="Q343">
        <v>312.61025057052382</v>
      </c>
      <c r="R343">
        <f>Table_nydc_frldevdb01_flc_fx_carry_view[[#This Row],[atmf]]/(Table_nydc_frldevdb01_flc_fx_carry_view[[#This Row],[atmf_cost_orig]]+1)</f>
        <v>302.28549692191268</v>
      </c>
      <c r="S343">
        <f>Table_nydc_frldevdb01_flc_fx_carry_view[[#This Row],[num_rate]]-Table_nydc_frldevdb01_flc_fx_carry_view[[#This Row],[asset_rate]]</f>
        <v>1.4350884092625416E-3</v>
      </c>
      <c r="T3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0.97798754273825261</v>
      </c>
      <c r="U343" s="95">
        <f>Table_nydc_frldevdb01_flc_fx_carry_view[[#This Row],[atmf_cost_final]]/Table_nydc_frldevdb01_flc_fx_carry_view[[#This Row],[atmf_cost_orig]]</f>
        <v>0.67916535789417076</v>
      </c>
    </row>
    <row r="344" spans="1:21" x14ac:dyDescent="0.25">
      <c r="A344" t="s">
        <v>99</v>
      </c>
      <c r="B344" t="s">
        <v>9</v>
      </c>
      <c r="C344" t="s">
        <v>6</v>
      </c>
      <c r="D344" t="s">
        <v>6</v>
      </c>
      <c r="E344">
        <v>68.306738505154698</v>
      </c>
      <c r="F344">
        <v>73.879693289800002</v>
      </c>
      <c r="G344">
        <v>0.12617425820724901</v>
      </c>
      <c r="H344">
        <v>0.13501348351234399</v>
      </c>
      <c r="I344">
        <v>0.117199727239419</v>
      </c>
      <c r="J344">
        <v>0.134386898148148</v>
      </c>
      <c r="K344">
        <v>1.9893970212553198E-2</v>
      </c>
      <c r="L344">
        <v>2.4474604843591299E-3</v>
      </c>
      <c r="M344">
        <v>5.4260404767321906E-2</v>
      </c>
      <c r="N344">
        <v>8.1592098918244302E-2</v>
      </c>
      <c r="O344">
        <v>-8.0423092542390995E-3</v>
      </c>
      <c r="P344">
        <v>7.3182850312246028E-2</v>
      </c>
      <c r="Q344">
        <v>71.425068352687489</v>
      </c>
      <c r="R344">
        <f>Table_nydc_frldevdb01_flc_fx_carry_view[[#This Row],[atmf]]/(Table_nydc_frldevdb01_flc_fx_carry_view[[#This Row],[atmf_cost_orig]]+1)</f>
        <v>70.07727213857136</v>
      </c>
      <c r="S344">
        <f>Table_nydc_frldevdb01_flc_fx_carry_view[[#This Row],[num_rate]]-Table_nydc_frldevdb01_flc_fx_carry_view[[#This Row],[asset_rate]]</f>
        <v>8.1225159566485128E-2</v>
      </c>
      <c r="T3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2.3029633262582085</v>
      </c>
      <c r="U344" s="95">
        <f>Table_nydc_frldevdb01_flc_fx_carry_view[[#This Row],[atmf_cost_final]]/Table_nydc_frldevdb01_flc_fx_carry_view[[#This Row],[atmf_cost_orig]]</f>
        <v>1.5037134217506389</v>
      </c>
    </row>
    <row r="345" spans="1:21" x14ac:dyDescent="0.25">
      <c r="A345" t="s">
        <v>99</v>
      </c>
      <c r="B345" t="s">
        <v>9</v>
      </c>
      <c r="C345" t="s">
        <v>67</v>
      </c>
      <c r="D345" t="s">
        <v>6</v>
      </c>
      <c r="E345">
        <v>68.306738505154698</v>
      </c>
      <c r="F345">
        <v>79.299104132953801</v>
      </c>
      <c r="G345">
        <v>0.13898716486026899</v>
      </c>
      <c r="H345">
        <v>0.14643252459904699</v>
      </c>
      <c r="I345">
        <v>0.12617425820724901</v>
      </c>
      <c r="J345">
        <v>0.149395217995063</v>
      </c>
      <c r="K345">
        <v>2.3849808378046799E-2</v>
      </c>
      <c r="L345">
        <v>1.9893970212553198E-2</v>
      </c>
      <c r="M345">
        <v>8.3745554555534008E-2</v>
      </c>
      <c r="N345">
        <v>0.10605001213398201</v>
      </c>
      <c r="O345">
        <v>-7.5867820062763269E-3</v>
      </c>
      <c r="P345">
        <v>7.1609535421688464E-2</v>
      </c>
      <c r="Q345">
        <v>74.817834130333978</v>
      </c>
      <c r="R345">
        <f>Table_nydc_frldevdb01_flc_fx_carry_view[[#This Row],[atmf]]/(Table_nydc_frldevdb01_flc_fx_carry_view[[#This Row],[atmf_cost_orig]]+1)</f>
        <v>73.171330484004599</v>
      </c>
      <c r="S345">
        <f>Table_nydc_frldevdb01_flc_fx_carry_view[[#This Row],[num_rate]]-Table_nydc_frldevdb01_flc_fx_carry_view[[#This Row],[asset_rate]]</f>
        <v>7.9196317427964791E-2</v>
      </c>
      <c r="T3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1.4384334016997682</v>
      </c>
      <c r="U345" s="95">
        <f>Table_nydc_frldevdb01_flc_fx_carry_view[[#This Row],[atmf_cost_final]]/Table_nydc_frldevdb01_flc_fx_carry_view[[#This Row],[atmf_cost_orig]]</f>
        <v>1.2663360186319776</v>
      </c>
    </row>
    <row r="346" spans="1:21" x14ac:dyDescent="0.25">
      <c r="A346" t="s">
        <v>99</v>
      </c>
      <c r="B346" t="s">
        <v>10</v>
      </c>
      <c r="C346" t="s">
        <v>6</v>
      </c>
      <c r="D346" t="s">
        <v>6</v>
      </c>
      <c r="E346">
        <v>13544.7849795942</v>
      </c>
      <c r="F346">
        <v>14159.25</v>
      </c>
      <c r="G346">
        <v>7.6118752838213094E-2</v>
      </c>
      <c r="H346">
        <v>8.4568929816592905E-2</v>
      </c>
      <c r="I346">
        <v>5.4668029551679397E-2</v>
      </c>
      <c r="J346">
        <v>7.2934513888888899E-2</v>
      </c>
      <c r="K346">
        <v>1.2727025051960699E-2</v>
      </c>
      <c r="L346">
        <v>1.1414448276764698E-3</v>
      </c>
      <c r="M346">
        <v>3.3260028020549795E-2</v>
      </c>
      <c r="N346">
        <v>4.5361046809397898E-2</v>
      </c>
      <c r="O346">
        <v>1.3984754401408894E-2</v>
      </c>
      <c r="P346">
        <v>6.0147067211387961E-2</v>
      </c>
      <c r="Q346">
        <v>13874.367569507996</v>
      </c>
      <c r="R346">
        <f>Table_nydc_frldevdb01_flc_fx_carry_view[[#This Row],[atmf]]/(Table_nydc_frldevdb01_flc_fx_carry_view[[#This Row],[atmf_cost_orig]]+1)</f>
        <v>13703.472132881538</v>
      </c>
      <c r="S346">
        <f>Table_nydc_frldevdb01_flc_fx_carry_view[[#This Row],[num_rate]]-Table_nydc_frldevdb01_flc_fx_carry_view[[#This Row],[asset_rate]]</f>
        <v>4.6162312809979067E-2</v>
      </c>
      <c r="T3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2.1535866940343569</v>
      </c>
      <c r="U346" s="95">
        <f>Table_nydc_frldevdb01_flc_fx_carry_view[[#This Row],[atmf_cost_final]]/Table_nydc_frldevdb01_flc_fx_carry_view[[#This Row],[atmf_cost_orig]]</f>
        <v>1.3638306853310964</v>
      </c>
    </row>
    <row r="347" spans="1:21" x14ac:dyDescent="0.25">
      <c r="A347" t="s">
        <v>99</v>
      </c>
      <c r="B347" t="s">
        <v>10</v>
      </c>
      <c r="C347" t="s">
        <v>67</v>
      </c>
      <c r="D347" t="s">
        <v>6</v>
      </c>
      <c r="E347">
        <v>13544.7849795942</v>
      </c>
      <c r="F347">
        <v>14787.9177798289</v>
      </c>
      <c r="G347">
        <v>8.2409070392811798E-2</v>
      </c>
      <c r="H347">
        <v>9.0338524755968305E-2</v>
      </c>
      <c r="I347">
        <v>7.6118752838213094E-2</v>
      </c>
      <c r="J347">
        <v>9.6452555393345296E-2</v>
      </c>
      <c r="K347">
        <v>1.40885248457845E-2</v>
      </c>
      <c r="L347">
        <v>1.2727025051960699E-2</v>
      </c>
      <c r="M347">
        <v>4.93890590164364E-2</v>
      </c>
      <c r="N347">
        <v>6.4528002509721002E-2</v>
      </c>
      <c r="O347">
        <v>1.5536242348749507E-2</v>
      </c>
      <c r="P347">
        <v>6.2812096884506396E-2</v>
      </c>
      <c r="Q347">
        <v>14283.695691971276</v>
      </c>
      <c r="R347">
        <f>Table_nydc_frldevdb01_flc_fx_carry_view[[#This Row],[atmf]]/(Table_nydc_frldevdb01_flc_fx_carry_view[[#This Row],[atmf_cost_orig]]+1)</f>
        <v>14091.930588345576</v>
      </c>
      <c r="S347">
        <f>Table_nydc_frldevdb01_flc_fx_carry_view[[#This Row],[num_rate]]-Table_nydc_frldevdb01_flc_fx_carry_view[[#This Row],[asset_rate]]</f>
        <v>4.7275854535756889E-2</v>
      </c>
      <c r="T3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1.4674275807652368</v>
      </c>
      <c r="U347" s="95">
        <f>Table_nydc_frldevdb01_flc_fx_carry_view[[#This Row],[atmf_cost_final]]/Table_nydc_frldevdb01_flc_fx_carry_view[[#This Row],[atmf_cost_orig]]</f>
        <v>1.3065242342083587</v>
      </c>
    </row>
    <row r="348" spans="1:21" x14ac:dyDescent="0.25">
      <c r="A348" t="s">
        <v>99</v>
      </c>
      <c r="B348" t="s">
        <v>18</v>
      </c>
      <c r="C348" t="s">
        <v>6</v>
      </c>
      <c r="D348" t="s">
        <v>6</v>
      </c>
      <c r="E348">
        <v>2950.2441445703198</v>
      </c>
      <c r="F348">
        <v>3057.22</v>
      </c>
      <c r="G348">
        <v>0.12624636979451201</v>
      </c>
      <c r="H348">
        <v>0.127905925992264</v>
      </c>
      <c r="I348">
        <v>0.115267222552512</v>
      </c>
      <c r="J348">
        <v>0.12923437303515301</v>
      </c>
      <c r="K348">
        <v>3.34371614661019E-2</v>
      </c>
      <c r="L348">
        <v>2.4067269552649701E-3</v>
      </c>
      <c r="M348">
        <v>5.0284702228016107E-2</v>
      </c>
      <c r="N348">
        <v>3.6256496082046702E-2</v>
      </c>
      <c r="O348">
        <v>1.3984754401408894E-2</v>
      </c>
      <c r="P348">
        <v>5.0932728594737631E-2</v>
      </c>
      <c r="Q348">
        <v>3006.5667442232825</v>
      </c>
      <c r="R348">
        <f>Table_nydc_frldevdb01_flc_fx_carry_view[[#This Row],[atmf]]/(Table_nydc_frldevdb01_flc_fx_carry_view[[#This Row],[atmf_cost_orig]]+1)</f>
        <v>2910.8488331921635</v>
      </c>
      <c r="S348">
        <f>Table_nydc_frldevdb01_flc_fx_carry_view[[#This Row],[num_rate]]-Table_nydc_frldevdb01_flc_fx_carry_view[[#This Row],[asset_rate]]</f>
        <v>3.6947974193328736E-2</v>
      </c>
      <c r="T3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2.0091816132181743</v>
      </c>
      <c r="U348" s="95">
        <f>Table_nydc_frldevdb01_flc_fx_carry_view[[#This Row],[atmf_cost_final]]/Table_nydc_frldevdb01_flc_fx_carry_view[[#This Row],[atmf_cost_orig]]</f>
        <v>0.72102437671086383</v>
      </c>
    </row>
    <row r="349" spans="1:21" x14ac:dyDescent="0.25">
      <c r="A349" t="s">
        <v>99</v>
      </c>
      <c r="B349" t="s">
        <v>18</v>
      </c>
      <c r="C349" t="s">
        <v>67</v>
      </c>
      <c r="D349" t="s">
        <v>6</v>
      </c>
      <c r="E349">
        <v>2950.2441445703198</v>
      </c>
      <c r="F349">
        <v>3160.9</v>
      </c>
      <c r="G349">
        <v>0.13364639214413701</v>
      </c>
      <c r="H349">
        <v>0.135796554035853</v>
      </c>
      <c r="I349">
        <v>0.12624636979451201</v>
      </c>
      <c r="J349">
        <v>0.1302546449369</v>
      </c>
      <c r="K349">
        <v>4.2893575630959101E-2</v>
      </c>
      <c r="L349">
        <v>3.34371614661019E-2</v>
      </c>
      <c r="M349">
        <v>7.4177946055724892E-2</v>
      </c>
      <c r="N349">
        <v>7.0491457606168095E-2</v>
      </c>
      <c r="O349">
        <v>1.5536242348749507E-2</v>
      </c>
      <c r="P349">
        <v>5.2354875539633805E-2</v>
      </c>
      <c r="Q349">
        <v>3065.0129980134261</v>
      </c>
      <c r="R349">
        <f>Table_nydc_frldevdb01_flc_fx_carry_view[[#This Row],[atmf]]/(Table_nydc_frldevdb01_flc_fx_carry_view[[#This Row],[atmf_cost_orig]]+1)</f>
        <v>2942.6223202650103</v>
      </c>
      <c r="S349">
        <f>Table_nydc_frldevdb01_flc_fx_carry_view[[#This Row],[num_rate]]-Table_nydc_frldevdb01_flc_fx_carry_view[[#This Row],[asset_rate]]</f>
        <v>3.6818633190884298E-2</v>
      </c>
      <c r="T3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1.184434771643438</v>
      </c>
      <c r="U349" s="95">
        <f>Table_nydc_frldevdb01_flc_fx_carry_view[[#This Row],[atmf_cost_final]]/Table_nydc_frldevdb01_flc_fx_carry_view[[#This Row],[atmf_cost_orig]]</f>
        <v>0.95030209589805326</v>
      </c>
    </row>
    <row r="350" spans="1:21" x14ac:dyDescent="0.25">
      <c r="A350" t="s">
        <v>99</v>
      </c>
      <c r="B350" t="s">
        <v>12</v>
      </c>
      <c r="C350" t="s">
        <v>6</v>
      </c>
      <c r="D350" t="s">
        <v>6</v>
      </c>
      <c r="E350">
        <v>16.1461527748829</v>
      </c>
      <c r="F350">
        <v>17.444640433699998</v>
      </c>
      <c r="G350">
        <v>0.151566690363243</v>
      </c>
      <c r="H350">
        <v>0.160454758132418</v>
      </c>
      <c r="I350">
        <v>0.123229987707868</v>
      </c>
      <c r="J350">
        <v>0.15286374999999999</v>
      </c>
      <c r="K350">
        <v>2.8568764228990302E-2</v>
      </c>
      <c r="L350">
        <v>2.5733888857074698E-3</v>
      </c>
      <c r="M350">
        <v>6.4464788187640704E-2</v>
      </c>
      <c r="N350">
        <v>8.0425710066681103E-2</v>
      </c>
      <c r="O350">
        <v>-8.0423092542390995E-3</v>
      </c>
      <c r="P350">
        <v>7.1972252043936313E-2</v>
      </c>
      <c r="Q350">
        <v>16.840146144239213</v>
      </c>
      <c r="R350">
        <f>Table_nydc_frldevdb01_flc_fx_carry_view[[#This Row],[atmf]]/(Table_nydc_frldevdb01_flc_fx_carry_view[[#This Row],[atmf_cost_orig]]+1)</f>
        <v>16.38817988841253</v>
      </c>
      <c r="S350">
        <f>Table_nydc_frldevdb01_flc_fx_carry_view[[#This Row],[num_rate]]-Table_nydc_frldevdb01_flc_fx_carry_view[[#This Row],[asset_rate]]</f>
        <v>8.0014561298175413E-2</v>
      </c>
      <c r="T3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2.1688285385215313</v>
      </c>
      <c r="U350" s="95">
        <f>Table_nydc_frldevdb01_flc_fx_carry_view[[#This Row],[atmf_cost_final]]/Table_nydc_frldevdb01_flc_fx_carry_view[[#This Row],[atmf_cost_orig]]</f>
        <v>1.2475913181096971</v>
      </c>
    </row>
    <row r="351" spans="1:21" x14ac:dyDescent="0.25">
      <c r="A351" t="s">
        <v>99</v>
      </c>
      <c r="B351" t="s">
        <v>12</v>
      </c>
      <c r="C351" t="s">
        <v>67</v>
      </c>
      <c r="D351" t="s">
        <v>6</v>
      </c>
      <c r="E351">
        <v>16.1461527748829</v>
      </c>
      <c r="F351">
        <v>18.8255790490105</v>
      </c>
      <c r="G351">
        <v>0.15486914955391301</v>
      </c>
      <c r="H351">
        <v>0.16635446270127599</v>
      </c>
      <c r="I351">
        <v>0.151566690363243</v>
      </c>
      <c r="J351">
        <v>0.17318423737518601</v>
      </c>
      <c r="K351">
        <v>2.9279699351788001E-2</v>
      </c>
      <c r="L351">
        <v>2.8568764228990302E-2</v>
      </c>
      <c r="M351">
        <v>9.5089709065822897E-2</v>
      </c>
      <c r="N351">
        <v>0.11908887407562599</v>
      </c>
      <c r="O351">
        <v>-7.5867820062763269E-3</v>
      </c>
      <c r="P351">
        <v>7.4020863884419197E-2</v>
      </c>
      <c r="Q351">
        <v>17.663165927726229</v>
      </c>
      <c r="R351">
        <f>Table_nydc_frldevdb01_flc_fx_carry_view[[#This Row],[atmf]]/(Table_nydc_frldevdb01_flc_fx_carry_view[[#This Row],[atmf_cost_orig]]+1)</f>
        <v>17.190901250519325</v>
      </c>
      <c r="S351">
        <f>Table_nydc_frldevdb01_flc_fx_carry_view[[#This Row],[num_rate]]-Table_nydc_frldevdb01_flc_fx_carry_view[[#This Row],[asset_rate]]</f>
        <v>8.1607645890695524E-2</v>
      </c>
      <c r="T3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1.3754763179639986</v>
      </c>
      <c r="U351" s="95">
        <f>Table_nydc_frldevdb01_flc_fx_carry_view[[#This Row],[atmf_cost_final]]/Table_nydc_frldevdb01_flc_fx_carry_view[[#This Row],[atmf_cost_orig]]</f>
        <v>1.2523844614267399</v>
      </c>
    </row>
    <row r="352" spans="1:21" x14ac:dyDescent="0.25">
      <c r="A352" t="s">
        <v>99</v>
      </c>
      <c r="B352" t="s">
        <v>100</v>
      </c>
      <c r="C352" t="s">
        <v>6</v>
      </c>
      <c r="D352" t="s">
        <v>6</v>
      </c>
      <c r="E352">
        <v>15913.245334081899</v>
      </c>
      <c r="F352">
        <v>17004.084032250001</v>
      </c>
      <c r="G352">
        <v>8.2346465524728699E-2</v>
      </c>
      <c r="H352">
        <v>8.9873553619601504E-2</v>
      </c>
      <c r="I352">
        <v>7.8996302069539004E-2</v>
      </c>
      <c r="J352">
        <v>9.1319768518518502E-2</v>
      </c>
      <c r="K352">
        <v>9.5617155229057102E-3</v>
      </c>
      <c r="L352">
        <v>1.6496667501575601E-3</v>
      </c>
      <c r="M352">
        <v>3.6134447230948795E-2</v>
      </c>
      <c r="N352">
        <v>6.8553228578175404E-2</v>
      </c>
      <c r="O352">
        <v>-8.0423092542390995E-3</v>
      </c>
      <c r="P352">
        <v>6.0147067211387961E-2</v>
      </c>
      <c r="Q352">
        <v>16563.935030651053</v>
      </c>
      <c r="R352">
        <f>Table_nydc_frldevdb01_flc_fx_carry_view[[#This Row],[atmf]]/(Table_nydc_frldevdb01_flc_fx_carry_view[[#This Row],[atmf_cost_orig]]+1)</f>
        <v>16411.078772347661</v>
      </c>
      <c r="S352">
        <f>Table_nydc_frldevdb01_flc_fx_carry_view[[#This Row],[num_rate]]-Table_nydc_frldevdb01_flc_fx_carry_view[[#This Row],[asset_rate]]</f>
        <v>6.8189376465627061E-2</v>
      </c>
      <c r="T3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2.517752505203195</v>
      </c>
      <c r="U352" s="95">
        <f>Table_nydc_frldevdb01_flc_fx_carry_view[[#This Row],[atmf_cost_final]]/Table_nydc_frldevdb01_flc_fx_carry_view[[#This Row],[atmf_cost_orig]]</f>
        <v>1.8971710882977129</v>
      </c>
    </row>
    <row r="353" spans="1:21" x14ac:dyDescent="0.25">
      <c r="A353" t="s">
        <v>99</v>
      </c>
      <c r="B353" t="s">
        <v>100</v>
      </c>
      <c r="C353" t="s">
        <v>67</v>
      </c>
      <c r="D353" t="s">
        <v>6</v>
      </c>
      <c r="E353">
        <v>15913.245334081899</v>
      </c>
      <c r="F353">
        <v>18191.654790383302</v>
      </c>
      <c r="G353">
        <v>9.3081116189861299E-2</v>
      </c>
      <c r="H353">
        <v>9.7555529923789894E-2</v>
      </c>
      <c r="I353">
        <v>8.2346465524728699E-2</v>
      </c>
      <c r="J353">
        <v>0.10498505254033801</v>
      </c>
      <c r="K353">
        <v>1.0078945266814E-2</v>
      </c>
      <c r="L353">
        <v>9.5617155229057102E-3</v>
      </c>
      <c r="M353">
        <v>5.5847952374815699E-2</v>
      </c>
      <c r="N353">
        <v>8.7603222576257703E-2</v>
      </c>
      <c r="O353">
        <v>-7.5867820062763269E-3</v>
      </c>
      <c r="P353">
        <v>6.2812096884506396E-2</v>
      </c>
      <c r="Q353">
        <v>17395.480901361767</v>
      </c>
      <c r="R353">
        <f>Table_nydc_frldevdb01_flc_fx_carry_view[[#This Row],[atmf]]/(Table_nydc_frldevdb01_flc_fx_carry_view[[#This Row],[atmf_cost_orig]]+1)</f>
        <v>17229.426594488905</v>
      </c>
      <c r="S353">
        <f>Table_nydc_frldevdb01_flc_fx_carry_view[[#This Row],[num_rate]]-Table_nydc_frldevdb01_flc_fx_carry_view[[#This Row],[asset_rate]]</f>
        <v>7.0398878890782723E-2</v>
      </c>
      <c r="T3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1.7051168898900622</v>
      </c>
      <c r="U353" s="95">
        <f>Table_nydc_frldevdb01_flc_fx_carry_view[[#This Row],[atmf_cost_final]]/Table_nydc_frldevdb01_flc_fx_carry_view[[#This Row],[atmf_cost_orig]]</f>
        <v>1.5686022289290207</v>
      </c>
    </row>
    <row r="354" spans="1:21" x14ac:dyDescent="0.25">
      <c r="A354" t="s">
        <v>99</v>
      </c>
      <c r="B354" t="s">
        <v>101</v>
      </c>
      <c r="C354" t="s">
        <v>6</v>
      </c>
      <c r="D354" t="s">
        <v>6</v>
      </c>
      <c r="E354">
        <v>22.074372808126999</v>
      </c>
      <c r="F354">
        <v>22.029150000000001</v>
      </c>
      <c r="G354">
        <v>8.57687745618992E-2</v>
      </c>
      <c r="H354">
        <v>8.5605166534232599E-2</v>
      </c>
      <c r="I354">
        <v>7.6250061284371798E-2</v>
      </c>
      <c r="J354">
        <v>7.6354266624752601E-2</v>
      </c>
      <c r="K354">
        <v>3.4788082838821399E-2</v>
      </c>
      <c r="L354">
        <v>1.59206780826554E-3</v>
      </c>
      <c r="M354">
        <v>3.3667321187952196E-2</v>
      </c>
      <c r="N354">
        <v>7.7356791952907697E-4</v>
      </c>
      <c r="O354">
        <v>1.3984754401408894E-2</v>
      </c>
      <c r="P354">
        <v>1.1902292097565326E-2</v>
      </c>
      <c r="Q354">
        <v>22.053867128531024</v>
      </c>
      <c r="R354">
        <f>Table_nydc_frldevdb01_flc_fx_carry_view[[#This Row],[atmf]]/(Table_nydc_frldevdb01_flc_fx_carry_view[[#This Row],[atmf_cost_orig]]+1)</f>
        <v>21.311644035222848</v>
      </c>
      <c r="S354">
        <f>Table_nydc_frldevdb01_flc_fx_carry_view[[#This Row],[num_rate]]-Table_nydc_frldevdb01_flc_fx_carry_view[[#This Row],[asset_rate]]</f>
        <v>-2.0824623038435686E-3</v>
      </c>
      <c r="T3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0.73030683027178667</v>
      </c>
      <c r="U354" s="95">
        <f>Table_nydc_frldevdb01_flc_fx_carry_view[[#This Row],[atmf_cost_final]]/Table_nydc_frldevdb01_flc_fx_carry_view[[#This Row],[atmf_cost_orig]]</f>
        <v>2.2976818238984134E-2</v>
      </c>
    </row>
    <row r="355" spans="1:21" x14ac:dyDescent="0.25">
      <c r="A355" t="s">
        <v>99</v>
      </c>
      <c r="B355" t="s">
        <v>101</v>
      </c>
      <c r="C355" t="s">
        <v>67</v>
      </c>
      <c r="D355" t="s">
        <v>6</v>
      </c>
      <c r="E355">
        <v>22.074372808126999</v>
      </c>
      <c r="F355">
        <v>21.991382999999999</v>
      </c>
      <c r="G355">
        <v>8.7024747799160099E-2</v>
      </c>
      <c r="H355">
        <v>8.6818717035019893E-2</v>
      </c>
      <c r="I355">
        <v>8.57687745618992E-2</v>
      </c>
      <c r="J355">
        <v>8.5468929595384005E-2</v>
      </c>
      <c r="K355">
        <v>4.9521441629142099E-2</v>
      </c>
      <c r="L355">
        <v>3.4788082838821399E-2</v>
      </c>
      <c r="M355">
        <v>4.7467206856284604E-2</v>
      </c>
      <c r="N355">
        <v>3.2746413953566401E-2</v>
      </c>
      <c r="O355">
        <v>1.5536242348749507E-2</v>
      </c>
      <c r="P355">
        <v>1.3602605243865806E-2</v>
      </c>
      <c r="Q355">
        <v>22.036651455697633</v>
      </c>
      <c r="R355">
        <f>Table_nydc_frldevdb01_flc_fx_carry_view[[#This Row],[atmf]]/(Table_nydc_frldevdb01_flc_fx_carry_view[[#This Row],[atmf_cost_orig]]+1)</f>
        <v>20.994817647801813</v>
      </c>
      <c r="S355">
        <f>Table_nydc_frldevdb01_flc_fx_carry_view[[#This Row],[num_rate]]-Table_nydc_frldevdb01_flc_fx_carry_view[[#This Row],[asset_rate]]</f>
        <v>-1.9336371048837009E-3</v>
      </c>
      <c r="T3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0.99388293501379199</v>
      </c>
      <c r="U355" s="95">
        <f>Table_nydc_frldevdb01_flc_fx_carry_view[[#This Row],[atmf_cost_final]]/Table_nydc_frldevdb01_flc_fx_carry_view[[#This Row],[atmf_cost_orig]]</f>
        <v>0.6898744653906429</v>
      </c>
    </row>
    <row r="356" spans="1:21" x14ac:dyDescent="0.25">
      <c r="A356" t="s">
        <v>99</v>
      </c>
      <c r="B356" t="s">
        <v>102</v>
      </c>
      <c r="C356" t="s">
        <v>6</v>
      </c>
      <c r="D356" t="s">
        <v>6</v>
      </c>
      <c r="E356">
        <v>76.977317492378702</v>
      </c>
      <c r="F356">
        <v>81.881523352499997</v>
      </c>
      <c r="G356">
        <v>8.2883941879075898E-2</v>
      </c>
      <c r="H356">
        <v>8.8782389687343394E-2</v>
      </c>
      <c r="I356">
        <v>0.107193397129052</v>
      </c>
      <c r="J356">
        <v>0.11841284722222201</v>
      </c>
      <c r="K356">
        <v>1.07106304047108E-2</v>
      </c>
      <c r="L356">
        <v>2.2385006952036399E-3</v>
      </c>
      <c r="M356">
        <v>3.5696025108257999E-2</v>
      </c>
      <c r="N356">
        <v>6.3713586740234196E-2</v>
      </c>
      <c r="O356">
        <v>-8.0423092542390995E-3</v>
      </c>
      <c r="P356">
        <v>5.5959805250570982E-2</v>
      </c>
      <c r="Q356">
        <v>79.885551321618877</v>
      </c>
      <c r="R356">
        <f>Table_nydc_frldevdb01_flc_fx_carry_view[[#This Row],[atmf]]/(Table_nydc_frldevdb01_flc_fx_carry_view[[#This Row],[atmf_cost_orig]]+1)</f>
        <v>79.059416438275093</v>
      </c>
      <c r="S356">
        <f>Table_nydc_frldevdb01_flc_fx_carry_view[[#This Row],[num_rate]]-Table_nydc_frldevdb01_flc_fx_carry_view[[#This Row],[asset_rate]]</f>
        <v>6.4002114504810081E-2</v>
      </c>
      <c r="T3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2.4604408605281258</v>
      </c>
      <c r="U356" s="95">
        <f>Table_nydc_frldevdb01_flc_fx_carry_view[[#This Row],[atmf_cost_final]]/Table_nydc_frldevdb01_flc_fx_carry_view[[#This Row],[atmf_cost_orig]]</f>
        <v>1.7848930391270525</v>
      </c>
    </row>
    <row r="357" spans="1:21" x14ac:dyDescent="0.25">
      <c r="A357" t="s">
        <v>99</v>
      </c>
      <c r="B357" t="s">
        <v>102</v>
      </c>
      <c r="C357" t="s">
        <v>67</v>
      </c>
      <c r="D357" t="s">
        <v>6</v>
      </c>
      <c r="E357">
        <v>76.977317492378702</v>
      </c>
      <c r="F357">
        <v>87.274646520326399</v>
      </c>
      <c r="G357">
        <v>9.6490230791599504E-2</v>
      </c>
      <c r="H357">
        <v>9.8679176384468603E-2</v>
      </c>
      <c r="I357">
        <v>8.2883941879075898E-2</v>
      </c>
      <c r="J357">
        <v>0.10026597342313499</v>
      </c>
      <c r="K357">
        <v>1.2578619398091699E-2</v>
      </c>
      <c r="L357">
        <v>1.07106304047108E-2</v>
      </c>
      <c r="M357">
        <v>5.6490962398676202E-2</v>
      </c>
      <c r="N357">
        <v>8.2980175715485605E-2</v>
      </c>
      <c r="O357">
        <v>-7.5867820062763269E-3</v>
      </c>
      <c r="P357">
        <v>5.8410685942035578E-2</v>
      </c>
      <c r="Q357">
        <v>83.603424277432396</v>
      </c>
      <c r="R357">
        <f>Table_nydc_frldevdb01_flc_fx_carry_view[[#This Row],[atmf]]/(Table_nydc_frldevdb01_flc_fx_carry_view[[#This Row],[atmf_cost_orig]]+1)</f>
        <v>82.608038900944749</v>
      </c>
      <c r="S357">
        <f>Table_nydc_frldevdb01_flc_fx_carry_view[[#This Row],[num_rate]]-Table_nydc_frldevdb01_flc_fx_carry_view[[#This Row],[asset_rate]]</f>
        <v>6.5997467948311905E-2</v>
      </c>
      <c r="T3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1.6457683733662958</v>
      </c>
      <c r="U357" s="95">
        <f>Table_nydc_frldevdb01_flc_fx_carry_view[[#This Row],[atmf_cost_final]]/Table_nydc_frldevdb01_flc_fx_carry_view[[#This Row],[atmf_cost_orig]]</f>
        <v>1.468910639720844</v>
      </c>
    </row>
    <row r="358" spans="1:21" x14ac:dyDescent="0.25">
      <c r="A358" t="s">
        <v>99</v>
      </c>
      <c r="B358" t="s">
        <v>103</v>
      </c>
      <c r="C358" t="s">
        <v>6</v>
      </c>
      <c r="D358" t="s">
        <v>6</v>
      </c>
      <c r="E358">
        <v>6.1766372873757804</v>
      </c>
      <c r="F358">
        <v>5.7337601838528398</v>
      </c>
      <c r="G358">
        <v>0.121009354838188</v>
      </c>
      <c r="H358">
        <v>0.13663349683996501</v>
      </c>
      <c r="I358">
        <v>0.13791249481750401</v>
      </c>
      <c r="J358">
        <v>0.18127499999999999</v>
      </c>
      <c r="K358">
        <v>9.1410944755728599E-2</v>
      </c>
      <c r="L358">
        <v>2.877958016047E-3</v>
      </c>
      <c r="M358">
        <v>5.08576530979696E-2</v>
      </c>
      <c r="N358">
        <v>0</v>
      </c>
      <c r="O358">
        <v>7.0570991840680497E-2</v>
      </c>
      <c r="P358">
        <v>-6.4701156025264162E-3</v>
      </c>
      <c r="Q358">
        <v>5.9761111628177783</v>
      </c>
      <c r="R358">
        <f>Table_nydc_frldevdb01_flc_fx_carry_view[[#This Row],[atmf]]/(Table_nydc_frldevdb01_flc_fx_carry_view[[#This Row],[atmf_cost_orig]]+1)</f>
        <v>5.4562672374793006</v>
      </c>
      <c r="S358">
        <f>Table_nydc_frldevdb01_flc_fx_carry_view[[#This Row],[num_rate]]-Table_nydc_frldevdb01_flc_fx_carry_view[[#This Row],[asset_rate]]</f>
        <v>-7.7041107443206913E-2</v>
      </c>
      <c r="T3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7.09673098878119E-2</v>
      </c>
      <c r="U358" s="95">
        <f>Table_nydc_frldevdb01_flc_fx_carry_view[[#This Row],[atmf_cost_final]]/Table_nydc_frldevdb01_flc_fx_carry_view[[#This Row],[atmf_cost_orig]]</f>
        <v>0</v>
      </c>
    </row>
    <row r="359" spans="1:21" x14ac:dyDescent="0.25">
      <c r="A359" t="s">
        <v>99</v>
      </c>
      <c r="B359" t="s">
        <v>103</v>
      </c>
      <c r="C359" t="s">
        <v>67</v>
      </c>
      <c r="D359" t="s">
        <v>6</v>
      </c>
      <c r="E359">
        <v>6.1766372873757804</v>
      </c>
      <c r="F359">
        <v>5.3327751973607196</v>
      </c>
      <c r="G359">
        <v>0.158860540540541</v>
      </c>
      <c r="H359">
        <v>0.158860540540541</v>
      </c>
      <c r="I359">
        <v>0.121009354838188</v>
      </c>
      <c r="J359">
        <v>0.14968623308034601</v>
      </c>
      <c r="K359">
        <v>0.17108954065756701</v>
      </c>
      <c r="L359">
        <v>9.1410944755728599E-2</v>
      </c>
      <c r="M359">
        <v>7.8297295111931203E-2</v>
      </c>
      <c r="N359">
        <v>2.7279753326248702E-2</v>
      </c>
      <c r="O359">
        <v>7.0750758212605902E-2</v>
      </c>
      <c r="P359">
        <v>-7.1726176016070897E-3</v>
      </c>
      <c r="Q359">
        <v>5.87822929332002</v>
      </c>
      <c r="R359">
        <f>Table_nydc_frldevdb01_flc_fx_carry_view[[#This Row],[atmf]]/(Table_nydc_frldevdb01_flc_fx_carry_view[[#This Row],[atmf_cost_orig]]+1)</f>
        <v>4.9455518636047007</v>
      </c>
      <c r="S359">
        <f>Table_nydc_frldevdb01_flc_fx_carry_view[[#This Row],[num_rate]]-Table_nydc_frldevdb01_flc_fx_carry_view[[#This Row],[asset_rate]]</f>
        <v>-7.7923375814212992E-2</v>
      </c>
      <c r="T3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0.69112662434642536</v>
      </c>
      <c r="U359" s="95">
        <f>Table_nydc_frldevdb01_flc_fx_carry_view[[#This Row],[atmf_cost_final]]/Table_nydc_frldevdb01_flc_fx_carry_view[[#This Row],[atmf_cost_orig]]</f>
        <v>0.34841246159590156</v>
      </c>
    </row>
    <row r="360" spans="1:21" x14ac:dyDescent="0.25">
      <c r="A360" t="s">
        <v>99</v>
      </c>
      <c r="B360" t="s">
        <v>104</v>
      </c>
      <c r="C360" t="s">
        <v>6</v>
      </c>
      <c r="D360" t="s">
        <v>6</v>
      </c>
      <c r="E360">
        <v>3.5319422421276001</v>
      </c>
      <c r="F360">
        <v>3.4747347744756101</v>
      </c>
      <c r="G360">
        <v>6.7655520178936501E-2</v>
      </c>
      <c r="H360">
        <v>6.6805029316908293E-2</v>
      </c>
      <c r="I360">
        <v>7.5125098903232296E-2</v>
      </c>
      <c r="J360">
        <v>7.6066983344351399E-2</v>
      </c>
      <c r="K360">
        <v>3.5725209372115201E-2</v>
      </c>
      <c r="L360">
        <v>1.56837697143582E-3</v>
      </c>
      <c r="M360">
        <v>2.6276625072143199E-2</v>
      </c>
      <c r="N360">
        <v>1.79146453088059E-8</v>
      </c>
      <c r="O360">
        <v>1.3984754401408894E-2</v>
      </c>
      <c r="P360">
        <v>-2.560677412137502E-3</v>
      </c>
      <c r="Q360">
        <v>3.5078792674482187</v>
      </c>
      <c r="R360">
        <f>Table_nydc_frldevdb01_flc_fx_carry_view[[#This Row],[atmf]]/(Table_nydc_frldevdb01_flc_fx_carry_view[[#This Row],[atmf_cost_orig]]+1)</f>
        <v>3.3857682125726583</v>
      </c>
      <c r="S360">
        <f>Table_nydc_frldevdb01_flc_fx_carry_view[[#This Row],[num_rate]]-Table_nydc_frldevdb01_flc_fx_carry_view[[#This Row],[asset_rate]]</f>
        <v>-1.6545431813546396E-2</v>
      </c>
      <c r="T3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0.16598878805528131</v>
      </c>
      <c r="U360" s="95">
        <f>Table_nydc_frldevdb01_flc_fx_carry_view[[#This Row],[atmf_cost_final]]/Table_nydc_frldevdb01_flc_fx_carry_view[[#This Row],[atmf_cost_orig]]</f>
        <v>6.8177116580309479E-7</v>
      </c>
    </row>
    <row r="361" spans="1:21" x14ac:dyDescent="0.25">
      <c r="A361" t="s">
        <v>99</v>
      </c>
      <c r="B361" t="s">
        <v>104</v>
      </c>
      <c r="C361" t="s">
        <v>67</v>
      </c>
      <c r="D361" t="s">
        <v>6</v>
      </c>
      <c r="E361">
        <v>3.5319422421276001</v>
      </c>
      <c r="F361">
        <v>3.4049740000000002</v>
      </c>
      <c r="G361">
        <v>7.2037241047602105E-2</v>
      </c>
      <c r="H361">
        <v>7.0127966418838797E-2</v>
      </c>
      <c r="I361">
        <v>6.7655520178936501E-2</v>
      </c>
      <c r="J361">
        <v>6.6970314688024099E-2</v>
      </c>
      <c r="K361">
        <v>6.07679724716731E-2</v>
      </c>
      <c r="L361">
        <v>3.5725209372115201E-2</v>
      </c>
      <c r="M361">
        <v>3.8350084410925099E-2</v>
      </c>
      <c r="N361">
        <v>1.7364396335938701E-2</v>
      </c>
      <c r="O361">
        <v>1.5536242348749507E-2</v>
      </c>
      <c r="P361">
        <v>-2.9957005579915874E-3</v>
      </c>
      <c r="Q361">
        <v>3.4830567769345486</v>
      </c>
      <c r="R361">
        <f>Table_nydc_frldevdb01_flc_fx_carry_view[[#This Row],[atmf]]/(Table_nydc_frldevdb01_flc_fx_carry_view[[#This Row],[atmf_cost_orig]]+1)</f>
        <v>3.2792157973692504</v>
      </c>
      <c r="S361">
        <f>Table_nydc_frldevdb01_flc_fx_carry_view[[#This Row],[num_rate]]-Table_nydc_frldevdb01_flc_fx_carry_view[[#This Row],[asset_rate]]</f>
        <v>-1.8531942906741095E-2</v>
      </c>
      <c r="T3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0.81902510113452087</v>
      </c>
      <c r="U361" s="95">
        <f>Table_nydc_frldevdb01_flc_fx_carry_view[[#This Row],[atmf_cost_final]]/Table_nydc_frldevdb01_flc_fx_carry_view[[#This Row],[atmf_cost_orig]]</f>
        <v>0.45278639154681927</v>
      </c>
    </row>
    <row r="362" spans="1:21" x14ac:dyDescent="0.25">
      <c r="A362" t="s">
        <v>99</v>
      </c>
      <c r="B362" t="s">
        <v>105</v>
      </c>
      <c r="C362" t="s">
        <v>6</v>
      </c>
      <c r="D362" t="s">
        <v>6</v>
      </c>
      <c r="E362">
        <v>35.768099158586601</v>
      </c>
      <c r="F362">
        <v>33.490139502063798</v>
      </c>
      <c r="G362">
        <v>0.14398837437557899</v>
      </c>
      <c r="H362">
        <v>0.159986592816206</v>
      </c>
      <c r="I362">
        <v>8.3411011228968907E-2</v>
      </c>
      <c r="J362">
        <v>0.160867777777778</v>
      </c>
      <c r="K362">
        <v>9.3655813028661605E-2</v>
      </c>
      <c r="L362">
        <v>1.7407901283227E-3</v>
      </c>
      <c r="M362">
        <v>6.0052726130629799E-2</v>
      </c>
      <c r="N362">
        <v>1.9854277293876299E-16</v>
      </c>
      <c r="O362">
        <v>6.1335120974144841E-2</v>
      </c>
      <c r="P362">
        <v>-6.4701156025264162E-3</v>
      </c>
      <c r="Q362">
        <v>34.654642464208834</v>
      </c>
      <c r="R362">
        <f>Table_nydc_frldevdb01_flc_fx_carry_view[[#This Row],[atmf]]/(Table_nydc_frldevdb01_flc_fx_carry_view[[#This Row],[atmf_cost_orig]]+1)</f>
        <v>31.592899745947943</v>
      </c>
      <c r="S362">
        <f>Table_nydc_frldevdb01_flc_fx_carry_view[[#This Row],[num_rate]]-Table_nydc_frldevdb01_flc_fx_carry_view[[#This Row],[asset_rate]]</f>
        <v>-6.7805236576671257E-2</v>
      </c>
      <c r="T3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5.180447063107356E-2</v>
      </c>
      <c r="U362" s="95">
        <f>Table_nydc_frldevdb01_flc_fx_carry_view[[#This Row],[atmf_cost_final]]/Table_nydc_frldevdb01_flc_fx_carry_view[[#This Row],[atmf_cost_orig]]</f>
        <v>3.3061408820455956E-15</v>
      </c>
    </row>
    <row r="363" spans="1:21" x14ac:dyDescent="0.25">
      <c r="A363" t="s">
        <v>99</v>
      </c>
      <c r="B363" t="s">
        <v>105</v>
      </c>
      <c r="C363" t="s">
        <v>67</v>
      </c>
      <c r="D363" t="s">
        <v>6</v>
      </c>
      <c r="E363">
        <v>35.768099158586601</v>
      </c>
      <c r="F363">
        <v>30.966119060703601</v>
      </c>
      <c r="G363">
        <v>0.141903928892747</v>
      </c>
      <c r="H363">
        <v>0.17499269198952799</v>
      </c>
      <c r="I363">
        <v>0.14398837437557899</v>
      </c>
      <c r="J363">
        <v>0.180395159467688</v>
      </c>
      <c r="K363">
        <v>0.162286827241193</v>
      </c>
      <c r="L363">
        <v>9.3655813028661605E-2</v>
      </c>
      <c r="M363">
        <v>8.6454462050070305E-2</v>
      </c>
      <c r="N363">
        <v>3.5679674703089796E-2</v>
      </c>
      <c r="O363">
        <v>6.9098496033960233E-2</v>
      </c>
      <c r="P363">
        <v>-7.1726176016070897E-3</v>
      </c>
      <c r="Q363">
        <v>33.507036920966783</v>
      </c>
      <c r="R363">
        <f>Table_nydc_frldevdb01_flc_fx_carry_view[[#This Row],[atmf]]/(Table_nydc_frldevdb01_flc_fx_carry_view[[#This Row],[atmf_cost_orig]]+1)</f>
        <v>28.501994462126383</v>
      </c>
      <c r="S363">
        <f>Table_nydc_frldevdb01_flc_fx_carry_view[[#This Row],[num_rate]]-Table_nydc_frldevdb01_flc_fx_carry_view[[#This Row],[asset_rate]]</f>
        <v>-7.6271113635567322E-2</v>
      </c>
      <c r="T3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0.76453026592870632</v>
      </c>
      <c r="U363" s="95">
        <f>Table_nydc_frldevdb01_flc_fx_carry_view[[#This Row],[atmf_cost_final]]/Table_nydc_frldevdb01_flc_fx_carry_view[[#This Row],[atmf_cost_orig]]</f>
        <v>0.41269905401095236</v>
      </c>
    </row>
    <row r="364" spans="1:21" x14ac:dyDescent="0.25">
      <c r="A364" t="s">
        <v>99</v>
      </c>
      <c r="B364" t="s">
        <v>106</v>
      </c>
      <c r="C364" t="s">
        <v>6</v>
      </c>
      <c r="D364" t="s">
        <v>6</v>
      </c>
      <c r="E364">
        <v>7.8358585292355603</v>
      </c>
      <c r="F364">
        <v>8.1891444398281408</v>
      </c>
      <c r="G364">
        <v>7.5163150530773506E-2</v>
      </c>
      <c r="H364">
        <v>7.6983652377275599E-2</v>
      </c>
      <c r="I364">
        <v>8.5998490161859106E-2</v>
      </c>
      <c r="J364">
        <v>9.3201106788123295E-2</v>
      </c>
      <c r="K364">
        <v>1.2975563564978599E-2</v>
      </c>
      <c r="L364">
        <v>4.7520315864874197E-3</v>
      </c>
      <c r="M364">
        <v>3.1211681503773202E-2</v>
      </c>
      <c r="N364">
        <v>4.50950068530468E-2</v>
      </c>
      <c r="O364">
        <v>-8.0314468408902804E-3</v>
      </c>
      <c r="P364">
        <v>3.6622691644696115E-2</v>
      </c>
      <c r="Q364">
        <v>8.0424808112339843</v>
      </c>
      <c r="R364">
        <f>Table_nydc_frldevdb01_flc_fx_carry_view[[#This Row],[atmf]]/(Table_nydc_frldevdb01_flc_fx_carry_view[[#This Row],[atmf_cost_orig]]+1)</f>
        <v>7.9412836246058136</v>
      </c>
      <c r="S364">
        <f>Table_nydc_frldevdb01_flc_fx_carry_view[[#This Row],[num_rate]]-Table_nydc_frldevdb01_flc_fx_carry_view[[#This Row],[asset_rate]]</f>
        <v>4.4654138485586393E-2</v>
      </c>
      <c r="T3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2.2122567644035556</v>
      </c>
      <c r="U364" s="95">
        <f>Table_nydc_frldevdb01_flc_fx_carry_view[[#This Row],[atmf_cost_final]]/Table_nydc_frldevdb01_flc_fx_carry_view[[#This Row],[atmf_cost_orig]]</f>
        <v>1.4448118358376569</v>
      </c>
    </row>
    <row r="365" spans="1:21" x14ac:dyDescent="0.25">
      <c r="A365" t="s">
        <v>99</v>
      </c>
      <c r="B365" t="s">
        <v>106</v>
      </c>
      <c r="C365" t="s">
        <v>67</v>
      </c>
      <c r="D365" t="s">
        <v>6</v>
      </c>
      <c r="E365">
        <v>7.8358585292355603</v>
      </c>
      <c r="F365">
        <v>8.56539794611761</v>
      </c>
      <c r="G365">
        <v>8.6006430708495299E-2</v>
      </c>
      <c r="H365">
        <v>8.7388539080903604E-2</v>
      </c>
      <c r="I365">
        <v>7.5163150530773506E-2</v>
      </c>
      <c r="J365">
        <v>8.2896069310685397E-2</v>
      </c>
      <c r="K365">
        <v>1.6068749013483402E-2</v>
      </c>
      <c r="L365">
        <v>1.2975563564978599E-2</v>
      </c>
      <c r="M365">
        <v>5.0173578887354804E-2</v>
      </c>
      <c r="N365">
        <v>6.2388316564963006E-2</v>
      </c>
      <c r="O365">
        <v>-7.5841386524413698E-3</v>
      </c>
      <c r="P365">
        <v>3.8357494577231616E-2</v>
      </c>
      <c r="Q365">
        <v>8.2829106863008484</v>
      </c>
      <c r="R365">
        <f>Table_nydc_frldevdb01_flc_fx_carry_view[[#This Row],[atmf]]/(Table_nydc_frldevdb01_flc_fx_carry_view[[#This Row],[atmf_cost_orig]]+1)</f>
        <v>8.1561735300868428</v>
      </c>
      <c r="S365">
        <f>Table_nydc_frldevdb01_flc_fx_carry_view[[#This Row],[num_rate]]-Table_nydc_frldevdb01_flc_fx_carry_view[[#This Row],[asset_rate]]</f>
        <v>4.5941633229672985E-2</v>
      </c>
      <c r="T3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1.4488491273149791</v>
      </c>
      <c r="U365" s="95">
        <f>Table_nydc_frldevdb01_flc_fx_carry_view[[#This Row],[atmf_cost_final]]/Table_nydc_frldevdb01_flc_fx_carry_view[[#This Row],[atmf_cost_orig]]</f>
        <v>1.2434495993405539</v>
      </c>
    </row>
    <row r="366" spans="1:21" x14ac:dyDescent="0.25">
      <c r="A366" t="s">
        <v>99</v>
      </c>
      <c r="B366" t="s">
        <v>5</v>
      </c>
      <c r="C366" t="s">
        <v>67</v>
      </c>
      <c r="D366" t="s">
        <v>67</v>
      </c>
      <c r="E366">
        <v>3.5886566029496798</v>
      </c>
      <c r="F366">
        <v>4.3337893360330497</v>
      </c>
      <c r="G366">
        <v>0.13087530364481001</v>
      </c>
      <c r="H366">
        <v>0.145332142915616</v>
      </c>
      <c r="I366">
        <v>0.11331872877396799</v>
      </c>
      <c r="J366">
        <v>0.142654780092593</v>
      </c>
      <c r="K366">
        <v>1.30792643747279E-2</v>
      </c>
      <c r="L366">
        <v>2.36611965467733E-3</v>
      </c>
      <c r="M366">
        <v>7.9380342774768797E-2</v>
      </c>
      <c r="N366">
        <v>0.20762218222892598</v>
      </c>
      <c r="O366">
        <v>1.5536242348749507E-2</v>
      </c>
      <c r="P366">
        <v>0.1227937919638874</v>
      </c>
      <c r="Q366">
        <v>4.0643205036759378</v>
      </c>
      <c r="R366">
        <f>Table_nydc_frldevdb01_flc_fx_carry_view[[#This Row],[atmf]]/(Table_nydc_frldevdb01_flc_fx_carry_view[[#This Row],[atmf_cost_orig]]+1)</f>
        <v>4.0150715779130781</v>
      </c>
      <c r="S366">
        <f>Table_nydc_frldevdb01_flc_fx_carry_view[[#This Row],[num_rate]]-Table_nydc_frldevdb01_flc_fx_carry_view[[#This Row],[asset_rate]]</f>
        <v>0.10725754961513789</v>
      </c>
      <c r="T3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3.0958178588860181</v>
      </c>
      <c r="U366" s="95">
        <f>Table_nydc_frldevdb01_flc_fx_carry_view[[#This Row],[atmf_cost_final]]/Table_nydc_frldevdb01_flc_fx_carry_view[[#This Row],[atmf_cost_orig]]</f>
        <v>2.6155364788235596</v>
      </c>
    </row>
    <row r="367" spans="1:21" x14ac:dyDescent="0.25">
      <c r="A367" t="s">
        <v>99</v>
      </c>
      <c r="B367" t="s">
        <v>4</v>
      </c>
      <c r="C367" t="s">
        <v>67</v>
      </c>
      <c r="D367" t="s">
        <v>67</v>
      </c>
      <c r="E367">
        <v>4.2174159264851303</v>
      </c>
      <c r="F367">
        <v>5.3352249760358701</v>
      </c>
      <c r="G367">
        <v>0.13394012711810099</v>
      </c>
      <c r="H367">
        <v>0.14558658861238999</v>
      </c>
      <c r="I367">
        <v>0.108471102463226</v>
      </c>
      <c r="J367">
        <v>0.136309074074074</v>
      </c>
      <c r="K367">
        <v>8.7846716590899501E-3</v>
      </c>
      <c r="L367">
        <v>2.26518271776786E-3</v>
      </c>
      <c r="M367">
        <v>8.3263470771205397E-2</v>
      </c>
      <c r="N367">
        <v>0.26506190965070697</v>
      </c>
      <c r="O367">
        <v>-7.5867820062763269E-3</v>
      </c>
      <c r="P367">
        <v>0.1227937919638874</v>
      </c>
      <c r="Q367">
        <v>4.9654073960738723</v>
      </c>
      <c r="R367">
        <f>Table_nydc_frldevdb01_flc_fx_carry_view[[#This Row],[atmf]]/(Table_nydc_frldevdb01_flc_fx_carry_view[[#This Row],[atmf_cost_orig]]+1)</f>
        <v>4.9251406698294504</v>
      </c>
      <c r="S367">
        <f>Table_nydc_frldevdb01_flc_fx_carry_view[[#This Row],[num_rate]]-Table_nydc_frldevdb01_flc_fx_carry_view[[#This Row],[asset_rate]]</f>
        <v>0.13038057397016373</v>
      </c>
      <c r="T3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3.5284769634556317</v>
      </c>
      <c r="U367" s="95">
        <f>Table_nydc_frldevdb01_flc_fx_carry_view[[#This Row],[atmf_cost_final]]/Table_nydc_frldevdb01_flc_fx_carry_view[[#This Row],[atmf_cost_orig]]</f>
        <v>3.1834117314068542</v>
      </c>
    </row>
    <row r="368" spans="1:21" x14ac:dyDescent="0.25">
      <c r="A368" t="s">
        <v>99</v>
      </c>
      <c r="B368" t="s">
        <v>17</v>
      </c>
      <c r="C368" t="s">
        <v>67</v>
      </c>
      <c r="D368" t="s">
        <v>67</v>
      </c>
      <c r="E368">
        <v>1.17486142142942</v>
      </c>
      <c r="F368">
        <v>1.23017013356655</v>
      </c>
      <c r="G368">
        <v>8.1578609925909804E-2</v>
      </c>
      <c r="H368">
        <v>8.02599939729466E-2</v>
      </c>
      <c r="I368">
        <v>7.5698141577583797E-2</v>
      </c>
      <c r="J368">
        <v>8.4448263888888903E-2</v>
      </c>
      <c r="K368">
        <v>2.6412247935539399E-2</v>
      </c>
      <c r="L368">
        <v>1.5807919005198601E-3</v>
      </c>
      <c r="M368">
        <v>4.5958487636068697E-2</v>
      </c>
      <c r="N368">
        <v>4.7079629652370503E-2</v>
      </c>
      <c r="O368">
        <v>-7.5867820062763269E-3</v>
      </c>
      <c r="P368">
        <v>1.5536242348749507E-2</v>
      </c>
      <c r="Q368">
        <v>1.2065859160324961</v>
      </c>
      <c r="R368">
        <f>Table_nydc_frldevdb01_flc_fx_carry_view[[#This Row],[atmf]]/(Table_nydc_frldevdb01_flc_fx_carry_view[[#This Row],[atmf_cost_orig]]+1)</f>
        <v>1.1761175497000946</v>
      </c>
      <c r="S368">
        <f>Table_nydc_frldevdb01_flc_fx_carry_view[[#This Row],[num_rate]]-Table_nydc_frldevdb01_flc_fx_carry_view[[#This Row],[asset_rate]]</f>
        <v>2.3123024355025834E-2</v>
      </c>
      <c r="T3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2.3277540053199375</v>
      </c>
      <c r="U368" s="95">
        <f>Table_nydc_frldevdb01_flc_fx_carry_view[[#This Row],[atmf_cost_final]]/Table_nydc_frldevdb01_flc_fx_carry_view[[#This Row],[atmf_cost_orig]]</f>
        <v>1.0243946673175974</v>
      </c>
    </row>
    <row r="369" spans="1:21" x14ac:dyDescent="0.25">
      <c r="A369" t="s">
        <v>99</v>
      </c>
      <c r="B369" t="s">
        <v>21</v>
      </c>
      <c r="C369" t="s">
        <v>67</v>
      </c>
      <c r="D369" t="s">
        <v>67</v>
      </c>
      <c r="E369">
        <v>1.3237438555918299</v>
      </c>
      <c r="F369">
        <v>1.35220541462196</v>
      </c>
      <c r="G369">
        <v>9.3337915418158196E-2</v>
      </c>
      <c r="H369">
        <v>9.1844453337672993E-2</v>
      </c>
      <c r="I369">
        <v>0.10124918502234</v>
      </c>
      <c r="J369">
        <v>0.107967663703321</v>
      </c>
      <c r="K369">
        <v>4.1822101312901497E-2</v>
      </c>
      <c r="L369">
        <v>2.1142475967473599E-3</v>
      </c>
      <c r="M369">
        <v>5.1295899101697302E-2</v>
      </c>
      <c r="N369">
        <v>2.1500977135069398E-2</v>
      </c>
      <c r="O369">
        <v>4.6956623931462271E-3</v>
      </c>
      <c r="P369">
        <v>1.5536242348749507E-2</v>
      </c>
      <c r="Q369">
        <v>1.3395151192471775</v>
      </c>
      <c r="R369">
        <f>Table_nydc_frldevdb01_flc_fx_carry_view[[#This Row],[atmf]]/(Table_nydc_frldevdb01_flc_fx_carry_view[[#This Row],[atmf_cost_orig]]+1)</f>
        <v>1.286227232292432</v>
      </c>
      <c r="S369">
        <f>Table_nydc_frldevdb01_flc_fx_carry_view[[#This Row],[num_rate]]-Table_nydc_frldevdb01_flc_fx_carry_view[[#This Row],[asset_rate]]</f>
        <v>1.084057995560328E-2</v>
      </c>
      <c r="T3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2.0463524734768743</v>
      </c>
      <c r="U369" s="95">
        <f>Table_nydc_frldevdb01_flc_fx_carry_view[[#This Row],[atmf_cost_final]]/Table_nydc_frldevdb01_flc_fx_carry_view[[#This Row],[atmf_cost_orig]]</f>
        <v>0.41915586843389518</v>
      </c>
    </row>
    <row r="370" spans="1:21" x14ac:dyDescent="0.25">
      <c r="A370" t="s">
        <v>99</v>
      </c>
      <c r="B370" t="s">
        <v>20</v>
      </c>
      <c r="C370" t="s">
        <v>67</v>
      </c>
      <c r="D370" t="s">
        <v>67</v>
      </c>
      <c r="E370">
        <v>3.1607809853294402</v>
      </c>
      <c r="F370">
        <v>3.4895909999999999</v>
      </c>
      <c r="G370">
        <v>0.129481427735262</v>
      </c>
      <c r="H370">
        <v>0.14206781807343299</v>
      </c>
      <c r="I370">
        <v>0.12541831706149201</v>
      </c>
      <c r="J370">
        <v>0.15853719907407399</v>
      </c>
      <c r="K370">
        <v>3.1296053323704297E-2</v>
      </c>
      <c r="L370">
        <v>2.61867644144272E-3</v>
      </c>
      <c r="M370">
        <v>7.7592327713915304E-2</v>
      </c>
      <c r="N370">
        <v>0.104018036373802</v>
      </c>
      <c r="O370">
        <v>1.5536242348749507E-2</v>
      </c>
      <c r="P370">
        <v>6.9098496033960233E-2</v>
      </c>
      <c r="Q370">
        <v>3.3351843884121237</v>
      </c>
      <c r="R370">
        <f>Table_nydc_frldevdb01_flc_fx_carry_view[[#This Row],[atmf]]/(Table_nydc_frldevdb01_flc_fx_carry_view[[#This Row],[atmf_cost_orig]]+1)</f>
        <v>3.2383220539469493</v>
      </c>
      <c r="S370">
        <f>Table_nydc_frldevdb01_flc_fx_carry_view[[#This Row],[num_rate]]-Table_nydc_frldevdb01_flc_fx_carry_view[[#This Row],[asset_rate]]</f>
        <v>5.3562253685210726E-2</v>
      </c>
      <c r="T3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2.1902272108919285</v>
      </c>
      <c r="U370" s="95">
        <f>Table_nydc_frldevdb01_flc_fx_carry_view[[#This Row],[atmf_cost_final]]/Table_nydc_frldevdb01_flc_fx_carry_view[[#This Row],[atmf_cost_orig]]</f>
        <v>1.3405711548868451</v>
      </c>
    </row>
    <row r="371" spans="1:21" x14ac:dyDescent="0.25">
      <c r="A371" t="s">
        <v>99</v>
      </c>
      <c r="B371" t="s">
        <v>7</v>
      </c>
      <c r="C371" t="s">
        <v>67</v>
      </c>
      <c r="D371" t="s">
        <v>67</v>
      </c>
      <c r="E371">
        <v>65.520338048655105</v>
      </c>
      <c r="F371">
        <v>70.940808117362806</v>
      </c>
      <c r="G371">
        <v>7.2119032854882595E-2</v>
      </c>
      <c r="H371">
        <v>7.5069956514486197E-2</v>
      </c>
      <c r="I371">
        <v>6.0489645725194101E-2</v>
      </c>
      <c r="J371">
        <v>8.0596226851851901E-2</v>
      </c>
      <c r="K371">
        <v>1.1837735239840901E-2</v>
      </c>
      <c r="L371">
        <v>1.26299756042514E-3</v>
      </c>
      <c r="M371">
        <v>4.1048242250578203E-2</v>
      </c>
      <c r="N371">
        <v>8.2721583572547996E-2</v>
      </c>
      <c r="O371">
        <v>1.5536242348749507E-2</v>
      </c>
      <c r="P371">
        <v>5.8410685942035578E-2</v>
      </c>
      <c r="Q371">
        <v>68.927403708114994</v>
      </c>
      <c r="R371">
        <f>Table_nydc_frldevdb01_flc_fx_carry_view[[#This Row],[atmf]]/(Table_nydc_frldevdb01_flc_fx_carry_view[[#This Row],[atmf_cost_orig]]+1)</f>
        <v>68.143631810952613</v>
      </c>
      <c r="S371">
        <f>Table_nydc_frldevdb01_flc_fx_carry_view[[#This Row],[num_rate]]-Table_nydc_frldevdb01_flc_fx_carry_view[[#This Row],[asset_rate]]</f>
        <v>4.2874443593286071E-2</v>
      </c>
      <c r="T3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2.7886741569456501</v>
      </c>
      <c r="U371" s="95">
        <f>Table_nydc_frldevdb01_flc_fx_carry_view[[#This Row],[atmf_cost_final]]/Table_nydc_frldevdb01_flc_fx_carry_view[[#This Row],[atmf_cost_orig]]</f>
        <v>2.0152284004653764</v>
      </c>
    </row>
    <row r="372" spans="1:21" x14ac:dyDescent="0.25">
      <c r="A372" t="s">
        <v>99</v>
      </c>
      <c r="B372" t="s">
        <v>19</v>
      </c>
      <c r="C372" t="s">
        <v>67</v>
      </c>
      <c r="D372" t="s">
        <v>67</v>
      </c>
      <c r="E372">
        <v>13.7430274587095</v>
      </c>
      <c r="F372">
        <v>15.3032320776889</v>
      </c>
      <c r="G372">
        <v>0.166928540154752</v>
      </c>
      <c r="H372">
        <v>0.17687330976327301</v>
      </c>
      <c r="I372">
        <v>0.16525479185446201</v>
      </c>
      <c r="J372">
        <v>0.19221525462962999</v>
      </c>
      <c r="K372">
        <v>4.5803918022284E-2</v>
      </c>
      <c r="L372">
        <v>3.4504390457249299E-3</v>
      </c>
      <c r="M372">
        <v>9.6512664689894098E-2</v>
      </c>
      <c r="N372">
        <v>0.11351602202816601</v>
      </c>
      <c r="O372">
        <v>1.5536242348749507E-2</v>
      </c>
      <c r="P372">
        <v>7.4020863884419197E-2</v>
      </c>
      <c r="Q372">
        <v>14.564675630829264</v>
      </c>
      <c r="R372">
        <f>Table_nydc_frldevdb01_flc_fx_carry_view[[#This Row],[atmf]]/(Table_nydc_frldevdb01_flc_fx_carry_view[[#This Row],[atmf_cost_orig]]+1)</f>
        <v>13.956274806927855</v>
      </c>
      <c r="S372">
        <f>Table_nydc_frldevdb01_flc_fx_carry_view[[#This Row],[num_rate]]-Table_nydc_frldevdb01_flc_fx_carry_view[[#This Row],[asset_rate]]</f>
        <v>5.848462153566969E-2</v>
      </c>
      <c r="T3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2.1705443383152043</v>
      </c>
      <c r="U372" s="95">
        <f>Table_nydc_frldevdb01_flc_fx_carry_view[[#This Row],[atmf_cost_final]]/Table_nydc_frldevdb01_flc_fx_carry_view[[#This Row],[atmf_cost_orig]]</f>
        <v>1.1761774725929035</v>
      </c>
    </row>
    <row r="373" spans="1:21" x14ac:dyDescent="0.25">
      <c r="A373" t="s">
        <v>99</v>
      </c>
      <c r="B373" t="s">
        <v>13</v>
      </c>
      <c r="C373" t="s">
        <v>67</v>
      </c>
      <c r="D373" t="s">
        <v>67</v>
      </c>
      <c r="E373">
        <v>6.6672000000000002</v>
      </c>
      <c r="F373">
        <v>6.9623080747637003</v>
      </c>
      <c r="G373">
        <v>5.6840476249814899E-2</v>
      </c>
      <c r="H373">
        <v>5.8390732421839099E-2</v>
      </c>
      <c r="I373">
        <v>6.3491035129895207E-2</v>
      </c>
      <c r="J373">
        <v>6.8076477109678804E-2</v>
      </c>
      <c r="K373">
        <v>1.4276323800734899E-2</v>
      </c>
      <c r="L373">
        <v>3.2466727929447901E-3</v>
      </c>
      <c r="M373">
        <v>3.2040022138807703E-2</v>
      </c>
      <c r="N373">
        <v>4.4251262908274996E-2</v>
      </c>
      <c r="O373">
        <v>1.5536242348749507E-2</v>
      </c>
      <c r="P373">
        <v>3.8343622817631484E-2</v>
      </c>
      <c r="Q373">
        <v>6.8407903387914066</v>
      </c>
      <c r="R373">
        <f>Table_nydc_frldevdb01_flc_fx_carry_view[[#This Row],[atmf]]/(Table_nydc_frldevdb01_flc_fx_carry_view[[#This Row],[atmf_cost_orig]]+1)</f>
        <v>6.7461609292389255</v>
      </c>
      <c r="S373">
        <f>Table_nydc_frldevdb01_flc_fx_carry_view[[#This Row],[num_rate]]-Table_nydc_frldevdb01_flc_fx_carry_view[[#This Row],[asset_rate]]</f>
        <v>2.2807380468881977E-2</v>
      </c>
      <c r="T3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2.3083363236047174</v>
      </c>
      <c r="U373" s="95">
        <f>Table_nydc_frldevdb01_flc_fx_carry_view[[#This Row],[atmf_cost_final]]/Table_nydc_frldevdb01_flc_fx_carry_view[[#This Row],[atmf_cost_orig]]</f>
        <v>1.3811246046137005</v>
      </c>
    </row>
    <row r="374" spans="1:21" x14ac:dyDescent="0.25">
      <c r="A374" t="s">
        <v>99</v>
      </c>
      <c r="B374" t="s">
        <v>16</v>
      </c>
      <c r="C374" t="s">
        <v>67</v>
      </c>
      <c r="D374" t="s">
        <v>67</v>
      </c>
      <c r="E374">
        <v>18.303669527901199</v>
      </c>
      <c r="F374">
        <v>20.263200000000001</v>
      </c>
      <c r="G374">
        <v>0.123138609831225</v>
      </c>
      <c r="H374">
        <v>0.13364789573885399</v>
      </c>
      <c r="I374">
        <v>9.9337091623618895E-2</v>
      </c>
      <c r="J374">
        <v>0.11952277777777801</v>
      </c>
      <c r="K374">
        <v>2.77243054236735E-2</v>
      </c>
      <c r="L374">
        <v>2.07411390745992E-3</v>
      </c>
      <c r="M374">
        <v>7.3007773982447802E-2</v>
      </c>
      <c r="N374">
        <v>0.107046352566356</v>
      </c>
      <c r="O374">
        <v>1.5536242348749507E-2</v>
      </c>
      <c r="P374">
        <v>7.0750758212605902E-2</v>
      </c>
      <c r="Q374">
        <v>19.385363501384639</v>
      </c>
      <c r="R374">
        <f>Table_nydc_frldevdb01_flc_fx_carry_view[[#This Row],[atmf]]/(Table_nydc_frldevdb01_flc_fx_carry_view[[#This Row],[atmf_cost_orig]]+1)</f>
        <v>18.884485733773879</v>
      </c>
      <c r="S374">
        <f>Table_nydc_frldevdb01_flc_fx_carry_view[[#This Row],[num_rate]]-Table_nydc_frldevdb01_flc_fx_carry_view[[#This Row],[asset_rate]]</f>
        <v>5.5214515863856395E-2</v>
      </c>
      <c r="T3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2.3181139166194957</v>
      </c>
      <c r="U374" s="95">
        <f>Table_nydc_frldevdb01_flc_fx_carry_view[[#This Row],[atmf_cost_final]]/Table_nydc_frldevdb01_flc_fx_carry_view[[#This Row],[atmf_cost_orig]]</f>
        <v>1.4662322479807643</v>
      </c>
    </row>
    <row r="375" spans="1:21" x14ac:dyDescent="0.25">
      <c r="A375" t="s">
        <v>99</v>
      </c>
      <c r="B375" t="s">
        <v>22</v>
      </c>
      <c r="C375" t="s">
        <v>67</v>
      </c>
      <c r="D375" t="s">
        <v>67</v>
      </c>
      <c r="E375">
        <v>637.27428340200004</v>
      </c>
      <c r="F375">
        <v>653.05999999999995</v>
      </c>
      <c r="G375">
        <v>9.3586825470379303E-2</v>
      </c>
      <c r="H375">
        <v>9.6156747555929303E-2</v>
      </c>
      <c r="I375">
        <v>8.3399036467162402E-2</v>
      </c>
      <c r="J375">
        <v>9.9075848876341396E-2</v>
      </c>
      <c r="K375">
        <v>3.9684572526054604E-2</v>
      </c>
      <c r="L375">
        <v>1.74133504503418E-3</v>
      </c>
      <c r="M375">
        <v>5.2565194484691102E-2</v>
      </c>
      <c r="N375">
        <v>2.4768285686210402E-2</v>
      </c>
      <c r="O375">
        <v>1.5536242348749507E-2</v>
      </c>
      <c r="P375">
        <v>2.8262220163083995E-2</v>
      </c>
      <c r="Q375">
        <v>644.75515262317776</v>
      </c>
      <c r="R375">
        <f>Table_nydc_frldevdb01_flc_fx_carry_view[[#This Row],[atmf]]/(Table_nydc_frldevdb01_flc_fx_carry_view[[#This Row],[atmf_cost_orig]]+1)</f>
        <v>620.44612858372295</v>
      </c>
      <c r="S375">
        <f>Table_nydc_frldevdb01_flc_fx_carry_view[[#This Row],[num_rate]]-Table_nydc_frldevdb01_flc_fx_carry_view[[#This Row],[asset_rate]]</f>
        <v>1.2725977814334488E-2</v>
      </c>
      <c r="T3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1.7877204000802598</v>
      </c>
      <c r="U375" s="95">
        <f>Table_nydc_frldevdb01_flc_fx_carry_view[[#This Row],[atmf_cost_final]]/Table_nydc_frldevdb01_flc_fx_carry_view[[#This Row],[atmf_cost_orig]]</f>
        <v>0.47119174444268114</v>
      </c>
    </row>
    <row r="376" spans="1:21" x14ac:dyDescent="0.25">
      <c r="A376" t="s">
        <v>99</v>
      </c>
      <c r="B376" t="s">
        <v>15</v>
      </c>
      <c r="C376" t="s">
        <v>67</v>
      </c>
      <c r="D376" t="s">
        <v>67</v>
      </c>
      <c r="E376">
        <v>58.140251487744102</v>
      </c>
      <c r="F376">
        <v>64.4619</v>
      </c>
      <c r="G376">
        <v>0.129806038055855</v>
      </c>
      <c r="H376">
        <v>0.13991614842606401</v>
      </c>
      <c r="I376">
        <v>0.111426071851492</v>
      </c>
      <c r="J376">
        <v>0.12864446759259299</v>
      </c>
      <c r="K376">
        <v>3.0237593006422099E-2</v>
      </c>
      <c r="L376">
        <v>2.3265257144457199E-3</v>
      </c>
      <c r="M376">
        <v>7.6421021948732695E-2</v>
      </c>
      <c r="N376">
        <v>0.108720504167218</v>
      </c>
      <c r="O376">
        <v>1.5536242348749507E-2</v>
      </c>
      <c r="P376">
        <v>7.1609535421688464E-2</v>
      </c>
      <c r="Q376">
        <v>61.616250283347398</v>
      </c>
      <c r="R376">
        <f>Table_nydc_frldevdb01_flc_fx_carry_view[[#This Row],[atmf]]/(Table_nydc_frldevdb01_flc_fx_carry_view[[#This Row],[atmf_cost_orig]]+1)</f>
        <v>59.885396778390088</v>
      </c>
      <c r="S376">
        <f>Table_nydc_frldevdb01_flc_fx_carry_view[[#This Row],[num_rate]]-Table_nydc_frldevdb01_flc_fx_carry_view[[#This Row],[asset_rate]]</f>
        <v>5.6073293072938957E-2</v>
      </c>
      <c r="T3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2.303726269127242</v>
      </c>
      <c r="U376" s="95">
        <f>Table_nydc_frldevdb01_flc_fx_carry_view[[#This Row],[atmf_cost_final]]/Table_nydc_frldevdb01_flc_fx_carry_view[[#This Row],[atmf_cost_orig]]</f>
        <v>1.4226517965194645</v>
      </c>
    </row>
    <row r="377" spans="1:21" x14ac:dyDescent="0.25">
      <c r="A377" t="s">
        <v>99</v>
      </c>
      <c r="B377" t="s">
        <v>11</v>
      </c>
      <c r="C377" t="s">
        <v>67</v>
      </c>
      <c r="D377" t="s">
        <v>67</v>
      </c>
      <c r="E377">
        <v>21.504275198924201</v>
      </c>
      <c r="F377">
        <v>24.927183450485799</v>
      </c>
      <c r="G377">
        <v>0.128468642206053</v>
      </c>
      <c r="H377">
        <v>0.142124594232548</v>
      </c>
      <c r="I377">
        <v>0.106838948271488</v>
      </c>
      <c r="J377">
        <v>0.123790115740741</v>
      </c>
      <c r="K377">
        <v>2.0081974228222801E-2</v>
      </c>
      <c r="L377">
        <v>2.2310988219147697E-3</v>
      </c>
      <c r="M377">
        <v>8.1290234592278701E-2</v>
      </c>
      <c r="N377">
        <v>0.159182962941601</v>
      </c>
      <c r="O377">
        <v>-7.5867820062763269E-3</v>
      </c>
      <c r="P377">
        <v>7.0750758212605902E-2</v>
      </c>
      <c r="Q377">
        <v>23.489435939684764</v>
      </c>
      <c r="R377">
        <f>Table_nydc_frldevdb01_flc_fx_carry_view[[#This Row],[atmf]]/(Table_nydc_frldevdb01_flc_fx_carry_view[[#This Row],[atmf_cost_orig]]+1)</f>
        <v>23.053184661271885</v>
      </c>
      <c r="S377">
        <f>Table_nydc_frldevdb01_flc_fx_carry_view[[#This Row],[num_rate]]-Table_nydc_frldevdb01_flc_fx_carry_view[[#This Row],[asset_rate]]</f>
        <v>7.8337540218882229E-2</v>
      </c>
      <c r="T3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2.5642268410532227</v>
      </c>
      <c r="U377" s="95">
        <f>Table_nydc_frldevdb01_flc_fx_carry_view[[#This Row],[atmf_cost_final]]/Table_nydc_frldevdb01_flc_fx_carry_view[[#This Row],[atmf_cost_orig]]</f>
        <v>1.9582052351060737</v>
      </c>
    </row>
    <row r="378" spans="1:21" x14ac:dyDescent="0.25">
      <c r="A378" t="s">
        <v>99</v>
      </c>
      <c r="B378" t="s">
        <v>24</v>
      </c>
      <c r="C378" t="s">
        <v>67</v>
      </c>
      <c r="D378" t="s">
        <v>67</v>
      </c>
      <c r="E378">
        <v>30.4409998392515</v>
      </c>
      <c r="F378">
        <v>29.765123435307</v>
      </c>
      <c r="G378">
        <v>6.24445359412856E-2</v>
      </c>
      <c r="H378">
        <v>5.9207094904116103E-2</v>
      </c>
      <c r="I378">
        <v>4.7121757850164599E-2</v>
      </c>
      <c r="J378">
        <v>4.5073287037037002E-2</v>
      </c>
      <c r="K378">
        <v>4.6657834060942704E-2</v>
      </c>
      <c r="L378">
        <v>9.8372353326235998E-4</v>
      </c>
      <c r="M378">
        <v>3.2381721629586802E-2</v>
      </c>
      <c r="N378">
        <v>0</v>
      </c>
      <c r="O378">
        <v>1.5536242348749507E-2</v>
      </c>
      <c r="P378">
        <v>4.1346331514848789E-3</v>
      </c>
      <c r="Q378">
        <v>30.196207894205273</v>
      </c>
      <c r="R378">
        <f>Table_nydc_frldevdb01_flc_fx_carry_view[[#This Row],[atmf]]/(Table_nydc_frldevdb01_flc_fx_carry_view[[#This Row],[atmf_cost_orig]]+1)</f>
        <v>28.83150951987367</v>
      </c>
      <c r="S378">
        <f>Table_nydc_frldevdb01_flc_fx_carry_view[[#This Row],[num_rate]]-Table_nydc_frldevdb01_flc_fx_carry_view[[#This Row],[asset_rate]]</f>
        <v>-1.1401609197264628E-2</v>
      </c>
      <c r="T3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6.8906961751136114E-2</v>
      </c>
      <c r="U378" s="95">
        <f>Table_nydc_frldevdb01_flc_fx_carry_view[[#This Row],[atmf_cost_final]]/Table_nydc_frldevdb01_flc_fx_carry_view[[#This Row],[atmf_cost_orig]]</f>
        <v>0</v>
      </c>
    </row>
    <row r="379" spans="1:21" x14ac:dyDescent="0.25">
      <c r="A379" t="s">
        <v>99</v>
      </c>
      <c r="B379" t="s">
        <v>23</v>
      </c>
      <c r="C379" t="s">
        <v>67</v>
      </c>
      <c r="D379" t="s">
        <v>67</v>
      </c>
      <c r="E379">
        <v>1.3632778531723799</v>
      </c>
      <c r="F379">
        <v>1.3513900000000001</v>
      </c>
      <c r="G379">
        <v>5.5726884957276901E-2</v>
      </c>
      <c r="H379">
        <v>5.4646591020308999E-2</v>
      </c>
      <c r="I379">
        <v>4.9646505910896199E-2</v>
      </c>
      <c r="J379">
        <v>4.65560560649299E-2</v>
      </c>
      <c r="K379">
        <v>3.5067156183386197E-2</v>
      </c>
      <c r="L379">
        <v>1.0365976465132902E-3</v>
      </c>
      <c r="M379">
        <v>2.9888770144696798E-2</v>
      </c>
      <c r="N379">
        <v>9.7186867423048001E-8</v>
      </c>
      <c r="O379">
        <v>1.5536242348749507E-2</v>
      </c>
      <c r="P379">
        <v>1.104209596726724E-2</v>
      </c>
      <c r="Q379">
        <v>1.3584244461867478</v>
      </c>
      <c r="R379">
        <f>Table_nydc_frldevdb01_flc_fx_carry_view[[#This Row],[atmf]]/(Table_nydc_frldevdb01_flc_fx_carry_view[[#This Row],[atmf_cost_orig]]+1)</f>
        <v>1.3121708277391286</v>
      </c>
      <c r="S379">
        <f>Table_nydc_frldevdb01_flc_fx_carry_view[[#This Row],[num_rate]]-Table_nydc_frldevdb01_flc_fx_carry_view[[#This Row],[asset_rate]]</f>
        <v>-4.4941463814822669E-3</v>
      </c>
      <c r="T3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0.20015897847357003</v>
      </c>
      <c r="U379" s="95">
        <f>Table_nydc_frldevdb01_flc_fx_carry_view[[#This Row],[atmf_cost_final]]/Table_nydc_frldevdb01_flc_fx_carry_view[[#This Row],[atmf_cost_orig]]</f>
        <v>3.251618147971605E-6</v>
      </c>
    </row>
    <row r="380" spans="1:21" x14ac:dyDescent="0.25">
      <c r="A380" t="s">
        <v>99</v>
      </c>
      <c r="B380" t="s">
        <v>25</v>
      </c>
      <c r="C380" t="s">
        <v>67</v>
      </c>
      <c r="D380" t="s">
        <v>67</v>
      </c>
      <c r="E380">
        <v>312.244571227797</v>
      </c>
      <c r="F380">
        <v>313.144567384818</v>
      </c>
      <c r="G380">
        <v>6.2341552027820199E-2</v>
      </c>
      <c r="H380">
        <v>6.2721727388522802E-2</v>
      </c>
      <c r="I380">
        <v>4.4396270232166302E-2</v>
      </c>
      <c r="J380">
        <v>5.2315879257353898E-2</v>
      </c>
      <c r="K380">
        <v>3.4214016002410502E-2</v>
      </c>
      <c r="L380">
        <v>9.2712044246412602E-4</v>
      </c>
      <c r="M380">
        <v>3.59232267954636E-2</v>
      </c>
      <c r="N380">
        <v>3.0896333106308197E-3</v>
      </c>
      <c r="O380">
        <v>-7.5867820062763269E-3</v>
      </c>
      <c r="P380">
        <v>-6.1516935970137854E-3</v>
      </c>
      <c r="Q380">
        <v>312.61025057052382</v>
      </c>
      <c r="R380">
        <f>Table_nydc_frldevdb01_flc_fx_carry_view[[#This Row],[atmf]]/(Table_nydc_frldevdb01_flc_fx_carry_view[[#This Row],[atmf_cost_orig]]+1)</f>
        <v>302.28549692191268</v>
      </c>
      <c r="S380">
        <f>Table_nydc_frldevdb01_flc_fx_carry_view[[#This Row],[num_rate]]-Table_nydc_frldevdb01_flc_fx_carry_view[[#This Row],[asset_rate]]</f>
        <v>1.4350884092625416E-3</v>
      </c>
      <c r="T3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1.2652113343514988</v>
      </c>
      <c r="U380" s="95">
        <f>Table_nydc_frldevdb01_flc_fx_carry_view[[#This Row],[atmf_cost_final]]/Table_nydc_frldevdb01_flc_fx_carry_view[[#This Row],[atmf_cost_orig]]</f>
        <v>8.6006564171484168E-2</v>
      </c>
    </row>
    <row r="381" spans="1:21" x14ac:dyDescent="0.25">
      <c r="A381" t="s">
        <v>99</v>
      </c>
      <c r="B381" t="s">
        <v>9</v>
      </c>
      <c r="C381" t="s">
        <v>67</v>
      </c>
      <c r="D381" t="s">
        <v>67</v>
      </c>
      <c r="E381">
        <v>68.306738505154698</v>
      </c>
      <c r="F381">
        <v>79.299104132953801</v>
      </c>
      <c r="G381">
        <v>0.13898716486026899</v>
      </c>
      <c r="H381">
        <v>0.14643252459904699</v>
      </c>
      <c r="I381">
        <v>0.117199727239419</v>
      </c>
      <c r="J381">
        <v>0.134386898148148</v>
      </c>
      <c r="K381">
        <v>2.3849808378046799E-2</v>
      </c>
      <c r="L381">
        <v>2.4474604843591299E-3</v>
      </c>
      <c r="M381">
        <v>8.3745554555534008E-2</v>
      </c>
      <c r="N381">
        <v>0.160936203200504</v>
      </c>
      <c r="O381">
        <v>-7.5867820062763269E-3</v>
      </c>
      <c r="P381">
        <v>7.1609535421688464E-2</v>
      </c>
      <c r="Q381">
        <v>74.817834130333978</v>
      </c>
      <c r="R381">
        <f>Table_nydc_frldevdb01_flc_fx_carry_view[[#This Row],[atmf]]/(Table_nydc_frldevdb01_flc_fx_carry_view[[#This Row],[atmf_cost_orig]]+1)</f>
        <v>73.171330484004599</v>
      </c>
      <c r="S381">
        <f>Table_nydc_frldevdb01_flc_fx_carry_view[[#This Row],[num_rate]]-Table_nydc_frldevdb01_flc_fx_carry_view[[#This Row],[asset_rate]]</f>
        <v>7.9196317427964791E-2</v>
      </c>
      <c r="T3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2.6460767722385512</v>
      </c>
      <c r="U381" s="95">
        <f>Table_nydc_frldevdb01_flc_fx_carry_view[[#This Row],[atmf_cost_final]]/Table_nydc_frldevdb01_flc_fx_carry_view[[#This Row],[atmf_cost_orig]]</f>
        <v>1.9217283120835116</v>
      </c>
    </row>
    <row r="382" spans="1:21" x14ac:dyDescent="0.25">
      <c r="A382" t="s">
        <v>99</v>
      </c>
      <c r="B382" t="s">
        <v>10</v>
      </c>
      <c r="C382" t="s">
        <v>67</v>
      </c>
      <c r="D382" t="s">
        <v>67</v>
      </c>
      <c r="E382">
        <v>13544.7849795942</v>
      </c>
      <c r="F382">
        <v>14787.9177798289</v>
      </c>
      <c r="G382">
        <v>8.2409070392811798E-2</v>
      </c>
      <c r="H382">
        <v>9.0338524755968305E-2</v>
      </c>
      <c r="I382">
        <v>5.4668029551679397E-2</v>
      </c>
      <c r="J382">
        <v>7.2934513888888899E-2</v>
      </c>
      <c r="K382">
        <v>1.40885248457845E-2</v>
      </c>
      <c r="L382">
        <v>1.1414448276764698E-3</v>
      </c>
      <c r="M382">
        <v>4.93890590164364E-2</v>
      </c>
      <c r="N382">
        <v>9.1770569957758799E-2</v>
      </c>
      <c r="O382">
        <v>1.5536242348749507E-2</v>
      </c>
      <c r="P382">
        <v>6.2812096884506396E-2</v>
      </c>
      <c r="Q382">
        <v>14283.695691971276</v>
      </c>
      <c r="R382">
        <f>Table_nydc_frldevdb01_flc_fx_carry_view[[#This Row],[atmf]]/(Table_nydc_frldevdb01_flc_fx_carry_view[[#This Row],[atmf_cost_orig]]+1)</f>
        <v>14091.930588345576</v>
      </c>
      <c r="S382">
        <f>Table_nydc_frldevdb01_flc_fx_carry_view[[#This Row],[num_rate]]-Table_nydc_frldevdb01_flc_fx_carry_view[[#This Row],[asset_rate]]</f>
        <v>4.7275854535756889E-2</v>
      </c>
      <c r="T3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2.5673584623948669</v>
      </c>
      <c r="U382" s="95">
        <f>Table_nydc_frldevdb01_flc_fx_carry_view[[#This Row],[atmf_cost_final]]/Table_nydc_frldevdb01_flc_fx_carry_view[[#This Row],[atmf_cost_orig]]</f>
        <v>1.8581153758612423</v>
      </c>
    </row>
    <row r="383" spans="1:21" x14ac:dyDescent="0.25">
      <c r="A383" t="s">
        <v>99</v>
      </c>
      <c r="B383" t="s">
        <v>18</v>
      </c>
      <c r="C383" t="s">
        <v>67</v>
      </c>
      <c r="D383" t="s">
        <v>67</v>
      </c>
      <c r="E383">
        <v>2950.2441445703198</v>
      </c>
      <c r="F383">
        <v>3160.9</v>
      </c>
      <c r="G383">
        <v>0.13364639214413701</v>
      </c>
      <c r="H383">
        <v>0.135796554035853</v>
      </c>
      <c r="I383">
        <v>0.115267222552512</v>
      </c>
      <c r="J383">
        <v>0.12923437500000001</v>
      </c>
      <c r="K383">
        <v>4.2893575630959101E-2</v>
      </c>
      <c r="L383">
        <v>2.4067269552649701E-3</v>
      </c>
      <c r="M383">
        <v>7.4177946055724892E-2</v>
      </c>
      <c r="N383">
        <v>7.1395953304616303E-2</v>
      </c>
      <c r="O383">
        <v>1.5536242348749507E-2</v>
      </c>
      <c r="P383">
        <v>5.2354875539633805E-2</v>
      </c>
      <c r="Q383">
        <v>3065.0129980134261</v>
      </c>
      <c r="R383">
        <f>Table_nydc_frldevdb01_flc_fx_carry_view[[#This Row],[atmf]]/(Table_nydc_frldevdb01_flc_fx_carry_view[[#This Row],[atmf_cost_orig]]+1)</f>
        <v>2942.6223202650103</v>
      </c>
      <c r="S383">
        <f>Table_nydc_frldevdb01_flc_fx_carry_view[[#This Row],[num_rate]]-Table_nydc_frldevdb01_flc_fx_carry_view[[#This Row],[asset_rate]]</f>
        <v>3.6818633190884298E-2</v>
      </c>
      <c r="T3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2.2052298132468433</v>
      </c>
      <c r="U383" s="95">
        <f>Table_nydc_frldevdb01_flc_fx_carry_view[[#This Row],[atmf_cost_final]]/Table_nydc_frldevdb01_flc_fx_carry_view[[#This Row],[atmf_cost_orig]]</f>
        <v>0.96249568909580396</v>
      </c>
    </row>
    <row r="384" spans="1:21" x14ac:dyDescent="0.25">
      <c r="A384" t="s">
        <v>99</v>
      </c>
      <c r="B384" t="s">
        <v>12</v>
      </c>
      <c r="C384" t="s">
        <v>67</v>
      </c>
      <c r="D384" t="s">
        <v>67</v>
      </c>
      <c r="E384">
        <v>16.1461527748829</v>
      </c>
      <c r="F384">
        <v>18.8255790490105</v>
      </c>
      <c r="G384">
        <v>0.15486914955391301</v>
      </c>
      <c r="H384">
        <v>0.16635446270127599</v>
      </c>
      <c r="I384">
        <v>0.123229987707868</v>
      </c>
      <c r="J384">
        <v>0.15286374999999999</v>
      </c>
      <c r="K384">
        <v>2.9279699351788001E-2</v>
      </c>
      <c r="L384">
        <v>2.5733888857074698E-3</v>
      </c>
      <c r="M384">
        <v>9.5089709065822897E-2</v>
      </c>
      <c r="N384">
        <v>0.16595826629907601</v>
      </c>
      <c r="O384">
        <v>-7.5867820062763269E-3</v>
      </c>
      <c r="P384">
        <v>7.4020863884419197E-2</v>
      </c>
      <c r="Q384">
        <v>17.663165927726229</v>
      </c>
      <c r="R384">
        <f>Table_nydc_frldevdb01_flc_fx_carry_view[[#This Row],[atmf]]/(Table_nydc_frldevdb01_flc_fx_carry_view[[#This Row],[atmf_cost_orig]]+1)</f>
        <v>17.190901250519325</v>
      </c>
      <c r="S384">
        <f>Table_nydc_frldevdb01_flc_fx_carry_view[[#This Row],[num_rate]]-Table_nydc_frldevdb01_flc_fx_carry_view[[#This Row],[asset_rate]]</f>
        <v>8.1607645890695524E-2</v>
      </c>
      <c r="T3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2.4826751754532026</v>
      </c>
      <c r="U384" s="95">
        <f>Table_nydc_frldevdb01_flc_fx_carry_view[[#This Row],[atmf_cost_final]]/Table_nydc_frldevdb01_flc_fx_carry_view[[#This Row],[atmf_cost_orig]]</f>
        <v>1.7452810396569469</v>
      </c>
    </row>
    <row r="385" spans="1:21" x14ac:dyDescent="0.25">
      <c r="A385" t="s">
        <v>99</v>
      </c>
      <c r="B385" t="s">
        <v>100</v>
      </c>
      <c r="C385" t="s">
        <v>67</v>
      </c>
      <c r="D385" t="s">
        <v>67</v>
      </c>
      <c r="E385">
        <v>15913.245334081899</v>
      </c>
      <c r="F385">
        <v>18191.654790383302</v>
      </c>
      <c r="G385">
        <v>9.3081116189861299E-2</v>
      </c>
      <c r="H385">
        <v>9.7555529923789894E-2</v>
      </c>
      <c r="I385">
        <v>7.8996302069539004E-2</v>
      </c>
      <c r="J385">
        <v>9.1319768518518502E-2</v>
      </c>
      <c r="K385">
        <v>1.0078945266814E-2</v>
      </c>
      <c r="L385">
        <v>1.6496667501575601E-3</v>
      </c>
      <c r="M385">
        <v>5.5847952374815699E-2</v>
      </c>
      <c r="N385">
        <v>0.14318553651865001</v>
      </c>
      <c r="O385">
        <v>-7.5867820062763269E-3</v>
      </c>
      <c r="P385">
        <v>6.2812096884506396E-2</v>
      </c>
      <c r="Q385">
        <v>17395.480901361767</v>
      </c>
      <c r="R385">
        <f>Table_nydc_frldevdb01_flc_fx_carry_view[[#This Row],[atmf]]/(Table_nydc_frldevdb01_flc_fx_carry_view[[#This Row],[atmf_cost_orig]]+1)</f>
        <v>17229.426594488905</v>
      </c>
      <c r="S385">
        <f>Table_nydc_frldevdb01_flc_fx_carry_view[[#This Row],[num_rate]]-Table_nydc_frldevdb01_flc_fx_carry_view[[#This Row],[asset_rate]]</f>
        <v>7.0398878890782723E-2</v>
      </c>
      <c r="T3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3.09239545954118</v>
      </c>
      <c r="U385" s="95">
        <f>Table_nydc_frldevdb01_flc_fx_carry_view[[#This Row],[atmf_cost_final]]/Table_nydc_frldevdb01_flc_fx_carry_view[[#This Row],[atmf_cost_orig]]</f>
        <v>2.5638457710621219</v>
      </c>
    </row>
    <row r="386" spans="1:21" x14ac:dyDescent="0.25">
      <c r="A386" t="s">
        <v>99</v>
      </c>
      <c r="B386" t="s">
        <v>101</v>
      </c>
      <c r="C386" t="s">
        <v>67</v>
      </c>
      <c r="D386" t="s">
        <v>67</v>
      </c>
      <c r="E386">
        <v>22.074372808126999</v>
      </c>
      <c r="F386">
        <v>21.991382999999999</v>
      </c>
      <c r="G386">
        <v>8.7024747799160099E-2</v>
      </c>
      <c r="H386">
        <v>8.6818717035019893E-2</v>
      </c>
      <c r="I386">
        <v>7.6250061284371798E-2</v>
      </c>
      <c r="J386">
        <v>8.4034307727848007E-2</v>
      </c>
      <c r="K386">
        <v>4.9521441629142099E-2</v>
      </c>
      <c r="L386">
        <v>1.59206780826554E-3</v>
      </c>
      <c r="M386">
        <v>4.7467206856284604E-2</v>
      </c>
      <c r="N386">
        <v>4.77286597348752E-4</v>
      </c>
      <c r="O386">
        <v>1.5536242348749507E-2</v>
      </c>
      <c r="P386">
        <v>1.3602605243865806E-2</v>
      </c>
      <c r="Q386">
        <v>22.036651455697633</v>
      </c>
      <c r="R386">
        <f>Table_nydc_frldevdb01_flc_fx_carry_view[[#This Row],[atmf]]/(Table_nydc_frldevdb01_flc_fx_carry_view[[#This Row],[atmf_cost_orig]]+1)</f>
        <v>20.994817647801813</v>
      </c>
      <c r="S386">
        <f>Table_nydc_frldevdb01_flc_fx_carry_view[[#This Row],[num_rate]]-Table_nydc_frldevdb01_flc_fx_carry_view[[#This Row],[asset_rate]]</f>
        <v>-1.9336371048837009E-3</v>
      </c>
      <c r="T3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0.54267468628529625</v>
      </c>
      <c r="U386" s="95">
        <f>Table_nydc_frldevdb01_flc_fx_carry_view[[#This Row],[atmf_cost_final]]/Table_nydc_frldevdb01_flc_fx_carry_view[[#This Row],[atmf_cost_orig]]</f>
        <v>1.0055080738030825E-2</v>
      </c>
    </row>
    <row r="387" spans="1:21" x14ac:dyDescent="0.25">
      <c r="A387" t="s">
        <v>99</v>
      </c>
      <c r="B387" t="s">
        <v>102</v>
      </c>
      <c r="C387" t="s">
        <v>67</v>
      </c>
      <c r="D387" t="s">
        <v>67</v>
      </c>
      <c r="E387">
        <v>76.977317492378702</v>
      </c>
      <c r="F387">
        <v>87.274646520326399</v>
      </c>
      <c r="G387">
        <v>9.6490230791599504E-2</v>
      </c>
      <c r="H387">
        <v>9.8679176384468603E-2</v>
      </c>
      <c r="I387">
        <v>0.107193397129052</v>
      </c>
      <c r="J387">
        <v>0.11841284722222201</v>
      </c>
      <c r="K387">
        <v>1.2578619398091699E-2</v>
      </c>
      <c r="L387">
        <v>2.2385006952036399E-3</v>
      </c>
      <c r="M387">
        <v>5.6490962398676202E-2</v>
      </c>
      <c r="N387">
        <v>0.13377900213158098</v>
      </c>
      <c r="O387">
        <v>-7.5867820062763269E-3</v>
      </c>
      <c r="P387">
        <v>5.8410685942035578E-2</v>
      </c>
      <c r="Q387">
        <v>83.603424277432396</v>
      </c>
      <c r="R387">
        <f>Table_nydc_frldevdb01_flc_fx_carry_view[[#This Row],[atmf]]/(Table_nydc_frldevdb01_flc_fx_carry_view[[#This Row],[atmf_cost_orig]]+1)</f>
        <v>82.608038900944749</v>
      </c>
      <c r="S387">
        <f>Table_nydc_frldevdb01_flc_fx_carry_view[[#This Row],[num_rate]]-Table_nydc_frldevdb01_flc_fx_carry_view[[#This Row],[asset_rate]]</f>
        <v>6.5997467948311905E-2</v>
      </c>
      <c r="T3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2.9955245484083242</v>
      </c>
      <c r="U387" s="95">
        <f>Table_nydc_frldevdb01_flc_fx_carry_view[[#This Row],[atmf_cost_final]]/Table_nydc_frldevdb01_flc_fx_carry_view[[#This Row],[atmf_cost_orig]]</f>
        <v>2.368148752493477</v>
      </c>
    </row>
    <row r="388" spans="1:21" x14ac:dyDescent="0.25">
      <c r="A388" t="s">
        <v>99</v>
      </c>
      <c r="B388" t="s">
        <v>103</v>
      </c>
      <c r="C388" t="s">
        <v>67</v>
      </c>
      <c r="D388" t="s">
        <v>67</v>
      </c>
      <c r="E388">
        <v>6.1766372873757804</v>
      </c>
      <c r="F388">
        <v>5.3327751973607196</v>
      </c>
      <c r="G388">
        <v>0.158860540540541</v>
      </c>
      <c r="H388">
        <v>0.158860540540541</v>
      </c>
      <c r="I388">
        <v>0.13791249481750401</v>
      </c>
      <c r="J388">
        <v>0.18127499999999999</v>
      </c>
      <c r="K388">
        <v>0.17108954065756701</v>
      </c>
      <c r="L388">
        <v>2.877958016047E-3</v>
      </c>
      <c r="M388">
        <v>7.8297295111931203E-2</v>
      </c>
      <c r="N388">
        <v>0</v>
      </c>
      <c r="O388">
        <v>7.0750758212605902E-2</v>
      </c>
      <c r="P388">
        <v>-7.1726176016070897E-3</v>
      </c>
      <c r="Q388">
        <v>5.87822929332002</v>
      </c>
      <c r="R388">
        <f>Table_nydc_frldevdb01_flc_fx_carry_view[[#This Row],[atmf]]/(Table_nydc_frldevdb01_flc_fx_carry_view[[#This Row],[atmf_cost_orig]]+1)</f>
        <v>4.9455518636047007</v>
      </c>
      <c r="S388">
        <f>Table_nydc_frldevdb01_flc_fx_carry_view[[#This Row],[num_rate]]-Table_nydc_frldevdb01_flc_fx_carry_view[[#This Row],[asset_rate]]</f>
        <v>-7.7923375814212992E-2</v>
      </c>
      <c r="T3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3.1015070269331958E-2</v>
      </c>
      <c r="U388" s="95">
        <f>Table_nydc_frldevdb01_flc_fx_carry_view[[#This Row],[atmf_cost_final]]/Table_nydc_frldevdb01_flc_fx_carry_view[[#This Row],[atmf_cost_orig]]</f>
        <v>0</v>
      </c>
    </row>
    <row r="389" spans="1:21" x14ac:dyDescent="0.25">
      <c r="A389" t="s">
        <v>99</v>
      </c>
      <c r="B389" t="s">
        <v>104</v>
      </c>
      <c r="C389" t="s">
        <v>67</v>
      </c>
      <c r="D389" t="s">
        <v>67</v>
      </c>
      <c r="E389">
        <v>3.5319422421276001</v>
      </c>
      <c r="F389">
        <v>3.4049740000000002</v>
      </c>
      <c r="G389">
        <v>7.2037241047602105E-2</v>
      </c>
      <c r="H389">
        <v>7.0127966418838797E-2</v>
      </c>
      <c r="I389">
        <v>7.5125098903232296E-2</v>
      </c>
      <c r="J389">
        <v>7.6066979166666701E-2</v>
      </c>
      <c r="K389">
        <v>6.07679724716731E-2</v>
      </c>
      <c r="L389">
        <v>1.56837697143582E-3</v>
      </c>
      <c r="M389">
        <v>3.8350084410925099E-2</v>
      </c>
      <c r="N389">
        <v>0</v>
      </c>
      <c r="O389">
        <v>1.5536242348749507E-2</v>
      </c>
      <c r="P389">
        <v>-2.9957005579915874E-3</v>
      </c>
      <c r="Q389">
        <v>3.4830567769345486</v>
      </c>
      <c r="R389">
        <f>Table_nydc_frldevdb01_flc_fx_carry_view[[#This Row],[atmf]]/(Table_nydc_frldevdb01_flc_fx_carry_view[[#This Row],[atmf_cost_orig]]+1)</f>
        <v>3.2792157973692504</v>
      </c>
      <c r="S389">
        <f>Table_nydc_frldevdb01_flc_fx_carry_view[[#This Row],[num_rate]]-Table_nydc_frldevdb01_flc_fx_carry_view[[#This Row],[asset_rate]]</f>
        <v>-1.8531942906741095E-2</v>
      </c>
      <c r="T3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6.9960960068398581E-2</v>
      </c>
      <c r="U389" s="95">
        <f>Table_nydc_frldevdb01_flc_fx_carry_view[[#This Row],[atmf_cost_final]]/Table_nydc_frldevdb01_flc_fx_carry_view[[#This Row],[atmf_cost_orig]]</f>
        <v>0</v>
      </c>
    </row>
    <row r="390" spans="1:21" x14ac:dyDescent="0.25">
      <c r="A390" t="s">
        <v>99</v>
      </c>
      <c r="B390" t="s">
        <v>105</v>
      </c>
      <c r="C390" t="s">
        <v>67</v>
      </c>
      <c r="D390" t="s">
        <v>67</v>
      </c>
      <c r="E390">
        <v>35.768099158586601</v>
      </c>
      <c r="F390">
        <v>30.966119060703601</v>
      </c>
      <c r="G390">
        <v>0.141903928892747</v>
      </c>
      <c r="H390">
        <v>0.17499269198952799</v>
      </c>
      <c r="I390">
        <v>8.3411011228968907E-2</v>
      </c>
      <c r="J390">
        <v>0.160867777777778</v>
      </c>
      <c r="K390">
        <v>0.162286827241193</v>
      </c>
      <c r="L390">
        <v>1.7407901283227E-3</v>
      </c>
      <c r="M390">
        <v>8.6454462050070305E-2</v>
      </c>
      <c r="N390">
        <v>0</v>
      </c>
      <c r="O390">
        <v>6.9098496033960233E-2</v>
      </c>
      <c r="P390">
        <v>-7.1726176016070897E-3</v>
      </c>
      <c r="Q390">
        <v>33.507036920966783</v>
      </c>
      <c r="R390">
        <f>Table_nydc_frldevdb01_flc_fx_carry_view[[#This Row],[atmf]]/(Table_nydc_frldevdb01_flc_fx_carry_view[[#This Row],[atmf_cost_orig]]+1)</f>
        <v>28.501994462126383</v>
      </c>
      <c r="S390">
        <f>Table_nydc_frldevdb01_flc_fx_carry_view[[#This Row],[num_rate]]-Table_nydc_frldevdb01_flc_fx_carry_view[[#This Row],[asset_rate]]</f>
        <v>-7.6271113635567322E-2</v>
      </c>
      <c r="T3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2.2955767289274596E-2</v>
      </c>
      <c r="U390" s="95">
        <f>Table_nydc_frldevdb01_flc_fx_carry_view[[#This Row],[atmf_cost_final]]/Table_nydc_frldevdb01_flc_fx_carry_view[[#This Row],[atmf_cost_orig]]</f>
        <v>0</v>
      </c>
    </row>
    <row r="391" spans="1:21" x14ac:dyDescent="0.25">
      <c r="A391" t="s">
        <v>99</v>
      </c>
      <c r="B391" t="s">
        <v>106</v>
      </c>
      <c r="C391" t="s">
        <v>67</v>
      </c>
      <c r="D391" t="s">
        <v>67</v>
      </c>
      <c r="E391">
        <v>7.8358585292355603</v>
      </c>
      <c r="F391">
        <v>8.56539794611761</v>
      </c>
      <c r="G391">
        <v>8.6006430708495299E-2</v>
      </c>
      <c r="H391">
        <v>8.7388539080903604E-2</v>
      </c>
      <c r="I391">
        <v>8.5998490161859106E-2</v>
      </c>
      <c r="J391">
        <v>9.3209259259189298E-2</v>
      </c>
      <c r="K391">
        <v>1.6068749013483402E-2</v>
      </c>
      <c r="L391">
        <v>4.7520315864874197E-3</v>
      </c>
      <c r="M391">
        <v>5.0173578887354804E-2</v>
      </c>
      <c r="N391">
        <v>9.3119488192158997E-2</v>
      </c>
      <c r="O391">
        <v>-7.5841386524413698E-3</v>
      </c>
      <c r="P391">
        <v>3.8357494577231616E-2</v>
      </c>
      <c r="Q391">
        <v>8.2829106863008484</v>
      </c>
      <c r="R391">
        <f>Table_nydc_frldevdb01_flc_fx_carry_view[[#This Row],[atmf]]/(Table_nydc_frldevdb01_flc_fx_carry_view[[#This Row],[atmf_cost_orig]]+1)</f>
        <v>8.1561735300868428</v>
      </c>
      <c r="S391">
        <f>Table_nydc_frldevdb01_flc_fx_carry_view[[#This Row],[num_rate]]-Table_nydc_frldevdb01_flc_fx_carry_view[[#This Row],[asset_rate]]</f>
        <v>4.5941633229672985E-2</v>
      </c>
      <c r="T3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2.5910540217464093</v>
      </c>
      <c r="U391" s="95">
        <f>Table_nydc_frldevdb01_flc_fx_carry_view[[#This Row],[atmf_cost_final]]/Table_nydc_frldevdb01_flc_fx_carry_view[[#This Row],[atmf_cost_orig]]</f>
        <v>1.8559467005776582</v>
      </c>
    </row>
    <row r="392" spans="1:21" x14ac:dyDescent="0.25">
      <c r="A392" t="s">
        <v>107</v>
      </c>
      <c r="B392" t="s">
        <v>5</v>
      </c>
      <c r="C392" t="s">
        <v>30</v>
      </c>
      <c r="D392" t="s">
        <v>30</v>
      </c>
      <c r="E392">
        <v>3.5676352187037601</v>
      </c>
      <c r="F392">
        <v>3.65989062828488</v>
      </c>
      <c r="G392">
        <v>0.10474766205732899</v>
      </c>
      <c r="H392">
        <v>0.11153279831940401</v>
      </c>
      <c r="I392">
        <v>0.112199361972786</v>
      </c>
      <c r="J392">
        <v>0.142847875661547</v>
      </c>
      <c r="K392">
        <v>1.04703791791149E-2</v>
      </c>
      <c r="L392">
        <v>2.3427471047115398E-3</v>
      </c>
      <c r="M392">
        <v>2.2267057942751901E-2</v>
      </c>
      <c r="N392">
        <v>2.5857934326227301E-2</v>
      </c>
      <c r="O392">
        <v>1.2119446222686974E-2</v>
      </c>
      <c r="P392">
        <v>0.11632431152864271</v>
      </c>
      <c r="Q392">
        <v>3.6172194523874861</v>
      </c>
      <c r="R392">
        <f>Table_nydc_frldevdb01_flc_fx_carry_view[[#This Row],[atmf]]/(Table_nydc_frldevdb01_flc_fx_carry_view[[#This Row],[atmf_cost_orig]]+1)</f>
        <v>3.5801707585590985</v>
      </c>
      <c r="S392">
        <f>Table_nydc_frldevdb01_flc_fx_carry_view[[#This Row],[num_rate]]-Table_nydc_frldevdb01_flc_fx_carry_view[[#This Row],[asset_rate]]</f>
        <v>0.10420486530595574</v>
      </c>
      <c r="T3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1.9933735327269233</v>
      </c>
      <c r="U392" s="95">
        <f>Table_nydc_frldevdb01_flc_fx_carry_view[[#This Row],[atmf_cost_final]]/Table_nydc_frldevdb01_flc_fx_carry_view[[#This Row],[atmf_cost_orig]]</f>
        <v>1.1612640696722245</v>
      </c>
    </row>
    <row r="393" spans="1:21" x14ac:dyDescent="0.25">
      <c r="A393" t="s">
        <v>107</v>
      </c>
      <c r="B393" t="s">
        <v>5</v>
      </c>
      <c r="C393" t="s">
        <v>14</v>
      </c>
      <c r="D393" t="s">
        <v>30</v>
      </c>
      <c r="E393">
        <v>3.5676352187037601</v>
      </c>
      <c r="F393">
        <v>3.7532832818131898</v>
      </c>
      <c r="G393">
        <v>0.10973035630049</v>
      </c>
      <c r="H393">
        <v>0.11918700464557801</v>
      </c>
      <c r="I393">
        <v>0.10453563088223899</v>
      </c>
      <c r="J393">
        <v>0.122082576181227</v>
      </c>
      <c r="K393">
        <v>1.1566843902905998E-2</v>
      </c>
      <c r="L393">
        <v>1.03987130742193E-2</v>
      </c>
      <c r="M393">
        <v>3.33503309481352E-2</v>
      </c>
      <c r="N393">
        <v>3.9576333912922604E-2</v>
      </c>
      <c r="O393">
        <v>1.2893652556191466E-2</v>
      </c>
      <c r="P393">
        <v>0.11856312291386244</v>
      </c>
      <c r="Q393">
        <v>3.6732667237232923</v>
      </c>
      <c r="R393">
        <f>Table_nydc_frldevdb01_flc_fx_carry_view[[#This Row],[atmf]]/(Table_nydc_frldevdb01_flc_fx_carry_view[[#This Row],[atmf_cost_orig]]+1)</f>
        <v>3.6321498812212321</v>
      </c>
      <c r="S393">
        <f>Table_nydc_frldevdb01_flc_fx_carry_view[[#This Row],[num_rate]]-Table_nydc_frldevdb01_flc_fx_carry_view[[#This Row],[asset_rate]]</f>
        <v>0.10566947035767096</v>
      </c>
      <c r="T3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1.3394375647076895</v>
      </c>
      <c r="U393" s="95">
        <f>Table_nydc_frldevdb01_flc_fx_carry_view[[#This Row],[atmf_cost_final]]/Table_nydc_frldevdb01_flc_fx_carry_view[[#This Row],[atmf_cost_orig]]</f>
        <v>1.1866848930066025</v>
      </c>
    </row>
    <row r="394" spans="1:21" x14ac:dyDescent="0.25">
      <c r="A394" t="s">
        <v>107</v>
      </c>
      <c r="B394" t="s">
        <v>5</v>
      </c>
      <c r="C394" t="s">
        <v>8</v>
      </c>
      <c r="D394" t="s">
        <v>30</v>
      </c>
      <c r="E394">
        <v>3.5676352187037601</v>
      </c>
      <c r="F394">
        <v>3.8456602187037601</v>
      </c>
      <c r="G394">
        <v>0.113767812987082</v>
      </c>
      <c r="H394">
        <v>0.124777510214915</v>
      </c>
      <c r="I394">
        <v>0.109674090287969</v>
      </c>
      <c r="J394">
        <v>0.12634047365673201</v>
      </c>
      <c r="K394">
        <v>1.20803762775087E-2</v>
      </c>
      <c r="L394">
        <v>1.1559517279677901E-2</v>
      </c>
      <c r="M394">
        <v>4.2675070536695295E-2</v>
      </c>
      <c r="N394">
        <v>4.94177484650965E-2</v>
      </c>
      <c r="O394">
        <v>1.3471454055738527E-2</v>
      </c>
      <c r="P394">
        <v>0.11879223787662685</v>
      </c>
      <c r="Q394">
        <v>3.7314962323458327</v>
      </c>
      <c r="R394">
        <f>Table_nydc_frldevdb01_flc_fx_carry_view[[#This Row],[atmf]]/(Table_nydc_frldevdb01_flc_fx_carry_view[[#This Row],[atmf_cost_orig]]+1)</f>
        <v>3.6882633213089924</v>
      </c>
      <c r="S394">
        <f>Table_nydc_frldevdb01_flc_fx_carry_view[[#This Row],[num_rate]]-Table_nydc_frldevdb01_flc_fx_carry_view[[#This Row],[asset_rate]]</f>
        <v>0.10532078382088832</v>
      </c>
      <c r="T3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1.2374116526446739</v>
      </c>
      <c r="U394" s="95">
        <f>Table_nydc_frldevdb01_flc_fx_carry_view[[#This Row],[atmf_cost_final]]/Table_nydc_frldevdb01_flc_fx_carry_view[[#This Row],[atmf_cost_orig]]</f>
        <v>1.1580003932882392</v>
      </c>
    </row>
    <row r="395" spans="1:21" x14ac:dyDescent="0.25">
      <c r="A395" t="s">
        <v>107</v>
      </c>
      <c r="B395" t="s">
        <v>5</v>
      </c>
      <c r="C395" t="s">
        <v>6</v>
      </c>
      <c r="D395" t="s">
        <v>30</v>
      </c>
      <c r="E395">
        <v>3.5676352187037601</v>
      </c>
      <c r="F395">
        <v>3.9326898017543099</v>
      </c>
      <c r="G395">
        <v>0.11814775504962299</v>
      </c>
      <c r="H395">
        <v>0.130263502837767</v>
      </c>
      <c r="I395">
        <v>0.113767812987082</v>
      </c>
      <c r="J395">
        <v>0.13005690058236299</v>
      </c>
      <c r="K395">
        <v>1.27588888448409E-2</v>
      </c>
      <c r="L395">
        <v>1.20803762775087E-2</v>
      </c>
      <c r="M395">
        <v>5.12133609886248E-2</v>
      </c>
      <c r="N395">
        <v>5.70667473278825E-2</v>
      </c>
      <c r="O395">
        <v>1.3967451884815407E-2</v>
      </c>
      <c r="P395">
        <v>0.11809557538470661</v>
      </c>
      <c r="Q395">
        <v>3.7870603933513531</v>
      </c>
      <c r="R395">
        <f>Table_nydc_frldevdb01_flc_fx_carry_view[[#This Row],[atmf]]/(Table_nydc_frldevdb01_flc_fx_carry_view[[#This Row],[atmf_cost_orig]]+1)</f>
        <v>3.7410957163403729</v>
      </c>
      <c r="S395">
        <f>Table_nydc_frldevdb01_flc_fx_carry_view[[#This Row],[num_rate]]-Table_nydc_frldevdb01_flc_fx_carry_view[[#This Row],[asset_rate]]</f>
        <v>0.1041281234998912</v>
      </c>
      <c r="T3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1.1698605790808072</v>
      </c>
      <c r="U395" s="95">
        <f>Table_nydc_frldevdb01_flc_fx_carry_view[[#This Row],[atmf_cost_final]]/Table_nydc_frldevdb01_flc_fx_carry_view[[#This Row],[atmf_cost_orig]]</f>
        <v>1.1142941261081813</v>
      </c>
    </row>
    <row r="396" spans="1:21" x14ac:dyDescent="0.25">
      <c r="A396" t="s">
        <v>107</v>
      </c>
      <c r="B396" t="s">
        <v>5</v>
      </c>
      <c r="C396" t="s">
        <v>67</v>
      </c>
      <c r="D396" t="s">
        <v>30</v>
      </c>
      <c r="E396">
        <v>3.5676352187037601</v>
      </c>
      <c r="F396">
        <v>4.29915423117163</v>
      </c>
      <c r="G396">
        <v>0.12944101538417299</v>
      </c>
      <c r="H396">
        <v>0.14327214016342699</v>
      </c>
      <c r="I396">
        <v>0.12761216185328</v>
      </c>
      <c r="J396">
        <v>0.14432860332009501</v>
      </c>
      <c r="K396">
        <v>1.29646022903275E-2</v>
      </c>
      <c r="L396">
        <v>1.3218036057015801E-2</v>
      </c>
      <c r="M396">
        <v>7.827678790954129E-2</v>
      </c>
      <c r="N396">
        <v>8.6243543717307899E-2</v>
      </c>
      <c r="O396">
        <v>1.5371879024778212E-2</v>
      </c>
      <c r="P396">
        <v>0.12095652808125967</v>
      </c>
      <c r="Q396">
        <v>4.035581578063657</v>
      </c>
      <c r="R396">
        <f>Table_nydc_frldevdb01_flc_fx_carry_view[[#This Row],[atmf]]/(Table_nydc_frldevdb01_flc_fx_carry_view[[#This Row],[atmf_cost_orig]]+1)</f>
        <v>3.9870599825360369</v>
      </c>
      <c r="S396">
        <f>Table_nydc_frldevdb01_flc_fx_carry_view[[#This Row],[num_rate]]-Table_nydc_frldevdb01_flc_fx_carry_view[[#This Row],[asset_rate]]</f>
        <v>0.10558464905648146</v>
      </c>
      <c r="T3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1.1180992791459912</v>
      </c>
      <c r="U396" s="95">
        <f>Table_nydc_frldevdb01_flc_fx_carry_view[[#This Row],[atmf_cost_final]]/Table_nydc_frldevdb01_flc_fx_carry_view[[#This Row],[atmf_cost_orig]]</f>
        <v>1.1017767338252715</v>
      </c>
    </row>
    <row r="397" spans="1:21" x14ac:dyDescent="0.25">
      <c r="A397" t="s">
        <v>107</v>
      </c>
      <c r="B397" t="s">
        <v>4</v>
      </c>
      <c r="C397" t="s">
        <v>30</v>
      </c>
      <c r="D397" t="s">
        <v>30</v>
      </c>
      <c r="E397">
        <v>4.2055433069271002</v>
      </c>
      <c r="F397">
        <v>4.3354104522001196</v>
      </c>
      <c r="G397">
        <v>0.10159835302687099</v>
      </c>
      <c r="H397">
        <v>0.10840968663092</v>
      </c>
      <c r="I397">
        <v>0.105927950268128</v>
      </c>
      <c r="J397">
        <v>0.13006729998012401</v>
      </c>
      <c r="K397">
        <v>8.5442972260477302E-3</v>
      </c>
      <c r="L397">
        <v>2.2121806133636201E-3</v>
      </c>
      <c r="M397">
        <v>2.1761928685613902E-2</v>
      </c>
      <c r="N397">
        <v>3.08833355260873E-2</v>
      </c>
      <c r="O397">
        <v>-9.0376101302498957E-3</v>
      </c>
      <c r="P397">
        <v>0.11632431152864271</v>
      </c>
      <c r="Q397">
        <v>4.2788541351721729</v>
      </c>
      <c r="R397">
        <f>Table_nydc_frldevdb01_flc_fx_carry_view[[#This Row],[atmf]]/(Table_nydc_frldevdb01_flc_fx_carry_view[[#This Row],[atmf_cost_orig]]+1)</f>
        <v>4.2430730001627248</v>
      </c>
      <c r="S397">
        <f>Table_nydc_frldevdb01_flc_fx_carry_view[[#This Row],[num_rate]]-Table_nydc_frldevdb01_flc_fx_carry_view[[#This Row],[asset_rate]]</f>
        <v>0.12536192165889259</v>
      </c>
      <c r="T3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2.1691598075215754</v>
      </c>
      <c r="U397" s="95">
        <f>Table_nydc_frldevdb01_flc_fx_carry_view[[#This Row],[atmf_cost_final]]/Table_nydc_frldevdb01_flc_fx_carry_view[[#This Row],[atmf_cost_orig]]</f>
        <v>1.4191451489547091</v>
      </c>
    </row>
    <row r="398" spans="1:21" x14ac:dyDescent="0.25">
      <c r="A398" t="s">
        <v>107</v>
      </c>
      <c r="B398" t="s">
        <v>4</v>
      </c>
      <c r="C398" t="s">
        <v>14</v>
      </c>
      <c r="D398" t="s">
        <v>30</v>
      </c>
      <c r="E398">
        <v>4.2055433069271002</v>
      </c>
      <c r="F398">
        <v>4.46624746567546</v>
      </c>
      <c r="G398">
        <v>0.10994384034386701</v>
      </c>
      <c r="H398">
        <v>0.118282429416654</v>
      </c>
      <c r="I398">
        <v>0.10149667655882499</v>
      </c>
      <c r="J398">
        <v>0.12020427361158401</v>
      </c>
      <c r="K398">
        <v>9.5013622376002999E-3</v>
      </c>
      <c r="L398">
        <v>8.6986321096287796E-3</v>
      </c>
      <c r="M398">
        <v>3.3448770052065098E-2</v>
      </c>
      <c r="N398">
        <v>4.3220259004684305E-2</v>
      </c>
      <c r="O398">
        <v>-8.135354547548674E-3</v>
      </c>
      <c r="P398">
        <v>0.11856312291386244</v>
      </c>
      <c r="Q398">
        <v>4.3617938104929763</v>
      </c>
      <c r="R398">
        <f>Table_nydc_frldevdb01_flc_fx_carry_view[[#This Row],[atmf]]/(Table_nydc_frldevdb01_flc_fx_carry_view[[#This Row],[atmf_cost_orig]]+1)</f>
        <v>4.3216921777849233</v>
      </c>
      <c r="S398">
        <f>Table_nydc_frldevdb01_flc_fx_carry_view[[#This Row],[num_rate]]-Table_nydc_frldevdb01_flc_fx_carry_view[[#This Row],[asset_rate]]</f>
        <v>0.12669847746141111</v>
      </c>
      <c r="T3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1.4415600704057687</v>
      </c>
      <c r="U398" s="95">
        <f>Table_nydc_frldevdb01_flc_fx_carry_view[[#This Row],[atmf_cost_final]]/Table_nydc_frldevdb01_flc_fx_carry_view[[#This Row],[atmf_cost_orig]]</f>
        <v>1.2921329823909602</v>
      </c>
    </row>
    <row r="399" spans="1:21" x14ac:dyDescent="0.25">
      <c r="A399" t="s">
        <v>107</v>
      </c>
      <c r="B399" t="s">
        <v>4</v>
      </c>
      <c r="C399" t="s">
        <v>8</v>
      </c>
      <c r="D399" t="s">
        <v>30</v>
      </c>
      <c r="E399">
        <v>4.2055433069271002</v>
      </c>
      <c r="F399">
        <v>4.6049862433199804</v>
      </c>
      <c r="G399">
        <v>0.116007949603653</v>
      </c>
      <c r="H399">
        <v>0.124525756063649</v>
      </c>
      <c r="I399">
        <v>0.10984859078357199</v>
      </c>
      <c r="J399">
        <v>0.12651370551317101</v>
      </c>
      <c r="K399">
        <v>9.6504498648059701E-3</v>
      </c>
      <c r="L399">
        <v>9.495219593274231E-3</v>
      </c>
      <c r="M399">
        <v>4.3288634093356204E-2</v>
      </c>
      <c r="N399">
        <v>5.4170145687817299E-2</v>
      </c>
      <c r="O399">
        <v>-8.0882239820774526E-3</v>
      </c>
      <c r="P399">
        <v>0.11879958242151023</v>
      </c>
      <c r="Q399">
        <v>4.4551239627015953</v>
      </c>
      <c r="R399">
        <f>Table_nydc_frldevdb01_flc_fx_carry_view[[#This Row],[atmf]]/(Table_nydc_frldevdb01_flc_fx_carry_view[[#This Row],[atmf_cost_orig]]+1)</f>
        <v>4.413913937940892</v>
      </c>
      <c r="S399">
        <f>Table_nydc_frldevdb01_flc_fx_carry_view[[#This Row],[num_rate]]-Table_nydc_frldevdb01_flc_fx_carry_view[[#This Row],[asset_rate]]</f>
        <v>0.12688780640358768</v>
      </c>
      <c r="T3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1.3281015940398311</v>
      </c>
      <c r="U399" s="95">
        <f>Table_nydc_frldevdb01_flc_fx_carry_view[[#This Row],[atmf_cost_final]]/Table_nydc_frldevdb01_flc_fx_carry_view[[#This Row],[atmf_cost_orig]]</f>
        <v>1.2513711005755932</v>
      </c>
    </row>
    <row r="400" spans="1:21" x14ac:dyDescent="0.25">
      <c r="A400" t="s">
        <v>107</v>
      </c>
      <c r="B400" t="s">
        <v>4</v>
      </c>
      <c r="C400" t="s">
        <v>6</v>
      </c>
      <c r="D400" t="s">
        <v>30</v>
      </c>
      <c r="E400">
        <v>4.2055433069271002</v>
      </c>
      <c r="F400">
        <v>4.7390911945442102</v>
      </c>
      <c r="G400">
        <v>0.122385093478881</v>
      </c>
      <c r="H400">
        <v>0.13059966571384399</v>
      </c>
      <c r="I400">
        <v>0.116007949603653</v>
      </c>
      <c r="J400">
        <v>0.13055310630870001</v>
      </c>
      <c r="K400">
        <v>1.01265168550181E-2</v>
      </c>
      <c r="L400">
        <v>9.6504498648059701E-3</v>
      </c>
      <c r="M400">
        <v>5.25049075006025E-2</v>
      </c>
      <c r="N400">
        <v>6.2166740789985901E-2</v>
      </c>
      <c r="O400">
        <v>-8.2813719097305505E-3</v>
      </c>
      <c r="P400">
        <v>0.11809557538470661</v>
      </c>
      <c r="Q400">
        <v>4.5464211816681193</v>
      </c>
      <c r="R400">
        <f>Table_nydc_frldevdb01_flc_fx_carry_view[[#This Row],[atmf]]/(Table_nydc_frldevdb01_flc_fx_carry_view[[#This Row],[atmf_cost_orig]]+1)</f>
        <v>4.5026784775742215</v>
      </c>
      <c r="S400">
        <f>Table_nydc_frldevdb01_flc_fx_carry_view[[#This Row],[num_rate]]-Table_nydc_frldevdb01_flc_fx_carry_view[[#This Row],[asset_rate]]</f>
        <v>0.12637694729443716</v>
      </c>
      <c r="T4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1.239223342962219</v>
      </c>
      <c r="U400" s="95">
        <f>Table_nydc_frldevdb01_flc_fx_carry_view[[#This Row],[atmf_cost_final]]/Table_nydc_frldevdb01_flc_fx_carry_view[[#This Row],[atmf_cost_orig]]</f>
        <v>1.1840177185203598</v>
      </c>
    </row>
    <row r="401" spans="1:21" x14ac:dyDescent="0.25">
      <c r="A401" t="s">
        <v>107</v>
      </c>
      <c r="B401" t="s">
        <v>4</v>
      </c>
      <c r="C401" t="s">
        <v>67</v>
      </c>
      <c r="D401" t="s">
        <v>30</v>
      </c>
      <c r="E401">
        <v>4.2055433069271002</v>
      </c>
      <c r="F401">
        <v>5.3001550185605497</v>
      </c>
      <c r="G401">
        <v>0.133387519963758</v>
      </c>
      <c r="H401">
        <v>0.14379178594335401</v>
      </c>
      <c r="I401">
        <v>0.13178229474330999</v>
      </c>
      <c r="J401">
        <v>0.14510738561675299</v>
      </c>
      <c r="K401">
        <v>9.0420407200682406E-3</v>
      </c>
      <c r="L401">
        <v>9.5719044794330202E-3</v>
      </c>
      <c r="M401">
        <v>8.2257194737957187E-2</v>
      </c>
      <c r="N401">
        <v>9.3848358395079989E-2</v>
      </c>
      <c r="O401">
        <v>-7.6892392225241246E-3</v>
      </c>
      <c r="P401">
        <v>0.12095652808125967</v>
      </c>
      <c r="Q401">
        <v>4.9385763877055764</v>
      </c>
      <c r="R401">
        <f>Table_nydc_frldevdb01_flc_fx_carry_view[[#This Row],[atmf]]/(Table_nydc_frldevdb01_flc_fx_carry_view[[#This Row],[atmf_cost_orig]]+1)</f>
        <v>4.8973155774158252</v>
      </c>
      <c r="S401">
        <f>Table_nydc_frldevdb01_flc_fx_carry_view[[#This Row],[num_rate]]-Table_nydc_frldevdb01_flc_fx_carry_view[[#This Row],[asset_rate]]</f>
        <v>0.1286457673037838</v>
      </c>
      <c r="T4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1.1510793775705968</v>
      </c>
      <c r="U401" s="95">
        <f>Table_nydc_frldevdb01_flc_fx_carry_view[[#This Row],[atmf_cost_final]]/Table_nydc_frldevdb01_flc_fx_carry_view[[#This Row],[atmf_cost_orig]]</f>
        <v>1.1409136756249496</v>
      </c>
    </row>
    <row r="402" spans="1:21" x14ac:dyDescent="0.25">
      <c r="A402" t="s">
        <v>107</v>
      </c>
      <c r="B402" t="s">
        <v>17</v>
      </c>
      <c r="C402" t="s">
        <v>30</v>
      </c>
      <c r="D402" t="s">
        <v>30</v>
      </c>
      <c r="E402">
        <v>1.1774365586895901</v>
      </c>
      <c r="F402">
        <v>1.18364216417929</v>
      </c>
      <c r="G402">
        <v>7.0527416154240893E-2</v>
      </c>
      <c r="H402">
        <v>7.0765501664401806E-2</v>
      </c>
      <c r="I402">
        <v>7.9047469878060397E-2</v>
      </c>
      <c r="J402">
        <v>8.3460458613625305E-2</v>
      </c>
      <c r="K402">
        <v>1.1649127791462301E-2</v>
      </c>
      <c r="L402">
        <v>1.6508143432646301E-3</v>
      </c>
      <c r="M402">
        <v>1.42063217138606E-2</v>
      </c>
      <c r="N402">
        <v>5.5151088897973004E-3</v>
      </c>
      <c r="O402">
        <v>-9.0376101302498957E-3</v>
      </c>
      <c r="P402">
        <v>1.2119446222686974E-2</v>
      </c>
      <c r="Q402">
        <v>1.1806230820093326</v>
      </c>
      <c r="R402">
        <f>Table_nydc_frldevdb01_flc_fx_carry_view[[#This Row],[atmf]]/(Table_nydc_frldevdb01_flc_fx_carry_view[[#This Row],[atmf_cost_orig]]+1)</f>
        <v>1.1670624988602984</v>
      </c>
      <c r="S402">
        <f>Table_nydc_frldevdb01_flc_fx_carry_view[[#This Row],[num_rate]]-Table_nydc_frldevdb01_flc_fx_carry_view[[#This Row],[asset_rate]]</f>
        <v>2.1157056352936868E-2</v>
      </c>
      <c r="T4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1.5111464612384535</v>
      </c>
      <c r="U402" s="95">
        <f>Table_nydc_frldevdb01_flc_fx_carry_view[[#This Row],[atmf_cost_final]]/Table_nydc_frldevdb01_flc_fx_carry_view[[#This Row],[atmf_cost_orig]]</f>
        <v>0.38821512006281023</v>
      </c>
    </row>
    <row r="403" spans="1:21" x14ac:dyDescent="0.25">
      <c r="A403" t="s">
        <v>107</v>
      </c>
      <c r="B403" t="s">
        <v>17</v>
      </c>
      <c r="C403" t="s">
        <v>14</v>
      </c>
      <c r="D403" t="s">
        <v>30</v>
      </c>
      <c r="E403">
        <v>1.1774365586895901</v>
      </c>
      <c r="F403">
        <v>1.1896249999999999</v>
      </c>
      <c r="G403">
        <v>7.20748066856578E-2</v>
      </c>
      <c r="H403">
        <v>7.2270191849314103E-2</v>
      </c>
      <c r="I403">
        <v>7.04219319685358E-2</v>
      </c>
      <c r="J403">
        <v>7.1084630861151604E-2</v>
      </c>
      <c r="K403">
        <v>1.5550904849776E-2</v>
      </c>
      <c r="L403">
        <v>1.15765883221045E-2</v>
      </c>
      <c r="M403">
        <v>2.04408157439635E-2</v>
      </c>
      <c r="N403">
        <v>1.6955507381060501E-2</v>
      </c>
      <c r="O403">
        <v>-8.135354547548674E-3</v>
      </c>
      <c r="P403">
        <v>1.2893652556191466E-2</v>
      </c>
      <c r="Q403">
        <v>1.1838361467291758</v>
      </c>
      <c r="R403">
        <f>Table_nydc_frldevdb01_flc_fx_carry_view[[#This Row],[atmf]]/(Table_nydc_frldevdb01_flc_fx_carry_view[[#This Row],[atmf_cost_orig]]+1)</f>
        <v>1.1657951952193237</v>
      </c>
      <c r="S403">
        <f>Table_nydc_frldevdb01_flc_fx_carry_view[[#This Row],[num_rate]]-Table_nydc_frldevdb01_flc_fx_carry_view[[#This Row],[asset_rate]]</f>
        <v>2.102900710374014E-2</v>
      </c>
      <c r="T4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1.1000034919551953</v>
      </c>
      <c r="U403" s="95">
        <f>Table_nydc_frldevdb01_flc_fx_carry_view[[#This Row],[atmf_cost_final]]/Table_nydc_frldevdb01_flc_fx_carry_view[[#This Row],[atmf_cost_orig]]</f>
        <v>0.82949269703523132</v>
      </c>
    </row>
    <row r="404" spans="1:21" x14ac:dyDescent="0.25">
      <c r="A404" t="s">
        <v>107</v>
      </c>
      <c r="B404" t="s">
        <v>17</v>
      </c>
      <c r="C404" t="s">
        <v>8</v>
      </c>
      <c r="D404" t="s">
        <v>30</v>
      </c>
      <c r="E404">
        <v>1.1774365586895901</v>
      </c>
      <c r="F404">
        <v>1.19656383143836</v>
      </c>
      <c r="G404">
        <v>7.4130818800047696E-2</v>
      </c>
      <c r="H404">
        <v>7.4155936065192204E-2</v>
      </c>
      <c r="I404">
        <v>7.2058869467602898E-2</v>
      </c>
      <c r="J404">
        <v>7.2514381212780296E-2</v>
      </c>
      <c r="K404">
        <v>1.8330139541104701E-2</v>
      </c>
      <c r="L404">
        <v>1.55185145010005E-2</v>
      </c>
      <c r="M404">
        <v>2.5786744937452099E-2</v>
      </c>
      <c r="N404">
        <v>2.36093164456119E-2</v>
      </c>
      <c r="O404">
        <v>-8.0882239820774526E-3</v>
      </c>
      <c r="P404">
        <v>1.3477290743069855E-2</v>
      </c>
      <c r="Q404">
        <v>1.1877075648013793</v>
      </c>
      <c r="R404">
        <f>Table_nydc_frldevdb01_flc_fx_carry_view[[#This Row],[atmf]]/(Table_nydc_frldevdb01_flc_fx_carry_view[[#This Row],[atmf_cost_orig]]+1)</f>
        <v>1.1664840059044839</v>
      </c>
      <c r="S404">
        <f>Table_nydc_frldevdb01_flc_fx_carry_view[[#This Row],[num_rate]]-Table_nydc_frldevdb01_flc_fx_carry_view[[#This Row],[asset_rate]]</f>
        <v>2.1565514725147308E-2</v>
      </c>
      <c r="T4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1.0850516440865521</v>
      </c>
      <c r="U404" s="95">
        <f>Table_nydc_frldevdb01_flc_fx_carry_view[[#This Row],[atmf_cost_final]]/Table_nydc_frldevdb01_flc_fx_carry_view[[#This Row],[atmf_cost_orig]]</f>
        <v>0.91556016483965952</v>
      </c>
    </row>
    <row r="405" spans="1:21" x14ac:dyDescent="0.25">
      <c r="A405" t="s">
        <v>107</v>
      </c>
      <c r="B405" t="s">
        <v>17</v>
      </c>
      <c r="C405" t="s">
        <v>6</v>
      </c>
      <c r="D405" t="s">
        <v>30</v>
      </c>
      <c r="E405">
        <v>1.1774365586895901</v>
      </c>
      <c r="F405">
        <v>1.2038706356089399</v>
      </c>
      <c r="G405">
        <v>7.6274944873693407E-2</v>
      </c>
      <c r="H405">
        <v>7.6039546519346995E-2</v>
      </c>
      <c r="I405">
        <v>7.4130818800047696E-2</v>
      </c>
      <c r="J405">
        <v>7.4302377966448202E-2</v>
      </c>
      <c r="K405">
        <v>2.0546447092026601E-2</v>
      </c>
      <c r="L405">
        <v>1.8330139541104701E-2</v>
      </c>
      <c r="M405">
        <v>3.0584493133036701E-2</v>
      </c>
      <c r="N405">
        <v>2.9104485489024598E-2</v>
      </c>
      <c r="O405">
        <v>-8.2813719097305505E-3</v>
      </c>
      <c r="P405">
        <v>1.3967451884815407E-2</v>
      </c>
      <c r="Q405">
        <v>1.1919062260354296</v>
      </c>
      <c r="R405">
        <f>Table_nydc_frldevdb01_flc_fx_carry_view[[#This Row],[atmf]]/(Table_nydc_frldevdb01_flc_fx_carry_view[[#This Row],[atmf_cost_orig]]+1)</f>
        <v>1.1681435570111318</v>
      </c>
      <c r="S405">
        <f>Table_nydc_frldevdb01_flc_fx_carry_view[[#This Row],[num_rate]]-Table_nydc_frldevdb01_flc_fx_carry_view[[#This Row],[asset_rate]]</f>
        <v>2.2248823794545958E-2</v>
      </c>
      <c r="T4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1.073350919481906</v>
      </c>
      <c r="U405" s="95">
        <f>Table_nydc_frldevdb01_flc_fx_carry_view[[#This Row],[atmf_cost_final]]/Table_nydc_frldevdb01_flc_fx_carry_view[[#This Row],[atmf_cost_orig]]</f>
        <v>0.95160921459203685</v>
      </c>
    </row>
    <row r="406" spans="1:21" x14ac:dyDescent="0.25">
      <c r="A406" t="s">
        <v>107</v>
      </c>
      <c r="B406" t="s">
        <v>17</v>
      </c>
      <c r="C406" t="s">
        <v>67</v>
      </c>
      <c r="D406" t="s">
        <v>30</v>
      </c>
      <c r="E406">
        <v>1.1774365586895901</v>
      </c>
      <c r="F406">
        <v>1.2325394520397599</v>
      </c>
      <c r="G406">
        <v>8.2290420804948805E-2</v>
      </c>
      <c r="H406">
        <v>8.1021953744591105E-2</v>
      </c>
      <c r="I406">
        <v>8.1268792150827995E-2</v>
      </c>
      <c r="J406">
        <v>8.0250117763146903E-2</v>
      </c>
      <c r="K406">
        <v>2.6880227434936E-2</v>
      </c>
      <c r="L406">
        <v>2.5746453201239201E-2</v>
      </c>
      <c r="M406">
        <v>4.6403717847741797E-2</v>
      </c>
      <c r="N406">
        <v>4.6169722812814902E-2</v>
      </c>
      <c r="O406">
        <v>-7.6892392225241246E-3</v>
      </c>
      <c r="P406">
        <v>1.5371879024778212E-2</v>
      </c>
      <c r="Q406">
        <v>1.208936786283074</v>
      </c>
      <c r="R406">
        <f>Table_nydc_frldevdb01_flc_fx_carry_view[[#This Row],[atmf]]/(Table_nydc_frldevdb01_flc_fx_carry_view[[#This Row],[atmf_cost_orig]]+1)</f>
        <v>1.1778813769649679</v>
      </c>
      <c r="S406">
        <f>Table_nydc_frldevdb01_flc_fx_carry_view[[#This Row],[num_rate]]-Table_nydc_frldevdb01_flc_fx_carry_view[[#This Row],[asset_rate]]</f>
        <v>2.3061118247302337E-2</v>
      </c>
      <c r="T4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1.04608700492304</v>
      </c>
      <c r="U406" s="95">
        <f>Table_nydc_frldevdb01_flc_fx_carry_view[[#This Row],[atmf_cost_final]]/Table_nydc_frldevdb01_flc_fx_carry_view[[#This Row],[atmf_cost_orig]]</f>
        <v>0.99495740760051443</v>
      </c>
    </row>
    <row r="407" spans="1:21" x14ac:dyDescent="0.25">
      <c r="A407" t="s">
        <v>107</v>
      </c>
      <c r="B407" t="s">
        <v>21</v>
      </c>
      <c r="C407" t="s">
        <v>30</v>
      </c>
      <c r="D407" t="s">
        <v>30</v>
      </c>
      <c r="E407">
        <v>1.3274731401225699</v>
      </c>
      <c r="F407">
        <v>1.33135690901961</v>
      </c>
      <c r="G407">
        <v>8.0318187475889202E-2</v>
      </c>
      <c r="H407">
        <v>8.0139730473516801E-2</v>
      </c>
      <c r="I407">
        <v>9.2749233603982906E-2</v>
      </c>
      <c r="J407">
        <v>9.3953644700257799E-2</v>
      </c>
      <c r="K407">
        <v>1.46446974378468E-2</v>
      </c>
      <c r="L407">
        <v>1.93675439698317E-3</v>
      </c>
      <c r="M407">
        <v>1.6048757019754799E-2</v>
      </c>
      <c r="N407">
        <v>3.7644574437021502E-3</v>
      </c>
      <c r="O407">
        <v>2.2012411493552991E-4</v>
      </c>
      <c r="P407">
        <v>1.2119446222686974E-2</v>
      </c>
      <c r="Q407">
        <v>1.3294902255294023</v>
      </c>
      <c r="R407">
        <f>Table_nydc_frldevdb01_flc_fx_carry_view[[#This Row],[atmf]]/(Table_nydc_frldevdb01_flc_fx_carry_view[[#This Row],[atmf_cost_orig]]+1)</f>
        <v>1.3103277769117185</v>
      </c>
      <c r="S407">
        <f>Table_nydc_frldevdb01_flc_fx_carry_view[[#This Row],[num_rate]]-Table_nydc_frldevdb01_flc_fx_carry_view[[#This Row],[asset_rate]]</f>
        <v>1.1899322107751444E-2</v>
      </c>
      <c r="T4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1.3017275550623615</v>
      </c>
      <c r="U407" s="95">
        <f>Table_nydc_frldevdb01_flc_fx_carry_view[[#This Row],[atmf_cost_final]]/Table_nydc_frldevdb01_flc_fx_carry_view[[#This Row],[atmf_cost_orig]]</f>
        <v>0.23456380073973265</v>
      </c>
    </row>
    <row r="408" spans="1:21" x14ac:dyDescent="0.25">
      <c r="A408" t="s">
        <v>107</v>
      </c>
      <c r="B408" t="s">
        <v>21</v>
      </c>
      <c r="C408" t="s">
        <v>14</v>
      </c>
      <c r="D408" t="s">
        <v>30</v>
      </c>
      <c r="E408">
        <v>1.3274731401225699</v>
      </c>
      <c r="F408">
        <v>1.3348169999999999</v>
      </c>
      <c r="G408">
        <v>8.3434756258550999E-2</v>
      </c>
      <c r="H408">
        <v>8.3005409423206694E-2</v>
      </c>
      <c r="I408">
        <v>8.02531497908157E-2</v>
      </c>
      <c r="J408">
        <v>7.9956477495887496E-2</v>
      </c>
      <c r="K408">
        <v>2.0771896531330703E-2</v>
      </c>
      <c r="L408">
        <v>1.45156974484592E-2</v>
      </c>
      <c r="M408">
        <v>2.3361884433468698E-2</v>
      </c>
      <c r="N408">
        <v>1.7256938254994799E-2</v>
      </c>
      <c r="O408">
        <v>1.5319684741742219E-3</v>
      </c>
      <c r="P408">
        <v>1.2893652556191466E-2</v>
      </c>
      <c r="Q408">
        <v>1.3313687709898518</v>
      </c>
      <c r="R408">
        <f>Table_nydc_frldevdb01_flc_fx_carry_view[[#This Row],[atmf]]/(Table_nydc_frldevdb01_flc_fx_carry_view[[#This Row],[atmf_cost_orig]]+1)</f>
        <v>1.3043450418704545</v>
      </c>
      <c r="S408">
        <f>Table_nydc_frldevdb01_flc_fx_carry_view[[#This Row],[num_rate]]-Table_nydc_frldevdb01_flc_fx_carry_view[[#This Row],[asset_rate]]</f>
        <v>1.1361684082017244E-2</v>
      </c>
      <c r="T4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1.05839907756818</v>
      </c>
      <c r="U408" s="95">
        <f>Table_nydc_frldevdb01_flc_fx_carry_view[[#This Row],[atmf_cost_final]]/Table_nydc_frldevdb01_flc_fx_carry_view[[#This Row],[atmf_cost_orig]]</f>
        <v>0.73867920647155361</v>
      </c>
    </row>
    <row r="409" spans="1:21" x14ac:dyDescent="0.25">
      <c r="A409" t="s">
        <v>107</v>
      </c>
      <c r="B409" t="s">
        <v>21</v>
      </c>
      <c r="C409" t="s">
        <v>8</v>
      </c>
      <c r="D409" t="s">
        <v>30</v>
      </c>
      <c r="E409">
        <v>1.3274731401225699</v>
      </c>
      <c r="F409">
        <v>1.3385532693422699</v>
      </c>
      <c r="G409">
        <v>8.5714820256963198E-2</v>
      </c>
      <c r="H409">
        <v>8.5013601965038404E-2</v>
      </c>
      <c r="I409">
        <v>8.3399078852690406E-2</v>
      </c>
      <c r="J409">
        <v>8.27818483389164E-2</v>
      </c>
      <c r="K409">
        <v>2.5499771341165899E-2</v>
      </c>
      <c r="L409">
        <v>2.07138795496099E-2</v>
      </c>
      <c r="M409">
        <v>2.93279149107049E-2</v>
      </c>
      <c r="N409">
        <v>2.4710729408082503E-2</v>
      </c>
      <c r="O409">
        <v>2.2378466285086895E-3</v>
      </c>
      <c r="P409">
        <v>1.3477290743069855E-2</v>
      </c>
      <c r="Q409">
        <v>1.3334486365190688</v>
      </c>
      <c r="R409">
        <f>Table_nydc_frldevdb01_flc_fx_carry_view[[#This Row],[atmf]]/(Table_nydc_frldevdb01_flc_fx_carry_view[[#This Row],[atmf_cost_orig]]+1)</f>
        <v>1.3004148143192937</v>
      </c>
      <c r="S409">
        <f>Table_nydc_frldevdb01_flc_fx_carry_view[[#This Row],[num_rate]]-Table_nydc_frldevdb01_flc_fx_carry_view[[#This Row],[asset_rate]]</f>
        <v>1.1239444114561166E-2</v>
      </c>
      <c r="T4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1.0440700004764756</v>
      </c>
      <c r="U409" s="95">
        <f>Table_nydc_frldevdb01_flc_fx_carry_view[[#This Row],[atmf_cost_final]]/Table_nydc_frldevdb01_flc_fx_carry_view[[#This Row],[atmf_cost_orig]]</f>
        <v>0.84256686789086765</v>
      </c>
    </row>
    <row r="410" spans="1:21" x14ac:dyDescent="0.25">
      <c r="A410" t="s">
        <v>107</v>
      </c>
      <c r="B410" t="s">
        <v>21</v>
      </c>
      <c r="C410" t="s">
        <v>6</v>
      </c>
      <c r="D410" t="s">
        <v>30</v>
      </c>
      <c r="E410">
        <v>1.3274731401225699</v>
      </c>
      <c r="F410">
        <v>1.34230343451217</v>
      </c>
      <c r="G410">
        <v>8.7997448001570097E-2</v>
      </c>
      <c r="H410">
        <v>8.69946524433928E-2</v>
      </c>
      <c r="I410">
        <v>8.5714820256963198E-2</v>
      </c>
      <c r="J410">
        <v>8.4805813494314194E-2</v>
      </c>
      <c r="K410">
        <v>2.9571817215198897E-2</v>
      </c>
      <c r="L410">
        <v>2.5499771341165899E-2</v>
      </c>
      <c r="M410">
        <v>3.45986175151402E-2</v>
      </c>
      <c r="N410">
        <v>3.0716890026831901E-2</v>
      </c>
      <c r="O410">
        <v>2.7035440444198588E-3</v>
      </c>
      <c r="P410">
        <v>1.3967451884815407E-2</v>
      </c>
      <c r="Q410">
        <v>1.335589691848587</v>
      </c>
      <c r="R410">
        <f>Table_nydc_frldevdb01_flc_fx_carry_view[[#This Row],[atmf]]/(Table_nydc_frldevdb01_flc_fx_carry_view[[#This Row],[atmf_cost_orig]]+1)</f>
        <v>1.2974146802322852</v>
      </c>
      <c r="S410">
        <f>Table_nydc_frldevdb01_flc_fx_carry_view[[#This Row],[num_rate]]-Table_nydc_frldevdb01_flc_fx_carry_view[[#This Row],[asset_rate]]</f>
        <v>1.1263907840395548E-2</v>
      </c>
      <c r="T4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1.0378607413003702</v>
      </c>
      <c r="U410" s="95">
        <f>Table_nydc_frldevdb01_flc_fx_carry_view[[#This Row],[atmf_cost_final]]/Table_nydc_frldevdb01_flc_fx_carry_view[[#This Row],[atmf_cost_orig]]</f>
        <v>0.88780686145596222</v>
      </c>
    </row>
    <row r="411" spans="1:21" x14ac:dyDescent="0.25">
      <c r="A411" t="s">
        <v>107</v>
      </c>
      <c r="B411" t="s">
        <v>21</v>
      </c>
      <c r="C411" t="s">
        <v>67</v>
      </c>
      <c r="D411" t="s">
        <v>30</v>
      </c>
      <c r="E411">
        <v>1.3274731401225699</v>
      </c>
      <c r="F411">
        <v>1.35605689253204</v>
      </c>
      <c r="G411">
        <v>9.2998331169142204E-2</v>
      </c>
      <c r="H411">
        <v>9.1500404719552494E-2</v>
      </c>
      <c r="I411">
        <v>9.2089254940662404E-2</v>
      </c>
      <c r="J411">
        <v>9.0555149158395298E-2</v>
      </c>
      <c r="K411">
        <v>4.1642028895865102E-2</v>
      </c>
      <c r="L411">
        <v>3.9162280624402301E-2</v>
      </c>
      <c r="M411">
        <v>5.1127036590490699E-2</v>
      </c>
      <c r="N411">
        <v>4.8811375957117105E-2</v>
      </c>
      <c r="O411">
        <v>4.4677199261344835E-3</v>
      </c>
      <c r="P411">
        <v>1.5371879024778212E-2</v>
      </c>
      <c r="Q411">
        <v>1.3433155343523975</v>
      </c>
      <c r="R411">
        <f>Table_nydc_frldevdb01_flc_fx_carry_view[[#This Row],[atmf]]/(Table_nydc_frldevdb01_flc_fx_carry_view[[#This Row],[atmf_cost_orig]]+1)</f>
        <v>1.2900980046433217</v>
      </c>
      <c r="S411">
        <f>Table_nydc_frldevdb01_flc_fx_carry_view[[#This Row],[num_rate]]-Table_nydc_frldevdb01_flc_fx_carry_view[[#This Row],[asset_rate]]</f>
        <v>1.0904159098643729E-2</v>
      </c>
      <c r="T4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1.0172996842355946</v>
      </c>
      <c r="U411" s="95">
        <f>Table_nydc_frldevdb01_flc_fx_carry_view[[#This Row],[atmf_cost_final]]/Table_nydc_frldevdb01_flc_fx_carry_view[[#This Row],[atmf_cost_orig]]</f>
        <v>0.95470770872324939</v>
      </c>
    </row>
    <row r="412" spans="1:21" x14ac:dyDescent="0.25">
      <c r="A412" t="s">
        <v>107</v>
      </c>
      <c r="B412" t="s">
        <v>20</v>
      </c>
      <c r="C412" t="s">
        <v>30</v>
      </c>
      <c r="D412" t="s">
        <v>30</v>
      </c>
      <c r="E412">
        <v>3.1362282407236899</v>
      </c>
      <c r="F412">
        <v>3.1720060000000001</v>
      </c>
      <c r="G412">
        <v>0.105896819404606</v>
      </c>
      <c r="H412">
        <v>0.10931981092573299</v>
      </c>
      <c r="I412">
        <v>0.11502246843897899</v>
      </c>
      <c r="J412">
        <v>0.14059506647832201</v>
      </c>
      <c r="K412">
        <v>1.5875491039586201E-2</v>
      </c>
      <c r="L412">
        <v>2.4013844946896203E-3</v>
      </c>
      <c r="M412">
        <v>2.1822949899216799E-2</v>
      </c>
      <c r="N412">
        <v>1.1602880854447599E-2</v>
      </c>
      <c r="O412">
        <v>1.2119446222686974E-2</v>
      </c>
      <c r="P412">
        <v>5.8854708653959441E-2</v>
      </c>
      <c r="Q412">
        <v>3.1532521624895522</v>
      </c>
      <c r="R412">
        <f>Table_nydc_frldevdb01_flc_fx_carry_view[[#This Row],[atmf]]/(Table_nydc_frldevdb01_flc_fx_carry_view[[#This Row],[atmf_cost_orig]]+1)</f>
        <v>3.1042618491910536</v>
      </c>
      <c r="S412">
        <f>Table_nydc_frldevdb01_flc_fx_carry_view[[#This Row],[num_rate]]-Table_nydc_frldevdb01_flc_fx_carry_view[[#This Row],[asset_rate]]</f>
        <v>4.6735262431272469E-2</v>
      </c>
      <c r="T4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1.5471307287579104</v>
      </c>
      <c r="U412" s="95">
        <f>Table_nydc_frldevdb01_flc_fx_carry_view[[#This Row],[atmf_cost_final]]/Table_nydc_frldevdb01_flc_fx_carry_view[[#This Row],[atmf_cost_orig]]</f>
        <v>0.53168251350217388</v>
      </c>
    </row>
    <row r="413" spans="1:21" x14ac:dyDescent="0.25">
      <c r="A413" t="s">
        <v>107</v>
      </c>
      <c r="B413" t="s">
        <v>20</v>
      </c>
      <c r="C413" t="s">
        <v>14</v>
      </c>
      <c r="D413" t="s">
        <v>30</v>
      </c>
      <c r="E413">
        <v>3.1362282407236899</v>
      </c>
      <c r="F413">
        <v>3.2069380000000001</v>
      </c>
      <c r="G413">
        <v>0.111596488401021</v>
      </c>
      <c r="H413">
        <v>0.117181917302684</v>
      </c>
      <c r="I413">
        <v>0.105476103183478</v>
      </c>
      <c r="J413">
        <v>0.112324747043982</v>
      </c>
      <c r="K413">
        <v>2.11560205236993E-2</v>
      </c>
      <c r="L413">
        <v>1.53050676801601E-2</v>
      </c>
      <c r="M413">
        <v>3.2788337209384601E-2</v>
      </c>
      <c r="N413">
        <v>2.7996265557312598E-2</v>
      </c>
      <c r="O413">
        <v>1.2893652556191466E-2</v>
      </c>
      <c r="P413">
        <v>5.9499338956847871E-2</v>
      </c>
      <c r="Q413">
        <v>3.1700628253025624</v>
      </c>
      <c r="R413">
        <f>Table_nydc_frldevdb01_flc_fx_carry_view[[#This Row],[atmf]]/(Table_nydc_frldevdb01_flc_fx_carry_view[[#This Row],[atmf_cost_orig]]+1)</f>
        <v>3.1051260790426936</v>
      </c>
      <c r="S413">
        <f>Table_nydc_frldevdb01_flc_fx_carry_view[[#This Row],[num_rate]]-Table_nydc_frldevdb01_flc_fx_carry_view[[#This Row],[asset_rate]]</f>
        <v>4.6605686400656404E-2</v>
      </c>
      <c r="T4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1.0910292609872163</v>
      </c>
      <c r="U413" s="95">
        <f>Table_nydc_frldevdb01_flc_fx_carry_view[[#This Row],[atmf_cost_final]]/Table_nydc_frldevdb01_flc_fx_carry_view[[#This Row],[atmf_cost_orig]]</f>
        <v>0.85384828692378989</v>
      </c>
    </row>
    <row r="414" spans="1:21" x14ac:dyDescent="0.25">
      <c r="A414" t="s">
        <v>107</v>
      </c>
      <c r="B414" t="s">
        <v>20</v>
      </c>
      <c r="C414" t="s">
        <v>8</v>
      </c>
      <c r="D414" t="s">
        <v>30</v>
      </c>
      <c r="E414">
        <v>3.1362282407236899</v>
      </c>
      <c r="F414">
        <v>3.2448269433388202</v>
      </c>
      <c r="G414">
        <v>0.117444044384834</v>
      </c>
      <c r="H414">
        <v>0.12436072062887001</v>
      </c>
      <c r="I414">
        <v>0.111532957086401</v>
      </c>
      <c r="J414">
        <v>0.12009898719251901</v>
      </c>
      <c r="K414">
        <v>2.5115679402462E-2</v>
      </c>
      <c r="L414">
        <v>2.1106806812353503E-2</v>
      </c>
      <c r="M414">
        <v>4.2527439248836896E-2</v>
      </c>
      <c r="N414">
        <v>3.9975637074045403E-2</v>
      </c>
      <c r="O414">
        <v>1.3477290743069855E-2</v>
      </c>
      <c r="P414">
        <v>6.0458293590036523E-2</v>
      </c>
      <c r="Q414">
        <v>3.1892956926591607</v>
      </c>
      <c r="R414">
        <f>Table_nydc_frldevdb01_flc_fx_carry_view[[#This Row],[atmf]]/(Table_nydc_frldevdb01_flc_fx_carry_view[[#This Row],[atmf_cost_orig]]+1)</f>
        <v>3.1124619086062491</v>
      </c>
      <c r="S414">
        <f>Table_nydc_frldevdb01_flc_fx_carry_view[[#This Row],[num_rate]]-Table_nydc_frldevdb01_flc_fx_carry_view[[#This Row],[asset_rate]]</f>
        <v>4.6981002846966671E-2</v>
      </c>
      <c r="T4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1.0836831215323914</v>
      </c>
      <c r="U414" s="95">
        <f>Table_nydc_frldevdb01_flc_fx_carry_view[[#This Row],[atmf_cost_final]]/Table_nydc_frldevdb01_flc_fx_carry_view[[#This Row],[atmf_cost_orig]]</f>
        <v>0.9399963360158986</v>
      </c>
    </row>
    <row r="415" spans="1:21" x14ac:dyDescent="0.25">
      <c r="A415" t="s">
        <v>107</v>
      </c>
      <c r="B415" t="s">
        <v>20</v>
      </c>
      <c r="C415" t="s">
        <v>6</v>
      </c>
      <c r="D415" t="s">
        <v>30</v>
      </c>
      <c r="E415">
        <v>3.1362282407236899</v>
      </c>
      <c r="F415">
        <v>3.2822969999999998</v>
      </c>
      <c r="G415">
        <v>0.12347899468592401</v>
      </c>
      <c r="H415">
        <v>0.13141595262668801</v>
      </c>
      <c r="I415">
        <v>0.117444044384834</v>
      </c>
      <c r="J415">
        <v>0.12675907217159599</v>
      </c>
      <c r="K415">
        <v>2.87058708861328E-2</v>
      </c>
      <c r="L415">
        <v>2.5115679402462E-2</v>
      </c>
      <c r="M415">
        <v>5.1656960849768806E-2</v>
      </c>
      <c r="N415">
        <v>4.9549884662560599E-2</v>
      </c>
      <c r="O415">
        <v>1.3967451884815407E-2</v>
      </c>
      <c r="P415">
        <v>6.1361705810741629E-2</v>
      </c>
      <c r="Q415">
        <v>3.2086548733397207</v>
      </c>
      <c r="R415">
        <f>Table_nydc_frldevdb01_flc_fx_carry_view[[#This Row],[atmf]]/(Table_nydc_frldevdb01_flc_fx_carry_view[[#This Row],[atmf_cost_orig]]+1)</f>
        <v>3.1210719105094977</v>
      </c>
      <c r="S415">
        <f>Table_nydc_frldevdb01_flc_fx_carry_view[[#This Row],[num_rate]]-Table_nydc_frldevdb01_flc_fx_carry_view[[#This Row],[asset_rate]]</f>
        <v>4.7394253925926222E-2</v>
      </c>
      <c r="T4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1.0646206911659735</v>
      </c>
      <c r="U415" s="95">
        <f>Table_nydc_frldevdb01_flc_fx_carry_view[[#This Row],[atmf_cost_final]]/Table_nydc_frldevdb01_flc_fx_carry_view[[#This Row],[atmf_cost_orig]]</f>
        <v>0.95921021770258408</v>
      </c>
    </row>
    <row r="416" spans="1:21" x14ac:dyDescent="0.25">
      <c r="A416" t="s">
        <v>107</v>
      </c>
      <c r="B416" t="s">
        <v>20</v>
      </c>
      <c r="C416" t="s">
        <v>67</v>
      </c>
      <c r="D416" t="s">
        <v>30</v>
      </c>
      <c r="E416">
        <v>3.1362282407236899</v>
      </c>
      <c r="F416">
        <v>3.4645686839206</v>
      </c>
      <c r="G416">
        <v>0.130213913531667</v>
      </c>
      <c r="H416">
        <v>0.14249259121053701</v>
      </c>
      <c r="I416">
        <v>0.12981305840302401</v>
      </c>
      <c r="J416">
        <v>0.14289175081632499</v>
      </c>
      <c r="K416">
        <v>3.1461616493318502E-2</v>
      </c>
      <c r="L416">
        <v>3.156256817579E-2</v>
      </c>
      <c r="M416">
        <v>7.7848694689101397E-2</v>
      </c>
      <c r="N416">
        <v>8.0624752562398996E-2</v>
      </c>
      <c r="O416">
        <v>1.5371879024778212E-2</v>
      </c>
      <c r="P416">
        <v>6.9421621971629599E-2</v>
      </c>
      <c r="Q416">
        <v>3.310981907282657</v>
      </c>
      <c r="R416">
        <f>Table_nydc_frldevdb01_flc_fx_carry_view[[#This Row],[atmf]]/(Table_nydc_frldevdb01_flc_fx_carry_view[[#This Row],[atmf_cost_orig]]+1)</f>
        <v>3.214336762656592</v>
      </c>
      <c r="S416">
        <f>Table_nydc_frldevdb01_flc_fx_carry_view[[#This Row],[num_rate]]-Table_nydc_frldevdb01_flc_fx_carry_view[[#This Row],[asset_rate]]</f>
        <v>5.4049742946851387E-2</v>
      </c>
      <c r="T4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1.0576692107990819</v>
      </c>
      <c r="U416" s="95">
        <f>Table_nydc_frldevdb01_flc_fx_carry_view[[#This Row],[atmf_cost_final]]/Table_nydc_frldevdb01_flc_fx_carry_view[[#This Row],[atmf_cost_orig]]</f>
        <v>1.0356596585772457</v>
      </c>
    </row>
    <row r="417" spans="1:21" x14ac:dyDescent="0.25">
      <c r="A417" t="s">
        <v>107</v>
      </c>
      <c r="B417" t="s">
        <v>7</v>
      </c>
      <c r="C417" t="s">
        <v>30</v>
      </c>
      <c r="D417" t="s">
        <v>30</v>
      </c>
      <c r="E417">
        <v>65.078523007433105</v>
      </c>
      <c r="F417">
        <v>65.83</v>
      </c>
      <c r="G417">
        <v>5.5580157779298797E-2</v>
      </c>
      <c r="H417">
        <v>5.9039488441232399E-2</v>
      </c>
      <c r="I417">
        <v>6.5239737111996807E-2</v>
      </c>
      <c r="J417">
        <v>8.8594040946742003E-2</v>
      </c>
      <c r="K417">
        <v>6.2642373484571795E-3</v>
      </c>
      <c r="L417">
        <v>1.3620895422018699E-3</v>
      </c>
      <c r="M417">
        <v>1.1786796279296401E-2</v>
      </c>
      <c r="N417">
        <v>1.1555443969000099E-2</v>
      </c>
      <c r="O417">
        <v>1.2119446222686974E-2</v>
      </c>
      <c r="P417">
        <v>6.3381007043532958E-2</v>
      </c>
      <c r="Q417">
        <v>65.468446645290882</v>
      </c>
      <c r="R417">
        <f>Table_nydc_frldevdb01_flc_fx_carry_view[[#This Row],[atmf]]/(Table_nydc_frldevdb01_flc_fx_carry_view[[#This Row],[atmf_cost_orig]]+1)</f>
        <v>65.063114326141203</v>
      </c>
      <c r="S417">
        <f>Table_nydc_frldevdb01_flc_fx_carry_view[[#This Row],[num_rate]]-Table_nydc_frldevdb01_flc_fx_carry_view[[#This Row],[asset_rate]]</f>
        <v>5.1261560820845986E-2</v>
      </c>
      <c r="T4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1.8457665286061913</v>
      </c>
      <c r="U417" s="95">
        <f>Table_nydc_frldevdb01_flc_fx_carry_view[[#This Row],[atmf_cost_final]]/Table_nydc_frldevdb01_flc_fx_carry_view[[#This Row],[atmf_cost_orig]]</f>
        <v>0.9803719089721884</v>
      </c>
    </row>
    <row r="418" spans="1:21" x14ac:dyDescent="0.25">
      <c r="A418" t="s">
        <v>107</v>
      </c>
      <c r="B418" t="s">
        <v>7</v>
      </c>
      <c r="C418" t="s">
        <v>14</v>
      </c>
      <c r="D418" t="s">
        <v>30</v>
      </c>
      <c r="E418">
        <v>65.078523007433105</v>
      </c>
      <c r="F418">
        <v>66.47</v>
      </c>
      <c r="G418">
        <v>5.9488621689340597E-2</v>
      </c>
      <c r="H418">
        <v>6.3786080373669604E-2</v>
      </c>
      <c r="I418">
        <v>5.5526598450837399E-2</v>
      </c>
      <c r="J418">
        <v>6.2613050234288106E-2</v>
      </c>
      <c r="K418">
        <v>8.1211986952449203E-3</v>
      </c>
      <c r="L418">
        <v>6.2943643002012304E-3</v>
      </c>
      <c r="M418">
        <v>1.7851383706901099E-2</v>
      </c>
      <c r="N418">
        <v>1.8146440258902601E-2</v>
      </c>
      <c r="O418">
        <v>1.2893652556191466E-2</v>
      </c>
      <c r="P418">
        <v>5.9223267421679923E-2</v>
      </c>
      <c r="Q418">
        <v>65.829467105841417</v>
      </c>
      <c r="R418">
        <f>Table_nydc_frldevdb01_flc_fx_carry_view[[#This Row],[atmf]]/(Table_nydc_frldevdb01_flc_fx_carry_view[[#This Row],[atmf_cost_orig]]+1)</f>
        <v>65.304229147799234</v>
      </c>
      <c r="S418">
        <f>Table_nydc_frldevdb01_flc_fx_carry_view[[#This Row],[num_rate]]-Table_nydc_frldevdb01_flc_fx_carry_view[[#This Row],[asset_rate]]</f>
        <v>4.6329614865488457E-2</v>
      </c>
      <c r="T4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1.2180730319622179</v>
      </c>
      <c r="U418" s="95">
        <f>Table_nydc_frldevdb01_flc_fx_carry_view[[#This Row],[atmf_cost_final]]/Table_nydc_frldevdb01_flc_fx_carry_view[[#This Row],[atmf_cost_orig]]</f>
        <v>1.0165284975577236</v>
      </c>
    </row>
    <row r="419" spans="1:21" x14ac:dyDescent="0.25">
      <c r="A419" t="s">
        <v>107</v>
      </c>
      <c r="B419" t="s">
        <v>7</v>
      </c>
      <c r="C419" t="s">
        <v>8</v>
      </c>
      <c r="D419" t="s">
        <v>30</v>
      </c>
      <c r="E419">
        <v>65.078523007433105</v>
      </c>
      <c r="F419">
        <v>67.099365590353003</v>
      </c>
      <c r="G419">
        <v>6.2945436877922603E-2</v>
      </c>
      <c r="H419">
        <v>6.7798274545803699E-2</v>
      </c>
      <c r="I419">
        <v>5.9443849847208102E-2</v>
      </c>
      <c r="J419">
        <v>6.6169684466396095E-2</v>
      </c>
      <c r="K419">
        <v>9.5517956114172294E-3</v>
      </c>
      <c r="L419">
        <v>8.1040139863992507E-3</v>
      </c>
      <c r="M419">
        <v>2.3192750308441999E-2</v>
      </c>
      <c r="N419">
        <v>2.3701822063488299E-2</v>
      </c>
      <c r="O419">
        <v>1.3471454055738527E-2</v>
      </c>
      <c r="P419">
        <v>5.7174143260192593E-2</v>
      </c>
      <c r="Q419">
        <v>66.196383718936119</v>
      </c>
      <c r="R419">
        <f>Table_nydc_frldevdb01_flc_fx_carry_view[[#This Row],[atmf]]/(Table_nydc_frldevdb01_flc_fx_carry_view[[#This Row],[atmf_cost_orig]]+1)</f>
        <v>65.578421631824369</v>
      </c>
      <c r="S419">
        <f>Table_nydc_frldevdb01_flc_fx_carry_view[[#This Row],[num_rate]]-Table_nydc_frldevdb01_flc_fx_carry_view[[#This Row],[asset_rate]]</f>
        <v>4.3702689204454068E-2</v>
      </c>
      <c r="T4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1.1434542833348085</v>
      </c>
      <c r="U419" s="95">
        <f>Table_nydc_frldevdb01_flc_fx_carry_view[[#This Row],[atmf_cost_final]]/Table_nydc_frldevdb01_flc_fx_carry_view[[#This Row],[atmf_cost_orig]]</f>
        <v>1.021949607022717</v>
      </c>
    </row>
    <row r="420" spans="1:21" x14ac:dyDescent="0.25">
      <c r="A420" t="s">
        <v>107</v>
      </c>
      <c r="B420" t="s">
        <v>7</v>
      </c>
      <c r="C420" t="s">
        <v>6</v>
      </c>
      <c r="D420" t="s">
        <v>30</v>
      </c>
      <c r="E420">
        <v>65.078523007433105</v>
      </c>
      <c r="F420">
        <v>67.683613607885306</v>
      </c>
      <c r="G420">
        <v>6.5461540204849497E-2</v>
      </c>
      <c r="H420">
        <v>7.0637915157692605E-2</v>
      </c>
      <c r="I420">
        <v>6.2945436877922603E-2</v>
      </c>
      <c r="J420">
        <v>6.9571975204024195E-2</v>
      </c>
      <c r="K420">
        <v>1.06802208412623E-2</v>
      </c>
      <c r="L420">
        <v>9.5517956114172294E-3</v>
      </c>
      <c r="M420">
        <v>2.7781735109673002E-2</v>
      </c>
      <c r="N420">
        <v>2.8458948767152097E-2</v>
      </c>
      <c r="O420">
        <v>1.3967451884815407E-2</v>
      </c>
      <c r="P420">
        <v>5.6010916430749846E-2</v>
      </c>
      <c r="Q420">
        <v>66.545583364477963</v>
      </c>
      <c r="R420">
        <f>Table_nydc_frldevdb01_flc_fx_carry_view[[#This Row],[atmf]]/(Table_nydc_frldevdb01_flc_fx_carry_view[[#This Row],[atmf_cost_orig]]+1)</f>
        <v>65.854073190610748</v>
      </c>
      <c r="S420">
        <f>Table_nydc_frldevdb01_flc_fx_carry_view[[#This Row],[num_rate]]-Table_nydc_frldevdb01_flc_fx_carry_view[[#This Row],[asset_rate]]</f>
        <v>4.2043464545934439E-2</v>
      </c>
      <c r="T4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1.1055835675709416</v>
      </c>
      <c r="U420" s="95">
        <f>Table_nydc_frldevdb01_flc_fx_carry_view[[#This Row],[atmf_cost_final]]/Table_nydc_frldevdb01_flc_fx_carry_view[[#This Row],[atmf_cost_orig]]</f>
        <v>1.0243762189368548</v>
      </c>
    </row>
    <row r="421" spans="1:21" x14ac:dyDescent="0.25">
      <c r="A421" t="s">
        <v>107</v>
      </c>
      <c r="B421" t="s">
        <v>7</v>
      </c>
      <c r="C421" t="s">
        <v>67</v>
      </c>
      <c r="D421" t="s">
        <v>30</v>
      </c>
      <c r="E421">
        <v>65.078523007433105</v>
      </c>
      <c r="F421">
        <v>70.522488040410295</v>
      </c>
      <c r="G421">
        <v>7.3744244842317896E-2</v>
      </c>
      <c r="H421">
        <v>7.6477418472831002E-2</v>
      </c>
      <c r="I421">
        <v>7.1958009920272806E-2</v>
      </c>
      <c r="J421">
        <v>7.6748721414030802E-2</v>
      </c>
      <c r="K421">
        <v>1.2294617938300599E-2</v>
      </c>
      <c r="L421">
        <v>1.20162261927811E-2</v>
      </c>
      <c r="M421">
        <v>4.1830660139645696E-2</v>
      </c>
      <c r="N421">
        <v>4.4853313178807704E-2</v>
      </c>
      <c r="O421">
        <v>1.5371879024778212E-2</v>
      </c>
      <c r="P421">
        <v>5.9155744071506922E-2</v>
      </c>
      <c r="Q421">
        <v>68.499290116759511</v>
      </c>
      <c r="R421">
        <f>Table_nydc_frldevdb01_flc_fx_carry_view[[#This Row],[atmf]]/(Table_nydc_frldevdb01_flc_fx_carry_view[[#This Row],[atmf_cost_orig]]+1)</f>
        <v>67.690931682657094</v>
      </c>
      <c r="S421">
        <f>Table_nydc_frldevdb01_flc_fx_carry_view[[#This Row],[num_rate]]-Table_nydc_frldevdb01_flc_fx_carry_view[[#This Row],[asset_rate]]</f>
        <v>4.3783865046728709E-2</v>
      </c>
      <c r="T4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1.1117632742457</v>
      </c>
      <c r="U421" s="95">
        <f>Table_nydc_frldevdb01_flc_fx_carry_view[[#This Row],[atmf_cost_final]]/Table_nydc_frldevdb01_flc_fx_carry_view[[#This Row],[atmf_cost_orig]]</f>
        <v>1.0722592717655259</v>
      </c>
    </row>
    <row r="422" spans="1:21" x14ac:dyDescent="0.25">
      <c r="A422" t="s">
        <v>107</v>
      </c>
      <c r="B422" t="s">
        <v>19</v>
      </c>
      <c r="C422" t="s">
        <v>30</v>
      </c>
      <c r="D422" t="s">
        <v>30</v>
      </c>
      <c r="E422">
        <v>13.5869406369495</v>
      </c>
      <c r="F422">
        <v>13.7875</v>
      </c>
      <c r="G422">
        <v>0.16245485718272601</v>
      </c>
      <c r="H422">
        <v>0.16574896649198201</v>
      </c>
      <c r="I422">
        <v>0.151962427436727</v>
      </c>
      <c r="J422">
        <v>0.174671435288757</v>
      </c>
      <c r="K422">
        <v>2.5457072317753699E-2</v>
      </c>
      <c r="L422">
        <v>3.1726980718577401E-3</v>
      </c>
      <c r="M422">
        <v>3.3082218663145702E-2</v>
      </c>
      <c r="N422">
        <v>1.49714566603611E-2</v>
      </c>
      <c r="O422">
        <v>1.2119446222686974E-2</v>
      </c>
      <c r="P422">
        <v>7.1584281615807599E-2</v>
      </c>
      <c r="Q422">
        <v>13.683163873000391</v>
      </c>
      <c r="R422">
        <f>Table_nydc_frldevdb01_flc_fx_carry_view[[#This Row],[atmf]]/(Table_nydc_frldevdb01_flc_fx_carry_view[[#This Row],[atmf_cost_orig]]+1)</f>
        <v>13.345985199359678</v>
      </c>
      <c r="S422">
        <f>Table_nydc_frldevdb01_flc_fx_carry_view[[#This Row],[num_rate]]-Table_nydc_frldevdb01_flc_fx_carry_view[[#This Row],[asset_rate]]</f>
        <v>5.9464835393120627E-2</v>
      </c>
      <c r="T4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1.5473484775323083</v>
      </c>
      <c r="U422" s="95">
        <f>Table_nydc_frldevdb01_flc_fx_carry_view[[#This Row],[atmf_cost_final]]/Table_nydc_frldevdb01_flc_fx_carry_view[[#This Row],[atmf_cost_orig]]</f>
        <v>0.45255298058469162</v>
      </c>
    </row>
    <row r="423" spans="1:21" x14ac:dyDescent="0.25">
      <c r="A423" t="s">
        <v>107</v>
      </c>
      <c r="B423" t="s">
        <v>19</v>
      </c>
      <c r="C423" t="s">
        <v>14</v>
      </c>
      <c r="D423" t="s">
        <v>30</v>
      </c>
      <c r="E423">
        <v>13.5869406369495</v>
      </c>
      <c r="F423">
        <v>13.975300000000001</v>
      </c>
      <c r="G423">
        <v>0.16054745873242701</v>
      </c>
      <c r="H423">
        <v>0.16527875113785201</v>
      </c>
      <c r="I423">
        <v>0.161160544591472</v>
      </c>
      <c r="J423">
        <v>0.168313770322677</v>
      </c>
      <c r="K423">
        <v>3.1842244545731299E-2</v>
      </c>
      <c r="L423">
        <v>2.5143365122861999E-2</v>
      </c>
      <c r="M423">
        <v>4.6233127832030999E-2</v>
      </c>
      <c r="N423">
        <v>4.1059216387293304E-2</v>
      </c>
      <c r="O423">
        <v>1.2893652556191466E-2</v>
      </c>
      <c r="P423">
        <v>7.1643950448222235E-2</v>
      </c>
      <c r="Q423">
        <v>13.777036278879528</v>
      </c>
      <c r="R423">
        <f>Table_nydc_frldevdb01_flc_fx_carry_view[[#This Row],[atmf]]/(Table_nydc_frldevdb01_flc_fx_carry_view[[#This Row],[atmf_cost_orig]]+1)</f>
        <v>13.357730345395531</v>
      </c>
      <c r="S423">
        <f>Table_nydc_frldevdb01_flc_fx_carry_view[[#This Row],[num_rate]]-Table_nydc_frldevdb01_flc_fx_carry_view[[#This Row],[asset_rate]]</f>
        <v>5.8750297892030769E-2</v>
      </c>
      <c r="T4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1.1059676426938569</v>
      </c>
      <c r="U423" s="95">
        <f>Table_nydc_frldevdb01_flc_fx_carry_view[[#This Row],[atmf_cost_final]]/Table_nydc_frldevdb01_flc_fx_carry_view[[#This Row],[atmf_cost_orig]]</f>
        <v>0.88809081956265279</v>
      </c>
    </row>
    <row r="424" spans="1:21" x14ac:dyDescent="0.25">
      <c r="A424" t="s">
        <v>107</v>
      </c>
      <c r="B424" t="s">
        <v>19</v>
      </c>
      <c r="C424" t="s">
        <v>8</v>
      </c>
      <c r="D424" t="s">
        <v>30</v>
      </c>
      <c r="E424">
        <v>13.5869406369495</v>
      </c>
      <c r="F424">
        <v>14.170728323401599</v>
      </c>
      <c r="G424">
        <v>0.16102068935834299</v>
      </c>
      <c r="H424">
        <v>0.16677357725900699</v>
      </c>
      <c r="I424">
        <v>0.160583905985272</v>
      </c>
      <c r="J424">
        <v>0.168249033476496</v>
      </c>
      <c r="K424">
        <v>3.5951749012006498E-2</v>
      </c>
      <c r="L424">
        <v>3.1797679924646702E-2</v>
      </c>
      <c r="M424">
        <v>5.7009286268433601E-2</v>
      </c>
      <c r="N424">
        <v>5.4622253153658602E-2</v>
      </c>
      <c r="O424">
        <v>1.3471454055738527E-2</v>
      </c>
      <c r="P424">
        <v>7.161198178746972E-2</v>
      </c>
      <c r="Q424">
        <v>13.878481678396133</v>
      </c>
      <c r="R424">
        <f>Table_nydc_frldevdb01_flc_fx_carry_view[[#This Row],[atmf]]/(Table_nydc_frldevdb01_flc_fx_carry_view[[#This Row],[atmf_cost_orig]]+1)</f>
        <v>13.406436923017591</v>
      </c>
      <c r="S424">
        <f>Table_nydc_frldevdb01_flc_fx_carry_view[[#This Row],[num_rate]]-Table_nydc_frldevdb01_flc_fx_carry_view[[#This Row],[asset_rate]]</f>
        <v>5.8140527731731194E-2</v>
      </c>
      <c r="T4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1.0839146549317142</v>
      </c>
      <c r="U424" s="95">
        <f>Table_nydc_frldevdb01_flc_fx_carry_view[[#This Row],[atmf_cost_final]]/Table_nydc_frldevdb01_flc_fx_carry_view[[#This Row],[atmf_cost_orig]]</f>
        <v>0.95812904754612382</v>
      </c>
    </row>
    <row r="425" spans="1:21" x14ac:dyDescent="0.25">
      <c r="A425" t="s">
        <v>107</v>
      </c>
      <c r="B425" t="s">
        <v>19</v>
      </c>
      <c r="C425" t="s">
        <v>6</v>
      </c>
      <c r="D425" t="s">
        <v>30</v>
      </c>
      <c r="E425">
        <v>13.5869406369495</v>
      </c>
      <c r="F425">
        <v>14.359722376204401</v>
      </c>
      <c r="G425">
        <v>0.16171132099239399</v>
      </c>
      <c r="H425">
        <v>0.16834450137674101</v>
      </c>
      <c r="I425">
        <v>0.16102068935834299</v>
      </c>
      <c r="J425">
        <v>0.16905713990695001</v>
      </c>
      <c r="K425">
        <v>3.8876153519255593E-2</v>
      </c>
      <c r="L425">
        <v>3.5951749012006498E-2</v>
      </c>
      <c r="M425">
        <v>6.6145168706432209E-2</v>
      </c>
      <c r="N425">
        <v>6.5011842109860704E-2</v>
      </c>
      <c r="O425">
        <v>1.3967451884815407E-2</v>
      </c>
      <c r="P425">
        <v>7.1891498540077148E-2</v>
      </c>
      <c r="Q425">
        <v>13.978541320637364</v>
      </c>
      <c r="R425">
        <f>Table_nydc_frldevdb01_flc_fx_carry_view[[#This Row],[atmf]]/(Table_nydc_frldevdb01_flc_fx_carry_view[[#This Row],[atmf_cost_orig]]+1)</f>
        <v>13.468824694508758</v>
      </c>
      <c r="S425">
        <f>Table_nydc_frldevdb01_flc_fx_carry_view[[#This Row],[num_rate]]-Table_nydc_frldevdb01_flc_fx_carry_view[[#This Row],[asset_rate]]</f>
        <v>5.7924046655261741E-2</v>
      </c>
      <c r="T4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1.0656817966612837</v>
      </c>
      <c r="U425" s="95">
        <f>Table_nydc_frldevdb01_flc_fx_carry_view[[#This Row],[atmf_cost_final]]/Table_nydc_frldevdb01_flc_fx_carry_view[[#This Row],[atmf_cost_orig]]</f>
        <v>0.98286607141934323</v>
      </c>
    </row>
    <row r="426" spans="1:21" x14ac:dyDescent="0.25">
      <c r="A426" t="s">
        <v>107</v>
      </c>
      <c r="B426" t="s">
        <v>19</v>
      </c>
      <c r="C426" t="s">
        <v>67</v>
      </c>
      <c r="D426" t="s">
        <v>30</v>
      </c>
      <c r="E426">
        <v>13.5869406369495</v>
      </c>
      <c r="F426">
        <v>15.1262490110662</v>
      </c>
      <c r="G426">
        <v>0.165256060419607</v>
      </c>
      <c r="H426">
        <v>0.17512639366900601</v>
      </c>
      <c r="I426">
        <v>0.165222646363377</v>
      </c>
      <c r="J426">
        <v>0.175761423942632</v>
      </c>
      <c r="K426">
        <v>4.51099372404258E-2</v>
      </c>
      <c r="L426">
        <v>4.4467575942759997E-2</v>
      </c>
      <c r="M426">
        <v>9.5595217645059807E-2</v>
      </c>
      <c r="N426">
        <v>9.71922429212249E-2</v>
      </c>
      <c r="O426">
        <v>1.5371879024778212E-2</v>
      </c>
      <c r="P426">
        <v>7.3904226829296427E-2</v>
      </c>
      <c r="Q426">
        <v>14.399296490132402</v>
      </c>
      <c r="R426">
        <f>Table_nydc_frldevdb01_flc_fx_carry_view[[#This Row],[atmf]]/(Table_nydc_frldevdb01_flc_fx_carry_view[[#This Row],[atmf_cost_orig]]+1)</f>
        <v>13.806421174034964</v>
      </c>
      <c r="S426">
        <f>Table_nydc_frldevdb01_flc_fx_carry_view[[#This Row],[num_rate]]-Table_nydc_frldevdb01_flc_fx_carry_view[[#This Row],[asset_rate]]</f>
        <v>5.8532347804518214E-2</v>
      </c>
      <c r="T4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1.0443572177054867</v>
      </c>
      <c r="U426" s="95">
        <f>Table_nydc_frldevdb01_flc_fx_carry_view[[#This Row],[atmf_cost_final]]/Table_nydc_frldevdb01_flc_fx_carry_view[[#This Row],[atmf_cost_orig]]</f>
        <v>1.0167061210331123</v>
      </c>
    </row>
    <row r="427" spans="1:21" x14ac:dyDescent="0.25">
      <c r="A427" t="s">
        <v>107</v>
      </c>
      <c r="B427" t="s">
        <v>13</v>
      </c>
      <c r="C427" t="s">
        <v>30</v>
      </c>
      <c r="D427" t="s">
        <v>30</v>
      </c>
      <c r="E427">
        <v>6.6466000000000003</v>
      </c>
      <c r="F427">
        <v>6.6800551001639397</v>
      </c>
      <c r="G427">
        <v>5.2843213237226801E-2</v>
      </c>
      <c r="H427">
        <v>5.29721086587173E-2</v>
      </c>
      <c r="I427">
        <v>6.1902116907097703E-2</v>
      </c>
      <c r="J427">
        <v>6.2199407738433597E-2</v>
      </c>
      <c r="K427">
        <v>8.2151827405025305E-3</v>
      </c>
      <c r="L427">
        <v>2.8897164858903302E-3</v>
      </c>
      <c r="M427">
        <v>1.0575564356965401E-2</v>
      </c>
      <c r="N427">
        <v>6.0931445880204101E-3</v>
      </c>
      <c r="O427">
        <v>1.2119446222686974E-2</v>
      </c>
      <c r="P427">
        <v>3.2373573972018004E-2</v>
      </c>
      <c r="Q427">
        <v>6.6643247505366352</v>
      </c>
      <c r="R427">
        <f>Table_nydc_frldevdb01_flc_fx_carry_view[[#This Row],[atmf]]/(Table_nydc_frldevdb01_flc_fx_carry_view[[#This Row],[atmf_cost_orig]]+1)</f>
        <v>6.6101490435447987</v>
      </c>
      <c r="S427">
        <f>Table_nydc_frldevdb01_flc_fx_carry_view[[#This Row],[num_rate]]-Table_nydc_frldevdb01_flc_fx_carry_view[[#This Row],[asset_rate]]</f>
        <v>2.0254127749331031E-2</v>
      </c>
      <c r="T4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1.3571653328373865</v>
      </c>
      <c r="U427" s="95">
        <f>Table_nydc_frldevdb01_flc_fx_carry_view[[#This Row],[atmf_cost_final]]/Table_nydc_frldevdb01_flc_fx_carry_view[[#This Row],[atmf_cost_orig]]</f>
        <v>0.57615313777626176</v>
      </c>
    </row>
    <row r="428" spans="1:21" x14ac:dyDescent="0.25">
      <c r="A428" t="s">
        <v>107</v>
      </c>
      <c r="B428" t="s">
        <v>13</v>
      </c>
      <c r="C428" t="s">
        <v>14</v>
      </c>
      <c r="D428" t="s">
        <v>30</v>
      </c>
      <c r="E428">
        <v>6.6466000000000003</v>
      </c>
      <c r="F428">
        <v>6.7169562972885002</v>
      </c>
      <c r="G428">
        <v>5.2450800052215099E-2</v>
      </c>
      <c r="H428">
        <v>5.2989543600785199E-2</v>
      </c>
      <c r="I428">
        <v>5.2898546456574901E-2</v>
      </c>
      <c r="J428">
        <v>5.32227962932766E-2</v>
      </c>
      <c r="K428">
        <v>9.9837884182713398E-3</v>
      </c>
      <c r="L428">
        <v>8.2189004680389803E-3</v>
      </c>
      <c r="M428">
        <v>1.4827928608554799E-2</v>
      </c>
      <c r="N428">
        <v>1.36665850045715E-2</v>
      </c>
      <c r="O428">
        <v>1.2893652556191466E-2</v>
      </c>
      <c r="P428">
        <v>3.4153832147631284E-2</v>
      </c>
      <c r="Q428">
        <v>6.6845752775316338</v>
      </c>
      <c r="R428">
        <f>Table_nydc_frldevdb01_flc_fx_carry_view[[#This Row],[atmf]]/(Table_nydc_frldevdb01_flc_fx_carry_view[[#This Row],[atmf_cost_orig]]+1)</f>
        <v>6.618813010495499</v>
      </c>
      <c r="S428">
        <f>Table_nydc_frldevdb01_flc_fx_carry_view[[#This Row],[num_rate]]-Table_nydc_frldevdb01_flc_fx_carry_view[[#This Row],[asset_rate]]</f>
        <v>2.1260179591439818E-2</v>
      </c>
      <c r="T4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1.1245926671279394</v>
      </c>
      <c r="U428" s="95">
        <f>Table_nydc_frldevdb01_flc_fx_carry_view[[#This Row],[atmf_cost_final]]/Table_nydc_frldevdb01_flc_fx_carry_view[[#This Row],[atmf_cost_orig]]</f>
        <v>0.92167863532110106</v>
      </c>
    </row>
    <row r="429" spans="1:21" x14ac:dyDescent="0.25">
      <c r="A429" t="s">
        <v>107</v>
      </c>
      <c r="B429" t="s">
        <v>13</v>
      </c>
      <c r="C429" t="s">
        <v>8</v>
      </c>
      <c r="D429" t="s">
        <v>30</v>
      </c>
      <c r="E429">
        <v>6.6466000000000003</v>
      </c>
      <c r="F429">
        <v>6.75330450143883</v>
      </c>
      <c r="G429">
        <v>5.2935043997856202E-2</v>
      </c>
      <c r="H429">
        <v>5.37977774795814E-2</v>
      </c>
      <c r="I429">
        <v>5.2453952694632301E-2</v>
      </c>
      <c r="J429">
        <v>5.3315702340347403E-2</v>
      </c>
      <c r="K429">
        <v>1.1218718398720101E-2</v>
      </c>
      <c r="L429">
        <v>9.9692293134145803E-3</v>
      </c>
      <c r="M429">
        <v>1.8404374795314499E-2</v>
      </c>
      <c r="N429">
        <v>1.77938157162125E-2</v>
      </c>
      <c r="O429">
        <v>1.3471454055738527E-2</v>
      </c>
      <c r="P429">
        <v>3.5160077698175564E-2</v>
      </c>
      <c r="Q429">
        <v>6.7051237858173147</v>
      </c>
      <c r="R429">
        <f>Table_nydc_frldevdb01_flc_fx_carry_view[[#This Row],[atmf]]/(Table_nydc_frldevdb01_flc_fx_carry_view[[#This Row],[atmf_cost_orig]]+1)</f>
        <v>6.6312603014850104</v>
      </c>
      <c r="S429">
        <f>Table_nydc_frldevdb01_flc_fx_carry_view[[#This Row],[num_rate]]-Table_nydc_frldevdb01_flc_fx_carry_view[[#This Row],[asset_rate]]</f>
        <v>2.1688623642437038E-2</v>
      </c>
      <c r="T4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1.0889174169956608</v>
      </c>
      <c r="U429" s="95">
        <f>Table_nydc_frldevdb01_flc_fx_carry_view[[#This Row],[atmf_cost_final]]/Table_nydc_frldevdb01_flc_fx_carry_view[[#This Row],[atmf_cost_orig]]</f>
        <v>0.96682532898333284</v>
      </c>
    </row>
    <row r="430" spans="1:21" x14ac:dyDescent="0.25">
      <c r="A430" t="s">
        <v>107</v>
      </c>
      <c r="B430" t="s">
        <v>13</v>
      </c>
      <c r="C430" t="s">
        <v>6</v>
      </c>
      <c r="D430" t="s">
        <v>30</v>
      </c>
      <c r="E430">
        <v>6.6466000000000003</v>
      </c>
      <c r="F430">
        <v>6.7902083592395499</v>
      </c>
      <c r="G430">
        <v>5.3504095724201603E-2</v>
      </c>
      <c r="H430">
        <v>5.4678343314098099E-2</v>
      </c>
      <c r="I430">
        <v>5.2935043997856202E-2</v>
      </c>
      <c r="J430">
        <v>5.4171065279487098E-2</v>
      </c>
      <c r="K430">
        <v>1.21387820370473E-2</v>
      </c>
      <c r="L430">
        <v>1.1218718398720101E-2</v>
      </c>
      <c r="M430">
        <v>2.1622305389138001E-2</v>
      </c>
      <c r="N430">
        <v>2.1412262508124499E-2</v>
      </c>
      <c r="O430">
        <v>1.3967451884815407E-2</v>
      </c>
      <c r="P430">
        <v>3.5828236998351359E-2</v>
      </c>
      <c r="Q430">
        <v>6.7264182150214653</v>
      </c>
      <c r="R430">
        <f>Table_nydc_frldevdb01_flc_fx_carry_view[[#This Row],[atmf]]/(Table_nydc_frldevdb01_flc_fx_carry_view[[#This Row],[atmf_cost_orig]]+1)</f>
        <v>6.6464957973418031</v>
      </c>
      <c r="S430">
        <f>Table_nydc_frldevdb01_flc_fx_carry_view[[#This Row],[num_rate]]-Table_nydc_frldevdb01_flc_fx_carry_view[[#This Row],[asset_rate]]</f>
        <v>2.1860785113535952E-2</v>
      </c>
      <c r="T4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1.0748688784698535</v>
      </c>
      <c r="U430" s="95">
        <f>Table_nydc_frldevdb01_flc_fx_carry_view[[#This Row],[atmf_cost_final]]/Table_nydc_frldevdb01_flc_fx_carry_view[[#This Row],[atmf_cost_orig]]</f>
        <v>0.99028582395663423</v>
      </c>
    </row>
    <row r="431" spans="1:21" x14ac:dyDescent="0.25">
      <c r="A431" t="s">
        <v>107</v>
      </c>
      <c r="B431" t="s">
        <v>13</v>
      </c>
      <c r="C431" t="s">
        <v>67</v>
      </c>
      <c r="D431" t="s">
        <v>30</v>
      </c>
      <c r="E431">
        <v>6.6466000000000003</v>
      </c>
      <c r="F431">
        <v>6.9332153832398298</v>
      </c>
      <c r="G431">
        <v>5.88440784856177E-2</v>
      </c>
      <c r="H431">
        <v>6.0304014253980499E-2</v>
      </c>
      <c r="I431">
        <v>5.7972972768389898E-2</v>
      </c>
      <c r="J431">
        <v>5.9675720333927297E-2</v>
      </c>
      <c r="K431">
        <v>1.55225636864629E-2</v>
      </c>
      <c r="L431">
        <v>1.4900552013155099E-2</v>
      </c>
      <c r="M431">
        <v>3.3079076823776102E-2</v>
      </c>
      <c r="N431">
        <v>3.3362225544954202E-2</v>
      </c>
      <c r="O431">
        <v>1.5371879024778212E-2</v>
      </c>
      <c r="P431">
        <v>3.7578466281479872E-2</v>
      </c>
      <c r="Q431">
        <v>6.8135924577431641</v>
      </c>
      <c r="R431">
        <f>Table_nydc_frldevdb01_flc_fx_carry_view[[#This Row],[atmf]]/(Table_nydc_frldevdb01_flc_fx_carry_view[[#This Row],[atmf_cost_orig]]+1)</f>
        <v>6.7112145999086055</v>
      </c>
      <c r="S431">
        <f>Table_nydc_frldevdb01_flc_fx_carry_view[[#This Row],[num_rate]]-Table_nydc_frldevdb01_flc_fx_carry_view[[#This Row],[asset_rate]]</f>
        <v>2.220658725670166E-2</v>
      </c>
      <c r="T4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1.0515569570908785</v>
      </c>
      <c r="U431" s="95">
        <f>Table_nydc_frldevdb01_flc_fx_carry_view[[#This Row],[atmf_cost_final]]/Table_nydc_frldevdb01_flc_fx_carry_view[[#This Row],[atmf_cost_orig]]</f>
        <v>1.0085597528215957</v>
      </c>
    </row>
    <row r="432" spans="1:21" x14ac:dyDescent="0.25">
      <c r="A432" t="s">
        <v>107</v>
      </c>
      <c r="B432" t="s">
        <v>16</v>
      </c>
      <c r="C432" t="s">
        <v>30</v>
      </c>
      <c r="D432" t="s">
        <v>30</v>
      </c>
      <c r="E432">
        <v>18.2281888331955</v>
      </c>
      <c r="F432">
        <v>18.4908</v>
      </c>
      <c r="G432">
        <v>9.4364660659424004E-2</v>
      </c>
      <c r="H432">
        <v>9.6920950341271295E-2</v>
      </c>
      <c r="I432">
        <v>9.7043368638073002E-2</v>
      </c>
      <c r="J432">
        <v>0.11667467377412701</v>
      </c>
      <c r="K432">
        <v>1.24718507187545E-2</v>
      </c>
      <c r="L432">
        <v>2.0260915438178799E-3</v>
      </c>
      <c r="M432">
        <v>1.9348348887727799E-2</v>
      </c>
      <c r="N432">
        <v>1.44244336966231E-2</v>
      </c>
      <c r="O432">
        <v>1.2119446222686974E-2</v>
      </c>
      <c r="P432">
        <v>7.0940141455345412E-2</v>
      </c>
      <c r="Q432">
        <v>18.364516436351352</v>
      </c>
      <c r="R432">
        <f>Table_nydc_frldevdb01_flc_fx_carry_view[[#This Row],[atmf]]/(Table_nydc_frldevdb01_flc_fx_carry_view[[#This Row],[atmf_cost_orig]]+1)</f>
        <v>18.139824349719529</v>
      </c>
      <c r="S432">
        <f>Table_nydc_frldevdb01_flc_fx_carry_view[[#This Row],[num_rate]]-Table_nydc_frldevdb01_flc_fx_carry_view[[#This Row],[asset_rate]]</f>
        <v>5.882069523265844E-2</v>
      </c>
      <c r="T4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1.803002320097522</v>
      </c>
      <c r="U432" s="95">
        <f>Table_nydc_frldevdb01_flc_fx_carry_view[[#This Row],[atmf_cost_final]]/Table_nydc_frldevdb01_flc_fx_carry_view[[#This Row],[atmf_cost_orig]]</f>
        <v>0.74551238352809412</v>
      </c>
    </row>
    <row r="433" spans="1:21" x14ac:dyDescent="0.25">
      <c r="A433" t="s">
        <v>107</v>
      </c>
      <c r="B433" t="s">
        <v>16</v>
      </c>
      <c r="C433" t="s">
        <v>14</v>
      </c>
      <c r="D433" t="s">
        <v>30</v>
      </c>
      <c r="E433">
        <v>18.2281888331955</v>
      </c>
      <c r="F433">
        <v>18.736750000000001</v>
      </c>
      <c r="G433">
        <v>0.105123643245155</v>
      </c>
      <c r="H433">
        <v>0.108669042361337</v>
      </c>
      <c r="I433">
        <v>9.4282352295350397E-2</v>
      </c>
      <c r="J433">
        <v>9.9915809065490704E-2</v>
      </c>
      <c r="K433">
        <v>1.7503408309638899E-2</v>
      </c>
      <c r="L433">
        <v>1.24867815101227E-2</v>
      </c>
      <c r="M433">
        <v>3.0407588371446501E-2</v>
      </c>
      <c r="N433">
        <v>2.7555147985423901E-2</v>
      </c>
      <c r="O433">
        <v>1.2893652556191466E-2</v>
      </c>
      <c r="P433">
        <v>7.0559441293861991E-2</v>
      </c>
      <c r="Q433">
        <v>18.498047859627437</v>
      </c>
      <c r="R433">
        <f>Table_nydc_frldevdb01_flc_fx_carry_view[[#This Row],[atmf]]/(Table_nydc_frldevdb01_flc_fx_carry_view[[#This Row],[atmf_cost_orig]]+1)</f>
        <v>18.183823771730303</v>
      </c>
      <c r="S433">
        <f>Table_nydc_frldevdb01_flc_fx_carry_view[[#This Row],[num_rate]]-Table_nydc_frldevdb01_flc_fx_carry_view[[#This Row],[asset_rate]]</f>
        <v>5.7665788737670524E-2</v>
      </c>
      <c r="T4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1.1677120439367492</v>
      </c>
      <c r="U433" s="95">
        <f>Table_nydc_frldevdb01_flc_fx_carry_view[[#This Row],[atmf_cost_final]]/Table_nydc_frldevdb01_flc_fx_carry_view[[#This Row],[atmf_cost_orig]]</f>
        <v>0.90619313997616746</v>
      </c>
    </row>
    <row r="434" spans="1:21" x14ac:dyDescent="0.25">
      <c r="A434" t="s">
        <v>107</v>
      </c>
      <c r="B434" t="s">
        <v>16</v>
      </c>
      <c r="C434" t="s">
        <v>8</v>
      </c>
      <c r="D434" t="s">
        <v>30</v>
      </c>
      <c r="E434">
        <v>18.2281888331955</v>
      </c>
      <c r="F434">
        <v>18.994914372985399</v>
      </c>
      <c r="G434">
        <v>0.114676430429469</v>
      </c>
      <c r="H434">
        <v>0.12061860853546399</v>
      </c>
      <c r="I434">
        <v>0.105002221729029</v>
      </c>
      <c r="J434">
        <v>0.11074640545150601</v>
      </c>
      <c r="K434">
        <v>2.17042463977874E-2</v>
      </c>
      <c r="L434">
        <v>1.7451607271816303E-2</v>
      </c>
      <c r="M434">
        <v>4.1248937408613899E-2</v>
      </c>
      <c r="N434">
        <v>3.8527881157086601E-2</v>
      </c>
      <c r="O434">
        <v>1.3471454055738527E-2</v>
      </c>
      <c r="P434">
        <v>7.0604582471700456E-2</v>
      </c>
      <c r="Q434">
        <v>18.6307815051765</v>
      </c>
      <c r="R434">
        <f>Table_nydc_frldevdb01_flc_fx_carry_view[[#This Row],[atmf]]/(Table_nydc_frldevdb01_flc_fx_carry_view[[#This Row],[atmf_cost_orig]]+1)</f>
        <v>18.242433380300572</v>
      </c>
      <c r="S434">
        <f>Table_nydc_frldevdb01_flc_fx_carry_view[[#This Row],[num_rate]]-Table_nydc_frldevdb01_flc_fx_carry_view[[#This Row],[asset_rate]]</f>
        <v>5.713312841596193E-2</v>
      </c>
      <c r="T4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1.0783631152621138</v>
      </c>
      <c r="U434" s="95">
        <f>Table_nydc_frldevdb01_flc_fx_carry_view[[#This Row],[atmf_cost_final]]/Table_nydc_frldevdb01_flc_fx_carry_view[[#This Row],[atmf_cost_orig]]</f>
        <v>0.93403330067457524</v>
      </c>
    </row>
    <row r="435" spans="1:21" x14ac:dyDescent="0.25">
      <c r="A435" t="s">
        <v>107</v>
      </c>
      <c r="B435" t="s">
        <v>16</v>
      </c>
      <c r="C435" t="s">
        <v>6</v>
      </c>
      <c r="D435" t="s">
        <v>30</v>
      </c>
      <c r="E435">
        <v>18.2281888331955</v>
      </c>
      <c r="F435">
        <v>19.241045276561099</v>
      </c>
      <c r="G435">
        <v>0.12382156083622101</v>
      </c>
      <c r="H435">
        <v>0.13226997319068401</v>
      </c>
      <c r="I435">
        <v>0.114676430429469</v>
      </c>
      <c r="J435">
        <v>0.12286424491312201</v>
      </c>
      <c r="K435">
        <v>2.5885869414703899E-2</v>
      </c>
      <c r="L435">
        <v>2.17042463977874E-2</v>
      </c>
      <c r="M435">
        <v>5.1994397101878205E-2</v>
      </c>
      <c r="N435">
        <v>4.9009916889854906E-2</v>
      </c>
      <c r="O435">
        <v>1.3967451884815407E-2</v>
      </c>
      <c r="P435">
        <v>7.0724006948818419E-2</v>
      </c>
      <c r="Q435">
        <v>18.751471951928892</v>
      </c>
      <c r="R435">
        <f>Table_nydc_frldevdb01_flc_fx_carry_view[[#This Row],[atmf]]/(Table_nydc_frldevdb01_flc_fx_carry_view[[#This Row],[atmf_cost_orig]]+1)</f>
        <v>18.290064404875096</v>
      </c>
      <c r="S435">
        <f>Table_nydc_frldevdb01_flc_fx_carry_view[[#This Row],[num_rate]]-Table_nydc_frldevdb01_flc_fx_carry_view[[#This Row],[asset_rate]]</f>
        <v>5.6756555064003011E-2</v>
      </c>
      <c r="T4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1.0458525589507404</v>
      </c>
      <c r="U435" s="95">
        <f>Table_nydc_frldevdb01_flc_fx_carry_view[[#This Row],[atmf_cost_final]]/Table_nydc_frldevdb01_flc_fx_carry_view[[#This Row],[atmf_cost_orig]]</f>
        <v>0.94259996502747234</v>
      </c>
    </row>
    <row r="436" spans="1:21" x14ac:dyDescent="0.25">
      <c r="A436" t="s">
        <v>107</v>
      </c>
      <c r="B436" t="s">
        <v>16</v>
      </c>
      <c r="C436" t="s">
        <v>67</v>
      </c>
      <c r="D436" t="s">
        <v>30</v>
      </c>
      <c r="E436">
        <v>18.2281888331955</v>
      </c>
      <c r="F436">
        <v>20.1856167184405</v>
      </c>
      <c r="G436">
        <v>0.12466507792974101</v>
      </c>
      <c r="H436">
        <v>0.135062070694252</v>
      </c>
      <c r="I436">
        <v>0.12499501861853</v>
      </c>
      <c r="J436">
        <v>0.136281397740452</v>
      </c>
      <c r="K436">
        <v>2.83205464732076E-2</v>
      </c>
      <c r="L436">
        <v>2.8315849086446802E-2</v>
      </c>
      <c r="M436">
        <v>7.3801807552819398E-2</v>
      </c>
      <c r="N436">
        <v>7.6340627892200502E-2</v>
      </c>
      <c r="O436">
        <v>1.5371879024778212E-2</v>
      </c>
      <c r="P436">
        <v>7.0967445661456519E-2</v>
      </c>
      <c r="Q436">
        <v>19.307487823928959</v>
      </c>
      <c r="R436">
        <f>Table_nydc_frldevdb01_flc_fx_carry_view[[#This Row],[atmf]]/(Table_nydc_frldevdb01_flc_fx_carry_view[[#This Row],[atmf_cost_orig]]+1)</f>
        <v>18.798270385149809</v>
      </c>
      <c r="S436">
        <f>Table_nydc_frldevdb01_flc_fx_carry_view[[#This Row],[num_rate]]-Table_nydc_frldevdb01_flc_fx_carry_view[[#This Row],[asset_rate]]</f>
        <v>5.5595566636678306E-2</v>
      </c>
      <c r="T4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1.0559245206875345</v>
      </c>
      <c r="U436" s="95">
        <f>Table_nydc_frldevdb01_flc_fx_carry_view[[#This Row],[atmf_cost_final]]/Table_nydc_frldevdb01_flc_fx_carry_view[[#This Row],[atmf_cost_orig]]</f>
        <v>1.0344005170546005</v>
      </c>
    </row>
    <row r="437" spans="1:21" x14ac:dyDescent="0.25">
      <c r="A437" t="s">
        <v>107</v>
      </c>
      <c r="B437" t="s">
        <v>22</v>
      </c>
      <c r="C437" t="s">
        <v>30</v>
      </c>
      <c r="D437" t="s">
        <v>30</v>
      </c>
      <c r="E437">
        <v>630.76142427427101</v>
      </c>
      <c r="F437">
        <v>632.01</v>
      </c>
      <c r="G437">
        <v>8.7146756868625302E-2</v>
      </c>
      <c r="H437">
        <v>8.7513133464145298E-2</v>
      </c>
      <c r="I437">
        <v>8.6845821218667602E-2</v>
      </c>
      <c r="J437">
        <v>8.8366370426788798E-2</v>
      </c>
      <c r="K437">
        <v>1.6413386848306798E-2</v>
      </c>
      <c r="L437">
        <v>1.81312700681417E-3</v>
      </c>
      <c r="M437">
        <v>1.7470582841083201E-2</v>
      </c>
      <c r="N437">
        <v>3.0025003576263699E-3</v>
      </c>
      <c r="O437">
        <v>1.2119446222686974E-2</v>
      </c>
      <c r="P437">
        <v>2.0152262787729972E-2</v>
      </c>
      <c r="Q437">
        <v>631.34254718904253</v>
      </c>
      <c r="R437">
        <f>Table_nydc_frldevdb01_flc_fx_carry_view[[#This Row],[atmf]]/(Table_nydc_frldevdb01_flc_fx_carry_view[[#This Row],[atmf_cost_orig]]+1)</f>
        <v>621.15800757132297</v>
      </c>
      <c r="S437">
        <f>Table_nydc_frldevdb01_flc_fx_carry_view[[#This Row],[num_rate]]-Table_nydc_frldevdb01_flc_fx_carry_view[[#This Row],[asset_rate]]</f>
        <v>8.0328165650429984E-3</v>
      </c>
      <c r="T4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1.1250263517256371</v>
      </c>
      <c r="U437" s="95">
        <f>Table_nydc_frldevdb01_flc_fx_carry_view[[#This Row],[atmf_cost_final]]/Table_nydc_frldevdb01_flc_fx_carry_view[[#This Row],[atmf_cost_orig]]</f>
        <v>0.1718603428939873</v>
      </c>
    </row>
    <row r="438" spans="1:21" x14ac:dyDescent="0.25">
      <c r="A438" t="s">
        <v>107</v>
      </c>
      <c r="B438" t="s">
        <v>22</v>
      </c>
      <c r="C438" t="s">
        <v>14</v>
      </c>
      <c r="D438" t="s">
        <v>30</v>
      </c>
      <c r="E438">
        <v>630.76142427427101</v>
      </c>
      <c r="F438">
        <v>633.51</v>
      </c>
      <c r="G438">
        <v>8.7462534050962201E-2</v>
      </c>
      <c r="H438">
        <v>8.8154888166864204E-2</v>
      </c>
      <c r="I438">
        <v>8.7114149850207004E-2</v>
      </c>
      <c r="J438">
        <v>8.7964432574984902E-2</v>
      </c>
      <c r="K438">
        <v>2.2327819318121202E-2</v>
      </c>
      <c r="L438">
        <v>1.6260296816797699E-2</v>
      </c>
      <c r="M438">
        <v>2.4669421342511599E-2</v>
      </c>
      <c r="N438">
        <v>1.8644794438390601E-2</v>
      </c>
      <c r="O438">
        <v>1.2893652556191466E-2</v>
      </c>
      <c r="P438">
        <v>2.1832139502036062E-2</v>
      </c>
      <c r="Q438">
        <v>632.03003718545096</v>
      </c>
      <c r="R438">
        <f>Table_nydc_frldevdb01_flc_fx_carry_view[[#This Row],[atmf]]/(Table_nydc_frldevdb01_flc_fx_carry_view[[#This Row],[atmf_cost_orig]]+1)</f>
        <v>618.25793451509617</v>
      </c>
      <c r="S438">
        <f>Table_nydc_frldevdb01_flc_fx_carry_view[[#This Row],[num_rate]]-Table_nydc_frldevdb01_flc_fx_carry_view[[#This Row],[asset_rate]]</f>
        <v>8.938486945844596E-3</v>
      </c>
      <c r="T4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1.018318910197249</v>
      </c>
      <c r="U438" s="95">
        <f>Table_nydc_frldevdb01_flc_fx_carry_view[[#This Row],[atmf_cost_final]]/Table_nydc_frldevdb01_flc_fx_carry_view[[#This Row],[atmf_cost_orig]]</f>
        <v>0.75578564164620043</v>
      </c>
    </row>
    <row r="439" spans="1:21" x14ac:dyDescent="0.25">
      <c r="A439" t="s">
        <v>107</v>
      </c>
      <c r="B439" t="s">
        <v>22</v>
      </c>
      <c r="C439" t="s">
        <v>8</v>
      </c>
      <c r="D439" t="s">
        <v>30</v>
      </c>
      <c r="E439">
        <v>630.76142427427101</v>
      </c>
      <c r="F439">
        <v>635.17766287601205</v>
      </c>
      <c r="G439">
        <v>8.7779291796369105E-2</v>
      </c>
      <c r="H439">
        <v>8.8739613866427106E-2</v>
      </c>
      <c r="I439">
        <v>8.7459772959983001E-2</v>
      </c>
      <c r="J439">
        <v>8.8598754221741502E-2</v>
      </c>
      <c r="K439">
        <v>2.6605409480608501E-2</v>
      </c>
      <c r="L439">
        <v>2.2273268148819501E-2</v>
      </c>
      <c r="M439">
        <v>3.0353349496827501E-2</v>
      </c>
      <c r="N439">
        <v>2.6102227987449402E-2</v>
      </c>
      <c r="O439">
        <v>1.3477290743069855E-2</v>
      </c>
      <c r="P439">
        <v>2.2883675525445187E-2</v>
      </c>
      <c r="Q439">
        <v>632.80594415541077</v>
      </c>
      <c r="R439">
        <f>Table_nydc_frldevdb01_flc_fx_carry_view[[#This Row],[atmf]]/(Table_nydc_frldevdb01_flc_fx_carry_view[[#This Row],[atmf_cost_orig]]+1)</f>
        <v>616.46585919888616</v>
      </c>
      <c r="S439">
        <f>Table_nydc_frldevdb01_flc_fx_carry_view[[#This Row],[num_rate]]-Table_nydc_frldevdb01_flc_fx_carry_view[[#This Row],[asset_rate]]</f>
        <v>9.4063847823753315E-3</v>
      </c>
      <c r="T4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1.0216171609098046</v>
      </c>
      <c r="U439" s="95">
        <f>Table_nydc_frldevdb01_flc_fx_carry_view[[#This Row],[atmf_cost_final]]/Table_nydc_frldevdb01_flc_fx_carry_view[[#This Row],[atmf_cost_orig]]</f>
        <v>0.85994555527315297</v>
      </c>
    </row>
    <row r="440" spans="1:21" x14ac:dyDescent="0.25">
      <c r="A440" t="s">
        <v>107</v>
      </c>
      <c r="B440" t="s">
        <v>22</v>
      </c>
      <c r="C440" t="s">
        <v>6</v>
      </c>
      <c r="D440" t="s">
        <v>30</v>
      </c>
      <c r="E440">
        <v>630.76142427427101</v>
      </c>
      <c r="F440">
        <v>637.20000000000005</v>
      </c>
      <c r="G440">
        <v>8.8043399311330303E-2</v>
      </c>
      <c r="H440">
        <v>8.9318311107637105E-2</v>
      </c>
      <c r="I440">
        <v>8.7779291796369105E-2</v>
      </c>
      <c r="J440">
        <v>8.9206179576309996E-2</v>
      </c>
      <c r="K440">
        <v>2.9694076995395897E-2</v>
      </c>
      <c r="L440">
        <v>2.6605409480608501E-2</v>
      </c>
      <c r="M440">
        <v>3.5122817513749197E-2</v>
      </c>
      <c r="N440">
        <v>3.2163008797290803E-2</v>
      </c>
      <c r="O440">
        <v>1.3967451884815407E-2</v>
      </c>
      <c r="P440">
        <v>2.4270400682453452E-2</v>
      </c>
      <c r="Q440">
        <v>633.75948420918292</v>
      </c>
      <c r="R440">
        <f>Table_nydc_frldevdb01_flc_fx_carry_view[[#This Row],[atmf]]/(Table_nydc_frldevdb01_flc_fx_carry_view[[#This Row],[atmf_cost_orig]]+1)</f>
        <v>615.57912666874074</v>
      </c>
      <c r="S440">
        <f>Table_nydc_frldevdb01_flc_fx_carry_view[[#This Row],[num_rate]]-Table_nydc_frldevdb01_flc_fx_carry_view[[#This Row],[asset_rate]]</f>
        <v>1.0302948797638045E-2</v>
      </c>
      <c r="T4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1.0237364077161841</v>
      </c>
      <c r="U440" s="95">
        <f>Table_nydc_frldevdb01_flc_fx_carry_view[[#This Row],[atmf_cost_final]]/Table_nydc_frldevdb01_flc_fx_carry_view[[#This Row],[atmf_cost_orig]]</f>
        <v>0.91572974704265264</v>
      </c>
    </row>
    <row r="441" spans="1:21" x14ac:dyDescent="0.25">
      <c r="A441" t="s">
        <v>107</v>
      </c>
      <c r="B441" t="s">
        <v>22</v>
      </c>
      <c r="C441" t="s">
        <v>67</v>
      </c>
      <c r="D441" t="s">
        <v>30</v>
      </c>
      <c r="E441">
        <v>630.76142427427101</v>
      </c>
      <c r="F441">
        <v>645.82102958732696</v>
      </c>
      <c r="G441">
        <v>9.2368676241717101E-2</v>
      </c>
      <c r="H441">
        <v>9.4890526900673705E-2</v>
      </c>
      <c r="I441">
        <v>9.1743305194213004E-2</v>
      </c>
      <c r="J441">
        <v>9.4360432431840197E-2</v>
      </c>
      <c r="K441">
        <v>3.9426358268696594E-2</v>
      </c>
      <c r="L441">
        <v>3.7517849991653203E-2</v>
      </c>
      <c r="M441">
        <v>5.1890812113672503E-2</v>
      </c>
      <c r="N441">
        <v>5.01729668172766E-2</v>
      </c>
      <c r="O441">
        <v>1.5371879024778212E-2</v>
      </c>
      <c r="P441">
        <v>2.7659840646813261E-2</v>
      </c>
      <c r="Q441">
        <v>637.87032437013568</v>
      </c>
      <c r="R441">
        <f>Table_nydc_frldevdb01_flc_fx_carry_view[[#This Row],[atmf]]/(Table_nydc_frldevdb01_flc_fx_carry_view[[#This Row],[atmf_cost_orig]]+1)</f>
        <v>613.9620406890067</v>
      </c>
      <c r="S441">
        <f>Table_nydc_frldevdb01_flc_fx_carry_view[[#This Row],[num_rate]]-Table_nydc_frldevdb01_flc_fx_carry_view[[#This Row],[asset_rate]]</f>
        <v>1.2287961622035048E-2</v>
      </c>
      <c r="T4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1.0152965370981208</v>
      </c>
      <c r="U441" s="95">
        <f>Table_nydc_frldevdb01_flc_fx_carry_view[[#This Row],[atmf_cost_final]]/Table_nydc_frldevdb01_flc_fx_carry_view[[#This Row],[atmf_cost_orig]]</f>
        <v>0.96689500074439427</v>
      </c>
    </row>
    <row r="442" spans="1:21" x14ac:dyDescent="0.25">
      <c r="A442" t="s">
        <v>107</v>
      </c>
      <c r="B442" t="s">
        <v>15</v>
      </c>
      <c r="C442" t="s">
        <v>30</v>
      </c>
      <c r="D442" t="s">
        <v>30</v>
      </c>
      <c r="E442">
        <v>57.624303563724503</v>
      </c>
      <c r="F442">
        <v>58.5248531513353</v>
      </c>
      <c r="G442">
        <v>0.10981619340493499</v>
      </c>
      <c r="H442">
        <v>0.11444365735899099</v>
      </c>
      <c r="I442">
        <v>0.10398023165883701</v>
      </c>
      <c r="J442">
        <v>0.120725637648658</v>
      </c>
      <c r="K442">
        <v>1.4709317126170799E-2</v>
      </c>
      <c r="L442">
        <v>2.1708505162473797E-3</v>
      </c>
      <c r="M442">
        <v>2.2594239600710601E-2</v>
      </c>
      <c r="N442">
        <v>1.5639627572838599E-2</v>
      </c>
      <c r="O442">
        <v>1.2174870445784863E-2</v>
      </c>
      <c r="P442">
        <v>7.4661714665822304E-2</v>
      </c>
      <c r="Q442">
        <v>58.066999363028664</v>
      </c>
      <c r="R442">
        <f>Table_nydc_frldevdb01_flc_fx_carry_view[[#This Row],[atmf]]/(Table_nydc_frldevdb01_flc_fx_carry_view[[#This Row],[atmf_cost_orig]]+1)</f>
        <v>57.231745383376428</v>
      </c>
      <c r="S442">
        <f>Table_nydc_frldevdb01_flc_fx_carry_view[[#This Row],[num_rate]]-Table_nydc_frldevdb01_flc_fx_carry_view[[#This Row],[asset_rate]]</f>
        <v>6.2486844220037439E-2</v>
      </c>
      <c r="T4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1.7081686091501254</v>
      </c>
      <c r="U442" s="95">
        <f>Table_nydc_frldevdb01_flc_fx_carry_view[[#This Row],[atmf_cost_final]]/Table_nydc_frldevdb01_flc_fx_carry_view[[#This Row],[atmf_cost_orig]]</f>
        <v>0.69219534931136717</v>
      </c>
    </row>
    <row r="443" spans="1:21" x14ac:dyDescent="0.25">
      <c r="A443" t="s">
        <v>107</v>
      </c>
      <c r="B443" t="s">
        <v>15</v>
      </c>
      <c r="C443" t="s">
        <v>14</v>
      </c>
      <c r="D443" t="s">
        <v>30</v>
      </c>
      <c r="E443">
        <v>57.624303563724503</v>
      </c>
      <c r="F443">
        <v>59.286200000000001</v>
      </c>
      <c r="G443">
        <v>0.115275142888804</v>
      </c>
      <c r="H443">
        <v>0.122003525188533</v>
      </c>
      <c r="I443">
        <v>0.10981619340493499</v>
      </c>
      <c r="J443">
        <v>0.11920744103082501</v>
      </c>
      <c r="K443">
        <v>1.9797068865437101E-2</v>
      </c>
      <c r="L443">
        <v>1.4709317126170799E-2</v>
      </c>
      <c r="M443">
        <v>3.4136639782417599E-2</v>
      </c>
      <c r="N443">
        <v>3.0733051911574702E-2</v>
      </c>
      <c r="O443">
        <v>1.2893652556191466E-2</v>
      </c>
      <c r="P443">
        <v>7.2653933925933056E-2</v>
      </c>
      <c r="Q443">
        <v>58.448079617365465</v>
      </c>
      <c r="R443">
        <f>Table_nydc_frldevdb01_flc_fx_carry_view[[#This Row],[atmf]]/(Table_nydc_frldevdb01_flc_fx_carry_view[[#This Row],[atmf_cost_orig]]+1)</f>
        <v>57.329174617073633</v>
      </c>
      <c r="S443">
        <f>Table_nydc_frldevdb01_flc_fx_carry_view[[#This Row],[num_rate]]-Table_nydc_frldevdb01_flc_fx_carry_view[[#This Row],[asset_rate]]</f>
        <v>5.976028136974159E-2</v>
      </c>
      <c r="T4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1.1174486934214376</v>
      </c>
      <c r="U443" s="95">
        <f>Table_nydc_frldevdb01_flc_fx_carry_view[[#This Row],[atmf_cost_final]]/Table_nydc_frldevdb01_flc_fx_carry_view[[#This Row],[atmf_cost_orig]]</f>
        <v>0.9002951698662518</v>
      </c>
    </row>
    <row r="444" spans="1:21" x14ac:dyDescent="0.25">
      <c r="A444" t="s">
        <v>107</v>
      </c>
      <c r="B444" t="s">
        <v>15</v>
      </c>
      <c r="C444" t="s">
        <v>8</v>
      </c>
      <c r="D444" t="s">
        <v>30</v>
      </c>
      <c r="E444">
        <v>57.624303563724503</v>
      </c>
      <c r="F444">
        <v>60.114313123897901</v>
      </c>
      <c r="G444">
        <v>0.11777047986765</v>
      </c>
      <c r="H444">
        <v>0.125849015457072</v>
      </c>
      <c r="I444">
        <v>0.11522248681823</v>
      </c>
      <c r="J444">
        <v>0.125850135653404</v>
      </c>
      <c r="K444">
        <v>2.2280177948201398E-2</v>
      </c>
      <c r="L444">
        <v>1.9756519808629802E-2</v>
      </c>
      <c r="M444">
        <v>4.3035888005884503E-2</v>
      </c>
      <c r="N444">
        <v>4.2820321965933397E-2</v>
      </c>
      <c r="O444">
        <v>1.3477290743069855E-2</v>
      </c>
      <c r="P444">
        <v>7.2295424811422232E-2</v>
      </c>
      <c r="Q444">
        <v>58.891968500965646</v>
      </c>
      <c r="R444">
        <f>Table_nydc_frldevdb01_flc_fx_carry_view[[#This Row],[atmf]]/(Table_nydc_frldevdb01_flc_fx_carry_view[[#This Row],[atmf_cost_orig]]+1)</f>
        <v>57.633983466117087</v>
      </c>
      <c r="S444">
        <f>Table_nydc_frldevdb01_flc_fx_carry_view[[#This Row],[num_rate]]-Table_nydc_frldevdb01_flc_fx_carry_view[[#This Row],[asset_rate]]</f>
        <v>5.8818134068352373E-2</v>
      </c>
      <c r="T4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1.1112027530354764</v>
      </c>
      <c r="U444" s="95">
        <f>Table_nydc_frldevdb01_flc_fx_carry_view[[#This Row],[atmf_cost_final]]/Table_nydc_frldevdb01_flc_fx_carry_view[[#This Row],[atmf_cost_orig]]</f>
        <v>0.99499101680156732</v>
      </c>
    </row>
    <row r="445" spans="1:21" x14ac:dyDescent="0.25">
      <c r="A445" t="s">
        <v>107</v>
      </c>
      <c r="B445" t="s">
        <v>15</v>
      </c>
      <c r="C445" t="s">
        <v>6</v>
      </c>
      <c r="D445" t="s">
        <v>30</v>
      </c>
      <c r="E445">
        <v>57.624303563724503</v>
      </c>
      <c r="F445">
        <v>60.8842</v>
      </c>
      <c r="G445">
        <v>0.120545371806732</v>
      </c>
      <c r="H445">
        <v>0.129566743997755</v>
      </c>
      <c r="I445">
        <v>0.11777047986765</v>
      </c>
      <c r="J445">
        <v>0.12883814568440999</v>
      </c>
      <c r="K445">
        <v>2.4440524215918899E-2</v>
      </c>
      <c r="L445">
        <v>2.2280177948201398E-2</v>
      </c>
      <c r="M445">
        <v>5.09310978010757E-2</v>
      </c>
      <c r="N445">
        <v>5.0964991506951801E-2</v>
      </c>
      <c r="O445">
        <v>1.3967451884815407E-2</v>
      </c>
      <c r="P445">
        <v>7.1711708450057809E-2</v>
      </c>
      <c r="Q445">
        <v>59.312965522278219</v>
      </c>
      <c r="R445">
        <f>Table_nydc_frldevdb01_flc_fx_carry_view[[#This Row],[atmf]]/(Table_nydc_frldevdb01_flc_fx_carry_view[[#This Row],[atmf_cost_orig]]+1)</f>
        <v>57.93357921122665</v>
      </c>
      <c r="S445">
        <f>Table_nydc_frldevdb01_flc_fx_carry_view[[#This Row],[num_rate]]-Table_nydc_frldevdb01_flc_fx_carry_view[[#This Row],[asset_rate]]</f>
        <v>5.7744256565242402E-2</v>
      </c>
      <c r="T4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1.0828309725548215</v>
      </c>
      <c r="U445" s="95">
        <f>Table_nydc_frldevdb01_flc_fx_carry_view[[#This Row],[atmf_cost_final]]/Table_nydc_frldevdb01_flc_fx_carry_view[[#This Row],[atmf_cost_orig]]</f>
        <v>1.0006654815493763</v>
      </c>
    </row>
    <row r="446" spans="1:21" x14ac:dyDescent="0.25">
      <c r="A446" t="s">
        <v>107</v>
      </c>
      <c r="B446" t="s">
        <v>15</v>
      </c>
      <c r="C446" t="s">
        <v>67</v>
      </c>
      <c r="D446" t="s">
        <v>30</v>
      </c>
      <c r="E446">
        <v>57.624303563724503</v>
      </c>
      <c r="F446">
        <v>63.896790181516003</v>
      </c>
      <c r="G446">
        <v>0.12911419923190401</v>
      </c>
      <c r="H446">
        <v>0.13906354372489499</v>
      </c>
      <c r="I446">
        <v>0.127660845525117</v>
      </c>
      <c r="J446">
        <v>0.13940118905686999</v>
      </c>
      <c r="K446">
        <v>2.9911736174552301E-2</v>
      </c>
      <c r="L446">
        <v>2.9098411684767501E-2</v>
      </c>
      <c r="M446">
        <v>7.5981390736354404E-2</v>
      </c>
      <c r="N446">
        <v>7.8014523455770299E-2</v>
      </c>
      <c r="O446">
        <v>1.5371879024778212E-2</v>
      </c>
      <c r="P446">
        <v>7.1775014525480185E-2</v>
      </c>
      <c r="Q446">
        <v>61.082729914655957</v>
      </c>
      <c r="R446">
        <f>Table_nydc_frldevdb01_flc_fx_carry_view[[#This Row],[atmf]]/(Table_nydc_frldevdb01_flc_fx_carry_view[[#This Row],[atmf_cost_orig]]+1)</f>
        <v>59.384661046775022</v>
      </c>
      <c r="S446">
        <f>Table_nydc_frldevdb01_flc_fx_carry_view[[#This Row],[num_rate]]-Table_nydc_frldevdb01_flc_fx_carry_view[[#This Row],[asset_rate]]</f>
        <v>5.6403135500701973E-2</v>
      </c>
      <c r="T4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1.0617859464386084</v>
      </c>
      <c r="U446" s="95">
        <f>Table_nydc_frldevdb01_flc_fx_carry_view[[#This Row],[atmf_cost_final]]/Table_nydc_frldevdb01_flc_fx_carry_view[[#This Row],[atmf_cost_orig]]</f>
        <v>1.0267582983111037</v>
      </c>
    </row>
    <row r="447" spans="1:21" x14ac:dyDescent="0.25">
      <c r="A447" t="s">
        <v>107</v>
      </c>
      <c r="B447" t="s">
        <v>11</v>
      </c>
      <c r="C447" t="s">
        <v>30</v>
      </c>
      <c r="D447" t="s">
        <v>30</v>
      </c>
      <c r="E447">
        <v>21.466614901778701</v>
      </c>
      <c r="F447">
        <v>21.886490529406299</v>
      </c>
      <c r="G447">
        <v>9.4670965187776096E-2</v>
      </c>
      <c r="H447">
        <v>9.8206554034992302E-2</v>
      </c>
      <c r="I447">
        <v>0.102939917403151</v>
      </c>
      <c r="J447">
        <v>0.120550426450556</v>
      </c>
      <c r="K447">
        <v>1.0749041401278801E-2</v>
      </c>
      <c r="L447">
        <v>2.1497792156649899E-3</v>
      </c>
      <c r="M447">
        <v>1.97142100979707E-2</v>
      </c>
      <c r="N447">
        <v>1.9563483139632201E-2</v>
      </c>
      <c r="O447">
        <v>-9.0376101302498957E-3</v>
      </c>
      <c r="P447">
        <v>7.0940141455345412E-2</v>
      </c>
      <c r="Q447">
        <v>21.692017929298473</v>
      </c>
      <c r="R447">
        <f>Table_nydc_frldevdb01_flc_fx_carry_view[[#This Row],[atmf]]/(Table_nydc_frldevdb01_flc_fx_carry_view[[#This Row],[atmf_cost_orig]]+1)</f>
        <v>21.463357392365374</v>
      </c>
      <c r="S447">
        <f>Table_nydc_frldevdb01_flc_fx_carry_view[[#This Row],[num_rate]]-Table_nydc_frldevdb01_flc_fx_carry_view[[#This Row],[asset_rate]]</f>
        <v>7.9977751585595308E-2</v>
      </c>
      <c r="T4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1.9423732573367836</v>
      </c>
      <c r="U447" s="95">
        <f>Table_nydc_frldevdb01_flc_fx_carry_view[[#This Row],[atmf_cost_final]]/Table_nydc_frldevdb01_flc_fx_carry_view[[#This Row],[atmf_cost_orig]]</f>
        <v>0.9923544003239565</v>
      </c>
    </row>
    <row r="448" spans="1:21" x14ac:dyDescent="0.25">
      <c r="A448" t="s">
        <v>107</v>
      </c>
      <c r="B448" t="s">
        <v>11</v>
      </c>
      <c r="C448" t="s">
        <v>14</v>
      </c>
      <c r="D448" t="s">
        <v>30</v>
      </c>
      <c r="E448">
        <v>21.466614901778701</v>
      </c>
      <c r="F448">
        <v>22.289706218749998</v>
      </c>
      <c r="G448">
        <v>0.10347439095236299</v>
      </c>
      <c r="H448">
        <v>0.108736037830269</v>
      </c>
      <c r="I448">
        <v>9.4621939721771298E-2</v>
      </c>
      <c r="J448">
        <v>0.103404195597423</v>
      </c>
      <c r="K448">
        <v>1.3907455550157899E-2</v>
      </c>
      <c r="L448">
        <v>1.08301669826328E-2</v>
      </c>
      <c r="M448">
        <v>3.0750555913986E-2</v>
      </c>
      <c r="N448">
        <v>3.1784032261415698E-2</v>
      </c>
      <c r="O448">
        <v>-8.135354547548674E-3</v>
      </c>
      <c r="P448">
        <v>7.0559441293861991E-2</v>
      </c>
      <c r="Q448">
        <v>21.92049708630044</v>
      </c>
      <c r="R448">
        <f>Table_nydc_frldevdb01_flc_fx_carry_view[[#This Row],[atmf]]/(Table_nydc_frldevdb01_flc_fx_carry_view[[#This Row],[atmf_cost_orig]]+1)</f>
        <v>21.62473363789292</v>
      </c>
      <c r="S448">
        <f>Table_nydc_frldevdb01_flc_fx_carry_view[[#This Row],[num_rate]]-Table_nydc_frldevdb01_flc_fx_carry_view[[#This Row],[asset_rate]]</f>
        <v>7.8694795841410661E-2</v>
      </c>
      <c r="T4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1.2440622466266955</v>
      </c>
      <c r="U448" s="95">
        <f>Table_nydc_frldevdb01_flc_fx_carry_view[[#This Row],[atmf_cost_final]]/Table_nydc_frldevdb01_flc_fx_carry_view[[#This Row],[atmf_cost_orig]]</f>
        <v>1.033608379319076</v>
      </c>
    </row>
    <row r="449" spans="1:21" x14ac:dyDescent="0.25">
      <c r="A449" t="s">
        <v>107</v>
      </c>
      <c r="B449" t="s">
        <v>11</v>
      </c>
      <c r="C449" t="s">
        <v>8</v>
      </c>
      <c r="D449" t="s">
        <v>30</v>
      </c>
      <c r="E449">
        <v>21.466614901778701</v>
      </c>
      <c r="F449">
        <v>22.7286275199831</v>
      </c>
      <c r="G449">
        <v>0.11417267795338</v>
      </c>
      <c r="H449">
        <v>0.12263546864423901</v>
      </c>
      <c r="I449">
        <v>0.103374529702107</v>
      </c>
      <c r="J449">
        <v>0.112601333897992</v>
      </c>
      <c r="K449">
        <v>1.69104774830162E-2</v>
      </c>
      <c r="L449">
        <v>1.3878667171546301E-2</v>
      </c>
      <c r="M449">
        <v>4.2632140103566196E-2</v>
      </c>
      <c r="N449">
        <v>4.30511205252418E-2</v>
      </c>
      <c r="O449">
        <v>-8.0882239820774526E-3</v>
      </c>
      <c r="P449">
        <v>7.0607057287289623E-2</v>
      </c>
      <c r="Q449">
        <v>22.158669693993978</v>
      </c>
      <c r="R449">
        <f>Table_nydc_frldevdb01_flc_fx_carry_view[[#This Row],[atmf]]/(Table_nydc_frldevdb01_flc_fx_carry_view[[#This Row],[atmf_cost_orig]]+1)</f>
        <v>21.799277660599863</v>
      </c>
      <c r="S449">
        <f>Table_nydc_frldevdb01_flc_fx_carry_view[[#This Row],[num_rate]]-Table_nydc_frldevdb01_flc_fx_carry_view[[#This Row],[asset_rate]]</f>
        <v>7.8695281269367076E-2</v>
      </c>
      <c r="T4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1.1341589299281352</v>
      </c>
      <c r="U449" s="95">
        <f>Table_nydc_frldevdb01_flc_fx_carry_view[[#This Row],[atmf_cost_final]]/Table_nydc_frldevdb01_flc_fx_carry_view[[#This Row],[atmf_cost_orig]]</f>
        <v>1.0098278064544208</v>
      </c>
    </row>
    <row r="450" spans="1:21" x14ac:dyDescent="0.25">
      <c r="A450" t="s">
        <v>107</v>
      </c>
      <c r="B450" t="s">
        <v>11</v>
      </c>
      <c r="C450" t="s">
        <v>6</v>
      </c>
      <c r="D450" t="s">
        <v>30</v>
      </c>
      <c r="E450">
        <v>21.466614901778701</v>
      </c>
      <c r="F450">
        <v>23.166985543999399</v>
      </c>
      <c r="G450">
        <v>0.12446048258161101</v>
      </c>
      <c r="H450">
        <v>0.13626437548803899</v>
      </c>
      <c r="I450">
        <v>0.11417267795338</v>
      </c>
      <c r="J450">
        <v>0.126436374856356</v>
      </c>
      <c r="K450">
        <v>1.99475819942448E-2</v>
      </c>
      <c r="L450">
        <v>1.69104774830162E-2</v>
      </c>
      <c r="M450">
        <v>5.4778839010813901E-2</v>
      </c>
      <c r="N450">
        <v>5.47514490558638E-2</v>
      </c>
      <c r="O450">
        <v>-8.2813719097305505E-3</v>
      </c>
      <c r="P450">
        <v>7.0724006948818419E-2</v>
      </c>
      <c r="Q450">
        <v>22.387210849032616</v>
      </c>
      <c r="R450">
        <f>Table_nydc_frldevdb01_flc_fx_carry_view[[#This Row],[atmf]]/(Table_nydc_frldevdb01_flc_fx_carry_view[[#This Row],[atmf_cost_orig]]+1)</f>
        <v>21.963832309838256</v>
      </c>
      <c r="S450">
        <f>Table_nydc_frldevdb01_flc_fx_carry_view[[#This Row],[num_rate]]-Table_nydc_frldevdb01_flc_fx_carry_view[[#This Row],[asset_rate]]</f>
        <v>7.9005378858548969E-2</v>
      </c>
      <c r="T4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1.0864084392603688</v>
      </c>
      <c r="U450" s="95">
        <f>Table_nydc_frldevdb01_flc_fx_carry_view[[#This Row],[atmf_cost_final]]/Table_nydc_frldevdb01_flc_fx_carry_view[[#This Row],[atmf_cost_orig]]</f>
        <v>0.99949999022533698</v>
      </c>
    </row>
    <row r="451" spans="1:21" x14ac:dyDescent="0.25">
      <c r="A451" t="s">
        <v>107</v>
      </c>
      <c r="B451" t="s">
        <v>11</v>
      </c>
      <c r="C451" t="s">
        <v>67</v>
      </c>
      <c r="D451" t="s">
        <v>30</v>
      </c>
      <c r="E451">
        <v>21.466614901778701</v>
      </c>
      <c r="F451">
        <v>24.879568969231201</v>
      </c>
      <c r="G451">
        <v>0.128730127743277</v>
      </c>
      <c r="H451">
        <v>0.14229684962736799</v>
      </c>
      <c r="I451">
        <v>0.12825144098819499</v>
      </c>
      <c r="J451">
        <v>0.144092176446732</v>
      </c>
      <c r="K451">
        <v>2.0218584533894003E-2</v>
      </c>
      <c r="L451">
        <v>2.0582065352650999E-2</v>
      </c>
      <c r="M451">
        <v>8.1404902237284402E-2</v>
      </c>
      <c r="N451">
        <v>8.7142374137317707E-2</v>
      </c>
      <c r="O451">
        <v>-7.6892392225241246E-3</v>
      </c>
      <c r="P451">
        <v>7.0967445661456519E-2</v>
      </c>
      <c r="Q451">
        <v>23.445052536179823</v>
      </c>
      <c r="R451">
        <f>Table_nydc_frldevdb01_flc_fx_carry_view[[#This Row],[atmf]]/(Table_nydc_frldevdb01_flc_fx_carry_view[[#This Row],[atmf_cost_orig]]+1)</f>
        <v>23.006709991566197</v>
      </c>
      <c r="S451">
        <f>Table_nydc_frldevdb01_flc_fx_carry_view[[#This Row],[num_rate]]-Table_nydc_frldevdb01_flc_fx_carry_view[[#This Row],[asset_rate]]</f>
        <v>7.8656684883980643E-2</v>
      </c>
      <c r="T4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1.0878299476580289</v>
      </c>
      <c r="U451" s="95">
        <f>Table_nydc_frldevdb01_flc_fx_carry_view[[#This Row],[atmf_cost_final]]/Table_nydc_frldevdb01_flc_fx_carry_view[[#This Row],[atmf_cost_orig]]</f>
        <v>1.0704806681458734</v>
      </c>
    </row>
    <row r="452" spans="1:21" x14ac:dyDescent="0.25">
      <c r="A452" t="s">
        <v>107</v>
      </c>
      <c r="B452" t="s">
        <v>24</v>
      </c>
      <c r="C452" t="s">
        <v>30</v>
      </c>
      <c r="D452" t="s">
        <v>30</v>
      </c>
      <c r="E452">
        <v>30.373999999999999</v>
      </c>
      <c r="F452">
        <v>30.239404016306199</v>
      </c>
      <c r="G452">
        <v>5.1322635143735203E-2</v>
      </c>
      <c r="H452">
        <v>5.0434177908304699E-2</v>
      </c>
      <c r="I452">
        <v>0</v>
      </c>
      <c r="J452">
        <v>0</v>
      </c>
      <c r="K452">
        <v>1.26396337369867E-2</v>
      </c>
      <c r="L452">
        <v>1.16939240301096E-16</v>
      </c>
      <c r="M452">
        <v>1.0068909428135599E-2</v>
      </c>
      <c r="N452">
        <v>0</v>
      </c>
      <c r="O452">
        <v>1.2119446222686974E-2</v>
      </c>
      <c r="P452">
        <v>-5.8773129467860272E-3</v>
      </c>
      <c r="Q452">
        <v>30.31734154319102</v>
      </c>
      <c r="R452">
        <f>Table_nydc_frldevdb01_flc_fx_carry_view[[#This Row],[atmf]]/(Table_nydc_frldevdb01_flc_fx_carry_view[[#This Row],[atmf_cost_orig]]+1)</f>
        <v>29.937961394561338</v>
      </c>
      <c r="S452">
        <f>Table_nydc_frldevdb01_flc_fx_carry_view[[#This Row],[num_rate]]-Table_nydc_frldevdb01_flc_fx_carry_view[[#This Row],[asset_rate]]</f>
        <v>-1.7996759169472999E-2</v>
      </c>
      <c r="T4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4.5488829703935882E-14</v>
      </c>
      <c r="U452" s="95">
        <f>Table_nydc_frldevdb01_flc_fx_carry_view[[#This Row],[atmf_cost_final]]/Table_nydc_frldevdb01_flc_fx_carry_view[[#This Row],[atmf_cost_orig]]</f>
        <v>0</v>
      </c>
    </row>
    <row r="453" spans="1:21" x14ac:dyDescent="0.25">
      <c r="A453" t="s">
        <v>107</v>
      </c>
      <c r="B453" t="s">
        <v>24</v>
      </c>
      <c r="C453" t="s">
        <v>14</v>
      </c>
      <c r="D453" t="s">
        <v>30</v>
      </c>
      <c r="E453">
        <v>30.373999999999999</v>
      </c>
      <c r="F453">
        <v>30.125256541546602</v>
      </c>
      <c r="G453">
        <v>5.4234663282650399E-2</v>
      </c>
      <c r="H453">
        <v>5.2648320738376601E-2</v>
      </c>
      <c r="I453">
        <v>5.12274278347696E-2</v>
      </c>
      <c r="J453">
        <v>4.9761842239036E-2</v>
      </c>
      <c r="K453">
        <v>1.9690022786511701E-2</v>
      </c>
      <c r="L453">
        <v>1.2376027808012601E-2</v>
      </c>
      <c r="M453">
        <v>1.4732456119370399E-2</v>
      </c>
      <c r="N453">
        <v>7.9375828238415491E-3</v>
      </c>
      <c r="O453">
        <v>1.2907210193407485E-2</v>
      </c>
      <c r="P453">
        <v>-3.7660281361720192E-3</v>
      </c>
      <c r="Q453">
        <v>30.275348600605046</v>
      </c>
      <c r="R453">
        <f>Table_nydc_frldevdb01_flc_fx_carry_view[[#This Row],[atmf]]/(Table_nydc_frldevdb01_flc_fx_carry_view[[#This Row],[atmf_cost_orig]]+1)</f>
        <v>29.687881135441621</v>
      </c>
      <c r="S453">
        <f>Table_nydc_frldevdb01_flc_fx_carry_view[[#This Row],[num_rate]]-Table_nydc_frldevdb01_flc_fx_carry_view[[#This Row],[asset_rate]]</f>
        <v>-1.6673238329579503E-2</v>
      </c>
      <c r="T4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0.89528699908142773</v>
      </c>
      <c r="U453" s="95">
        <f>Table_nydc_frldevdb01_flc_fx_carry_view[[#This Row],[atmf_cost_final]]/Table_nydc_frldevdb01_flc_fx_carry_view[[#This Row],[atmf_cost_orig]]</f>
        <v>0.53878204418373432</v>
      </c>
    </row>
    <row r="454" spans="1:21" x14ac:dyDescent="0.25">
      <c r="A454" t="s">
        <v>107</v>
      </c>
      <c r="B454" t="s">
        <v>24</v>
      </c>
      <c r="C454" t="s">
        <v>8</v>
      </c>
      <c r="D454" t="s">
        <v>30</v>
      </c>
      <c r="E454">
        <v>30.373999999999999</v>
      </c>
      <c r="F454">
        <v>30.0164770442051</v>
      </c>
      <c r="G454">
        <v>5.6604549931199802E-2</v>
      </c>
      <c r="H454">
        <v>5.4436092789933603E-2</v>
      </c>
      <c r="I454">
        <v>5.4202039668800897E-2</v>
      </c>
      <c r="J454">
        <v>5.2008223278933001E-2</v>
      </c>
      <c r="K454">
        <v>2.5939402293502802E-2</v>
      </c>
      <c r="L454">
        <v>1.9616156140415997E-2</v>
      </c>
      <c r="M454">
        <v>1.8622704063649399E-2</v>
      </c>
      <c r="N454">
        <v>1.27454193807226E-2</v>
      </c>
      <c r="O454">
        <v>1.3477290743069855E-2</v>
      </c>
      <c r="P454">
        <v>-2.5800363381861991E-3</v>
      </c>
      <c r="Q454">
        <v>30.23771729682559</v>
      </c>
      <c r="R454">
        <f>Table_nydc_frldevdb01_flc_fx_carry_view[[#This Row],[atmf]]/(Table_nydc_frldevdb01_flc_fx_carry_view[[#This Row],[atmf_cost_orig]]+1)</f>
        <v>29.467708627010438</v>
      </c>
      <c r="S454">
        <f>Table_nydc_frldevdb01_flc_fx_carry_view[[#This Row],[num_rate]]-Table_nydc_frldevdb01_flc_fx_carry_view[[#This Row],[asset_rate]]</f>
        <v>-1.6057327081256054E-2</v>
      </c>
      <c r="T4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0.93904880915541855</v>
      </c>
      <c r="U454" s="95">
        <f>Table_nydc_frldevdb01_flc_fx_carry_view[[#This Row],[atmf_cost_final]]/Table_nydc_frldevdb01_flc_fx_carry_view[[#This Row],[atmf_cost_orig]]</f>
        <v>0.6844021865546922</v>
      </c>
    </row>
    <row r="455" spans="1:21" x14ac:dyDescent="0.25">
      <c r="A455" t="s">
        <v>107</v>
      </c>
      <c r="B455" t="s">
        <v>24</v>
      </c>
      <c r="C455" t="s">
        <v>6</v>
      </c>
      <c r="D455" t="s">
        <v>30</v>
      </c>
      <c r="E455">
        <v>30.373999999999999</v>
      </c>
      <c r="F455">
        <v>29.907418996272401</v>
      </c>
      <c r="G455">
        <v>5.8918521603573797E-2</v>
      </c>
      <c r="H455">
        <v>5.6157163500050102E-2</v>
      </c>
      <c r="I455">
        <v>5.6604549931199802E-2</v>
      </c>
      <c r="J455">
        <v>5.3856192836569297E-2</v>
      </c>
      <c r="K455">
        <v>3.1846323343837003E-2</v>
      </c>
      <c r="L455">
        <v>2.5939402293502802E-2</v>
      </c>
      <c r="M455">
        <v>2.2087231727389099E-2</v>
      </c>
      <c r="N455">
        <v>1.6648652083141299E-2</v>
      </c>
      <c r="O455">
        <v>1.3967451884815407E-2</v>
      </c>
      <c r="P455">
        <v>-1.7355464670053555E-3</v>
      </c>
      <c r="Q455">
        <v>30.202164688482348</v>
      </c>
      <c r="R455">
        <f>Table_nydc_frldevdb01_flc_fx_carry_view[[#This Row],[atmf]]/(Table_nydc_frldevdb01_flc_fx_carry_view[[#This Row],[atmf_cost_orig]]+1)</f>
        <v>29.26112181807326</v>
      </c>
      <c r="S455">
        <f>Table_nydc_frldevdb01_flc_fx_carry_view[[#This Row],[num_rate]]-Table_nydc_frldevdb01_flc_fx_carry_view[[#This Row],[asset_rate]]</f>
        <v>-1.5702998351820763E-2</v>
      </c>
      <c r="T4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0.95200973364190355</v>
      </c>
      <c r="U455" s="95">
        <f>Table_nydc_frldevdb01_flc_fx_carry_view[[#This Row],[atmf_cost_final]]/Table_nydc_frldevdb01_flc_fx_carry_view[[#This Row],[atmf_cost_orig]]</f>
        <v>0.7537681629199493</v>
      </c>
    </row>
    <row r="456" spans="1:21" x14ac:dyDescent="0.25">
      <c r="A456" t="s">
        <v>107</v>
      </c>
      <c r="B456" t="s">
        <v>24</v>
      </c>
      <c r="C456" t="s">
        <v>67</v>
      </c>
      <c r="D456" t="s">
        <v>30</v>
      </c>
      <c r="E456">
        <v>30.373999999999999</v>
      </c>
      <c r="F456">
        <v>29.684046958656701</v>
      </c>
      <c r="G456">
        <v>6.2200680295753798E-2</v>
      </c>
      <c r="H456">
        <v>5.8882435220277703E-2</v>
      </c>
      <c r="I456">
        <v>6.1581408720612199E-2</v>
      </c>
      <c r="J456">
        <v>5.8200240285511698E-2</v>
      </c>
      <c r="K456">
        <v>4.6864233211278798E-2</v>
      </c>
      <c r="L456">
        <v>4.3386622938127097E-2</v>
      </c>
      <c r="M456">
        <v>3.2214669669573197E-2</v>
      </c>
      <c r="N456">
        <v>2.89390667014238E-2</v>
      </c>
      <c r="O456">
        <v>1.5371879024778212E-2</v>
      </c>
      <c r="P456">
        <v>3.5436940594298916E-3</v>
      </c>
      <c r="Q456">
        <v>30.125370487835674</v>
      </c>
      <c r="R456">
        <f>Table_nydc_frldevdb01_flc_fx_carry_view[[#This Row],[atmf]]/(Table_nydc_frldevdb01_flc_fx_carry_view[[#This Row],[atmf_cost_orig]]+1)</f>
        <v>28.757629426211309</v>
      </c>
      <c r="S456">
        <f>Table_nydc_frldevdb01_flc_fx_carry_view[[#This Row],[num_rate]]-Table_nydc_frldevdb01_flc_fx_carry_view[[#This Row],[asset_rate]]</f>
        <v>-1.1828184965348321E-2</v>
      </c>
      <c r="T4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0.98621069464443678</v>
      </c>
      <c r="U456" s="95">
        <f>Table_nydc_frldevdb01_flc_fx_carry_view[[#This Row],[atmf_cost_final]]/Table_nydc_frldevdb01_flc_fx_carry_view[[#This Row],[atmf_cost_orig]]</f>
        <v>0.89831952331818543</v>
      </c>
    </row>
    <row r="457" spans="1:21" x14ac:dyDescent="0.25">
      <c r="A457" t="s">
        <v>107</v>
      </c>
      <c r="B457" t="s">
        <v>23</v>
      </c>
      <c r="C457" t="s">
        <v>30</v>
      </c>
      <c r="D457" t="s">
        <v>30</v>
      </c>
      <c r="E457">
        <v>1.3601091347059</v>
      </c>
      <c r="F457">
        <v>1.3585750000000001</v>
      </c>
      <c r="G457">
        <v>4.6440617654875102E-2</v>
      </c>
      <c r="H457">
        <v>4.6274808498776E-2</v>
      </c>
      <c r="I457">
        <v>5.4070992030744502E-2</v>
      </c>
      <c r="J457">
        <v>5.3183089183122999E-2</v>
      </c>
      <c r="K457">
        <v>9.8505643142206209E-3</v>
      </c>
      <c r="L457">
        <v>1.12886983217593E-3</v>
      </c>
      <c r="M457">
        <v>9.2385529660797498E-3</v>
      </c>
      <c r="N457">
        <v>6.3581124972644201E-4</v>
      </c>
      <c r="O457">
        <v>1.2119446222686974E-2</v>
      </c>
      <c r="P457">
        <v>7.4481966223653752E-3</v>
      </c>
      <c r="Q457">
        <v>1.3594069724939082</v>
      </c>
      <c r="R457">
        <f>Table_nydc_frldevdb01_flc_fx_carry_view[[#This Row],[atmf]]/(Table_nydc_frldevdb01_flc_fx_carry_view[[#This Row],[atmf_cost_orig]]+1)</f>
        <v>1.3461386269948226</v>
      </c>
      <c r="S457">
        <f>Table_nydc_frldevdb01_flc_fx_carry_view[[#This Row],[num_rate]]-Table_nydc_frldevdb01_flc_fx_carry_view[[#This Row],[asset_rate]]</f>
        <v>-4.6712496003215986E-3</v>
      </c>
      <c r="T4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0.80563633982812521</v>
      </c>
      <c r="U457" s="95">
        <f>Table_nydc_frldevdb01_flc_fx_carry_view[[#This Row],[atmf_cost_final]]/Table_nydc_frldevdb01_flc_fx_carry_view[[#This Row],[atmf_cost_orig]]</f>
        <v>6.882151913409873E-2</v>
      </c>
    </row>
    <row r="458" spans="1:21" x14ac:dyDescent="0.25">
      <c r="A458" t="s">
        <v>107</v>
      </c>
      <c r="B458" t="s">
        <v>23</v>
      </c>
      <c r="C458" t="s">
        <v>14</v>
      </c>
      <c r="D458" t="s">
        <v>30</v>
      </c>
      <c r="E458">
        <v>1.3601091347059</v>
      </c>
      <c r="F458">
        <v>1.356975</v>
      </c>
      <c r="G458">
        <v>4.8309754242573201E-2</v>
      </c>
      <c r="H458">
        <v>4.7980571875283699E-2</v>
      </c>
      <c r="I458">
        <v>4.6414876554037698E-2</v>
      </c>
      <c r="J458">
        <v>4.6088726595533598E-2</v>
      </c>
      <c r="K458">
        <v>1.47145262653184E-2</v>
      </c>
      <c r="L458">
        <v>9.7172823393171896E-3</v>
      </c>
      <c r="M458">
        <v>1.3428494567682301E-2</v>
      </c>
      <c r="N458">
        <v>8.4956813593884302E-3</v>
      </c>
      <c r="O458">
        <v>1.2893652556191466E-2</v>
      </c>
      <c r="P458">
        <v>8.0992947275137332E-3</v>
      </c>
      <c r="Q458">
        <v>1.358722360023277</v>
      </c>
      <c r="R458">
        <f>Table_nydc_frldevdb01_flc_fx_carry_view[[#This Row],[atmf]]/(Table_nydc_frldevdb01_flc_fx_carry_view[[#This Row],[atmf_cost_orig]]+1)</f>
        <v>1.3389943220205891</v>
      </c>
      <c r="S458">
        <f>Table_nydc_frldevdb01_flc_fx_carry_view[[#This Row],[num_rate]]-Table_nydc_frldevdb01_flc_fx_carry_view[[#This Row],[asset_rate]]</f>
        <v>-4.7943578286777332E-3</v>
      </c>
      <c r="T4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0.94989958814718856</v>
      </c>
      <c r="U458" s="95">
        <f>Table_nydc_frldevdb01_flc_fx_carry_view[[#This Row],[atmf_cost_final]]/Table_nydc_frldevdb01_flc_fx_carry_view[[#This Row],[atmf_cost_orig]]</f>
        <v>0.6326607436573396</v>
      </c>
    </row>
    <row r="459" spans="1:21" x14ac:dyDescent="0.25">
      <c r="A459" t="s">
        <v>107</v>
      </c>
      <c r="B459" t="s">
        <v>23</v>
      </c>
      <c r="C459" t="s">
        <v>8</v>
      </c>
      <c r="D459" t="s">
        <v>30</v>
      </c>
      <c r="E459">
        <v>1.3601091347059</v>
      </c>
      <c r="F459">
        <v>1.3550398570383</v>
      </c>
      <c r="G459">
        <v>5.0231815722741602E-2</v>
      </c>
      <c r="H459">
        <v>4.9718704849631999E-2</v>
      </c>
      <c r="I459">
        <v>4.8288278755098599E-2</v>
      </c>
      <c r="J459">
        <v>4.7769548574985603E-2</v>
      </c>
      <c r="K459">
        <v>1.9131601234124797E-2</v>
      </c>
      <c r="L459">
        <v>1.46642316729803E-2</v>
      </c>
      <c r="M459">
        <v>1.7009136917028201E-2</v>
      </c>
      <c r="N459">
        <v>1.26201438188307E-2</v>
      </c>
      <c r="O459">
        <v>1.3477290743069855E-2</v>
      </c>
      <c r="P459">
        <v>8.4052034955002138E-3</v>
      </c>
      <c r="Q459">
        <v>1.3579219980245076</v>
      </c>
      <c r="R459">
        <f>Table_nydc_frldevdb01_flc_fx_carry_view[[#This Row],[atmf]]/(Table_nydc_frldevdb01_flc_fx_carry_view[[#This Row],[atmf_cost_orig]]+1)</f>
        <v>1.3323772696339597</v>
      </c>
      <c r="S459">
        <f>Table_nydc_frldevdb01_flc_fx_carry_view[[#This Row],[num_rate]]-Table_nydc_frldevdb01_flc_fx_carry_view[[#This Row],[asset_rate]]</f>
        <v>-5.0720872475696413E-3</v>
      </c>
      <c r="T4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0.96307289488182735</v>
      </c>
      <c r="U459" s="95">
        <f>Table_nydc_frldevdb01_flc_fx_carry_view[[#This Row],[atmf_cost_final]]/Table_nydc_frldevdb01_flc_fx_carry_view[[#This Row],[atmf_cost_orig]]</f>
        <v>0.74196262164227811</v>
      </c>
    </row>
    <row r="460" spans="1:21" x14ac:dyDescent="0.25">
      <c r="A460" t="s">
        <v>107</v>
      </c>
      <c r="B460" t="s">
        <v>23</v>
      </c>
      <c r="C460" t="s">
        <v>6</v>
      </c>
      <c r="D460" t="s">
        <v>30</v>
      </c>
      <c r="E460">
        <v>1.3601091347059</v>
      </c>
      <c r="F460">
        <v>1.3532</v>
      </c>
      <c r="G460">
        <v>5.2120148164199402E-2</v>
      </c>
      <c r="H460">
        <v>5.1430491024143703E-2</v>
      </c>
      <c r="I460">
        <v>5.0231815722741602E-2</v>
      </c>
      <c r="J460">
        <v>4.9545174507683802E-2</v>
      </c>
      <c r="K460">
        <v>2.31673316370213E-2</v>
      </c>
      <c r="L460">
        <v>1.9131601234124797E-2</v>
      </c>
      <c r="M460">
        <v>2.0228607889357299E-2</v>
      </c>
      <c r="N460">
        <v>1.6274771212452202E-2</v>
      </c>
      <c r="O460">
        <v>1.3967451884815407E-2</v>
      </c>
      <c r="P460">
        <v>8.7944396727803742E-3</v>
      </c>
      <c r="Q460">
        <v>1.3571884017863838</v>
      </c>
      <c r="R460">
        <f>Table_nydc_frldevdb01_flc_fx_carry_view[[#This Row],[atmf]]/(Table_nydc_frldevdb01_flc_fx_carry_view[[#This Row],[atmf_cost_orig]]+1)</f>
        <v>1.3263693936200163</v>
      </c>
      <c r="S460">
        <f>Table_nydc_frldevdb01_flc_fx_carry_view[[#This Row],[num_rate]]-Table_nydc_frldevdb01_flc_fx_carry_view[[#This Row],[asset_rate]]</f>
        <v>-5.173012212035033E-3</v>
      </c>
      <c r="T4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0.97213289406447168</v>
      </c>
      <c r="U460" s="95">
        <f>Table_nydc_frldevdb01_flc_fx_carry_view[[#This Row],[atmf_cost_final]]/Table_nydc_frldevdb01_flc_fx_carry_view[[#This Row],[atmf_cost_orig]]</f>
        <v>0.80454232448762353</v>
      </c>
    </row>
    <row r="461" spans="1:21" x14ac:dyDescent="0.25">
      <c r="A461" t="s">
        <v>107</v>
      </c>
      <c r="B461" t="s">
        <v>23</v>
      </c>
      <c r="C461" t="s">
        <v>67</v>
      </c>
      <c r="D461" t="s">
        <v>30</v>
      </c>
      <c r="E461">
        <v>1.3601091347059</v>
      </c>
      <c r="F461">
        <v>1.3490724974332999</v>
      </c>
      <c r="G461">
        <v>5.5146723010114002E-2</v>
      </c>
      <c r="H461">
        <v>5.4164470936670997E-2</v>
      </c>
      <c r="I461">
        <v>5.4657310699751903E-2</v>
      </c>
      <c r="J461">
        <v>5.36734708498183E-2</v>
      </c>
      <c r="K461">
        <v>3.44281424282935E-2</v>
      </c>
      <c r="L461">
        <v>3.1899143905661002E-2</v>
      </c>
      <c r="M461">
        <v>2.96347810853833E-2</v>
      </c>
      <c r="N461">
        <v>2.7157557285801399E-2</v>
      </c>
      <c r="O461">
        <v>1.5371879024778212E-2</v>
      </c>
      <c r="P461">
        <v>1.1159089973277525E-2</v>
      </c>
      <c r="Q461">
        <v>1.3555702353972527</v>
      </c>
      <c r="R461">
        <f>Table_nydc_frldevdb01_flc_fx_carry_view[[#This Row],[atmf]]/(Table_nydc_frldevdb01_flc_fx_carry_view[[#This Row],[atmf_cost_orig]]+1)</f>
        <v>1.3102437118637187</v>
      </c>
      <c r="S461">
        <f>Table_nydc_frldevdb01_flc_fx_carry_view[[#This Row],[num_rate]]-Table_nydc_frldevdb01_flc_fx_carry_view[[#This Row],[asset_rate]]</f>
        <v>-4.2127890515006872E-3</v>
      </c>
      <c r="T4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0.98919866053345318</v>
      </c>
      <c r="U461" s="95">
        <f>Table_nydc_frldevdb01_flc_fx_carry_view[[#This Row],[atmf_cost_final]]/Table_nydc_frldevdb01_flc_fx_carry_view[[#This Row],[atmf_cost_orig]]</f>
        <v>0.91640823016560979</v>
      </c>
    </row>
    <row r="462" spans="1:21" x14ac:dyDescent="0.25">
      <c r="A462" t="s">
        <v>107</v>
      </c>
      <c r="B462" t="s">
        <v>25</v>
      </c>
      <c r="C462" t="s">
        <v>30</v>
      </c>
      <c r="D462" t="s">
        <v>30</v>
      </c>
      <c r="E462">
        <v>311.306742519463</v>
      </c>
      <c r="F462">
        <v>311.42500000000001</v>
      </c>
      <c r="G462">
        <v>4.9952866259103397E-2</v>
      </c>
      <c r="H462">
        <v>5.0060746947979101E-2</v>
      </c>
      <c r="I462">
        <v>4.3421103717803902E-2</v>
      </c>
      <c r="J462">
        <v>4.4073598728844997E-2</v>
      </c>
      <c r="K462">
        <v>9.8373382191721311E-3</v>
      </c>
      <c r="L462">
        <v>9.0679963103555705E-4</v>
      </c>
      <c r="M462">
        <v>1.0050063157176601E-2</v>
      </c>
      <c r="N462">
        <v>1.1230071942731699E-3</v>
      </c>
      <c r="O462">
        <v>-9.0376101302498957E-3</v>
      </c>
      <c r="P462">
        <v>-6.9058339094633251E-3</v>
      </c>
      <c r="Q462">
        <v>311.35876622575751</v>
      </c>
      <c r="R462">
        <f>Table_nydc_frldevdb01_flc_fx_carry_view[[#This Row],[atmf]]/(Table_nydc_frldevdb01_flc_fx_carry_view[[#This Row],[atmf_cost_orig]]+1)</f>
        <v>308.32630119992217</v>
      </c>
      <c r="S462">
        <f>Table_nydc_frldevdb01_flc_fx_carry_view[[#This Row],[num_rate]]-Table_nydc_frldevdb01_flc_fx_carry_view[[#This Row],[asset_rate]]</f>
        <v>2.1317762207865706E-3</v>
      </c>
      <c r="T4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1.0163714948788445</v>
      </c>
      <c r="U462" s="95">
        <f>Table_nydc_frldevdb01_flc_fx_carry_view[[#This Row],[atmf_cost_final]]/Table_nydc_frldevdb01_flc_fx_carry_view[[#This Row],[atmf_cost_orig]]</f>
        <v>0.11174130716494524</v>
      </c>
    </row>
    <row r="463" spans="1:21" x14ac:dyDescent="0.25">
      <c r="A463" t="s">
        <v>107</v>
      </c>
      <c r="B463" t="s">
        <v>25</v>
      </c>
      <c r="C463" t="s">
        <v>14</v>
      </c>
      <c r="D463" t="s">
        <v>30</v>
      </c>
      <c r="E463">
        <v>311.306742519463</v>
      </c>
      <c r="F463">
        <v>311.65499999999997</v>
      </c>
      <c r="G463">
        <v>5.3653260553330202E-2</v>
      </c>
      <c r="H463">
        <v>5.3898332611933497E-2</v>
      </c>
      <c r="I463">
        <v>4.9845876022996997E-2</v>
      </c>
      <c r="J463">
        <v>5.0169318401209098E-2</v>
      </c>
      <c r="K463">
        <v>1.46130619710318E-2</v>
      </c>
      <c r="L463">
        <v>9.6668611798807601E-3</v>
      </c>
      <c r="M463">
        <v>1.5245274885897999E-2</v>
      </c>
      <c r="N463">
        <v>1.0298807531888901E-2</v>
      </c>
      <c r="O463">
        <v>-8.135354547548674E-3</v>
      </c>
      <c r="P463">
        <v>-5.7924617707900451E-3</v>
      </c>
      <c r="Q463">
        <v>311.45809217168949</v>
      </c>
      <c r="R463">
        <f>Table_nydc_frldevdb01_flc_fx_carry_view[[#This Row],[atmf]]/(Table_nydc_frldevdb01_flc_fx_carry_view[[#This Row],[atmf_cost_orig]]+1)</f>
        <v>306.97508051443674</v>
      </c>
      <c r="S463">
        <f>Table_nydc_frldevdb01_flc_fx_carry_view[[#This Row],[num_rate]]-Table_nydc_frldevdb01_flc_fx_carry_view[[#This Row],[asset_rate]]</f>
        <v>2.3428927767586288E-3</v>
      </c>
      <c r="T4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0.99957836537060629</v>
      </c>
      <c r="U463" s="95">
        <f>Table_nydc_frldevdb01_flc_fx_carry_view[[#This Row],[atmf_cost_final]]/Table_nydc_frldevdb01_flc_fx_carry_view[[#This Row],[atmf_cost_orig]]</f>
        <v>0.67554095344094978</v>
      </c>
    </row>
    <row r="464" spans="1:21" x14ac:dyDescent="0.25">
      <c r="A464" t="s">
        <v>107</v>
      </c>
      <c r="B464" t="s">
        <v>25</v>
      </c>
      <c r="C464" t="s">
        <v>8</v>
      </c>
      <c r="D464" t="s">
        <v>30</v>
      </c>
      <c r="E464">
        <v>311.306742519463</v>
      </c>
      <c r="F464">
        <v>311.77569891790398</v>
      </c>
      <c r="G464">
        <v>5.6214883532095E-2</v>
      </c>
      <c r="H464">
        <v>5.6494281109152E-2</v>
      </c>
      <c r="I464">
        <v>5.3613038409282998E-2</v>
      </c>
      <c r="J464">
        <v>5.3945972174816101E-2</v>
      </c>
      <c r="K464">
        <v>1.8787295817178203E-2</v>
      </c>
      <c r="L464">
        <v>1.45662385074775E-2</v>
      </c>
      <c r="M464">
        <v>1.9646556056655603E-2</v>
      </c>
      <c r="N464">
        <v>1.5421366069232199E-2</v>
      </c>
      <c r="O464">
        <v>-8.0882239820774526E-3</v>
      </c>
      <c r="P464">
        <v>-6.0163268241003459E-3</v>
      </c>
      <c r="Q464">
        <v>311.50803245134068</v>
      </c>
      <c r="R464">
        <f>Table_nydc_frldevdb01_flc_fx_carry_view[[#This Row],[atmf]]/(Table_nydc_frldevdb01_flc_fx_carry_view[[#This Row],[atmf_cost_orig]]+1)</f>
        <v>305.76840285093891</v>
      </c>
      <c r="S464">
        <f>Table_nydc_frldevdb01_flc_fx_carry_view[[#This Row],[num_rate]]-Table_nydc_frldevdb01_flc_fx_carry_view[[#This Row],[asset_rate]]</f>
        <v>2.0718971579771067E-3</v>
      </c>
      <c r="T4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0.99519042365417165</v>
      </c>
      <c r="U464" s="95">
        <f>Table_nydc_frldevdb01_flc_fx_carry_view[[#This Row],[atmf_cost_final]]/Table_nydc_frldevdb01_flc_fx_carry_view[[#This Row],[atmf_cost_orig]]</f>
        <v>0.78493991642916727</v>
      </c>
    </row>
    <row r="465" spans="1:21" x14ac:dyDescent="0.25">
      <c r="A465" t="s">
        <v>107</v>
      </c>
      <c r="B465" t="s">
        <v>25</v>
      </c>
      <c r="C465" t="s">
        <v>6</v>
      </c>
      <c r="D465" t="s">
        <v>30</v>
      </c>
      <c r="E465">
        <v>311.306742519463</v>
      </c>
      <c r="F465">
        <v>311.94450000000001</v>
      </c>
      <c r="G465">
        <v>5.8688765053344097E-2</v>
      </c>
      <c r="H465">
        <v>5.9027726939822202E-2</v>
      </c>
      <c r="I465">
        <v>5.6214883532095E-2</v>
      </c>
      <c r="J465">
        <v>5.6597574473170702E-2</v>
      </c>
      <c r="K465">
        <v>2.2567320351394301E-2</v>
      </c>
      <c r="L465">
        <v>1.8787295817178203E-2</v>
      </c>
      <c r="M465">
        <v>2.3744301676813E-2</v>
      </c>
      <c r="N465">
        <v>1.99613865433819E-2</v>
      </c>
      <c r="O465">
        <v>-8.2813719097305505E-3</v>
      </c>
      <c r="P465">
        <v>-6.1806273804738687E-3</v>
      </c>
      <c r="Q465">
        <v>311.57777877296877</v>
      </c>
      <c r="R465">
        <f>Table_nydc_frldevdb01_flc_fx_carry_view[[#This Row],[atmf]]/(Table_nydc_frldevdb01_flc_fx_carry_view[[#This Row],[atmf_cost_orig]]+1)</f>
        <v>304.70938835904565</v>
      </c>
      <c r="S465">
        <f>Table_nydc_frldevdb01_flc_fx_carry_view[[#This Row],[num_rate]]-Table_nydc_frldevdb01_flc_fx_carry_view[[#This Row],[asset_rate]]</f>
        <v>2.1007445292566818E-3</v>
      </c>
      <c r="T4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0.99754405685750869</v>
      </c>
      <c r="U465" s="95">
        <f>Table_nydc_frldevdb01_flc_fx_carry_view[[#This Row],[atmf_cost_final]]/Table_nydc_frldevdb01_flc_fx_carry_view[[#This Row],[atmf_cost_orig]]</f>
        <v>0.84068113752424112</v>
      </c>
    </row>
    <row r="466" spans="1:21" x14ac:dyDescent="0.25">
      <c r="A466" t="s">
        <v>107</v>
      </c>
      <c r="B466" t="s">
        <v>25</v>
      </c>
      <c r="C466" t="s">
        <v>67</v>
      </c>
      <c r="D466" t="s">
        <v>30</v>
      </c>
      <c r="E466">
        <v>311.306742519463</v>
      </c>
      <c r="F466">
        <v>312.08724574401799</v>
      </c>
      <c r="G466">
        <v>6.2279030451539902E-2</v>
      </c>
      <c r="H466">
        <v>6.2608957238361601E-2</v>
      </c>
      <c r="I466">
        <v>6.1697716249589203E-2</v>
      </c>
      <c r="J466">
        <v>6.2037476409542797E-2</v>
      </c>
      <c r="K466">
        <v>3.43767592589167E-2</v>
      </c>
      <c r="L466">
        <v>3.1773074567282199E-2</v>
      </c>
      <c r="M466">
        <v>3.5865939962023793E-2</v>
      </c>
      <c r="N466">
        <v>3.32498704044428E-2</v>
      </c>
      <c r="O466">
        <v>-7.6892392225241246E-3</v>
      </c>
      <c r="P466">
        <v>-6.4149974678432975E-3</v>
      </c>
      <c r="Q466">
        <v>311.62318251397738</v>
      </c>
      <c r="R466">
        <f>Table_nydc_frldevdb01_flc_fx_carry_view[[#This Row],[atmf]]/(Table_nydc_frldevdb01_flc_fx_carry_view[[#This Row],[atmf_cost_orig]]+1)</f>
        <v>301.28150149956616</v>
      </c>
      <c r="S466">
        <f>Table_nydc_frldevdb01_flc_fx_carry_view[[#This Row],[num_rate]]-Table_nydc_frldevdb01_flc_fx_carry_view[[#This Row],[asset_rate]]</f>
        <v>1.2742417546808271E-3</v>
      </c>
      <c r="T4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0.99168343645559476</v>
      </c>
      <c r="U466" s="95">
        <f>Table_nydc_frldevdb01_flc_fx_carry_view[[#This Row],[atmf_cost_final]]/Table_nydc_frldevdb01_flc_fx_carry_view[[#This Row],[atmf_cost_orig]]</f>
        <v>0.92705977982590204</v>
      </c>
    </row>
    <row r="467" spans="1:21" x14ac:dyDescent="0.25">
      <c r="A467" t="s">
        <v>107</v>
      </c>
      <c r="B467" t="s">
        <v>9</v>
      </c>
      <c r="C467" t="s">
        <v>30</v>
      </c>
      <c r="D467" t="s">
        <v>30</v>
      </c>
      <c r="E467">
        <v>67.848961684956194</v>
      </c>
      <c r="F467">
        <v>69.279603186809695</v>
      </c>
      <c r="G467">
        <v>0.113520161244342</v>
      </c>
      <c r="H467">
        <v>0.11929124580370599</v>
      </c>
      <c r="I467">
        <v>0.11175297558238401</v>
      </c>
      <c r="J467">
        <v>0.13019774491868499</v>
      </c>
      <c r="K467">
        <v>1.4151605937974101E-2</v>
      </c>
      <c r="L467">
        <v>2.3338290758852199E-3</v>
      </c>
      <c r="M467">
        <v>2.44612185358269E-2</v>
      </c>
      <c r="N467">
        <v>2.10900704618491E-2</v>
      </c>
      <c r="O467">
        <v>-8.9659501755867382E-3</v>
      </c>
      <c r="P467">
        <v>7.4661714665822304E-2</v>
      </c>
      <c r="Q467">
        <v>68.572645774069258</v>
      </c>
      <c r="R467">
        <f>Table_nydc_frldevdb01_flc_fx_carry_view[[#This Row],[atmf]]/(Table_nydc_frldevdb01_flc_fx_carry_view[[#This Row],[atmf_cost_orig]]+1)</f>
        <v>67.625403415294727</v>
      </c>
      <c r="S467">
        <f>Table_nydc_frldevdb01_flc_fx_carry_view[[#This Row],[num_rate]]-Table_nydc_frldevdb01_flc_fx_carry_view[[#This Row],[asset_rate]]</f>
        <v>8.3627664841409044E-2</v>
      </c>
      <c r="T4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1.8192964292247289</v>
      </c>
      <c r="U467" s="95">
        <f>Table_nydc_frldevdb01_flc_fx_carry_view[[#This Row],[atmf_cost_final]]/Table_nydc_frldevdb01_flc_fx_carry_view[[#This Row],[atmf_cost_orig]]</f>
        <v>0.86218396810280407</v>
      </c>
    </row>
    <row r="468" spans="1:21" x14ac:dyDescent="0.25">
      <c r="A468" t="s">
        <v>107</v>
      </c>
      <c r="B468" t="s">
        <v>9</v>
      </c>
      <c r="C468" t="s">
        <v>14</v>
      </c>
      <c r="D468" t="s">
        <v>30</v>
      </c>
      <c r="E468">
        <v>67.848961684956194</v>
      </c>
      <c r="F468">
        <v>70.528345674999997</v>
      </c>
      <c r="G468">
        <v>0.119071991320921</v>
      </c>
      <c r="H468">
        <v>0.12673580704531701</v>
      </c>
      <c r="I468">
        <v>0.113520161244342</v>
      </c>
      <c r="J468">
        <v>0.12507044203541701</v>
      </c>
      <c r="K468">
        <v>1.7400128700680098E-2</v>
      </c>
      <c r="L468">
        <v>1.4151605937974101E-2</v>
      </c>
      <c r="M468">
        <v>3.5837736140079901E-2</v>
      </c>
      <c r="N468">
        <v>3.5907695561087104E-2</v>
      </c>
      <c r="O468">
        <v>-8.135354547548674E-3</v>
      </c>
      <c r="P468">
        <v>7.2653933925933056E-2</v>
      </c>
      <c r="Q468">
        <v>69.251513455326389</v>
      </c>
      <c r="R468">
        <f>Table_nydc_frldevdb01_flc_fx_carry_view[[#This Row],[atmf]]/(Table_nydc_frldevdb01_flc_fx_carry_view[[#This Row],[atmf_cost_orig]]+1)</f>
        <v>68.088218081159198</v>
      </c>
      <c r="S468">
        <f>Table_nydc_frldevdb01_flc_fx_carry_view[[#This Row],[num_rate]]-Table_nydc_frldevdb01_flc_fx_carry_view[[#This Row],[asset_rate]]</f>
        <v>8.0789288473481727E-2</v>
      </c>
      <c r="T4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1.179984425561738</v>
      </c>
      <c r="U468" s="95">
        <f>Table_nydc_frldevdb01_flc_fx_carry_view[[#This Row],[atmf_cost_final]]/Table_nydc_frldevdb01_flc_fx_carry_view[[#This Row],[atmf_cost_orig]]</f>
        <v>1.0019521160804843</v>
      </c>
    </row>
    <row r="469" spans="1:21" x14ac:dyDescent="0.25">
      <c r="A469" t="s">
        <v>107</v>
      </c>
      <c r="B469" t="s">
        <v>9</v>
      </c>
      <c r="C469" t="s">
        <v>8</v>
      </c>
      <c r="D469" t="s">
        <v>30</v>
      </c>
      <c r="E469">
        <v>67.848961684956194</v>
      </c>
      <c r="F469">
        <v>71.930612835816603</v>
      </c>
      <c r="G469">
        <v>0.121821608097282</v>
      </c>
      <c r="H469">
        <v>0.13052149664321699</v>
      </c>
      <c r="I469">
        <v>0.11900472745632</v>
      </c>
      <c r="J469">
        <v>0.131599007093266</v>
      </c>
      <c r="K469">
        <v>1.8738139750782298E-2</v>
      </c>
      <c r="L469">
        <v>1.7370632518520498E-2</v>
      </c>
      <c r="M469">
        <v>4.53707518385984E-2</v>
      </c>
      <c r="N469">
        <v>4.8432538323690801E-2</v>
      </c>
      <c r="O469">
        <v>-8.0882239820774526E-3</v>
      </c>
      <c r="P469">
        <v>7.2295424811422232E-2</v>
      </c>
      <c r="Q469">
        <v>70.064609275887477</v>
      </c>
      <c r="R469">
        <f>Table_nydc_frldevdb01_flc_fx_carry_view[[#This Row],[atmf]]/(Table_nydc_frldevdb01_flc_fx_carry_view[[#This Row],[atmf_cost_orig]]+1)</f>
        <v>68.80870993310748</v>
      </c>
      <c r="S469">
        <f>Table_nydc_frldevdb01_flc_fx_carry_view[[#This Row],[num_rate]]-Table_nydc_frldevdb01_flc_fx_carry_view[[#This Row],[asset_rate]]</f>
        <v>8.0383648793499685E-2</v>
      </c>
      <c r="T4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1.1663109011894675</v>
      </c>
      <c r="U469" s="95">
        <f>Table_nydc_frldevdb01_flc_fx_carry_view[[#This Row],[atmf_cost_final]]/Table_nydc_frldevdb01_flc_fx_carry_view[[#This Row],[atmf_cost_orig]]</f>
        <v>1.0674837061546694</v>
      </c>
    </row>
    <row r="470" spans="1:21" x14ac:dyDescent="0.25">
      <c r="A470" t="s">
        <v>107</v>
      </c>
      <c r="B470" t="s">
        <v>9</v>
      </c>
      <c r="C470" t="s">
        <v>6</v>
      </c>
      <c r="D470" t="s">
        <v>30</v>
      </c>
      <c r="E470">
        <v>67.848961684956194</v>
      </c>
      <c r="F470">
        <v>73.296700552541495</v>
      </c>
      <c r="G470">
        <v>0.124967903677937</v>
      </c>
      <c r="H470">
        <v>0.134166421620556</v>
      </c>
      <c r="I470">
        <v>0.121821608097282</v>
      </c>
      <c r="J470">
        <v>0.13442566399204001</v>
      </c>
      <c r="K470">
        <v>1.9838239420610401E-2</v>
      </c>
      <c r="L470">
        <v>1.8738139750782298E-2</v>
      </c>
      <c r="M470">
        <v>5.3936727185986098E-2</v>
      </c>
      <c r="N470">
        <v>5.7338226087826898E-2</v>
      </c>
      <c r="O470">
        <v>-8.2813719097305505E-3</v>
      </c>
      <c r="P470">
        <v>7.1711708450057809E-2</v>
      </c>
      <c r="Q470">
        <v>70.879806343137815</v>
      </c>
      <c r="R470">
        <f>Table_nydc_frldevdb01_flc_fx_carry_view[[#This Row],[atmf]]/(Table_nydc_frldevdb01_flc_fx_carry_view[[#This Row],[atmf_cost_orig]]+1)</f>
        <v>69.545636528147071</v>
      </c>
      <c r="S470">
        <f>Table_nydc_frldevdb01_flc_fx_carry_view[[#This Row],[num_rate]]-Table_nydc_frldevdb01_flc_fx_carry_view[[#This Row],[asset_rate]]</f>
        <v>7.999308035978836E-2</v>
      </c>
      <c r="T4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1.1320175429081614</v>
      </c>
      <c r="U470" s="95">
        <f>Table_nydc_frldevdb01_flc_fx_carry_view[[#This Row],[atmf_cost_final]]/Table_nydc_frldevdb01_flc_fx_carry_view[[#This Row],[atmf_cost_orig]]</f>
        <v>1.0630646143973781</v>
      </c>
    </row>
    <row r="471" spans="1:21" x14ac:dyDescent="0.25">
      <c r="A471" t="s">
        <v>107</v>
      </c>
      <c r="B471" t="s">
        <v>9</v>
      </c>
      <c r="C471" t="s">
        <v>67</v>
      </c>
      <c r="D471" t="s">
        <v>30</v>
      </c>
      <c r="E471">
        <v>67.848961684956194</v>
      </c>
      <c r="F471">
        <v>78.755314757424998</v>
      </c>
      <c r="G471">
        <v>0.137479132182215</v>
      </c>
      <c r="H471">
        <v>0.14552562247925499</v>
      </c>
      <c r="I471">
        <v>0.13523035868639</v>
      </c>
      <c r="J471">
        <v>0.14600391263999801</v>
      </c>
      <c r="K471">
        <v>2.32926318521046E-2</v>
      </c>
      <c r="L471">
        <v>2.2902789868904001E-2</v>
      </c>
      <c r="M471">
        <v>8.3245574148437099E-2</v>
      </c>
      <c r="N471">
        <v>8.8240826362827707E-2</v>
      </c>
      <c r="O471">
        <v>-7.6892392225241246E-3</v>
      </c>
      <c r="P471">
        <v>7.1775014525480185E-2</v>
      </c>
      <c r="Q471">
        <v>74.300765264923683</v>
      </c>
      <c r="R471">
        <f>Table_nydc_frldevdb01_flc_fx_carry_view[[#This Row],[atmf]]/(Table_nydc_frldevdb01_flc_fx_carry_view[[#This Row],[atmf_cost_orig]]+1)</f>
        <v>72.703103190000348</v>
      </c>
      <c r="S471">
        <f>Table_nydc_frldevdb01_flc_fx_carry_view[[#This Row],[num_rate]]-Table_nydc_frldevdb01_flc_fx_carry_view[[#This Row],[asset_rate]]</f>
        <v>7.946425374800431E-2</v>
      </c>
      <c r="T4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1.0898220169241075</v>
      </c>
      <c r="U471" s="95">
        <f>Table_nydc_frldevdb01_flc_fx_carry_view[[#This Row],[atmf_cost_final]]/Table_nydc_frldevdb01_flc_fx_carry_view[[#This Row],[atmf_cost_orig]]</f>
        <v>1.0600062197358799</v>
      </c>
    </row>
    <row r="472" spans="1:21" x14ac:dyDescent="0.25">
      <c r="A472" t="s">
        <v>107</v>
      </c>
      <c r="B472" t="s">
        <v>10</v>
      </c>
      <c r="C472" t="s">
        <v>30</v>
      </c>
      <c r="D472" t="s">
        <v>30</v>
      </c>
      <c r="E472">
        <v>13478.428456424899</v>
      </c>
      <c r="F472">
        <v>13601.75</v>
      </c>
      <c r="G472">
        <v>6.5797881554461493E-2</v>
      </c>
      <c r="H472">
        <v>6.9348077333191399E-2</v>
      </c>
      <c r="I472">
        <v>6.2193283952493801E-2</v>
      </c>
      <c r="J472">
        <v>8.3974014358511498E-2</v>
      </c>
      <c r="K472">
        <v>9.05141996929619E-3</v>
      </c>
      <c r="L472">
        <v>1.2984432467897599E-3</v>
      </c>
      <c r="M472">
        <v>1.38446372153831E-2</v>
      </c>
      <c r="N472">
        <v>9.1786083720953107E-3</v>
      </c>
      <c r="O472">
        <v>1.2119446222686974E-2</v>
      </c>
      <c r="P472">
        <v>4.7449837142090938E-2</v>
      </c>
      <c r="Q472">
        <v>13536.864865866977</v>
      </c>
      <c r="R472">
        <f>Table_nydc_frldevdb01_flc_fx_carry_view[[#This Row],[atmf]]/(Table_nydc_frldevdb01_flc_fx_carry_view[[#This Row],[atmf_cost_orig]]+1)</f>
        <v>13416.010205822511</v>
      </c>
      <c r="S472">
        <f>Table_nydc_frldevdb01_flc_fx_carry_view[[#This Row],[num_rate]]-Table_nydc_frldevdb01_flc_fx_carry_view[[#This Row],[asset_rate]]</f>
        <v>3.5330390919403966E-2</v>
      </c>
      <c r="T4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1.6440241951767918</v>
      </c>
      <c r="U472" s="95">
        <f>Table_nydc_frldevdb01_flc_fx_carry_view[[#This Row],[atmf_cost_final]]/Table_nydc_frldevdb01_flc_fx_carry_view[[#This Row],[atmf_cost_orig]]</f>
        <v>0.66297211182224003</v>
      </c>
    </row>
    <row r="473" spans="1:21" x14ac:dyDescent="0.25">
      <c r="A473" t="s">
        <v>107</v>
      </c>
      <c r="B473" t="s">
        <v>10</v>
      </c>
      <c r="C473" t="s">
        <v>14</v>
      </c>
      <c r="D473" t="s">
        <v>30</v>
      </c>
      <c r="E473">
        <v>13478.428456424899</v>
      </c>
      <c r="F473">
        <v>13736.25</v>
      </c>
      <c r="G473">
        <v>6.9313647625842301E-2</v>
      </c>
      <c r="H473">
        <v>7.4672396669025504E-2</v>
      </c>
      <c r="I473">
        <v>6.5782714780573098E-2</v>
      </c>
      <c r="J473">
        <v>7.4137213164571697E-2</v>
      </c>
      <c r="K473">
        <v>1.1313815298315299E-2</v>
      </c>
      <c r="L473">
        <v>9.0811029188949313E-3</v>
      </c>
      <c r="M473">
        <v>2.0897409856444501E-2</v>
      </c>
      <c r="N473">
        <v>2.0429943643433597E-2</v>
      </c>
      <c r="O473">
        <v>1.2893652556191466E-2</v>
      </c>
      <c r="P473">
        <v>5.1373935203753662E-2</v>
      </c>
      <c r="Q473">
        <v>13605.856983058475</v>
      </c>
      <c r="R473">
        <f>Table_nydc_frldevdb01_flc_fx_carry_view[[#This Row],[atmf]]/(Table_nydc_frldevdb01_flc_fx_carry_view[[#This Row],[atmf_cost_orig]]+1)</f>
        <v>13455.073807985809</v>
      </c>
      <c r="S473">
        <f>Table_nydc_frldevdb01_flc_fx_carry_view[[#This Row],[num_rate]]-Table_nydc_frldevdb01_flc_fx_carry_view[[#This Row],[asset_rate]]</f>
        <v>3.8480282647562196E-2</v>
      </c>
      <c r="T4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1.1841945791531956</v>
      </c>
      <c r="U473" s="95">
        <f>Table_nydc_frldevdb01_flc_fx_carry_view[[#This Row],[atmf_cost_final]]/Table_nydc_frldevdb01_flc_fx_carry_view[[#This Row],[atmf_cost_orig]]</f>
        <v>0.97763042328105831</v>
      </c>
    </row>
    <row r="474" spans="1:21" x14ac:dyDescent="0.25">
      <c r="A474" t="s">
        <v>107</v>
      </c>
      <c r="B474" t="s">
        <v>10</v>
      </c>
      <c r="C474" t="s">
        <v>8</v>
      </c>
      <c r="D474" t="s">
        <v>30</v>
      </c>
      <c r="E474">
        <v>13478.428456424899</v>
      </c>
      <c r="F474">
        <v>13893.8677230253</v>
      </c>
      <c r="G474">
        <v>7.2942400071088501E-2</v>
      </c>
      <c r="H474">
        <v>7.9712277429237394E-2</v>
      </c>
      <c r="I474">
        <v>6.9272488363394197E-2</v>
      </c>
      <c r="J474">
        <v>7.8509328276001003E-2</v>
      </c>
      <c r="K474">
        <v>1.25616249479177E-2</v>
      </c>
      <c r="L474">
        <v>1.1293340504148E-2</v>
      </c>
      <c r="M474">
        <v>2.7266849341825002E-2</v>
      </c>
      <c r="N474">
        <v>2.82708955901734E-2</v>
      </c>
      <c r="O474">
        <v>1.3477290743069855E-2</v>
      </c>
      <c r="P474">
        <v>5.4470030031531821E-2</v>
      </c>
      <c r="Q474">
        <v>13692.516199790176</v>
      </c>
      <c r="R474">
        <f>Table_nydc_frldevdb01_flc_fx_carry_view[[#This Row],[atmf]]/(Table_nydc_frldevdb01_flc_fx_carry_view[[#This Row],[atmf_cost_orig]]+1)</f>
        <v>13525.081367053916</v>
      </c>
      <c r="S474">
        <f>Table_nydc_frldevdb01_flc_fx_carry_view[[#This Row],[num_rate]]-Table_nydc_frldevdb01_flc_fx_carry_view[[#This Row],[asset_rate]]</f>
        <v>4.0992739288461963E-2</v>
      </c>
      <c r="T4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1.1545254007180996</v>
      </c>
      <c r="U474" s="95">
        <f>Table_nydc_frldevdb01_flc_fx_carry_view[[#This Row],[atmf_cost_final]]/Table_nydc_frldevdb01_flc_fx_carry_view[[#This Row],[atmf_cost_orig]]</f>
        <v>1.0368229653437913</v>
      </c>
    </row>
    <row r="475" spans="1:21" x14ac:dyDescent="0.25">
      <c r="A475" t="s">
        <v>107</v>
      </c>
      <c r="B475" t="s">
        <v>10</v>
      </c>
      <c r="C475" t="s">
        <v>6</v>
      </c>
      <c r="D475" t="s">
        <v>30</v>
      </c>
      <c r="E475">
        <v>13478.428456424899</v>
      </c>
      <c r="F475">
        <v>14058.25</v>
      </c>
      <c r="G475">
        <v>7.6658492857640106E-2</v>
      </c>
      <c r="H475">
        <v>8.4669952757479697E-2</v>
      </c>
      <c r="I475">
        <v>7.2942400071088501E-2</v>
      </c>
      <c r="J475">
        <v>8.2989526607420205E-2</v>
      </c>
      <c r="K475">
        <v>1.3536646040464501E-2</v>
      </c>
      <c r="L475">
        <v>1.25616249479177E-2</v>
      </c>
      <c r="M475">
        <v>3.3296056013407301E-2</v>
      </c>
      <c r="N475">
        <v>3.4791789311175499E-2</v>
      </c>
      <c r="O475">
        <v>1.3967451884815407E-2</v>
      </c>
      <c r="P475">
        <v>5.7083593470470095E-2</v>
      </c>
      <c r="Q475">
        <v>13785.849743100685</v>
      </c>
      <c r="R475">
        <f>Table_nydc_frldevdb01_flc_fx_carry_view[[#This Row],[atmf]]/(Table_nydc_frldevdb01_flc_fx_carry_view[[#This Row],[atmf_cost_orig]]+1)</f>
        <v>13605.248871498248</v>
      </c>
      <c r="S475">
        <f>Table_nydc_frldevdb01_flc_fx_carry_view[[#This Row],[num_rate]]-Table_nydc_frldevdb01_flc_fx_carry_view[[#This Row],[asset_rate]]</f>
        <v>4.3116141585654688E-2</v>
      </c>
      <c r="T4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1.1250419113575902</v>
      </c>
      <c r="U475" s="95">
        <f>Table_nydc_frldevdb01_flc_fx_carry_view[[#This Row],[atmf_cost_final]]/Table_nydc_frldevdb01_flc_fx_carry_view[[#This Row],[atmf_cost_orig]]</f>
        <v>1.0449222363503328</v>
      </c>
    </row>
    <row r="476" spans="1:21" x14ac:dyDescent="0.25">
      <c r="A476" t="s">
        <v>107</v>
      </c>
      <c r="B476" t="s">
        <v>10</v>
      </c>
      <c r="C476" t="s">
        <v>67</v>
      </c>
      <c r="D476" t="s">
        <v>30</v>
      </c>
      <c r="E476">
        <v>13478.428456424899</v>
      </c>
      <c r="F476">
        <v>14711.265756009399</v>
      </c>
      <c r="G476">
        <v>8.4376558149748898E-2</v>
      </c>
      <c r="H476">
        <v>9.3181131821985994E-2</v>
      </c>
      <c r="I476">
        <v>8.3063283158933299E-2</v>
      </c>
      <c r="J476">
        <v>9.4032476931933603E-2</v>
      </c>
      <c r="K476">
        <v>1.4936165610643299E-2</v>
      </c>
      <c r="L476">
        <v>1.4859693367046E-2</v>
      </c>
      <c r="M476">
        <v>5.0957395084217302E-2</v>
      </c>
      <c r="N476">
        <v>5.4295826466242599E-2</v>
      </c>
      <c r="O476">
        <v>1.5371879024778212E-2</v>
      </c>
      <c r="P476">
        <v>6.232401983797109E-2</v>
      </c>
      <c r="Q476">
        <v>14199.772492581575</v>
      </c>
      <c r="R476">
        <f>Table_nydc_frldevdb01_flc_fx_carry_view[[#This Row],[atmf]]/(Table_nydc_frldevdb01_flc_fx_carry_view[[#This Row],[atmf_cost_orig]]+1)</f>
        <v>13997.965878369912</v>
      </c>
      <c r="S476">
        <f>Table_nydc_frldevdb01_flc_fx_carry_view[[#This Row],[num_rate]]-Table_nydc_frldevdb01_flc_fx_carry_view[[#This Row],[asset_rate]]</f>
        <v>4.6952140813192877E-2</v>
      </c>
      <c r="T4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1.0948025282737184</v>
      </c>
      <c r="U476" s="95">
        <f>Table_nydc_frldevdb01_flc_fx_carry_view[[#This Row],[atmf_cost_final]]/Table_nydc_frldevdb01_flc_fx_carry_view[[#This Row],[atmf_cost_orig]]</f>
        <v>1.0655141687778167</v>
      </c>
    </row>
    <row r="477" spans="1:21" x14ac:dyDescent="0.25">
      <c r="A477" t="s">
        <v>107</v>
      </c>
      <c r="B477" t="s">
        <v>18</v>
      </c>
      <c r="C477" t="s">
        <v>30</v>
      </c>
      <c r="D477" t="s">
        <v>30</v>
      </c>
      <c r="E477">
        <v>2955.0282849505902</v>
      </c>
      <c r="F477">
        <v>2983.66</v>
      </c>
      <c r="G477">
        <v>0.118285797661832</v>
      </c>
      <c r="H477">
        <v>0.11919110108716301</v>
      </c>
      <c r="I477">
        <v>0.115367195064512</v>
      </c>
      <c r="J477">
        <v>0.127136284764468</v>
      </c>
      <c r="K477">
        <v>1.9024509784971097E-2</v>
      </c>
      <c r="L477">
        <v>2.4085815116991196E-3</v>
      </c>
      <c r="M477">
        <v>2.37920649844812E-2</v>
      </c>
      <c r="N477">
        <v>9.9071430261901492E-3</v>
      </c>
      <c r="O477">
        <v>1.2119446222686974E-2</v>
      </c>
      <c r="P477">
        <v>5.1892672560480142E-2</v>
      </c>
      <c r="Q477">
        <v>2969.5027318109946</v>
      </c>
      <c r="R477">
        <f>Table_nydc_frldevdb01_flc_fx_carry_view[[#This Row],[atmf]]/(Table_nydc_frldevdb01_flc_fx_carry_view[[#This Row],[atmf_cost_orig]]+1)</f>
        <v>2914.3222555111588</v>
      </c>
      <c r="S477">
        <f>Table_nydc_frldevdb01_flc_fx_carry_view[[#This Row],[num_rate]]-Table_nydc_frldevdb01_flc_fx_carry_view[[#This Row],[asset_rate]]</f>
        <v>3.977322633779317E-2</v>
      </c>
      <c r="T4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1.5728316088005767</v>
      </c>
      <c r="U477" s="95">
        <f>Table_nydc_frldevdb01_flc_fx_carry_view[[#This Row],[atmf_cost_final]]/Table_nydc_frldevdb01_flc_fx_carry_view[[#This Row],[atmf_cost_orig]]</f>
        <v>0.41640534491866343</v>
      </c>
    </row>
    <row r="478" spans="1:21" x14ac:dyDescent="0.25">
      <c r="A478" t="s">
        <v>107</v>
      </c>
      <c r="B478" t="s">
        <v>18</v>
      </c>
      <c r="C478" t="s">
        <v>14</v>
      </c>
      <c r="D478" t="s">
        <v>30</v>
      </c>
      <c r="E478">
        <v>2955.0282849505902</v>
      </c>
      <c r="F478">
        <v>3008.98</v>
      </c>
      <c r="G478">
        <v>0.122347162843782</v>
      </c>
      <c r="H478">
        <v>0.12366266183027801</v>
      </c>
      <c r="I478">
        <v>0.11814003441290399</v>
      </c>
      <c r="J478">
        <v>0.120024569028815</v>
      </c>
      <c r="K478">
        <v>2.57594389800785E-2</v>
      </c>
      <c r="L478">
        <v>1.89423297793983E-2</v>
      </c>
      <c r="M478">
        <v>3.4600574006589203E-2</v>
      </c>
      <c r="N478">
        <v>2.8524313238384301E-2</v>
      </c>
      <c r="O478">
        <v>1.2893652556191466E-2</v>
      </c>
      <c r="P478">
        <v>5.0882399315414502E-2</v>
      </c>
      <c r="Q478">
        <v>2982.6103392591431</v>
      </c>
      <c r="R478">
        <f>Table_nydc_frldevdb01_flc_fx_carry_view[[#This Row],[atmf]]/(Table_nydc_frldevdb01_flc_fx_carry_view[[#This Row],[atmf_cost_orig]]+1)</f>
        <v>2908.3494399654533</v>
      </c>
      <c r="S478">
        <f>Table_nydc_frldevdb01_flc_fx_carry_view[[#This Row],[num_rate]]-Table_nydc_frldevdb01_flc_fx_carry_view[[#This Row],[asset_rate]]</f>
        <v>3.7988746759223035E-2</v>
      </c>
      <c r="T4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1.0837956246854976</v>
      </c>
      <c r="U478" s="95">
        <f>Table_nydc_frldevdb01_flc_fx_carry_view[[#This Row],[atmf_cost_final]]/Table_nydc_frldevdb01_flc_fx_carry_view[[#This Row],[atmf_cost_orig]]</f>
        <v>0.82438844028865643</v>
      </c>
    </row>
    <row r="479" spans="1:21" x14ac:dyDescent="0.25">
      <c r="A479" t="s">
        <v>107</v>
      </c>
      <c r="B479" t="s">
        <v>18</v>
      </c>
      <c r="C479" t="s">
        <v>8</v>
      </c>
      <c r="D479" t="s">
        <v>30</v>
      </c>
      <c r="E479">
        <v>2955.0282849505902</v>
      </c>
      <c r="F479">
        <v>3035.3580138193201</v>
      </c>
      <c r="G479">
        <v>0.124220544124935</v>
      </c>
      <c r="H479">
        <v>0.12576047094685</v>
      </c>
      <c r="I479">
        <v>0.12230443747237001</v>
      </c>
      <c r="J479">
        <v>0.12428729208396699</v>
      </c>
      <c r="K479">
        <v>3.0113344413206102E-2</v>
      </c>
      <c r="L479">
        <v>2.5698282082842101E-2</v>
      </c>
      <c r="M479">
        <v>4.3005638888406202E-2</v>
      </c>
      <c r="N479">
        <v>3.9414598257604599E-2</v>
      </c>
      <c r="O479">
        <v>1.3477290743069855E-2</v>
      </c>
      <c r="P479">
        <v>5.0578029560822246E-2</v>
      </c>
      <c r="Q479">
        <v>2996.7233736258208</v>
      </c>
      <c r="R479">
        <f>Table_nydc_frldevdb01_flc_fx_carry_view[[#This Row],[atmf]]/(Table_nydc_frldevdb01_flc_fx_carry_view[[#This Row],[atmf_cost_orig]]+1)</f>
        <v>2910.2028796836457</v>
      </c>
      <c r="S479">
        <f>Table_nydc_frldevdb01_flc_fx_carry_view[[#This Row],[num_rate]]-Table_nydc_frldevdb01_flc_fx_carry_view[[#This Row],[asset_rate]]</f>
        <v>3.7100738817752388E-2</v>
      </c>
      <c r="T4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1.0639158298119473</v>
      </c>
      <c r="U479" s="95">
        <f>Table_nydc_frldevdb01_flc_fx_carry_view[[#This Row],[atmf_cost_final]]/Table_nydc_frldevdb01_flc_fx_carry_view[[#This Row],[atmf_cost_orig]]</f>
        <v>0.91649837733791462</v>
      </c>
    </row>
    <row r="480" spans="1:21" x14ac:dyDescent="0.25">
      <c r="A480" t="s">
        <v>107</v>
      </c>
      <c r="B480" t="s">
        <v>18</v>
      </c>
      <c r="C480" t="s">
        <v>6</v>
      </c>
      <c r="D480" t="s">
        <v>30</v>
      </c>
      <c r="E480">
        <v>2955.0282849505902</v>
      </c>
      <c r="F480">
        <v>3060.9</v>
      </c>
      <c r="G480">
        <v>0.12613680514495201</v>
      </c>
      <c r="H480">
        <v>0.12778543210243101</v>
      </c>
      <c r="I480">
        <v>0.124220544124935</v>
      </c>
      <c r="J480">
        <v>0.12631463248841501</v>
      </c>
      <c r="K480">
        <v>3.3557227248476998E-2</v>
      </c>
      <c r="L480">
        <v>3.0113344413206102E-2</v>
      </c>
      <c r="M480">
        <v>5.0231844885450405E-2</v>
      </c>
      <c r="N480">
        <v>4.7668237267893203E-2</v>
      </c>
      <c r="O480">
        <v>1.3967451884815407E-2</v>
      </c>
      <c r="P480">
        <v>5.0604799286789737E-2</v>
      </c>
      <c r="Q480">
        <v>3010.6977659325839</v>
      </c>
      <c r="R480">
        <f>Table_nydc_frldevdb01_flc_fx_carry_view[[#This Row],[atmf]]/(Table_nydc_frldevdb01_flc_fx_carry_view[[#This Row],[atmf_cost_orig]]+1)</f>
        <v>2914.4993221319191</v>
      </c>
      <c r="S480">
        <f>Table_nydc_frldevdb01_flc_fx_carry_view[[#This Row],[num_rate]]-Table_nydc_frldevdb01_flc_fx_carry_view[[#This Row],[asset_rate]]</f>
        <v>3.6637347401974329E-2</v>
      </c>
      <c r="T4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1.052791328525688</v>
      </c>
      <c r="U480" s="95">
        <f>Table_nydc_frldevdb01_flc_fx_carry_view[[#This Row],[atmf_cost_final]]/Table_nydc_frldevdb01_flc_fx_carry_view[[#This Row],[atmf_cost_orig]]</f>
        <v>0.94896449406938366</v>
      </c>
    </row>
    <row r="481" spans="1:21" x14ac:dyDescent="0.25">
      <c r="A481" t="s">
        <v>107</v>
      </c>
      <c r="B481" t="s">
        <v>18</v>
      </c>
      <c r="C481" t="s">
        <v>67</v>
      </c>
      <c r="D481" t="s">
        <v>30</v>
      </c>
      <c r="E481">
        <v>2955.0282849505902</v>
      </c>
      <c r="F481">
        <v>3161.61933159711</v>
      </c>
      <c r="G481">
        <v>0.13347411682862401</v>
      </c>
      <c r="H481">
        <v>0.13561275494477401</v>
      </c>
      <c r="I481">
        <v>0.13239359781683199</v>
      </c>
      <c r="J481">
        <v>0.13480936397756399</v>
      </c>
      <c r="K481">
        <v>4.3320537207344995E-2</v>
      </c>
      <c r="L481">
        <v>4.1620146049930903E-2</v>
      </c>
      <c r="M481">
        <v>7.4101797968914002E-2</v>
      </c>
      <c r="N481">
        <v>7.3479908798886301E-2</v>
      </c>
      <c r="O481">
        <v>1.5371879024778212E-2</v>
      </c>
      <c r="P481">
        <v>5.1615117846807723E-2</v>
      </c>
      <c r="Q481">
        <v>3067.2068381037702</v>
      </c>
      <c r="R481">
        <f>Table_nydc_frldevdb01_flc_fx_carry_view[[#This Row],[atmf]]/(Table_nydc_frldevdb01_flc_fx_carry_view[[#This Row],[atmf_cost_orig]]+1)</f>
        <v>2943.5006417227983</v>
      </c>
      <c r="S481">
        <f>Table_nydc_frldevdb01_flc_fx_carry_view[[#This Row],[num_rate]]-Table_nydc_frldevdb01_flc_fx_carry_view[[#This Row],[asset_rate]]</f>
        <v>3.6243238822029511E-2</v>
      </c>
      <c r="T4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1.0350376157669579</v>
      </c>
      <c r="U481" s="95">
        <f>Table_nydc_frldevdb01_flc_fx_carry_view[[#This Row],[atmf_cost_final]]/Table_nydc_frldevdb01_flc_fx_carry_view[[#This Row],[atmf_cost_orig]]</f>
        <v>0.99160763723589296</v>
      </c>
    </row>
    <row r="482" spans="1:21" x14ac:dyDescent="0.25">
      <c r="A482" t="s">
        <v>107</v>
      </c>
      <c r="B482" t="s">
        <v>12</v>
      </c>
      <c r="C482" t="s">
        <v>30</v>
      </c>
      <c r="D482" t="s">
        <v>30</v>
      </c>
      <c r="E482">
        <v>16.000367803421</v>
      </c>
      <c r="F482">
        <v>16.319466338621901</v>
      </c>
      <c r="G482">
        <v>0.15071383158235299</v>
      </c>
      <c r="H482">
        <v>0.155120224084521</v>
      </c>
      <c r="I482">
        <v>0.118059811246914</v>
      </c>
      <c r="J482">
        <v>0.14604388592525799</v>
      </c>
      <c r="K482">
        <v>2.1168814070846299E-2</v>
      </c>
      <c r="L482">
        <v>2.4655394915217899E-3</v>
      </c>
      <c r="M482">
        <v>3.1134477401082602E-2</v>
      </c>
      <c r="N482">
        <v>1.99572765172869E-2</v>
      </c>
      <c r="O482">
        <v>-9.0376101302498957E-3</v>
      </c>
      <c r="P482">
        <v>7.1584281615807599E-2</v>
      </c>
      <c r="Q482">
        <v>16.158436797554572</v>
      </c>
      <c r="R482">
        <f>Table_nydc_frldevdb01_flc_fx_carry_view[[#This Row],[atmf]]/(Table_nydc_frldevdb01_flc_fx_carry_view[[#This Row],[atmf_cost_orig]]+1)</f>
        <v>15.826709993980815</v>
      </c>
      <c r="S482">
        <f>Table_nydc_frldevdb01_flc_fx_carry_view[[#This Row],[num_rate]]-Table_nydc_frldevdb01_flc_fx_carry_view[[#This Row],[asset_rate]]</f>
        <v>8.0621891746057495E-2</v>
      </c>
      <c r="T4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1.7552004764895415</v>
      </c>
      <c r="U482" s="95">
        <f>Table_nydc_frldevdb01_flc_fx_carry_view[[#This Row],[atmf_cost_final]]/Table_nydc_frldevdb01_flc_fx_carry_view[[#This Row],[atmf_cost_orig]]</f>
        <v>0.64100245718570981</v>
      </c>
    </row>
    <row r="483" spans="1:21" x14ac:dyDescent="0.25">
      <c r="A483" t="s">
        <v>107</v>
      </c>
      <c r="B483" t="s">
        <v>12</v>
      </c>
      <c r="C483" t="s">
        <v>14</v>
      </c>
      <c r="D483" t="s">
        <v>30</v>
      </c>
      <c r="E483">
        <v>16.000367803421</v>
      </c>
      <c r="F483">
        <v>16.625366262499998</v>
      </c>
      <c r="G483">
        <v>0.150064681949411</v>
      </c>
      <c r="H483">
        <v>0.15634555919798401</v>
      </c>
      <c r="I483">
        <v>0.14966283617273099</v>
      </c>
      <c r="J483">
        <v>0.15906355644350501</v>
      </c>
      <c r="K483">
        <v>2.5446940649383999E-2</v>
      </c>
      <c r="L483">
        <v>2.1001142328849802E-2</v>
      </c>
      <c r="M483">
        <v>4.4202942239666101E-2</v>
      </c>
      <c r="N483">
        <v>4.2678335457526494E-2</v>
      </c>
      <c r="O483">
        <v>-8.135354547548674E-3</v>
      </c>
      <c r="P483">
        <v>7.1643950448222235E-2</v>
      </c>
      <c r="Q483">
        <v>16.319281787344305</v>
      </c>
      <c r="R483">
        <f>Table_nydc_frldevdb01_flc_fx_carry_view[[#This Row],[atmf]]/(Table_nydc_frldevdb01_flc_fx_carry_view[[#This Row],[atmf_cost_orig]]+1)</f>
        <v>15.9215853451255</v>
      </c>
      <c r="S483">
        <f>Table_nydc_frldevdb01_flc_fx_carry_view[[#This Row],[num_rate]]-Table_nydc_frldevdb01_flc_fx_carry_view[[#This Row],[asset_rate]]</f>
        <v>7.9779304995770906E-2</v>
      </c>
      <c r="T4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1.1557470297884878</v>
      </c>
      <c r="U483" s="95">
        <f>Table_nydc_frldevdb01_flc_fx_carry_view[[#This Row],[atmf_cost_final]]/Table_nydc_frldevdb01_flc_fx_carry_view[[#This Row],[atmf_cost_orig]]</f>
        <v>0.96550892983835179</v>
      </c>
    </row>
    <row r="484" spans="1:21" x14ac:dyDescent="0.25">
      <c r="A484" t="s">
        <v>107</v>
      </c>
      <c r="B484" t="s">
        <v>12</v>
      </c>
      <c r="C484" t="s">
        <v>8</v>
      </c>
      <c r="D484" t="s">
        <v>30</v>
      </c>
      <c r="E484">
        <v>16.000367803421</v>
      </c>
      <c r="F484">
        <v>16.956180976921502</v>
      </c>
      <c r="G484">
        <v>0.14988918068229701</v>
      </c>
      <c r="H484">
        <v>0.15755311947898501</v>
      </c>
      <c r="I484">
        <v>0.150097234741498</v>
      </c>
      <c r="J484">
        <v>0.16038679497402999</v>
      </c>
      <c r="K484">
        <v>2.7227837138128801E-2</v>
      </c>
      <c r="L484">
        <v>2.5426619122839701E-2</v>
      </c>
      <c r="M484">
        <v>5.4753919325044399E-2</v>
      </c>
      <c r="N484">
        <v>5.64815044368265E-2</v>
      </c>
      <c r="O484">
        <v>-8.0882239820774526E-3</v>
      </c>
      <c r="P484">
        <v>7.1613899850295995E-2</v>
      </c>
      <c r="Q484">
        <v>16.501947026817202</v>
      </c>
      <c r="R484">
        <f>Table_nydc_frldevdb01_flc_fx_carry_view[[#This Row],[atmf]]/(Table_nydc_frldevdb01_flc_fx_carry_view[[#This Row],[atmf_cost_orig]]+1)</f>
        <v>16.075959203614111</v>
      </c>
      <c r="S484">
        <f>Table_nydc_frldevdb01_flc_fx_carry_view[[#This Row],[num_rate]]-Table_nydc_frldevdb01_flc_fx_carry_view[[#This Row],[asset_rate]]</f>
        <v>7.9702123832373448E-2</v>
      </c>
      <c r="T4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1.1281985246977357</v>
      </c>
      <c r="U484" s="95">
        <f>Table_nydc_frldevdb01_flc_fx_carry_view[[#This Row],[atmf_cost_final]]/Table_nydc_frldevdb01_flc_fx_carry_view[[#This Row],[atmf_cost_orig]]</f>
        <v>1.0315518073058179</v>
      </c>
    </row>
    <row r="485" spans="1:21" x14ac:dyDescent="0.25">
      <c r="A485" t="s">
        <v>107</v>
      </c>
      <c r="B485" t="s">
        <v>12</v>
      </c>
      <c r="C485" t="s">
        <v>6</v>
      </c>
      <c r="D485" t="s">
        <v>30</v>
      </c>
      <c r="E485">
        <v>16.000367803421</v>
      </c>
      <c r="F485">
        <v>17.289749294488399</v>
      </c>
      <c r="G485">
        <v>0.14998837462768899</v>
      </c>
      <c r="H485">
        <v>0.15880699009069299</v>
      </c>
      <c r="I485">
        <v>0.14988918068229701</v>
      </c>
      <c r="J485">
        <v>0.16088031374103801</v>
      </c>
      <c r="K485">
        <v>2.7996746755880701E-2</v>
      </c>
      <c r="L485">
        <v>2.7227837138128801E-2</v>
      </c>
      <c r="M485">
        <v>6.3823384328223293E-2</v>
      </c>
      <c r="N485">
        <v>6.6905099653239902E-2</v>
      </c>
      <c r="O485">
        <v>-8.2813719097305505E-3</v>
      </c>
      <c r="P485">
        <v>7.1891498540077148E-2</v>
      </c>
      <c r="Q485">
        <v>16.69174036208436</v>
      </c>
      <c r="R485">
        <f>Table_nydc_frldevdb01_flc_fx_carry_view[[#This Row],[atmf]]/(Table_nydc_frldevdb01_flc_fx_carry_view[[#This Row],[atmf_cost_orig]]+1)</f>
        <v>16.252462156024542</v>
      </c>
      <c r="S485">
        <f>Table_nydc_frldevdb01_flc_fx_carry_view[[#This Row],[num_rate]]-Table_nydc_frldevdb01_flc_fx_carry_view[[#This Row],[asset_rate]]</f>
        <v>8.0172870449807698E-2</v>
      </c>
      <c r="T4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1.1074793841591517</v>
      </c>
      <c r="U485" s="95">
        <f>Table_nydc_frldevdb01_flc_fx_carry_view[[#This Row],[atmf_cost_final]]/Table_nydc_frldevdb01_flc_fx_carry_view[[#This Row],[atmf_cost_orig]]</f>
        <v>1.0482850503377936</v>
      </c>
    </row>
    <row r="486" spans="1:21" x14ac:dyDescent="0.25">
      <c r="A486" t="s">
        <v>107</v>
      </c>
      <c r="B486" t="s">
        <v>12</v>
      </c>
      <c r="C486" t="s">
        <v>67</v>
      </c>
      <c r="D486" t="s">
        <v>30</v>
      </c>
      <c r="E486">
        <v>16.000367803421</v>
      </c>
      <c r="F486">
        <v>18.6436986675164</v>
      </c>
      <c r="G486">
        <v>0.15337503189938601</v>
      </c>
      <c r="H486">
        <v>0.164777166357091</v>
      </c>
      <c r="I486">
        <v>0.15319587225152501</v>
      </c>
      <c r="J486">
        <v>0.16632374239521799</v>
      </c>
      <c r="K486">
        <v>2.88234983817303E-2</v>
      </c>
      <c r="L486">
        <v>2.92197982557281E-2</v>
      </c>
      <c r="M486">
        <v>9.4211271729987806E-2</v>
      </c>
      <c r="N486">
        <v>9.9650145005051108E-2</v>
      </c>
      <c r="O486">
        <v>-7.6892392225241246E-3</v>
      </c>
      <c r="P486">
        <v>7.3904226829296427E-2</v>
      </c>
      <c r="Q486">
        <v>17.499448683293725</v>
      </c>
      <c r="R486">
        <f>Table_nydc_frldevdb01_flc_fx_carry_view[[#This Row],[atmf]]/(Table_nydc_frldevdb01_flc_fx_carry_view[[#This Row],[atmf_cost_orig]]+1)</f>
        <v>17.038481643531266</v>
      </c>
      <c r="S486">
        <f>Table_nydc_frldevdb01_flc_fx_carry_view[[#This Row],[num_rate]]-Table_nydc_frldevdb01_flc_fx_carry_view[[#This Row],[asset_rate]]</f>
        <v>8.1593466051820551E-2</v>
      </c>
      <c r="T4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1.0771179861747027</v>
      </c>
      <c r="U486" s="95">
        <f>Table_nydc_frldevdb01_flc_fx_carry_view[[#This Row],[atmf_cost_final]]/Table_nydc_frldevdb01_flc_fx_carry_view[[#This Row],[atmf_cost_orig]]</f>
        <v>1.05773060033253</v>
      </c>
    </row>
    <row r="487" spans="1:21" x14ac:dyDescent="0.25">
      <c r="A487" t="s">
        <v>107</v>
      </c>
      <c r="B487" t="s">
        <v>100</v>
      </c>
      <c r="C487" t="s">
        <v>30</v>
      </c>
      <c r="D487" t="s">
        <v>30</v>
      </c>
      <c r="E487">
        <v>15869.994418276799</v>
      </c>
      <c r="F487">
        <v>16099.604806625601</v>
      </c>
      <c r="G487">
        <v>7.5444791810952802E-2</v>
      </c>
      <c r="H487">
        <v>7.9405961226932095E-2</v>
      </c>
      <c r="I487">
        <v>8.3992924317993004E-2</v>
      </c>
      <c r="J487">
        <v>9.87289589936719E-2</v>
      </c>
      <c r="K487">
        <v>8.9582524389675497E-3</v>
      </c>
      <c r="L487">
        <v>1.75409423790895E-3</v>
      </c>
      <c r="M487">
        <v>1.5940694731957899E-2</v>
      </c>
      <c r="N487">
        <v>1.44740131242028E-2</v>
      </c>
      <c r="O487">
        <v>-9.0376101302498957E-3</v>
      </c>
      <c r="P487">
        <v>4.7449837142090938E-2</v>
      </c>
      <c r="Q487">
        <v>15987.969730599614</v>
      </c>
      <c r="R487">
        <f>Table_nydc_frldevdb01_flc_fx_carry_view[[#This Row],[atmf]]/(Table_nydc_frldevdb01_flc_fx_carry_view[[#This Row],[atmf_cost_orig]]+1)</f>
        <v>15846.992733048521</v>
      </c>
      <c r="S487">
        <f>Table_nydc_frldevdb01_flc_fx_carry_view[[#This Row],[num_rate]]-Table_nydc_frldevdb01_flc_fx_carry_view[[#This Row],[asset_rate]]</f>
        <v>5.6487447272340834E-2</v>
      </c>
      <c r="T4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1.821700538658706</v>
      </c>
      <c r="U487" s="95">
        <f>Table_nydc_frldevdb01_flc_fx_carry_view[[#This Row],[atmf_cost_final]]/Table_nydc_frldevdb01_flc_fx_carry_view[[#This Row],[atmf_cost_orig]]</f>
        <v>0.9079913622074014</v>
      </c>
    </row>
    <row r="488" spans="1:21" x14ac:dyDescent="0.25">
      <c r="A488" t="s">
        <v>107</v>
      </c>
      <c r="B488" t="s">
        <v>100</v>
      </c>
      <c r="C488" t="s">
        <v>14</v>
      </c>
      <c r="D488" t="s">
        <v>30</v>
      </c>
      <c r="E488">
        <v>15869.994418276799</v>
      </c>
      <c r="F488">
        <v>16340.98640625</v>
      </c>
      <c r="G488">
        <v>7.6120791131433399E-2</v>
      </c>
      <c r="H488">
        <v>8.2251772837560494E-2</v>
      </c>
      <c r="I488">
        <v>7.5712990246382297E-2</v>
      </c>
      <c r="J488">
        <v>8.3890906845478799E-2</v>
      </c>
      <c r="K488">
        <v>9.8132733197704193E-3</v>
      </c>
      <c r="L488">
        <v>9.0879818176398605E-3</v>
      </c>
      <c r="M488">
        <v>2.3263248924321498E-2</v>
      </c>
      <c r="N488">
        <v>2.5787021863126501E-2</v>
      </c>
      <c r="O488">
        <v>-8.135354547548674E-3</v>
      </c>
      <c r="P488">
        <v>5.1373935203753662E-2</v>
      </c>
      <c r="Q488">
        <v>16124.117420302022</v>
      </c>
      <c r="R488">
        <f>Table_nydc_frldevdb01_flc_fx_carry_view[[#This Row],[atmf]]/(Table_nydc_frldevdb01_flc_fx_carry_view[[#This Row],[atmf_cost_orig]]+1)</f>
        <v>15969.484317381703</v>
      </c>
      <c r="S488">
        <f>Table_nydc_frldevdb01_flc_fx_carry_view[[#This Row],[num_rate]]-Table_nydc_frldevdb01_flc_fx_carry_view[[#This Row],[asset_rate]]</f>
        <v>5.9509289751302333E-2</v>
      </c>
      <c r="T4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1.2415665675881356</v>
      </c>
      <c r="U488" s="95">
        <f>Table_nydc_frldevdb01_flc_fx_carry_view[[#This Row],[atmf_cost_final]]/Table_nydc_frldevdb01_flc_fx_carry_view[[#This Row],[atmf_cost_orig]]</f>
        <v>1.1084875524917082</v>
      </c>
    </row>
    <row r="489" spans="1:21" x14ac:dyDescent="0.25">
      <c r="A489" t="s">
        <v>107</v>
      </c>
      <c r="B489" t="s">
        <v>100</v>
      </c>
      <c r="C489" t="s">
        <v>8</v>
      </c>
      <c r="D489" t="s">
        <v>30</v>
      </c>
      <c r="E489">
        <v>15869.994418276799</v>
      </c>
      <c r="F489">
        <v>16624.899596161002</v>
      </c>
      <c r="G489">
        <v>7.9066649409597303E-2</v>
      </c>
      <c r="H489">
        <v>8.6239703899093995E-2</v>
      </c>
      <c r="I489">
        <v>7.6105056689355605E-2</v>
      </c>
      <c r="J489">
        <v>8.6407716903484796E-2</v>
      </c>
      <c r="K489">
        <v>9.9767086627030495E-3</v>
      </c>
      <c r="L489">
        <v>9.8102683219605403E-3</v>
      </c>
      <c r="M489">
        <v>2.9986897538701901E-2</v>
      </c>
      <c r="N489">
        <v>3.4393891265099195E-2</v>
      </c>
      <c r="O489">
        <v>-8.0882239820774526E-3</v>
      </c>
      <c r="P489">
        <v>5.4470030031531821E-2</v>
      </c>
      <c r="Q489">
        <v>16298.758362875595</v>
      </c>
      <c r="R489">
        <f>Table_nydc_frldevdb01_flc_fx_carry_view[[#This Row],[atmf]]/(Table_nydc_frldevdb01_flc_fx_carry_view[[#This Row],[atmf_cost_orig]]+1)</f>
        <v>16140.884545122401</v>
      </c>
      <c r="S489">
        <f>Table_nydc_frldevdb01_flc_fx_carry_view[[#This Row],[num_rate]]-Table_nydc_frldevdb01_flc_fx_carry_view[[#This Row],[asset_rate]]</f>
        <v>6.2558254013609274E-2</v>
      </c>
      <c r="T4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1.2285552672931235</v>
      </c>
      <c r="U489" s="95">
        <f>Table_nydc_frldevdb01_flc_fx_carry_view[[#This Row],[atmf_cost_final]]/Table_nydc_frldevdb01_flc_fx_carry_view[[#This Row],[atmf_cost_orig]]</f>
        <v>1.1469639772073623</v>
      </c>
    </row>
    <row r="490" spans="1:21" x14ac:dyDescent="0.25">
      <c r="A490" t="s">
        <v>107</v>
      </c>
      <c r="B490" t="s">
        <v>100</v>
      </c>
      <c r="C490" t="s">
        <v>6</v>
      </c>
      <c r="D490" t="s">
        <v>30</v>
      </c>
      <c r="E490">
        <v>15869.994418276799</v>
      </c>
      <c r="F490">
        <v>16924.3143630493</v>
      </c>
      <c r="G490">
        <v>8.2469809543989206E-2</v>
      </c>
      <c r="H490">
        <v>9.0175146084116503E-2</v>
      </c>
      <c r="I490">
        <v>7.9066649409597303E-2</v>
      </c>
      <c r="J490">
        <v>9.0030998665593595E-2</v>
      </c>
      <c r="K490">
        <v>1.00229497469828E-2</v>
      </c>
      <c r="L490">
        <v>9.9767086627030495E-3</v>
      </c>
      <c r="M490">
        <v>3.6266539455158495E-2</v>
      </c>
      <c r="N490">
        <v>4.1470260369330797E-2</v>
      </c>
      <c r="O490">
        <v>-8.2813719097305505E-3</v>
      </c>
      <c r="P490">
        <v>5.7083593470470095E-2</v>
      </c>
      <c r="Q490">
        <v>16491.517737871498</v>
      </c>
      <c r="R490">
        <f>Table_nydc_frldevdb01_flc_fx_carry_view[[#This Row],[atmf]]/(Table_nydc_frldevdb01_flc_fx_carry_view[[#This Row],[atmf_cost_orig]]+1)</f>
        <v>16332.008917269159</v>
      </c>
      <c r="S490">
        <f>Table_nydc_frldevdb01_flc_fx_carry_view[[#This Row],[num_rate]]-Table_nydc_frldevdb01_flc_fx_carry_view[[#This Row],[asset_rate]]</f>
        <v>6.5364965380200646E-2</v>
      </c>
      <c r="T4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1.2000474042168296</v>
      </c>
      <c r="U490" s="95">
        <f>Table_nydc_frldevdb01_flc_fx_carry_view[[#This Row],[atmf_cost_final]]/Table_nydc_frldevdb01_flc_fx_carry_view[[#This Row],[atmf_cost_orig]]</f>
        <v>1.1434854549772087</v>
      </c>
    </row>
    <row r="491" spans="1:21" x14ac:dyDescent="0.25">
      <c r="A491" t="s">
        <v>107</v>
      </c>
      <c r="B491" t="s">
        <v>100</v>
      </c>
      <c r="C491" t="s">
        <v>67</v>
      </c>
      <c r="D491" t="s">
        <v>30</v>
      </c>
      <c r="E491">
        <v>15869.994418276799</v>
      </c>
      <c r="F491">
        <v>18132.215433722999</v>
      </c>
      <c r="G491">
        <v>9.3295086363130997E-2</v>
      </c>
      <c r="H491">
        <v>9.7815159049078601E-2</v>
      </c>
      <c r="I491">
        <v>9.1150088184542399E-2</v>
      </c>
      <c r="J491">
        <v>9.9352176282708607E-2</v>
      </c>
      <c r="K491">
        <v>1.0233591751113099E-2</v>
      </c>
      <c r="L491">
        <v>1.0316396334910199E-2</v>
      </c>
      <c r="M491">
        <v>5.6007681983789505E-2</v>
      </c>
      <c r="N491">
        <v>6.2864735532460095E-2</v>
      </c>
      <c r="O491">
        <v>-7.6892392225241246E-3</v>
      </c>
      <c r="P491">
        <v>6.232401983797109E-2</v>
      </c>
      <c r="Q491">
        <v>17338.558684016283</v>
      </c>
      <c r="R491">
        <f>Table_nydc_frldevdb01_flc_fx_carry_view[[#This Row],[atmf]]/(Table_nydc_frldevdb01_flc_fx_carry_view[[#This Row],[atmf_cost_orig]]+1)</f>
        <v>17170.53364579723</v>
      </c>
      <c r="S491">
        <f>Table_nydc_frldevdb01_flc_fx_carry_view[[#This Row],[num_rate]]-Table_nydc_frldevdb01_flc_fx_carry_view[[#This Row],[asset_rate]]</f>
        <v>7.0013259060495214E-2</v>
      </c>
      <c r="T4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1.1479930880207336</v>
      </c>
      <c r="U491" s="95">
        <f>Table_nydc_frldevdb01_flc_fx_carry_view[[#This Row],[atmf_cost_final]]/Table_nydc_frldevdb01_flc_fx_carry_view[[#This Row],[atmf_cost_orig]]</f>
        <v>1.1224305899796969</v>
      </c>
    </row>
    <row r="492" spans="1:21" x14ac:dyDescent="0.25">
      <c r="A492" t="s">
        <v>107</v>
      </c>
      <c r="B492" t="s">
        <v>101</v>
      </c>
      <c r="C492" t="s">
        <v>30</v>
      </c>
      <c r="D492" t="s">
        <v>30</v>
      </c>
      <c r="E492">
        <v>21.968089043507</v>
      </c>
      <c r="F492">
        <v>21.953975</v>
      </c>
      <c r="G492">
        <v>7.4067777865650705E-2</v>
      </c>
      <c r="H492">
        <v>7.3981533752097706E-2</v>
      </c>
      <c r="I492">
        <v>6.07500643687209E-2</v>
      </c>
      <c r="J492">
        <v>6.01776765802969E-2</v>
      </c>
      <c r="K492">
        <v>1.5114154397470899E-2</v>
      </c>
      <c r="L492">
        <v>1.2683123869070701E-3</v>
      </c>
      <c r="M492">
        <v>1.4769556581101401E-2</v>
      </c>
      <c r="N492">
        <v>9.6083439551828494E-4</v>
      </c>
      <c r="O492">
        <v>1.2119446222686974E-2</v>
      </c>
      <c r="P492">
        <v>9.6110306755772777E-3</v>
      </c>
      <c r="Q492">
        <v>21.961542899727352</v>
      </c>
      <c r="R492">
        <f>Table_nydc_frldevdb01_flc_fx_carry_view[[#This Row],[atmf]]/(Table_nydc_frldevdb01_flc_fx_carry_view[[#This Row],[atmf_cost_orig]]+1)</f>
        <v>21.634443857348231</v>
      </c>
      <c r="S492">
        <f>Table_nydc_frldevdb01_flc_fx_carry_view[[#This Row],[num_rate]]-Table_nydc_frldevdb01_flc_fx_carry_view[[#This Row],[asset_rate]]</f>
        <v>-2.508415547109696E-3</v>
      </c>
      <c r="T4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0.89228073070285785</v>
      </c>
      <c r="U492" s="95">
        <f>Table_nydc_frldevdb01_flc_fx_carry_view[[#This Row],[atmf_cost_final]]/Table_nydc_frldevdb01_flc_fx_carry_view[[#This Row],[atmf_cost_orig]]</f>
        <v>6.5055060403623383E-2</v>
      </c>
    </row>
    <row r="493" spans="1:21" x14ac:dyDescent="0.25">
      <c r="A493" t="s">
        <v>107</v>
      </c>
      <c r="B493" t="s">
        <v>101</v>
      </c>
      <c r="C493" t="s">
        <v>14</v>
      </c>
      <c r="D493" t="s">
        <v>30</v>
      </c>
      <c r="E493">
        <v>21.968089043507</v>
      </c>
      <c r="F493">
        <v>21.943427</v>
      </c>
      <c r="G493">
        <v>7.90307532051234E-2</v>
      </c>
      <c r="H493">
        <v>7.8934985723269596E-2</v>
      </c>
      <c r="I493">
        <v>7.3876074380158904E-2</v>
      </c>
      <c r="J493">
        <v>7.37234684733937E-2</v>
      </c>
      <c r="K493">
        <v>2.26920309577269E-2</v>
      </c>
      <c r="L493">
        <v>1.48927481611714E-2</v>
      </c>
      <c r="M493">
        <v>2.2090014316157001E-2</v>
      </c>
      <c r="N493">
        <v>1.4294076712937E-2</v>
      </c>
      <c r="O493">
        <v>1.2893652556191466E-2</v>
      </c>
      <c r="P493">
        <v>1.0583957873050633E-2</v>
      </c>
      <c r="Q493">
        <v>21.956645265843083</v>
      </c>
      <c r="R493">
        <f>Table_nydc_frldevdb01_flc_fx_carry_view[[#This Row],[atmf]]/(Table_nydc_frldevdb01_flc_fx_carry_view[[#This Row],[atmf_cost_orig]]+1)</f>
        <v>21.469172668399018</v>
      </c>
      <c r="S493">
        <f>Table_nydc_frldevdb01_flc_fx_carry_view[[#This Row],[num_rate]]-Table_nydc_frldevdb01_flc_fx_carry_view[[#This Row],[asset_rate]]</f>
        <v>-2.3096946831408331E-3</v>
      </c>
      <c r="T4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0.99444335404620154</v>
      </c>
      <c r="U493" s="95">
        <f>Table_nydc_frldevdb01_flc_fx_carry_view[[#This Row],[atmf_cost_final]]/Table_nydc_frldevdb01_flc_fx_carry_view[[#This Row],[atmf_cost_orig]]</f>
        <v>0.64708318013547306</v>
      </c>
    </row>
    <row r="494" spans="1:21" x14ac:dyDescent="0.25">
      <c r="A494" t="s">
        <v>107</v>
      </c>
      <c r="B494" t="s">
        <v>101</v>
      </c>
      <c r="C494" t="s">
        <v>8</v>
      </c>
      <c r="D494" t="s">
        <v>30</v>
      </c>
      <c r="E494">
        <v>21.968089043507</v>
      </c>
      <c r="F494">
        <v>21.933802336357701</v>
      </c>
      <c r="G494">
        <v>8.3133171440236603E-2</v>
      </c>
      <c r="H494">
        <v>8.3009158479719902E-2</v>
      </c>
      <c r="I494">
        <v>7.8977250490039203E-2</v>
      </c>
      <c r="J494">
        <v>7.8843433799281798E-2</v>
      </c>
      <c r="K494">
        <v>2.9443502096745001E-2</v>
      </c>
      <c r="L494">
        <v>2.2613710029130402E-2</v>
      </c>
      <c r="M494">
        <v>2.8598194289994199E-2</v>
      </c>
      <c r="N494">
        <v>2.1779197293385403E-2</v>
      </c>
      <c r="O494">
        <v>1.3500516024973045E-2</v>
      </c>
      <c r="P494">
        <v>1.1394476368531137E-2</v>
      </c>
      <c r="Q494">
        <v>21.952358836658924</v>
      </c>
      <c r="R494">
        <f>Table_nydc_frldevdb01_flc_fx_carry_view[[#This Row],[atmf]]/(Table_nydc_frldevdb01_flc_fx_carry_view[[#This Row],[atmf_cost_orig]]+1)</f>
        <v>21.323975151927858</v>
      </c>
      <c r="S494">
        <f>Table_nydc_frldevdb01_flc_fx_carry_view[[#This Row],[num_rate]]-Table_nydc_frldevdb01_flc_fx_carry_view[[#This Row],[asset_rate]]</f>
        <v>-2.1060396564419083E-3</v>
      </c>
      <c r="T4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0.98722941995851543</v>
      </c>
      <c r="U494" s="95">
        <f>Table_nydc_frldevdb01_flc_fx_carry_view[[#This Row],[atmf_cost_final]]/Table_nydc_frldevdb01_flc_fx_carry_view[[#This Row],[atmf_cost_orig]]</f>
        <v>0.7615584771729943</v>
      </c>
    </row>
    <row r="495" spans="1:21" x14ac:dyDescent="0.25">
      <c r="A495" t="s">
        <v>107</v>
      </c>
      <c r="B495" t="s">
        <v>101</v>
      </c>
      <c r="C495" t="s">
        <v>6</v>
      </c>
      <c r="D495" t="s">
        <v>30</v>
      </c>
      <c r="E495">
        <v>21.968089043507</v>
      </c>
      <c r="F495">
        <v>21.924205000000001</v>
      </c>
      <c r="G495">
        <v>8.6823480890068097E-2</v>
      </c>
      <c r="H495">
        <v>8.6669457010352599E-2</v>
      </c>
      <c r="I495">
        <v>8.3133171440236603E-2</v>
      </c>
      <c r="J495">
        <v>8.2974442013554306E-2</v>
      </c>
      <c r="K495">
        <v>3.5172438887130203E-2</v>
      </c>
      <c r="L495">
        <v>2.9443502096745001E-2</v>
      </c>
      <c r="M495">
        <v>3.4081865151679797E-2</v>
      </c>
      <c r="N495">
        <v>2.83639716069751E-2</v>
      </c>
      <c r="O495">
        <v>1.3967451884815407E-2</v>
      </c>
      <c r="P495">
        <v>1.1935510271465111E-2</v>
      </c>
      <c r="Q495">
        <v>21.948141066188747</v>
      </c>
      <c r="R495">
        <f>Table_nydc_frldevdb01_flc_fx_carry_view[[#This Row],[atmf]]/(Table_nydc_frldevdb01_flc_fx_carry_view[[#This Row],[atmf_cost_orig]]+1)</f>
        <v>21.201614435801119</v>
      </c>
      <c r="S495">
        <f>Table_nydc_frldevdb01_flc_fx_carry_view[[#This Row],[num_rate]]-Table_nydc_frldevdb01_flc_fx_carry_view[[#This Row],[asset_rate]]</f>
        <v>-2.0319416133502965E-3</v>
      </c>
      <c r="T4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0.9898739119405392</v>
      </c>
      <c r="U495" s="95">
        <f>Table_nydc_frldevdb01_flc_fx_carry_view[[#This Row],[atmf_cost_final]]/Table_nydc_frldevdb01_flc_fx_carry_view[[#This Row],[atmf_cost_orig]]</f>
        <v>0.83223061533582532</v>
      </c>
    </row>
    <row r="496" spans="1:21" x14ac:dyDescent="0.25">
      <c r="A496" t="s">
        <v>107</v>
      </c>
      <c r="B496" t="s">
        <v>101</v>
      </c>
      <c r="C496" t="s">
        <v>67</v>
      </c>
      <c r="D496" t="s">
        <v>30</v>
      </c>
      <c r="E496">
        <v>21.968089043507</v>
      </c>
      <c r="F496">
        <v>21.8849568988052</v>
      </c>
      <c r="G496">
        <v>8.8275862404324598E-2</v>
      </c>
      <c r="H496">
        <v>8.8079558440102707E-2</v>
      </c>
      <c r="I496">
        <v>8.8084879365887297E-2</v>
      </c>
      <c r="J496">
        <v>8.7879638095339593E-2</v>
      </c>
      <c r="K496">
        <v>5.0234735823212896E-2</v>
      </c>
      <c r="L496">
        <v>4.70415261743291E-2</v>
      </c>
      <c r="M496">
        <v>4.8171238759486999E-2</v>
      </c>
      <c r="N496">
        <v>4.4983904322671499E-2</v>
      </c>
      <c r="O496">
        <v>1.5371879024778212E-2</v>
      </c>
      <c r="P496">
        <v>1.3417079973250257E-2</v>
      </c>
      <c r="Q496">
        <v>21.930209822380576</v>
      </c>
      <c r="R496">
        <f>Table_nydc_frldevdb01_flc_fx_carry_view[[#This Row],[atmf]]/(Table_nydc_frldevdb01_flc_fx_carry_view[[#This Row],[atmf_cost_orig]]+1)</f>
        <v>20.879180891002214</v>
      </c>
      <c r="S496">
        <f>Table_nydc_frldevdb01_flc_fx_carry_view[[#This Row],[num_rate]]-Table_nydc_frldevdb01_flc_fx_carry_view[[#This Row],[asset_rate]]</f>
        <v>-1.9547990515279556E-3</v>
      </c>
      <c r="T4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0.99715278874316038</v>
      </c>
      <c r="U496" s="95">
        <f>Table_nydc_frldevdb01_flc_fx_carry_view[[#This Row],[atmf_cost_final]]/Table_nydc_frldevdb01_flc_fx_carry_view[[#This Row],[atmf_cost_orig]]</f>
        <v>0.93383324741285012</v>
      </c>
    </row>
    <row r="497" spans="1:21" x14ac:dyDescent="0.25">
      <c r="A497" t="s">
        <v>107</v>
      </c>
      <c r="B497" t="s">
        <v>102</v>
      </c>
      <c r="C497" t="s">
        <v>30</v>
      </c>
      <c r="D497" t="s">
        <v>30</v>
      </c>
      <c r="E497">
        <v>76.652744983851306</v>
      </c>
      <c r="F497">
        <v>77.919163667922405</v>
      </c>
      <c r="G497">
        <v>7.2761758138182503E-2</v>
      </c>
      <c r="H497">
        <v>7.6899748148661906E-2</v>
      </c>
      <c r="I497">
        <v>9.0591224106942106E-2</v>
      </c>
      <c r="J497">
        <v>0.104497504139778</v>
      </c>
      <c r="K497">
        <v>7.77614001400542E-3</v>
      </c>
      <c r="L497">
        <v>1.8918917826116499E-3</v>
      </c>
      <c r="M497">
        <v>1.54376376060711E-2</v>
      </c>
      <c r="N497">
        <v>1.6525428730520299E-2</v>
      </c>
      <c r="O497">
        <v>-9.0376101302498957E-3</v>
      </c>
      <c r="P497">
        <v>6.3381007043532958E-2</v>
      </c>
      <c r="Q497">
        <v>77.326725149388039</v>
      </c>
      <c r="R497">
        <f>Table_nydc_frldevdb01_flc_fx_carry_view[[#This Row],[atmf]]/(Table_nydc_frldevdb01_flc_fx_carry_view[[#This Row],[atmf_cost_orig]]+1)</f>
        <v>76.734563288021789</v>
      </c>
      <c r="S497">
        <f>Table_nydc_frldevdb01_flc_fx_carry_view[[#This Row],[num_rate]]-Table_nydc_frldevdb01_flc_fx_carry_view[[#This Row],[asset_rate]]</f>
        <v>7.2418617173782854E-2</v>
      </c>
      <c r="T4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1.9100099911358426</v>
      </c>
      <c r="U497" s="95">
        <f>Table_nydc_frldevdb01_flc_fx_carry_view[[#This Row],[atmf_cost_final]]/Table_nydc_frldevdb01_flc_fx_carry_view[[#This Row],[atmf_cost_orig]]</f>
        <v>1.0704635742985318</v>
      </c>
    </row>
    <row r="498" spans="1:21" x14ac:dyDescent="0.25">
      <c r="A498" t="s">
        <v>107</v>
      </c>
      <c r="B498" t="s">
        <v>102</v>
      </c>
      <c r="C498" t="s">
        <v>14</v>
      </c>
      <c r="D498" t="s">
        <v>30</v>
      </c>
      <c r="E498">
        <v>76.652744983851306</v>
      </c>
      <c r="F498">
        <v>79.074373750000007</v>
      </c>
      <c r="G498">
        <v>7.58531467175899E-2</v>
      </c>
      <c r="H498">
        <v>8.1171999399384603E-2</v>
      </c>
      <c r="I498">
        <v>7.26617271640351E-2</v>
      </c>
      <c r="J498">
        <v>8.1102037912666597E-2</v>
      </c>
      <c r="K498">
        <v>9.2137834107940599E-3</v>
      </c>
      <c r="L498">
        <v>7.83432211926882E-3</v>
      </c>
      <c r="M498">
        <v>2.2957941023903802E-2</v>
      </c>
      <c r="N498">
        <v>2.5164126790220599E-2</v>
      </c>
      <c r="O498">
        <v>-8.135354547548674E-3</v>
      </c>
      <c r="P498">
        <v>5.9223267421679923E-2</v>
      </c>
      <c r="Q498">
        <v>78.002297873837264</v>
      </c>
      <c r="R498">
        <f>Table_nydc_frldevdb01_flc_fx_carry_view[[#This Row],[atmf]]/(Table_nydc_frldevdb01_flc_fx_carry_view[[#This Row],[atmf_cost_orig]]+1)</f>
        <v>77.299731082641102</v>
      </c>
      <c r="S498">
        <f>Table_nydc_frldevdb01_flc_fx_carry_view[[#This Row],[num_rate]]-Table_nydc_frldevdb01_flc_fx_carry_view[[#This Row],[asset_rate]]</f>
        <v>6.7358621969228594E-2</v>
      </c>
      <c r="T4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1.260885181818775</v>
      </c>
      <c r="U498" s="95">
        <f>Table_nydc_frldevdb01_flc_fx_carry_view[[#This Row],[atmf_cost_final]]/Table_nydc_frldevdb01_flc_fx_carry_view[[#This Row],[atmf_cost_orig]]</f>
        <v>1.0960968478845605</v>
      </c>
    </row>
    <row r="499" spans="1:21" x14ac:dyDescent="0.25">
      <c r="A499" t="s">
        <v>107</v>
      </c>
      <c r="B499" t="s">
        <v>102</v>
      </c>
      <c r="C499" t="s">
        <v>8</v>
      </c>
      <c r="D499" t="s">
        <v>30</v>
      </c>
      <c r="E499">
        <v>76.652744983851306</v>
      </c>
      <c r="F499">
        <v>80.288673977876201</v>
      </c>
      <c r="G499">
        <v>7.8855964170246498E-2</v>
      </c>
      <c r="H499">
        <v>8.4691122238027994E-2</v>
      </c>
      <c r="I499">
        <v>7.5818294851612997E-2</v>
      </c>
      <c r="J499">
        <v>8.4232214682372797E-2</v>
      </c>
      <c r="K499">
        <v>9.9518520516767694E-3</v>
      </c>
      <c r="L499">
        <v>9.2048544550195292E-3</v>
      </c>
      <c r="M499">
        <v>2.9448675181782499E-2</v>
      </c>
      <c r="N499">
        <v>3.2542363206115497E-2</v>
      </c>
      <c r="O499">
        <v>-8.0882239820774526E-3</v>
      </c>
      <c r="P499">
        <v>5.7160221765217858E-2</v>
      </c>
      <c r="Q499">
        <v>78.753236063424154</v>
      </c>
      <c r="R499">
        <f>Table_nydc_frldevdb01_flc_fx_carry_view[[#This Row],[atmf]]/(Table_nydc_frldevdb01_flc_fx_carry_view[[#This Row],[atmf_cost_orig]]+1)</f>
        <v>77.99191539461512</v>
      </c>
      <c r="S499">
        <f>Table_nydc_frldevdb01_flc_fx_carry_view[[#This Row],[num_rate]]-Table_nydc_frldevdb01_flc_fx_carry_view[[#This Row],[asset_rate]]</f>
        <v>6.5248445747295311E-2</v>
      </c>
      <c r="T4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1.1969903299301978</v>
      </c>
      <c r="U499" s="95">
        <f>Table_nydc_frldevdb01_flc_fx_carry_view[[#This Row],[atmf_cost_final]]/Table_nydc_frldevdb01_flc_fx_carry_view[[#This Row],[atmf_cost_orig]]</f>
        <v>1.1050535552189054</v>
      </c>
    </row>
    <row r="500" spans="1:21" x14ac:dyDescent="0.25">
      <c r="A500" t="s">
        <v>107</v>
      </c>
      <c r="B500" t="s">
        <v>102</v>
      </c>
      <c r="C500" t="s">
        <v>6</v>
      </c>
      <c r="D500" t="s">
        <v>30</v>
      </c>
      <c r="E500">
        <v>76.652744983851306</v>
      </c>
      <c r="F500">
        <v>81.4900033243688</v>
      </c>
      <c r="G500">
        <v>8.2122072131634194E-2</v>
      </c>
      <c r="H500">
        <v>8.8150123382771894E-2</v>
      </c>
      <c r="I500">
        <v>7.8855964170246498E-2</v>
      </c>
      <c r="J500">
        <v>8.7177054130569198E-2</v>
      </c>
      <c r="K500">
        <v>1.06184618090761E-2</v>
      </c>
      <c r="L500">
        <v>9.9518520516767694E-3</v>
      </c>
      <c r="M500">
        <v>3.5452651376780699E-2</v>
      </c>
      <c r="N500">
        <v>3.8655371435601597E-2</v>
      </c>
      <c r="O500">
        <v>-8.2813719097305505E-3</v>
      </c>
      <c r="P500">
        <v>5.6010916430749846E-2</v>
      </c>
      <c r="Q500">
        <v>79.515305162431105</v>
      </c>
      <c r="R500">
        <f>Table_nydc_frldevdb01_flc_fx_carry_view[[#This Row],[atmf]]/(Table_nydc_frldevdb01_flc_fx_carry_view[[#This Row],[atmf_cost_orig]]+1)</f>
        <v>78.69988378127799</v>
      </c>
      <c r="S500">
        <f>Table_nydc_frldevdb01_flc_fx_carry_view[[#This Row],[num_rate]]-Table_nydc_frldevdb01_flc_fx_carry_view[[#This Row],[asset_rate]]</f>
        <v>6.4292288340480397E-2</v>
      </c>
      <c r="T5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1.155806566816743</v>
      </c>
      <c r="U500" s="95">
        <f>Table_nydc_frldevdb01_flc_fx_carry_view[[#This Row],[atmf_cost_final]]/Table_nydc_frldevdb01_flc_fx_carry_view[[#This Row],[atmf_cost_orig]]</f>
        <v>1.0903379559622579</v>
      </c>
    </row>
    <row r="501" spans="1:21" x14ac:dyDescent="0.25">
      <c r="A501" t="s">
        <v>107</v>
      </c>
      <c r="B501" t="s">
        <v>102</v>
      </c>
      <c r="C501" t="s">
        <v>67</v>
      </c>
      <c r="D501" t="s">
        <v>30</v>
      </c>
      <c r="E501">
        <v>76.652744983851306</v>
      </c>
      <c r="F501">
        <v>86.927050138154797</v>
      </c>
      <c r="G501">
        <v>9.5498692288114501E-2</v>
      </c>
      <c r="H501">
        <v>9.7607379828985499E-2</v>
      </c>
      <c r="I501">
        <v>9.3112832871533796E-2</v>
      </c>
      <c r="J501">
        <v>9.7573898075799706E-2</v>
      </c>
      <c r="K501">
        <v>1.21932281732306E-2</v>
      </c>
      <c r="L501">
        <v>1.21062840386997E-2</v>
      </c>
      <c r="M501">
        <v>5.5889701589500802E-2</v>
      </c>
      <c r="N501">
        <v>6.1344795168425295E-2</v>
      </c>
      <c r="O501">
        <v>-7.6892392225241246E-3</v>
      </c>
      <c r="P501">
        <v>5.9155744071506922E-2</v>
      </c>
      <c r="Q501">
        <v>83.287672567889018</v>
      </c>
      <c r="R501">
        <f>Table_nydc_frldevdb01_flc_fx_carry_view[[#This Row],[atmf]]/(Table_nydc_frldevdb01_flc_fx_carry_view[[#This Row],[atmf_cost_orig]]+1)</f>
        <v>82.325881204540352</v>
      </c>
      <c r="S501">
        <f>Table_nydc_frldevdb01_flc_fx_carry_view[[#This Row],[num_rate]]-Table_nydc_frldevdb01_flc_fx_carry_view[[#This Row],[asset_rate]]</f>
        <v>6.6844983294031046E-2</v>
      </c>
      <c r="T5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1.1268303201647354</v>
      </c>
      <c r="U501" s="95">
        <f>Table_nydc_frldevdb01_flc_fx_carry_view[[#This Row],[atmf_cost_final]]/Table_nydc_frldevdb01_flc_fx_carry_view[[#This Row],[atmf_cost_orig]]</f>
        <v>1.0976046288275274</v>
      </c>
    </row>
    <row r="502" spans="1:21" x14ac:dyDescent="0.25">
      <c r="A502" t="s">
        <v>107</v>
      </c>
      <c r="B502" t="s">
        <v>103</v>
      </c>
      <c r="C502" t="s">
        <v>30</v>
      </c>
      <c r="D502" t="s">
        <v>30</v>
      </c>
      <c r="E502">
        <v>6.1701010041390996</v>
      </c>
      <c r="F502">
        <v>6.0529256067618702</v>
      </c>
      <c r="G502">
        <v>0.14514983632408199</v>
      </c>
      <c r="H502">
        <v>0.150310529903597</v>
      </c>
      <c r="I502">
        <v>0.140114300344719</v>
      </c>
      <c r="J502">
        <v>0.181387160826981</v>
      </c>
      <c r="K502">
        <v>3.9296267136735098E-2</v>
      </c>
      <c r="L502">
        <v>2.9219042888124699E-3</v>
      </c>
      <c r="M502">
        <v>2.95426320422436E-2</v>
      </c>
      <c r="N502">
        <v>7.5668387621260198E-5</v>
      </c>
      <c r="O502">
        <v>7.0940141455345412E-2</v>
      </c>
      <c r="P502">
        <v>-7.3603183458069354E-3</v>
      </c>
      <c r="Q502">
        <v>6.1125451415713643</v>
      </c>
      <c r="R502">
        <f>Table_nydc_frldevdb01_flc_fx_carry_view[[#This Row],[atmf]]/(Table_nydc_frldevdb01_flc_fx_carry_view[[#This Row],[atmf_cost_orig]]+1)</f>
        <v>5.8792374578554707</v>
      </c>
      <c r="S502">
        <f>Table_nydc_frldevdb01_flc_fx_carry_view[[#This Row],[num_rate]]-Table_nydc_frldevdb01_flc_fx_carry_view[[#This Row],[asset_rate]]</f>
        <v>-7.8300459801152342E-2</v>
      </c>
      <c r="T5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0.29181283425280707</v>
      </c>
      <c r="U502" s="95">
        <f>Table_nydc_frldevdb01_flc_fx_carry_view[[#This Row],[atmf_cost_final]]/Table_nydc_frldevdb01_flc_fx_carry_view[[#This Row],[atmf_cost_orig]]</f>
        <v>2.561328574686929E-3</v>
      </c>
    </row>
    <row r="503" spans="1:21" x14ac:dyDescent="0.25">
      <c r="A503" t="s">
        <v>107</v>
      </c>
      <c r="B503" t="s">
        <v>103</v>
      </c>
      <c r="C503" t="s">
        <v>14</v>
      </c>
      <c r="D503" t="s">
        <v>30</v>
      </c>
      <c r="E503">
        <v>6.1701010041390996</v>
      </c>
      <c r="F503">
        <v>5.9474562023830204</v>
      </c>
      <c r="G503">
        <v>0.13554752163860201</v>
      </c>
      <c r="H503">
        <v>0.14424991268616999</v>
      </c>
      <c r="I503">
        <v>0.14514983632408199</v>
      </c>
      <c r="J503">
        <v>0.156443742854981</v>
      </c>
      <c r="K503">
        <v>5.8355734514522896E-2</v>
      </c>
      <c r="L503">
        <v>3.9296267136735098E-2</v>
      </c>
      <c r="M503">
        <v>3.9223570885796602E-2</v>
      </c>
      <c r="N503">
        <v>2.26879519016767E-2</v>
      </c>
      <c r="O503">
        <v>7.0559441293861991E-2</v>
      </c>
      <c r="P503">
        <v>-6.3002147263110731E-3</v>
      </c>
      <c r="Q503">
        <v>6.0634633758465046</v>
      </c>
      <c r="R503">
        <f>Table_nydc_frldevdb01_flc_fx_carry_view[[#This Row],[atmf]]/(Table_nydc_frldevdb01_flc_fx_carry_view[[#This Row],[atmf_cost_orig]]+1)</f>
        <v>5.7229804721554034</v>
      </c>
      <c r="S503">
        <f>Table_nydc_frldevdb01_flc_fx_carry_view[[#This Row],[num_rate]]-Table_nydc_frldevdb01_flc_fx_carry_view[[#This Row],[asset_rate]]</f>
        <v>-7.685965602017307E-2</v>
      </c>
      <c r="T5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0.86808348273383873</v>
      </c>
      <c r="U503" s="95">
        <f>Table_nydc_frldevdb01_flc_fx_carry_view[[#This Row],[atmf_cost_final]]/Table_nydc_frldevdb01_flc_fx_carry_view[[#This Row],[atmf_cost_orig]]</f>
        <v>0.57842647646067125</v>
      </c>
    </row>
    <row r="504" spans="1:21" x14ac:dyDescent="0.25">
      <c r="A504" t="s">
        <v>107</v>
      </c>
      <c r="B504" t="s">
        <v>103</v>
      </c>
      <c r="C504" t="s">
        <v>8</v>
      </c>
      <c r="D504" t="s">
        <v>30</v>
      </c>
      <c r="E504">
        <v>6.1701010041390996</v>
      </c>
      <c r="F504">
        <v>5.8347847454321196</v>
      </c>
      <c r="G504">
        <v>0.127773278067213</v>
      </c>
      <c r="H504">
        <v>0.139798882625917</v>
      </c>
      <c r="I504">
        <v>0.13568202348424499</v>
      </c>
      <c r="J504">
        <v>0.148960766701702</v>
      </c>
      <c r="K504">
        <v>7.5729753772214595E-2</v>
      </c>
      <c r="L504">
        <v>5.8165467929897803E-2</v>
      </c>
      <c r="M504">
        <v>4.5827678815326497E-2</v>
      </c>
      <c r="N504">
        <v>3.1442247553900099E-2</v>
      </c>
      <c r="O504">
        <v>7.0607057287289623E-2</v>
      </c>
      <c r="P504">
        <v>-6.3851279997119426E-3</v>
      </c>
      <c r="Q504">
        <v>6.0146348062468205</v>
      </c>
      <c r="R504">
        <f>Table_nydc_frldevdb01_flc_fx_carry_view[[#This Row],[atmf]]/(Table_nydc_frldevdb01_flc_fx_carry_view[[#This Row],[atmf_cost_orig]]+1)</f>
        <v>5.5791072120423708</v>
      </c>
      <c r="S504">
        <f>Table_nydc_frldevdb01_flc_fx_carry_view[[#This Row],[num_rate]]-Table_nydc_frldevdb01_flc_fx_carry_view[[#This Row],[asset_rate]]</f>
        <v>-7.6992185287001566E-2</v>
      </c>
      <c r="T5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0.89369117074739568</v>
      </c>
      <c r="U504" s="95">
        <f>Table_nydc_frldevdb01_flc_fx_carry_view[[#This Row],[atmf_cost_final]]/Table_nydc_frldevdb01_flc_fx_carry_view[[#This Row],[atmf_cost_orig]]</f>
        <v>0.6860973186227497</v>
      </c>
    </row>
    <row r="505" spans="1:21" x14ac:dyDescent="0.25">
      <c r="A505" t="s">
        <v>107</v>
      </c>
      <c r="B505" t="s">
        <v>103</v>
      </c>
      <c r="C505" t="s">
        <v>6</v>
      </c>
      <c r="D505" t="s">
        <v>30</v>
      </c>
      <c r="E505">
        <v>6.1701010041390996</v>
      </c>
      <c r="F505">
        <v>5.7258407444715704</v>
      </c>
      <c r="G505">
        <v>0.119790297943535</v>
      </c>
      <c r="H505">
        <v>0.135411593359438</v>
      </c>
      <c r="I505">
        <v>0.127773278067213</v>
      </c>
      <c r="J505">
        <v>0.14363015212389399</v>
      </c>
      <c r="K505">
        <v>9.1203499916916897E-2</v>
      </c>
      <c r="L505">
        <v>7.5729753772214595E-2</v>
      </c>
      <c r="M505">
        <v>5.0368439547414795E-2</v>
      </c>
      <c r="N505">
        <v>3.8316419390733096E-2</v>
      </c>
      <c r="O505">
        <v>7.0724006948818419E-2</v>
      </c>
      <c r="P505">
        <v>-6.7351045058482439E-3</v>
      </c>
      <c r="Q505">
        <v>5.9696101347046255</v>
      </c>
      <c r="R505">
        <f>Table_nydc_frldevdb01_flc_fx_carry_view[[#This Row],[atmf]]/(Table_nydc_frldevdb01_flc_fx_carry_view[[#This Row],[atmf_cost_orig]]+1)</f>
        <v>5.4512688394738262</v>
      </c>
      <c r="S505">
        <f>Table_nydc_frldevdb01_flc_fx_carry_view[[#This Row],[num_rate]]-Table_nydc_frldevdb01_flc_fx_carry_view[[#This Row],[asset_rate]]</f>
        <v>-7.7459111454666663E-2</v>
      </c>
      <c r="T5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0.91620617290488593</v>
      </c>
      <c r="U505" s="95">
        <f>Table_nydc_frldevdb01_flc_fx_carry_view[[#This Row],[atmf_cost_final]]/Table_nydc_frldevdb01_flc_fx_carry_view[[#This Row],[atmf_cost_orig]]</f>
        <v>0.76072278067426691</v>
      </c>
    </row>
    <row r="506" spans="1:21" x14ac:dyDescent="0.25">
      <c r="A506" t="s">
        <v>107</v>
      </c>
      <c r="B506" t="s">
        <v>103</v>
      </c>
      <c r="C506" t="s">
        <v>67</v>
      </c>
      <c r="D506" t="s">
        <v>30</v>
      </c>
      <c r="E506">
        <v>6.1701010041390996</v>
      </c>
      <c r="F506">
        <v>5.3280152086376802</v>
      </c>
      <c r="G506">
        <v>0.15887967032966999</v>
      </c>
      <c r="H506">
        <v>0.15887967032966999</v>
      </c>
      <c r="I506">
        <v>0.15522967032967</v>
      </c>
      <c r="J506">
        <v>0.15522967032967</v>
      </c>
      <c r="K506">
        <v>0.17090351064696899</v>
      </c>
      <c r="L506">
        <v>0.15353291472591502</v>
      </c>
      <c r="M506">
        <v>7.8277647716259696E-2</v>
      </c>
      <c r="N506">
        <v>6.4432604220946793E-2</v>
      </c>
      <c r="O506">
        <v>7.0967445661456519E-2</v>
      </c>
      <c r="P506">
        <v>-7.2575643889795094E-3</v>
      </c>
      <c r="Q506">
        <v>5.8719055249321173</v>
      </c>
      <c r="R506">
        <f>Table_nydc_frldevdb01_flc_fx_carry_view[[#This Row],[atmf]]/(Table_nydc_frldevdb01_flc_fx_carry_view[[#This Row],[atmf_cost_orig]]+1)</f>
        <v>4.9412275399774455</v>
      </c>
      <c r="S506">
        <f>Table_nydc_frldevdb01_flc_fx_carry_view[[#This Row],[num_rate]]-Table_nydc_frldevdb01_flc_fx_carry_view[[#This Row],[asset_rate]]</f>
        <v>-7.8225010050436028E-2</v>
      </c>
      <c r="T5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0.96193771033066189</v>
      </c>
      <c r="U506" s="95">
        <f>Table_nydc_frldevdb01_flc_fx_carry_view[[#This Row],[atmf_cost_final]]/Table_nydc_frldevdb01_flc_fx_carry_view[[#This Row],[atmf_cost_orig]]</f>
        <v>0.82312902981578695</v>
      </c>
    </row>
    <row r="507" spans="1:21" x14ac:dyDescent="0.25">
      <c r="A507" t="s">
        <v>107</v>
      </c>
      <c r="B507" t="s">
        <v>104</v>
      </c>
      <c r="C507" t="s">
        <v>30</v>
      </c>
      <c r="D507" t="s">
        <v>30</v>
      </c>
      <c r="E507">
        <v>3.5137999999999998</v>
      </c>
      <c r="F507">
        <v>3.5025244873419501</v>
      </c>
      <c r="G507">
        <v>6.5734954855486E-2</v>
      </c>
      <c r="H507">
        <v>6.56021330387727E-2</v>
      </c>
      <c r="I507">
        <v>0</v>
      </c>
      <c r="J507">
        <v>0</v>
      </c>
      <c r="K507">
        <v>1.4811275116812099E-2</v>
      </c>
      <c r="L507">
        <v>0</v>
      </c>
      <c r="M507">
        <v>1.30968671249658E-2</v>
      </c>
      <c r="N507">
        <v>0</v>
      </c>
      <c r="O507">
        <v>1.2119446222686974E-2</v>
      </c>
      <c r="P507">
        <v>-7.9491777603186303E-4</v>
      </c>
      <c r="Q507">
        <v>3.5085395555957724</v>
      </c>
      <c r="R507">
        <f>Table_nydc_frldevdb01_flc_fx_carry_view[[#This Row],[atmf]]/(Table_nydc_frldevdb01_flc_fx_carry_view[[#This Row],[atmf_cost_orig]]+1)</f>
        <v>3.4572454036716636</v>
      </c>
      <c r="S507">
        <f>Table_nydc_frldevdb01_flc_fx_carry_view[[#This Row],[num_rate]]-Table_nydc_frldevdb01_flc_fx_carry_view[[#This Row],[asset_rate]]</f>
        <v>-1.2914363998718837E-2</v>
      </c>
      <c r="T5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507" s="95">
        <f>Table_nydc_frldevdb01_flc_fx_carry_view[[#This Row],[atmf_cost_final]]/Table_nydc_frldevdb01_flc_fx_carry_view[[#This Row],[atmf_cost_orig]]</f>
        <v>0</v>
      </c>
    </row>
    <row r="508" spans="1:21" x14ac:dyDescent="0.25">
      <c r="A508" t="s">
        <v>107</v>
      </c>
      <c r="B508" t="s">
        <v>104</v>
      </c>
      <c r="C508" t="s">
        <v>14</v>
      </c>
      <c r="D508" t="s">
        <v>30</v>
      </c>
      <c r="E508">
        <v>3.5137999999999998</v>
      </c>
      <c r="F508">
        <v>3.4875242744289001</v>
      </c>
      <c r="G508">
        <v>6.6222245304257896E-2</v>
      </c>
      <c r="H508">
        <v>6.5924915699903996E-2</v>
      </c>
      <c r="I508">
        <v>6.5726607804889606E-2</v>
      </c>
      <c r="J508">
        <v>6.5534729599428201E-2</v>
      </c>
      <c r="K508">
        <v>2.25820990519583E-2</v>
      </c>
      <c r="L508">
        <v>1.4581789253928E-2</v>
      </c>
      <c r="M508">
        <v>1.8447723981826199E-2</v>
      </c>
      <c r="N508">
        <v>1.0820103183057098E-2</v>
      </c>
      <c r="O508">
        <v>1.2893652556191466E-2</v>
      </c>
      <c r="P508">
        <v>-2.10735777855475E-3</v>
      </c>
      <c r="Q508">
        <v>3.5020028677809849</v>
      </c>
      <c r="R508">
        <f>Table_nydc_frldevdb01_flc_fx_carry_view[[#This Row],[atmf]]/(Table_nydc_frldevdb01_flc_fx_carry_view[[#This Row],[atmf_cost_orig]]+1)</f>
        <v>3.4243527598978991</v>
      </c>
      <c r="S508">
        <f>Table_nydc_frldevdb01_flc_fx_carry_view[[#This Row],[num_rate]]-Table_nydc_frldevdb01_flc_fx_carry_view[[#This Row],[asset_rate]]</f>
        <v>-1.5001010334746216E-2</v>
      </c>
      <c r="T5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0.90985602589527725</v>
      </c>
      <c r="U508" s="95">
        <f>Table_nydc_frldevdb01_flc_fx_carry_view[[#This Row],[atmf_cost_final]]/Table_nydc_frldevdb01_flc_fx_carry_view[[#This Row],[atmf_cost_orig]]</f>
        <v>0.58652781197921966</v>
      </c>
    </row>
    <row r="509" spans="1:21" x14ac:dyDescent="0.25">
      <c r="A509" t="s">
        <v>107</v>
      </c>
      <c r="B509" t="s">
        <v>104</v>
      </c>
      <c r="C509" t="s">
        <v>8</v>
      </c>
      <c r="D509" t="s">
        <v>30</v>
      </c>
      <c r="E509">
        <v>3.5137999999999998</v>
      </c>
      <c r="F509">
        <v>3.47250740225161</v>
      </c>
      <c r="G509">
        <v>6.6801358374984798E-2</v>
      </c>
      <c r="H509">
        <v>6.6273557931588706E-2</v>
      </c>
      <c r="I509">
        <v>6.6207623493788906E-2</v>
      </c>
      <c r="J509">
        <v>6.5867036845959404E-2</v>
      </c>
      <c r="K509">
        <v>2.9350480641570299E-2</v>
      </c>
      <c r="L509">
        <v>2.24199877542238E-2</v>
      </c>
      <c r="M509">
        <v>2.2671313073891201E-2</v>
      </c>
      <c r="N509">
        <v>1.6193924203439101E-2</v>
      </c>
      <c r="O509">
        <v>1.3477290743069855E-2</v>
      </c>
      <c r="P509">
        <v>-2.3387127888240392E-3</v>
      </c>
      <c r="Q509">
        <v>3.495856815716393</v>
      </c>
      <c r="R509">
        <f>Table_nydc_frldevdb01_flc_fx_carry_view[[#This Row],[atmf]]/(Table_nydc_frldevdb01_flc_fx_carry_view[[#This Row],[atmf_cost_orig]]+1)</f>
        <v>3.3955263610691606</v>
      </c>
      <c r="S509">
        <f>Table_nydc_frldevdb01_flc_fx_carry_view[[#This Row],[num_rate]]-Table_nydc_frldevdb01_flc_fx_carry_view[[#This Row],[asset_rate]]</f>
        <v>-1.5816003531893896E-2</v>
      </c>
      <c r="T5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0.93216160362752443</v>
      </c>
      <c r="U509" s="95">
        <f>Table_nydc_frldevdb01_flc_fx_carry_view[[#This Row],[atmf_cost_final]]/Table_nydc_frldevdb01_flc_fx_carry_view[[#This Row],[atmf_cost_orig]]</f>
        <v>0.71429141094118598</v>
      </c>
    </row>
    <row r="510" spans="1:21" x14ac:dyDescent="0.25">
      <c r="A510" t="s">
        <v>107</v>
      </c>
      <c r="B510" t="s">
        <v>104</v>
      </c>
      <c r="C510" t="s">
        <v>6</v>
      </c>
      <c r="D510" t="s">
        <v>30</v>
      </c>
      <c r="E510">
        <v>3.5137999999999998</v>
      </c>
      <c r="F510">
        <v>3.4561654810154199</v>
      </c>
      <c r="G510">
        <v>6.7450842931194202E-2</v>
      </c>
      <c r="H510">
        <v>6.6616374680872101E-2</v>
      </c>
      <c r="I510">
        <v>6.6801358374984798E-2</v>
      </c>
      <c r="J510">
        <v>6.6205861990628903E-2</v>
      </c>
      <c r="K510">
        <v>3.5769838183257699E-2</v>
      </c>
      <c r="L510">
        <v>2.9350480641570299E-2</v>
      </c>
      <c r="M510">
        <v>2.6199553171934502E-2</v>
      </c>
      <c r="N510">
        <v>2.03421116348033E-2</v>
      </c>
      <c r="O510">
        <v>1.3967451884815407E-2</v>
      </c>
      <c r="P510">
        <v>-2.5995183117508702E-3</v>
      </c>
      <c r="Q510">
        <v>3.4895615798996222</v>
      </c>
      <c r="R510">
        <f>Table_nydc_frldevdb01_flc_fx_carry_view[[#This Row],[atmf]]/(Table_nydc_frldevdb01_flc_fx_carry_view[[#This Row],[atmf_cost_orig]]+1)</f>
        <v>3.3679272908788302</v>
      </c>
      <c r="S510">
        <f>Table_nydc_frldevdb01_flc_fx_carry_view[[#This Row],[num_rate]]-Table_nydc_frldevdb01_flc_fx_carry_view[[#This Row],[asset_rate]]</f>
        <v>-1.6566970196566277E-2</v>
      </c>
      <c r="T5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0.94128534271535691</v>
      </c>
      <c r="U510" s="95">
        <f>Table_nydc_frldevdb01_flc_fx_carry_view[[#This Row],[atmf_cost_final]]/Table_nydc_frldevdb01_flc_fx_carry_view[[#This Row],[atmf_cost_orig]]</f>
        <v>0.77642971623631296</v>
      </c>
    </row>
    <row r="511" spans="1:21" x14ac:dyDescent="0.25">
      <c r="A511" t="s">
        <v>107</v>
      </c>
      <c r="B511" t="s">
        <v>104</v>
      </c>
      <c r="C511" t="s">
        <v>67</v>
      </c>
      <c r="D511" t="s">
        <v>30</v>
      </c>
      <c r="E511">
        <v>3.5137999999999998</v>
      </c>
      <c r="F511">
        <v>3.3880870000000001</v>
      </c>
      <c r="G511">
        <v>7.2578455215606102E-2</v>
      </c>
      <c r="H511">
        <v>7.0544493467064595E-2</v>
      </c>
      <c r="I511">
        <v>7.1638549086739195E-2</v>
      </c>
      <c r="J511">
        <v>6.9762124043694904E-2</v>
      </c>
      <c r="K511">
        <v>6.0946639451693201E-2</v>
      </c>
      <c r="L511">
        <v>5.4889802609219704E-2</v>
      </c>
      <c r="M511">
        <v>3.8586547122504401E-2</v>
      </c>
      <c r="N511">
        <v>3.3311505245563498E-2</v>
      </c>
      <c r="O511">
        <v>1.5371879024778212E-2</v>
      </c>
      <c r="P511">
        <v>-2.9971866733833896E-3</v>
      </c>
      <c r="Q511">
        <v>3.4655776359129864</v>
      </c>
      <c r="R511">
        <f>Table_nydc_frldevdb01_flc_fx_carry_view[[#This Row],[atmf]]/(Table_nydc_frldevdb01_flc_fx_carry_view[[#This Row],[atmf_cost_orig]]+1)</f>
        <v>3.2622095957115889</v>
      </c>
      <c r="S511">
        <f>Table_nydc_frldevdb01_flc_fx_carry_view[[#This Row],[num_rate]]-Table_nydc_frldevdb01_flc_fx_carry_view[[#This Row],[asset_rate]]</f>
        <v>-1.8369065698161602E-2</v>
      </c>
      <c r="T5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0.96503614770355661</v>
      </c>
      <c r="U511" s="95">
        <f>Table_nydc_frldevdb01_flc_fx_carry_view[[#This Row],[atmf_cost_final]]/Table_nydc_frldevdb01_flc_fx_carry_view[[#This Row],[atmf_cost_orig]]</f>
        <v>0.86329323895725307</v>
      </c>
    </row>
    <row r="512" spans="1:21" x14ac:dyDescent="0.25">
      <c r="A512" t="s">
        <v>107</v>
      </c>
      <c r="B512" t="s">
        <v>105</v>
      </c>
      <c r="C512" t="s">
        <v>30</v>
      </c>
      <c r="D512" t="s">
        <v>30</v>
      </c>
      <c r="E512">
        <v>35.8682890885174</v>
      </c>
      <c r="F512">
        <v>35.285656043529002</v>
      </c>
      <c r="G512">
        <v>0.20157907541556599</v>
      </c>
      <c r="H512">
        <v>0.20484655407588401</v>
      </c>
      <c r="I512">
        <v>0.234168817294684</v>
      </c>
      <c r="J512">
        <v>0.26087413159589001</v>
      </c>
      <c r="K512">
        <v>4.8717104850120797E-2</v>
      </c>
      <c r="L512">
        <v>4.8850354698662408E-3</v>
      </c>
      <c r="M512">
        <v>4.0380479913432694E-2</v>
      </c>
      <c r="N512">
        <v>7.6005844280830606E-4</v>
      </c>
      <c r="O512">
        <v>5.8854708653959441E-2</v>
      </c>
      <c r="P512">
        <v>-7.3603183458069354E-3</v>
      </c>
      <c r="Q512">
        <v>35.582292268559598</v>
      </c>
      <c r="R512">
        <f>Table_nydc_frldevdb01_flc_fx_carry_view[[#This Row],[atmf]]/(Table_nydc_frldevdb01_flc_fx_carry_view[[#This Row],[atmf_cost_orig]]+1)</f>
        <v>33.916107351865186</v>
      </c>
      <c r="S512">
        <f>Table_nydc_frldevdb01_flc_fx_carry_view[[#This Row],[num_rate]]-Table_nydc_frldevdb01_flc_fx_carry_view[[#This Row],[asset_rate]]</f>
        <v>-6.6215026999766377E-2</v>
      </c>
      <c r="T5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0.49480180029505655</v>
      </c>
      <c r="U512" s="95">
        <f>Table_nydc_frldevdb01_flc_fx_carry_view[[#This Row],[atmf_cost_final]]/Table_nydc_frldevdb01_flc_fx_carry_view[[#This Row],[atmf_cost_orig]]</f>
        <v>1.8822422230684539E-2</v>
      </c>
    </row>
    <row r="513" spans="1:21" x14ac:dyDescent="0.25">
      <c r="A513" t="s">
        <v>107</v>
      </c>
      <c r="B513" t="s">
        <v>105</v>
      </c>
      <c r="C513" t="s">
        <v>14</v>
      </c>
      <c r="D513" t="s">
        <v>30</v>
      </c>
      <c r="E513">
        <v>35.8682890885174</v>
      </c>
      <c r="F513">
        <v>34.748411101181297</v>
      </c>
      <c r="G513">
        <v>0.18890702625362099</v>
      </c>
      <c r="H513">
        <v>0.19467411042704599</v>
      </c>
      <c r="I513">
        <v>0.20157907541556599</v>
      </c>
      <c r="J513">
        <v>0.20793485943599399</v>
      </c>
      <c r="K513">
        <v>6.9578809186096102E-2</v>
      </c>
      <c r="L513">
        <v>4.8717104850120797E-2</v>
      </c>
      <c r="M513">
        <v>5.3201984503569999E-2</v>
      </c>
      <c r="N513">
        <v>3.3618938328549099E-2</v>
      </c>
      <c r="O513">
        <v>5.9499338956847871E-2</v>
      </c>
      <c r="P513">
        <v>-6.3002147263110731E-3</v>
      </c>
      <c r="Q513">
        <v>35.32695444062297</v>
      </c>
      <c r="R513">
        <f>Table_nydc_frldevdb01_flc_fx_carry_view[[#This Row],[atmf]]/(Table_nydc_frldevdb01_flc_fx_carry_view[[#This Row],[atmf_cost_orig]]+1)</f>
        <v>32.993112064406205</v>
      </c>
      <c r="S513">
        <f>Table_nydc_frldevdb01_flc_fx_carry_view[[#This Row],[num_rate]]-Table_nydc_frldevdb01_flc_fx_carry_view[[#This Row],[asset_rate]]</f>
        <v>-6.5799553683158943E-2</v>
      </c>
      <c r="T5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0.92192270566841206</v>
      </c>
      <c r="U513" s="95">
        <f>Table_nydc_frldevdb01_flc_fx_carry_view[[#This Row],[atmf_cost_final]]/Table_nydc_frldevdb01_flc_fx_carry_view[[#This Row],[atmf_cost_orig]]</f>
        <v>0.63191135898874551</v>
      </c>
    </row>
    <row r="514" spans="1:21" x14ac:dyDescent="0.25">
      <c r="A514" t="s">
        <v>107</v>
      </c>
      <c r="B514" t="s">
        <v>105</v>
      </c>
      <c r="C514" t="s">
        <v>8</v>
      </c>
      <c r="D514" t="s">
        <v>30</v>
      </c>
      <c r="E514">
        <v>35.8682890885174</v>
      </c>
      <c r="F514">
        <v>34.1562858542597</v>
      </c>
      <c r="G514">
        <v>0.18344939674566699</v>
      </c>
      <c r="H514">
        <v>0.192879555659484</v>
      </c>
      <c r="I514">
        <v>0.189045305105256</v>
      </c>
      <c r="J514">
        <v>0.198363504351972</v>
      </c>
      <c r="K514">
        <v>8.8936074237828594E-2</v>
      </c>
      <c r="L514">
        <v>6.9373176749826806E-2</v>
      </c>
      <c r="M514">
        <v>6.3658286190736602E-2</v>
      </c>
      <c r="N514">
        <v>4.5655228673605906E-2</v>
      </c>
      <c r="O514">
        <v>6.0458293590036523E-2</v>
      </c>
      <c r="P514">
        <v>-6.3851279997119426E-3</v>
      </c>
      <c r="Q514">
        <v>35.042071921009942</v>
      </c>
      <c r="R514">
        <f>Table_nydc_frldevdb01_flc_fx_carry_view[[#This Row],[atmf]]/(Table_nydc_frldevdb01_flc_fx_carry_view[[#This Row],[atmf_cost_orig]]+1)</f>
        <v>32.112085523803977</v>
      </c>
      <c r="S514">
        <f>Table_nydc_frldevdb01_flc_fx_carry_view[[#This Row],[num_rate]]-Table_nydc_frldevdb01_flc_fx_carry_view[[#This Row],[asset_rate]]</f>
        <v>-6.6843421589748458E-2</v>
      </c>
      <c r="T5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0.93829207017777261</v>
      </c>
      <c r="U514" s="95">
        <f>Table_nydc_frldevdb01_flc_fx_carry_view[[#This Row],[atmf_cost_final]]/Table_nydc_frldevdb01_flc_fx_carry_view[[#This Row],[atmf_cost_orig]]</f>
        <v>0.71719223695107182</v>
      </c>
    </row>
    <row r="515" spans="1:21" x14ac:dyDescent="0.25">
      <c r="A515" t="s">
        <v>107</v>
      </c>
      <c r="B515" t="s">
        <v>105</v>
      </c>
      <c r="C515" t="s">
        <v>6</v>
      </c>
      <c r="D515" t="s">
        <v>30</v>
      </c>
      <c r="E515">
        <v>35.8682890885174</v>
      </c>
      <c r="F515">
        <v>33.569980969554202</v>
      </c>
      <c r="G515">
        <v>0.177933584803492</v>
      </c>
      <c r="H515">
        <v>0.19147125222568501</v>
      </c>
      <c r="I515">
        <v>0.18344939674566699</v>
      </c>
      <c r="J515">
        <v>0.19698952729493299</v>
      </c>
      <c r="K515">
        <v>0.105958784617204</v>
      </c>
      <c r="L515">
        <v>8.8936074237828594E-2</v>
      </c>
      <c r="M515">
        <v>7.1800133517845796E-2</v>
      </c>
      <c r="N515">
        <v>5.6579469263803597E-2</v>
      </c>
      <c r="O515">
        <v>6.1361705810741629E-2</v>
      </c>
      <c r="P515">
        <v>-6.7351045058482439E-3</v>
      </c>
      <c r="Q515">
        <v>34.757241453541887</v>
      </c>
      <c r="R515">
        <f>Table_nydc_frldevdb01_flc_fx_carry_view[[#This Row],[atmf]]/(Table_nydc_frldevdb01_flc_fx_carry_view[[#This Row],[atmf_cost_orig]]+1)</f>
        <v>31.321120346730442</v>
      </c>
      <c r="S515">
        <f>Table_nydc_frldevdb01_flc_fx_carry_view[[#This Row],[num_rate]]-Table_nydc_frldevdb01_flc_fx_carry_view[[#This Row],[asset_rate]]</f>
        <v>-6.8096810316589873E-2</v>
      </c>
      <c r="T5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0.94724481010413608</v>
      </c>
      <c r="U515" s="95">
        <f>Table_nydc_frldevdb01_flc_fx_carry_view[[#This Row],[atmf_cost_final]]/Table_nydc_frldevdb01_flc_fx_carry_view[[#This Row],[atmf_cost_orig]]</f>
        <v>0.78801342687950393</v>
      </c>
    </row>
    <row r="516" spans="1:21" x14ac:dyDescent="0.25">
      <c r="A516" t="s">
        <v>107</v>
      </c>
      <c r="B516" t="s">
        <v>105</v>
      </c>
      <c r="C516" t="s">
        <v>67</v>
      </c>
      <c r="D516" t="s">
        <v>30</v>
      </c>
      <c r="E516">
        <v>35.8682890885174</v>
      </c>
      <c r="F516">
        <v>31.042615310450699</v>
      </c>
      <c r="G516">
        <v>0.18291092997990299</v>
      </c>
      <c r="H516">
        <v>0.20491027441057499</v>
      </c>
      <c r="I516">
        <v>0.182294424633035</v>
      </c>
      <c r="J516">
        <v>0.20636880370999999</v>
      </c>
      <c r="K516">
        <v>0.18018895867042201</v>
      </c>
      <c r="L516">
        <v>0.16273595576990701</v>
      </c>
      <c r="M516">
        <v>0.10107874234508299</v>
      </c>
      <c r="N516">
        <v>8.7617308419287304E-2</v>
      </c>
      <c r="O516">
        <v>6.9421621971629599E-2</v>
      </c>
      <c r="P516">
        <v>-7.2575643889795094E-3</v>
      </c>
      <c r="Q516">
        <v>33.709370937508055</v>
      </c>
      <c r="R516">
        <f>Table_nydc_frldevdb01_flc_fx_carry_view[[#This Row],[atmf]]/(Table_nydc_frldevdb01_flc_fx_carry_view[[#This Row],[atmf_cost_orig]]+1)</f>
        <v>28.192911293824441</v>
      </c>
      <c r="S516">
        <f>Table_nydc_frldevdb01_flc_fx_carry_view[[#This Row],[num_rate]]-Table_nydc_frldevdb01_flc_fx_carry_view[[#This Row],[asset_rate]]</f>
        <v>-7.6679186360609108E-2</v>
      </c>
      <c r="T5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0.9495442035159648</v>
      </c>
      <c r="U516" s="95">
        <f>Table_nydc_frldevdb01_flc_fx_carry_view[[#This Row],[atmf_cost_final]]/Table_nydc_frldevdb01_flc_fx_carry_view[[#This Row],[atmf_cost_orig]]</f>
        <v>0.8668223049329371</v>
      </c>
    </row>
    <row r="517" spans="1:21" x14ac:dyDescent="0.25">
      <c r="A517" t="s">
        <v>107</v>
      </c>
      <c r="B517" t="s">
        <v>106</v>
      </c>
      <c r="C517" t="s">
        <v>30</v>
      </c>
      <c r="D517" t="s">
        <v>30</v>
      </c>
      <c r="E517">
        <v>7.8270724444655801</v>
      </c>
      <c r="F517">
        <v>7.9067948755949198</v>
      </c>
      <c r="G517">
        <v>7.0763221050869005E-2</v>
      </c>
      <c r="H517">
        <v>7.1324283476452796E-2</v>
      </c>
      <c r="I517">
        <v>9.9162844945983403E-2</v>
      </c>
      <c r="J517">
        <v>9.9199839478777294E-2</v>
      </c>
      <c r="K517">
        <v>9.6520384757808105E-3</v>
      </c>
      <c r="L517">
        <v>5.0728017875682303E-3</v>
      </c>
      <c r="M517">
        <v>1.4318486386394E-2</v>
      </c>
      <c r="N517">
        <v>1.1732520479119201E-2</v>
      </c>
      <c r="O517">
        <v>-9.0376101302498957E-3</v>
      </c>
      <c r="P517">
        <v>3.2373573972018004E-2</v>
      </c>
      <c r="Q517">
        <v>7.8700696057268962</v>
      </c>
      <c r="R517">
        <f>Table_nydc_frldevdb01_flc_fx_carry_view[[#This Row],[atmf]]/(Table_nydc_frldevdb01_flc_fx_carry_view[[#This Row],[atmf_cost_orig]]+1)</f>
        <v>7.7951797011643027</v>
      </c>
      <c r="S517">
        <f>Table_nydc_frldevdb01_flc_fx_carry_view[[#This Row],[num_rate]]-Table_nydc_frldevdb01_flc_fx_carry_view[[#This Row],[asset_rate]]</f>
        <v>4.1411184102267899E-2</v>
      </c>
      <c r="T5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1.4271494762438819</v>
      </c>
      <c r="U517" s="95">
        <f>Table_nydc_frldevdb01_flc_fx_carry_view[[#This Row],[atmf_cost_final]]/Table_nydc_frldevdb01_flc_fx_carry_view[[#This Row],[atmf_cost_orig]]</f>
        <v>0.81939669896029732</v>
      </c>
    </row>
    <row r="518" spans="1:21" x14ac:dyDescent="0.25">
      <c r="A518" t="s">
        <v>107</v>
      </c>
      <c r="B518" t="s">
        <v>106</v>
      </c>
      <c r="C518" t="s">
        <v>14</v>
      </c>
      <c r="D518" t="s">
        <v>30</v>
      </c>
      <c r="E518">
        <v>7.8270724444655801</v>
      </c>
      <c r="F518">
        <v>7.9925945289176701</v>
      </c>
      <c r="G518">
        <v>7.2799256569881898E-2</v>
      </c>
      <c r="H518">
        <v>7.3742645887164199E-2</v>
      </c>
      <c r="I518">
        <v>7.0757917707867601E-2</v>
      </c>
      <c r="J518">
        <v>7.2455206193701202E-2</v>
      </c>
      <c r="K518">
        <v>1.16459147429398E-2</v>
      </c>
      <c r="L518">
        <v>9.6875423538629098E-3</v>
      </c>
      <c r="M518">
        <v>2.0859021484771402E-2</v>
      </c>
      <c r="N518">
        <v>2.0847540952678399E-2</v>
      </c>
      <c r="O518">
        <v>-8.135354547548674E-3</v>
      </c>
      <c r="P518">
        <v>3.4153832147631284E-2</v>
      </c>
      <c r="Q518">
        <v>7.9196301311634363</v>
      </c>
      <c r="R518">
        <f>Table_nydc_frldevdb01_flc_fx_carry_view[[#This Row],[atmf]]/(Table_nydc_frldevdb01_flc_fx_carry_view[[#This Row],[atmf_cost_orig]]+1)</f>
        <v>7.8292833395280903</v>
      </c>
      <c r="S518">
        <f>Table_nydc_frldevdb01_flc_fx_carry_view[[#This Row],[num_rate]]-Table_nydc_frldevdb01_flc_fx_carry_view[[#This Row],[asset_rate]]</f>
        <v>4.2289186695179962E-2</v>
      </c>
      <c r="T5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1.2113176273258761</v>
      </c>
      <c r="U518" s="95">
        <f>Table_nydc_frldevdb01_flc_fx_carry_view[[#This Row],[atmf_cost_final]]/Table_nydc_frldevdb01_flc_fx_carry_view[[#This Row],[atmf_cost_orig]]</f>
        <v>0.99944961310378899</v>
      </c>
    </row>
    <row r="519" spans="1:21" x14ac:dyDescent="0.25">
      <c r="A519" t="s">
        <v>107</v>
      </c>
      <c r="B519" t="s">
        <v>106</v>
      </c>
      <c r="C519" t="s">
        <v>8</v>
      </c>
      <c r="D519" t="s">
        <v>30</v>
      </c>
      <c r="E519">
        <v>7.8270724444655801</v>
      </c>
      <c r="F519">
        <v>8.0807599091115794</v>
      </c>
      <c r="G519">
        <v>7.4377483869699806E-2</v>
      </c>
      <c r="H519">
        <v>7.5636638823833702E-2</v>
      </c>
      <c r="I519">
        <v>7.2774770383454798E-2</v>
      </c>
      <c r="J519">
        <v>7.4700759975734596E-2</v>
      </c>
      <c r="K519">
        <v>1.2718445179038201E-2</v>
      </c>
      <c r="L519">
        <v>1.16289985550521E-2</v>
      </c>
      <c r="M519">
        <v>2.63014572751081E-2</v>
      </c>
      <c r="N519">
        <v>2.72569603646775E-2</v>
      </c>
      <c r="O519">
        <v>-8.0882239820774526E-3</v>
      </c>
      <c r="P519">
        <v>3.5168319540584525E-2</v>
      </c>
      <c r="Q519">
        <v>7.9724697559805451</v>
      </c>
      <c r="R519">
        <f>Table_nydc_frldevdb01_flc_fx_carry_view[[#This Row],[atmf]]/(Table_nydc_frldevdb01_flc_fx_carry_view[[#This Row],[atmf_cost_orig]]+1)</f>
        <v>7.8736708905846058</v>
      </c>
      <c r="S519">
        <f>Table_nydc_frldevdb01_flc_fx_carry_view[[#This Row],[num_rate]]-Table_nydc_frldevdb01_flc_fx_carry_view[[#This Row],[asset_rate]]</f>
        <v>4.3256543522661978E-2</v>
      </c>
      <c r="T5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1.1505520056296781</v>
      </c>
      <c r="U519" s="95">
        <f>Table_nydc_frldevdb01_flc_fx_carry_view[[#This Row],[atmf_cost_final]]/Table_nydc_frldevdb01_flc_fx_carry_view[[#This Row],[atmf_cost_orig]]</f>
        <v>1.0363289029795963</v>
      </c>
    </row>
    <row r="520" spans="1:21" x14ac:dyDescent="0.25">
      <c r="A520" t="s">
        <v>107</v>
      </c>
      <c r="B520" t="s">
        <v>106</v>
      </c>
      <c r="C520" t="s">
        <v>6</v>
      </c>
      <c r="D520" t="s">
        <v>30</v>
      </c>
      <c r="E520">
        <v>7.8270724444655801</v>
      </c>
      <c r="F520">
        <v>8.1760258453786605</v>
      </c>
      <c r="G520">
        <v>7.5981893926033994E-2</v>
      </c>
      <c r="H520">
        <v>7.7544476012034805E-2</v>
      </c>
      <c r="I520">
        <v>7.4377483869699806E-2</v>
      </c>
      <c r="J520">
        <v>7.6668492282157705E-2</v>
      </c>
      <c r="K520">
        <v>1.3356246211331999E-2</v>
      </c>
      <c r="L520">
        <v>1.2718445179038201E-2</v>
      </c>
      <c r="M520">
        <v>3.14035302677289E-2</v>
      </c>
      <c r="N520">
        <v>3.3164655764689396E-2</v>
      </c>
      <c r="O520">
        <v>-8.270360359097572E-3</v>
      </c>
      <c r="P520">
        <v>3.5857771391196502E-2</v>
      </c>
      <c r="Q520">
        <v>8.0310865452156452</v>
      </c>
      <c r="R520">
        <f>Table_nydc_frldevdb01_flc_fx_carry_view[[#This Row],[atmf]]/(Table_nydc_frldevdb01_flc_fx_carry_view[[#This Row],[atmf_cost_orig]]+1)</f>
        <v>7.9270873188269482</v>
      </c>
      <c r="S520">
        <f>Table_nydc_frldevdb01_flc_fx_carry_view[[#This Row],[num_rate]]-Table_nydc_frldevdb01_flc_fx_carry_view[[#This Row],[asset_rate]]</f>
        <v>4.4128131750294078E-2</v>
      </c>
      <c r="T5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1.1329245177145637</v>
      </c>
      <c r="U520" s="95">
        <f>Table_nydc_frldevdb01_flc_fx_carry_view[[#This Row],[atmf_cost_final]]/Table_nydc_frldevdb01_flc_fx_carry_view[[#This Row],[atmf_cost_orig]]</f>
        <v>1.0560804941975035</v>
      </c>
    </row>
    <row r="521" spans="1:21" x14ac:dyDescent="0.25">
      <c r="A521" t="s">
        <v>107</v>
      </c>
      <c r="B521" t="s">
        <v>106</v>
      </c>
      <c r="C521" t="s">
        <v>67</v>
      </c>
      <c r="D521" t="s">
        <v>30</v>
      </c>
      <c r="E521">
        <v>7.8270724444655801</v>
      </c>
      <c r="F521">
        <v>8.54550853055974</v>
      </c>
      <c r="G521">
        <v>8.6944555672694102E-2</v>
      </c>
      <c r="H521">
        <v>8.7878032168892103E-2</v>
      </c>
      <c r="I521">
        <v>8.5010027113243805E-2</v>
      </c>
      <c r="J521">
        <v>8.6939559898831398E-2</v>
      </c>
      <c r="K521">
        <v>1.67283675168651E-2</v>
      </c>
      <c r="L521">
        <v>1.61722405903061E-2</v>
      </c>
      <c r="M521">
        <v>5.0429439782740303E-2</v>
      </c>
      <c r="N521">
        <v>5.2692299569748594E-2</v>
      </c>
      <c r="O521">
        <v>-7.6866912929716867E-3</v>
      </c>
      <c r="P521">
        <v>3.7588722021293756E-2</v>
      </c>
      <c r="Q521">
        <v>8.266904968791378</v>
      </c>
      <c r="R521">
        <f>Table_nydc_frldevdb01_flc_fx_carry_view[[#This Row],[atmf]]/(Table_nydc_frldevdb01_flc_fx_carry_view[[#This Row],[atmf_cost_orig]]+1)</f>
        <v>8.1352523138795529</v>
      </c>
      <c r="S521">
        <f>Table_nydc_frldevdb01_flc_fx_carry_view[[#This Row],[num_rate]]-Table_nydc_frldevdb01_flc_fx_carry_view[[#This Row],[asset_rate]]</f>
        <v>4.5275413314265441E-2</v>
      </c>
      <c r="T5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1.0836467959039309</v>
      </c>
      <c r="U521" s="95">
        <f>Table_nydc_frldevdb01_flc_fx_carry_view[[#This Row],[atmf_cost_final]]/Table_nydc_frldevdb01_flc_fx_carry_view[[#This Row],[atmf_cost_orig]]</f>
        <v>1.0448718010106224</v>
      </c>
    </row>
    <row r="522" spans="1:21" x14ac:dyDescent="0.25">
      <c r="A522" t="s">
        <v>107</v>
      </c>
      <c r="B522" t="s">
        <v>5</v>
      </c>
      <c r="C522" t="s">
        <v>14</v>
      </c>
      <c r="D522" t="s">
        <v>14</v>
      </c>
      <c r="E522">
        <v>3.5676352187037601</v>
      </c>
      <c r="F522">
        <v>3.7532832818131898</v>
      </c>
      <c r="G522">
        <v>0.10973035630049</v>
      </c>
      <c r="H522">
        <v>0.11918700464557801</v>
      </c>
      <c r="I522">
        <v>0.112199361972786</v>
      </c>
      <c r="J522">
        <v>0.14287539351800699</v>
      </c>
      <c r="K522">
        <v>1.1566843902905998E-2</v>
      </c>
      <c r="L522">
        <v>2.3427471047115398E-3</v>
      </c>
      <c r="M522">
        <v>3.33503309481352E-2</v>
      </c>
      <c r="N522">
        <v>5.2033374636825606E-2</v>
      </c>
      <c r="O522">
        <v>1.2893652556191466E-2</v>
      </c>
      <c r="P522">
        <v>0.11856312291386244</v>
      </c>
      <c r="Q522">
        <v>3.6732667237232923</v>
      </c>
      <c r="R522">
        <f>Table_nydc_frldevdb01_flc_fx_carry_view[[#This Row],[atmf]]/(Table_nydc_frldevdb01_flc_fx_carry_view[[#This Row],[atmf_cost_orig]]+1)</f>
        <v>3.6321498812212321</v>
      </c>
      <c r="S522">
        <f>Table_nydc_frldevdb01_flc_fx_carry_view[[#This Row],[num_rate]]-Table_nydc_frldevdb01_flc_fx_carry_view[[#This Row],[asset_rate]]</f>
        <v>0.10566947035767096</v>
      </c>
      <c r="T5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2.2811144712020206</v>
      </c>
      <c r="U522" s="95">
        <f>Table_nydc_frldevdb01_flc_fx_carry_view[[#This Row],[atmf_cost_final]]/Table_nydc_frldevdb01_flc_fx_carry_view[[#This Row],[atmf_cost_orig]]</f>
        <v>1.5602056458673637</v>
      </c>
    </row>
    <row r="523" spans="1:21" x14ac:dyDescent="0.25">
      <c r="A523" t="s">
        <v>107</v>
      </c>
      <c r="B523" t="s">
        <v>5</v>
      </c>
      <c r="C523" t="s">
        <v>8</v>
      </c>
      <c r="D523" t="s">
        <v>14</v>
      </c>
      <c r="E523">
        <v>3.5676352187037601</v>
      </c>
      <c r="F523">
        <v>3.8456602187037601</v>
      </c>
      <c r="G523">
        <v>0.113767812987082</v>
      </c>
      <c r="H523">
        <v>0.124777510214915</v>
      </c>
      <c r="I523">
        <v>0.10464159746973099</v>
      </c>
      <c r="J523">
        <v>0.13343377820989799</v>
      </c>
      <c r="K523">
        <v>1.20803762775087E-2</v>
      </c>
      <c r="L523">
        <v>1.0434678427648199E-2</v>
      </c>
      <c r="M523">
        <v>4.2675070536695295E-2</v>
      </c>
      <c r="N523">
        <v>5.9852801463185598E-2</v>
      </c>
      <c r="O523">
        <v>1.3471454055738527E-2</v>
      </c>
      <c r="P523">
        <v>0.11879223787662685</v>
      </c>
      <c r="Q523">
        <v>3.7314962323458327</v>
      </c>
      <c r="R523">
        <f>Table_nydc_frldevdb01_flc_fx_carry_view[[#This Row],[atmf]]/(Table_nydc_frldevdb01_flc_fx_carry_view[[#This Row],[atmf_cost_orig]]+1)</f>
        <v>3.6882633213089924</v>
      </c>
      <c r="S523">
        <f>Table_nydc_frldevdb01_flc_fx_carry_view[[#This Row],[num_rate]]-Table_nydc_frldevdb01_flc_fx_carry_view[[#This Row],[asset_rate]]</f>
        <v>0.10532078382088832</v>
      </c>
      <c r="T5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1.6152514098322373</v>
      </c>
      <c r="U523" s="95">
        <f>Table_nydc_frldevdb01_flc_fx_carry_view[[#This Row],[atmf_cost_final]]/Table_nydc_frldevdb01_flc_fx_carry_view[[#This Row],[atmf_cost_orig]]</f>
        <v>1.4025237852089683</v>
      </c>
    </row>
    <row r="524" spans="1:21" x14ac:dyDescent="0.25">
      <c r="A524" t="s">
        <v>107</v>
      </c>
      <c r="B524" t="s">
        <v>5</v>
      </c>
      <c r="C524" t="s">
        <v>6</v>
      </c>
      <c r="D524" t="s">
        <v>14</v>
      </c>
      <c r="E524">
        <v>3.5676352187037601</v>
      </c>
      <c r="F524">
        <v>3.9326898017543099</v>
      </c>
      <c r="G524">
        <v>0.11814775504962299</v>
      </c>
      <c r="H524">
        <v>0.130263502837767</v>
      </c>
      <c r="I524">
        <v>0.109786633956253</v>
      </c>
      <c r="J524">
        <v>0.133918012368307</v>
      </c>
      <c r="K524">
        <v>1.27588888448409E-2</v>
      </c>
      <c r="L524">
        <v>1.15741159930656E-2</v>
      </c>
      <c r="M524">
        <v>5.12133609886248E-2</v>
      </c>
      <c r="N524">
        <v>6.65763400567108E-2</v>
      </c>
      <c r="O524">
        <v>1.3967451884815407E-2</v>
      </c>
      <c r="P524">
        <v>0.11809557538470661</v>
      </c>
      <c r="Q524">
        <v>3.7870603933513531</v>
      </c>
      <c r="R524">
        <f>Table_nydc_frldevdb01_flc_fx_carry_view[[#This Row],[atmf]]/(Table_nydc_frldevdb01_flc_fx_carry_view[[#This Row],[atmf_cost_orig]]+1)</f>
        <v>3.7410957163403729</v>
      </c>
      <c r="S524">
        <f>Table_nydc_frldevdb01_flc_fx_carry_view[[#This Row],[num_rate]]-Table_nydc_frldevdb01_flc_fx_carry_view[[#This Row],[asset_rate]]</f>
        <v>0.1041281234998912</v>
      </c>
      <c r="T5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1.4303206102527719</v>
      </c>
      <c r="U524" s="95">
        <f>Table_nydc_frldevdb01_flc_fx_carry_view[[#This Row],[atmf_cost_final]]/Table_nydc_frldevdb01_flc_fx_carry_view[[#This Row],[atmf_cost_orig]]</f>
        <v>1.2999799031252475</v>
      </c>
    </row>
    <row r="525" spans="1:21" x14ac:dyDescent="0.25">
      <c r="A525" t="s">
        <v>107</v>
      </c>
      <c r="B525" t="s">
        <v>5</v>
      </c>
      <c r="C525" t="s">
        <v>67</v>
      </c>
      <c r="D525" t="s">
        <v>14</v>
      </c>
      <c r="E525">
        <v>3.5676352187037601</v>
      </c>
      <c r="F525">
        <v>4.29915423117163</v>
      </c>
      <c r="G525">
        <v>0.12944101538417299</v>
      </c>
      <c r="H525">
        <v>0.14327214016342699</v>
      </c>
      <c r="I525">
        <v>0.12587956899314601</v>
      </c>
      <c r="J525">
        <v>0.14636333951424399</v>
      </c>
      <c r="K525">
        <v>1.29646022903275E-2</v>
      </c>
      <c r="L525">
        <v>1.34812326852802E-2</v>
      </c>
      <c r="M525">
        <v>7.827678790954129E-2</v>
      </c>
      <c r="N525">
        <v>9.5616165397372402E-2</v>
      </c>
      <c r="O525">
        <v>1.5371879024778212E-2</v>
      </c>
      <c r="P525">
        <v>0.12095652808125967</v>
      </c>
      <c r="Q525">
        <v>4.035581578063657</v>
      </c>
      <c r="R525">
        <f>Table_nydc_frldevdb01_flc_fx_carry_view[[#This Row],[atmf]]/(Table_nydc_frldevdb01_flc_fx_carry_view[[#This Row],[atmf_cost_orig]]+1)</f>
        <v>3.9870599825360369</v>
      </c>
      <c r="S525">
        <f>Table_nydc_frldevdb01_flc_fx_carry_view[[#This Row],[num_rate]]-Table_nydc_frldevdb01_flc_fx_carry_view[[#This Row],[asset_rate]]</f>
        <v>0.10558464905648146</v>
      </c>
      <c r="T5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1.2575744010613761</v>
      </c>
      <c r="U525" s="95">
        <f>Table_nydc_frldevdb01_flc_fx_carry_view[[#This Row],[atmf_cost_final]]/Table_nydc_frldevdb01_flc_fx_carry_view[[#This Row],[atmf_cost_orig]]</f>
        <v>1.2215136562306179</v>
      </c>
    </row>
    <row r="526" spans="1:21" x14ac:dyDescent="0.25">
      <c r="A526" t="s">
        <v>107</v>
      </c>
      <c r="B526" t="s">
        <v>4</v>
      </c>
      <c r="C526" t="s">
        <v>14</v>
      </c>
      <c r="D526" t="s">
        <v>14</v>
      </c>
      <c r="E526">
        <v>4.2055433069271002</v>
      </c>
      <c r="F526">
        <v>4.46624746567546</v>
      </c>
      <c r="G526">
        <v>0.10994384034386701</v>
      </c>
      <c r="H526">
        <v>0.118282429416654</v>
      </c>
      <c r="I526">
        <v>0.105927950268128</v>
      </c>
      <c r="J526">
        <v>0.130067569444444</v>
      </c>
      <c r="K526">
        <v>9.5013622376002999E-3</v>
      </c>
      <c r="L526">
        <v>2.2121806133636201E-3</v>
      </c>
      <c r="M526">
        <v>3.3448770052065098E-2</v>
      </c>
      <c r="N526">
        <v>6.1997301337490394E-2</v>
      </c>
      <c r="O526">
        <v>-8.135354547548674E-3</v>
      </c>
      <c r="P526">
        <v>0.11856312291386244</v>
      </c>
      <c r="Q526">
        <v>4.3617938104929763</v>
      </c>
      <c r="R526">
        <f>Table_nydc_frldevdb01_flc_fx_carry_view[[#This Row],[atmf]]/(Table_nydc_frldevdb01_flc_fx_carry_view[[#This Row],[atmf_cost_orig]]+1)</f>
        <v>4.3216921777849233</v>
      </c>
      <c r="S526">
        <f>Table_nydc_frldevdb01_flc_fx_carry_view[[#This Row],[num_rate]]-Table_nydc_frldevdb01_flc_fx_carry_view[[#This Row],[asset_rate]]</f>
        <v>0.12669847746141111</v>
      </c>
      <c r="T5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2.4965174179735294</v>
      </c>
      <c r="U526" s="95">
        <f>Table_nydc_frldevdb01_flc_fx_carry_view[[#This Row],[atmf_cost_final]]/Table_nydc_frldevdb01_flc_fx_carry_view[[#This Row],[atmf_cost_orig]]</f>
        <v>1.8535001807536637</v>
      </c>
    </row>
    <row r="527" spans="1:21" x14ac:dyDescent="0.25">
      <c r="A527" t="s">
        <v>107</v>
      </c>
      <c r="B527" t="s">
        <v>4</v>
      </c>
      <c r="C527" t="s">
        <v>8</v>
      </c>
      <c r="D527" t="s">
        <v>14</v>
      </c>
      <c r="E527">
        <v>4.2055433069271002</v>
      </c>
      <c r="F527">
        <v>4.6049862433199804</v>
      </c>
      <c r="G527">
        <v>0.116007949603653</v>
      </c>
      <c r="H527">
        <v>0.124525756063649</v>
      </c>
      <c r="I527">
        <v>0.10158071851999</v>
      </c>
      <c r="J527">
        <v>0.134133725970908</v>
      </c>
      <c r="K527">
        <v>9.6504498648059701E-3</v>
      </c>
      <c r="L527">
        <v>8.7112454917433399E-3</v>
      </c>
      <c r="M527">
        <v>4.3288634093356204E-2</v>
      </c>
      <c r="N527">
        <v>7.0089861605974302E-2</v>
      </c>
      <c r="O527">
        <v>-8.0882239820774526E-3</v>
      </c>
      <c r="P527">
        <v>0.11879958242151023</v>
      </c>
      <c r="Q527">
        <v>4.4551239627015953</v>
      </c>
      <c r="R527">
        <f>Table_nydc_frldevdb01_flc_fx_carry_view[[#This Row],[atmf]]/(Table_nydc_frldevdb01_flc_fx_carry_view[[#This Row],[atmf_cost_orig]]+1)</f>
        <v>4.413913937940892</v>
      </c>
      <c r="S527">
        <f>Table_nydc_frldevdb01_flc_fx_carry_view[[#This Row],[num_rate]]-Table_nydc_frldevdb01_flc_fx_carry_view[[#This Row],[asset_rate]]</f>
        <v>0.12688780640358768</v>
      </c>
      <c r="T5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1.8246709066459115</v>
      </c>
      <c r="U527" s="95">
        <f>Table_nydc_frldevdb01_flc_fx_carry_view[[#This Row],[atmf_cost_final]]/Table_nydc_frldevdb01_flc_fx_carry_view[[#This Row],[atmf_cost_orig]]</f>
        <v>1.6191285096872914</v>
      </c>
    </row>
    <row r="528" spans="1:21" x14ac:dyDescent="0.25">
      <c r="A528" t="s">
        <v>107</v>
      </c>
      <c r="B528" t="s">
        <v>4</v>
      </c>
      <c r="C528" t="s">
        <v>6</v>
      </c>
      <c r="D528" t="s">
        <v>14</v>
      </c>
      <c r="E528">
        <v>4.2055433069271002</v>
      </c>
      <c r="F528">
        <v>4.7390911945442102</v>
      </c>
      <c r="G528">
        <v>0.122385093478881</v>
      </c>
      <c r="H528">
        <v>0.13059966571384399</v>
      </c>
      <c r="I528">
        <v>0.110014715387988</v>
      </c>
      <c r="J528">
        <v>0.13577422261731201</v>
      </c>
      <c r="K528">
        <v>1.01265168550181E-2</v>
      </c>
      <c r="L528">
        <v>9.3654418813588405E-3</v>
      </c>
      <c r="M528">
        <v>5.25049075006025E-2</v>
      </c>
      <c r="N528">
        <v>7.688050272047571E-2</v>
      </c>
      <c r="O528">
        <v>-8.2813719097305505E-3</v>
      </c>
      <c r="P528">
        <v>0.11809557538470661</v>
      </c>
      <c r="Q528">
        <v>4.5464211816681193</v>
      </c>
      <c r="R528">
        <f>Table_nydc_frldevdb01_flc_fx_carry_view[[#This Row],[atmf]]/(Table_nydc_frldevdb01_flc_fx_carry_view[[#This Row],[atmf_cost_orig]]+1)</f>
        <v>4.5026784775742215</v>
      </c>
      <c r="S528">
        <f>Table_nydc_frldevdb01_flc_fx_carry_view[[#This Row],[num_rate]]-Table_nydc_frldevdb01_flc_fx_carry_view[[#This Row],[asset_rate]]</f>
        <v>0.12637694729443716</v>
      </c>
      <c r="T5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1.5931482958792249</v>
      </c>
      <c r="U528" s="95">
        <f>Table_nydc_frldevdb01_flc_fx_carry_view[[#This Row],[atmf_cost_final]]/Table_nydc_frldevdb01_flc_fx_carry_view[[#This Row],[atmf_cost_orig]]</f>
        <v>1.4642536551386838</v>
      </c>
    </row>
    <row r="529" spans="1:21" x14ac:dyDescent="0.25">
      <c r="A529" t="s">
        <v>107</v>
      </c>
      <c r="B529" t="s">
        <v>4</v>
      </c>
      <c r="C529" t="s">
        <v>67</v>
      </c>
      <c r="D529" t="s">
        <v>14</v>
      </c>
      <c r="E529">
        <v>4.2055433069271002</v>
      </c>
      <c r="F529">
        <v>5.3001550185605497</v>
      </c>
      <c r="G529">
        <v>0.133387519963758</v>
      </c>
      <c r="H529">
        <v>0.14379178594335401</v>
      </c>
      <c r="I529">
        <v>0.130082827215347</v>
      </c>
      <c r="J529">
        <v>0.14749434756289501</v>
      </c>
      <c r="K529">
        <v>9.0420407200682406E-3</v>
      </c>
      <c r="L529">
        <v>1.01113986503553E-2</v>
      </c>
      <c r="M529">
        <v>8.2257194737957187E-2</v>
      </c>
      <c r="N529">
        <v>0.10763452919934301</v>
      </c>
      <c r="O529">
        <v>-7.6892392225241246E-3</v>
      </c>
      <c r="P529">
        <v>0.12095652808125967</v>
      </c>
      <c r="Q529">
        <v>4.9385763877055764</v>
      </c>
      <c r="R529">
        <f>Table_nydc_frldevdb01_flc_fx_carry_view[[#This Row],[atmf]]/(Table_nydc_frldevdb01_flc_fx_carry_view[[#This Row],[atmf_cost_orig]]+1)</f>
        <v>4.8973155774158252</v>
      </c>
      <c r="S529">
        <f>Table_nydc_frldevdb01_flc_fx_carry_view[[#This Row],[num_rate]]-Table_nydc_frldevdb01_flc_fx_carry_view[[#This Row],[asset_rate]]</f>
        <v>0.1286457673037838</v>
      </c>
      <c r="T5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1.3320074492387122</v>
      </c>
      <c r="U529" s="95">
        <f>Table_nydc_frldevdb01_flc_fx_carry_view[[#This Row],[atmf_cost_final]]/Table_nydc_frldevdb01_flc_fx_carry_view[[#This Row],[atmf_cost_orig]]</f>
        <v>1.3085120340199927</v>
      </c>
    </row>
    <row r="530" spans="1:21" x14ac:dyDescent="0.25">
      <c r="A530" t="s">
        <v>107</v>
      </c>
      <c r="B530" t="s">
        <v>17</v>
      </c>
      <c r="C530" t="s">
        <v>14</v>
      </c>
      <c r="D530" t="s">
        <v>14</v>
      </c>
      <c r="E530">
        <v>1.1774365586895901</v>
      </c>
      <c r="F530">
        <v>1.1896249999999999</v>
      </c>
      <c r="G530">
        <v>7.20748066856578E-2</v>
      </c>
      <c r="H530">
        <v>7.2270191849314103E-2</v>
      </c>
      <c r="I530">
        <v>7.9047469878060397E-2</v>
      </c>
      <c r="J530">
        <v>8.49682657891173E-2</v>
      </c>
      <c r="K530">
        <v>1.5550904849776E-2</v>
      </c>
      <c r="L530">
        <v>1.6508143432646301E-3</v>
      </c>
      <c r="M530">
        <v>2.04408157439635E-2</v>
      </c>
      <c r="N530">
        <v>1.0368432529267701E-2</v>
      </c>
      <c r="O530">
        <v>-8.135354547548674E-3</v>
      </c>
      <c r="P530">
        <v>1.2893652556191466E-2</v>
      </c>
      <c r="Q530">
        <v>1.1838361467291758</v>
      </c>
      <c r="R530">
        <f>Table_nydc_frldevdb01_flc_fx_carry_view[[#This Row],[atmf]]/(Table_nydc_frldevdb01_flc_fx_carry_view[[#This Row],[atmf_cost_orig]]+1)</f>
        <v>1.1657951952193237</v>
      </c>
      <c r="S530">
        <f>Table_nydc_frldevdb01_flc_fx_carry_view[[#This Row],[num_rate]]-Table_nydc_frldevdb01_flc_fx_carry_view[[#This Row],[asset_rate]]</f>
        <v>2.102900710374014E-2</v>
      </c>
      <c r="T5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1.7827764911555875</v>
      </c>
      <c r="U530" s="95">
        <f>Table_nydc_frldevdb01_flc_fx_carry_view[[#This Row],[atmf_cost_final]]/Table_nydc_frldevdb01_flc_fx_carry_view[[#This Row],[atmf_cost_orig]]</f>
        <v>0.50724162181881927</v>
      </c>
    </row>
    <row r="531" spans="1:21" x14ac:dyDescent="0.25">
      <c r="A531" t="s">
        <v>107</v>
      </c>
      <c r="B531" t="s">
        <v>17</v>
      </c>
      <c r="C531" t="s">
        <v>8</v>
      </c>
      <c r="D531" t="s">
        <v>14</v>
      </c>
      <c r="E531">
        <v>1.1774365586895901</v>
      </c>
      <c r="F531">
        <v>1.19656383143836</v>
      </c>
      <c r="G531">
        <v>7.4130818800047696E-2</v>
      </c>
      <c r="H531">
        <v>7.4155936065192204E-2</v>
      </c>
      <c r="I531">
        <v>7.0475707790053493E-2</v>
      </c>
      <c r="J531">
        <v>7.1807401175674093E-2</v>
      </c>
      <c r="K531">
        <v>1.8330139541104701E-2</v>
      </c>
      <c r="L531">
        <v>1.1631164921837401E-2</v>
      </c>
      <c r="M531">
        <v>2.5786744937452099E-2</v>
      </c>
      <c r="N531">
        <v>2.0639223508149E-2</v>
      </c>
      <c r="O531">
        <v>-8.0882239820774526E-3</v>
      </c>
      <c r="P531">
        <v>1.3477290743069855E-2</v>
      </c>
      <c r="Q531">
        <v>1.1877075648013793</v>
      </c>
      <c r="R531">
        <f>Table_nydc_frldevdb01_flc_fx_carry_view[[#This Row],[atmf]]/(Table_nydc_frldevdb01_flc_fx_carry_view[[#This Row],[atmf_cost_orig]]+1)</f>
        <v>1.1664840059044839</v>
      </c>
      <c r="S531">
        <f>Table_nydc_frldevdb01_flc_fx_carry_view[[#This Row],[num_rate]]-Table_nydc_frldevdb01_flc_fx_carry_view[[#This Row],[asset_rate]]</f>
        <v>2.1565514725147308E-2</v>
      </c>
      <c r="T5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1.2080642742237879</v>
      </c>
      <c r="U531" s="95">
        <f>Table_nydc_frldevdb01_flc_fx_carry_view[[#This Row],[atmf_cost_final]]/Table_nydc_frldevdb01_flc_fx_carry_view[[#This Row],[atmf_cost_orig]]</f>
        <v>0.8003811089073537</v>
      </c>
    </row>
    <row r="532" spans="1:21" x14ac:dyDescent="0.25">
      <c r="A532" t="s">
        <v>107</v>
      </c>
      <c r="B532" t="s">
        <v>17</v>
      </c>
      <c r="C532" t="s">
        <v>6</v>
      </c>
      <c r="D532" t="s">
        <v>14</v>
      </c>
      <c r="E532">
        <v>1.1774365586895901</v>
      </c>
      <c r="F532">
        <v>1.2038706356089399</v>
      </c>
      <c r="G532">
        <v>7.6274944873693407E-2</v>
      </c>
      <c r="H532">
        <v>7.6039546519346995E-2</v>
      </c>
      <c r="I532">
        <v>7.2091131425608093E-2</v>
      </c>
      <c r="J532">
        <v>7.2905164447864296E-2</v>
      </c>
      <c r="K532">
        <v>2.0546447092026601E-2</v>
      </c>
      <c r="L532">
        <v>1.5533466369469999E-2</v>
      </c>
      <c r="M532">
        <v>3.0584493133036701E-2</v>
      </c>
      <c r="N532">
        <v>2.72543211147218E-2</v>
      </c>
      <c r="O532">
        <v>-8.2813719097305505E-3</v>
      </c>
      <c r="P532">
        <v>1.3967451884815407E-2</v>
      </c>
      <c r="Q532">
        <v>1.1919062260354296</v>
      </c>
      <c r="R532">
        <f>Table_nydc_frldevdb01_flc_fx_carry_view[[#This Row],[atmf]]/(Table_nydc_frldevdb01_flc_fx_carry_view[[#This Row],[atmf_cost_orig]]+1)</f>
        <v>1.1681435570111318</v>
      </c>
      <c r="S532">
        <f>Table_nydc_frldevdb01_flc_fx_carry_view[[#This Row],[num_rate]]-Table_nydc_frldevdb01_flc_fx_carry_view[[#This Row],[asset_rate]]</f>
        <v>2.2248823794545958E-2</v>
      </c>
      <c r="T5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1.1676430549697263</v>
      </c>
      <c r="U532" s="95">
        <f>Table_nydc_frldevdb01_flc_fx_carry_view[[#This Row],[atmf_cost_final]]/Table_nydc_frldevdb01_flc_fx_carry_view[[#This Row],[atmf_cost_orig]]</f>
        <v>0.8911156708130068</v>
      </c>
    </row>
    <row r="533" spans="1:21" x14ac:dyDescent="0.25">
      <c r="A533" t="s">
        <v>107</v>
      </c>
      <c r="B533" t="s">
        <v>17</v>
      </c>
      <c r="C533" t="s">
        <v>67</v>
      </c>
      <c r="D533" t="s">
        <v>14</v>
      </c>
      <c r="E533">
        <v>1.1774365586895901</v>
      </c>
      <c r="F533">
        <v>1.2325394520397599</v>
      </c>
      <c r="G533">
        <v>8.2290420804948805E-2</v>
      </c>
      <c r="H533">
        <v>8.1021953744591105E-2</v>
      </c>
      <c r="I533">
        <v>8.0231079492504895E-2</v>
      </c>
      <c r="J533">
        <v>7.9496036050682298E-2</v>
      </c>
      <c r="K533">
        <v>2.6880227434936E-2</v>
      </c>
      <c r="L533">
        <v>2.44712021192675E-2</v>
      </c>
      <c r="M533">
        <v>4.6403717847741797E-2</v>
      </c>
      <c r="N533">
        <v>4.5907937827194996E-2</v>
      </c>
      <c r="O533">
        <v>-7.6892392225241246E-3</v>
      </c>
      <c r="P533">
        <v>1.5371879024778212E-2</v>
      </c>
      <c r="Q533">
        <v>1.208936786283074</v>
      </c>
      <c r="R533">
        <f>Table_nydc_frldevdb01_flc_fx_carry_view[[#This Row],[atmf]]/(Table_nydc_frldevdb01_flc_fx_carry_view[[#This Row],[atmf_cost_orig]]+1)</f>
        <v>1.1778813769649679</v>
      </c>
      <c r="S533">
        <f>Table_nydc_frldevdb01_flc_fx_carry_view[[#This Row],[num_rate]]-Table_nydc_frldevdb01_flc_fx_carry_view[[#This Row],[asset_rate]]</f>
        <v>2.3061118247302337E-2</v>
      </c>
      <c r="T5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1.0979970924597975</v>
      </c>
      <c r="U533" s="95">
        <f>Table_nydc_frldevdb01_flc_fx_carry_view[[#This Row],[atmf_cost_final]]/Table_nydc_frldevdb01_flc_fx_carry_view[[#This Row],[atmf_cost_orig]]</f>
        <v>0.98931594183523097</v>
      </c>
    </row>
    <row r="534" spans="1:21" x14ac:dyDescent="0.25">
      <c r="A534" t="s">
        <v>107</v>
      </c>
      <c r="B534" t="s">
        <v>21</v>
      </c>
      <c r="C534" t="s">
        <v>14</v>
      </c>
      <c r="D534" t="s">
        <v>14</v>
      </c>
      <c r="E534">
        <v>1.3274731401225699</v>
      </c>
      <c r="F534">
        <v>1.3348169999999999</v>
      </c>
      <c r="G534">
        <v>8.3434756258550999E-2</v>
      </c>
      <c r="H534">
        <v>8.3005409423206694E-2</v>
      </c>
      <c r="I534">
        <v>9.2749233603982906E-2</v>
      </c>
      <c r="J534">
        <v>9.6344867131283596E-2</v>
      </c>
      <c r="K534">
        <v>2.0771896531330703E-2</v>
      </c>
      <c r="L534">
        <v>1.93675439698317E-3</v>
      </c>
      <c r="M534">
        <v>2.3361884433468698E-2</v>
      </c>
      <c r="N534">
        <v>5.8833564462434599E-3</v>
      </c>
      <c r="O534">
        <v>1.5319684741742219E-3</v>
      </c>
      <c r="P534">
        <v>1.2893652556191466E-2</v>
      </c>
      <c r="Q534">
        <v>1.3313687709898518</v>
      </c>
      <c r="R534">
        <f>Table_nydc_frldevdb01_flc_fx_carry_view[[#This Row],[atmf]]/(Table_nydc_frldevdb01_flc_fx_carry_view[[#This Row],[atmf_cost_orig]]+1)</f>
        <v>1.3043450418704545</v>
      </c>
      <c r="S534">
        <f>Table_nydc_frldevdb01_flc_fx_carry_view[[#This Row],[num_rate]]-Table_nydc_frldevdb01_flc_fx_carry_view[[#This Row],[asset_rate]]</f>
        <v>1.1361684082017244E-2</v>
      </c>
      <c r="T5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1.5237916926184989</v>
      </c>
      <c r="U534" s="95">
        <f>Table_nydc_frldevdb01_flc_fx_carry_view[[#This Row],[atmf_cost_final]]/Table_nydc_frldevdb01_flc_fx_carry_view[[#This Row],[atmf_cost_orig]]</f>
        <v>0.25183569685906187</v>
      </c>
    </row>
    <row r="535" spans="1:21" x14ac:dyDescent="0.25">
      <c r="A535" t="s">
        <v>107</v>
      </c>
      <c r="B535" t="s">
        <v>21</v>
      </c>
      <c r="C535" t="s">
        <v>8</v>
      </c>
      <c r="D535" t="s">
        <v>14</v>
      </c>
      <c r="E535">
        <v>1.3274731401225699</v>
      </c>
      <c r="F535">
        <v>1.3385532693422699</v>
      </c>
      <c r="G535">
        <v>8.5714820256963198E-2</v>
      </c>
      <c r="H535">
        <v>8.5013601965038404E-2</v>
      </c>
      <c r="I535">
        <v>8.0284293478121604E-2</v>
      </c>
      <c r="J535">
        <v>7.9883824335458306E-2</v>
      </c>
      <c r="K535">
        <v>2.5499771341165899E-2</v>
      </c>
      <c r="L535">
        <v>1.4589855083879499E-2</v>
      </c>
      <c r="M535">
        <v>2.93279149107049E-2</v>
      </c>
      <c r="N535">
        <v>1.8847578188748298E-2</v>
      </c>
      <c r="O535">
        <v>2.2378466285086895E-3</v>
      </c>
      <c r="P535">
        <v>1.3477290743069855E-2</v>
      </c>
      <c r="Q535">
        <v>1.3334486365190688</v>
      </c>
      <c r="R535">
        <f>Table_nydc_frldevdb01_flc_fx_carry_view[[#This Row],[atmf]]/(Table_nydc_frldevdb01_flc_fx_carry_view[[#This Row],[atmf_cost_orig]]+1)</f>
        <v>1.3004148143192937</v>
      </c>
      <c r="S535">
        <f>Table_nydc_frldevdb01_flc_fx_carry_view[[#This Row],[num_rate]]-Table_nydc_frldevdb01_flc_fx_carry_view[[#This Row],[asset_rate]]</f>
        <v>1.1239444114561166E-2</v>
      </c>
      <c r="T5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1.1122161506031314</v>
      </c>
      <c r="U535" s="95">
        <f>Table_nydc_frldevdb01_flc_fx_carry_view[[#This Row],[atmf_cost_final]]/Table_nydc_frldevdb01_flc_fx_carry_view[[#This Row],[atmf_cost_orig]]</f>
        <v>0.64264978421186014</v>
      </c>
    </row>
    <row r="536" spans="1:21" x14ac:dyDescent="0.25">
      <c r="A536" t="s">
        <v>107</v>
      </c>
      <c r="B536" t="s">
        <v>21</v>
      </c>
      <c r="C536" t="s">
        <v>6</v>
      </c>
      <c r="D536" t="s">
        <v>14</v>
      </c>
      <c r="E536">
        <v>1.3274731401225699</v>
      </c>
      <c r="F536">
        <v>1.34230343451217</v>
      </c>
      <c r="G536">
        <v>8.7997448001570097E-2</v>
      </c>
      <c r="H536">
        <v>8.69946524433928E-2</v>
      </c>
      <c r="I536">
        <v>8.34749142799526E-2</v>
      </c>
      <c r="J536">
        <v>8.2678682993019698E-2</v>
      </c>
      <c r="K536">
        <v>2.9571817215198897E-2</v>
      </c>
      <c r="L536">
        <v>2.0806154139407403E-2</v>
      </c>
      <c r="M536">
        <v>3.45986175151402E-2</v>
      </c>
      <c r="N536">
        <v>2.6259998523494799E-2</v>
      </c>
      <c r="O536">
        <v>2.7035440444198588E-3</v>
      </c>
      <c r="P536">
        <v>1.3967451884815407E-2</v>
      </c>
      <c r="Q536">
        <v>1.335589691848587</v>
      </c>
      <c r="R536">
        <f>Table_nydc_frldevdb01_flc_fx_carry_view[[#This Row],[atmf]]/(Table_nydc_frldevdb01_flc_fx_carry_view[[#This Row],[atmf_cost_orig]]+1)</f>
        <v>1.2974146802322852</v>
      </c>
      <c r="S536">
        <f>Table_nydc_frldevdb01_flc_fx_carry_view[[#This Row],[num_rate]]-Table_nydc_frldevdb01_flc_fx_carry_view[[#This Row],[asset_rate]]</f>
        <v>1.1263907840395548E-2</v>
      </c>
      <c r="T5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1.0849534611810778</v>
      </c>
      <c r="U536" s="95">
        <f>Table_nydc_frldevdb01_flc_fx_carry_view[[#This Row],[atmf_cost_final]]/Table_nydc_frldevdb01_flc_fx_carry_view[[#This Row],[atmf_cost_orig]]</f>
        <v>0.75898982125524361</v>
      </c>
    </row>
    <row r="537" spans="1:21" x14ac:dyDescent="0.25">
      <c r="A537" t="s">
        <v>107</v>
      </c>
      <c r="B537" t="s">
        <v>21</v>
      </c>
      <c r="C537" t="s">
        <v>67</v>
      </c>
      <c r="D537" t="s">
        <v>14</v>
      </c>
      <c r="E537">
        <v>1.3274731401225699</v>
      </c>
      <c r="F537">
        <v>1.35605689253204</v>
      </c>
      <c r="G537">
        <v>9.2998331169142204E-2</v>
      </c>
      <c r="H537">
        <v>9.1500404719552494E-2</v>
      </c>
      <c r="I537">
        <v>9.1161260930513605E-2</v>
      </c>
      <c r="J537">
        <v>8.9579175606547795E-2</v>
      </c>
      <c r="K537">
        <v>4.1642028895865102E-2</v>
      </c>
      <c r="L537">
        <v>3.64582937601848E-2</v>
      </c>
      <c r="M537">
        <v>5.1127036590490699E-2</v>
      </c>
      <c r="N537">
        <v>4.6287277868979605E-2</v>
      </c>
      <c r="O537">
        <v>4.4677199261344835E-3</v>
      </c>
      <c r="P537">
        <v>1.5371879024778212E-2</v>
      </c>
      <c r="Q537">
        <v>1.3433155343523975</v>
      </c>
      <c r="R537">
        <f>Table_nydc_frldevdb01_flc_fx_carry_view[[#This Row],[atmf]]/(Table_nydc_frldevdb01_flc_fx_carry_view[[#This Row],[atmf_cost_orig]]+1)</f>
        <v>1.2900980046433217</v>
      </c>
      <c r="S537">
        <f>Table_nydc_frldevdb01_flc_fx_carry_view[[#This Row],[num_rate]]-Table_nydc_frldevdb01_flc_fx_carry_view[[#This Row],[asset_rate]]</f>
        <v>1.0904159098643729E-2</v>
      </c>
      <c r="T5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1.0362652751841321</v>
      </c>
      <c r="U537" s="95">
        <f>Table_nydc_frldevdb01_flc_fx_carry_view[[#This Row],[atmf_cost_final]]/Table_nydc_frldevdb01_flc_fx_carry_view[[#This Row],[atmf_cost_orig]]</f>
        <v>0.90533856361995257</v>
      </c>
    </row>
    <row r="538" spans="1:21" x14ac:dyDescent="0.25">
      <c r="A538" t="s">
        <v>107</v>
      </c>
      <c r="B538" t="s">
        <v>20</v>
      </c>
      <c r="C538" t="s">
        <v>14</v>
      </c>
      <c r="D538" t="s">
        <v>14</v>
      </c>
      <c r="E538">
        <v>3.1362282407236899</v>
      </c>
      <c r="F538">
        <v>3.2069380000000001</v>
      </c>
      <c r="G538">
        <v>0.111596488401021</v>
      </c>
      <c r="H538">
        <v>0.117181917302684</v>
      </c>
      <c r="I538">
        <v>0.11502246843897899</v>
      </c>
      <c r="J538">
        <v>0.14820138461917101</v>
      </c>
      <c r="K538">
        <v>2.11560205236993E-2</v>
      </c>
      <c r="L538">
        <v>2.4013844946896203E-3</v>
      </c>
      <c r="M538">
        <v>3.2788337209384601E-2</v>
      </c>
      <c r="N538">
        <v>2.2546397445601898E-2</v>
      </c>
      <c r="O538">
        <v>1.2893652556191466E-2</v>
      </c>
      <c r="P538">
        <v>5.9499338956847871E-2</v>
      </c>
      <c r="Q538">
        <v>3.1700628253025624</v>
      </c>
      <c r="R538">
        <f>Table_nydc_frldevdb01_flc_fx_carry_view[[#This Row],[atmf]]/(Table_nydc_frldevdb01_flc_fx_carry_view[[#This Row],[atmf_cost_orig]]+1)</f>
        <v>3.1051260790426936</v>
      </c>
      <c r="S538">
        <f>Table_nydc_frldevdb01_flc_fx_carry_view[[#This Row],[num_rate]]-Table_nydc_frldevdb01_flc_fx_carry_view[[#This Row],[asset_rate]]</f>
        <v>4.6605686400656404E-2</v>
      </c>
      <c r="T5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1.7318143492175275</v>
      </c>
      <c r="U538" s="95">
        <f>Table_nydc_frldevdb01_flc_fx_carry_view[[#This Row],[atmf_cost_final]]/Table_nydc_frldevdb01_flc_fx_carry_view[[#This Row],[atmf_cost_orig]]</f>
        <v>0.68763467026771707</v>
      </c>
    </row>
    <row r="539" spans="1:21" x14ac:dyDescent="0.25">
      <c r="A539" t="s">
        <v>107</v>
      </c>
      <c r="B539" t="s">
        <v>20</v>
      </c>
      <c r="C539" t="s">
        <v>8</v>
      </c>
      <c r="D539" t="s">
        <v>14</v>
      </c>
      <c r="E539">
        <v>3.1362282407236899</v>
      </c>
      <c r="F539">
        <v>3.2448269433388202</v>
      </c>
      <c r="G539">
        <v>0.117444044384834</v>
      </c>
      <c r="H539">
        <v>0.12436072062887001</v>
      </c>
      <c r="I539">
        <v>0.105902873825632</v>
      </c>
      <c r="J539">
        <v>0.116756268636036</v>
      </c>
      <c r="K539">
        <v>2.5115679402462E-2</v>
      </c>
      <c r="L539">
        <v>1.5907359386763301E-2</v>
      </c>
      <c r="M539">
        <v>4.2527439248836896E-2</v>
      </c>
      <c r="N539">
        <v>3.6873197377530399E-2</v>
      </c>
      <c r="O539">
        <v>1.3477290743069855E-2</v>
      </c>
      <c r="P539">
        <v>6.0458293590036523E-2</v>
      </c>
      <c r="Q539">
        <v>3.1892956926591607</v>
      </c>
      <c r="R539">
        <f>Table_nydc_frldevdb01_flc_fx_carry_view[[#This Row],[atmf]]/(Table_nydc_frldevdb01_flc_fx_carry_view[[#This Row],[atmf_cost_orig]]+1)</f>
        <v>3.1124619086062491</v>
      </c>
      <c r="S539">
        <f>Table_nydc_frldevdb01_flc_fx_carry_view[[#This Row],[num_rate]]-Table_nydc_frldevdb01_flc_fx_carry_view[[#This Row],[asset_rate]]</f>
        <v>4.6981002846966671E-2</v>
      </c>
      <c r="T5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1.2041194098557566</v>
      </c>
      <c r="U539" s="95">
        <f>Table_nydc_frldevdb01_flc_fx_carry_view[[#This Row],[atmf_cost_final]]/Table_nydc_frldevdb01_flc_fx_carry_view[[#This Row],[atmf_cost_orig]]</f>
        <v>0.86704485454150315</v>
      </c>
    </row>
    <row r="540" spans="1:21" x14ac:dyDescent="0.25">
      <c r="A540" t="s">
        <v>107</v>
      </c>
      <c r="B540" t="s">
        <v>20</v>
      </c>
      <c r="C540" t="s">
        <v>6</v>
      </c>
      <c r="D540" t="s">
        <v>14</v>
      </c>
      <c r="E540">
        <v>3.1362282407236899</v>
      </c>
      <c r="F540">
        <v>3.2822969999999998</v>
      </c>
      <c r="G540">
        <v>0.12347899468592401</v>
      </c>
      <c r="H540">
        <v>0.13141595262668801</v>
      </c>
      <c r="I540">
        <v>0.11160045807613</v>
      </c>
      <c r="J540">
        <v>0.12312577251114699</v>
      </c>
      <c r="K540">
        <v>2.87058708861328E-2</v>
      </c>
      <c r="L540">
        <v>2.10877605899863E-2</v>
      </c>
      <c r="M540">
        <v>5.1656960849768806E-2</v>
      </c>
      <c r="N540">
        <v>4.7612028880876602E-2</v>
      </c>
      <c r="O540">
        <v>1.3967451884815407E-2</v>
      </c>
      <c r="P540">
        <v>6.1361705810741629E-2</v>
      </c>
      <c r="Q540">
        <v>3.2086548733397207</v>
      </c>
      <c r="R540">
        <f>Table_nydc_frldevdb01_flc_fx_carry_view[[#This Row],[atmf]]/(Table_nydc_frldevdb01_flc_fx_carry_view[[#This Row],[atmf_cost_orig]]+1)</f>
        <v>3.1210719105094977</v>
      </c>
      <c r="S540">
        <f>Table_nydc_frldevdb01_flc_fx_carry_view[[#This Row],[num_rate]]-Table_nydc_frldevdb01_flc_fx_carry_view[[#This Row],[asset_rate]]</f>
        <v>4.7394253925926222E-2</v>
      </c>
      <c r="T5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1.1556866507392758</v>
      </c>
      <c r="U540" s="95">
        <f>Table_nydc_frldevdb01_flc_fx_carry_view[[#This Row],[atmf_cost_final]]/Table_nydc_frldevdb01_flc_fx_carry_view[[#This Row],[atmf_cost_orig]]</f>
        <v>0.92169628444352614</v>
      </c>
    </row>
    <row r="541" spans="1:21" x14ac:dyDescent="0.25">
      <c r="A541" t="s">
        <v>107</v>
      </c>
      <c r="B541" t="s">
        <v>20</v>
      </c>
      <c r="C541" t="s">
        <v>67</v>
      </c>
      <c r="D541" t="s">
        <v>14</v>
      </c>
      <c r="E541">
        <v>3.1362282407236899</v>
      </c>
      <c r="F541">
        <v>3.4645686839206</v>
      </c>
      <c r="G541">
        <v>0.130213913531667</v>
      </c>
      <c r="H541">
        <v>0.14249259121053701</v>
      </c>
      <c r="I541">
        <v>0.129386226618246</v>
      </c>
      <c r="J541">
        <v>0.143435124052612</v>
      </c>
      <c r="K541">
        <v>3.1461616493318502E-2</v>
      </c>
      <c r="L541">
        <v>3.1491489234563505E-2</v>
      </c>
      <c r="M541">
        <v>7.7848694689101397E-2</v>
      </c>
      <c r="N541">
        <v>8.3562374746901411E-2</v>
      </c>
      <c r="O541">
        <v>1.5371879024778212E-2</v>
      </c>
      <c r="P541">
        <v>6.9421621971629599E-2</v>
      </c>
      <c r="Q541">
        <v>3.310981907282657</v>
      </c>
      <c r="R541">
        <f>Table_nydc_frldevdb01_flc_fx_carry_view[[#This Row],[atmf]]/(Table_nydc_frldevdb01_flc_fx_carry_view[[#This Row],[atmf_cost_orig]]+1)</f>
        <v>3.214336762656592</v>
      </c>
      <c r="S541">
        <f>Table_nydc_frldevdb01_flc_fx_carry_view[[#This Row],[num_rate]]-Table_nydc_frldevdb01_flc_fx_carry_view[[#This Row],[asset_rate]]</f>
        <v>5.4049742946851387E-2</v>
      </c>
      <c r="T5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1.1225299703629907</v>
      </c>
      <c r="U541" s="95">
        <f>Table_nydc_frldevdb01_flc_fx_carry_view[[#This Row],[atmf_cost_final]]/Table_nydc_frldevdb01_flc_fx_carry_view[[#This Row],[atmf_cost_orig]]</f>
        <v>1.0733946802912793</v>
      </c>
    </row>
    <row r="542" spans="1:21" x14ac:dyDescent="0.25">
      <c r="A542" t="s">
        <v>107</v>
      </c>
      <c r="B542" t="s">
        <v>7</v>
      </c>
      <c r="C542" t="s">
        <v>14</v>
      </c>
      <c r="D542" t="s">
        <v>14</v>
      </c>
      <c r="E542">
        <v>65.078523007433105</v>
      </c>
      <c r="F542">
        <v>66.47</v>
      </c>
      <c r="G542">
        <v>5.9488621689340597E-2</v>
      </c>
      <c r="H542">
        <v>6.3786080373669604E-2</v>
      </c>
      <c r="I542">
        <v>6.5239737111996807E-2</v>
      </c>
      <c r="J542">
        <v>8.9178526771310496E-2</v>
      </c>
      <c r="K542">
        <v>8.1211986952449203E-3</v>
      </c>
      <c r="L542">
        <v>1.3620895422018699E-3</v>
      </c>
      <c r="M542">
        <v>1.7851383706901099E-2</v>
      </c>
      <c r="N542">
        <v>2.1378066929080401E-2</v>
      </c>
      <c r="O542">
        <v>1.2893652556191466E-2</v>
      </c>
      <c r="P542">
        <v>5.9223267421679923E-2</v>
      </c>
      <c r="Q542">
        <v>65.829467105841417</v>
      </c>
      <c r="R542">
        <f>Table_nydc_frldevdb01_flc_fx_carry_view[[#This Row],[atmf]]/(Table_nydc_frldevdb01_flc_fx_carry_view[[#This Row],[atmf_cost_orig]]+1)</f>
        <v>65.304229147799234</v>
      </c>
      <c r="S542">
        <f>Table_nydc_frldevdb01_flc_fx_carry_view[[#This Row],[num_rate]]-Table_nydc_frldevdb01_flc_fx_carry_view[[#This Row],[asset_rate]]</f>
        <v>4.6329614865488457E-2</v>
      </c>
      <c r="T5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2.0571014182053671</v>
      </c>
      <c r="U542" s="95">
        <f>Table_nydc_frldevdb01_flc_fx_carry_view[[#This Row],[atmf_cost_final]]/Table_nydc_frldevdb01_flc_fx_carry_view[[#This Row],[atmf_cost_orig]]</f>
        <v>1.197557975341482</v>
      </c>
    </row>
    <row r="543" spans="1:21" x14ac:dyDescent="0.25">
      <c r="A543" t="s">
        <v>107</v>
      </c>
      <c r="B543" t="s">
        <v>7</v>
      </c>
      <c r="C543" t="s">
        <v>8</v>
      </c>
      <c r="D543" t="s">
        <v>14</v>
      </c>
      <c r="E543">
        <v>65.078523007433105</v>
      </c>
      <c r="F543">
        <v>67.099365590353003</v>
      </c>
      <c r="G543">
        <v>6.2945436877922603E-2</v>
      </c>
      <c r="H543">
        <v>6.7798274545803699E-2</v>
      </c>
      <c r="I543">
        <v>5.5577371206178602E-2</v>
      </c>
      <c r="J543">
        <v>6.6711417855733299E-2</v>
      </c>
      <c r="K543">
        <v>9.5517956114172294E-3</v>
      </c>
      <c r="L543">
        <v>6.32142024412844E-3</v>
      </c>
      <c r="M543">
        <v>2.3192750308441999E-2</v>
      </c>
      <c r="N543">
        <v>2.53679268560267E-2</v>
      </c>
      <c r="O543">
        <v>1.3471454055738527E-2</v>
      </c>
      <c r="P543">
        <v>5.7174143260192593E-2</v>
      </c>
      <c r="Q543">
        <v>66.196383718936119</v>
      </c>
      <c r="R543">
        <f>Table_nydc_frldevdb01_flc_fx_carry_view[[#This Row],[atmf]]/(Table_nydc_frldevdb01_flc_fx_carry_view[[#This Row],[atmf_cost_orig]]+1)</f>
        <v>65.578421631824369</v>
      </c>
      <c r="S543">
        <f>Table_nydc_frldevdb01_flc_fx_carry_view[[#This Row],[num_rate]]-Table_nydc_frldevdb01_flc_fx_carry_view[[#This Row],[asset_rate]]</f>
        <v>4.3702689204454068E-2</v>
      </c>
      <c r="T5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1.3962737238657126</v>
      </c>
      <c r="U543" s="95">
        <f>Table_nydc_frldevdb01_flc_fx_carry_view[[#This Row],[atmf_cost_final]]/Table_nydc_frldevdb01_flc_fx_carry_view[[#This Row],[atmf_cost_orig]]</f>
        <v>1.0937869169743508</v>
      </c>
    </row>
    <row r="544" spans="1:21" x14ac:dyDescent="0.25">
      <c r="A544" t="s">
        <v>107</v>
      </c>
      <c r="B544" t="s">
        <v>7</v>
      </c>
      <c r="C544" t="s">
        <v>6</v>
      </c>
      <c r="D544" t="s">
        <v>14</v>
      </c>
      <c r="E544">
        <v>65.078523007433105</v>
      </c>
      <c r="F544">
        <v>67.683613607885306</v>
      </c>
      <c r="G544">
        <v>6.5461540204849497E-2</v>
      </c>
      <c r="H544">
        <v>7.0637915157692605E-2</v>
      </c>
      <c r="I544">
        <v>5.9512605397289697E-2</v>
      </c>
      <c r="J544">
        <v>6.8595021405828502E-2</v>
      </c>
      <c r="K544">
        <v>1.06802208412623E-2</v>
      </c>
      <c r="L544">
        <v>8.0728656100252302E-3</v>
      </c>
      <c r="M544">
        <v>2.7781735109673002E-2</v>
      </c>
      <c r="N544">
        <v>2.9622725434064502E-2</v>
      </c>
      <c r="O544">
        <v>1.3967451884815407E-2</v>
      </c>
      <c r="P544">
        <v>5.6010916430749846E-2</v>
      </c>
      <c r="Q544">
        <v>66.545583364477963</v>
      </c>
      <c r="R544">
        <f>Table_nydc_frldevdb01_flc_fx_carry_view[[#This Row],[atmf]]/(Table_nydc_frldevdb01_flc_fx_carry_view[[#This Row],[atmf_cost_orig]]+1)</f>
        <v>65.854073190610748</v>
      </c>
      <c r="S544">
        <f>Table_nydc_frldevdb01_flc_fx_carry_view[[#This Row],[num_rate]]-Table_nydc_frldevdb01_flc_fx_carry_view[[#This Row],[asset_rate]]</f>
        <v>4.2043464545934439E-2</v>
      </c>
      <c r="T5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1.2601141329247898</v>
      </c>
      <c r="U544" s="95">
        <f>Table_nydc_frldevdb01_flc_fx_carry_view[[#This Row],[atmf_cost_final]]/Table_nydc_frldevdb01_flc_fx_carry_view[[#This Row],[atmf_cost_orig]]</f>
        <v>1.066266211132022</v>
      </c>
    </row>
    <row r="545" spans="1:21" x14ac:dyDescent="0.25">
      <c r="A545" t="s">
        <v>107</v>
      </c>
      <c r="B545" t="s">
        <v>7</v>
      </c>
      <c r="C545" t="s">
        <v>67</v>
      </c>
      <c r="D545" t="s">
        <v>14</v>
      </c>
      <c r="E545">
        <v>65.078523007433105</v>
      </c>
      <c r="F545">
        <v>70.522488040410295</v>
      </c>
      <c r="G545">
        <v>7.3744244842317896E-2</v>
      </c>
      <c r="H545">
        <v>7.6477418472831002E-2</v>
      </c>
      <c r="I545">
        <v>7.0329774049133598E-2</v>
      </c>
      <c r="J545">
        <v>7.7305062362639398E-2</v>
      </c>
      <c r="K545">
        <v>1.2294617938300599E-2</v>
      </c>
      <c r="L545">
        <v>1.1771374813129599E-2</v>
      </c>
      <c r="M545">
        <v>4.1830660139645696E-2</v>
      </c>
      <c r="N545">
        <v>4.8272174791140494E-2</v>
      </c>
      <c r="O545">
        <v>1.5371879024778212E-2</v>
      </c>
      <c r="P545">
        <v>5.9155744071506922E-2</v>
      </c>
      <c r="Q545">
        <v>68.499290116759511</v>
      </c>
      <c r="R545">
        <f>Table_nydc_frldevdb01_flc_fx_carry_view[[#This Row],[atmf]]/(Table_nydc_frldevdb01_flc_fx_carry_view[[#This Row],[atmf_cost_orig]]+1)</f>
        <v>67.690931682657094</v>
      </c>
      <c r="S545">
        <f>Table_nydc_frldevdb01_flc_fx_carry_view[[#This Row],[num_rate]]-Table_nydc_frldevdb01_flc_fx_carry_view[[#This Row],[asset_rate]]</f>
        <v>4.3783865046728709E-2</v>
      </c>
      <c r="T5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1.2358053841197658</v>
      </c>
      <c r="U545" s="95">
        <f>Table_nydc_frldevdb01_flc_fx_carry_view[[#This Row],[atmf_cost_final]]/Table_nydc_frldevdb01_flc_fx_carry_view[[#This Row],[atmf_cost_orig]]</f>
        <v>1.1539902700552829</v>
      </c>
    </row>
    <row r="546" spans="1:21" x14ac:dyDescent="0.25">
      <c r="A546" t="s">
        <v>107</v>
      </c>
      <c r="B546" t="s">
        <v>19</v>
      </c>
      <c r="C546" t="s">
        <v>14</v>
      </c>
      <c r="D546" t="s">
        <v>14</v>
      </c>
      <c r="E546">
        <v>13.5869406369495</v>
      </c>
      <c r="F546">
        <v>13.975300000000001</v>
      </c>
      <c r="G546">
        <v>0.16054745873242701</v>
      </c>
      <c r="H546">
        <v>0.16527875113785201</v>
      </c>
      <c r="I546">
        <v>0.151962427436727</v>
      </c>
      <c r="J546">
        <v>0.17876458046860499</v>
      </c>
      <c r="K546">
        <v>3.1842244545731299E-2</v>
      </c>
      <c r="L546">
        <v>3.1726980718577401E-3</v>
      </c>
      <c r="M546">
        <v>4.6233127832030999E-2</v>
      </c>
      <c r="N546">
        <v>2.8582154290875302E-2</v>
      </c>
      <c r="O546">
        <v>1.2893652556191466E-2</v>
      </c>
      <c r="P546">
        <v>7.1643950448222235E-2</v>
      </c>
      <c r="Q546">
        <v>13.777036278879528</v>
      </c>
      <c r="R546">
        <f>Table_nydc_frldevdb01_flc_fx_carry_view[[#This Row],[atmf]]/(Table_nydc_frldevdb01_flc_fx_carry_view[[#This Row],[atmf_cost_orig]]+1)</f>
        <v>13.357730345395531</v>
      </c>
      <c r="S546">
        <f>Table_nydc_frldevdb01_flc_fx_carry_view[[#This Row],[num_rate]]-Table_nydc_frldevdb01_flc_fx_carry_view[[#This Row],[asset_rate]]</f>
        <v>5.8750297892030769E-2</v>
      </c>
      <c r="T5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1.7656634213139426</v>
      </c>
      <c r="U546" s="95">
        <f>Table_nydc_frldevdb01_flc_fx_carry_view[[#This Row],[atmf_cost_final]]/Table_nydc_frldevdb01_flc_fx_carry_view[[#This Row],[atmf_cost_orig]]</f>
        <v>0.61821805339921565</v>
      </c>
    </row>
    <row r="547" spans="1:21" x14ac:dyDescent="0.25">
      <c r="A547" t="s">
        <v>107</v>
      </c>
      <c r="B547" t="s">
        <v>19</v>
      </c>
      <c r="C547" t="s">
        <v>8</v>
      </c>
      <c r="D547" t="s">
        <v>14</v>
      </c>
      <c r="E547">
        <v>13.5869406369495</v>
      </c>
      <c r="F547">
        <v>14.170728323401599</v>
      </c>
      <c r="G547">
        <v>0.16102068935834299</v>
      </c>
      <c r="H547">
        <v>0.16677357725900699</v>
      </c>
      <c r="I547">
        <v>0.161839486925246</v>
      </c>
      <c r="J547">
        <v>0.17333006740301499</v>
      </c>
      <c r="K547">
        <v>3.5951749012006498E-2</v>
      </c>
      <c r="L547">
        <v>2.5376697449720702E-2</v>
      </c>
      <c r="M547">
        <v>5.7009286268433601E-2</v>
      </c>
      <c r="N547">
        <v>5.0791202373521895E-2</v>
      </c>
      <c r="O547">
        <v>1.3471454055738527E-2</v>
      </c>
      <c r="P547">
        <v>7.161198178746972E-2</v>
      </c>
      <c r="Q547">
        <v>13.878481678396133</v>
      </c>
      <c r="R547">
        <f>Table_nydc_frldevdb01_flc_fx_carry_view[[#This Row],[atmf]]/(Table_nydc_frldevdb01_flc_fx_carry_view[[#This Row],[atmf_cost_orig]]+1)</f>
        <v>13.406436923017591</v>
      </c>
      <c r="S547">
        <f>Table_nydc_frldevdb01_flc_fx_carry_view[[#This Row],[num_rate]]-Table_nydc_frldevdb01_flc_fx_carry_view[[#This Row],[asset_rate]]</f>
        <v>5.8140527731731194E-2</v>
      </c>
      <c r="T5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1.2069077506223702</v>
      </c>
      <c r="U547" s="95">
        <f>Table_nydc_frldevdb01_flc_fx_carry_view[[#This Row],[atmf_cost_final]]/Table_nydc_frldevdb01_flc_fx_carry_view[[#This Row],[atmf_cost_orig]]</f>
        <v>0.89092857844889917</v>
      </c>
    </row>
    <row r="548" spans="1:21" x14ac:dyDescent="0.25">
      <c r="A548" t="s">
        <v>107</v>
      </c>
      <c r="B548" t="s">
        <v>19</v>
      </c>
      <c r="C548" t="s">
        <v>6</v>
      </c>
      <c r="D548" t="s">
        <v>14</v>
      </c>
      <c r="E548">
        <v>13.5869406369495</v>
      </c>
      <c r="F548">
        <v>14.359722376204401</v>
      </c>
      <c r="G548">
        <v>0.16171132099239399</v>
      </c>
      <c r="H548">
        <v>0.16834450137674101</v>
      </c>
      <c r="I548">
        <v>0.16046910477691501</v>
      </c>
      <c r="J548">
        <v>0.17116471037460901</v>
      </c>
      <c r="K548">
        <v>3.8876153519255593E-2</v>
      </c>
      <c r="L548">
        <v>3.1752483113784896E-2</v>
      </c>
      <c r="M548">
        <v>6.6145168706432209E-2</v>
      </c>
      <c r="N548">
        <v>6.3260880690552898E-2</v>
      </c>
      <c r="O548">
        <v>1.3967451884815407E-2</v>
      </c>
      <c r="P548">
        <v>7.1891498540077148E-2</v>
      </c>
      <c r="Q548">
        <v>13.978541320637364</v>
      </c>
      <c r="R548">
        <f>Table_nydc_frldevdb01_flc_fx_carry_view[[#This Row],[atmf]]/(Table_nydc_frldevdb01_flc_fx_carry_view[[#This Row],[atmf_cost_orig]]+1)</f>
        <v>13.468824694508758</v>
      </c>
      <c r="S548">
        <f>Table_nydc_frldevdb01_flc_fx_carry_view[[#This Row],[num_rate]]-Table_nydc_frldevdb01_flc_fx_carry_view[[#This Row],[asset_rate]]</f>
        <v>5.7924046655261741E-2</v>
      </c>
      <c r="T5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1.1554651812869641</v>
      </c>
      <c r="U548" s="95">
        <f>Table_nydc_frldevdb01_flc_fx_carry_view[[#This Row],[atmf_cost_final]]/Table_nydc_frldevdb01_flc_fx_carry_view[[#This Row],[atmf_cost_orig]]</f>
        <v>0.95639457767988378</v>
      </c>
    </row>
    <row r="549" spans="1:21" x14ac:dyDescent="0.25">
      <c r="A549" t="s">
        <v>107</v>
      </c>
      <c r="B549" t="s">
        <v>19</v>
      </c>
      <c r="C549" t="s">
        <v>67</v>
      </c>
      <c r="D549" t="s">
        <v>14</v>
      </c>
      <c r="E549">
        <v>13.5869406369495</v>
      </c>
      <c r="F549">
        <v>15.1262490110662</v>
      </c>
      <c r="G549">
        <v>0.165256060419607</v>
      </c>
      <c r="H549">
        <v>0.17512639366900601</v>
      </c>
      <c r="I549">
        <v>0.16515274693325299</v>
      </c>
      <c r="J549">
        <v>0.17670409367821099</v>
      </c>
      <c r="K549">
        <v>4.51099372404258E-2</v>
      </c>
      <c r="L549">
        <v>4.3490070386911696E-2</v>
      </c>
      <c r="M549">
        <v>9.5595217645059807E-2</v>
      </c>
      <c r="N549">
        <v>9.8798989156408903E-2</v>
      </c>
      <c r="O549">
        <v>1.5371879024778212E-2</v>
      </c>
      <c r="P549">
        <v>7.3904226829296427E-2</v>
      </c>
      <c r="Q549">
        <v>14.399296490132402</v>
      </c>
      <c r="R549">
        <f>Table_nydc_frldevdb01_flc_fx_carry_view[[#This Row],[atmf]]/(Table_nydc_frldevdb01_flc_fx_carry_view[[#This Row],[atmf_cost_orig]]+1)</f>
        <v>13.806421174034964</v>
      </c>
      <c r="S549">
        <f>Table_nydc_frldevdb01_flc_fx_carry_view[[#This Row],[num_rate]]-Table_nydc_frldevdb01_flc_fx_carry_view[[#This Row],[asset_rate]]</f>
        <v>5.8532347804518214E-2</v>
      </c>
      <c r="T5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1.0955454406948375</v>
      </c>
      <c r="U549" s="95">
        <f>Table_nydc_frldevdb01_flc_fx_carry_view[[#This Row],[atmf_cost_final]]/Table_nydc_frldevdb01_flc_fx_carry_view[[#This Row],[atmf_cost_orig]]</f>
        <v>1.0335139308249137</v>
      </c>
    </row>
    <row r="550" spans="1:21" x14ac:dyDescent="0.25">
      <c r="A550" t="s">
        <v>107</v>
      </c>
      <c r="B550" t="s">
        <v>13</v>
      </c>
      <c r="C550" t="s">
        <v>14</v>
      </c>
      <c r="D550" t="s">
        <v>14</v>
      </c>
      <c r="E550">
        <v>6.6466000000000003</v>
      </c>
      <c r="F550">
        <v>6.7169562972885002</v>
      </c>
      <c r="G550">
        <v>5.2450800052215099E-2</v>
      </c>
      <c r="H550">
        <v>5.2989543600785199E-2</v>
      </c>
      <c r="I550">
        <v>6.1902116907097703E-2</v>
      </c>
      <c r="J550">
        <v>6.1786576712366197E-2</v>
      </c>
      <c r="K550">
        <v>9.9837884182713398E-3</v>
      </c>
      <c r="L550">
        <v>2.8897164858903302E-3</v>
      </c>
      <c r="M550">
        <v>1.4827928608554799E-2</v>
      </c>
      <c r="N550">
        <v>1.0818182214201999E-2</v>
      </c>
      <c r="O550">
        <v>1.2893652556191466E-2</v>
      </c>
      <c r="P550">
        <v>3.4153832147631284E-2</v>
      </c>
      <c r="Q550">
        <v>6.6845752775316338</v>
      </c>
      <c r="R550">
        <f>Table_nydc_frldevdb01_flc_fx_carry_view[[#This Row],[atmf]]/(Table_nydc_frldevdb01_flc_fx_carry_view[[#This Row],[atmf_cost_orig]]+1)</f>
        <v>6.618813010495499</v>
      </c>
      <c r="S550">
        <f>Table_nydc_frldevdb01_flc_fx_carry_view[[#This Row],[num_rate]]-Table_nydc_frldevdb01_flc_fx_carry_view[[#This Row],[asset_rate]]</f>
        <v>2.1260179591439818E-2</v>
      </c>
      <c r="T5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1.6367126913904875</v>
      </c>
      <c r="U550" s="95">
        <f>Table_nydc_frldevdb01_flc_fx_carry_view[[#This Row],[atmf_cost_final]]/Table_nydc_frldevdb01_flc_fx_carry_view[[#This Row],[atmf_cost_orig]]</f>
        <v>0.72958148773123821</v>
      </c>
    </row>
    <row r="551" spans="1:21" x14ac:dyDescent="0.25">
      <c r="A551" t="s">
        <v>107</v>
      </c>
      <c r="B551" t="s">
        <v>13</v>
      </c>
      <c r="C551" t="s">
        <v>8</v>
      </c>
      <c r="D551" t="s">
        <v>14</v>
      </c>
      <c r="E551">
        <v>6.6466000000000003</v>
      </c>
      <c r="F551">
        <v>6.75330450143883</v>
      </c>
      <c r="G551">
        <v>5.2935043997856202E-2</v>
      </c>
      <c r="H551">
        <v>5.37977774795814E-2</v>
      </c>
      <c r="I551">
        <v>5.2871586839357401E-2</v>
      </c>
      <c r="J551">
        <v>5.3694481682214301E-2</v>
      </c>
      <c r="K551">
        <v>1.1218718398720101E-2</v>
      </c>
      <c r="L551">
        <v>8.24381243275649E-3</v>
      </c>
      <c r="M551">
        <v>1.8404374795314499E-2</v>
      </c>
      <c r="N551">
        <v>1.7184564281599E-2</v>
      </c>
      <c r="O551">
        <v>1.3471454055738527E-2</v>
      </c>
      <c r="P551">
        <v>3.5160077698175564E-2</v>
      </c>
      <c r="Q551">
        <v>6.7051237858173147</v>
      </c>
      <c r="R551">
        <f>Table_nydc_frldevdb01_flc_fx_carry_view[[#This Row],[atmf]]/(Table_nydc_frldevdb01_flc_fx_carry_view[[#This Row],[atmf_cost_orig]]+1)</f>
        <v>6.6312603014850104</v>
      </c>
      <c r="S551">
        <f>Table_nydc_frldevdb01_flc_fx_carry_view[[#This Row],[num_rate]]-Table_nydc_frldevdb01_flc_fx_carry_view[[#This Row],[asset_rate]]</f>
        <v>2.1688623642437038E-2</v>
      </c>
      <c r="T5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1.2442498437693081</v>
      </c>
      <c r="U551" s="95">
        <f>Table_nydc_frldevdb01_flc_fx_carry_view[[#This Row],[atmf_cost_final]]/Table_nydc_frldevdb01_flc_fx_carry_view[[#This Row],[atmf_cost_orig]]</f>
        <v>0.93372170870884208</v>
      </c>
    </row>
    <row r="552" spans="1:21" x14ac:dyDescent="0.25">
      <c r="A552" t="s">
        <v>107</v>
      </c>
      <c r="B552" t="s">
        <v>13</v>
      </c>
      <c r="C552" t="s">
        <v>6</v>
      </c>
      <c r="D552" t="s">
        <v>14</v>
      </c>
      <c r="E552">
        <v>6.6466000000000003</v>
      </c>
      <c r="F552">
        <v>6.7902083592395499</v>
      </c>
      <c r="G552">
        <v>5.3504095724201603E-2</v>
      </c>
      <c r="H552">
        <v>5.4678343314098099E-2</v>
      </c>
      <c r="I552">
        <v>5.24402666832103E-2</v>
      </c>
      <c r="J552">
        <v>5.3771745389718899E-2</v>
      </c>
      <c r="K552">
        <v>1.21387820370473E-2</v>
      </c>
      <c r="L552">
        <v>1.0149083117951001E-2</v>
      </c>
      <c r="M552">
        <v>2.1622305389138001E-2</v>
      </c>
      <c r="N552">
        <v>2.1319568326867499E-2</v>
      </c>
      <c r="O552">
        <v>1.3967451884815407E-2</v>
      </c>
      <c r="P552">
        <v>3.5828236998351359E-2</v>
      </c>
      <c r="Q552">
        <v>6.7264182150214653</v>
      </c>
      <c r="R552">
        <f>Table_nydc_frldevdb01_flc_fx_carry_view[[#This Row],[atmf]]/(Table_nydc_frldevdb01_flc_fx_carry_view[[#This Row],[atmf_cost_orig]]+1)</f>
        <v>6.6464957973418031</v>
      </c>
      <c r="S552">
        <f>Table_nydc_frldevdb01_flc_fx_carry_view[[#This Row],[num_rate]]-Table_nydc_frldevdb01_flc_fx_carry_view[[#This Row],[asset_rate]]</f>
        <v>2.1860785113535952E-2</v>
      </c>
      <c r="T5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1.1778834505061766</v>
      </c>
      <c r="U552" s="95">
        <f>Table_nydc_frldevdb01_flc_fx_carry_view[[#This Row],[atmf_cost_final]]/Table_nydc_frldevdb01_flc_fx_carry_view[[#This Row],[atmf_cost_orig]]</f>
        <v>0.98599885364570872</v>
      </c>
    </row>
    <row r="553" spans="1:21" x14ac:dyDescent="0.25">
      <c r="A553" t="s">
        <v>107</v>
      </c>
      <c r="B553" t="s">
        <v>13</v>
      </c>
      <c r="C553" t="s">
        <v>67</v>
      </c>
      <c r="D553" t="s">
        <v>14</v>
      </c>
      <c r="E553">
        <v>6.6466000000000003</v>
      </c>
      <c r="F553">
        <v>6.9332153832398298</v>
      </c>
      <c r="G553">
        <v>5.88440784856177E-2</v>
      </c>
      <c r="H553">
        <v>6.0304014253980499E-2</v>
      </c>
      <c r="I553">
        <v>5.7132660933681502E-2</v>
      </c>
      <c r="J553">
        <v>5.90976436849679E-2</v>
      </c>
      <c r="K553">
        <v>1.55225636864629E-2</v>
      </c>
      <c r="L553">
        <v>1.4330489211498199E-2</v>
      </c>
      <c r="M553">
        <v>3.3079076823776102E-2</v>
      </c>
      <c r="N553">
        <v>3.3822922900645702E-2</v>
      </c>
      <c r="O553">
        <v>1.5371879024778212E-2</v>
      </c>
      <c r="P553">
        <v>3.7578466281479872E-2</v>
      </c>
      <c r="Q553">
        <v>6.8135924577431641</v>
      </c>
      <c r="R553">
        <f>Table_nydc_frldevdb01_flc_fx_carry_view[[#This Row],[atmf]]/(Table_nydc_frldevdb01_flc_fx_carry_view[[#This Row],[atmf_cost_orig]]+1)</f>
        <v>6.7112145999086055</v>
      </c>
      <c r="S553">
        <f>Table_nydc_frldevdb01_flc_fx_carry_view[[#This Row],[num_rate]]-Table_nydc_frldevdb01_flc_fx_carry_view[[#This Row],[asset_rate]]</f>
        <v>2.220658725670166E-2</v>
      </c>
      <c r="T5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1.110267940831591</v>
      </c>
      <c r="U553" s="95">
        <f>Table_nydc_frldevdb01_flc_fx_carry_view[[#This Row],[atmf_cost_final]]/Table_nydc_frldevdb01_flc_fx_carry_view[[#This Row],[atmf_cost_orig]]</f>
        <v>1.022486905569715</v>
      </c>
    </row>
    <row r="554" spans="1:21" x14ac:dyDescent="0.25">
      <c r="A554" t="s">
        <v>107</v>
      </c>
      <c r="B554" t="s">
        <v>16</v>
      </c>
      <c r="C554" t="s">
        <v>14</v>
      </c>
      <c r="D554" t="s">
        <v>14</v>
      </c>
      <c r="E554">
        <v>18.2281888331955</v>
      </c>
      <c r="F554">
        <v>18.736750000000001</v>
      </c>
      <c r="G554">
        <v>0.105123643245155</v>
      </c>
      <c r="H554">
        <v>0.108669042361337</v>
      </c>
      <c r="I554">
        <v>9.7043368638073002E-2</v>
      </c>
      <c r="J554">
        <v>0.117353655142031</v>
      </c>
      <c r="K554">
        <v>1.7503408309638899E-2</v>
      </c>
      <c r="L554">
        <v>2.0260915438178799E-3</v>
      </c>
      <c r="M554">
        <v>3.0407588371446501E-2</v>
      </c>
      <c r="N554">
        <v>2.7895219540775999E-2</v>
      </c>
      <c r="O554">
        <v>1.2893652556191466E-2</v>
      </c>
      <c r="P554">
        <v>7.0559441293861991E-2</v>
      </c>
      <c r="Q554">
        <v>18.498047859627437</v>
      </c>
      <c r="R554">
        <f>Table_nydc_frldevdb01_flc_fx_carry_view[[#This Row],[atmf]]/(Table_nydc_frldevdb01_flc_fx_carry_view[[#This Row],[atmf_cost_orig]]+1)</f>
        <v>18.183823771730303</v>
      </c>
      <c r="S554">
        <f>Table_nydc_frldevdb01_flc_fx_carry_view[[#This Row],[num_rate]]-Table_nydc_frldevdb01_flc_fx_carry_view[[#This Row],[asset_rate]]</f>
        <v>5.7665788737670524E-2</v>
      </c>
      <c r="T5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2.0047091619189947</v>
      </c>
      <c r="U554" s="95">
        <f>Table_nydc_frldevdb01_flc_fx_carry_view[[#This Row],[atmf_cost_final]]/Table_nydc_frldevdb01_flc_fx_carry_view[[#This Row],[atmf_cost_orig]]</f>
        <v>0.91737691263179288</v>
      </c>
    </row>
    <row r="555" spans="1:21" x14ac:dyDescent="0.25">
      <c r="A555" t="s">
        <v>107</v>
      </c>
      <c r="B555" t="s">
        <v>16</v>
      </c>
      <c r="C555" t="s">
        <v>8</v>
      </c>
      <c r="D555" t="s">
        <v>14</v>
      </c>
      <c r="E555">
        <v>18.2281888331955</v>
      </c>
      <c r="F555">
        <v>18.994914372985399</v>
      </c>
      <c r="G555">
        <v>0.114676430429469</v>
      </c>
      <c r="H555">
        <v>0.12061860853546399</v>
      </c>
      <c r="I555">
        <v>9.4342707053350794E-2</v>
      </c>
      <c r="J555">
        <v>0.104378134157931</v>
      </c>
      <c r="K555">
        <v>2.17042463977874E-2</v>
      </c>
      <c r="L555">
        <v>1.2539546485282702E-2</v>
      </c>
      <c r="M555">
        <v>4.1248937408613899E-2</v>
      </c>
      <c r="N555">
        <v>3.7650068398529003E-2</v>
      </c>
      <c r="O555">
        <v>1.3471454055738527E-2</v>
      </c>
      <c r="P555">
        <v>7.0604582471700456E-2</v>
      </c>
      <c r="Q555">
        <v>18.6307815051765</v>
      </c>
      <c r="R555">
        <f>Table_nydc_frldevdb01_flc_fx_carry_view[[#This Row],[atmf]]/(Table_nydc_frldevdb01_flc_fx_carry_view[[#This Row],[atmf_cost_orig]]+1)</f>
        <v>18.242433380300572</v>
      </c>
      <c r="S555">
        <f>Table_nydc_frldevdb01_flc_fx_carry_view[[#This Row],[num_rate]]-Table_nydc_frldevdb01_flc_fx_carry_view[[#This Row],[asset_rate]]</f>
        <v>5.713312841596193E-2</v>
      </c>
      <c r="T5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1.2847745661129506</v>
      </c>
      <c r="U555" s="95">
        <f>Table_nydc_frldevdb01_flc_fx_carry_view[[#This Row],[atmf_cost_final]]/Table_nydc_frldevdb01_flc_fx_carry_view[[#This Row],[atmf_cost_orig]]</f>
        <v>0.91275244318576421</v>
      </c>
    </row>
    <row r="556" spans="1:21" x14ac:dyDescent="0.25">
      <c r="A556" t="s">
        <v>107</v>
      </c>
      <c r="B556" t="s">
        <v>16</v>
      </c>
      <c r="C556" t="s">
        <v>6</v>
      </c>
      <c r="D556" t="s">
        <v>14</v>
      </c>
      <c r="E556">
        <v>18.2281888331955</v>
      </c>
      <c r="F556">
        <v>19.241045276561099</v>
      </c>
      <c r="G556">
        <v>0.12382156083622101</v>
      </c>
      <c r="H556">
        <v>0.13226997319068401</v>
      </c>
      <c r="I556">
        <v>0.105221575030141</v>
      </c>
      <c r="J556">
        <v>0.113289883222746</v>
      </c>
      <c r="K556">
        <v>2.5885869414703899E-2</v>
      </c>
      <c r="L556">
        <v>1.7443917723470898E-2</v>
      </c>
      <c r="M556">
        <v>5.1994397101878205E-2</v>
      </c>
      <c r="N556">
        <v>4.7038771710533597E-2</v>
      </c>
      <c r="O556">
        <v>1.3967451884815407E-2</v>
      </c>
      <c r="P556">
        <v>7.0724006948818419E-2</v>
      </c>
      <c r="Q556">
        <v>18.751471951928892</v>
      </c>
      <c r="R556">
        <f>Table_nydc_frldevdb01_flc_fx_carry_view[[#This Row],[atmf]]/(Table_nydc_frldevdb01_flc_fx_carry_view[[#This Row],[atmf_cost_orig]]+1)</f>
        <v>18.290064404875096</v>
      </c>
      <c r="S556">
        <f>Table_nydc_frldevdb01_flc_fx_carry_view[[#This Row],[num_rate]]-Table_nydc_frldevdb01_flc_fx_carry_view[[#This Row],[asset_rate]]</f>
        <v>5.6756555064003011E-2</v>
      </c>
      <c r="T5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1.133532091187242</v>
      </c>
      <c r="U556" s="95">
        <f>Table_nydc_frldevdb01_flc_fx_carry_view[[#This Row],[atmf_cost_final]]/Table_nydc_frldevdb01_flc_fx_carry_view[[#This Row],[atmf_cost_orig]]</f>
        <v>0.90468924215748636</v>
      </c>
    </row>
    <row r="557" spans="1:21" x14ac:dyDescent="0.25">
      <c r="A557" t="s">
        <v>107</v>
      </c>
      <c r="B557" t="s">
        <v>16</v>
      </c>
      <c r="C557" t="s">
        <v>67</v>
      </c>
      <c r="D557" t="s">
        <v>14</v>
      </c>
      <c r="E557">
        <v>18.2281888331955</v>
      </c>
      <c r="F557">
        <v>20.1856167184405</v>
      </c>
      <c r="G557">
        <v>0.12466507792974101</v>
      </c>
      <c r="H557">
        <v>0.135062070694252</v>
      </c>
      <c r="I557">
        <v>0.12530917682912601</v>
      </c>
      <c r="J557">
        <v>0.13788216619477101</v>
      </c>
      <c r="K557">
        <v>2.83205464732076E-2</v>
      </c>
      <c r="L557">
        <v>2.8092592043388199E-2</v>
      </c>
      <c r="M557">
        <v>7.3801807552819398E-2</v>
      </c>
      <c r="N557">
        <v>7.9041595503270501E-2</v>
      </c>
      <c r="O557">
        <v>1.5371879024778212E-2</v>
      </c>
      <c r="P557">
        <v>7.0967445661456519E-2</v>
      </c>
      <c r="Q557">
        <v>19.307487823928959</v>
      </c>
      <c r="R557">
        <f>Table_nydc_frldevdb01_flc_fx_carry_view[[#This Row],[atmf]]/(Table_nydc_frldevdb01_flc_fx_carry_view[[#This Row],[atmf_cost_orig]]+1)</f>
        <v>18.798270385149809</v>
      </c>
      <c r="S557">
        <f>Table_nydc_frldevdb01_flc_fx_carry_view[[#This Row],[num_rate]]-Table_nydc_frldevdb01_flc_fx_carry_view[[#This Row],[asset_rate]]</f>
        <v>5.5595566636678306E-2</v>
      </c>
      <c r="T5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1.1202196740037529</v>
      </c>
      <c r="U557" s="95">
        <f>Table_nydc_frldevdb01_flc_fx_carry_view[[#This Row],[atmf_cost_final]]/Table_nydc_frldevdb01_flc_fx_carry_view[[#This Row],[atmf_cost_orig]]</f>
        <v>1.0709980977999898</v>
      </c>
    </row>
    <row r="558" spans="1:21" x14ac:dyDescent="0.25">
      <c r="A558" t="s">
        <v>107</v>
      </c>
      <c r="B558" t="s">
        <v>22</v>
      </c>
      <c r="C558" t="s">
        <v>14</v>
      </c>
      <c r="D558" t="s">
        <v>14</v>
      </c>
      <c r="E558">
        <v>630.76142427427101</v>
      </c>
      <c r="F558">
        <v>633.51</v>
      </c>
      <c r="G558">
        <v>8.7462534050962201E-2</v>
      </c>
      <c r="H558">
        <v>8.8154888166864204E-2</v>
      </c>
      <c r="I558">
        <v>8.6845821218667602E-2</v>
      </c>
      <c r="J558">
        <v>9.3467968582157501E-2</v>
      </c>
      <c r="K558">
        <v>2.2327819318121202E-2</v>
      </c>
      <c r="L558">
        <v>1.81312700681417E-3</v>
      </c>
      <c r="M558">
        <v>2.4669421342511599E-2</v>
      </c>
      <c r="N558">
        <v>4.8592553833162805E-3</v>
      </c>
      <c r="O558">
        <v>1.2893652556191466E-2</v>
      </c>
      <c r="P558">
        <v>2.1832139502036062E-2</v>
      </c>
      <c r="Q558">
        <v>632.03003718545096</v>
      </c>
      <c r="R558">
        <f>Table_nydc_frldevdb01_flc_fx_carry_view[[#This Row],[atmf]]/(Table_nydc_frldevdb01_flc_fx_carry_view[[#This Row],[atmf_cost_orig]]+1)</f>
        <v>618.25793451509617</v>
      </c>
      <c r="S558">
        <f>Table_nydc_frldevdb01_flc_fx_carry_view[[#This Row],[num_rate]]-Table_nydc_frldevdb01_flc_fx_carry_view[[#This Row],[asset_rate]]</f>
        <v>8.938486945844596E-3</v>
      </c>
      <c r="T5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1.3008736517876585</v>
      </c>
      <c r="U558" s="95">
        <f>Table_nydc_frldevdb01_flc_fx_carry_view[[#This Row],[atmf_cost_final]]/Table_nydc_frldevdb01_flc_fx_carry_view[[#This Row],[atmf_cost_orig]]</f>
        <v>0.19697484249225436</v>
      </c>
    </row>
    <row r="559" spans="1:21" x14ac:dyDescent="0.25">
      <c r="A559" t="s">
        <v>107</v>
      </c>
      <c r="B559" t="s">
        <v>22</v>
      </c>
      <c r="C559" t="s">
        <v>8</v>
      </c>
      <c r="D559" t="s">
        <v>14</v>
      </c>
      <c r="E559">
        <v>630.76142427427101</v>
      </c>
      <c r="F559">
        <v>635.17766287601205</v>
      </c>
      <c r="G559">
        <v>8.7779291796369105E-2</v>
      </c>
      <c r="H559">
        <v>8.8739613866427106E-2</v>
      </c>
      <c r="I559">
        <v>8.7134144509481995E-2</v>
      </c>
      <c r="J559">
        <v>8.8560474341570203E-2</v>
      </c>
      <c r="K559">
        <v>2.6605409480608501E-2</v>
      </c>
      <c r="L559">
        <v>1.6348565169209801E-2</v>
      </c>
      <c r="M559">
        <v>3.0353349496827501E-2</v>
      </c>
      <c r="N559">
        <v>2.02747948279733E-2</v>
      </c>
      <c r="O559">
        <v>1.3477290743069855E-2</v>
      </c>
      <c r="P559">
        <v>2.2883675525445187E-2</v>
      </c>
      <c r="Q559">
        <v>632.80594415541077</v>
      </c>
      <c r="R559">
        <f>Table_nydc_frldevdb01_flc_fx_carry_view[[#This Row],[atmf]]/(Table_nydc_frldevdb01_flc_fx_carry_view[[#This Row],[atmf_cost_orig]]+1)</f>
        <v>616.46585919888616</v>
      </c>
      <c r="S559">
        <f>Table_nydc_frldevdb01_flc_fx_carry_view[[#This Row],[num_rate]]-Table_nydc_frldevdb01_flc_fx_carry_view[[#This Row],[asset_rate]]</f>
        <v>9.4063847823753315E-3</v>
      </c>
      <c r="T5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1.0475700362793854</v>
      </c>
      <c r="U559" s="95">
        <f>Table_nydc_frldevdb01_flc_fx_carry_view[[#This Row],[atmf_cost_final]]/Table_nydc_frldevdb01_flc_fx_carry_view[[#This Row],[atmf_cost_orig]]</f>
        <v>0.6679590609956374</v>
      </c>
    </row>
    <row r="560" spans="1:21" x14ac:dyDescent="0.25">
      <c r="A560" t="s">
        <v>107</v>
      </c>
      <c r="B560" t="s">
        <v>22</v>
      </c>
      <c r="C560" t="s">
        <v>6</v>
      </c>
      <c r="D560" t="s">
        <v>14</v>
      </c>
      <c r="E560">
        <v>630.76142427427101</v>
      </c>
      <c r="F560">
        <v>637.20000000000005</v>
      </c>
      <c r="G560">
        <v>8.8043399311330303E-2</v>
      </c>
      <c r="H560">
        <v>8.9318311107637105E-2</v>
      </c>
      <c r="I560">
        <v>8.7456082687490097E-2</v>
      </c>
      <c r="J560">
        <v>8.9150945384876196E-2</v>
      </c>
      <c r="K560">
        <v>2.9694076995395897E-2</v>
      </c>
      <c r="L560">
        <v>2.2348670514799301E-2</v>
      </c>
      <c r="M560">
        <v>3.5122817513749197E-2</v>
      </c>
      <c r="N560">
        <v>2.80380698059512E-2</v>
      </c>
      <c r="O560">
        <v>1.3967451884815407E-2</v>
      </c>
      <c r="P560">
        <v>2.4270400682453452E-2</v>
      </c>
      <c r="Q560">
        <v>633.75948420918292</v>
      </c>
      <c r="R560">
        <f>Table_nydc_frldevdb01_flc_fx_carry_view[[#This Row],[atmf]]/(Table_nydc_frldevdb01_flc_fx_carry_view[[#This Row],[atmf_cost_orig]]+1)</f>
        <v>615.57912666874074</v>
      </c>
      <c r="S560">
        <f>Table_nydc_frldevdb01_flc_fx_carry_view[[#This Row],[num_rate]]-Table_nydc_frldevdb01_flc_fx_carry_view[[#This Row],[asset_rate]]</f>
        <v>1.0302948797638045E-2</v>
      </c>
      <c r="T5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1.0480145941618271</v>
      </c>
      <c r="U560" s="95">
        <f>Table_nydc_frldevdb01_flc_fx_carry_view[[#This Row],[atmf_cost_final]]/Table_nydc_frldevdb01_flc_fx_carry_view[[#This Row],[atmf_cost_orig]]</f>
        <v>0.79828646420451332</v>
      </c>
    </row>
    <row r="561" spans="1:21" x14ac:dyDescent="0.25">
      <c r="A561" t="s">
        <v>107</v>
      </c>
      <c r="B561" t="s">
        <v>22</v>
      </c>
      <c r="C561" t="s">
        <v>67</v>
      </c>
      <c r="D561" t="s">
        <v>14</v>
      </c>
      <c r="E561">
        <v>630.76142427427101</v>
      </c>
      <c r="F561">
        <v>645.82102958732696</v>
      </c>
      <c r="G561">
        <v>9.2368676241717101E-2</v>
      </c>
      <c r="H561">
        <v>9.4890526900673705E-2</v>
      </c>
      <c r="I561">
        <v>9.1093962125741695E-2</v>
      </c>
      <c r="J561">
        <v>9.3830120912397605E-2</v>
      </c>
      <c r="K561">
        <v>3.9426358268696594E-2</v>
      </c>
      <c r="L561">
        <v>3.5413183942914601E-2</v>
      </c>
      <c r="M561">
        <v>5.1890812113672503E-2</v>
      </c>
      <c r="N561">
        <v>4.8287328661738696E-2</v>
      </c>
      <c r="O561">
        <v>1.5371879024778212E-2</v>
      </c>
      <c r="P561">
        <v>2.7659840646813261E-2</v>
      </c>
      <c r="Q561">
        <v>637.87032437013568</v>
      </c>
      <c r="R561">
        <f>Table_nydc_frldevdb01_flc_fx_carry_view[[#This Row],[atmf]]/(Table_nydc_frldevdb01_flc_fx_carry_view[[#This Row],[atmf_cost_orig]]+1)</f>
        <v>613.9620406890067</v>
      </c>
      <c r="S561">
        <f>Table_nydc_frldevdb01_flc_fx_carry_view[[#This Row],[num_rate]]-Table_nydc_frldevdb01_flc_fx_carry_view[[#This Row],[asset_rate]]</f>
        <v>1.2287961622035048E-2</v>
      </c>
      <c r="T5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1.032868738489759</v>
      </c>
      <c r="U561" s="95">
        <f>Table_nydc_frldevdb01_flc_fx_carry_view[[#This Row],[atmf_cost_final]]/Table_nydc_frldevdb01_flc_fx_carry_view[[#This Row],[atmf_cost_orig]]</f>
        <v>0.93055642598076937</v>
      </c>
    </row>
    <row r="562" spans="1:21" x14ac:dyDescent="0.25">
      <c r="A562" t="s">
        <v>107</v>
      </c>
      <c r="B562" t="s">
        <v>15</v>
      </c>
      <c r="C562" t="s">
        <v>14</v>
      </c>
      <c r="D562" t="s">
        <v>14</v>
      </c>
      <c r="E562">
        <v>57.624303563724503</v>
      </c>
      <c r="F562">
        <v>59.286200000000001</v>
      </c>
      <c r="G562">
        <v>0.115275142888804</v>
      </c>
      <c r="H562">
        <v>0.122003525188533</v>
      </c>
      <c r="I562">
        <v>0.10398023165883701</v>
      </c>
      <c r="J562">
        <v>0.121050276025085</v>
      </c>
      <c r="K562">
        <v>1.9797068865437101E-2</v>
      </c>
      <c r="L562">
        <v>2.1708505162473797E-3</v>
      </c>
      <c r="M562">
        <v>3.4136639782417599E-2</v>
      </c>
      <c r="N562">
        <v>2.8834629754361799E-2</v>
      </c>
      <c r="O562">
        <v>1.2893652556191466E-2</v>
      </c>
      <c r="P562">
        <v>7.2653933925933056E-2</v>
      </c>
      <c r="Q562">
        <v>58.448079617365465</v>
      </c>
      <c r="R562">
        <f>Table_nydc_frldevdb01_flc_fx_carry_view[[#This Row],[atmf]]/(Table_nydc_frldevdb01_flc_fx_carry_view[[#This Row],[atmf_cost_orig]]+1)</f>
        <v>57.329174617073633</v>
      </c>
      <c r="S562">
        <f>Table_nydc_frldevdb01_flc_fx_carry_view[[#This Row],[num_rate]]-Table_nydc_frldevdb01_flc_fx_carry_view[[#This Row],[asset_rate]]</f>
        <v>5.976028136974159E-2</v>
      </c>
      <c r="T5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1.8594544699060664</v>
      </c>
      <c r="U562" s="95">
        <f>Table_nydc_frldevdb01_flc_fx_carry_view[[#This Row],[atmf_cost_final]]/Table_nydc_frldevdb01_flc_fx_carry_view[[#This Row],[atmf_cost_orig]]</f>
        <v>0.84468272033070313</v>
      </c>
    </row>
    <row r="563" spans="1:21" x14ac:dyDescent="0.25">
      <c r="A563" t="s">
        <v>107</v>
      </c>
      <c r="B563" t="s">
        <v>15</v>
      </c>
      <c r="C563" t="s">
        <v>8</v>
      </c>
      <c r="D563" t="s">
        <v>14</v>
      </c>
      <c r="E563">
        <v>57.624303563724503</v>
      </c>
      <c r="F563">
        <v>60.114313123897901</v>
      </c>
      <c r="G563">
        <v>0.11777047986765</v>
      </c>
      <c r="H563">
        <v>0.125849015457072</v>
      </c>
      <c r="I563">
        <v>0.10981619340493499</v>
      </c>
      <c r="J563">
        <v>0.12512284062634699</v>
      </c>
      <c r="K563">
        <v>2.2280177948201398E-2</v>
      </c>
      <c r="L563">
        <v>1.4709317126170799E-2</v>
      </c>
      <c r="M563">
        <v>4.3035888005884503E-2</v>
      </c>
      <c r="N563">
        <v>4.0864637510068004E-2</v>
      </c>
      <c r="O563">
        <v>1.3477290743069855E-2</v>
      </c>
      <c r="P563">
        <v>7.2295424811422232E-2</v>
      </c>
      <c r="Q563">
        <v>58.891968500965646</v>
      </c>
      <c r="R563">
        <f>Table_nydc_frldevdb01_flc_fx_carry_view[[#This Row],[atmf]]/(Table_nydc_frldevdb01_flc_fx_carry_view[[#This Row],[atmf_cost_orig]]+1)</f>
        <v>57.633983466117087</v>
      </c>
      <c r="S563">
        <f>Table_nydc_frldevdb01_flc_fx_carry_view[[#This Row],[num_rate]]-Table_nydc_frldevdb01_flc_fx_carry_view[[#This Row],[asset_rate]]</f>
        <v>5.8818134068352373E-2</v>
      </c>
      <c r="T5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1.2601505952438055</v>
      </c>
      <c r="U563" s="95">
        <f>Table_nydc_frldevdb01_flc_fx_carry_view[[#This Row],[atmf_cost_final]]/Table_nydc_frldevdb01_flc_fx_carry_view[[#This Row],[atmf_cost_orig]]</f>
        <v>0.94954790997876903</v>
      </c>
    </row>
    <row r="564" spans="1:21" x14ac:dyDescent="0.25">
      <c r="A564" t="s">
        <v>107</v>
      </c>
      <c r="B564" t="s">
        <v>15</v>
      </c>
      <c r="C564" t="s">
        <v>6</v>
      </c>
      <c r="D564" t="s">
        <v>14</v>
      </c>
      <c r="E564">
        <v>57.624303563724503</v>
      </c>
      <c r="F564">
        <v>60.8842</v>
      </c>
      <c r="G564">
        <v>0.120545371806732</v>
      </c>
      <c r="H564">
        <v>0.129566743997755</v>
      </c>
      <c r="I564">
        <v>0.11527293184399499</v>
      </c>
      <c r="J564">
        <v>0.12964645797496099</v>
      </c>
      <c r="K564">
        <v>2.4440524215918899E-2</v>
      </c>
      <c r="L564">
        <v>1.97129789743761E-2</v>
      </c>
      <c r="M564">
        <v>5.09310978010757E-2</v>
      </c>
      <c r="N564">
        <v>5.1494928714629504E-2</v>
      </c>
      <c r="O564">
        <v>1.3967451884815407E-2</v>
      </c>
      <c r="P564">
        <v>7.1711708450057809E-2</v>
      </c>
      <c r="Q564">
        <v>59.312965522278219</v>
      </c>
      <c r="R564">
        <f>Table_nydc_frldevdb01_flc_fx_carry_view[[#This Row],[atmf]]/(Table_nydc_frldevdb01_flc_fx_carry_view[[#This Row],[atmf_cost_orig]]+1)</f>
        <v>57.93357921122665</v>
      </c>
      <c r="S564">
        <f>Table_nydc_frldevdb01_flc_fx_carry_view[[#This Row],[num_rate]]-Table_nydc_frldevdb01_flc_fx_carry_view[[#This Row],[asset_rate]]</f>
        <v>5.7744256565242402E-2</v>
      </c>
      <c r="T5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1.1997456241589826</v>
      </c>
      <c r="U564" s="95">
        <f>Table_nydc_frldevdb01_flc_fx_carry_view[[#This Row],[atmf_cost_final]]/Table_nydc_frldevdb01_flc_fx_carry_view[[#This Row],[atmf_cost_orig]]</f>
        <v>1.0110704645667759</v>
      </c>
    </row>
    <row r="565" spans="1:21" x14ac:dyDescent="0.25">
      <c r="A565" t="s">
        <v>107</v>
      </c>
      <c r="B565" t="s">
        <v>15</v>
      </c>
      <c r="C565" t="s">
        <v>67</v>
      </c>
      <c r="D565" t="s">
        <v>14</v>
      </c>
      <c r="E565">
        <v>57.624303563724503</v>
      </c>
      <c r="F565">
        <v>63.896790181516003</v>
      </c>
      <c r="G565">
        <v>0.12911419923190401</v>
      </c>
      <c r="H565">
        <v>0.13906354372489499</v>
      </c>
      <c r="I565">
        <v>0.126279799473002</v>
      </c>
      <c r="J565">
        <v>0.13999208264813701</v>
      </c>
      <c r="K565">
        <v>2.9911736174552301E-2</v>
      </c>
      <c r="L565">
        <v>2.8162145763776601E-2</v>
      </c>
      <c r="M565">
        <v>7.5981390736354404E-2</v>
      </c>
      <c r="N565">
        <v>8.01994245214213E-2</v>
      </c>
      <c r="O565">
        <v>1.5371879024778212E-2</v>
      </c>
      <c r="P565">
        <v>7.1775014525480185E-2</v>
      </c>
      <c r="Q565">
        <v>61.082729914655957</v>
      </c>
      <c r="R565">
        <f>Table_nydc_frldevdb01_flc_fx_carry_view[[#This Row],[atmf]]/(Table_nydc_frldevdb01_flc_fx_carry_view[[#This Row],[atmf_cost_orig]]+1)</f>
        <v>59.384661046775022</v>
      </c>
      <c r="S565">
        <f>Table_nydc_frldevdb01_flc_fx_carry_view[[#This Row],[num_rate]]-Table_nydc_frldevdb01_flc_fx_carry_view[[#This Row],[asset_rate]]</f>
        <v>5.6403135500701973E-2</v>
      </c>
      <c r="T5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1.129534815327019</v>
      </c>
      <c r="U565" s="95">
        <f>Table_nydc_frldevdb01_flc_fx_carry_view[[#This Row],[atmf_cost_final]]/Table_nydc_frldevdb01_flc_fx_carry_view[[#This Row],[atmf_cost_orig]]</f>
        <v>1.0555140376372278</v>
      </c>
    </row>
    <row r="566" spans="1:21" x14ac:dyDescent="0.25">
      <c r="A566" t="s">
        <v>107</v>
      </c>
      <c r="B566" t="s">
        <v>11</v>
      </c>
      <c r="C566" t="s">
        <v>14</v>
      </c>
      <c r="D566" t="s">
        <v>14</v>
      </c>
      <c r="E566">
        <v>21.466614901778701</v>
      </c>
      <c r="F566">
        <v>22.289706218749998</v>
      </c>
      <c r="G566">
        <v>0.10347439095236299</v>
      </c>
      <c r="H566">
        <v>0.108736037830269</v>
      </c>
      <c r="I566">
        <v>0.102939917403151</v>
      </c>
      <c r="J566">
        <v>0.120608148079966</v>
      </c>
      <c r="K566">
        <v>1.3907455550157899E-2</v>
      </c>
      <c r="L566">
        <v>2.1497792156649899E-3</v>
      </c>
      <c r="M566">
        <v>3.0750555913986E-2</v>
      </c>
      <c r="N566">
        <v>3.8346999775283198E-2</v>
      </c>
      <c r="O566">
        <v>-8.135354547548674E-3</v>
      </c>
      <c r="P566">
        <v>7.0559441293861991E-2</v>
      </c>
      <c r="Q566">
        <v>21.92049708630044</v>
      </c>
      <c r="R566">
        <f>Table_nydc_frldevdb01_flc_fx_carry_view[[#This Row],[atmf]]/(Table_nydc_frldevdb01_flc_fx_carry_view[[#This Row],[atmf_cost_orig]]+1)</f>
        <v>21.62473363789292</v>
      </c>
      <c r="S566">
        <f>Table_nydc_frldevdb01_flc_fx_carry_view[[#This Row],[num_rate]]-Table_nydc_frldevdb01_flc_fx_carry_view[[#This Row],[asset_rate]]</f>
        <v>7.8694795841410661E-2</v>
      </c>
      <c r="T5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2.1490829940878715</v>
      </c>
      <c r="U566" s="95">
        <f>Table_nydc_frldevdb01_flc_fx_carry_view[[#This Row],[atmf_cost_final]]/Table_nydc_frldevdb01_flc_fx_carry_view[[#This Row],[atmf_cost_orig]]</f>
        <v>1.2470343587460861</v>
      </c>
    </row>
    <row r="567" spans="1:21" x14ac:dyDescent="0.25">
      <c r="A567" t="s">
        <v>107</v>
      </c>
      <c r="B567" t="s">
        <v>11</v>
      </c>
      <c r="C567" t="s">
        <v>8</v>
      </c>
      <c r="D567" t="s">
        <v>14</v>
      </c>
      <c r="E567">
        <v>21.466614901778701</v>
      </c>
      <c r="F567">
        <v>22.7286275199831</v>
      </c>
      <c r="G567">
        <v>0.11417267795338</v>
      </c>
      <c r="H567">
        <v>0.12263546864423901</v>
      </c>
      <c r="I567">
        <v>9.4667118757961299E-2</v>
      </c>
      <c r="J567">
        <v>0.109990846284809</v>
      </c>
      <c r="K567">
        <v>1.69104774830162E-2</v>
      </c>
      <c r="L567">
        <v>1.08577695263184E-2</v>
      </c>
      <c r="M567">
        <v>4.2632140103566196E-2</v>
      </c>
      <c r="N567">
        <v>4.7221072233603598E-2</v>
      </c>
      <c r="O567">
        <v>-8.0882239820774526E-3</v>
      </c>
      <c r="P567">
        <v>7.0607057287289623E-2</v>
      </c>
      <c r="Q567">
        <v>22.158669693993978</v>
      </c>
      <c r="R567">
        <f>Table_nydc_frldevdb01_flc_fx_carry_view[[#This Row],[atmf]]/(Table_nydc_frldevdb01_flc_fx_carry_view[[#This Row],[atmf_cost_orig]]+1)</f>
        <v>21.799277660599863</v>
      </c>
      <c r="S567">
        <f>Table_nydc_frldevdb01_flc_fx_carry_view[[#This Row],[num_rate]]-Table_nydc_frldevdb01_flc_fx_carry_view[[#This Row],[asset_rate]]</f>
        <v>7.8695281269367076E-2</v>
      </c>
      <c r="T5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1.413722870240635</v>
      </c>
      <c r="U567" s="95">
        <f>Table_nydc_frldevdb01_flc_fx_carry_view[[#This Row],[atmf_cost_final]]/Table_nydc_frldevdb01_flc_fx_carry_view[[#This Row],[atmf_cost_orig]]</f>
        <v>1.1076402010053803</v>
      </c>
    </row>
    <row r="568" spans="1:21" x14ac:dyDescent="0.25">
      <c r="A568" t="s">
        <v>107</v>
      </c>
      <c r="B568" t="s">
        <v>11</v>
      </c>
      <c r="C568" t="s">
        <v>6</v>
      </c>
      <c r="D568" t="s">
        <v>14</v>
      </c>
      <c r="E568">
        <v>21.466614901778701</v>
      </c>
      <c r="F568">
        <v>23.166985543999399</v>
      </c>
      <c r="G568">
        <v>0.12446048258161101</v>
      </c>
      <c r="H568">
        <v>0.13626437548803899</v>
      </c>
      <c r="I568">
        <v>0.103546025939575</v>
      </c>
      <c r="J568">
        <v>0.117043828836442</v>
      </c>
      <c r="K568">
        <v>1.99475819942448E-2</v>
      </c>
      <c r="L568">
        <v>1.38051167613391E-2</v>
      </c>
      <c r="M568">
        <v>5.4778839010813901E-2</v>
      </c>
      <c r="N568">
        <v>5.6760522222917095E-2</v>
      </c>
      <c r="O568">
        <v>-8.2813719097305505E-3</v>
      </c>
      <c r="P568">
        <v>7.0724006948818419E-2</v>
      </c>
      <c r="Q568">
        <v>22.387210849032616</v>
      </c>
      <c r="R568">
        <f>Table_nydc_frldevdb01_flc_fx_carry_view[[#This Row],[atmf]]/(Table_nydc_frldevdb01_flc_fx_carry_view[[#This Row],[atmf_cost_orig]]+1)</f>
        <v>21.963832309838256</v>
      </c>
      <c r="S568">
        <f>Table_nydc_frldevdb01_flc_fx_carry_view[[#This Row],[num_rate]]-Table_nydc_frldevdb01_flc_fx_carry_view[[#This Row],[asset_rate]]</f>
        <v>7.9005378858548969E-2</v>
      </c>
      <c r="T5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1.2332430449221017</v>
      </c>
      <c r="U568" s="95">
        <f>Table_nydc_frldevdb01_flc_fx_carry_view[[#This Row],[atmf_cost_final]]/Table_nydc_frldevdb01_flc_fx_carry_view[[#This Row],[atmf_cost_orig]]</f>
        <v>1.0361760717804185</v>
      </c>
    </row>
    <row r="569" spans="1:21" x14ac:dyDescent="0.25">
      <c r="A569" t="s">
        <v>107</v>
      </c>
      <c r="B569" t="s">
        <v>11</v>
      </c>
      <c r="C569" t="s">
        <v>67</v>
      </c>
      <c r="D569" t="s">
        <v>14</v>
      </c>
      <c r="E569">
        <v>21.466614901778701</v>
      </c>
      <c r="F569">
        <v>24.879568969231201</v>
      </c>
      <c r="G569">
        <v>0.128730127743277</v>
      </c>
      <c r="H569">
        <v>0.14229684962736799</v>
      </c>
      <c r="I569">
        <v>0.12793176540321999</v>
      </c>
      <c r="J569">
        <v>0.146332920489749</v>
      </c>
      <c r="K569">
        <v>2.0218584533894003E-2</v>
      </c>
      <c r="L569">
        <v>2.0899937073812203E-2</v>
      </c>
      <c r="M569">
        <v>8.1404902237284402E-2</v>
      </c>
      <c r="N569">
        <v>9.3422202863070708E-2</v>
      </c>
      <c r="O569">
        <v>-7.6892392225241246E-3</v>
      </c>
      <c r="P569">
        <v>7.0967445661456519E-2</v>
      </c>
      <c r="Q569">
        <v>23.445052536179823</v>
      </c>
      <c r="R569">
        <f>Table_nydc_frldevdb01_flc_fx_carry_view[[#This Row],[atmf]]/(Table_nydc_frldevdb01_flc_fx_carry_view[[#This Row],[atmf_cost_orig]]+1)</f>
        <v>23.006709991566197</v>
      </c>
      <c r="S569">
        <f>Table_nydc_frldevdb01_flc_fx_carry_view[[#This Row],[num_rate]]-Table_nydc_frldevdb01_flc_fx_carry_view[[#This Row],[asset_rate]]</f>
        <v>7.8656684883980643E-2</v>
      </c>
      <c r="T5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1.1852693299966306</v>
      </c>
      <c r="U569" s="95">
        <f>Table_nydc_frldevdb01_flc_fx_carry_view[[#This Row],[atmf_cost_final]]/Table_nydc_frldevdb01_flc_fx_carry_view[[#This Row],[atmf_cost_orig]]</f>
        <v>1.1476237953183395</v>
      </c>
    </row>
    <row r="570" spans="1:21" x14ac:dyDescent="0.25">
      <c r="A570" t="s">
        <v>107</v>
      </c>
      <c r="B570" t="s">
        <v>24</v>
      </c>
      <c r="C570" t="s">
        <v>14</v>
      </c>
      <c r="D570" t="s">
        <v>14</v>
      </c>
      <c r="E570">
        <v>30.373999999999999</v>
      </c>
      <c r="F570">
        <v>30.125256541546602</v>
      </c>
      <c r="G570">
        <v>5.4234663282650399E-2</v>
      </c>
      <c r="H570">
        <v>5.2648320738376601E-2</v>
      </c>
      <c r="I570">
        <v>0</v>
      </c>
      <c r="J570">
        <v>0</v>
      </c>
      <c r="K570">
        <v>1.9690022786511701E-2</v>
      </c>
      <c r="L570">
        <v>1.16939240301096E-16</v>
      </c>
      <c r="M570">
        <v>1.4732456119370399E-2</v>
      </c>
      <c r="N570">
        <v>0</v>
      </c>
      <c r="O570">
        <v>1.2907210193407485E-2</v>
      </c>
      <c r="P570">
        <v>-3.7660281361720192E-3</v>
      </c>
      <c r="Q570">
        <v>30.275348600605046</v>
      </c>
      <c r="R570">
        <f>Table_nydc_frldevdb01_flc_fx_carry_view[[#This Row],[atmf]]/(Table_nydc_frldevdb01_flc_fx_carry_view[[#This Row],[atmf_cost_orig]]+1)</f>
        <v>29.687881135441621</v>
      </c>
      <c r="S570">
        <f>Table_nydc_frldevdb01_flc_fx_carry_view[[#This Row],[num_rate]]-Table_nydc_frldevdb01_flc_fx_carry_view[[#This Row],[asset_rate]]</f>
        <v>-1.6673238329579503E-2</v>
      </c>
      <c r="T5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2.3588031821370754E-14</v>
      </c>
      <c r="U570" s="95">
        <f>Table_nydc_frldevdb01_flc_fx_carry_view[[#This Row],[atmf_cost_final]]/Table_nydc_frldevdb01_flc_fx_carry_view[[#This Row],[atmf_cost_orig]]</f>
        <v>0</v>
      </c>
    </row>
    <row r="571" spans="1:21" x14ac:dyDescent="0.25">
      <c r="A571" t="s">
        <v>107</v>
      </c>
      <c r="B571" t="s">
        <v>24</v>
      </c>
      <c r="C571" t="s">
        <v>8</v>
      </c>
      <c r="D571" t="s">
        <v>14</v>
      </c>
      <c r="E571">
        <v>30.373999999999999</v>
      </c>
      <c r="F571">
        <v>30.0164770442051</v>
      </c>
      <c r="G571">
        <v>5.6604549931199802E-2</v>
      </c>
      <c r="H571">
        <v>5.4436092789933603E-2</v>
      </c>
      <c r="I571">
        <v>5.1261670350827598E-2</v>
      </c>
      <c r="J571">
        <v>4.9423523276086401E-2</v>
      </c>
      <c r="K571">
        <v>2.5939402293502802E-2</v>
      </c>
      <c r="L571">
        <v>1.2471642143615399E-2</v>
      </c>
      <c r="M571">
        <v>1.8622704063649399E-2</v>
      </c>
      <c r="N571">
        <v>6.4718048146386103E-3</v>
      </c>
      <c r="O571">
        <v>1.3477290743069855E-2</v>
      </c>
      <c r="P571">
        <v>-2.5800363381861991E-3</v>
      </c>
      <c r="Q571">
        <v>30.23771729682559</v>
      </c>
      <c r="R571">
        <f>Table_nydc_frldevdb01_flc_fx_carry_view[[#This Row],[atmf]]/(Table_nydc_frldevdb01_flc_fx_carry_view[[#This Row],[atmf_cost_orig]]+1)</f>
        <v>29.467708627010438</v>
      </c>
      <c r="S571">
        <f>Table_nydc_frldevdb01_flc_fx_carry_view[[#This Row],[num_rate]]-Table_nydc_frldevdb01_flc_fx_carry_view[[#This Row],[asset_rate]]</f>
        <v>-1.6057327081256054E-2</v>
      </c>
      <c r="T5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0.82001978768188177</v>
      </c>
      <c r="U571" s="95">
        <f>Table_nydc_frldevdb01_flc_fx_carry_view[[#This Row],[atmf_cost_final]]/Table_nydc_frldevdb01_flc_fx_carry_view[[#This Row],[atmf_cost_orig]]</f>
        <v>0.34752229281628627</v>
      </c>
    </row>
    <row r="572" spans="1:21" x14ac:dyDescent="0.25">
      <c r="A572" t="s">
        <v>107</v>
      </c>
      <c r="B572" t="s">
        <v>24</v>
      </c>
      <c r="C572" t="s">
        <v>6</v>
      </c>
      <c r="D572" t="s">
        <v>14</v>
      </c>
      <c r="E572">
        <v>30.373999999999999</v>
      </c>
      <c r="F572">
        <v>29.907418996272401</v>
      </c>
      <c r="G572">
        <v>5.8918521603573797E-2</v>
      </c>
      <c r="H572">
        <v>5.6157163500050102E-2</v>
      </c>
      <c r="I572">
        <v>5.4234663282650399E-2</v>
      </c>
      <c r="J572">
        <v>5.15014937344885E-2</v>
      </c>
      <c r="K572">
        <v>3.1846323343837003E-2</v>
      </c>
      <c r="L572">
        <v>1.9690022786511701E-2</v>
      </c>
      <c r="M572">
        <v>2.2087231727389099E-2</v>
      </c>
      <c r="N572">
        <v>1.10528114055739E-2</v>
      </c>
      <c r="O572">
        <v>1.3967451884815407E-2</v>
      </c>
      <c r="P572">
        <v>-1.7355464670053555E-3</v>
      </c>
      <c r="Q572">
        <v>30.202164688482348</v>
      </c>
      <c r="R572">
        <f>Table_nydc_frldevdb01_flc_fx_carry_view[[#This Row],[atmf]]/(Table_nydc_frldevdb01_flc_fx_carry_view[[#This Row],[atmf_cost_orig]]+1)</f>
        <v>29.26112181807326</v>
      </c>
      <c r="S572">
        <f>Table_nydc_frldevdb01_flc_fx_carry_view[[#This Row],[num_rate]]-Table_nydc_frldevdb01_flc_fx_carry_view[[#This Row],[asset_rate]]</f>
        <v>-1.5702998351820763E-2</v>
      </c>
      <c r="T5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0.88504255522929054</v>
      </c>
      <c r="U572" s="95">
        <f>Table_nydc_frldevdb01_flc_fx_carry_view[[#This Row],[atmf_cost_final]]/Table_nydc_frldevdb01_flc_fx_carry_view[[#This Row],[atmf_cost_orig]]</f>
        <v>0.50041632840153294</v>
      </c>
    </row>
    <row r="573" spans="1:21" x14ac:dyDescent="0.25">
      <c r="A573" t="s">
        <v>107</v>
      </c>
      <c r="B573" t="s">
        <v>24</v>
      </c>
      <c r="C573" t="s">
        <v>67</v>
      </c>
      <c r="D573" t="s">
        <v>14</v>
      </c>
      <c r="E573">
        <v>30.373999999999999</v>
      </c>
      <c r="F573">
        <v>29.684046958656701</v>
      </c>
      <c r="G573">
        <v>6.2200680295753798E-2</v>
      </c>
      <c r="H573">
        <v>5.8882435220277703E-2</v>
      </c>
      <c r="I573">
        <v>6.0949825508213699E-2</v>
      </c>
      <c r="J573">
        <v>5.7472255265569198E-2</v>
      </c>
      <c r="K573">
        <v>4.6864233211278798E-2</v>
      </c>
      <c r="L573">
        <v>3.9790021864681405E-2</v>
      </c>
      <c r="M573">
        <v>3.2214669669573197E-2</v>
      </c>
      <c r="N573">
        <v>2.55546482279548E-2</v>
      </c>
      <c r="O573">
        <v>1.5371879024778212E-2</v>
      </c>
      <c r="P573">
        <v>3.5436940594298916E-3</v>
      </c>
      <c r="Q573">
        <v>30.125370487835674</v>
      </c>
      <c r="R573">
        <f>Table_nydc_frldevdb01_flc_fx_carry_view[[#This Row],[atmf]]/(Table_nydc_frldevdb01_flc_fx_carry_view[[#This Row],[atmf_cost_orig]]+1)</f>
        <v>28.757629426211309</v>
      </c>
      <c r="S573">
        <f>Table_nydc_frldevdb01_flc_fx_carry_view[[#This Row],[num_rate]]-Table_nydc_frldevdb01_flc_fx_carry_view[[#This Row],[asset_rate]]</f>
        <v>-1.1828184965348321E-2</v>
      </c>
      <c r="T5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0.97172680921176613</v>
      </c>
      <c r="U573" s="95">
        <f>Table_nydc_frldevdb01_flc_fx_carry_view[[#This Row],[atmf_cost_final]]/Table_nydc_frldevdb01_flc_fx_carry_view[[#This Row],[atmf_cost_orig]]</f>
        <v>0.79326122198580862</v>
      </c>
    </row>
    <row r="574" spans="1:21" x14ac:dyDescent="0.25">
      <c r="A574" t="s">
        <v>107</v>
      </c>
      <c r="B574" t="s">
        <v>23</v>
      </c>
      <c r="C574" t="s">
        <v>14</v>
      </c>
      <c r="D574" t="s">
        <v>14</v>
      </c>
      <c r="E574">
        <v>1.3601091347059</v>
      </c>
      <c r="F574">
        <v>1.356975</v>
      </c>
      <c r="G574">
        <v>4.8309754242573201E-2</v>
      </c>
      <c r="H574">
        <v>4.7980571875283699E-2</v>
      </c>
      <c r="I574">
        <v>5.4070992030744502E-2</v>
      </c>
      <c r="J574">
        <v>5.25551398772926E-2</v>
      </c>
      <c r="K574">
        <v>1.47145262653184E-2</v>
      </c>
      <c r="L574">
        <v>1.12886983217593E-3</v>
      </c>
      <c r="M574">
        <v>1.3428494567682301E-2</v>
      </c>
      <c r="N574">
        <v>3.08327257214864E-4</v>
      </c>
      <c r="O574">
        <v>1.2893652556191466E-2</v>
      </c>
      <c r="P574">
        <v>8.0992947275137332E-3</v>
      </c>
      <c r="Q574">
        <v>1.358722360023277</v>
      </c>
      <c r="R574">
        <f>Table_nydc_frldevdb01_flc_fx_carry_view[[#This Row],[atmf]]/(Table_nydc_frldevdb01_flc_fx_carry_view[[#This Row],[atmf_cost_orig]]+1)</f>
        <v>1.3389943220205891</v>
      </c>
      <c r="S574">
        <f>Table_nydc_frldevdb01_flc_fx_carry_view[[#This Row],[num_rate]]-Table_nydc_frldevdb01_flc_fx_carry_view[[#This Row],[asset_rate]]</f>
        <v>-4.7943578286777332E-3</v>
      </c>
      <c r="T5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0.63804226324229429</v>
      </c>
      <c r="U574" s="95">
        <f>Table_nydc_frldevdb01_flc_fx_carry_view[[#This Row],[atmf_cost_final]]/Table_nydc_frldevdb01_flc_fx_carry_view[[#This Row],[atmf_cost_orig]]</f>
        <v>2.2960671850506615E-2</v>
      </c>
    </row>
    <row r="575" spans="1:21" x14ac:dyDescent="0.25">
      <c r="A575" t="s">
        <v>107</v>
      </c>
      <c r="B575" t="s">
        <v>23</v>
      </c>
      <c r="C575" t="s">
        <v>8</v>
      </c>
      <c r="D575" t="s">
        <v>14</v>
      </c>
      <c r="E575">
        <v>1.3601091347059</v>
      </c>
      <c r="F575">
        <v>1.3550398570383</v>
      </c>
      <c r="G575">
        <v>5.0231815722741602E-2</v>
      </c>
      <c r="H575">
        <v>4.9718704849631999E-2</v>
      </c>
      <c r="I575">
        <v>4.6425681729755801E-2</v>
      </c>
      <c r="J575">
        <v>4.5921823174362497E-2</v>
      </c>
      <c r="K575">
        <v>1.9131601234124797E-2</v>
      </c>
      <c r="L575">
        <v>9.7768776483492092E-3</v>
      </c>
      <c r="M575">
        <v>1.7009136917028201E-2</v>
      </c>
      <c r="N575">
        <v>7.8503506316000404E-3</v>
      </c>
      <c r="O575">
        <v>1.3477290743069855E-2</v>
      </c>
      <c r="P575">
        <v>8.4052034955002138E-3</v>
      </c>
      <c r="Q575">
        <v>1.3579219980245076</v>
      </c>
      <c r="R575">
        <f>Table_nydc_frldevdb01_flc_fx_carry_view[[#This Row],[atmf]]/(Table_nydc_frldevdb01_flc_fx_carry_view[[#This Row],[atmf_cost_orig]]+1)</f>
        <v>1.3323772696339597</v>
      </c>
      <c r="S575">
        <f>Table_nydc_frldevdb01_flc_fx_carry_view[[#This Row],[num_rate]]-Table_nydc_frldevdb01_flc_fx_carry_view[[#This Row],[asset_rate]]</f>
        <v>-5.0720872475696413E-3</v>
      </c>
      <c r="T5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0.90768405444127409</v>
      </c>
      <c r="U575" s="95">
        <f>Table_nydc_frldevdb01_flc_fx_carry_view[[#This Row],[atmf_cost_final]]/Table_nydc_frldevdb01_flc_fx_carry_view[[#This Row],[atmf_cost_orig]]</f>
        <v>0.46153727081477547</v>
      </c>
    </row>
    <row r="576" spans="1:21" x14ac:dyDescent="0.25">
      <c r="A576" t="s">
        <v>107</v>
      </c>
      <c r="B576" t="s">
        <v>23</v>
      </c>
      <c r="C576" t="s">
        <v>6</v>
      </c>
      <c r="D576" t="s">
        <v>14</v>
      </c>
      <c r="E576">
        <v>1.3601091347059</v>
      </c>
      <c r="F576">
        <v>1.3532</v>
      </c>
      <c r="G576">
        <v>5.2120148164199402E-2</v>
      </c>
      <c r="H576">
        <v>5.1430491024143703E-2</v>
      </c>
      <c r="I576">
        <v>4.8335322356105E-2</v>
      </c>
      <c r="J576">
        <v>4.7646029351423397E-2</v>
      </c>
      <c r="K576">
        <v>2.31673316370213E-2</v>
      </c>
      <c r="L576">
        <v>1.47793659640822E-2</v>
      </c>
      <c r="M576">
        <v>2.0228607889357299E-2</v>
      </c>
      <c r="N576">
        <v>1.2034715855249E-2</v>
      </c>
      <c r="O576">
        <v>1.3967451884815407E-2</v>
      </c>
      <c r="P576">
        <v>8.7944396727803742E-3</v>
      </c>
      <c r="Q576">
        <v>1.3571884017863838</v>
      </c>
      <c r="R576">
        <f>Table_nydc_frldevdb01_flc_fx_carry_view[[#This Row],[atmf]]/(Table_nydc_frldevdb01_flc_fx_carry_view[[#This Row],[atmf_cost_orig]]+1)</f>
        <v>1.3263693936200163</v>
      </c>
      <c r="S576">
        <f>Table_nydc_frldevdb01_flc_fx_carry_view[[#This Row],[num_rate]]-Table_nydc_frldevdb01_flc_fx_carry_view[[#This Row],[asset_rate]]</f>
        <v>-5.173012212035033E-3</v>
      </c>
      <c r="T5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0.93395989024655013</v>
      </c>
      <c r="U576" s="95">
        <f>Table_nydc_frldevdb01_flc_fx_carry_view[[#This Row],[atmf_cost_final]]/Table_nydc_frldevdb01_flc_fx_carry_view[[#This Row],[atmf_cost_orig]]</f>
        <v>0.59493544593252612</v>
      </c>
    </row>
    <row r="577" spans="1:21" x14ac:dyDescent="0.25">
      <c r="A577" t="s">
        <v>107</v>
      </c>
      <c r="B577" t="s">
        <v>23</v>
      </c>
      <c r="C577" t="s">
        <v>67</v>
      </c>
      <c r="D577" t="s">
        <v>14</v>
      </c>
      <c r="E577">
        <v>1.3601091347059</v>
      </c>
      <c r="F577">
        <v>1.3490724974332999</v>
      </c>
      <c r="G577">
        <v>5.5146723010114002E-2</v>
      </c>
      <c r="H577">
        <v>5.4164470936670997E-2</v>
      </c>
      <c r="I577">
        <v>5.4159528965277703E-2</v>
      </c>
      <c r="J577">
        <v>5.3169282393455398E-2</v>
      </c>
      <c r="K577">
        <v>3.44281424282935E-2</v>
      </c>
      <c r="L577">
        <v>2.9273656550681402E-2</v>
      </c>
      <c r="M577">
        <v>2.96347810853833E-2</v>
      </c>
      <c r="N577">
        <v>2.4585862781717399E-2</v>
      </c>
      <c r="O577">
        <v>1.5371879024778212E-2</v>
      </c>
      <c r="P577">
        <v>1.1159089973277525E-2</v>
      </c>
      <c r="Q577">
        <v>1.3555702353972527</v>
      </c>
      <c r="R577">
        <f>Table_nydc_frldevdb01_flc_fx_carry_view[[#This Row],[atmf]]/(Table_nydc_frldevdb01_flc_fx_carry_view[[#This Row],[atmf_cost_orig]]+1)</f>
        <v>1.3102437118637187</v>
      </c>
      <c r="S577">
        <f>Table_nydc_frldevdb01_flc_fx_carry_view[[#This Row],[num_rate]]-Table_nydc_frldevdb01_flc_fx_carry_view[[#This Row],[asset_rate]]</f>
        <v>-4.2127890515006872E-3</v>
      </c>
      <c r="T5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0.97797629546490572</v>
      </c>
      <c r="U577" s="95">
        <f>Table_nydc_frldevdb01_flc_fx_carry_view[[#This Row],[atmf_cost_final]]/Table_nydc_frldevdb01_flc_fx_carry_view[[#This Row],[atmf_cost_orig]]</f>
        <v>0.82962862829595296</v>
      </c>
    </row>
    <row r="578" spans="1:21" x14ac:dyDescent="0.25">
      <c r="A578" t="s">
        <v>107</v>
      </c>
      <c r="B578" t="s">
        <v>25</v>
      </c>
      <c r="C578" t="s">
        <v>14</v>
      </c>
      <c r="D578" t="s">
        <v>14</v>
      </c>
      <c r="E578">
        <v>311.306742519463</v>
      </c>
      <c r="F578">
        <v>311.65499999999997</v>
      </c>
      <c r="G578">
        <v>5.3653260553330202E-2</v>
      </c>
      <c r="H578">
        <v>5.3898332611933497E-2</v>
      </c>
      <c r="I578">
        <v>4.3421103717803902E-2</v>
      </c>
      <c r="J578">
        <v>4.5897233004434199E-2</v>
      </c>
      <c r="K578">
        <v>1.46130619710318E-2</v>
      </c>
      <c r="L578">
        <v>9.0679963103555705E-4</v>
      </c>
      <c r="M578">
        <v>1.5245274885897999E-2</v>
      </c>
      <c r="N578">
        <v>1.6204848042800099E-3</v>
      </c>
      <c r="O578">
        <v>-8.135354547548674E-3</v>
      </c>
      <c r="P578">
        <v>-5.7924617707900451E-3</v>
      </c>
      <c r="Q578">
        <v>311.45809217168949</v>
      </c>
      <c r="R578">
        <f>Table_nydc_frldevdb01_flc_fx_carry_view[[#This Row],[atmf]]/(Table_nydc_frldevdb01_flc_fx_carry_view[[#This Row],[atmf_cost_orig]]+1)</f>
        <v>306.97508051443674</v>
      </c>
      <c r="S578">
        <f>Table_nydc_frldevdb01_flc_fx_carry_view[[#This Row],[num_rate]]-Table_nydc_frldevdb01_flc_fx_carry_view[[#This Row],[asset_rate]]</f>
        <v>2.3428927767586288E-3</v>
      </c>
      <c r="T5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1.1288683866818778</v>
      </c>
      <c r="U578" s="95">
        <f>Table_nydc_frldevdb01_flc_fx_carry_view[[#This Row],[atmf_cost_final]]/Table_nydc_frldevdb01_flc_fx_carry_view[[#This Row],[atmf_cost_orig]]</f>
        <v>0.10629423322363124</v>
      </c>
    </row>
    <row r="579" spans="1:21" x14ac:dyDescent="0.25">
      <c r="A579" t="s">
        <v>107</v>
      </c>
      <c r="B579" t="s">
        <v>25</v>
      </c>
      <c r="C579" t="s">
        <v>8</v>
      </c>
      <c r="D579" t="s">
        <v>14</v>
      </c>
      <c r="E579">
        <v>311.306742519463</v>
      </c>
      <c r="F579">
        <v>311.77569891790398</v>
      </c>
      <c r="G579">
        <v>5.6214883532095E-2</v>
      </c>
      <c r="H579">
        <v>5.6494281109152E-2</v>
      </c>
      <c r="I579">
        <v>4.9889234668832799E-2</v>
      </c>
      <c r="J579">
        <v>5.0327538941511103E-2</v>
      </c>
      <c r="K579">
        <v>1.8787295817178203E-2</v>
      </c>
      <c r="L579">
        <v>9.7320968853693499E-3</v>
      </c>
      <c r="M579">
        <v>1.9646556056655603E-2</v>
      </c>
      <c r="N579">
        <v>1.0588877938473899E-2</v>
      </c>
      <c r="O579">
        <v>-8.0882239820774526E-3</v>
      </c>
      <c r="P579">
        <v>-6.0163268241003459E-3</v>
      </c>
      <c r="Q579">
        <v>311.50803245134068</v>
      </c>
      <c r="R579">
        <f>Table_nydc_frldevdb01_flc_fx_carry_view[[#This Row],[atmf]]/(Table_nydc_frldevdb01_flc_fx_carry_view[[#This Row],[atmf_cost_orig]]+1)</f>
        <v>305.76840285093891</v>
      </c>
      <c r="S579">
        <f>Table_nydc_frldevdb01_flc_fx_carry_view[[#This Row],[num_rate]]-Table_nydc_frldevdb01_flc_fx_carry_view[[#This Row],[asset_rate]]</f>
        <v>2.0718971579771067E-3</v>
      </c>
      <c r="T5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0.99711474328853078</v>
      </c>
      <c r="U579" s="95">
        <f>Table_nydc_frldevdb01_flc_fx_carry_view[[#This Row],[atmf_cost_final]]/Table_nydc_frldevdb01_flc_fx_carry_view[[#This Row],[atmf_cost_orig]]</f>
        <v>0.53896865730249643</v>
      </c>
    </row>
    <row r="580" spans="1:21" x14ac:dyDescent="0.25">
      <c r="A580" t="s">
        <v>107</v>
      </c>
      <c r="B580" t="s">
        <v>25</v>
      </c>
      <c r="C580" t="s">
        <v>6</v>
      </c>
      <c r="D580" t="s">
        <v>14</v>
      </c>
      <c r="E580">
        <v>311.306742519463</v>
      </c>
      <c r="F580">
        <v>311.94450000000001</v>
      </c>
      <c r="G580">
        <v>5.8688765053344097E-2</v>
      </c>
      <c r="H580">
        <v>5.9027726939822202E-2</v>
      </c>
      <c r="I580">
        <v>5.3693715230666801E-2</v>
      </c>
      <c r="J580">
        <v>5.4148258920799698E-2</v>
      </c>
      <c r="K580">
        <v>2.2567320351394301E-2</v>
      </c>
      <c r="L580">
        <v>1.4661029600352701E-2</v>
      </c>
      <c r="M580">
        <v>2.3744301676813E-2</v>
      </c>
      <c r="N580">
        <v>1.5830700885184099E-2</v>
      </c>
      <c r="O580">
        <v>-8.2813719097305505E-3</v>
      </c>
      <c r="P580">
        <v>-6.1806273804738687E-3</v>
      </c>
      <c r="Q580">
        <v>311.57777877296877</v>
      </c>
      <c r="R580">
        <f>Table_nydc_frldevdb01_flc_fx_carry_view[[#This Row],[atmf]]/(Table_nydc_frldevdb01_flc_fx_carry_view[[#This Row],[atmf_cost_orig]]+1)</f>
        <v>304.70938835904565</v>
      </c>
      <c r="S580">
        <f>Table_nydc_frldevdb01_flc_fx_carry_view[[#This Row],[num_rate]]-Table_nydc_frldevdb01_flc_fx_carry_view[[#This Row],[asset_rate]]</f>
        <v>2.1007445292566818E-3</v>
      </c>
      <c r="T5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0.99378916179090582</v>
      </c>
      <c r="U580" s="95">
        <f>Table_nydc_frldevdb01_flc_fx_carry_view[[#This Row],[atmf_cost_final]]/Table_nydc_frldevdb01_flc_fx_carry_view[[#This Row],[atmf_cost_orig]]</f>
        <v>0.66671579146264126</v>
      </c>
    </row>
    <row r="581" spans="1:21" x14ac:dyDescent="0.25">
      <c r="A581" t="s">
        <v>107</v>
      </c>
      <c r="B581" t="s">
        <v>25</v>
      </c>
      <c r="C581" t="s">
        <v>67</v>
      </c>
      <c r="D581" t="s">
        <v>14</v>
      </c>
      <c r="E581">
        <v>311.306742519463</v>
      </c>
      <c r="F581">
        <v>312.08724574401799</v>
      </c>
      <c r="G581">
        <v>6.2279030451539902E-2</v>
      </c>
      <c r="H581">
        <v>6.2608957238361601E-2</v>
      </c>
      <c r="I581">
        <v>6.1094513659575501E-2</v>
      </c>
      <c r="J581">
        <v>6.1447562116306302E-2</v>
      </c>
      <c r="K581">
        <v>3.43767592589167E-2</v>
      </c>
      <c r="L581">
        <v>2.9046147952065799E-2</v>
      </c>
      <c r="M581">
        <v>3.5865939962023793E-2</v>
      </c>
      <c r="N581">
        <v>3.05105076963719E-2</v>
      </c>
      <c r="O581">
        <v>-7.6892392225241246E-3</v>
      </c>
      <c r="P581">
        <v>-6.4149974678432975E-3</v>
      </c>
      <c r="Q581">
        <v>311.62318251397738</v>
      </c>
      <c r="R581">
        <f>Table_nydc_frldevdb01_flc_fx_carry_view[[#This Row],[atmf]]/(Table_nydc_frldevdb01_flc_fx_carry_view[[#This Row],[atmf_cost_orig]]+1)</f>
        <v>301.28150149956616</v>
      </c>
      <c r="S581">
        <f>Table_nydc_frldevdb01_flc_fx_carry_view[[#This Row],[num_rate]]-Table_nydc_frldevdb01_flc_fx_carry_view[[#This Row],[asset_rate]]</f>
        <v>1.2742417546808271E-3</v>
      </c>
      <c r="T5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0.98333247352104136</v>
      </c>
      <c r="U581" s="95">
        <f>Table_nydc_frldevdb01_flc_fx_carry_view[[#This Row],[atmf_cost_final]]/Table_nydc_frldevdb01_flc_fx_carry_view[[#This Row],[atmf_cost_orig]]</f>
        <v>0.85068194863086188</v>
      </c>
    </row>
    <row r="582" spans="1:21" x14ac:dyDescent="0.25">
      <c r="A582" t="s">
        <v>107</v>
      </c>
      <c r="B582" t="s">
        <v>9</v>
      </c>
      <c r="C582" t="s">
        <v>14</v>
      </c>
      <c r="D582" t="s">
        <v>14</v>
      </c>
      <c r="E582">
        <v>67.848961684956194</v>
      </c>
      <c r="F582">
        <v>70.528345674999997</v>
      </c>
      <c r="G582">
        <v>0.119071991320921</v>
      </c>
      <c r="H582">
        <v>0.12673580704531701</v>
      </c>
      <c r="I582">
        <v>0.11175297558238401</v>
      </c>
      <c r="J582">
        <v>0.130253784379222</v>
      </c>
      <c r="K582">
        <v>1.7400128700680098E-2</v>
      </c>
      <c r="L582">
        <v>2.3338290758852199E-3</v>
      </c>
      <c r="M582">
        <v>3.5837736140079901E-2</v>
      </c>
      <c r="N582">
        <v>3.9494688086453004E-2</v>
      </c>
      <c r="O582">
        <v>-8.135354547548674E-3</v>
      </c>
      <c r="P582">
        <v>7.2653933925933056E-2</v>
      </c>
      <c r="Q582">
        <v>69.251513455326389</v>
      </c>
      <c r="R582">
        <f>Table_nydc_frldevdb01_flc_fx_carry_view[[#This Row],[atmf]]/(Table_nydc_frldevdb01_flc_fx_carry_view[[#This Row],[atmf_cost_orig]]+1)</f>
        <v>68.088218081159198</v>
      </c>
      <c r="S582">
        <f>Table_nydc_frldevdb01_flc_fx_carry_view[[#This Row],[num_rate]]-Table_nydc_frldevdb01_flc_fx_carry_view[[#This Row],[asset_rate]]</f>
        <v>8.0789288473481727E-2</v>
      </c>
      <c r="T5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2.015492472800879</v>
      </c>
      <c r="U582" s="95">
        <f>Table_nydc_frldevdb01_flc_fx_carry_view[[#This Row],[atmf_cost_final]]/Table_nydc_frldevdb01_flc_fx_carry_view[[#This Row],[atmf_cost_orig]]</f>
        <v>1.1020419351289121</v>
      </c>
    </row>
    <row r="583" spans="1:21" x14ac:dyDescent="0.25">
      <c r="A583" t="s">
        <v>107</v>
      </c>
      <c r="B583" t="s">
        <v>9</v>
      </c>
      <c r="C583" t="s">
        <v>8</v>
      </c>
      <c r="D583" t="s">
        <v>14</v>
      </c>
      <c r="E583">
        <v>67.848961684956194</v>
      </c>
      <c r="F583">
        <v>71.930612835816603</v>
      </c>
      <c r="G583">
        <v>0.121821608097282</v>
      </c>
      <c r="H583">
        <v>0.13052149664321699</v>
      </c>
      <c r="I583">
        <v>0.113520161244342</v>
      </c>
      <c r="J583">
        <v>0.13279724320556599</v>
      </c>
      <c r="K583">
        <v>1.8738139750782298E-2</v>
      </c>
      <c r="L583">
        <v>1.4151605937974101E-2</v>
      </c>
      <c r="M583">
        <v>4.53707518385984E-2</v>
      </c>
      <c r="N583">
        <v>5.10415304522868E-2</v>
      </c>
      <c r="O583">
        <v>-8.0882239820774526E-3</v>
      </c>
      <c r="P583">
        <v>7.2295424811422232E-2</v>
      </c>
      <c r="Q583">
        <v>70.064609275887477</v>
      </c>
      <c r="R583">
        <f>Table_nydc_frldevdb01_flc_fx_carry_view[[#This Row],[atmf]]/(Table_nydc_frldevdb01_flc_fx_carry_view[[#This Row],[atmf_cost_orig]]+1)</f>
        <v>68.80870993310748</v>
      </c>
      <c r="S583">
        <f>Table_nydc_frldevdb01_flc_fx_carry_view[[#This Row],[num_rate]]-Table_nydc_frldevdb01_flc_fx_carry_view[[#This Row],[asset_rate]]</f>
        <v>8.0383648793499685E-2</v>
      </c>
      <c r="T5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1.3851410591148556</v>
      </c>
      <c r="U583" s="95">
        <f>Table_nydc_frldevdb01_flc_fx_carry_view[[#This Row],[atmf_cost_final]]/Table_nydc_frldevdb01_flc_fx_carry_view[[#This Row],[atmf_cost_orig]]</f>
        <v>1.124987538973601</v>
      </c>
    </row>
    <row r="584" spans="1:21" x14ac:dyDescent="0.25">
      <c r="A584" t="s">
        <v>107</v>
      </c>
      <c r="B584" t="s">
        <v>9</v>
      </c>
      <c r="C584" t="s">
        <v>6</v>
      </c>
      <c r="D584" t="s">
        <v>14</v>
      </c>
      <c r="E584">
        <v>67.848961684956194</v>
      </c>
      <c r="F584">
        <v>73.296700552541495</v>
      </c>
      <c r="G584">
        <v>0.124967903677937</v>
      </c>
      <c r="H584">
        <v>0.134166421620556</v>
      </c>
      <c r="I584">
        <v>0.11908693359900301</v>
      </c>
      <c r="J584">
        <v>0.13683946695280799</v>
      </c>
      <c r="K584">
        <v>1.9838239420610401E-2</v>
      </c>
      <c r="L584">
        <v>1.72818881156203E-2</v>
      </c>
      <c r="M584">
        <v>5.3936727185986098E-2</v>
      </c>
      <c r="N584">
        <v>6.19106767169929E-2</v>
      </c>
      <c r="O584">
        <v>-8.2813719097305505E-3</v>
      </c>
      <c r="P584">
        <v>7.1711708450057809E-2</v>
      </c>
      <c r="Q584">
        <v>70.879806343137815</v>
      </c>
      <c r="R584">
        <f>Table_nydc_frldevdb01_flc_fx_carry_view[[#This Row],[atmf]]/(Table_nydc_frldevdb01_flc_fx_carry_view[[#This Row],[atmf_cost_orig]]+1)</f>
        <v>69.545636528147071</v>
      </c>
      <c r="S584">
        <f>Table_nydc_frldevdb01_flc_fx_carry_view[[#This Row],[num_rate]]-Table_nydc_frldevdb01_flc_fx_carry_view[[#This Row],[asset_rate]]</f>
        <v>7.999308035978836E-2</v>
      </c>
      <c r="T5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1.3088201713945093</v>
      </c>
      <c r="U584" s="95">
        <f>Table_nydc_frldevdb01_flc_fx_carry_view[[#This Row],[atmf_cost_final]]/Table_nydc_frldevdb01_flc_fx_carry_view[[#This Row],[atmf_cost_orig]]</f>
        <v>1.147838957738589</v>
      </c>
    </row>
    <row r="585" spans="1:21" x14ac:dyDescent="0.25">
      <c r="A585" t="s">
        <v>107</v>
      </c>
      <c r="B585" t="s">
        <v>9</v>
      </c>
      <c r="C585" t="s">
        <v>67</v>
      </c>
      <c r="D585" t="s">
        <v>14</v>
      </c>
      <c r="E585">
        <v>67.848961684956194</v>
      </c>
      <c r="F585">
        <v>78.755314757424998</v>
      </c>
      <c r="G585">
        <v>0.137479132182215</v>
      </c>
      <c r="H585">
        <v>0.14552562247925499</v>
      </c>
      <c r="I585">
        <v>0.13303411882417701</v>
      </c>
      <c r="J585">
        <v>0.146959562092361</v>
      </c>
      <c r="K585">
        <v>2.32926318521046E-2</v>
      </c>
      <c r="L585">
        <v>2.2453418814178703E-2</v>
      </c>
      <c r="M585">
        <v>8.3245574148437099E-2</v>
      </c>
      <c r="N585">
        <v>9.3894587435738794E-2</v>
      </c>
      <c r="O585">
        <v>-7.6892392225241246E-3</v>
      </c>
      <c r="P585">
        <v>7.1775014525480185E-2</v>
      </c>
      <c r="Q585">
        <v>74.300765264923683</v>
      </c>
      <c r="R585">
        <f>Table_nydc_frldevdb01_flc_fx_carry_view[[#This Row],[atmf]]/(Table_nydc_frldevdb01_flc_fx_carry_view[[#This Row],[atmf_cost_orig]]+1)</f>
        <v>72.703103190000348</v>
      </c>
      <c r="S585">
        <f>Table_nydc_frldevdb01_flc_fx_carry_view[[#This Row],[num_rate]]-Table_nydc_frldevdb01_flc_fx_carry_view[[#This Row],[asset_rate]]</f>
        <v>7.946425374800431E-2</v>
      </c>
      <c r="T5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1.1916207259427594</v>
      </c>
      <c r="U585" s="95">
        <f>Table_nydc_frldevdb01_flc_fx_carry_view[[#This Row],[atmf_cost_final]]/Table_nydc_frldevdb01_flc_fx_carry_view[[#This Row],[atmf_cost_orig]]</f>
        <v>1.1279228763359022</v>
      </c>
    </row>
    <row r="586" spans="1:21" x14ac:dyDescent="0.25">
      <c r="A586" t="s">
        <v>107</v>
      </c>
      <c r="B586" t="s">
        <v>10</v>
      </c>
      <c r="C586" t="s">
        <v>14</v>
      </c>
      <c r="D586" t="s">
        <v>14</v>
      </c>
      <c r="E586">
        <v>13478.428456424899</v>
      </c>
      <c r="F586">
        <v>13736.25</v>
      </c>
      <c r="G586">
        <v>6.9313647625842301E-2</v>
      </c>
      <c r="H586">
        <v>7.4672396669025504E-2</v>
      </c>
      <c r="I586">
        <v>6.2193283952493801E-2</v>
      </c>
      <c r="J586">
        <v>8.55876150909783E-2</v>
      </c>
      <c r="K586">
        <v>1.1313815298315299E-2</v>
      </c>
      <c r="L586">
        <v>1.2984432467897599E-3</v>
      </c>
      <c r="M586">
        <v>2.0897409856444501E-2</v>
      </c>
      <c r="N586">
        <v>1.9124771116278503E-2</v>
      </c>
      <c r="O586">
        <v>1.2893652556191466E-2</v>
      </c>
      <c r="P586">
        <v>5.1373935203753662E-2</v>
      </c>
      <c r="Q586">
        <v>13605.856983058475</v>
      </c>
      <c r="R586">
        <f>Table_nydc_frldevdb01_flc_fx_carry_view[[#This Row],[atmf]]/(Table_nydc_frldevdb01_flc_fx_carry_view[[#This Row],[atmf_cost_orig]]+1)</f>
        <v>13455.073807985809</v>
      </c>
      <c r="S586">
        <f>Table_nydc_frldevdb01_flc_fx_carry_view[[#This Row],[num_rate]]-Table_nydc_frldevdb01_flc_fx_carry_view[[#This Row],[asset_rate]]</f>
        <v>3.8480282647562196E-2</v>
      </c>
      <c r="T5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1.8600878575740367</v>
      </c>
      <c r="U586" s="95">
        <f>Table_nydc_frldevdb01_flc_fx_carry_view[[#This Row],[atmf_cost_final]]/Table_nydc_frldevdb01_flc_fx_carry_view[[#This Row],[atmf_cost_orig]]</f>
        <v>0.91517423679091314</v>
      </c>
    </row>
    <row r="587" spans="1:21" x14ac:dyDescent="0.25">
      <c r="A587" t="s">
        <v>107</v>
      </c>
      <c r="B587" t="s">
        <v>10</v>
      </c>
      <c r="C587" t="s">
        <v>8</v>
      </c>
      <c r="D587" t="s">
        <v>14</v>
      </c>
      <c r="E587">
        <v>13478.428456424899</v>
      </c>
      <c r="F587">
        <v>13893.8677230253</v>
      </c>
      <c r="G587">
        <v>7.2942400071088501E-2</v>
      </c>
      <c r="H587">
        <v>7.9712277429237394E-2</v>
      </c>
      <c r="I587">
        <v>6.5826905328244395E-2</v>
      </c>
      <c r="J587">
        <v>8.0287065839313998E-2</v>
      </c>
      <c r="K587">
        <v>1.25616249479177E-2</v>
      </c>
      <c r="L587">
        <v>9.1158978745934493E-3</v>
      </c>
      <c r="M587">
        <v>2.7266849341825002E-2</v>
      </c>
      <c r="N587">
        <v>2.9262868177404699E-2</v>
      </c>
      <c r="O587">
        <v>1.3477290743069855E-2</v>
      </c>
      <c r="P587">
        <v>5.4470030031531821E-2</v>
      </c>
      <c r="Q587">
        <v>13692.516199790176</v>
      </c>
      <c r="R587">
        <f>Table_nydc_frldevdb01_flc_fx_carry_view[[#This Row],[atmf]]/(Table_nydc_frldevdb01_flc_fx_carry_view[[#This Row],[atmf_cost_orig]]+1)</f>
        <v>13525.081367053916</v>
      </c>
      <c r="S587">
        <f>Table_nydc_frldevdb01_flc_fx_carry_view[[#This Row],[num_rate]]-Table_nydc_frldevdb01_flc_fx_carry_view[[#This Row],[asset_rate]]</f>
        <v>4.0992739288461963E-2</v>
      </c>
      <c r="T5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1.3700552785279891</v>
      </c>
      <c r="U587" s="95">
        <f>Table_nydc_frldevdb01_flc_fx_carry_view[[#This Row],[atmf_cost_final]]/Table_nydc_frldevdb01_flc_fx_carry_view[[#This Row],[atmf_cost_orig]]</f>
        <v>1.0732031343466579</v>
      </c>
    </row>
    <row r="588" spans="1:21" x14ac:dyDescent="0.25">
      <c r="A588" t="s">
        <v>107</v>
      </c>
      <c r="B588" t="s">
        <v>10</v>
      </c>
      <c r="C588" t="s">
        <v>6</v>
      </c>
      <c r="D588" t="s">
        <v>14</v>
      </c>
      <c r="E588">
        <v>13478.428456424899</v>
      </c>
      <c r="F588">
        <v>14058.25</v>
      </c>
      <c r="G588">
        <v>7.6658492857640106E-2</v>
      </c>
      <c r="H588">
        <v>8.4669952757479697E-2</v>
      </c>
      <c r="I588">
        <v>6.9298646810602493E-2</v>
      </c>
      <c r="J588">
        <v>8.2886035070636896E-2</v>
      </c>
      <c r="K588">
        <v>1.3536646040464501E-2</v>
      </c>
      <c r="L588">
        <v>1.12296775935928E-2</v>
      </c>
      <c r="M588">
        <v>3.3296056013407301E-2</v>
      </c>
      <c r="N588">
        <v>3.6734872350775896E-2</v>
      </c>
      <c r="O588">
        <v>1.3967451884815407E-2</v>
      </c>
      <c r="P588">
        <v>5.7083593470470095E-2</v>
      </c>
      <c r="Q588">
        <v>13785.849743100685</v>
      </c>
      <c r="R588">
        <f>Table_nydc_frldevdb01_flc_fx_carry_view[[#This Row],[atmf]]/(Table_nydc_frldevdb01_flc_fx_carry_view[[#This Row],[atmf_cost_orig]]+1)</f>
        <v>13605.248871498248</v>
      </c>
      <c r="S588">
        <f>Table_nydc_frldevdb01_flc_fx_carry_view[[#This Row],[num_rate]]-Table_nydc_frldevdb01_flc_fx_carry_view[[#This Row],[asset_rate]]</f>
        <v>4.3116141585654688E-2</v>
      </c>
      <c r="T5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1.2907872650098451</v>
      </c>
      <c r="U588" s="95">
        <f>Table_nydc_frldevdb01_flc_fx_carry_view[[#This Row],[atmf_cost_final]]/Table_nydc_frldevdb01_flc_fx_carry_view[[#This Row],[atmf_cost_orig]]</f>
        <v>1.1032799901581103</v>
      </c>
    </row>
    <row r="589" spans="1:21" x14ac:dyDescent="0.25">
      <c r="A589" t="s">
        <v>107</v>
      </c>
      <c r="B589" t="s">
        <v>10</v>
      </c>
      <c r="C589" t="s">
        <v>67</v>
      </c>
      <c r="D589" t="s">
        <v>14</v>
      </c>
      <c r="E589">
        <v>13478.428456424899</v>
      </c>
      <c r="F589">
        <v>14711.265756009399</v>
      </c>
      <c r="G589">
        <v>8.4376558149748898E-2</v>
      </c>
      <c r="H589">
        <v>9.3181131821985994E-2</v>
      </c>
      <c r="I589">
        <v>8.1872229108005595E-2</v>
      </c>
      <c r="J589">
        <v>9.5104566964744702E-2</v>
      </c>
      <c r="K589">
        <v>1.4936165610643299E-2</v>
      </c>
      <c r="L589">
        <v>1.48063259545251E-2</v>
      </c>
      <c r="M589">
        <v>5.0957395084217302E-2</v>
      </c>
      <c r="N589">
        <v>5.7977779090077702E-2</v>
      </c>
      <c r="O589">
        <v>1.5371879024778212E-2</v>
      </c>
      <c r="P589">
        <v>6.232401983797109E-2</v>
      </c>
      <c r="Q589">
        <v>14199.772492581575</v>
      </c>
      <c r="R589">
        <f>Table_nydc_frldevdb01_flc_fx_carry_view[[#This Row],[atmf]]/(Table_nydc_frldevdb01_flc_fx_carry_view[[#This Row],[atmf_cost_orig]]+1)</f>
        <v>13997.965878369912</v>
      </c>
      <c r="S589">
        <f>Table_nydc_frldevdb01_flc_fx_carry_view[[#This Row],[num_rate]]-Table_nydc_frldevdb01_flc_fx_carry_view[[#This Row],[asset_rate]]</f>
        <v>4.6952140813192877E-2</v>
      </c>
      <c r="T5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1.1985002668280429</v>
      </c>
      <c r="U589" s="95">
        <f>Table_nydc_frldevdb01_flc_fx_carry_view[[#This Row],[atmf_cost_final]]/Table_nydc_frldevdb01_flc_fx_carry_view[[#This Row],[atmf_cost_orig]]</f>
        <v>1.137769679832688</v>
      </c>
    </row>
    <row r="590" spans="1:21" x14ac:dyDescent="0.25">
      <c r="A590" t="s">
        <v>107</v>
      </c>
      <c r="B590" t="s">
        <v>18</v>
      </c>
      <c r="C590" t="s">
        <v>14</v>
      </c>
      <c r="D590" t="s">
        <v>14</v>
      </c>
      <c r="E590">
        <v>2955.0282849505902</v>
      </c>
      <c r="F590">
        <v>3008.98</v>
      </c>
      <c r="G590">
        <v>0.122347162843782</v>
      </c>
      <c r="H590">
        <v>0.12366266183027801</v>
      </c>
      <c r="I590">
        <v>0.115367195064512</v>
      </c>
      <c r="J590">
        <v>0.12914087766458099</v>
      </c>
      <c r="K590">
        <v>2.57594389800785E-2</v>
      </c>
      <c r="L590">
        <v>2.4085815116991196E-3</v>
      </c>
      <c r="M590">
        <v>3.4600574006589203E-2</v>
      </c>
      <c r="N590">
        <v>1.8261868940321602E-2</v>
      </c>
      <c r="O590">
        <v>1.2893652556191466E-2</v>
      </c>
      <c r="P590">
        <v>5.0882399315414502E-2</v>
      </c>
      <c r="Q590">
        <v>2982.6103392591431</v>
      </c>
      <c r="R590">
        <f>Table_nydc_frldevdb01_flc_fx_carry_view[[#This Row],[atmf]]/(Table_nydc_frldevdb01_flc_fx_carry_view[[#This Row],[atmf_cost_orig]]+1)</f>
        <v>2908.3494399654533</v>
      </c>
      <c r="S590">
        <f>Table_nydc_frldevdb01_flc_fx_carry_view[[#This Row],[num_rate]]-Table_nydc_frldevdb01_flc_fx_carry_view[[#This Row],[asset_rate]]</f>
        <v>3.7988746759223035E-2</v>
      </c>
      <c r="T5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1.7931280747421452</v>
      </c>
      <c r="U590" s="95">
        <f>Table_nydc_frldevdb01_flc_fx_carry_view[[#This Row],[atmf_cost_final]]/Table_nydc_frldevdb01_flc_fx_carry_view[[#This Row],[atmf_cost_orig]]</f>
        <v>0.52779092441772446</v>
      </c>
    </row>
    <row r="591" spans="1:21" x14ac:dyDescent="0.25">
      <c r="A591" t="s">
        <v>107</v>
      </c>
      <c r="B591" t="s">
        <v>18</v>
      </c>
      <c r="C591" t="s">
        <v>8</v>
      </c>
      <c r="D591" t="s">
        <v>14</v>
      </c>
      <c r="E591">
        <v>2955.0282849505902</v>
      </c>
      <c r="F591">
        <v>3035.3580138193201</v>
      </c>
      <c r="G591">
        <v>0.124220544124935</v>
      </c>
      <c r="H591">
        <v>0.12576047094685</v>
      </c>
      <c r="I591">
        <v>0.11822403907088801</v>
      </c>
      <c r="J591">
        <v>0.121470436517985</v>
      </c>
      <c r="K591">
        <v>3.0113344413206102E-2</v>
      </c>
      <c r="L591">
        <v>1.90457037169885E-2</v>
      </c>
      <c r="M591">
        <v>4.3005638888406202E-2</v>
      </c>
      <c r="N591">
        <v>3.4157516842758501E-2</v>
      </c>
      <c r="O591">
        <v>1.3477290743069855E-2</v>
      </c>
      <c r="P591">
        <v>5.0578029560822246E-2</v>
      </c>
      <c r="Q591">
        <v>2996.7233736258208</v>
      </c>
      <c r="R591">
        <f>Table_nydc_frldevdb01_flc_fx_carry_view[[#This Row],[atmf]]/(Table_nydc_frldevdb01_flc_fx_carry_view[[#This Row],[atmf_cost_orig]]+1)</f>
        <v>2910.2028796836457</v>
      </c>
      <c r="S591">
        <f>Table_nydc_frldevdb01_flc_fx_carry_view[[#This Row],[num_rate]]-Table_nydc_frldevdb01_flc_fx_carry_view[[#This Row],[asset_rate]]</f>
        <v>3.7100738817752388E-2</v>
      </c>
      <c r="T5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1.1721585443800879</v>
      </c>
      <c r="U591" s="95">
        <f>Table_nydc_frldevdb01_flc_fx_carry_view[[#This Row],[atmf_cost_final]]/Table_nydc_frldevdb01_flc_fx_carry_view[[#This Row],[atmf_cost_orig]]</f>
        <v>0.79425670041532515</v>
      </c>
    </row>
    <row r="592" spans="1:21" x14ac:dyDescent="0.25">
      <c r="A592" t="s">
        <v>107</v>
      </c>
      <c r="B592" t="s">
        <v>18</v>
      </c>
      <c r="C592" t="s">
        <v>6</v>
      </c>
      <c r="D592" t="s">
        <v>14</v>
      </c>
      <c r="E592">
        <v>2955.0282849505902</v>
      </c>
      <c r="F592">
        <v>3060.9</v>
      </c>
      <c r="G592">
        <v>0.12613680514495201</v>
      </c>
      <c r="H592">
        <v>0.12778543210243101</v>
      </c>
      <c r="I592">
        <v>0.122377747292876</v>
      </c>
      <c r="J592">
        <v>0.125051249357505</v>
      </c>
      <c r="K592">
        <v>3.3557227248476998E-2</v>
      </c>
      <c r="L592">
        <v>2.57363412694258E-2</v>
      </c>
      <c r="M592">
        <v>5.0231844885450405E-2</v>
      </c>
      <c r="N592">
        <v>4.4442823436958698E-2</v>
      </c>
      <c r="O592">
        <v>1.3967451884815407E-2</v>
      </c>
      <c r="P592">
        <v>5.0604799286789737E-2</v>
      </c>
      <c r="Q592">
        <v>3010.6977659325839</v>
      </c>
      <c r="R592">
        <f>Table_nydc_frldevdb01_flc_fx_carry_view[[#This Row],[atmf]]/(Table_nydc_frldevdb01_flc_fx_carry_view[[#This Row],[atmf_cost_orig]]+1)</f>
        <v>2914.4993221319191</v>
      </c>
      <c r="S592">
        <f>Table_nydc_frldevdb01_flc_fx_carry_view[[#This Row],[num_rate]]-Table_nydc_frldevdb01_flc_fx_carry_view[[#This Row],[asset_rate]]</f>
        <v>3.6637347401974329E-2</v>
      </c>
      <c r="T5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1.121853740505218</v>
      </c>
      <c r="U592" s="95">
        <f>Table_nydc_frldevdb01_flc_fx_carry_view[[#This Row],[atmf_cost_final]]/Table_nydc_frldevdb01_flc_fx_carry_view[[#This Row],[atmf_cost_orig]]</f>
        <v>0.88475395515149613</v>
      </c>
    </row>
    <row r="593" spans="1:21" x14ac:dyDescent="0.25">
      <c r="A593" t="s">
        <v>107</v>
      </c>
      <c r="B593" t="s">
        <v>18</v>
      </c>
      <c r="C593" t="s">
        <v>67</v>
      </c>
      <c r="D593" t="s">
        <v>14</v>
      </c>
      <c r="E593">
        <v>2955.0282849505902</v>
      </c>
      <c r="F593">
        <v>3161.61933159711</v>
      </c>
      <c r="G593">
        <v>0.13347411682862401</v>
      </c>
      <c r="H593">
        <v>0.13561275494477401</v>
      </c>
      <c r="I593">
        <v>0.13127341120979799</v>
      </c>
      <c r="J593">
        <v>0.13402679194381401</v>
      </c>
      <c r="K593">
        <v>4.3320537207344995E-2</v>
      </c>
      <c r="L593">
        <v>3.96627105295798E-2</v>
      </c>
      <c r="M593">
        <v>7.4101797968914002E-2</v>
      </c>
      <c r="N593">
        <v>7.2745109944604799E-2</v>
      </c>
      <c r="O593">
        <v>1.5371879024778212E-2</v>
      </c>
      <c r="P593">
        <v>5.1615117846807723E-2</v>
      </c>
      <c r="Q593">
        <v>3067.2068381037702</v>
      </c>
      <c r="R593">
        <f>Table_nydc_frldevdb01_flc_fx_carry_view[[#This Row],[atmf]]/(Table_nydc_frldevdb01_flc_fx_carry_view[[#This Row],[atmf_cost_orig]]+1)</f>
        <v>2943.5006417227983</v>
      </c>
      <c r="S593">
        <f>Table_nydc_frldevdb01_flc_fx_carry_view[[#This Row],[num_rate]]-Table_nydc_frldevdb01_flc_fx_carry_view[[#This Row],[asset_rate]]</f>
        <v>3.6243238822029511E-2</v>
      </c>
      <c r="T5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1.0747577778337465</v>
      </c>
      <c r="U593" s="95">
        <f>Table_nydc_frldevdb01_flc_fx_carry_view[[#This Row],[atmf_cost_final]]/Table_nydc_frldevdb01_flc_fx_carry_view[[#This Row],[atmf_cost_orig]]</f>
        <v>0.98169156401740298</v>
      </c>
    </row>
    <row r="594" spans="1:21" x14ac:dyDescent="0.25">
      <c r="A594" t="s">
        <v>107</v>
      </c>
      <c r="B594" t="s">
        <v>12</v>
      </c>
      <c r="C594" t="s">
        <v>14</v>
      </c>
      <c r="D594" t="s">
        <v>14</v>
      </c>
      <c r="E594">
        <v>16.000367803421</v>
      </c>
      <c r="F594">
        <v>16.625366262499998</v>
      </c>
      <c r="G594">
        <v>0.150064681949411</v>
      </c>
      <c r="H594">
        <v>0.15634555919798401</v>
      </c>
      <c r="I594">
        <v>0.118059811246914</v>
      </c>
      <c r="J594">
        <v>0.146404492998499</v>
      </c>
      <c r="K594">
        <v>2.5446940649383999E-2</v>
      </c>
      <c r="L594">
        <v>2.4655394915217899E-3</v>
      </c>
      <c r="M594">
        <v>4.4202942239666101E-2</v>
      </c>
      <c r="N594">
        <v>3.9065727947336003E-2</v>
      </c>
      <c r="O594">
        <v>-8.135354547548674E-3</v>
      </c>
      <c r="P594">
        <v>7.1643950448222235E-2</v>
      </c>
      <c r="Q594">
        <v>16.319281787344305</v>
      </c>
      <c r="R594">
        <f>Table_nydc_frldevdb01_flc_fx_carry_view[[#This Row],[atmf]]/(Table_nydc_frldevdb01_flc_fx_carry_view[[#This Row],[atmf_cost_orig]]+1)</f>
        <v>15.9215853451255</v>
      </c>
      <c r="S594">
        <f>Table_nydc_frldevdb01_flc_fx_carry_view[[#This Row],[num_rate]]-Table_nydc_frldevdb01_flc_fx_carry_view[[#This Row],[asset_rate]]</f>
        <v>7.9779304995770906E-2</v>
      </c>
      <c r="T5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1.9513854421284318</v>
      </c>
      <c r="U594" s="95">
        <f>Table_nydc_frldevdb01_flc_fx_carry_view[[#This Row],[atmf_cost_final]]/Table_nydc_frldevdb01_flc_fx_carry_view[[#This Row],[atmf_cost_orig]]</f>
        <v>0.88378116858202826</v>
      </c>
    </row>
    <row r="595" spans="1:21" x14ac:dyDescent="0.25">
      <c r="A595" t="s">
        <v>107</v>
      </c>
      <c r="B595" t="s">
        <v>12</v>
      </c>
      <c r="C595" t="s">
        <v>8</v>
      </c>
      <c r="D595" t="s">
        <v>14</v>
      </c>
      <c r="E595">
        <v>16.000367803421</v>
      </c>
      <c r="F595">
        <v>16.956180976921502</v>
      </c>
      <c r="G595">
        <v>0.14988918068229701</v>
      </c>
      <c r="H595">
        <v>0.15755311947898501</v>
      </c>
      <c r="I595">
        <v>0.15022686871784899</v>
      </c>
      <c r="J595">
        <v>0.165540562564856</v>
      </c>
      <c r="K595">
        <v>2.7227837138128801E-2</v>
      </c>
      <c r="L595">
        <v>2.11729645807033E-2</v>
      </c>
      <c r="M595">
        <v>5.4753919325044399E-2</v>
      </c>
      <c r="N595">
        <v>5.72419992898789E-2</v>
      </c>
      <c r="O595">
        <v>-8.0882239820774526E-3</v>
      </c>
      <c r="P595">
        <v>7.1613899850295995E-2</v>
      </c>
      <c r="Q595">
        <v>16.501947026817202</v>
      </c>
      <c r="R595">
        <f>Table_nydc_frldevdb01_flc_fx_carry_view[[#This Row],[atmf]]/(Table_nydc_frldevdb01_flc_fx_carry_view[[#This Row],[atmf_cost_orig]]+1)</f>
        <v>16.075959203614111</v>
      </c>
      <c r="S595">
        <f>Table_nydc_frldevdb01_flc_fx_carry_view[[#This Row],[num_rate]]-Table_nydc_frldevdb01_flc_fx_carry_view[[#This Row],[asset_rate]]</f>
        <v>7.9702123832373448E-2</v>
      </c>
      <c r="T5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1.3103584616310147</v>
      </c>
      <c r="U595" s="95">
        <f>Table_nydc_frldevdb01_flc_fx_carry_view[[#This Row],[atmf_cost_final]]/Table_nydc_frldevdb01_flc_fx_carry_view[[#This Row],[atmf_cost_orig]]</f>
        <v>1.0454411299776389</v>
      </c>
    </row>
    <row r="596" spans="1:21" x14ac:dyDescent="0.25">
      <c r="A596" t="s">
        <v>107</v>
      </c>
      <c r="B596" t="s">
        <v>12</v>
      </c>
      <c r="C596" t="s">
        <v>6</v>
      </c>
      <c r="D596" t="s">
        <v>14</v>
      </c>
      <c r="E596">
        <v>16.000367803421</v>
      </c>
      <c r="F596">
        <v>17.289749294488399</v>
      </c>
      <c r="G596">
        <v>0.14998837462768899</v>
      </c>
      <c r="H596">
        <v>0.15880699009069299</v>
      </c>
      <c r="I596">
        <v>0.14998337275533599</v>
      </c>
      <c r="J596">
        <v>0.16451322861527801</v>
      </c>
      <c r="K596">
        <v>2.7996746755880701E-2</v>
      </c>
      <c r="L596">
        <v>2.5304765487092099E-2</v>
      </c>
      <c r="M596">
        <v>6.3823384328223293E-2</v>
      </c>
      <c r="N596">
        <v>6.98715160644795E-2</v>
      </c>
      <c r="O596">
        <v>-8.2813719097305505E-3</v>
      </c>
      <c r="P596">
        <v>7.1891498540077148E-2</v>
      </c>
      <c r="Q596">
        <v>16.69174036208436</v>
      </c>
      <c r="R596">
        <f>Table_nydc_frldevdb01_flc_fx_carry_view[[#This Row],[atmf]]/(Table_nydc_frldevdb01_flc_fx_carry_view[[#This Row],[atmf_cost_orig]]+1)</f>
        <v>16.252462156024542</v>
      </c>
      <c r="S596">
        <f>Table_nydc_frldevdb01_flc_fx_carry_view[[#This Row],[num_rate]]-Table_nydc_frldevdb01_flc_fx_carry_view[[#This Row],[asset_rate]]</f>
        <v>8.0172870449807698E-2</v>
      </c>
      <c r="T5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1.2439557155593077</v>
      </c>
      <c r="U596" s="95">
        <f>Table_nydc_frldevdb01_flc_fx_carry_view[[#This Row],[atmf_cost_final]]/Table_nydc_frldevdb01_flc_fx_carry_view[[#This Row],[atmf_cost_orig]]</f>
        <v>1.0947635698093445</v>
      </c>
    </row>
    <row r="597" spans="1:21" x14ac:dyDescent="0.25">
      <c r="A597" t="s">
        <v>107</v>
      </c>
      <c r="B597" t="s">
        <v>12</v>
      </c>
      <c r="C597" t="s">
        <v>67</v>
      </c>
      <c r="D597" t="s">
        <v>14</v>
      </c>
      <c r="E597">
        <v>16.000367803421</v>
      </c>
      <c r="F597">
        <v>18.6436986675164</v>
      </c>
      <c r="G597">
        <v>0.15337503189938601</v>
      </c>
      <c r="H597">
        <v>0.164777166357091</v>
      </c>
      <c r="I597">
        <v>0.15305227576759101</v>
      </c>
      <c r="J597">
        <v>0.16816456443050501</v>
      </c>
      <c r="K597">
        <v>2.88234983817303E-2</v>
      </c>
      <c r="L597">
        <v>2.9455388783014701E-2</v>
      </c>
      <c r="M597">
        <v>9.4211271729987806E-2</v>
      </c>
      <c r="N597">
        <v>0.1054895279473</v>
      </c>
      <c r="O597">
        <v>-7.6892392225241246E-3</v>
      </c>
      <c r="P597">
        <v>7.3904226829296427E-2</v>
      </c>
      <c r="Q597">
        <v>17.499448683293725</v>
      </c>
      <c r="R597">
        <f>Table_nydc_frldevdb01_flc_fx_carry_view[[#This Row],[atmf]]/(Table_nydc_frldevdb01_flc_fx_carry_view[[#This Row],[atmf_cost_orig]]+1)</f>
        <v>17.038481643531266</v>
      </c>
      <c r="S597">
        <f>Table_nydc_frldevdb01_flc_fx_carry_view[[#This Row],[num_rate]]-Table_nydc_frldevdb01_flc_fx_carry_view[[#This Row],[asset_rate]]</f>
        <v>8.1593466051820551E-2</v>
      </c>
      <c r="T5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1.1628189074328148</v>
      </c>
      <c r="U597" s="95">
        <f>Table_nydc_frldevdb01_flc_fx_carry_view[[#This Row],[atmf_cost_final]]/Table_nydc_frldevdb01_flc_fx_carry_view[[#This Row],[atmf_cost_orig]]</f>
        <v>1.1197123869597685</v>
      </c>
    </row>
    <row r="598" spans="1:21" x14ac:dyDescent="0.25">
      <c r="A598" t="s">
        <v>107</v>
      </c>
      <c r="B598" t="s">
        <v>100</v>
      </c>
      <c r="C598" t="s">
        <v>14</v>
      </c>
      <c r="D598" t="s">
        <v>14</v>
      </c>
      <c r="E598">
        <v>15869.994418276799</v>
      </c>
      <c r="F598">
        <v>16340.98640625</v>
      </c>
      <c r="G598">
        <v>7.6120791131433399E-2</v>
      </c>
      <c r="H598">
        <v>8.2251772837560494E-2</v>
      </c>
      <c r="I598">
        <v>8.3992924317993004E-2</v>
      </c>
      <c r="J598">
        <v>9.8859582954105005E-2</v>
      </c>
      <c r="K598">
        <v>9.8132733197704193E-3</v>
      </c>
      <c r="L598">
        <v>1.75409423790895E-3</v>
      </c>
      <c r="M598">
        <v>2.3263248924321498E-2</v>
      </c>
      <c r="N598">
        <v>2.96813521506996E-2</v>
      </c>
      <c r="O598">
        <v>-8.135354547548674E-3</v>
      </c>
      <c r="P598">
        <v>5.1373935203753662E-2</v>
      </c>
      <c r="Q598">
        <v>16124.117420302022</v>
      </c>
      <c r="R598">
        <f>Table_nydc_frldevdb01_flc_fx_carry_view[[#This Row],[atmf]]/(Table_nydc_frldevdb01_flc_fx_carry_view[[#This Row],[atmf_cost_orig]]+1)</f>
        <v>15969.484317381703</v>
      </c>
      <c r="S598">
        <f>Table_nydc_frldevdb01_flc_fx_carry_view[[#This Row],[num_rate]]-Table_nydc_frldevdb01_flc_fx_carry_view[[#This Row],[asset_rate]]</f>
        <v>5.9509289751302333E-2</v>
      </c>
      <c r="T5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2.0763798191084364</v>
      </c>
      <c r="U598" s="95">
        <f>Table_nydc_frldevdb01_flc_fx_carry_view[[#This Row],[atmf_cost_final]]/Table_nydc_frldevdb01_flc_fx_carry_view[[#This Row],[atmf_cost_orig]]</f>
        <v>1.275890235592503</v>
      </c>
    </row>
    <row r="599" spans="1:21" x14ac:dyDescent="0.25">
      <c r="A599" t="s">
        <v>107</v>
      </c>
      <c r="B599" t="s">
        <v>100</v>
      </c>
      <c r="C599" t="s">
        <v>8</v>
      </c>
      <c r="D599" t="s">
        <v>14</v>
      </c>
      <c r="E599">
        <v>15869.994418276799</v>
      </c>
      <c r="F599">
        <v>16624.899596161002</v>
      </c>
      <c r="G599">
        <v>7.9066649409597303E-2</v>
      </c>
      <c r="H599">
        <v>8.6239703899093995E-2</v>
      </c>
      <c r="I599">
        <v>7.5610913589520906E-2</v>
      </c>
      <c r="J599">
        <v>9.0460796236947194E-2</v>
      </c>
      <c r="K599">
        <v>9.9767086627030495E-3</v>
      </c>
      <c r="L599">
        <v>9.0817634091043802E-3</v>
      </c>
      <c r="M599">
        <v>2.9986897538701901E-2</v>
      </c>
      <c r="N599">
        <v>3.9534714070661697E-2</v>
      </c>
      <c r="O599">
        <v>-8.0882239820774526E-3</v>
      </c>
      <c r="P599">
        <v>5.4470030031531821E-2</v>
      </c>
      <c r="Q599">
        <v>16298.758362875595</v>
      </c>
      <c r="R599">
        <f>Table_nydc_frldevdb01_flc_fx_carry_view[[#This Row],[atmf]]/(Table_nydc_frldevdb01_flc_fx_carry_view[[#This Row],[atmf_cost_orig]]+1)</f>
        <v>16140.884545122401</v>
      </c>
      <c r="S599">
        <f>Table_nydc_frldevdb01_flc_fx_carry_view[[#This Row],[num_rate]]-Table_nydc_frldevdb01_flc_fx_carry_view[[#This Row],[asset_rate]]</f>
        <v>6.2558254013609274E-2</v>
      </c>
      <c r="T5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1.5218722247086831</v>
      </c>
      <c r="U599" s="95">
        <f>Table_nydc_frldevdb01_flc_fx_carry_view[[#This Row],[atmf_cost_final]]/Table_nydc_frldevdb01_flc_fx_carry_view[[#This Row],[atmf_cost_orig]]</f>
        <v>1.3183996116849743</v>
      </c>
    </row>
    <row r="600" spans="1:21" x14ac:dyDescent="0.25">
      <c r="A600" t="s">
        <v>107</v>
      </c>
      <c r="B600" t="s">
        <v>100</v>
      </c>
      <c r="C600" t="s">
        <v>6</v>
      </c>
      <c r="D600" t="s">
        <v>14</v>
      </c>
      <c r="E600">
        <v>15869.994418276799</v>
      </c>
      <c r="F600">
        <v>16924.3143630493</v>
      </c>
      <c r="G600">
        <v>8.2469809543989206E-2</v>
      </c>
      <c r="H600">
        <v>9.0175146084116503E-2</v>
      </c>
      <c r="I600">
        <v>7.6105489069014196E-2</v>
      </c>
      <c r="J600">
        <v>9.1411318807834499E-2</v>
      </c>
      <c r="K600">
        <v>1.00229497469828E-2</v>
      </c>
      <c r="L600">
        <v>9.6993054527258586E-3</v>
      </c>
      <c r="M600">
        <v>3.6266539455158495E-2</v>
      </c>
      <c r="N600">
        <v>4.7684049284537094E-2</v>
      </c>
      <c r="O600">
        <v>-8.2813719097305505E-3</v>
      </c>
      <c r="P600">
        <v>5.7083593470470095E-2</v>
      </c>
      <c r="Q600">
        <v>16491.517737871498</v>
      </c>
      <c r="R600">
        <f>Table_nydc_frldevdb01_flc_fx_carry_view[[#This Row],[atmf]]/(Table_nydc_frldevdb01_flc_fx_carry_view[[#This Row],[atmf_cost_orig]]+1)</f>
        <v>16332.008917269159</v>
      </c>
      <c r="S600">
        <f>Table_nydc_frldevdb01_flc_fx_carry_view[[#This Row],[num_rate]]-Table_nydc_frldevdb01_flc_fx_carry_view[[#This Row],[asset_rate]]</f>
        <v>6.5364965380200646E-2</v>
      </c>
      <c r="T6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1.4473913155248652</v>
      </c>
      <c r="U600" s="95">
        <f>Table_nydc_frldevdb01_flc_fx_carry_view[[#This Row],[atmf_cost_final]]/Table_nydc_frldevdb01_flc_fx_carry_view[[#This Row],[atmf_cost_orig]]</f>
        <v>1.3148221473817676</v>
      </c>
    </row>
    <row r="601" spans="1:21" x14ac:dyDescent="0.25">
      <c r="A601" t="s">
        <v>107</v>
      </c>
      <c r="B601" t="s">
        <v>100</v>
      </c>
      <c r="C601" t="s">
        <v>67</v>
      </c>
      <c r="D601" t="s">
        <v>14</v>
      </c>
      <c r="E601">
        <v>15869.994418276799</v>
      </c>
      <c r="F601">
        <v>18132.215433722999</v>
      </c>
      <c r="G601">
        <v>9.3295086363130997E-2</v>
      </c>
      <c r="H601">
        <v>9.7815159049078601E-2</v>
      </c>
      <c r="I601">
        <v>8.9097735201921505E-2</v>
      </c>
      <c r="J601">
        <v>0.10119971559728801</v>
      </c>
      <c r="K601">
        <v>1.0233591751113099E-2</v>
      </c>
      <c r="L601">
        <v>1.04570427250547E-2</v>
      </c>
      <c r="M601">
        <v>5.6007681983789505E-2</v>
      </c>
      <c r="N601">
        <v>7.0608199032968E-2</v>
      </c>
      <c r="O601">
        <v>-7.6892392225241246E-3</v>
      </c>
      <c r="P601">
        <v>6.232401983797109E-2</v>
      </c>
      <c r="Q601">
        <v>17338.558684016283</v>
      </c>
      <c r="R601">
        <f>Table_nydc_frldevdb01_flc_fx_carry_view[[#This Row],[atmf]]/(Table_nydc_frldevdb01_flc_fx_carry_view[[#This Row],[atmf_cost_orig]]+1)</f>
        <v>17170.53364579723</v>
      </c>
      <c r="S601">
        <f>Table_nydc_frldevdb01_flc_fx_carry_view[[#This Row],[num_rate]]-Table_nydc_frldevdb01_flc_fx_carry_view[[#This Row],[asset_rate]]</f>
        <v>7.0013259060495214E-2</v>
      </c>
      <c r="T6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1.3140874237402898</v>
      </c>
      <c r="U601" s="95">
        <f>Table_nydc_frldevdb01_flc_fx_carry_view[[#This Row],[atmf_cost_final]]/Table_nydc_frldevdb01_flc_fx_carry_view[[#This Row],[atmf_cost_orig]]</f>
        <v>1.2606877580365561</v>
      </c>
    </row>
    <row r="602" spans="1:21" x14ac:dyDescent="0.25">
      <c r="A602" t="s">
        <v>107</v>
      </c>
      <c r="B602" t="s">
        <v>101</v>
      </c>
      <c r="C602" t="s">
        <v>14</v>
      </c>
      <c r="D602" t="s">
        <v>14</v>
      </c>
      <c r="E602">
        <v>21.968089043507</v>
      </c>
      <c r="F602">
        <v>21.943427</v>
      </c>
      <c r="G602">
        <v>7.90307532051234E-2</v>
      </c>
      <c r="H602">
        <v>7.8934985723269596E-2</v>
      </c>
      <c r="I602">
        <v>6.07500643687209E-2</v>
      </c>
      <c r="J602">
        <v>5.9940254347139003E-2</v>
      </c>
      <c r="K602">
        <v>2.26920309577269E-2</v>
      </c>
      <c r="L602">
        <v>1.2683123869070701E-3</v>
      </c>
      <c r="M602">
        <v>2.2090014316157001E-2</v>
      </c>
      <c r="N602">
        <v>7.6880798826295491E-4</v>
      </c>
      <c r="O602">
        <v>1.2893652556191466E-2</v>
      </c>
      <c r="P602">
        <v>1.0583957873050633E-2</v>
      </c>
      <c r="Q602">
        <v>21.956645265843083</v>
      </c>
      <c r="R602">
        <f>Table_nydc_frldevdb01_flc_fx_carry_view[[#This Row],[atmf]]/(Table_nydc_frldevdb01_flc_fx_carry_view[[#This Row],[atmf_cost_orig]]+1)</f>
        <v>21.469172668399018</v>
      </c>
      <c r="S602">
        <f>Table_nydc_frldevdb01_flc_fx_carry_view[[#This Row],[num_rate]]-Table_nydc_frldevdb01_flc_fx_carry_view[[#This Row],[asset_rate]]</f>
        <v>-2.3096946831408331E-3</v>
      </c>
      <c r="T6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0.8297185894089929</v>
      </c>
      <c r="U602" s="95">
        <f>Table_nydc_frldevdb01_flc_fx_carry_view[[#This Row],[atmf_cost_final]]/Table_nydc_frldevdb01_flc_fx_carry_view[[#This Row],[atmf_cost_orig]]</f>
        <v>3.4803417383964121E-2</v>
      </c>
    </row>
    <row r="603" spans="1:21" x14ac:dyDescent="0.25">
      <c r="A603" t="s">
        <v>107</v>
      </c>
      <c r="B603" t="s">
        <v>101</v>
      </c>
      <c r="C603" t="s">
        <v>8</v>
      </c>
      <c r="D603" t="s">
        <v>14</v>
      </c>
      <c r="E603">
        <v>21.968089043507</v>
      </c>
      <c r="F603">
        <v>21.933802336357701</v>
      </c>
      <c r="G603">
        <v>8.3133171440236603E-2</v>
      </c>
      <c r="H603">
        <v>8.3009158479719902E-2</v>
      </c>
      <c r="I603">
        <v>7.3970361814324398E-2</v>
      </c>
      <c r="J603">
        <v>7.3757519975224603E-2</v>
      </c>
      <c r="K603">
        <v>2.9443502096745001E-2</v>
      </c>
      <c r="L603">
        <v>1.4997753324879902E-2</v>
      </c>
      <c r="M603">
        <v>2.8598194289994199E-2</v>
      </c>
      <c r="N603">
        <v>1.4168532527703101E-2</v>
      </c>
      <c r="O603">
        <v>1.3500516024973045E-2</v>
      </c>
      <c r="P603">
        <v>1.1394476368531137E-2</v>
      </c>
      <c r="Q603">
        <v>21.952358836658924</v>
      </c>
      <c r="R603">
        <f>Table_nydc_frldevdb01_flc_fx_carry_view[[#This Row],[atmf]]/(Table_nydc_frldevdb01_flc_fx_carry_view[[#This Row],[atmf_cost_orig]]+1)</f>
        <v>21.323975151927858</v>
      </c>
      <c r="S603">
        <f>Table_nydc_frldevdb01_flc_fx_carry_view[[#This Row],[num_rate]]-Table_nydc_frldevdb01_flc_fx_carry_view[[#This Row],[asset_rate]]</f>
        <v>-2.1060396564419083E-3</v>
      </c>
      <c r="T6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0.98096905121953581</v>
      </c>
      <c r="U603" s="95">
        <f>Table_nydc_frldevdb01_flc_fx_carry_view[[#This Row],[atmf_cost_final]]/Table_nydc_frldevdb01_flc_fx_carry_view[[#This Row],[atmf_cost_orig]]</f>
        <v>0.49543451534142208</v>
      </c>
    </row>
    <row r="604" spans="1:21" x14ac:dyDescent="0.25">
      <c r="A604" t="s">
        <v>107</v>
      </c>
      <c r="B604" t="s">
        <v>101</v>
      </c>
      <c r="C604" t="s">
        <v>6</v>
      </c>
      <c r="D604" t="s">
        <v>14</v>
      </c>
      <c r="E604">
        <v>21.968089043507</v>
      </c>
      <c r="F604">
        <v>21.924205000000001</v>
      </c>
      <c r="G604">
        <v>8.6823480890068097E-2</v>
      </c>
      <c r="H604">
        <v>8.6669457010352599E-2</v>
      </c>
      <c r="I604">
        <v>7.9084540037828999E-2</v>
      </c>
      <c r="J604">
        <v>7.8914757483268802E-2</v>
      </c>
      <c r="K604">
        <v>3.5172438887130203E-2</v>
      </c>
      <c r="L604">
        <v>2.2770320933463699E-2</v>
      </c>
      <c r="M604">
        <v>3.4081865151679797E-2</v>
      </c>
      <c r="N604">
        <v>2.1705274616523197E-2</v>
      </c>
      <c r="O604">
        <v>1.3967451884815407E-2</v>
      </c>
      <c r="P604">
        <v>1.1935510271465111E-2</v>
      </c>
      <c r="Q604">
        <v>21.948141066188747</v>
      </c>
      <c r="R604">
        <f>Table_nydc_frldevdb01_flc_fx_carry_view[[#This Row],[atmf]]/(Table_nydc_frldevdb01_flc_fx_carry_view[[#This Row],[atmf_cost_orig]]+1)</f>
        <v>21.201614435801119</v>
      </c>
      <c r="S604">
        <f>Table_nydc_frldevdb01_flc_fx_carry_view[[#This Row],[num_rate]]-Table_nydc_frldevdb01_flc_fx_carry_view[[#This Row],[asset_rate]]</f>
        <v>-2.0319416133502965E-3</v>
      </c>
      <c r="T6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0.97659267073824962</v>
      </c>
      <c r="U604" s="95">
        <f>Table_nydc_frldevdb01_flc_fx_carry_view[[#This Row],[atmf_cost_final]]/Table_nydc_frldevdb01_flc_fx_carry_view[[#This Row],[atmf_cost_orig]]</f>
        <v>0.63685700650257415</v>
      </c>
    </row>
    <row r="605" spans="1:21" x14ac:dyDescent="0.25">
      <c r="A605" t="s">
        <v>107</v>
      </c>
      <c r="B605" t="s">
        <v>101</v>
      </c>
      <c r="C605" t="s">
        <v>67</v>
      </c>
      <c r="D605" t="s">
        <v>14</v>
      </c>
      <c r="E605">
        <v>21.968089043507</v>
      </c>
      <c r="F605">
        <v>21.8849568988052</v>
      </c>
      <c r="G605">
        <v>8.8275862404324598E-2</v>
      </c>
      <c r="H605">
        <v>8.8079558440102707E-2</v>
      </c>
      <c r="I605">
        <v>8.78776226401244E-2</v>
      </c>
      <c r="J605">
        <v>8.7659568163509199E-2</v>
      </c>
      <c r="K605">
        <v>5.0234735823212896E-2</v>
      </c>
      <c r="L605">
        <v>4.3413652331361401E-2</v>
      </c>
      <c r="M605">
        <v>4.8171238759486999E-2</v>
      </c>
      <c r="N605">
        <v>4.1362416706993498E-2</v>
      </c>
      <c r="O605">
        <v>1.5371879024778212E-2</v>
      </c>
      <c r="P605">
        <v>1.3417079973250257E-2</v>
      </c>
      <c r="Q605">
        <v>21.930209822380576</v>
      </c>
      <c r="R605">
        <f>Table_nydc_frldevdb01_flc_fx_carry_view[[#This Row],[atmf]]/(Table_nydc_frldevdb01_flc_fx_carry_view[[#This Row],[atmf_cost_orig]]+1)</f>
        <v>20.879180891002214</v>
      </c>
      <c r="S605">
        <f>Table_nydc_frldevdb01_flc_fx_carry_view[[#This Row],[num_rate]]-Table_nydc_frldevdb01_flc_fx_carry_view[[#This Row],[asset_rate]]</f>
        <v>-1.9547990515279556E-3</v>
      </c>
      <c r="T6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0.99405793224834815</v>
      </c>
      <c r="U605" s="95">
        <f>Table_nydc_frldevdb01_flc_fx_carry_view[[#This Row],[atmf_cost_final]]/Table_nydc_frldevdb01_flc_fx_carry_view[[#This Row],[atmf_cost_orig]]</f>
        <v>0.85865378952596372</v>
      </c>
    </row>
    <row r="606" spans="1:21" x14ac:dyDescent="0.25">
      <c r="A606" t="s">
        <v>107</v>
      </c>
      <c r="B606" t="s">
        <v>102</v>
      </c>
      <c r="C606" t="s">
        <v>14</v>
      </c>
      <c r="D606" t="s">
        <v>14</v>
      </c>
      <c r="E606">
        <v>76.652744983851306</v>
      </c>
      <c r="F606">
        <v>79.074373750000007</v>
      </c>
      <c r="G606">
        <v>7.58531467175899E-2</v>
      </c>
      <c r="H606">
        <v>8.1171999399384603E-2</v>
      </c>
      <c r="I606">
        <v>9.0591224106942106E-2</v>
      </c>
      <c r="J606">
        <v>0.10455553212694001</v>
      </c>
      <c r="K606">
        <v>9.2137834107940599E-3</v>
      </c>
      <c r="L606">
        <v>1.8918917826116499E-3</v>
      </c>
      <c r="M606">
        <v>2.2957941023903802E-2</v>
      </c>
      <c r="N606">
        <v>3.1595613400097297E-2</v>
      </c>
      <c r="O606">
        <v>-8.135354547548674E-3</v>
      </c>
      <c r="P606">
        <v>5.9223267421679923E-2</v>
      </c>
      <c r="Q606">
        <v>78.002297873837264</v>
      </c>
      <c r="R606">
        <f>Table_nydc_frldevdb01_flc_fx_carry_view[[#This Row],[atmf]]/(Table_nydc_frldevdb01_flc_fx_carry_view[[#This Row],[atmf_cost_orig]]+1)</f>
        <v>77.299731082641102</v>
      </c>
      <c r="S606">
        <f>Table_nydc_frldevdb01_flc_fx_carry_view[[#This Row],[num_rate]]-Table_nydc_frldevdb01_flc_fx_carry_view[[#This Row],[asset_rate]]</f>
        <v>6.7358621969228594E-2</v>
      </c>
      <c r="T6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2.1611889541453615</v>
      </c>
      <c r="U606" s="95">
        <f>Table_nydc_frldevdb01_flc_fx_carry_view[[#This Row],[atmf_cost_final]]/Table_nydc_frldevdb01_flc_fx_carry_view[[#This Row],[atmf_cost_orig]]</f>
        <v>1.3762389827206174</v>
      </c>
    </row>
    <row r="607" spans="1:21" x14ac:dyDescent="0.25">
      <c r="A607" t="s">
        <v>107</v>
      </c>
      <c r="B607" t="s">
        <v>102</v>
      </c>
      <c r="C607" t="s">
        <v>8</v>
      </c>
      <c r="D607" t="s">
        <v>14</v>
      </c>
      <c r="E607">
        <v>76.652744983851306</v>
      </c>
      <c r="F607">
        <v>80.288673977876201</v>
      </c>
      <c r="G607">
        <v>7.8855964170246498E-2</v>
      </c>
      <c r="H607">
        <v>8.4691122238027994E-2</v>
      </c>
      <c r="I607">
        <v>7.2741148818778703E-2</v>
      </c>
      <c r="J607">
        <v>8.7023633872044606E-2</v>
      </c>
      <c r="K607">
        <v>9.9518520516767694E-3</v>
      </c>
      <c r="L607">
        <v>7.8600424464427103E-3</v>
      </c>
      <c r="M607">
        <v>2.9448675181782499E-2</v>
      </c>
      <c r="N607">
        <v>3.7290438823985798E-2</v>
      </c>
      <c r="O607">
        <v>-8.0882239820774526E-3</v>
      </c>
      <c r="P607">
        <v>5.7160221765217858E-2</v>
      </c>
      <c r="Q607">
        <v>78.753236063424154</v>
      </c>
      <c r="R607">
        <f>Table_nydc_frldevdb01_flc_fx_carry_view[[#This Row],[atmf]]/(Table_nydc_frldevdb01_flc_fx_carry_view[[#This Row],[atmf_cost_orig]]+1)</f>
        <v>77.99191539461512</v>
      </c>
      <c r="S607">
        <f>Table_nydc_frldevdb01_flc_fx_carry_view[[#This Row],[num_rate]]-Table_nydc_frldevdb01_flc_fx_carry_view[[#This Row],[asset_rate]]</f>
        <v>6.5248445747295311E-2</v>
      </c>
      <c r="T6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1.5094970181115599</v>
      </c>
      <c r="U607" s="95">
        <f>Table_nydc_frldevdb01_flc_fx_carry_view[[#This Row],[atmf_cost_final]]/Table_nydc_frldevdb01_flc_fx_carry_view[[#This Row],[atmf_cost_orig]]</f>
        <v>1.266285786840909</v>
      </c>
    </row>
    <row r="608" spans="1:21" x14ac:dyDescent="0.25">
      <c r="A608" t="s">
        <v>107</v>
      </c>
      <c r="B608" t="s">
        <v>102</v>
      </c>
      <c r="C608" t="s">
        <v>6</v>
      </c>
      <c r="D608" t="s">
        <v>14</v>
      </c>
      <c r="E608">
        <v>76.652744983851306</v>
      </c>
      <c r="F608">
        <v>81.4900033243688</v>
      </c>
      <c r="G608">
        <v>8.2122072131634194E-2</v>
      </c>
      <c r="H608">
        <v>8.8150123382771894E-2</v>
      </c>
      <c r="I608">
        <v>7.5863101099845495E-2</v>
      </c>
      <c r="J608">
        <v>8.7769555293015805E-2</v>
      </c>
      <c r="K608">
        <v>1.06184618090761E-2</v>
      </c>
      <c r="L608">
        <v>9.1289677379366198E-3</v>
      </c>
      <c r="M608">
        <v>3.5452651376780699E-2</v>
      </c>
      <c r="N608">
        <v>4.3166558313584104E-2</v>
      </c>
      <c r="O608">
        <v>-8.2813719097305505E-3</v>
      </c>
      <c r="P608">
        <v>5.6010916430749846E-2</v>
      </c>
      <c r="Q608">
        <v>79.515305162431105</v>
      </c>
      <c r="R608">
        <f>Table_nydc_frldevdb01_flc_fx_carry_view[[#This Row],[atmf]]/(Table_nydc_frldevdb01_flc_fx_carry_view[[#This Row],[atmf_cost_orig]]+1)</f>
        <v>78.69988378127799</v>
      </c>
      <c r="S608">
        <f>Table_nydc_frldevdb01_flc_fx_carry_view[[#This Row],[num_rate]]-Table_nydc_frldevdb01_flc_fx_carry_view[[#This Row],[asset_rate]]</f>
        <v>6.4292288340480397E-2</v>
      </c>
      <c r="T6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1.3705939742004452</v>
      </c>
      <c r="U608" s="95">
        <f>Table_nydc_frldevdb01_flc_fx_carry_view[[#This Row],[atmf_cost_final]]/Table_nydc_frldevdb01_flc_fx_carry_view[[#This Row],[atmf_cost_orig]]</f>
        <v>1.2175833580067734</v>
      </c>
    </row>
    <row r="609" spans="1:21" x14ac:dyDescent="0.25">
      <c r="A609" t="s">
        <v>107</v>
      </c>
      <c r="B609" t="s">
        <v>102</v>
      </c>
      <c r="C609" t="s">
        <v>67</v>
      </c>
      <c r="D609" t="s">
        <v>14</v>
      </c>
      <c r="E609">
        <v>76.652744983851306</v>
      </c>
      <c r="F609">
        <v>86.927050138154797</v>
      </c>
      <c r="G609">
        <v>9.5498692288114501E-2</v>
      </c>
      <c r="H609">
        <v>9.7607379828985499E-2</v>
      </c>
      <c r="I609">
        <v>9.0738598293461398E-2</v>
      </c>
      <c r="J609">
        <v>9.7972241904730098E-2</v>
      </c>
      <c r="K609">
        <v>1.21932281732306E-2</v>
      </c>
      <c r="L609">
        <v>1.2009973401728699E-2</v>
      </c>
      <c r="M609">
        <v>5.5889701589500802E-2</v>
      </c>
      <c r="N609">
        <v>6.7667419621022892E-2</v>
      </c>
      <c r="O609">
        <v>-7.6892392225241246E-3</v>
      </c>
      <c r="P609">
        <v>5.9155744071506922E-2</v>
      </c>
      <c r="Q609">
        <v>83.287672567889018</v>
      </c>
      <c r="R609">
        <f>Table_nydc_frldevdb01_flc_fx_carry_view[[#This Row],[atmf]]/(Table_nydc_frldevdb01_flc_fx_carry_view[[#This Row],[atmf_cost_orig]]+1)</f>
        <v>82.325881204540352</v>
      </c>
      <c r="S609">
        <f>Table_nydc_frldevdb01_flc_fx_carry_view[[#This Row],[num_rate]]-Table_nydc_frldevdb01_flc_fx_carry_view[[#This Row],[asset_rate]]</f>
        <v>6.6844983294031046E-2</v>
      </c>
      <c r="T6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1.2737285613207032</v>
      </c>
      <c r="U609" s="95">
        <f>Table_nydc_frldevdb01_flc_fx_carry_view[[#This Row],[atmf_cost_final]]/Table_nydc_frldevdb01_flc_fx_carry_view[[#This Row],[atmf_cost_orig]]</f>
        <v>1.2107314531401006</v>
      </c>
    </row>
    <row r="610" spans="1:21" x14ac:dyDescent="0.25">
      <c r="A610" t="s">
        <v>107</v>
      </c>
      <c r="B610" t="s">
        <v>103</v>
      </c>
      <c r="C610" t="s">
        <v>14</v>
      </c>
      <c r="D610" t="s">
        <v>14</v>
      </c>
      <c r="E610">
        <v>6.1701010041390996</v>
      </c>
      <c r="F610">
        <v>5.9474562023830204</v>
      </c>
      <c r="G610">
        <v>0.13554752163860201</v>
      </c>
      <c r="H610">
        <v>0.14424991268616999</v>
      </c>
      <c r="I610">
        <v>0.140114300344719</v>
      </c>
      <c r="J610">
        <v>0.183556365082231</v>
      </c>
      <c r="K610">
        <v>5.8355734514522896E-2</v>
      </c>
      <c r="L610">
        <v>2.9219042888124699E-3</v>
      </c>
      <c r="M610">
        <v>3.9223570885796602E-2</v>
      </c>
      <c r="N610">
        <v>1.4404816755969599E-7</v>
      </c>
      <c r="O610">
        <v>7.0559441293861991E-2</v>
      </c>
      <c r="P610">
        <v>-6.3002147263110731E-3</v>
      </c>
      <c r="Q610">
        <v>6.0634633758465046</v>
      </c>
      <c r="R610">
        <f>Table_nydc_frldevdb01_flc_fx_carry_view[[#This Row],[atmf]]/(Table_nydc_frldevdb01_flc_fx_carry_view[[#This Row],[atmf_cost_orig]]+1)</f>
        <v>5.7229804721554034</v>
      </c>
      <c r="S610">
        <f>Table_nydc_frldevdb01_flc_fx_carry_view[[#This Row],[num_rate]]-Table_nydc_frldevdb01_flc_fx_carry_view[[#This Row],[asset_rate]]</f>
        <v>-7.685965602017307E-2</v>
      </c>
      <c r="T6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0.15271457517005479</v>
      </c>
      <c r="U610" s="95">
        <f>Table_nydc_frldevdb01_flc_fx_carry_view[[#This Row],[atmf_cost_final]]/Table_nydc_frldevdb01_flc_fx_carry_view[[#This Row],[atmf_cost_orig]]</f>
        <v>3.6724898908135319E-6</v>
      </c>
    </row>
    <row r="611" spans="1:21" x14ac:dyDescent="0.25">
      <c r="A611" t="s">
        <v>107</v>
      </c>
      <c r="B611" t="s">
        <v>103</v>
      </c>
      <c r="C611" t="s">
        <v>8</v>
      </c>
      <c r="D611" t="s">
        <v>14</v>
      </c>
      <c r="E611">
        <v>6.1701010041390996</v>
      </c>
      <c r="F611">
        <v>5.8347847454321196</v>
      </c>
      <c r="G611">
        <v>0.127773278067213</v>
      </c>
      <c r="H611">
        <v>0.139798882625917</v>
      </c>
      <c r="I611">
        <v>0.14514983632408199</v>
      </c>
      <c r="J611">
        <v>0.163248027436559</v>
      </c>
      <c r="K611">
        <v>7.5729753772214595E-2</v>
      </c>
      <c r="L611">
        <v>3.9296267136735098E-2</v>
      </c>
      <c r="M611">
        <v>4.5827678815326497E-2</v>
      </c>
      <c r="N611">
        <v>1.6924684115778497E-2</v>
      </c>
      <c r="O611">
        <v>7.0607057287289623E-2</v>
      </c>
      <c r="P611">
        <v>-6.3851279997119426E-3</v>
      </c>
      <c r="Q611">
        <v>6.0146348062468205</v>
      </c>
      <c r="R611">
        <f>Table_nydc_frldevdb01_flc_fx_carry_view[[#This Row],[atmf]]/(Table_nydc_frldevdb01_flc_fx_carry_view[[#This Row],[atmf_cost_orig]]+1)</f>
        <v>5.5791072120423708</v>
      </c>
      <c r="S611">
        <f>Table_nydc_frldevdb01_flc_fx_carry_view[[#This Row],[num_rate]]-Table_nydc_frldevdb01_flc_fx_carry_view[[#This Row],[asset_rate]]</f>
        <v>-7.6992185287001566E-2</v>
      </c>
      <c r="T6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0.74816155912963467</v>
      </c>
      <c r="U611" s="95">
        <f>Table_nydc_frldevdb01_flc_fx_carry_view[[#This Row],[atmf_cost_final]]/Table_nydc_frldevdb01_flc_fx_carry_view[[#This Row],[atmf_cost_orig]]</f>
        <v>0.36931139768131233</v>
      </c>
    </row>
    <row r="612" spans="1:21" x14ac:dyDescent="0.25">
      <c r="A612" t="s">
        <v>107</v>
      </c>
      <c r="B612" t="s">
        <v>103</v>
      </c>
      <c r="C612" t="s">
        <v>6</v>
      </c>
      <c r="D612" t="s">
        <v>14</v>
      </c>
      <c r="E612">
        <v>6.1701010041390996</v>
      </c>
      <c r="F612">
        <v>5.7258407444715704</v>
      </c>
      <c r="G612">
        <v>0.119790297943535</v>
      </c>
      <c r="H612">
        <v>0.135411593359438</v>
      </c>
      <c r="I612">
        <v>0.135321016417951</v>
      </c>
      <c r="J612">
        <v>0.15282258669809101</v>
      </c>
      <c r="K612">
        <v>9.1203499916916897E-2</v>
      </c>
      <c r="L612">
        <v>5.8768817179203701E-2</v>
      </c>
      <c r="M612">
        <v>5.0368439547414795E-2</v>
      </c>
      <c r="N612">
        <v>2.55922846336681E-2</v>
      </c>
      <c r="O612">
        <v>7.0724006948818419E-2</v>
      </c>
      <c r="P612">
        <v>-6.7351045058482439E-3</v>
      </c>
      <c r="Q612">
        <v>5.9696101347046255</v>
      </c>
      <c r="R612">
        <f>Table_nydc_frldevdb01_flc_fx_carry_view[[#This Row],[atmf]]/(Table_nydc_frldevdb01_flc_fx_carry_view[[#This Row],[atmf_cost_orig]]+1)</f>
        <v>5.4512688394738262</v>
      </c>
      <c r="S612">
        <f>Table_nydc_frldevdb01_flc_fx_carry_view[[#This Row],[num_rate]]-Table_nydc_frldevdb01_flc_fx_carry_view[[#This Row],[asset_rate]]</f>
        <v>-7.7459111454666663E-2</v>
      </c>
      <c r="T6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0.8124521488478974</v>
      </c>
      <c r="U612" s="95">
        <f>Table_nydc_frldevdb01_flc_fx_carry_view[[#This Row],[atmf_cost_final]]/Table_nydc_frldevdb01_flc_fx_carry_view[[#This Row],[atmf_cost_orig]]</f>
        <v>0.50810159821561607</v>
      </c>
    </row>
    <row r="613" spans="1:21" x14ac:dyDescent="0.25">
      <c r="A613" t="s">
        <v>107</v>
      </c>
      <c r="B613" t="s">
        <v>103</v>
      </c>
      <c r="C613" t="s">
        <v>67</v>
      </c>
      <c r="D613" t="s">
        <v>14</v>
      </c>
      <c r="E613">
        <v>6.1701010041390996</v>
      </c>
      <c r="F613">
        <v>5.3280152086376802</v>
      </c>
      <c r="G613">
        <v>0.15887967032966999</v>
      </c>
      <c r="H613">
        <v>0.15887967032966999</v>
      </c>
      <c r="I613">
        <v>0.15118816366038801</v>
      </c>
      <c r="J613">
        <v>0.15151667532124699</v>
      </c>
      <c r="K613">
        <v>0.17090351064696899</v>
      </c>
      <c r="L613">
        <v>0.13569685283366301</v>
      </c>
      <c r="M613">
        <v>7.8277647716259696E-2</v>
      </c>
      <c r="N613">
        <v>5.0900043563005301E-2</v>
      </c>
      <c r="O613">
        <v>7.0967445661456519E-2</v>
      </c>
      <c r="P613">
        <v>-7.2575643889795094E-3</v>
      </c>
      <c r="Q613">
        <v>5.8719055249321173</v>
      </c>
      <c r="R613">
        <f>Table_nydc_frldevdb01_flc_fx_carry_view[[#This Row],[atmf]]/(Table_nydc_frldevdb01_flc_fx_carry_view[[#This Row],[atmf_cost_orig]]+1)</f>
        <v>4.9412275399774455</v>
      </c>
      <c r="S613">
        <f>Table_nydc_frldevdb01_flc_fx_carry_view[[#This Row],[num_rate]]-Table_nydc_frldevdb01_flc_fx_carry_view[[#This Row],[asset_rate]]</f>
        <v>-7.8225010050436028E-2</v>
      </c>
      <c r="T6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0.91547659139318061</v>
      </c>
      <c r="U613" s="95">
        <f>Table_nydc_frldevdb01_flc_fx_carry_view[[#This Row],[atmf_cost_final]]/Table_nydc_frldevdb01_flc_fx_carry_view[[#This Row],[atmf_cost_orig]]</f>
        <v>0.65025004005622966</v>
      </c>
    </row>
    <row r="614" spans="1:21" x14ac:dyDescent="0.25">
      <c r="A614" t="s">
        <v>107</v>
      </c>
      <c r="B614" t="s">
        <v>104</v>
      </c>
      <c r="C614" t="s">
        <v>14</v>
      </c>
      <c r="D614" t="s">
        <v>14</v>
      </c>
      <c r="E614">
        <v>3.5137999999999998</v>
      </c>
      <c r="F614">
        <v>3.4875242744289001</v>
      </c>
      <c r="G614">
        <v>6.6222245304257896E-2</v>
      </c>
      <c r="H614">
        <v>6.5924915699903996E-2</v>
      </c>
      <c r="I614">
        <v>0</v>
      </c>
      <c r="J614">
        <v>0</v>
      </c>
      <c r="K614">
        <v>2.25820990519583E-2</v>
      </c>
      <c r="L614">
        <v>0</v>
      </c>
      <c r="M614">
        <v>1.8447723981826199E-2</v>
      </c>
      <c r="N614">
        <v>0</v>
      </c>
      <c r="O614">
        <v>1.2893652556191466E-2</v>
      </c>
      <c r="P614">
        <v>-2.10735777855475E-3</v>
      </c>
      <c r="Q614">
        <v>3.5020028677809849</v>
      </c>
      <c r="R614">
        <f>Table_nydc_frldevdb01_flc_fx_carry_view[[#This Row],[atmf]]/(Table_nydc_frldevdb01_flc_fx_carry_view[[#This Row],[atmf_cost_orig]]+1)</f>
        <v>3.4243527598978991</v>
      </c>
      <c r="S614">
        <f>Table_nydc_frldevdb01_flc_fx_carry_view[[#This Row],[num_rate]]-Table_nydc_frldevdb01_flc_fx_carry_view[[#This Row],[asset_rate]]</f>
        <v>-1.5001010334746216E-2</v>
      </c>
      <c r="T6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614" s="95">
        <f>Table_nydc_frldevdb01_flc_fx_carry_view[[#This Row],[atmf_cost_final]]/Table_nydc_frldevdb01_flc_fx_carry_view[[#This Row],[atmf_cost_orig]]</f>
        <v>0</v>
      </c>
    </row>
    <row r="615" spans="1:21" x14ac:dyDescent="0.25">
      <c r="A615" t="s">
        <v>107</v>
      </c>
      <c r="B615" t="s">
        <v>104</v>
      </c>
      <c r="C615" t="s">
        <v>8</v>
      </c>
      <c r="D615" t="s">
        <v>14</v>
      </c>
      <c r="E615">
        <v>3.5137999999999998</v>
      </c>
      <c r="F615">
        <v>3.47250740225161</v>
      </c>
      <c r="G615">
        <v>6.6801358374984798E-2</v>
      </c>
      <c r="H615">
        <v>6.6273557931588706E-2</v>
      </c>
      <c r="I615">
        <v>6.5728658192294495E-2</v>
      </c>
      <c r="J615">
        <v>6.5668807836580703E-2</v>
      </c>
      <c r="K615">
        <v>2.9350480641570299E-2</v>
      </c>
      <c r="L615">
        <v>1.4675049888682899E-2</v>
      </c>
      <c r="M615">
        <v>2.2671313073891201E-2</v>
      </c>
      <c r="N615">
        <v>9.1095360350350596E-3</v>
      </c>
      <c r="O615">
        <v>1.3477290743069855E-2</v>
      </c>
      <c r="P615">
        <v>-2.3387127888240392E-3</v>
      </c>
      <c r="Q615">
        <v>3.495856815716393</v>
      </c>
      <c r="R615">
        <f>Table_nydc_frldevdb01_flc_fx_carry_view[[#This Row],[atmf]]/(Table_nydc_frldevdb01_flc_fx_carry_view[[#This Row],[atmf_cost_orig]]+1)</f>
        <v>3.3955263610691606</v>
      </c>
      <c r="S615">
        <f>Table_nydc_frldevdb01_flc_fx_carry_view[[#This Row],[num_rate]]-Table_nydc_frldevdb01_flc_fx_carry_view[[#This Row],[asset_rate]]</f>
        <v>-1.5816003531893896E-2</v>
      </c>
      <c r="T6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0.83326459431557054</v>
      </c>
      <c r="U615" s="95">
        <f>Table_nydc_frldevdb01_flc_fx_carry_view[[#This Row],[atmf_cost_final]]/Table_nydc_frldevdb01_flc_fx_carry_view[[#This Row],[atmf_cost_orig]]</f>
        <v>0.40180892943187346</v>
      </c>
    </row>
    <row r="616" spans="1:21" x14ac:dyDescent="0.25">
      <c r="A616" t="s">
        <v>107</v>
      </c>
      <c r="B616" t="s">
        <v>104</v>
      </c>
      <c r="C616" t="s">
        <v>6</v>
      </c>
      <c r="D616" t="s">
        <v>14</v>
      </c>
      <c r="E616">
        <v>3.5137999999999998</v>
      </c>
      <c r="F616">
        <v>3.4561654810154199</v>
      </c>
      <c r="G616">
        <v>6.7450842931194202E-2</v>
      </c>
      <c r="H616">
        <v>6.6616374680872101E-2</v>
      </c>
      <c r="I616">
        <v>6.6228058203749801E-2</v>
      </c>
      <c r="J616">
        <v>6.5938595004431999E-2</v>
      </c>
      <c r="K616">
        <v>3.5769838183257699E-2</v>
      </c>
      <c r="L616">
        <v>2.2661047911401402E-2</v>
      </c>
      <c r="M616">
        <v>2.6199553171934502E-2</v>
      </c>
      <c r="N616">
        <v>1.4316363196087301E-2</v>
      </c>
      <c r="O616">
        <v>1.3967451884815407E-2</v>
      </c>
      <c r="P616">
        <v>-2.5995183117508702E-3</v>
      </c>
      <c r="Q616">
        <v>3.4895615798996222</v>
      </c>
      <c r="R616">
        <f>Table_nydc_frldevdb01_flc_fx_carry_view[[#This Row],[atmf]]/(Table_nydc_frldevdb01_flc_fx_carry_view[[#This Row],[atmf_cost_orig]]+1)</f>
        <v>3.3679272908788302</v>
      </c>
      <c r="S616">
        <f>Table_nydc_frldevdb01_flc_fx_carry_view[[#This Row],[num_rate]]-Table_nydc_frldevdb01_flc_fx_carry_view[[#This Row],[asset_rate]]</f>
        <v>-1.6566970196566277E-2</v>
      </c>
      <c r="T6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0.87193690735866147</v>
      </c>
      <c r="U616" s="95">
        <f>Table_nydc_frldevdb01_flc_fx_carry_view[[#This Row],[atmf_cost_final]]/Table_nydc_frldevdb01_flc_fx_carry_view[[#This Row],[atmf_cost_orig]]</f>
        <v>0.54643539537244024</v>
      </c>
    </row>
    <row r="617" spans="1:21" x14ac:dyDescent="0.25">
      <c r="A617" t="s">
        <v>107</v>
      </c>
      <c r="B617" t="s">
        <v>104</v>
      </c>
      <c r="C617" t="s">
        <v>67</v>
      </c>
      <c r="D617" t="s">
        <v>14</v>
      </c>
      <c r="E617">
        <v>3.5137999999999998</v>
      </c>
      <c r="F617">
        <v>3.3880870000000001</v>
      </c>
      <c r="G617">
        <v>7.2578455215606102E-2</v>
      </c>
      <c r="H617">
        <v>7.0544493467064595E-2</v>
      </c>
      <c r="I617">
        <v>7.0674416293587006E-2</v>
      </c>
      <c r="J617">
        <v>6.9009675579840196E-2</v>
      </c>
      <c r="K617">
        <v>6.0946639451693201E-2</v>
      </c>
      <c r="L617">
        <v>4.8817831360877299E-2</v>
      </c>
      <c r="M617">
        <v>3.8586547122504401E-2</v>
      </c>
      <c r="N617">
        <v>2.8115948834333299E-2</v>
      </c>
      <c r="O617">
        <v>1.5371879024778212E-2</v>
      </c>
      <c r="P617">
        <v>-2.9971866733833896E-3</v>
      </c>
      <c r="Q617">
        <v>3.4655776359129864</v>
      </c>
      <c r="R617">
        <f>Table_nydc_frldevdb01_flc_fx_carry_view[[#This Row],[atmf]]/(Table_nydc_frldevdb01_flc_fx_carry_view[[#This Row],[atmf_cost_orig]]+1)</f>
        <v>3.2622095957115889</v>
      </c>
      <c r="S617">
        <f>Table_nydc_frldevdb01_flc_fx_carry_view[[#This Row],[num_rate]]-Table_nydc_frldevdb01_flc_fx_carry_view[[#This Row],[asset_rate]]</f>
        <v>-1.8369065698161602E-2</v>
      </c>
      <c r="T6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0.92584065493861234</v>
      </c>
      <c r="U617" s="95">
        <f>Table_nydc_frldevdb01_flc_fx_carry_view[[#This Row],[atmf_cost_final]]/Table_nydc_frldevdb01_flc_fx_carry_view[[#This Row],[atmf_cost_orig]]</f>
        <v>0.72864640479675225</v>
      </c>
    </row>
    <row r="618" spans="1:21" x14ac:dyDescent="0.25">
      <c r="A618" t="s">
        <v>107</v>
      </c>
      <c r="B618" t="s">
        <v>105</v>
      </c>
      <c r="C618" t="s">
        <v>14</v>
      </c>
      <c r="D618" t="s">
        <v>14</v>
      </c>
      <c r="E618">
        <v>35.8682890885174</v>
      </c>
      <c r="F618">
        <v>34.748411101181297</v>
      </c>
      <c r="G618">
        <v>0.18890702625362099</v>
      </c>
      <c r="H618">
        <v>0.19467411042704599</v>
      </c>
      <c r="I618">
        <v>0.234168817294684</v>
      </c>
      <c r="J618">
        <v>0.26984205912648701</v>
      </c>
      <c r="K618">
        <v>6.9578809186096102E-2</v>
      </c>
      <c r="L618">
        <v>4.8850354698662408E-3</v>
      </c>
      <c r="M618">
        <v>5.3201984503569999E-2</v>
      </c>
      <c r="N618">
        <v>5.9531620016844496E-5</v>
      </c>
      <c r="O618">
        <v>5.9499338956847871E-2</v>
      </c>
      <c r="P618">
        <v>-6.3002147263110731E-3</v>
      </c>
      <c r="Q618">
        <v>35.32695444062297</v>
      </c>
      <c r="R618">
        <f>Table_nydc_frldevdb01_flc_fx_carry_view[[#This Row],[atmf]]/(Table_nydc_frldevdb01_flc_fx_carry_view[[#This Row],[atmf_cost_orig]]+1)</f>
        <v>32.993112064406205</v>
      </c>
      <c r="S618">
        <f>Table_nydc_frldevdb01_flc_fx_carry_view[[#This Row],[num_rate]]-Table_nydc_frldevdb01_flc_fx_carry_view[[#This Row],[asset_rate]]</f>
        <v>-6.5799553683158943E-2</v>
      </c>
      <c r="T6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0.29465442437068756</v>
      </c>
      <c r="U618" s="95">
        <f>Table_nydc_frldevdb01_flc_fx_carry_view[[#This Row],[atmf_cost_final]]/Table_nydc_frldevdb01_flc_fx_carry_view[[#This Row],[atmf_cost_orig]]</f>
        <v>1.1189736731126968E-3</v>
      </c>
    </row>
    <row r="619" spans="1:21" x14ac:dyDescent="0.25">
      <c r="A619" t="s">
        <v>107</v>
      </c>
      <c r="B619" t="s">
        <v>105</v>
      </c>
      <c r="C619" t="s">
        <v>8</v>
      </c>
      <c r="D619" t="s">
        <v>14</v>
      </c>
      <c r="E619">
        <v>35.8682890885174</v>
      </c>
      <c r="F619">
        <v>34.1562858542597</v>
      </c>
      <c r="G619">
        <v>0.18344939674566699</v>
      </c>
      <c r="H619">
        <v>0.192879555659484</v>
      </c>
      <c r="I619">
        <v>0.20157907541556599</v>
      </c>
      <c r="J619">
        <v>0.21151420420896899</v>
      </c>
      <c r="K619">
        <v>8.8936074237828594E-2</v>
      </c>
      <c r="L619">
        <v>4.8717104850120797E-2</v>
      </c>
      <c r="M619">
        <v>6.3658286190736602E-2</v>
      </c>
      <c r="N619">
        <v>2.7177044283126402E-2</v>
      </c>
      <c r="O619">
        <v>6.0458293590036523E-2</v>
      </c>
      <c r="P619">
        <v>-6.3851279997119426E-3</v>
      </c>
      <c r="Q619">
        <v>35.042071921009942</v>
      </c>
      <c r="R619">
        <f>Table_nydc_frldevdb01_flc_fx_carry_view[[#This Row],[atmf]]/(Table_nydc_frldevdb01_flc_fx_carry_view[[#This Row],[atmf_cost_orig]]+1)</f>
        <v>32.112085523803977</v>
      </c>
      <c r="S619">
        <f>Table_nydc_frldevdb01_flc_fx_carry_view[[#This Row],[num_rate]]-Table_nydc_frldevdb01_flc_fx_carry_view[[#This Row],[asset_rate]]</f>
        <v>-6.6843421589748458E-2</v>
      </c>
      <c r="T6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0.85213391800207006</v>
      </c>
      <c r="U619" s="95">
        <f>Table_nydc_frldevdb01_flc_fx_carry_view[[#This Row],[atmf_cost_final]]/Table_nydc_frldevdb01_flc_fx_carry_view[[#This Row],[atmf_cost_orig]]</f>
        <v>0.42692076569100501</v>
      </c>
    </row>
    <row r="620" spans="1:21" x14ac:dyDescent="0.25">
      <c r="A620" t="s">
        <v>107</v>
      </c>
      <c r="B620" t="s">
        <v>105</v>
      </c>
      <c r="C620" t="s">
        <v>6</v>
      </c>
      <c r="D620" t="s">
        <v>14</v>
      </c>
      <c r="E620">
        <v>35.8682890885174</v>
      </c>
      <c r="F620">
        <v>33.569980969554202</v>
      </c>
      <c r="G620">
        <v>0.177933584803492</v>
      </c>
      <c r="H620">
        <v>0.19147125222568501</v>
      </c>
      <c r="I620">
        <v>0.18870766727329999</v>
      </c>
      <c r="J620">
        <v>0.20179505330818301</v>
      </c>
      <c r="K620">
        <v>0.105958784617204</v>
      </c>
      <c r="L620">
        <v>6.9970781197233406E-2</v>
      </c>
      <c r="M620">
        <v>7.1800133517845796E-2</v>
      </c>
      <c r="N620">
        <v>3.9672782096898805E-2</v>
      </c>
      <c r="O620">
        <v>6.1361705810741629E-2</v>
      </c>
      <c r="P620">
        <v>-6.7351045058482439E-3</v>
      </c>
      <c r="Q620">
        <v>34.757241453541887</v>
      </c>
      <c r="R620">
        <f>Table_nydc_frldevdb01_flc_fx_carry_view[[#This Row],[atmf]]/(Table_nydc_frldevdb01_flc_fx_carry_view[[#This Row],[atmf_cost_orig]]+1)</f>
        <v>31.321120346730442</v>
      </c>
      <c r="S620">
        <f>Table_nydc_frldevdb01_flc_fx_carry_view[[#This Row],[num_rate]]-Table_nydc_frldevdb01_flc_fx_carry_view[[#This Row],[asset_rate]]</f>
        <v>-6.8096810316589873E-2</v>
      </c>
      <c r="T6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0.88697879234768329</v>
      </c>
      <c r="U620" s="95">
        <f>Table_nydc_frldevdb01_flc_fx_carry_view[[#This Row],[atmf_cost_final]]/Table_nydc_frldevdb01_flc_fx_carry_view[[#This Row],[atmf_cost_orig]]</f>
        <v>0.55254468415491464</v>
      </c>
    </row>
    <row r="621" spans="1:21" x14ac:dyDescent="0.25">
      <c r="A621" t="s">
        <v>107</v>
      </c>
      <c r="B621" t="s">
        <v>105</v>
      </c>
      <c r="C621" t="s">
        <v>67</v>
      </c>
      <c r="D621" t="s">
        <v>14</v>
      </c>
      <c r="E621">
        <v>35.8682890885174</v>
      </c>
      <c r="F621">
        <v>31.042615310450699</v>
      </c>
      <c r="G621">
        <v>0.18291092997990299</v>
      </c>
      <c r="H621">
        <v>0.20491027441057499</v>
      </c>
      <c r="I621">
        <v>0.181658352561931</v>
      </c>
      <c r="J621">
        <v>0.20803115852491599</v>
      </c>
      <c r="K621">
        <v>0.18018895867042201</v>
      </c>
      <c r="L621">
        <v>0.14479102076429398</v>
      </c>
      <c r="M621">
        <v>0.10107874234508299</v>
      </c>
      <c r="N621">
        <v>7.40132626932999E-2</v>
      </c>
      <c r="O621">
        <v>6.9421621971629599E-2</v>
      </c>
      <c r="P621">
        <v>-7.2575643889795094E-3</v>
      </c>
      <c r="Q621">
        <v>33.709370937508055</v>
      </c>
      <c r="R621">
        <f>Table_nydc_frldevdb01_flc_fx_carry_view[[#This Row],[atmf]]/(Table_nydc_frldevdb01_flc_fx_carry_view[[#This Row],[atmf_cost_orig]]+1)</f>
        <v>28.192911293824441</v>
      </c>
      <c r="S621">
        <f>Table_nydc_frldevdb01_flc_fx_carry_view[[#This Row],[num_rate]]-Table_nydc_frldevdb01_flc_fx_carry_view[[#This Row],[asset_rate]]</f>
        <v>-7.6679186360609108E-2</v>
      </c>
      <c r="T6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0.89467279143722878</v>
      </c>
      <c r="U621" s="95">
        <f>Table_nydc_frldevdb01_flc_fx_carry_view[[#This Row],[atmf_cost_final]]/Table_nydc_frldevdb01_flc_fx_carry_view[[#This Row],[atmf_cost_orig]]</f>
        <v>0.73223371181863839</v>
      </c>
    </row>
    <row r="622" spans="1:21" x14ac:dyDescent="0.25">
      <c r="A622" t="s">
        <v>107</v>
      </c>
      <c r="B622" t="s">
        <v>106</v>
      </c>
      <c r="C622" t="s">
        <v>14</v>
      </c>
      <c r="D622" t="s">
        <v>14</v>
      </c>
      <c r="E622">
        <v>7.8270724444655801</v>
      </c>
      <c r="F622">
        <v>7.9925945289176701</v>
      </c>
      <c r="G622">
        <v>7.2799256569881898E-2</v>
      </c>
      <c r="H622">
        <v>7.3742645887164199E-2</v>
      </c>
      <c r="I622">
        <v>9.9162844945983403E-2</v>
      </c>
      <c r="J622">
        <v>0.101272947216449</v>
      </c>
      <c r="K622">
        <v>1.16459147429398E-2</v>
      </c>
      <c r="L622">
        <v>5.0728017875682303E-3</v>
      </c>
      <c r="M622">
        <v>2.0859021484771402E-2</v>
      </c>
      <c r="N622">
        <v>2.1447117324712099E-2</v>
      </c>
      <c r="O622">
        <v>-8.135354547548674E-3</v>
      </c>
      <c r="P622">
        <v>3.4153832147631284E-2</v>
      </c>
      <c r="Q622">
        <v>7.9196301311634363</v>
      </c>
      <c r="R622">
        <f>Table_nydc_frldevdb01_flc_fx_carry_view[[#This Row],[atmf]]/(Table_nydc_frldevdb01_flc_fx_carry_view[[#This Row],[atmf_cost_orig]]+1)</f>
        <v>7.8292833395280903</v>
      </c>
      <c r="S622">
        <f>Table_nydc_frldevdb01_flc_fx_carry_view[[#This Row],[num_rate]]-Table_nydc_frldevdb01_flc_fx_carry_view[[#This Row],[asset_rate]]</f>
        <v>4.2289186695179962E-2</v>
      </c>
      <c r="T6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1.777284904645378</v>
      </c>
      <c r="U622" s="95">
        <f>Table_nydc_frldevdb01_flc_fx_carry_view[[#This Row],[atmf_cost_final]]/Table_nydc_frldevdb01_flc_fx_carry_view[[#This Row],[atmf_cost_orig]]</f>
        <v>1.028193836435235</v>
      </c>
    </row>
    <row r="623" spans="1:21" x14ac:dyDescent="0.25">
      <c r="A623" t="s">
        <v>107</v>
      </c>
      <c r="B623" t="s">
        <v>106</v>
      </c>
      <c r="C623" t="s">
        <v>8</v>
      </c>
      <c r="D623" t="s">
        <v>14</v>
      </c>
      <c r="E623">
        <v>7.8270724444655801</v>
      </c>
      <c r="F623">
        <v>8.0807599091115794</v>
      </c>
      <c r="G623">
        <v>7.4377483869699806E-2</v>
      </c>
      <c r="H623">
        <v>7.5636638823833702E-2</v>
      </c>
      <c r="I623">
        <v>7.0762397541136404E-2</v>
      </c>
      <c r="J623">
        <v>7.4657215503353302E-2</v>
      </c>
      <c r="K623">
        <v>1.2718445179038201E-2</v>
      </c>
      <c r="L623">
        <v>9.7100942656745699E-3</v>
      </c>
      <c r="M623">
        <v>2.63014572751081E-2</v>
      </c>
      <c r="N623">
        <v>2.8844652004173497E-2</v>
      </c>
      <c r="O623">
        <v>-8.0882239820774526E-3</v>
      </c>
      <c r="P623">
        <v>3.5168319540584525E-2</v>
      </c>
      <c r="Q623">
        <v>7.9724697559805451</v>
      </c>
      <c r="R623">
        <f>Table_nydc_frldevdb01_flc_fx_carry_view[[#This Row],[atmf]]/(Table_nydc_frldevdb01_flc_fx_carry_view[[#This Row],[atmf_cost_orig]]+1)</f>
        <v>7.8736708905846058</v>
      </c>
      <c r="S623">
        <f>Table_nydc_frldevdb01_flc_fx_carry_view[[#This Row],[num_rate]]-Table_nydc_frldevdb01_flc_fx_carry_view[[#This Row],[asset_rate]]</f>
        <v>4.3256543522661978E-2</v>
      </c>
      <c r="T6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1.4087124124725845</v>
      </c>
      <c r="U623" s="95">
        <f>Table_nydc_frldevdb01_flc_fx_carry_view[[#This Row],[atmf_cost_final]]/Table_nydc_frldevdb01_flc_fx_carry_view[[#This Row],[atmf_cost_orig]]</f>
        <v>1.0966940615671625</v>
      </c>
    </row>
    <row r="624" spans="1:21" x14ac:dyDescent="0.25">
      <c r="A624" t="s">
        <v>107</v>
      </c>
      <c r="B624" t="s">
        <v>106</v>
      </c>
      <c r="C624" t="s">
        <v>6</v>
      </c>
      <c r="D624" t="s">
        <v>14</v>
      </c>
      <c r="E624">
        <v>7.8270724444655801</v>
      </c>
      <c r="F624">
        <v>8.1760258453786605</v>
      </c>
      <c r="G624">
        <v>7.5981893926033994E-2</v>
      </c>
      <c r="H624">
        <v>7.7544476012034805E-2</v>
      </c>
      <c r="I624">
        <v>7.2917633654811104E-2</v>
      </c>
      <c r="J624">
        <v>7.6384374652838802E-2</v>
      </c>
      <c r="K624">
        <v>1.3356246211331999E-2</v>
      </c>
      <c r="L624">
        <v>1.18918550294252E-2</v>
      </c>
      <c r="M624">
        <v>3.14035302677289E-2</v>
      </c>
      <c r="N624">
        <v>3.5474445275715E-2</v>
      </c>
      <c r="O624">
        <v>-8.270360359097572E-3</v>
      </c>
      <c r="P624">
        <v>3.5857771391196502E-2</v>
      </c>
      <c r="Q624">
        <v>8.0310865452156452</v>
      </c>
      <c r="R624">
        <f>Table_nydc_frldevdb01_flc_fx_carry_view[[#This Row],[atmf]]/(Table_nydc_frldevdb01_flc_fx_carry_view[[#This Row],[atmf_cost_orig]]+1)</f>
        <v>7.9270873188269482</v>
      </c>
      <c r="S624">
        <f>Table_nydc_frldevdb01_flc_fx_carry_view[[#This Row],[num_rate]]-Table_nydc_frldevdb01_flc_fx_carry_view[[#This Row],[asset_rate]]</f>
        <v>4.4128131750294078E-2</v>
      </c>
      <c r="T6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1.3067113130482866</v>
      </c>
      <c r="U624" s="95">
        <f>Table_nydc_frldevdb01_flc_fx_carry_view[[#This Row],[atmf_cost_final]]/Table_nydc_frldevdb01_flc_fx_carry_view[[#This Row],[atmf_cost_orig]]</f>
        <v>1.1296324003473419</v>
      </c>
    </row>
    <row r="625" spans="1:21" x14ac:dyDescent="0.25">
      <c r="A625" t="s">
        <v>107</v>
      </c>
      <c r="B625" t="s">
        <v>106</v>
      </c>
      <c r="C625" t="s">
        <v>67</v>
      </c>
      <c r="D625" t="s">
        <v>14</v>
      </c>
      <c r="E625">
        <v>7.8270724444655801</v>
      </c>
      <c r="F625">
        <v>8.54550853055974</v>
      </c>
      <c r="G625">
        <v>8.6944555672694102E-2</v>
      </c>
      <c r="H625">
        <v>8.7878032168892103E-2</v>
      </c>
      <c r="I625">
        <v>8.3167407140462501E-2</v>
      </c>
      <c r="J625">
        <v>8.6205935853256796E-2</v>
      </c>
      <c r="K625">
        <v>1.67283675168651E-2</v>
      </c>
      <c r="L625">
        <v>1.57304582068916E-2</v>
      </c>
      <c r="M625">
        <v>5.0429439782740303E-2</v>
      </c>
      <c r="N625">
        <v>5.5502572636474901E-2</v>
      </c>
      <c r="O625">
        <v>-7.6866912929716867E-3</v>
      </c>
      <c r="P625">
        <v>3.7588722021293756E-2</v>
      </c>
      <c r="Q625">
        <v>8.266904968791378</v>
      </c>
      <c r="R625">
        <f>Table_nydc_frldevdb01_flc_fx_carry_view[[#This Row],[atmf]]/(Table_nydc_frldevdb01_flc_fx_carry_view[[#This Row],[atmf_cost_orig]]+1)</f>
        <v>8.1352523138795529</v>
      </c>
      <c r="S625">
        <f>Table_nydc_frldevdb01_flc_fx_carry_view[[#This Row],[num_rate]]-Table_nydc_frldevdb01_flc_fx_carry_view[[#This Row],[asset_rate]]</f>
        <v>4.5275413314265441E-2</v>
      </c>
      <c r="T6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1.1801438872867991</v>
      </c>
      <c r="U625" s="95">
        <f>Table_nydc_frldevdb01_flc_fx_carry_view[[#This Row],[atmf_cost_final]]/Table_nydc_frldevdb01_flc_fx_carry_view[[#This Row],[atmf_cost_orig]]</f>
        <v>1.1005986359473876</v>
      </c>
    </row>
    <row r="626" spans="1:21" x14ac:dyDescent="0.25">
      <c r="A626" t="s">
        <v>107</v>
      </c>
      <c r="B626" t="s">
        <v>5</v>
      </c>
      <c r="C626" t="s">
        <v>8</v>
      </c>
      <c r="D626" t="s">
        <v>8</v>
      </c>
      <c r="E626">
        <v>3.5676352187037601</v>
      </c>
      <c r="F626">
        <v>3.8456602187037601</v>
      </c>
      <c r="G626">
        <v>0.113767812987082</v>
      </c>
      <c r="H626">
        <v>0.124777510214915</v>
      </c>
      <c r="I626">
        <v>0.112199361972786</v>
      </c>
      <c r="J626">
        <v>0.142875393518518</v>
      </c>
      <c r="K626">
        <v>1.20803762775087E-2</v>
      </c>
      <c r="L626">
        <v>2.3427471047115398E-3</v>
      </c>
      <c r="M626">
        <v>4.2675070536695295E-2</v>
      </c>
      <c r="N626">
        <v>7.7924750418076796E-2</v>
      </c>
      <c r="O626">
        <v>1.3471454055738527E-2</v>
      </c>
      <c r="P626">
        <v>0.11879223787662685</v>
      </c>
      <c r="Q626">
        <v>3.7314962323458327</v>
      </c>
      <c r="R626">
        <f>Table_nydc_frldevdb01_flc_fx_carry_view[[#This Row],[atmf]]/(Table_nydc_frldevdb01_flc_fx_carry_view[[#This Row],[atmf_cost_orig]]+1)</f>
        <v>3.6882633213089924</v>
      </c>
      <c r="S626">
        <f>Table_nydc_frldevdb01_flc_fx_carry_view[[#This Row],[num_rate]]-Table_nydc_frldevdb01_flc_fx_carry_view[[#This Row],[asset_rate]]</f>
        <v>0.10532078382088832</v>
      </c>
      <c r="T6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2.4704284564200356</v>
      </c>
      <c r="U626" s="95">
        <f>Table_nydc_frldevdb01_flc_fx_carry_view[[#This Row],[atmf_cost_final]]/Table_nydc_frldevdb01_flc_fx_carry_view[[#This Row],[atmf_cost_orig]]</f>
        <v>1.826001678217992</v>
      </c>
    </row>
    <row r="627" spans="1:21" x14ac:dyDescent="0.25">
      <c r="A627" t="s">
        <v>107</v>
      </c>
      <c r="B627" t="s">
        <v>5</v>
      </c>
      <c r="C627" t="s">
        <v>6</v>
      </c>
      <c r="D627" t="s">
        <v>8</v>
      </c>
      <c r="E627">
        <v>3.5676352187037601</v>
      </c>
      <c r="F627">
        <v>3.9326898017543099</v>
      </c>
      <c r="G627">
        <v>0.11814775504962299</v>
      </c>
      <c r="H627">
        <v>0.130263502837767</v>
      </c>
      <c r="I627">
        <v>0.10474766205732899</v>
      </c>
      <c r="J627">
        <v>0.14282926868326501</v>
      </c>
      <c r="K627">
        <v>1.27588888448409E-2</v>
      </c>
      <c r="L627">
        <v>1.04703791791149E-2</v>
      </c>
      <c r="M627">
        <v>5.12133609886248E-2</v>
      </c>
      <c r="N627">
        <v>8.0449281315455201E-2</v>
      </c>
      <c r="O627">
        <v>1.3967451884815407E-2</v>
      </c>
      <c r="P627">
        <v>0.11809557538470661</v>
      </c>
      <c r="Q627">
        <v>3.7870603933513531</v>
      </c>
      <c r="R627">
        <f>Table_nydc_frldevdb01_flc_fx_carry_view[[#This Row],[atmf]]/(Table_nydc_frldevdb01_flc_fx_carry_view[[#This Row],[atmf_cost_orig]]+1)</f>
        <v>3.7410957163403729</v>
      </c>
      <c r="S627">
        <f>Table_nydc_frldevdb01_flc_fx_carry_view[[#This Row],[num_rate]]-Table_nydc_frldevdb01_flc_fx_carry_view[[#This Row],[asset_rate]]</f>
        <v>0.1041281234998912</v>
      </c>
      <c r="T6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1.8197857943462181</v>
      </c>
      <c r="U627" s="95">
        <f>Table_nydc_frldevdb01_flc_fx_carry_view[[#This Row],[atmf_cost_final]]/Table_nydc_frldevdb01_flc_fx_carry_view[[#This Row],[atmf_cost_orig]]</f>
        <v>1.5708650977490837</v>
      </c>
    </row>
    <row r="628" spans="1:21" x14ac:dyDescent="0.25">
      <c r="A628" t="s">
        <v>107</v>
      </c>
      <c r="B628" t="s">
        <v>5</v>
      </c>
      <c r="C628" t="s">
        <v>67</v>
      </c>
      <c r="D628" t="s">
        <v>8</v>
      </c>
      <c r="E628">
        <v>3.5676352187037601</v>
      </c>
      <c r="F628">
        <v>4.29915423117163</v>
      </c>
      <c r="G628">
        <v>0.12944101538417299</v>
      </c>
      <c r="H628">
        <v>0.14327214016342699</v>
      </c>
      <c r="I628">
        <v>0.12197037308920899</v>
      </c>
      <c r="J628">
        <v>0.147774464660958</v>
      </c>
      <c r="K628">
        <v>1.29646022903275E-2</v>
      </c>
      <c r="L628">
        <v>1.3081107324205799E-2</v>
      </c>
      <c r="M628">
        <v>7.827678790954129E-2</v>
      </c>
      <c r="N628">
        <v>0.105776545852377</v>
      </c>
      <c r="O628">
        <v>1.5371879024778212E-2</v>
      </c>
      <c r="P628">
        <v>0.12095652808125967</v>
      </c>
      <c r="Q628">
        <v>4.035581578063657</v>
      </c>
      <c r="R628">
        <f>Table_nydc_frldevdb01_flc_fx_carry_view[[#This Row],[atmf]]/(Table_nydc_frldevdb01_flc_fx_carry_view[[#This Row],[atmf_cost_orig]]+1)</f>
        <v>3.9870599825360369</v>
      </c>
      <c r="S628">
        <f>Table_nydc_frldevdb01_flc_fx_carry_view[[#This Row],[num_rate]]-Table_nydc_frldevdb01_flc_fx_carry_view[[#This Row],[asset_rate]]</f>
        <v>0.10558464905648146</v>
      </c>
      <c r="T6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1.4192671344457612</v>
      </c>
      <c r="U628" s="95">
        <f>Table_nydc_frldevdb01_flc_fx_carry_view[[#This Row],[atmf_cost_final]]/Table_nydc_frldevdb01_flc_fx_carry_view[[#This Row],[atmf_cost_orig]]</f>
        <v>1.3513143382252113</v>
      </c>
    </row>
    <row r="629" spans="1:21" x14ac:dyDescent="0.25">
      <c r="A629" t="s">
        <v>107</v>
      </c>
      <c r="B629" t="s">
        <v>4</v>
      </c>
      <c r="C629" t="s">
        <v>8</v>
      </c>
      <c r="D629" t="s">
        <v>8</v>
      </c>
      <c r="E629">
        <v>4.2055433069271002</v>
      </c>
      <c r="F629">
        <v>4.6049862433199804</v>
      </c>
      <c r="G629">
        <v>0.116007949603653</v>
      </c>
      <c r="H629">
        <v>0.124525756063649</v>
      </c>
      <c r="I629">
        <v>0.105927950268128</v>
      </c>
      <c r="J629">
        <v>0.130067569444444</v>
      </c>
      <c r="K629">
        <v>9.6504498648059701E-3</v>
      </c>
      <c r="L629">
        <v>2.2121806133636201E-3</v>
      </c>
      <c r="M629">
        <v>4.3288634093356204E-2</v>
      </c>
      <c r="N629">
        <v>9.4990368445118697E-2</v>
      </c>
      <c r="O629">
        <v>-8.0882239820774526E-3</v>
      </c>
      <c r="P629">
        <v>0.11879958242151023</v>
      </c>
      <c r="Q629">
        <v>4.4551239627015953</v>
      </c>
      <c r="R629">
        <f>Table_nydc_frldevdb01_flc_fx_carry_view[[#This Row],[atmf]]/(Table_nydc_frldevdb01_flc_fx_carry_view[[#This Row],[atmf_cost_orig]]+1)</f>
        <v>4.413913937940892</v>
      </c>
      <c r="S629">
        <f>Table_nydc_frldevdb01_flc_fx_carry_view[[#This Row],[num_rate]]-Table_nydc_frldevdb01_flc_fx_carry_view[[#This Row],[asset_rate]]</f>
        <v>0.12688780640358768</v>
      </c>
      <c r="T6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2.75812116377584</v>
      </c>
      <c r="U629" s="95">
        <f>Table_nydc_frldevdb01_flc_fx_carry_view[[#This Row],[atmf_cost_final]]/Table_nydc_frldevdb01_flc_fx_carry_view[[#This Row],[atmf_cost_orig]]</f>
        <v>2.1943489425021498</v>
      </c>
    </row>
    <row r="630" spans="1:21" x14ac:dyDescent="0.25">
      <c r="A630" t="s">
        <v>107</v>
      </c>
      <c r="B630" t="s">
        <v>4</v>
      </c>
      <c r="C630" t="s">
        <v>6</v>
      </c>
      <c r="D630" t="s">
        <v>8</v>
      </c>
      <c r="E630">
        <v>4.2055433069271002</v>
      </c>
      <c r="F630">
        <v>4.7390911945442102</v>
      </c>
      <c r="G630">
        <v>0.122385093478881</v>
      </c>
      <c r="H630">
        <v>0.13059966571384399</v>
      </c>
      <c r="I630">
        <v>0.10159835302687099</v>
      </c>
      <c r="J630">
        <v>0.14457451097978299</v>
      </c>
      <c r="K630">
        <v>1.01265168550181E-2</v>
      </c>
      <c r="L630">
        <v>8.5442972260477302E-3</v>
      </c>
      <c r="M630">
        <v>5.25049075006025E-2</v>
      </c>
      <c r="N630">
        <v>9.7370884292470705E-2</v>
      </c>
      <c r="O630">
        <v>-8.2813719097305505E-3</v>
      </c>
      <c r="P630">
        <v>0.11809557538470661</v>
      </c>
      <c r="Q630">
        <v>4.5464211816681193</v>
      </c>
      <c r="R630">
        <f>Table_nydc_frldevdb01_flc_fx_carry_view[[#This Row],[atmf]]/(Table_nydc_frldevdb01_flc_fx_carry_view[[#This Row],[atmf_cost_orig]]+1)</f>
        <v>4.5026784775742215</v>
      </c>
      <c r="S630">
        <f>Table_nydc_frldevdb01_flc_fx_carry_view[[#This Row],[num_rate]]-Table_nydc_frldevdb01_flc_fx_carry_view[[#This Row],[asset_rate]]</f>
        <v>0.12637694729443716</v>
      </c>
      <c r="T6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2.0960349299078027</v>
      </c>
      <c r="U630" s="95">
        <f>Table_nydc_frldevdb01_flc_fx_carry_view[[#This Row],[atmf_cost_final]]/Table_nydc_frldevdb01_flc_fx_carry_view[[#This Row],[atmf_cost_orig]]</f>
        <v>1.8545101577667451</v>
      </c>
    </row>
    <row r="631" spans="1:21" x14ac:dyDescent="0.25">
      <c r="A631" t="s">
        <v>107</v>
      </c>
      <c r="B631" t="s">
        <v>4</v>
      </c>
      <c r="C631" t="s">
        <v>67</v>
      </c>
      <c r="D631" t="s">
        <v>8</v>
      </c>
      <c r="E631">
        <v>4.2055433069271002</v>
      </c>
      <c r="F631">
        <v>5.3001550185605497</v>
      </c>
      <c r="G631">
        <v>0.133387519963758</v>
      </c>
      <c r="H631">
        <v>0.14379178594335401</v>
      </c>
      <c r="I631">
        <v>0.126420150993103</v>
      </c>
      <c r="J631">
        <v>0.14999944331206999</v>
      </c>
      <c r="K631">
        <v>9.0420407200682406E-3</v>
      </c>
      <c r="L631">
        <v>1.01851492034111E-2</v>
      </c>
      <c r="M631">
        <v>8.2257194737957187E-2</v>
      </c>
      <c r="N631">
        <v>0.12335164039532301</v>
      </c>
      <c r="O631">
        <v>-7.6892392225241246E-3</v>
      </c>
      <c r="P631">
        <v>0.12095652808125967</v>
      </c>
      <c r="Q631">
        <v>4.9385763877055764</v>
      </c>
      <c r="R631">
        <f>Table_nydc_frldevdb01_flc_fx_carry_view[[#This Row],[atmf]]/(Table_nydc_frldevdb01_flc_fx_carry_view[[#This Row],[atmf_cost_orig]]+1)</f>
        <v>4.8973155774158252</v>
      </c>
      <c r="S631">
        <f>Table_nydc_frldevdb01_flc_fx_carry_view[[#This Row],[num_rate]]-Table_nydc_frldevdb01_flc_fx_carry_view[[#This Row],[asset_rate]]</f>
        <v>0.1286457673037838</v>
      </c>
      <c r="T6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1.5456703289084319</v>
      </c>
      <c r="U631" s="95">
        <f>Table_nydc_frldevdb01_flc_fx_carry_view[[#This Row],[atmf_cost_final]]/Table_nydc_frldevdb01_flc_fx_carry_view[[#This Row],[atmf_cost_orig]]</f>
        <v>1.499584817939372</v>
      </c>
    </row>
    <row r="632" spans="1:21" x14ac:dyDescent="0.25">
      <c r="A632" t="s">
        <v>107</v>
      </c>
      <c r="B632" t="s">
        <v>17</v>
      </c>
      <c r="C632" t="s">
        <v>8</v>
      </c>
      <c r="D632" t="s">
        <v>8</v>
      </c>
      <c r="E632">
        <v>1.1774365586895901</v>
      </c>
      <c r="F632">
        <v>1.19656383143836</v>
      </c>
      <c r="G632">
        <v>7.4130818800047696E-2</v>
      </c>
      <c r="H632">
        <v>7.4155936065192204E-2</v>
      </c>
      <c r="I632">
        <v>7.9047469878060397E-2</v>
      </c>
      <c r="J632">
        <v>8.5117248914687901E-2</v>
      </c>
      <c r="K632">
        <v>1.8330139541104701E-2</v>
      </c>
      <c r="L632">
        <v>1.6508143432646301E-3</v>
      </c>
      <c r="M632">
        <v>2.5786744937452099E-2</v>
      </c>
      <c r="N632">
        <v>1.62467633095232E-2</v>
      </c>
      <c r="O632">
        <v>-8.0882239820774526E-3</v>
      </c>
      <c r="P632">
        <v>1.3477290743069855E-2</v>
      </c>
      <c r="Q632">
        <v>1.1877075648013793</v>
      </c>
      <c r="R632">
        <f>Table_nydc_frldevdb01_flc_fx_carry_view[[#This Row],[atmf]]/(Table_nydc_frldevdb01_flc_fx_carry_view[[#This Row],[atmf_cost_orig]]+1)</f>
        <v>1.1664840059044839</v>
      </c>
      <c r="S632">
        <f>Table_nydc_frldevdb01_flc_fx_carry_view[[#This Row],[num_rate]]-Table_nydc_frldevdb01_flc_fx_carry_view[[#This Row],[asset_rate]]</f>
        <v>2.1565514725147308E-2</v>
      </c>
      <c r="T6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1.9574522440745441</v>
      </c>
      <c r="U632" s="95">
        <f>Table_nydc_frldevdb01_flc_fx_carry_view[[#This Row],[atmf_cost_final]]/Table_nydc_frldevdb01_flc_fx_carry_view[[#This Row],[atmf_cost_orig]]</f>
        <v>0.63004320044779127</v>
      </c>
    </row>
    <row r="633" spans="1:21" x14ac:dyDescent="0.25">
      <c r="A633" t="s">
        <v>107</v>
      </c>
      <c r="B633" t="s">
        <v>17</v>
      </c>
      <c r="C633" t="s">
        <v>6</v>
      </c>
      <c r="D633" t="s">
        <v>8</v>
      </c>
      <c r="E633">
        <v>1.1774365586895901</v>
      </c>
      <c r="F633">
        <v>1.2038706356089399</v>
      </c>
      <c r="G633">
        <v>7.6274944873693407E-2</v>
      </c>
      <c r="H633">
        <v>7.6039546519346995E-2</v>
      </c>
      <c r="I633">
        <v>7.0527416154240893E-2</v>
      </c>
      <c r="J633">
        <v>7.27549402350431E-2</v>
      </c>
      <c r="K633">
        <v>2.0546447092026601E-2</v>
      </c>
      <c r="L633">
        <v>1.1649127791462301E-2</v>
      </c>
      <c r="M633">
        <v>3.0584493133036701E-2</v>
      </c>
      <c r="N633">
        <v>2.4852819160408199E-2</v>
      </c>
      <c r="O633">
        <v>-8.2813719097305505E-3</v>
      </c>
      <c r="P633">
        <v>1.3967451884815407E-2</v>
      </c>
      <c r="Q633">
        <v>1.1919062260354296</v>
      </c>
      <c r="R633">
        <f>Table_nydc_frldevdb01_flc_fx_carry_view[[#This Row],[atmf]]/(Table_nydc_frldevdb01_flc_fx_carry_view[[#This Row],[atmf_cost_orig]]+1)</f>
        <v>1.1681435570111318</v>
      </c>
      <c r="S633">
        <f>Table_nydc_frldevdb01_flc_fx_carry_view[[#This Row],[num_rate]]-Table_nydc_frldevdb01_flc_fx_carry_view[[#This Row],[asset_rate]]</f>
        <v>2.2248823794545958E-2</v>
      </c>
      <c r="T6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1.3153646949817386</v>
      </c>
      <c r="U633" s="95">
        <f>Table_nydc_frldevdb01_flc_fx_carry_view[[#This Row],[atmf_cost_final]]/Table_nydc_frldevdb01_flc_fx_carry_view[[#This Row],[atmf_cost_orig]]</f>
        <v>0.81259542384119898</v>
      </c>
    </row>
    <row r="634" spans="1:21" x14ac:dyDescent="0.25">
      <c r="A634" t="s">
        <v>107</v>
      </c>
      <c r="B634" t="s">
        <v>17</v>
      </c>
      <c r="C634" t="s">
        <v>67</v>
      </c>
      <c r="D634" t="s">
        <v>8</v>
      </c>
      <c r="E634">
        <v>1.1774365586895901</v>
      </c>
      <c r="F634">
        <v>1.2325394520397599</v>
      </c>
      <c r="G634">
        <v>8.2290420804948805E-2</v>
      </c>
      <c r="H634">
        <v>8.1021953744591105E-2</v>
      </c>
      <c r="I634">
        <v>7.8254051470137698E-2</v>
      </c>
      <c r="J634">
        <v>7.7950286421397993E-2</v>
      </c>
      <c r="K634">
        <v>2.6880227434936E-2</v>
      </c>
      <c r="L634">
        <v>2.2622852294938101E-2</v>
      </c>
      <c r="M634">
        <v>4.6403717847741797E-2</v>
      </c>
      <c r="N634">
        <v>4.52510736051005E-2</v>
      </c>
      <c r="O634">
        <v>-7.6892392225241246E-3</v>
      </c>
      <c r="P634">
        <v>1.5371879024778212E-2</v>
      </c>
      <c r="Q634">
        <v>1.208936786283074</v>
      </c>
      <c r="R634">
        <f>Table_nydc_frldevdb01_flc_fx_carry_view[[#This Row],[atmf]]/(Table_nydc_frldevdb01_flc_fx_carry_view[[#This Row],[atmf_cost_orig]]+1)</f>
        <v>1.1778813769649679</v>
      </c>
      <c r="S634">
        <f>Table_nydc_frldevdb01_flc_fx_carry_view[[#This Row],[num_rate]]-Table_nydc_frldevdb01_flc_fx_carry_view[[#This Row],[asset_rate]]</f>
        <v>2.3061118247302337E-2</v>
      </c>
      <c r="T6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1.1590254012837866</v>
      </c>
      <c r="U634" s="95">
        <f>Table_nydc_frldevdb01_flc_fx_carry_view[[#This Row],[atmf_cost_final]]/Table_nydc_frldevdb01_flc_fx_carry_view[[#This Row],[atmf_cost_orig]]</f>
        <v>0.97516051954234972</v>
      </c>
    </row>
    <row r="635" spans="1:21" x14ac:dyDescent="0.25">
      <c r="A635" t="s">
        <v>107</v>
      </c>
      <c r="B635" t="s">
        <v>21</v>
      </c>
      <c r="C635" t="s">
        <v>8</v>
      </c>
      <c r="D635" t="s">
        <v>8</v>
      </c>
      <c r="E635">
        <v>1.3274731401225699</v>
      </c>
      <c r="F635">
        <v>1.3385532693422699</v>
      </c>
      <c r="G635">
        <v>8.5714820256963198E-2</v>
      </c>
      <c r="H635">
        <v>8.5013601965038404E-2</v>
      </c>
      <c r="I635">
        <v>9.2749233603982906E-2</v>
      </c>
      <c r="J635">
        <v>9.8065977093339293E-2</v>
      </c>
      <c r="K635">
        <v>2.5499771341165899E-2</v>
      </c>
      <c r="L635">
        <v>1.93675439698317E-3</v>
      </c>
      <c r="M635">
        <v>2.93279149107049E-2</v>
      </c>
      <c r="N635">
        <v>8.4612399391910901E-3</v>
      </c>
      <c r="O635">
        <v>2.2378466285086895E-3</v>
      </c>
      <c r="P635">
        <v>1.3477290743069855E-2</v>
      </c>
      <c r="Q635">
        <v>1.3334486365190688</v>
      </c>
      <c r="R635">
        <f>Table_nydc_frldevdb01_flc_fx_carry_view[[#This Row],[atmf]]/(Table_nydc_frldevdb01_flc_fx_carry_view[[#This Row],[atmf_cost_orig]]+1)</f>
        <v>1.3004148143192937</v>
      </c>
      <c r="S635">
        <f>Table_nydc_frldevdb01_flc_fx_carry_view[[#This Row],[num_rate]]-Table_nydc_frldevdb01_flc_fx_carry_view[[#This Row],[asset_rate]]</f>
        <v>1.1239444114561166E-2</v>
      </c>
      <c r="T6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1.7043471394657284</v>
      </c>
      <c r="U635" s="95">
        <f>Table_nydc_frldevdb01_flc_fx_carry_view[[#This Row],[atmf_cost_final]]/Table_nydc_frldevdb01_flc_fx_carry_view[[#This Row],[atmf_cost_orig]]</f>
        <v>0.28850465384099561</v>
      </c>
    </row>
    <row r="636" spans="1:21" x14ac:dyDescent="0.25">
      <c r="A636" t="s">
        <v>107</v>
      </c>
      <c r="B636" t="s">
        <v>21</v>
      </c>
      <c r="C636" t="s">
        <v>6</v>
      </c>
      <c r="D636" t="s">
        <v>8</v>
      </c>
      <c r="E636">
        <v>1.3274731401225699</v>
      </c>
      <c r="F636">
        <v>1.34230343451217</v>
      </c>
      <c r="G636">
        <v>8.7997448001570097E-2</v>
      </c>
      <c r="H636">
        <v>8.69946524433928E-2</v>
      </c>
      <c r="I636">
        <v>8.0318187475889202E-2</v>
      </c>
      <c r="J636">
        <v>7.9852652843983296E-2</v>
      </c>
      <c r="K636">
        <v>2.9571817215198897E-2</v>
      </c>
      <c r="L636">
        <v>1.46446974378468E-2</v>
      </c>
      <c r="M636">
        <v>3.45986175151402E-2</v>
      </c>
      <c r="N636">
        <v>2.0501460311798499E-2</v>
      </c>
      <c r="O636">
        <v>2.7035440444198588E-3</v>
      </c>
      <c r="P636">
        <v>1.3967451884815407E-2</v>
      </c>
      <c r="Q636">
        <v>1.335589691848587</v>
      </c>
      <c r="R636">
        <f>Table_nydc_frldevdb01_flc_fx_carry_view[[#This Row],[atmf]]/(Table_nydc_frldevdb01_flc_fx_carry_view[[#This Row],[atmf_cost_orig]]+1)</f>
        <v>1.2974146802322852</v>
      </c>
      <c r="S636">
        <f>Table_nydc_frldevdb01_flc_fx_carry_view[[#This Row],[num_rate]]-Table_nydc_frldevdb01_flc_fx_carry_view[[#This Row],[asset_rate]]</f>
        <v>1.1263907840395548E-2</v>
      </c>
      <c r="T6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1.1651075285445669</v>
      </c>
      <c r="U636" s="95">
        <f>Table_nydc_frldevdb01_flc_fx_carry_view[[#This Row],[atmf_cost_final]]/Table_nydc_frldevdb01_flc_fx_carry_view[[#This Row],[atmf_cost_orig]]</f>
        <v>0.59255143078555528</v>
      </c>
    </row>
    <row r="637" spans="1:21" x14ac:dyDescent="0.25">
      <c r="A637" t="s">
        <v>107</v>
      </c>
      <c r="B637" t="s">
        <v>21</v>
      </c>
      <c r="C637" t="s">
        <v>67</v>
      </c>
      <c r="D637" t="s">
        <v>8</v>
      </c>
      <c r="E637">
        <v>1.3274731401225699</v>
      </c>
      <c r="F637">
        <v>1.35605689253204</v>
      </c>
      <c r="G637">
        <v>9.2998331169142204E-2</v>
      </c>
      <c r="H637">
        <v>9.1500404719552494E-2</v>
      </c>
      <c r="I637">
        <v>8.9604720108134098E-2</v>
      </c>
      <c r="J637">
        <v>8.7932461524655794E-2</v>
      </c>
      <c r="K637">
        <v>4.1642028895865102E-2</v>
      </c>
      <c r="L637">
        <v>3.32101555963812E-2</v>
      </c>
      <c r="M637">
        <v>5.1127036590490699E-2</v>
      </c>
      <c r="N637">
        <v>4.32262898733001E-2</v>
      </c>
      <c r="O637">
        <v>4.4677199261344835E-3</v>
      </c>
      <c r="P637">
        <v>1.5371879024778212E-2</v>
      </c>
      <c r="Q637">
        <v>1.3433155343523975</v>
      </c>
      <c r="R637">
        <f>Table_nydc_frldevdb01_flc_fx_carry_view[[#This Row],[atmf]]/(Table_nydc_frldevdb01_flc_fx_carry_view[[#This Row],[atmf_cost_orig]]+1)</f>
        <v>1.2900980046433217</v>
      </c>
      <c r="S637">
        <f>Table_nydc_frldevdb01_flc_fx_carry_view[[#This Row],[num_rate]]-Table_nydc_frldevdb01_flc_fx_carry_view[[#This Row],[asset_rate]]</f>
        <v>1.0904159098643729E-2</v>
      </c>
      <c r="T6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1.0559964313570616</v>
      </c>
      <c r="U637" s="95">
        <f>Table_nydc_frldevdb01_flc_fx_carry_view[[#This Row],[atmf_cost_final]]/Table_nydc_frldevdb01_flc_fx_carry_view[[#This Row],[atmf_cost_orig]]</f>
        <v>0.84546832274921857</v>
      </c>
    </row>
    <row r="638" spans="1:21" x14ac:dyDescent="0.25">
      <c r="A638" t="s">
        <v>107</v>
      </c>
      <c r="B638" t="s">
        <v>20</v>
      </c>
      <c r="C638" t="s">
        <v>8</v>
      </c>
      <c r="D638" t="s">
        <v>8</v>
      </c>
      <c r="E638">
        <v>3.1362282407236899</v>
      </c>
      <c r="F638">
        <v>3.2448269433388202</v>
      </c>
      <c r="G638">
        <v>0.117444044384834</v>
      </c>
      <c r="H638">
        <v>0.12436072062887001</v>
      </c>
      <c r="I638">
        <v>0.11502246843897899</v>
      </c>
      <c r="J638">
        <v>0.14842472451459601</v>
      </c>
      <c r="K638">
        <v>2.5115679402462E-2</v>
      </c>
      <c r="L638">
        <v>2.4013844946896203E-3</v>
      </c>
      <c r="M638">
        <v>4.2527439248836896E-2</v>
      </c>
      <c r="N638">
        <v>3.4620484283611794E-2</v>
      </c>
      <c r="O638">
        <v>1.3477290743069855E-2</v>
      </c>
      <c r="P638">
        <v>6.0458293590036523E-2</v>
      </c>
      <c r="Q638">
        <v>3.1892956926591607</v>
      </c>
      <c r="R638">
        <f>Table_nydc_frldevdb01_flc_fx_carry_view[[#This Row],[atmf]]/(Table_nydc_frldevdb01_flc_fx_carry_view[[#This Row],[atmf_cost_orig]]+1)</f>
        <v>3.1124619086062491</v>
      </c>
      <c r="S638">
        <f>Table_nydc_frldevdb01_flc_fx_carry_view[[#This Row],[num_rate]]-Table_nydc_frldevdb01_flc_fx_carry_view[[#This Row],[asset_rate]]</f>
        <v>4.6981002846966671E-2</v>
      </c>
      <c r="T6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1.8504217881014562</v>
      </c>
      <c r="U638" s="95">
        <f>Table_nydc_frldevdb01_flc_fx_carry_view[[#This Row],[atmf_cost_final]]/Table_nydc_frldevdb01_flc_fx_carry_view[[#This Row],[atmf_cost_orig]]</f>
        <v>0.8140740400812787</v>
      </c>
    </row>
    <row r="639" spans="1:21" x14ac:dyDescent="0.25">
      <c r="A639" t="s">
        <v>107</v>
      </c>
      <c r="B639" t="s">
        <v>20</v>
      </c>
      <c r="C639" t="s">
        <v>6</v>
      </c>
      <c r="D639" t="s">
        <v>8</v>
      </c>
      <c r="E639">
        <v>3.1362282407236899</v>
      </c>
      <c r="F639">
        <v>3.2822969999999998</v>
      </c>
      <c r="G639">
        <v>0.12347899468592401</v>
      </c>
      <c r="H639">
        <v>0.13141595262668801</v>
      </c>
      <c r="I639">
        <v>0.105896819404606</v>
      </c>
      <c r="J639">
        <v>0.121349809501341</v>
      </c>
      <c r="K639">
        <v>2.87058708861328E-2</v>
      </c>
      <c r="L639">
        <v>1.5875491039586201E-2</v>
      </c>
      <c r="M639">
        <v>5.1656960849768806E-2</v>
      </c>
      <c r="N639">
        <v>4.5752557816299694E-2</v>
      </c>
      <c r="O639">
        <v>1.3967451884815407E-2</v>
      </c>
      <c r="P639">
        <v>6.1361705810741629E-2</v>
      </c>
      <c r="Q639">
        <v>3.2086548733397207</v>
      </c>
      <c r="R639">
        <f>Table_nydc_frldevdb01_flc_fx_carry_view[[#This Row],[atmf]]/(Table_nydc_frldevdb01_flc_fx_carry_view[[#This Row],[atmf_cost_orig]]+1)</f>
        <v>3.1210719105094977</v>
      </c>
      <c r="S639">
        <f>Table_nydc_frldevdb01_flc_fx_carry_view[[#This Row],[num_rate]]-Table_nydc_frldevdb01_flc_fx_carry_view[[#This Row],[asset_rate]]</f>
        <v>4.7394253925926222E-2</v>
      </c>
      <c r="T6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1.3017711500434661</v>
      </c>
      <c r="U639" s="95">
        <f>Table_nydc_frldevdb01_flc_fx_carry_view[[#This Row],[atmf_cost_final]]/Table_nydc_frldevdb01_flc_fx_carry_view[[#This Row],[atmf_cost_orig]]</f>
        <v>0.8856997597934464</v>
      </c>
    </row>
    <row r="640" spans="1:21" x14ac:dyDescent="0.25">
      <c r="A640" t="s">
        <v>107</v>
      </c>
      <c r="B640" t="s">
        <v>20</v>
      </c>
      <c r="C640" t="s">
        <v>67</v>
      </c>
      <c r="D640" t="s">
        <v>8</v>
      </c>
      <c r="E640">
        <v>3.1362282407236899</v>
      </c>
      <c r="F640">
        <v>3.4645686839206</v>
      </c>
      <c r="G640">
        <v>0.130213913531667</v>
      </c>
      <c r="H640">
        <v>0.14249259121053701</v>
      </c>
      <c r="I640">
        <v>0.12647165926058901</v>
      </c>
      <c r="J640">
        <v>0.14217718459088399</v>
      </c>
      <c r="K640">
        <v>3.1461616493318502E-2</v>
      </c>
      <c r="L640">
        <v>3.0228137270003799E-2</v>
      </c>
      <c r="M640">
        <v>7.7848694689101397E-2</v>
      </c>
      <c r="N640">
        <v>8.5836713542548293E-2</v>
      </c>
      <c r="O640">
        <v>1.5371879024778212E-2</v>
      </c>
      <c r="P640">
        <v>6.9421621971629599E-2</v>
      </c>
      <c r="Q640">
        <v>3.310981907282657</v>
      </c>
      <c r="R640">
        <f>Table_nydc_frldevdb01_flc_fx_carry_view[[#This Row],[atmf]]/(Table_nydc_frldevdb01_flc_fx_carry_view[[#This Row],[atmf_cost_orig]]+1)</f>
        <v>3.214336762656592</v>
      </c>
      <c r="S640">
        <f>Table_nydc_frldevdb01_flc_fx_carry_view[[#This Row],[num_rate]]-Table_nydc_frldevdb01_flc_fx_carry_view[[#This Row],[asset_rate]]</f>
        <v>5.4049742946851387E-2</v>
      </c>
      <c r="T6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1.1987945444168961</v>
      </c>
      <c r="U640" s="95">
        <f>Table_nydc_frldevdb01_flc_fx_carry_view[[#This Row],[atmf_cost_final]]/Table_nydc_frldevdb01_flc_fx_carry_view[[#This Row],[atmf_cost_orig]]</f>
        <v>1.102609541307636</v>
      </c>
    </row>
    <row r="641" spans="1:21" x14ac:dyDescent="0.25">
      <c r="A641" t="s">
        <v>107</v>
      </c>
      <c r="B641" t="s">
        <v>7</v>
      </c>
      <c r="C641" t="s">
        <v>8</v>
      </c>
      <c r="D641" t="s">
        <v>8</v>
      </c>
      <c r="E641">
        <v>65.078523007433105</v>
      </c>
      <c r="F641">
        <v>67.099365590353003</v>
      </c>
      <c r="G641">
        <v>6.2945436877922603E-2</v>
      </c>
      <c r="H641">
        <v>6.7798274545803699E-2</v>
      </c>
      <c r="I641">
        <v>6.5239737111996807E-2</v>
      </c>
      <c r="J641">
        <v>8.9178773145726906E-2</v>
      </c>
      <c r="K641">
        <v>9.5517956114172294E-3</v>
      </c>
      <c r="L641">
        <v>1.3620895422018699E-3</v>
      </c>
      <c r="M641">
        <v>2.3192750308441999E-2</v>
      </c>
      <c r="N641">
        <v>3.1047370941799702E-2</v>
      </c>
      <c r="O641">
        <v>1.3471454055738527E-2</v>
      </c>
      <c r="P641">
        <v>5.7174143260192593E-2</v>
      </c>
      <c r="Q641">
        <v>66.196383718936119</v>
      </c>
      <c r="R641">
        <f>Table_nydc_frldevdb01_flc_fx_carry_view[[#This Row],[atmf]]/(Table_nydc_frldevdb01_flc_fx_carry_view[[#This Row],[atmf_cost_orig]]+1)</f>
        <v>65.578421631824369</v>
      </c>
      <c r="S641">
        <f>Table_nydc_frldevdb01_flc_fx_carry_view[[#This Row],[num_rate]]-Table_nydc_frldevdb01_flc_fx_carry_view[[#This Row],[asset_rate]]</f>
        <v>4.3702689204454068E-2</v>
      </c>
      <c r="T6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2.1761879618347013</v>
      </c>
      <c r="U641" s="95">
        <f>Table_nydc_frldevdb01_flc_fx_carry_view[[#This Row],[atmf_cost_final]]/Table_nydc_frldevdb01_flc_fx_carry_view[[#This Row],[atmf_cost_orig]]</f>
        <v>1.3386670631511381</v>
      </c>
    </row>
    <row r="642" spans="1:21" x14ac:dyDescent="0.25">
      <c r="A642" t="s">
        <v>107</v>
      </c>
      <c r="B642" t="s">
        <v>7</v>
      </c>
      <c r="C642" t="s">
        <v>6</v>
      </c>
      <c r="D642" t="s">
        <v>8</v>
      </c>
      <c r="E642">
        <v>65.078523007433105</v>
      </c>
      <c r="F642">
        <v>67.683613607885306</v>
      </c>
      <c r="G642">
        <v>6.5461540204849497E-2</v>
      </c>
      <c r="H642">
        <v>7.0637915157692605E-2</v>
      </c>
      <c r="I642">
        <v>5.5580157779298797E-2</v>
      </c>
      <c r="J642">
        <v>7.06460160158211E-2</v>
      </c>
      <c r="K642">
        <v>1.06802208412623E-2</v>
      </c>
      <c r="L642">
        <v>6.2642373484571795E-3</v>
      </c>
      <c r="M642">
        <v>2.7781735109673002E-2</v>
      </c>
      <c r="N642">
        <v>3.2507854209056899E-2</v>
      </c>
      <c r="O642">
        <v>1.3967451884815407E-2</v>
      </c>
      <c r="P642">
        <v>5.6010916430749846E-2</v>
      </c>
      <c r="Q642">
        <v>66.545583364477963</v>
      </c>
      <c r="R642">
        <f>Table_nydc_frldevdb01_flc_fx_carry_view[[#This Row],[atmf]]/(Table_nydc_frldevdb01_flc_fx_carry_view[[#This Row],[atmf_cost_orig]]+1)</f>
        <v>65.854073190610748</v>
      </c>
      <c r="S642">
        <f>Table_nydc_frldevdb01_flc_fx_carry_view[[#This Row],[num_rate]]-Table_nydc_frldevdb01_flc_fx_carry_view[[#This Row],[asset_rate]]</f>
        <v>4.2043464545934439E-2</v>
      </c>
      <c r="T6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1.5345785436717718</v>
      </c>
      <c r="U642" s="95">
        <f>Table_nydc_frldevdb01_flc_fx_carry_view[[#This Row],[atmf_cost_final]]/Table_nydc_frldevdb01_flc_fx_carry_view[[#This Row],[atmf_cost_orig]]</f>
        <v>1.1701160521733707</v>
      </c>
    </row>
    <row r="643" spans="1:21" x14ac:dyDescent="0.25">
      <c r="A643" t="s">
        <v>107</v>
      </c>
      <c r="B643" t="s">
        <v>7</v>
      </c>
      <c r="C643" t="s">
        <v>67</v>
      </c>
      <c r="D643" t="s">
        <v>8</v>
      </c>
      <c r="E643">
        <v>65.078523007433105</v>
      </c>
      <c r="F643">
        <v>70.522488040410295</v>
      </c>
      <c r="G643">
        <v>7.3744244842317896E-2</v>
      </c>
      <c r="H643">
        <v>7.6477418472831002E-2</v>
      </c>
      <c r="I643">
        <v>6.78026184632846E-2</v>
      </c>
      <c r="J643">
        <v>7.7619434841139395E-2</v>
      </c>
      <c r="K643">
        <v>1.2294617938300599E-2</v>
      </c>
      <c r="L643">
        <v>1.1195422443153101E-2</v>
      </c>
      <c r="M643">
        <v>4.1830660139645696E-2</v>
      </c>
      <c r="N643">
        <v>5.1956499266104801E-2</v>
      </c>
      <c r="O643">
        <v>1.5371879024778212E-2</v>
      </c>
      <c r="P643">
        <v>5.9155744071506922E-2</v>
      </c>
      <c r="Q643">
        <v>68.499290116759511</v>
      </c>
      <c r="R643">
        <f>Table_nydc_frldevdb01_flc_fx_carry_view[[#This Row],[atmf]]/(Table_nydc_frldevdb01_flc_fx_carry_view[[#This Row],[atmf_cost_orig]]+1)</f>
        <v>67.690931682657094</v>
      </c>
      <c r="S643">
        <f>Table_nydc_frldevdb01_flc_fx_carry_view[[#This Row],[num_rate]]-Table_nydc_frldevdb01_flc_fx_carry_view[[#This Row],[asset_rate]]</f>
        <v>4.3783865046728709E-2</v>
      </c>
      <c r="T6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1.3800453203948702</v>
      </c>
      <c r="U643" s="95">
        <f>Table_nydc_frldevdb01_flc_fx_carry_view[[#This Row],[atmf_cost_final]]/Table_nydc_frldevdb01_flc_fx_carry_view[[#This Row],[atmf_cost_orig]]</f>
        <v>1.2420673996694156</v>
      </c>
    </row>
    <row r="644" spans="1:21" x14ac:dyDescent="0.25">
      <c r="A644" t="s">
        <v>107</v>
      </c>
      <c r="B644" t="s">
        <v>19</v>
      </c>
      <c r="C644" t="s">
        <v>8</v>
      </c>
      <c r="D644" t="s">
        <v>8</v>
      </c>
      <c r="E644">
        <v>13.5869406369495</v>
      </c>
      <c r="F644">
        <v>14.170728323401599</v>
      </c>
      <c r="G644">
        <v>0.16102068935834299</v>
      </c>
      <c r="H644">
        <v>0.16677357725900699</v>
      </c>
      <c r="I644">
        <v>0.151962427436727</v>
      </c>
      <c r="J644">
        <v>0.17885784933813301</v>
      </c>
      <c r="K644">
        <v>3.5951749012006498E-2</v>
      </c>
      <c r="L644">
        <v>3.1726980718577401E-3</v>
      </c>
      <c r="M644">
        <v>5.7009286268433601E-2</v>
      </c>
      <c r="N644">
        <v>4.2959909248068702E-2</v>
      </c>
      <c r="O644">
        <v>1.3471454055738527E-2</v>
      </c>
      <c r="P644">
        <v>7.161198178746972E-2</v>
      </c>
      <c r="Q644">
        <v>13.878481678396133</v>
      </c>
      <c r="R644">
        <f>Table_nydc_frldevdb01_flc_fx_carry_view[[#This Row],[atmf]]/(Table_nydc_frldevdb01_flc_fx_carry_view[[#This Row],[atmf_cost_orig]]+1)</f>
        <v>13.406436923017591</v>
      </c>
      <c r="S644">
        <f>Table_nydc_frldevdb01_flc_fx_carry_view[[#This Row],[num_rate]]-Table_nydc_frldevdb01_flc_fx_carry_view[[#This Row],[asset_rate]]</f>
        <v>5.8140527731731194E-2</v>
      </c>
      <c r="T6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1.8894522513105021</v>
      </c>
      <c r="U644" s="95">
        <f>Table_nydc_frldevdb01_flc_fx_carry_view[[#This Row],[atmf_cost_final]]/Table_nydc_frldevdb01_flc_fx_carry_view[[#This Row],[atmf_cost_orig]]</f>
        <v>0.75355985068446429</v>
      </c>
    </row>
    <row r="645" spans="1:21" x14ac:dyDescent="0.25">
      <c r="A645" t="s">
        <v>107</v>
      </c>
      <c r="B645" t="s">
        <v>19</v>
      </c>
      <c r="C645" t="s">
        <v>6</v>
      </c>
      <c r="D645" t="s">
        <v>8</v>
      </c>
      <c r="E645">
        <v>13.5869406369495</v>
      </c>
      <c r="F645">
        <v>14.359722376204401</v>
      </c>
      <c r="G645">
        <v>0.16171132099239399</v>
      </c>
      <c r="H645">
        <v>0.16834450137674101</v>
      </c>
      <c r="I645">
        <v>0.16245485718272601</v>
      </c>
      <c r="J645">
        <v>0.178309139023893</v>
      </c>
      <c r="K645">
        <v>3.8876153519255593E-2</v>
      </c>
      <c r="L645">
        <v>2.5457072317753699E-2</v>
      </c>
      <c r="M645">
        <v>6.6145168706432209E-2</v>
      </c>
      <c r="N645">
        <v>6.0692896027295502E-2</v>
      </c>
      <c r="O645">
        <v>1.3967451884815407E-2</v>
      </c>
      <c r="P645">
        <v>7.1891498540077148E-2</v>
      </c>
      <c r="Q645">
        <v>13.978541320637364</v>
      </c>
      <c r="R645">
        <f>Table_nydc_frldevdb01_flc_fx_carry_view[[#This Row],[atmf]]/(Table_nydc_frldevdb01_flc_fx_carry_view[[#This Row],[atmf_cost_orig]]+1)</f>
        <v>13.468824694508758</v>
      </c>
      <c r="S645">
        <f>Table_nydc_frldevdb01_flc_fx_carry_view[[#This Row],[num_rate]]-Table_nydc_frldevdb01_flc_fx_carry_view[[#This Row],[asset_rate]]</f>
        <v>5.7924046655261741E-2</v>
      </c>
      <c r="T6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1.2921560777930703</v>
      </c>
      <c r="U645" s="95">
        <f>Table_nydc_frldevdb01_flc_fx_carry_view[[#This Row],[atmf_cost_final]]/Table_nydc_frldevdb01_flc_fx_carry_view[[#This Row],[atmf_cost_orig]]</f>
        <v>0.91757111236143074</v>
      </c>
    </row>
    <row r="646" spans="1:21" x14ac:dyDescent="0.25">
      <c r="A646" t="s">
        <v>107</v>
      </c>
      <c r="B646" t="s">
        <v>19</v>
      </c>
      <c r="C646" t="s">
        <v>67</v>
      </c>
      <c r="D646" t="s">
        <v>8</v>
      </c>
      <c r="E646">
        <v>13.5869406369495</v>
      </c>
      <c r="F646">
        <v>15.1262490110662</v>
      </c>
      <c r="G646">
        <v>0.165256060419607</v>
      </c>
      <c r="H646">
        <v>0.17512639366900601</v>
      </c>
      <c r="I646">
        <v>0.163428312616136</v>
      </c>
      <c r="J646">
        <v>0.17656615835678699</v>
      </c>
      <c r="K646">
        <v>4.51099372404258E-2</v>
      </c>
      <c r="L646">
        <v>4.1431910688262095E-2</v>
      </c>
      <c r="M646">
        <v>9.5595217645059807E-2</v>
      </c>
      <c r="N646">
        <v>9.9728451772176707E-2</v>
      </c>
      <c r="O646">
        <v>1.5371879024778212E-2</v>
      </c>
      <c r="P646">
        <v>7.3904226829296427E-2</v>
      </c>
      <c r="Q646">
        <v>14.399296490132402</v>
      </c>
      <c r="R646">
        <f>Table_nydc_frldevdb01_flc_fx_carry_view[[#This Row],[atmf]]/(Table_nydc_frldevdb01_flc_fx_carry_view[[#This Row],[atmf_cost_orig]]+1)</f>
        <v>13.806421174034964</v>
      </c>
      <c r="S646">
        <f>Table_nydc_frldevdb01_flc_fx_carry_view[[#This Row],[num_rate]]-Table_nydc_frldevdb01_flc_fx_carry_view[[#This Row],[asset_rate]]</f>
        <v>5.8532347804518214E-2</v>
      </c>
      <c r="T6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1.1547235276633943</v>
      </c>
      <c r="U646" s="95">
        <f>Table_nydc_frldevdb01_flc_fx_carry_view[[#This Row],[atmf_cost_final]]/Table_nydc_frldevdb01_flc_fx_carry_view[[#This Row],[atmf_cost_orig]]</f>
        <v>1.0432368295081809</v>
      </c>
    </row>
    <row r="647" spans="1:21" x14ac:dyDescent="0.25">
      <c r="A647" t="s">
        <v>107</v>
      </c>
      <c r="B647" t="s">
        <v>13</v>
      </c>
      <c r="C647" t="s">
        <v>8</v>
      </c>
      <c r="D647" t="s">
        <v>8</v>
      </c>
      <c r="E647">
        <v>6.6466000000000003</v>
      </c>
      <c r="F647">
        <v>6.75330450143883</v>
      </c>
      <c r="G647">
        <v>5.2935043997856202E-2</v>
      </c>
      <c r="H647">
        <v>5.37977774795814E-2</v>
      </c>
      <c r="I647">
        <v>6.1902116907097703E-2</v>
      </c>
      <c r="J647">
        <v>6.15981157811911E-2</v>
      </c>
      <c r="K647">
        <v>1.1218718398720101E-2</v>
      </c>
      <c r="L647">
        <v>2.8897164858903302E-3</v>
      </c>
      <c r="M647">
        <v>1.8404374795314499E-2</v>
      </c>
      <c r="N647">
        <v>1.60849757092058E-2</v>
      </c>
      <c r="O647">
        <v>1.3471454055738527E-2</v>
      </c>
      <c r="P647">
        <v>3.5160077698175564E-2</v>
      </c>
      <c r="Q647">
        <v>6.7051237858173147</v>
      </c>
      <c r="R647">
        <f>Table_nydc_frldevdb01_flc_fx_carry_view[[#This Row],[atmf]]/(Table_nydc_frldevdb01_flc_fx_carry_view[[#This Row],[atmf_cost_orig]]+1)</f>
        <v>6.6312603014850104</v>
      </c>
      <c r="S647">
        <f>Table_nydc_frldevdb01_flc_fx_carry_view[[#This Row],[num_rate]]-Table_nydc_frldevdb01_flc_fx_carry_view[[#This Row],[asset_rate]]</f>
        <v>2.1688623642437038E-2</v>
      </c>
      <c r="T6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1.8363331747353364</v>
      </c>
      <c r="U647" s="95">
        <f>Table_nydc_frldevdb01_flc_fx_carry_view[[#This Row],[atmf_cost_final]]/Table_nydc_frldevdb01_flc_fx_carry_view[[#This Row],[atmf_cost_orig]]</f>
        <v>0.87397566546519212</v>
      </c>
    </row>
    <row r="648" spans="1:21" x14ac:dyDescent="0.25">
      <c r="A648" t="s">
        <v>107</v>
      </c>
      <c r="B648" t="s">
        <v>13</v>
      </c>
      <c r="C648" t="s">
        <v>6</v>
      </c>
      <c r="D648" t="s">
        <v>8</v>
      </c>
      <c r="E648">
        <v>6.6466000000000003</v>
      </c>
      <c r="F648">
        <v>6.7902083592395499</v>
      </c>
      <c r="G648">
        <v>5.3504095724201603E-2</v>
      </c>
      <c r="H648">
        <v>5.4678343314098099E-2</v>
      </c>
      <c r="I648">
        <v>5.2843213237226801E-2</v>
      </c>
      <c r="J648">
        <v>5.4616708464713497E-2</v>
      </c>
      <c r="K648">
        <v>1.21387820370473E-2</v>
      </c>
      <c r="L648">
        <v>8.2151827405025305E-3</v>
      </c>
      <c r="M648">
        <v>2.1622305389138001E-2</v>
      </c>
      <c r="N648">
        <v>2.1111903626444599E-2</v>
      </c>
      <c r="O648">
        <v>1.3967451884815407E-2</v>
      </c>
      <c r="P648">
        <v>3.5828236998351359E-2</v>
      </c>
      <c r="Q648">
        <v>6.7264182150214653</v>
      </c>
      <c r="R648">
        <f>Table_nydc_frldevdb01_flc_fx_carry_view[[#This Row],[atmf]]/(Table_nydc_frldevdb01_flc_fx_carry_view[[#This Row],[atmf_cost_orig]]+1)</f>
        <v>6.6464957973418031</v>
      </c>
      <c r="S648">
        <f>Table_nydc_frldevdb01_flc_fx_carry_view[[#This Row],[num_rate]]-Table_nydc_frldevdb01_flc_fx_carry_view[[#This Row],[asset_rate]]</f>
        <v>2.1860785113535952E-2</v>
      </c>
      <c r="T6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1.3599081698996298</v>
      </c>
      <c r="U648" s="95">
        <f>Table_nydc_frldevdb01_flc_fx_carry_view[[#This Row],[atmf_cost_final]]/Table_nydc_frldevdb01_flc_fx_carry_view[[#This Row],[atmf_cost_orig]]</f>
        <v>0.97639466497639038</v>
      </c>
    </row>
    <row r="649" spans="1:21" x14ac:dyDescent="0.25">
      <c r="A649" t="s">
        <v>107</v>
      </c>
      <c r="B649" t="s">
        <v>13</v>
      </c>
      <c r="C649" t="s">
        <v>67</v>
      </c>
      <c r="D649" t="s">
        <v>8</v>
      </c>
      <c r="E649">
        <v>6.6466000000000003</v>
      </c>
      <c r="F649">
        <v>6.9332153832398298</v>
      </c>
      <c r="G649">
        <v>5.88440784856177E-2</v>
      </c>
      <c r="H649">
        <v>6.0304014253980499E-2</v>
      </c>
      <c r="I649">
        <v>5.5231677512672502E-2</v>
      </c>
      <c r="J649">
        <v>5.7708921616492298E-2</v>
      </c>
      <c r="K649">
        <v>1.55225636864629E-2</v>
      </c>
      <c r="L649">
        <v>1.31681388137256E-2</v>
      </c>
      <c r="M649">
        <v>3.3079076823776102E-2</v>
      </c>
      <c r="N649">
        <v>3.3941972825581201E-2</v>
      </c>
      <c r="O649">
        <v>1.5371879024778212E-2</v>
      </c>
      <c r="P649">
        <v>3.7578466281479872E-2</v>
      </c>
      <c r="Q649">
        <v>6.8135924577431641</v>
      </c>
      <c r="R649">
        <f>Table_nydc_frldevdb01_flc_fx_carry_view[[#This Row],[atmf]]/(Table_nydc_frldevdb01_flc_fx_carry_view[[#This Row],[atmf_cost_orig]]+1)</f>
        <v>6.7112145999086055</v>
      </c>
      <c r="S649">
        <f>Table_nydc_frldevdb01_flc_fx_carry_view[[#This Row],[num_rate]]-Table_nydc_frldevdb01_flc_fx_carry_view[[#This Row],[asset_rate]]</f>
        <v>2.220658725670166E-2</v>
      </c>
      <c r="T6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1.1832551173105419</v>
      </c>
      <c r="U649" s="95">
        <f>Table_nydc_frldevdb01_flc_fx_carry_view[[#This Row],[atmf_cost_final]]/Table_nydc_frldevdb01_flc_fx_carry_view[[#This Row],[atmf_cost_orig]]</f>
        <v>1.0260858550074432</v>
      </c>
    </row>
    <row r="650" spans="1:21" x14ac:dyDescent="0.25">
      <c r="A650" t="s">
        <v>107</v>
      </c>
      <c r="B650" t="s">
        <v>16</v>
      </c>
      <c r="C650" t="s">
        <v>8</v>
      </c>
      <c r="D650" t="s">
        <v>8</v>
      </c>
      <c r="E650">
        <v>18.2281888331955</v>
      </c>
      <c r="F650">
        <v>18.994914372985399</v>
      </c>
      <c r="G650">
        <v>0.114676430429469</v>
      </c>
      <c r="H650">
        <v>0.12061860853546399</v>
      </c>
      <c r="I650">
        <v>9.7043368638073002E-2</v>
      </c>
      <c r="J650">
        <v>0.117353912036352</v>
      </c>
      <c r="K650">
        <v>2.17042463977874E-2</v>
      </c>
      <c r="L650">
        <v>2.0260915438178799E-3</v>
      </c>
      <c r="M650">
        <v>4.1248937408613899E-2</v>
      </c>
      <c r="N650">
        <v>4.20558528617423E-2</v>
      </c>
      <c r="O650">
        <v>1.3471454055738527E-2</v>
      </c>
      <c r="P650">
        <v>7.0604582471700456E-2</v>
      </c>
      <c r="Q650">
        <v>18.6307815051765</v>
      </c>
      <c r="R650">
        <f>Table_nydc_frldevdb01_flc_fx_carry_view[[#This Row],[atmf]]/(Table_nydc_frldevdb01_flc_fx_carry_view[[#This Row],[atmf_cost_orig]]+1)</f>
        <v>18.242433380300572</v>
      </c>
      <c r="S650">
        <f>Table_nydc_frldevdb01_flc_fx_carry_view[[#This Row],[num_rate]]-Table_nydc_frldevdb01_flc_fx_carry_view[[#This Row],[asset_rate]]</f>
        <v>5.713312841596193E-2</v>
      </c>
      <c r="T6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2.0481143086759732</v>
      </c>
      <c r="U650" s="95">
        <f>Table_nydc_frldevdb01_flc_fx_carry_view[[#This Row],[atmf_cost_final]]/Table_nydc_frldevdb01_flc_fx_carry_view[[#This Row],[atmf_cost_orig]]</f>
        <v>1.0195620906578771</v>
      </c>
    </row>
    <row r="651" spans="1:21" x14ac:dyDescent="0.25">
      <c r="A651" t="s">
        <v>107</v>
      </c>
      <c r="B651" t="s">
        <v>16</v>
      </c>
      <c r="C651" t="s">
        <v>6</v>
      </c>
      <c r="D651" t="s">
        <v>8</v>
      </c>
      <c r="E651">
        <v>18.2281888331955</v>
      </c>
      <c r="F651">
        <v>19.241045276561099</v>
      </c>
      <c r="G651">
        <v>0.12382156083622101</v>
      </c>
      <c r="H651">
        <v>0.13226997319068401</v>
      </c>
      <c r="I651">
        <v>9.4364660659424004E-2</v>
      </c>
      <c r="J651">
        <v>0.109507525373597</v>
      </c>
      <c r="K651">
        <v>2.5885869414703899E-2</v>
      </c>
      <c r="L651">
        <v>1.24718507187545E-2</v>
      </c>
      <c r="M651">
        <v>5.1994397101878205E-2</v>
      </c>
      <c r="N651">
        <v>4.8118232664759196E-2</v>
      </c>
      <c r="O651">
        <v>1.3967451884815407E-2</v>
      </c>
      <c r="P651">
        <v>7.0724006948818419E-2</v>
      </c>
      <c r="Q651">
        <v>18.751471951928892</v>
      </c>
      <c r="R651">
        <f>Table_nydc_frldevdb01_flc_fx_carry_view[[#This Row],[atmf]]/(Table_nydc_frldevdb01_flc_fx_carry_view[[#This Row],[atmf_cost_orig]]+1)</f>
        <v>18.290064404875096</v>
      </c>
      <c r="S651">
        <f>Table_nydc_frldevdb01_flc_fx_carry_view[[#This Row],[num_rate]]-Table_nydc_frldevdb01_flc_fx_carry_view[[#This Row],[asset_rate]]</f>
        <v>5.6756555064003011E-2</v>
      </c>
      <c r="T6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1.3653156690070967</v>
      </c>
      <c r="U651" s="95">
        <f>Table_nydc_frldevdb01_flc_fx_carry_view[[#This Row],[atmf_cost_final]]/Table_nydc_frldevdb01_flc_fx_carry_view[[#This Row],[atmf_cost_orig]]</f>
        <v>0.92545034362983336</v>
      </c>
    </row>
    <row r="652" spans="1:21" x14ac:dyDescent="0.25">
      <c r="A652" t="s">
        <v>107</v>
      </c>
      <c r="B652" t="s">
        <v>16</v>
      </c>
      <c r="C652" t="s">
        <v>67</v>
      </c>
      <c r="D652" t="s">
        <v>8</v>
      </c>
      <c r="E652">
        <v>18.2281888331955</v>
      </c>
      <c r="F652">
        <v>20.1856167184405</v>
      </c>
      <c r="G652">
        <v>0.12466507792974101</v>
      </c>
      <c r="H652">
        <v>0.135062070694252</v>
      </c>
      <c r="I652">
        <v>0.12462187704055901</v>
      </c>
      <c r="J652">
        <v>0.13945455235375201</v>
      </c>
      <c r="K652">
        <v>2.83205464732076E-2</v>
      </c>
      <c r="L652">
        <v>2.7191741021541399E-2</v>
      </c>
      <c r="M652">
        <v>7.3801807552819398E-2</v>
      </c>
      <c r="N652">
        <v>8.1655780781686907E-2</v>
      </c>
      <c r="O652">
        <v>1.5371879024778212E-2</v>
      </c>
      <c r="P652">
        <v>7.0967445661456519E-2</v>
      </c>
      <c r="Q652">
        <v>19.307487823928959</v>
      </c>
      <c r="R652">
        <f>Table_nydc_frldevdb01_flc_fx_carry_view[[#This Row],[atmf]]/(Table_nydc_frldevdb01_flc_fx_carry_view[[#This Row],[atmf_cost_orig]]+1)</f>
        <v>18.798270385149809</v>
      </c>
      <c r="S652">
        <f>Table_nydc_frldevdb01_flc_fx_carry_view[[#This Row],[num_rate]]-Table_nydc_frldevdb01_flc_fx_carry_view[[#This Row],[asset_rate]]</f>
        <v>5.5595566636678306E-2</v>
      </c>
      <c r="T6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1.1975050486135372</v>
      </c>
      <c r="U652" s="95">
        <f>Table_nydc_frldevdb01_flc_fx_carry_view[[#This Row],[atmf_cost_final]]/Table_nydc_frldevdb01_flc_fx_carry_view[[#This Row],[atmf_cost_orig]]</f>
        <v>1.1064197949792283</v>
      </c>
    </row>
    <row r="653" spans="1:21" x14ac:dyDescent="0.25">
      <c r="A653" t="s">
        <v>107</v>
      </c>
      <c r="B653" t="s">
        <v>22</v>
      </c>
      <c r="C653" t="s">
        <v>8</v>
      </c>
      <c r="D653" t="s">
        <v>8</v>
      </c>
      <c r="E653">
        <v>630.76142427427101</v>
      </c>
      <c r="F653">
        <v>635.17766287601205</v>
      </c>
      <c r="G653">
        <v>8.7779291796369105E-2</v>
      </c>
      <c r="H653">
        <v>8.8739613866427106E-2</v>
      </c>
      <c r="I653">
        <v>8.6845821218667602E-2</v>
      </c>
      <c r="J653">
        <v>9.8900613891280395E-2</v>
      </c>
      <c r="K653">
        <v>2.6605409480608501E-2</v>
      </c>
      <c r="L653">
        <v>1.81312700681417E-3</v>
      </c>
      <c r="M653">
        <v>3.0353349496827501E-2</v>
      </c>
      <c r="N653">
        <v>7.2135221792012901E-3</v>
      </c>
      <c r="O653">
        <v>1.3477290743069855E-2</v>
      </c>
      <c r="P653">
        <v>2.2883675525445187E-2</v>
      </c>
      <c r="Q653">
        <v>632.80594415541077</v>
      </c>
      <c r="R653">
        <f>Table_nydc_frldevdb01_flc_fx_carry_view[[#This Row],[atmf]]/(Table_nydc_frldevdb01_flc_fx_carry_view[[#This Row],[atmf_cost_orig]]+1)</f>
        <v>616.46585919888616</v>
      </c>
      <c r="S653">
        <f>Table_nydc_frldevdb01_flc_fx_carry_view[[#This Row],[num_rate]]-Table_nydc_frldevdb01_flc_fx_carry_view[[#This Row],[asset_rate]]</f>
        <v>9.4063847823753315E-3</v>
      </c>
      <c r="T6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1.440896905771494</v>
      </c>
      <c r="U653" s="95">
        <f>Table_nydc_frldevdb01_flc_fx_carry_view[[#This Row],[atmf_cost_final]]/Table_nydc_frldevdb01_flc_fx_carry_view[[#This Row],[atmf_cost_orig]]</f>
        <v>0.23765160348959971</v>
      </c>
    </row>
    <row r="654" spans="1:21" x14ac:dyDescent="0.25">
      <c r="A654" t="s">
        <v>107</v>
      </c>
      <c r="B654" t="s">
        <v>22</v>
      </c>
      <c r="C654" t="s">
        <v>6</v>
      </c>
      <c r="D654" t="s">
        <v>8</v>
      </c>
      <c r="E654">
        <v>630.76142427427101</v>
      </c>
      <c r="F654">
        <v>637.20000000000005</v>
      </c>
      <c r="G654">
        <v>8.8043399311330303E-2</v>
      </c>
      <c r="H654">
        <v>8.9318311107637105E-2</v>
      </c>
      <c r="I654">
        <v>8.7146756868625302E-2</v>
      </c>
      <c r="J654">
        <v>8.9339114668590694E-2</v>
      </c>
      <c r="K654">
        <v>2.9694076995395897E-2</v>
      </c>
      <c r="L654">
        <v>1.6413386848306798E-2</v>
      </c>
      <c r="M654">
        <v>3.5122817513749197E-2</v>
      </c>
      <c r="N654">
        <v>2.2297947204683401E-2</v>
      </c>
      <c r="O654">
        <v>1.3967451884815407E-2</v>
      </c>
      <c r="P654">
        <v>2.4270400682453452E-2</v>
      </c>
      <c r="Q654">
        <v>633.75948420918292</v>
      </c>
      <c r="R654">
        <f>Table_nydc_frldevdb01_flc_fx_carry_view[[#This Row],[atmf]]/(Table_nydc_frldevdb01_flc_fx_carry_view[[#This Row],[atmf_cost_orig]]+1)</f>
        <v>615.57912666874074</v>
      </c>
      <c r="S654">
        <f>Table_nydc_frldevdb01_flc_fx_carry_view[[#This Row],[num_rate]]-Table_nydc_frldevdb01_flc_fx_carry_view[[#This Row],[asset_rate]]</f>
        <v>1.0302948797638045E-2</v>
      </c>
      <c r="T6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1.0839641969407605</v>
      </c>
      <c r="U654" s="95">
        <f>Table_nydc_frldevdb01_flc_fx_carry_view[[#This Row],[atmf_cost_final]]/Table_nydc_frldevdb01_flc_fx_carry_view[[#This Row],[atmf_cost_orig]]</f>
        <v>0.63485644897237059</v>
      </c>
    </row>
    <row r="655" spans="1:21" x14ac:dyDescent="0.25">
      <c r="A655" t="s">
        <v>107</v>
      </c>
      <c r="B655" t="s">
        <v>22</v>
      </c>
      <c r="C655" t="s">
        <v>67</v>
      </c>
      <c r="D655" t="s">
        <v>8</v>
      </c>
      <c r="E655">
        <v>630.76142427427101</v>
      </c>
      <c r="F655">
        <v>645.82102958732696</v>
      </c>
      <c r="G655">
        <v>9.2368676241717101E-2</v>
      </c>
      <c r="H655">
        <v>9.4890526900673705E-2</v>
      </c>
      <c r="I655">
        <v>8.9546583729651297E-2</v>
      </c>
      <c r="J655">
        <v>9.2397925361471803E-2</v>
      </c>
      <c r="K655">
        <v>3.9426358268696594E-2</v>
      </c>
      <c r="L655">
        <v>3.2684032414318998E-2</v>
      </c>
      <c r="M655">
        <v>5.1890812113672503E-2</v>
      </c>
      <c r="N655">
        <v>4.5794159577715994E-2</v>
      </c>
      <c r="O655">
        <v>1.5371879024778212E-2</v>
      </c>
      <c r="P655">
        <v>2.7659840646813261E-2</v>
      </c>
      <c r="Q655">
        <v>637.87032437013568</v>
      </c>
      <c r="R655">
        <f>Table_nydc_frldevdb01_flc_fx_carry_view[[#This Row],[atmf]]/(Table_nydc_frldevdb01_flc_fx_carry_view[[#This Row],[atmf_cost_orig]]+1)</f>
        <v>613.9620406890067</v>
      </c>
      <c r="S655">
        <f>Table_nydc_frldevdb01_flc_fx_carry_view[[#This Row],[num_rate]]-Table_nydc_frldevdb01_flc_fx_carry_view[[#This Row],[asset_rate]]</f>
        <v>1.2287961622035048E-2</v>
      </c>
      <c r="T6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1.0518011720731222</v>
      </c>
      <c r="U655" s="95">
        <f>Table_nydc_frldevdb01_flc_fx_carry_view[[#This Row],[atmf_cost_final]]/Table_nydc_frldevdb01_flc_fx_carry_view[[#This Row],[atmf_cost_orig]]</f>
        <v>0.88250998032944394</v>
      </c>
    </row>
    <row r="656" spans="1:21" x14ac:dyDescent="0.25">
      <c r="A656" t="s">
        <v>107</v>
      </c>
      <c r="B656" t="s">
        <v>15</v>
      </c>
      <c r="C656" t="s">
        <v>8</v>
      </c>
      <c r="D656" t="s">
        <v>8</v>
      </c>
      <c r="E656">
        <v>57.624303563724503</v>
      </c>
      <c r="F656">
        <v>60.114313123897901</v>
      </c>
      <c r="G656">
        <v>0.11777047986765</v>
      </c>
      <c r="H656">
        <v>0.125849015457072</v>
      </c>
      <c r="I656">
        <v>0.10398023165883701</v>
      </c>
      <c r="J656">
        <v>0.12105043981425601</v>
      </c>
      <c r="K656">
        <v>2.2280177948201398E-2</v>
      </c>
      <c r="L656">
        <v>2.1708505162473797E-3</v>
      </c>
      <c r="M656">
        <v>4.3035888005884503E-2</v>
      </c>
      <c r="N656">
        <v>4.3202747397397705E-2</v>
      </c>
      <c r="O656">
        <v>1.3477290743069855E-2</v>
      </c>
      <c r="P656">
        <v>7.2295424811422232E-2</v>
      </c>
      <c r="Q656">
        <v>58.891968500965646</v>
      </c>
      <c r="R656">
        <f>Table_nydc_frldevdb01_flc_fx_carry_view[[#This Row],[atmf]]/(Table_nydc_frldevdb01_flc_fx_carry_view[[#This Row],[atmf_cost_orig]]+1)</f>
        <v>57.633983466117087</v>
      </c>
      <c r="S656">
        <f>Table_nydc_frldevdb01_flc_fx_carry_view[[#This Row],[num_rate]]-Table_nydc_frldevdb01_flc_fx_carry_view[[#This Row],[asset_rate]]</f>
        <v>5.8818134068352373E-2</v>
      </c>
      <c r="T6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1.9768968041621693</v>
      </c>
      <c r="U656" s="95">
        <f>Table_nydc_frldevdb01_flc_fx_carry_view[[#This Row],[atmf_cost_final]]/Table_nydc_frldevdb01_flc_fx_carry_view[[#This Row],[atmf_cost_orig]]</f>
        <v>1.0038772150232007</v>
      </c>
    </row>
    <row r="657" spans="1:21" x14ac:dyDescent="0.25">
      <c r="A657" t="s">
        <v>107</v>
      </c>
      <c r="B657" t="s">
        <v>15</v>
      </c>
      <c r="C657" t="s">
        <v>6</v>
      </c>
      <c r="D657" t="s">
        <v>8</v>
      </c>
      <c r="E657">
        <v>57.624303563724503</v>
      </c>
      <c r="F657">
        <v>60.8842</v>
      </c>
      <c r="G657">
        <v>0.120545371806732</v>
      </c>
      <c r="H657">
        <v>0.129566743997755</v>
      </c>
      <c r="I657">
        <v>0.10981619340493499</v>
      </c>
      <c r="J657">
        <v>0.13101953655194901</v>
      </c>
      <c r="K657">
        <v>2.4440524215918899E-2</v>
      </c>
      <c r="L657">
        <v>1.4709317126170799E-2</v>
      </c>
      <c r="M657">
        <v>5.09310978010757E-2</v>
      </c>
      <c r="N657">
        <v>5.1200005920207396E-2</v>
      </c>
      <c r="O657">
        <v>1.3967451884815407E-2</v>
      </c>
      <c r="P657">
        <v>7.1711708450057809E-2</v>
      </c>
      <c r="Q657">
        <v>59.312965522278219</v>
      </c>
      <c r="R657">
        <f>Table_nydc_frldevdb01_flc_fx_carry_view[[#This Row],[atmf]]/(Table_nydc_frldevdb01_flc_fx_carry_view[[#This Row],[atmf_cost_orig]]+1)</f>
        <v>57.93357921122665</v>
      </c>
      <c r="S657">
        <f>Table_nydc_frldevdb01_flc_fx_carry_view[[#This Row],[num_rate]]-Table_nydc_frldevdb01_flc_fx_carry_view[[#This Row],[asset_rate]]</f>
        <v>5.7744256565242402E-2</v>
      </c>
      <c r="T6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1.3774971189934164</v>
      </c>
      <c r="U657" s="95">
        <f>Table_nydc_frldevdb01_flc_fx_carry_view[[#This Row],[atmf_cost_final]]/Table_nydc_frldevdb01_flc_fx_carry_view[[#This Row],[atmf_cost_orig]]</f>
        <v>1.0052798414081312</v>
      </c>
    </row>
    <row r="658" spans="1:21" x14ac:dyDescent="0.25">
      <c r="A658" t="s">
        <v>107</v>
      </c>
      <c r="B658" t="s">
        <v>15</v>
      </c>
      <c r="C658" t="s">
        <v>67</v>
      </c>
      <c r="D658" t="s">
        <v>8</v>
      </c>
      <c r="E658">
        <v>57.624303563724503</v>
      </c>
      <c r="F658">
        <v>63.896790181516003</v>
      </c>
      <c r="G658">
        <v>0.12911419923190401</v>
      </c>
      <c r="H658">
        <v>0.13906354372489499</v>
      </c>
      <c r="I658">
        <v>0.123269461523118</v>
      </c>
      <c r="J658">
        <v>0.139576811189636</v>
      </c>
      <c r="K658">
        <v>2.9911736174552301E-2</v>
      </c>
      <c r="L658">
        <v>2.62021496334621E-2</v>
      </c>
      <c r="M658">
        <v>7.5981390736354404E-2</v>
      </c>
      <c r="N658">
        <v>8.1642598212641304E-2</v>
      </c>
      <c r="O658">
        <v>1.5371879024778212E-2</v>
      </c>
      <c r="P658">
        <v>7.1775014525480185E-2</v>
      </c>
      <c r="Q658">
        <v>61.082729914655957</v>
      </c>
      <c r="R658">
        <f>Table_nydc_frldevdb01_flc_fx_carry_view[[#This Row],[atmf]]/(Table_nydc_frldevdb01_flc_fx_carry_view[[#This Row],[atmf_cost_orig]]+1)</f>
        <v>59.384661046775022</v>
      </c>
      <c r="S658">
        <f>Table_nydc_frldevdb01_flc_fx_carry_view[[#This Row],[num_rate]]-Table_nydc_frldevdb01_flc_fx_carry_view[[#This Row],[asset_rate]]</f>
        <v>5.6403135500701973E-2</v>
      </c>
      <c r="T6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1.2034049116822929</v>
      </c>
      <c r="U658" s="95">
        <f>Table_nydc_frldevdb01_flc_fx_carry_view[[#This Row],[atmf_cost_final]]/Table_nydc_frldevdb01_flc_fx_carry_view[[#This Row],[atmf_cost_orig]]</f>
        <v>1.0745078159457564</v>
      </c>
    </row>
    <row r="659" spans="1:21" x14ac:dyDescent="0.25">
      <c r="A659" t="s">
        <v>107</v>
      </c>
      <c r="B659" t="s">
        <v>11</v>
      </c>
      <c r="C659" t="s">
        <v>8</v>
      </c>
      <c r="D659" t="s">
        <v>8</v>
      </c>
      <c r="E659">
        <v>21.466614901778701</v>
      </c>
      <c r="F659">
        <v>22.7286275199831</v>
      </c>
      <c r="G659">
        <v>0.11417267795338</v>
      </c>
      <c r="H659">
        <v>0.12263546864423901</v>
      </c>
      <c r="I659">
        <v>0.102939917403151</v>
      </c>
      <c r="J659">
        <v>0.12060814814814801</v>
      </c>
      <c r="K659">
        <v>1.69104774830162E-2</v>
      </c>
      <c r="L659">
        <v>2.1497792156649899E-3</v>
      </c>
      <c r="M659">
        <v>4.2632140103566196E-2</v>
      </c>
      <c r="N659">
        <v>5.87959034279859E-2</v>
      </c>
      <c r="O659">
        <v>-8.0882239820774526E-3</v>
      </c>
      <c r="P659">
        <v>7.0607057287289623E-2</v>
      </c>
      <c r="Q659">
        <v>22.158669693993978</v>
      </c>
      <c r="R659">
        <f>Table_nydc_frldevdb01_flc_fx_carry_view[[#This Row],[atmf]]/(Table_nydc_frldevdb01_flc_fx_carry_view[[#This Row],[atmf_cost_orig]]+1)</f>
        <v>21.799277660599863</v>
      </c>
      <c r="S659">
        <f>Table_nydc_frldevdb01_flc_fx_carry_view[[#This Row],[num_rate]]-Table_nydc_frldevdb01_flc_fx_carry_view[[#This Row],[asset_rate]]</f>
        <v>7.8695281269367076E-2</v>
      </c>
      <c r="T6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2.202273043075536</v>
      </c>
      <c r="U659" s="95">
        <f>Table_nydc_frldevdb01_flc_fx_carry_view[[#This Row],[atmf_cost_final]]/Table_nydc_frldevdb01_flc_fx_carry_view[[#This Row],[atmf_cost_orig]]</f>
        <v>1.3791450132494663</v>
      </c>
    </row>
    <row r="660" spans="1:21" x14ac:dyDescent="0.25">
      <c r="A660" t="s">
        <v>107</v>
      </c>
      <c r="B660" t="s">
        <v>11</v>
      </c>
      <c r="C660" t="s">
        <v>6</v>
      </c>
      <c r="D660" t="s">
        <v>8</v>
      </c>
      <c r="E660">
        <v>21.466614901778701</v>
      </c>
      <c r="F660">
        <v>23.166985543999399</v>
      </c>
      <c r="G660">
        <v>0.12446048258161101</v>
      </c>
      <c r="H660">
        <v>0.13626437548803899</v>
      </c>
      <c r="I660">
        <v>9.4670965187776096E-2</v>
      </c>
      <c r="J660">
        <v>0.116203517692667</v>
      </c>
      <c r="K660">
        <v>1.99475819942448E-2</v>
      </c>
      <c r="L660">
        <v>1.0749041401278801E-2</v>
      </c>
      <c r="M660">
        <v>5.4778839010813901E-2</v>
      </c>
      <c r="N660">
        <v>6.3902797115723692E-2</v>
      </c>
      <c r="O660">
        <v>-8.2813719097305505E-3</v>
      </c>
      <c r="P660">
        <v>7.0724006948818419E-2</v>
      </c>
      <c r="Q660">
        <v>22.387210849032616</v>
      </c>
      <c r="R660">
        <f>Table_nydc_frldevdb01_flc_fx_carry_view[[#This Row],[atmf]]/(Table_nydc_frldevdb01_flc_fx_carry_view[[#This Row],[atmf_cost_orig]]+1)</f>
        <v>21.963832309838256</v>
      </c>
      <c r="S660">
        <f>Table_nydc_frldevdb01_flc_fx_carry_view[[#This Row],[num_rate]]-Table_nydc_frldevdb01_flc_fx_carry_view[[#This Row],[asset_rate]]</f>
        <v>7.9005378858548969E-2</v>
      </c>
      <c r="T6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1.5260361028360201</v>
      </c>
      <c r="U660" s="95">
        <f>Table_nydc_frldevdb01_flc_fx_carry_view[[#This Row],[atmf_cost_final]]/Table_nydc_frldevdb01_flc_fx_carry_view[[#This Row],[atmf_cost_orig]]</f>
        <v>1.1665599028688547</v>
      </c>
    </row>
    <row r="661" spans="1:21" x14ac:dyDescent="0.25">
      <c r="A661" t="s">
        <v>107</v>
      </c>
      <c r="B661" t="s">
        <v>11</v>
      </c>
      <c r="C661" t="s">
        <v>67</v>
      </c>
      <c r="D661" t="s">
        <v>8</v>
      </c>
      <c r="E661">
        <v>21.466614901778701</v>
      </c>
      <c r="F661">
        <v>24.879568969231201</v>
      </c>
      <c r="G661">
        <v>0.128730127743277</v>
      </c>
      <c r="H661">
        <v>0.14229684962736799</v>
      </c>
      <c r="I661">
        <v>0.12636848019449501</v>
      </c>
      <c r="J661">
        <v>0.14833665946087499</v>
      </c>
      <c r="K661">
        <v>2.0218584533894003E-2</v>
      </c>
      <c r="L661">
        <v>2.06168083051716E-2</v>
      </c>
      <c r="M661">
        <v>8.1404902237284402E-2</v>
      </c>
      <c r="N661">
        <v>9.9932561172350401E-2</v>
      </c>
      <c r="O661">
        <v>-7.6892392225241246E-3</v>
      </c>
      <c r="P661">
        <v>7.0967445661456519E-2</v>
      </c>
      <c r="Q661">
        <v>23.445052536179823</v>
      </c>
      <c r="R661">
        <f>Table_nydc_frldevdb01_flc_fx_carry_view[[#This Row],[atmf]]/(Table_nydc_frldevdb01_flc_fx_carry_view[[#This Row],[atmf_cost_orig]]+1)</f>
        <v>23.006709991566197</v>
      </c>
      <c r="S661">
        <f>Table_nydc_frldevdb01_flc_fx_carry_view[[#This Row],[num_rate]]-Table_nydc_frldevdb01_flc_fx_carry_view[[#This Row],[asset_rate]]</f>
        <v>7.8656684883980643E-2</v>
      </c>
      <c r="T6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1.2962988433406548</v>
      </c>
      <c r="U661" s="95">
        <f>Table_nydc_frldevdb01_flc_fx_carry_view[[#This Row],[atmf_cost_final]]/Table_nydc_frldevdb01_flc_fx_carry_view[[#This Row],[atmf_cost_orig]]</f>
        <v>1.2275988107087255</v>
      </c>
    </row>
    <row r="662" spans="1:21" x14ac:dyDescent="0.25">
      <c r="A662" t="s">
        <v>107</v>
      </c>
      <c r="B662" t="s">
        <v>24</v>
      </c>
      <c r="C662" t="s">
        <v>8</v>
      </c>
      <c r="D662" t="s">
        <v>8</v>
      </c>
      <c r="E662">
        <v>30.373999999999999</v>
      </c>
      <c r="F662">
        <v>30.0164770442051</v>
      </c>
      <c r="G662">
        <v>5.6604549931199802E-2</v>
      </c>
      <c r="H662">
        <v>5.4436092789933603E-2</v>
      </c>
      <c r="I662">
        <v>0</v>
      </c>
      <c r="J662">
        <v>0</v>
      </c>
      <c r="K662">
        <v>2.5939402293502802E-2</v>
      </c>
      <c r="L662">
        <v>1.16939240301096E-16</v>
      </c>
      <c r="M662">
        <v>1.8622704063649399E-2</v>
      </c>
      <c r="N662">
        <v>0</v>
      </c>
      <c r="O662">
        <v>1.3477290743069855E-2</v>
      </c>
      <c r="P662">
        <v>-2.5800363381861991E-3</v>
      </c>
      <c r="Q662">
        <v>30.23771729682559</v>
      </c>
      <c r="R662">
        <f>Table_nydc_frldevdb01_flc_fx_carry_view[[#This Row],[atmf]]/(Table_nydc_frldevdb01_flc_fx_carry_view[[#This Row],[atmf_cost_orig]]+1)</f>
        <v>29.467708627010438</v>
      </c>
      <c r="S662">
        <f>Table_nydc_frldevdb01_flc_fx_carry_view[[#This Row],[num_rate]]-Table_nydc_frldevdb01_flc_fx_carry_view[[#This Row],[asset_rate]]</f>
        <v>-1.6057327081256054E-2</v>
      </c>
      <c r="T6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1.5982515149246352E-14</v>
      </c>
      <c r="U662" s="95">
        <f>Table_nydc_frldevdb01_flc_fx_carry_view[[#This Row],[atmf_cost_final]]/Table_nydc_frldevdb01_flc_fx_carry_view[[#This Row],[atmf_cost_orig]]</f>
        <v>0</v>
      </c>
    </row>
    <row r="663" spans="1:21" x14ac:dyDescent="0.25">
      <c r="A663" t="s">
        <v>107</v>
      </c>
      <c r="B663" t="s">
        <v>24</v>
      </c>
      <c r="C663" t="s">
        <v>6</v>
      </c>
      <c r="D663" t="s">
        <v>8</v>
      </c>
      <c r="E663">
        <v>30.373999999999999</v>
      </c>
      <c r="F663">
        <v>29.907418996272401</v>
      </c>
      <c r="G663">
        <v>5.8918521603573797E-2</v>
      </c>
      <c r="H663">
        <v>5.6157163500050102E-2</v>
      </c>
      <c r="I663">
        <v>5.1322635143735203E-2</v>
      </c>
      <c r="J663">
        <v>4.9308366578963501E-2</v>
      </c>
      <c r="K663">
        <v>3.1846323343837003E-2</v>
      </c>
      <c r="L663">
        <v>1.26396337369867E-2</v>
      </c>
      <c r="M663">
        <v>2.2087231727389099E-2</v>
      </c>
      <c r="N663">
        <v>5.2759120822690698E-3</v>
      </c>
      <c r="O663">
        <v>1.3967451884815407E-2</v>
      </c>
      <c r="P663">
        <v>-1.7355464670053555E-3</v>
      </c>
      <c r="Q663">
        <v>30.202164688482348</v>
      </c>
      <c r="R663">
        <f>Table_nydc_frldevdb01_flc_fx_carry_view[[#This Row],[atmf]]/(Table_nydc_frldevdb01_flc_fx_carry_view[[#This Row],[atmf_cost_orig]]+1)</f>
        <v>29.26112181807326</v>
      </c>
      <c r="S663">
        <f>Table_nydc_frldevdb01_flc_fx_carry_view[[#This Row],[num_rate]]-Table_nydc_frldevdb01_flc_fx_carry_view[[#This Row],[asset_rate]]</f>
        <v>-1.5702998351820763E-2</v>
      </c>
      <c r="T6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0.75454990527057519</v>
      </c>
      <c r="U663" s="95">
        <f>Table_nydc_frldevdb01_flc_fx_carry_view[[#This Row],[atmf_cost_final]]/Table_nydc_frldevdb01_flc_fx_carry_view[[#This Row],[atmf_cost_orig]]</f>
        <v>0.23886705891380297</v>
      </c>
    </row>
    <row r="664" spans="1:21" x14ac:dyDescent="0.25">
      <c r="A664" t="s">
        <v>107</v>
      </c>
      <c r="B664" t="s">
        <v>24</v>
      </c>
      <c r="C664" t="s">
        <v>67</v>
      </c>
      <c r="D664" t="s">
        <v>8</v>
      </c>
      <c r="E664">
        <v>30.373999999999999</v>
      </c>
      <c r="F664">
        <v>29.684046958656701</v>
      </c>
      <c r="G664">
        <v>6.2200680295753798E-2</v>
      </c>
      <c r="H664">
        <v>5.8882435220277703E-2</v>
      </c>
      <c r="I664">
        <v>5.9959133836051497E-2</v>
      </c>
      <c r="J664">
        <v>5.6310323415330203E-2</v>
      </c>
      <c r="K664">
        <v>4.6864233211278798E-2</v>
      </c>
      <c r="L664">
        <v>3.5932408798316398E-2</v>
      </c>
      <c r="M664">
        <v>3.2214669669573197E-2</v>
      </c>
      <c r="N664">
        <v>2.19147891171683E-2</v>
      </c>
      <c r="O664">
        <v>1.5371879024778212E-2</v>
      </c>
      <c r="P664">
        <v>3.5436940594298916E-3</v>
      </c>
      <c r="Q664">
        <v>30.125370487835674</v>
      </c>
      <c r="R664">
        <f>Table_nydc_frldevdb01_flc_fx_carry_view[[#This Row],[atmf]]/(Table_nydc_frldevdb01_flc_fx_carry_view[[#This Row],[atmf_cost_orig]]+1)</f>
        <v>28.757629426211309</v>
      </c>
      <c r="S664">
        <f>Table_nydc_frldevdb01_flc_fx_carry_view[[#This Row],[num_rate]]-Table_nydc_frldevdb01_flc_fx_carry_view[[#This Row],[asset_rate]]</f>
        <v>-1.1828184965348321E-2</v>
      </c>
      <c r="T6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0.9568626151380939</v>
      </c>
      <c r="U664" s="95">
        <f>Table_nydc_frldevdb01_flc_fx_carry_view[[#This Row],[atmf_cost_final]]/Table_nydc_frldevdb01_flc_fx_carry_view[[#This Row],[atmf_cost_orig]]</f>
        <v>0.68027359404733712</v>
      </c>
    </row>
    <row r="665" spans="1:21" x14ac:dyDescent="0.25">
      <c r="A665" t="s">
        <v>107</v>
      </c>
      <c r="B665" t="s">
        <v>23</v>
      </c>
      <c r="C665" t="s">
        <v>8</v>
      </c>
      <c r="D665" t="s">
        <v>8</v>
      </c>
      <c r="E665">
        <v>1.3601091347059</v>
      </c>
      <c r="F665">
        <v>1.3550398570383</v>
      </c>
      <c r="G665">
        <v>5.0231815722741602E-2</v>
      </c>
      <c r="H665">
        <v>4.9718704849631999E-2</v>
      </c>
      <c r="I665">
        <v>5.4070992030744502E-2</v>
      </c>
      <c r="J665">
        <v>5.2031486943792699E-2</v>
      </c>
      <c r="K665">
        <v>1.9131601234124797E-2</v>
      </c>
      <c r="L665">
        <v>1.12886983217593E-3</v>
      </c>
      <c r="M665">
        <v>1.7009136917028201E-2</v>
      </c>
      <c r="N665">
        <v>1.0617806893785099E-4</v>
      </c>
      <c r="O665">
        <v>1.3477290743069855E-2</v>
      </c>
      <c r="P665">
        <v>8.4052034955002138E-3</v>
      </c>
      <c r="Q665">
        <v>1.3579219980245076</v>
      </c>
      <c r="R665">
        <f>Table_nydc_frldevdb01_flc_fx_carry_view[[#This Row],[atmf]]/(Table_nydc_frldevdb01_flc_fx_carry_view[[#This Row],[atmf_cost_orig]]+1)</f>
        <v>1.3323772696339597</v>
      </c>
      <c r="S665">
        <f>Table_nydc_frldevdb01_flc_fx_carry_view[[#This Row],[num_rate]]-Table_nydc_frldevdb01_flc_fx_carry_view[[#This Row],[asset_rate]]</f>
        <v>-5.0720872475696413E-3</v>
      </c>
      <c r="T6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0.48184167573524145</v>
      </c>
      <c r="U665" s="95">
        <f>Table_nydc_frldevdb01_flc_fx_carry_view[[#This Row],[atmf_cost_final]]/Table_nydc_frldevdb01_flc_fx_carry_view[[#This Row],[atmf_cost_orig]]</f>
        <v>6.2424136777659732E-3</v>
      </c>
    </row>
    <row r="666" spans="1:21" x14ac:dyDescent="0.25">
      <c r="A666" t="s">
        <v>107</v>
      </c>
      <c r="B666" t="s">
        <v>23</v>
      </c>
      <c r="C666" t="s">
        <v>6</v>
      </c>
      <c r="D666" t="s">
        <v>8</v>
      </c>
      <c r="E666">
        <v>1.3601091347059</v>
      </c>
      <c r="F666">
        <v>1.3532</v>
      </c>
      <c r="G666">
        <v>5.2120148164199402E-2</v>
      </c>
      <c r="H666">
        <v>5.1430491024143703E-2</v>
      </c>
      <c r="I666">
        <v>4.6440617654875102E-2</v>
      </c>
      <c r="J666">
        <v>4.5787610594893703E-2</v>
      </c>
      <c r="K666">
        <v>2.31673316370213E-2</v>
      </c>
      <c r="L666">
        <v>9.8505643142206209E-3</v>
      </c>
      <c r="M666">
        <v>2.0228607889357299E-2</v>
      </c>
      <c r="N666">
        <v>7.2866600470439602E-3</v>
      </c>
      <c r="O666">
        <v>1.3967451884815407E-2</v>
      </c>
      <c r="P666">
        <v>8.7944396727803742E-3</v>
      </c>
      <c r="Q666">
        <v>1.3571884017863838</v>
      </c>
      <c r="R666">
        <f>Table_nydc_frldevdb01_flc_fx_carry_view[[#This Row],[atmf]]/(Table_nydc_frldevdb01_flc_fx_carry_view[[#This Row],[atmf_cost_orig]]+1)</f>
        <v>1.3263693936200163</v>
      </c>
      <c r="S666">
        <f>Table_nydc_frldevdb01_flc_fx_carry_view[[#This Row],[num_rate]]-Table_nydc_frldevdb01_flc_fx_carry_view[[#This Row],[asset_rate]]</f>
        <v>-5.173012212035033E-3</v>
      </c>
      <c r="T6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0.87245501358020294</v>
      </c>
      <c r="U666" s="95">
        <f>Table_nydc_frldevdb01_flc_fx_carry_view[[#This Row],[atmf_cost_final]]/Table_nydc_frldevdb01_flc_fx_carry_view[[#This Row],[atmf_cost_orig]]</f>
        <v>0.36021559599648117</v>
      </c>
    </row>
    <row r="667" spans="1:21" x14ac:dyDescent="0.25">
      <c r="A667" t="s">
        <v>107</v>
      </c>
      <c r="B667" t="s">
        <v>23</v>
      </c>
      <c r="C667" t="s">
        <v>67</v>
      </c>
      <c r="D667" t="s">
        <v>8</v>
      </c>
      <c r="E667">
        <v>1.3601091347059</v>
      </c>
      <c r="F667">
        <v>1.3490724974332999</v>
      </c>
      <c r="G667">
        <v>5.5146723010114002E-2</v>
      </c>
      <c r="H667">
        <v>5.4164470936670997E-2</v>
      </c>
      <c r="I667">
        <v>5.3158404832130503E-2</v>
      </c>
      <c r="J667">
        <v>5.2138007074469701E-2</v>
      </c>
      <c r="K667">
        <v>3.44281424282935E-2</v>
      </c>
      <c r="L667">
        <v>2.62986287525632E-2</v>
      </c>
      <c r="M667">
        <v>2.96347810853833E-2</v>
      </c>
      <c r="N667">
        <v>2.1660659318341699E-2</v>
      </c>
      <c r="O667">
        <v>1.5371879024778212E-2</v>
      </c>
      <c r="P667">
        <v>1.1159089973277525E-2</v>
      </c>
      <c r="Q667">
        <v>1.3555702353972527</v>
      </c>
      <c r="R667">
        <f>Table_nydc_frldevdb01_flc_fx_carry_view[[#This Row],[atmf]]/(Table_nydc_frldevdb01_flc_fx_carry_view[[#This Row],[atmf_cost_orig]]+1)</f>
        <v>1.3102437118637187</v>
      </c>
      <c r="S667">
        <f>Table_nydc_frldevdb01_flc_fx_carry_view[[#This Row],[num_rate]]-Table_nydc_frldevdb01_flc_fx_carry_view[[#This Row],[asset_rate]]</f>
        <v>-4.2127890515006872E-3</v>
      </c>
      <c r="T6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0.96758184965159433</v>
      </c>
      <c r="U667" s="95">
        <f>Table_nydc_frldevdb01_flc_fx_carry_view[[#This Row],[atmf_cost_final]]/Table_nydc_frldevdb01_flc_fx_carry_view[[#This Row],[atmf_cost_orig]]</f>
        <v>0.73092017302011858</v>
      </c>
    </row>
    <row r="668" spans="1:21" x14ac:dyDescent="0.25">
      <c r="A668" t="s">
        <v>107</v>
      </c>
      <c r="B668" t="s">
        <v>25</v>
      </c>
      <c r="C668" t="s">
        <v>8</v>
      </c>
      <c r="D668" t="s">
        <v>8</v>
      </c>
      <c r="E668">
        <v>311.306742519463</v>
      </c>
      <c r="F668">
        <v>311.77569891790398</v>
      </c>
      <c r="G668">
        <v>5.6214883532095E-2</v>
      </c>
      <c r="H668">
        <v>5.6494281109152E-2</v>
      </c>
      <c r="I668">
        <v>4.3421103717803902E-2</v>
      </c>
      <c r="J668">
        <v>4.7106774590297197E-2</v>
      </c>
      <c r="K668">
        <v>1.8787295817178203E-2</v>
      </c>
      <c r="L668">
        <v>9.0679963103555705E-4</v>
      </c>
      <c r="M668">
        <v>1.9646556056655603E-2</v>
      </c>
      <c r="N668">
        <v>1.91577059798812E-3</v>
      </c>
      <c r="O668">
        <v>-8.0882239820774526E-3</v>
      </c>
      <c r="P668">
        <v>-6.0163268241003459E-3</v>
      </c>
      <c r="Q668">
        <v>311.50803245134068</v>
      </c>
      <c r="R668">
        <f>Table_nydc_frldevdb01_flc_fx_carry_view[[#This Row],[atmf]]/(Table_nydc_frldevdb01_flc_fx_carry_view[[#This Row],[atmf_cost_orig]]+1)</f>
        <v>305.76840285093891</v>
      </c>
      <c r="S668">
        <f>Table_nydc_frldevdb01_flc_fx_carry_view[[#This Row],[num_rate]]-Table_nydc_frldevdb01_flc_fx_carry_view[[#This Row],[asset_rate]]</f>
        <v>2.0718971579771067E-3</v>
      </c>
      <c r="T6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1.1742321133888567</v>
      </c>
      <c r="U668" s="95">
        <f>Table_nydc_frldevdb01_flc_fx_carry_view[[#This Row],[atmf_cost_final]]/Table_nydc_frldevdb01_flc_fx_carry_view[[#This Row],[atmf_cost_orig]]</f>
        <v>9.751177725314969E-2</v>
      </c>
    </row>
    <row r="669" spans="1:21" x14ac:dyDescent="0.25">
      <c r="A669" t="s">
        <v>107</v>
      </c>
      <c r="B669" t="s">
        <v>25</v>
      </c>
      <c r="C669" t="s">
        <v>6</v>
      </c>
      <c r="D669" t="s">
        <v>8</v>
      </c>
      <c r="E669">
        <v>311.306742519463</v>
      </c>
      <c r="F669">
        <v>311.94450000000001</v>
      </c>
      <c r="G669">
        <v>5.8688765053344097E-2</v>
      </c>
      <c r="H669">
        <v>5.9027726939822202E-2</v>
      </c>
      <c r="I669">
        <v>4.9952866259103397E-2</v>
      </c>
      <c r="J669">
        <v>5.0556936700347999E-2</v>
      </c>
      <c r="K669">
        <v>2.2567320351394301E-2</v>
      </c>
      <c r="L669">
        <v>9.8373382191721311E-3</v>
      </c>
      <c r="M669">
        <v>2.3744301676813E-2</v>
      </c>
      <c r="N669">
        <v>1.10160699750202E-2</v>
      </c>
      <c r="O669">
        <v>-8.2813719097305505E-3</v>
      </c>
      <c r="P669">
        <v>-6.1806273804738687E-3</v>
      </c>
      <c r="Q669">
        <v>311.57777877296877</v>
      </c>
      <c r="R669">
        <f>Table_nydc_frldevdb01_flc_fx_carry_view[[#This Row],[atmf]]/(Table_nydc_frldevdb01_flc_fx_carry_view[[#This Row],[atmf_cost_orig]]+1)</f>
        <v>304.70938835904565</v>
      </c>
      <c r="S669">
        <f>Table_nydc_frldevdb01_flc_fx_carry_view[[#This Row],[num_rate]]-Table_nydc_frldevdb01_flc_fx_carry_view[[#This Row],[asset_rate]]</f>
        <v>2.1007445292566818E-3</v>
      </c>
      <c r="T6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1.0014872202230962</v>
      </c>
      <c r="U669" s="95">
        <f>Table_nydc_frldevdb01_flc_fx_carry_view[[#This Row],[atmf_cost_final]]/Table_nydc_frldevdb01_flc_fx_carry_view[[#This Row],[atmf_cost_orig]]</f>
        <v>0.46394583950968377</v>
      </c>
    </row>
    <row r="670" spans="1:21" x14ac:dyDescent="0.25">
      <c r="A670" t="s">
        <v>107</v>
      </c>
      <c r="B670" t="s">
        <v>25</v>
      </c>
      <c r="C670" t="s">
        <v>67</v>
      </c>
      <c r="D670" t="s">
        <v>8</v>
      </c>
      <c r="E670">
        <v>311.306742519463</v>
      </c>
      <c r="F670">
        <v>312.08724574401799</v>
      </c>
      <c r="G670">
        <v>6.2279030451539902E-2</v>
      </c>
      <c r="H670">
        <v>6.2608957238361601E-2</v>
      </c>
      <c r="I670">
        <v>5.9939295713810001E-2</v>
      </c>
      <c r="J670">
        <v>6.0319175582774998E-2</v>
      </c>
      <c r="K670">
        <v>3.43767592589167E-2</v>
      </c>
      <c r="L670">
        <v>2.5920024480617098E-2</v>
      </c>
      <c r="M670">
        <v>3.5865939962023793E-2</v>
      </c>
      <c r="N670">
        <v>2.7375125404258897E-2</v>
      </c>
      <c r="O670">
        <v>-7.6892392225241246E-3</v>
      </c>
      <c r="P670">
        <v>-6.4149974678432975E-3</v>
      </c>
      <c r="Q670">
        <v>311.62318251397738</v>
      </c>
      <c r="R670">
        <f>Table_nydc_frldevdb01_flc_fx_carry_view[[#This Row],[atmf]]/(Table_nydc_frldevdb01_flc_fx_carry_view[[#This Row],[atmf_cost_orig]]+1)</f>
        <v>301.28150149956616</v>
      </c>
      <c r="S670">
        <f>Table_nydc_frldevdb01_flc_fx_carry_view[[#This Row],[num_rate]]-Table_nydc_frldevdb01_flc_fx_carry_view[[#This Row],[asset_rate]]</f>
        <v>1.2742417546808271E-3</v>
      </c>
      <c r="T6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0.97711508120257795</v>
      </c>
      <c r="U670" s="95">
        <f>Table_nydc_frldevdb01_flc_fx_carry_view[[#This Row],[atmf_cost_final]]/Table_nydc_frldevdb01_flc_fx_carry_view[[#This Row],[atmf_cost_orig]]</f>
        <v>0.76326245550080973</v>
      </c>
    </row>
    <row r="671" spans="1:21" x14ac:dyDescent="0.25">
      <c r="A671" t="s">
        <v>107</v>
      </c>
      <c r="B671" t="s">
        <v>9</v>
      </c>
      <c r="C671" t="s">
        <v>8</v>
      </c>
      <c r="D671" t="s">
        <v>8</v>
      </c>
      <c r="E671">
        <v>67.848961684956194</v>
      </c>
      <c r="F671">
        <v>71.930612835816603</v>
      </c>
      <c r="G671">
        <v>0.121821608097282</v>
      </c>
      <c r="H671">
        <v>0.13052149664321699</v>
      </c>
      <c r="I671">
        <v>0.11175297558238401</v>
      </c>
      <c r="J671">
        <v>0.13025378472222199</v>
      </c>
      <c r="K671">
        <v>1.8738139750782298E-2</v>
      </c>
      <c r="L671">
        <v>2.3338290758852199E-3</v>
      </c>
      <c r="M671">
        <v>4.53707518385984E-2</v>
      </c>
      <c r="N671">
        <v>6.01644033286323E-2</v>
      </c>
      <c r="O671">
        <v>-8.0882239820774526E-3</v>
      </c>
      <c r="P671">
        <v>7.2295424811422232E-2</v>
      </c>
      <c r="Q671">
        <v>70.064609275887477</v>
      </c>
      <c r="R671">
        <f>Table_nydc_frldevdb01_flc_fx_carry_view[[#This Row],[atmf]]/(Table_nydc_frldevdb01_flc_fx_carry_view[[#This Row],[atmf_cost_orig]]+1)</f>
        <v>68.80870993310748</v>
      </c>
      <c r="S671">
        <f>Table_nydc_frldevdb01_flc_fx_carry_view[[#This Row],[num_rate]]-Table_nydc_frldevdb01_flc_fx_carry_view[[#This Row],[asset_rate]]</f>
        <v>8.0383648793499685E-2</v>
      </c>
      <c r="T6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2.1714195386491375</v>
      </c>
      <c r="U671" s="95">
        <f>Table_nydc_frldevdb01_flc_fx_carry_view[[#This Row],[atmf_cost_final]]/Table_nydc_frldevdb01_flc_fx_carry_view[[#This Row],[atmf_cost_orig]]</f>
        <v>1.3260614138081894</v>
      </c>
    </row>
    <row r="672" spans="1:21" x14ac:dyDescent="0.25">
      <c r="A672" t="s">
        <v>107</v>
      </c>
      <c r="B672" t="s">
        <v>9</v>
      </c>
      <c r="C672" t="s">
        <v>6</v>
      </c>
      <c r="D672" t="s">
        <v>8</v>
      </c>
      <c r="E672">
        <v>67.848961684956194</v>
      </c>
      <c r="F672">
        <v>73.296700552541495</v>
      </c>
      <c r="G672">
        <v>0.124967903677937</v>
      </c>
      <c r="H672">
        <v>0.134166421620556</v>
      </c>
      <c r="I672">
        <v>0.113520161244342</v>
      </c>
      <c r="J672">
        <v>0.14115426759066699</v>
      </c>
      <c r="K672">
        <v>1.9838239420610401E-2</v>
      </c>
      <c r="L672">
        <v>1.4151605937974101E-2</v>
      </c>
      <c r="M672">
        <v>5.3936727185986098E-2</v>
      </c>
      <c r="N672">
        <v>6.74340694720309E-2</v>
      </c>
      <c r="O672">
        <v>-8.2813719097305505E-3</v>
      </c>
      <c r="P672">
        <v>7.1711708450057809E-2</v>
      </c>
      <c r="Q672">
        <v>70.879806343137815</v>
      </c>
      <c r="R672">
        <f>Table_nydc_frldevdb01_flc_fx_carry_view[[#This Row],[atmf]]/(Table_nydc_frldevdb01_flc_fx_carry_view[[#This Row],[atmf_cost_orig]]+1)</f>
        <v>69.545636528147071</v>
      </c>
      <c r="S672">
        <f>Table_nydc_frldevdb01_flc_fx_carry_view[[#This Row],[num_rate]]-Table_nydc_frldevdb01_flc_fx_carry_view[[#This Row],[asset_rate]]</f>
        <v>7.999308035978836E-2</v>
      </c>
      <c r="T6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1.5626048844359868</v>
      </c>
      <c r="U672" s="95">
        <f>Table_nydc_frldevdb01_flc_fx_carry_view[[#This Row],[atmf_cost_final]]/Table_nydc_frldevdb01_flc_fx_carry_view[[#This Row],[atmf_cost_orig]]</f>
        <v>1.2502439986672327</v>
      </c>
    </row>
    <row r="673" spans="1:21" x14ac:dyDescent="0.25">
      <c r="A673" t="s">
        <v>107</v>
      </c>
      <c r="B673" t="s">
        <v>9</v>
      </c>
      <c r="C673" t="s">
        <v>67</v>
      </c>
      <c r="D673" t="s">
        <v>8</v>
      </c>
      <c r="E673">
        <v>67.848961684956194</v>
      </c>
      <c r="F673">
        <v>78.755314757424998</v>
      </c>
      <c r="G673">
        <v>0.137479132182215</v>
      </c>
      <c r="H673">
        <v>0.14552562247925499</v>
      </c>
      <c r="I673">
        <v>0.12914003869851701</v>
      </c>
      <c r="J673">
        <v>0.147252268594664</v>
      </c>
      <c r="K673">
        <v>2.32926318521046E-2</v>
      </c>
      <c r="L673">
        <v>2.1378156289069299E-2</v>
      </c>
      <c r="M673">
        <v>8.3245574148437099E-2</v>
      </c>
      <c r="N673">
        <v>9.9735028029924691E-2</v>
      </c>
      <c r="O673">
        <v>-7.6892392225241246E-3</v>
      </c>
      <c r="P673">
        <v>7.1775014525480185E-2</v>
      </c>
      <c r="Q673">
        <v>74.300765264923683</v>
      </c>
      <c r="R673">
        <f>Table_nydc_frldevdb01_flc_fx_carry_view[[#This Row],[atmf]]/(Table_nydc_frldevdb01_flc_fx_carry_view[[#This Row],[atmf_cost_orig]]+1)</f>
        <v>72.703103190000348</v>
      </c>
      <c r="S673">
        <f>Table_nydc_frldevdb01_flc_fx_carry_view[[#This Row],[num_rate]]-Table_nydc_frldevdb01_flc_fx_carry_view[[#This Row],[asset_rate]]</f>
        <v>7.946425374800431E-2</v>
      </c>
      <c r="T6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1.3069729147496525</v>
      </c>
      <c r="U673" s="95">
        <f>Table_nydc_frldevdb01_flc_fx_carry_view[[#This Row],[atmf_cost_final]]/Table_nydc_frldevdb01_flc_fx_carry_view[[#This Row],[atmf_cost_orig]]</f>
        <v>1.1980820488076023</v>
      </c>
    </row>
    <row r="674" spans="1:21" x14ac:dyDescent="0.25">
      <c r="A674" t="s">
        <v>107</v>
      </c>
      <c r="B674" t="s">
        <v>10</v>
      </c>
      <c r="C674" t="s">
        <v>8</v>
      </c>
      <c r="D674" t="s">
        <v>8</v>
      </c>
      <c r="E674">
        <v>13478.428456424899</v>
      </c>
      <c r="F674">
        <v>13893.8677230253</v>
      </c>
      <c r="G674">
        <v>7.2942400071088501E-2</v>
      </c>
      <c r="H674">
        <v>7.9712277429237394E-2</v>
      </c>
      <c r="I674">
        <v>6.2193283952493801E-2</v>
      </c>
      <c r="J674">
        <v>8.5588518518040196E-2</v>
      </c>
      <c r="K674">
        <v>1.25616249479177E-2</v>
      </c>
      <c r="L674">
        <v>1.2984432467897599E-3</v>
      </c>
      <c r="M674">
        <v>2.7266849341825002E-2</v>
      </c>
      <c r="N674">
        <v>3.0816571960098602E-2</v>
      </c>
      <c r="O674">
        <v>1.3477290743069855E-2</v>
      </c>
      <c r="P674">
        <v>5.4470030031531821E-2</v>
      </c>
      <c r="Q674">
        <v>13692.516199790176</v>
      </c>
      <c r="R674">
        <f>Table_nydc_frldevdb01_flc_fx_carry_view[[#This Row],[atmf]]/(Table_nydc_frldevdb01_flc_fx_carry_view[[#This Row],[atmf_cost_orig]]+1)</f>
        <v>13525.081367053916</v>
      </c>
      <c r="S674">
        <f>Table_nydc_frldevdb01_flc_fx_carry_view[[#This Row],[num_rate]]-Table_nydc_frldevdb01_flc_fx_carry_view[[#This Row],[asset_rate]]</f>
        <v>4.0992739288461963E-2</v>
      </c>
      <c r="T6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2.0073225625539486</v>
      </c>
      <c r="U674" s="95">
        <f>Table_nydc_frldevdb01_flc_fx_carry_view[[#This Row],[atmf_cost_final]]/Table_nydc_frldevdb01_flc_fx_carry_view[[#This Row],[atmf_cost_orig]]</f>
        <v>1.130184553916489</v>
      </c>
    </row>
    <row r="675" spans="1:21" x14ac:dyDescent="0.25">
      <c r="A675" t="s">
        <v>107</v>
      </c>
      <c r="B675" t="s">
        <v>10</v>
      </c>
      <c r="C675" t="s">
        <v>6</v>
      </c>
      <c r="D675" t="s">
        <v>8</v>
      </c>
      <c r="E675">
        <v>13478.428456424899</v>
      </c>
      <c r="F675">
        <v>14058.25</v>
      </c>
      <c r="G675">
        <v>7.6658492857640106E-2</v>
      </c>
      <c r="H675">
        <v>8.4669952757479697E-2</v>
      </c>
      <c r="I675">
        <v>6.5797881554461493E-2</v>
      </c>
      <c r="J675">
        <v>8.6530214194395896E-2</v>
      </c>
      <c r="K675">
        <v>1.3536646040464501E-2</v>
      </c>
      <c r="L675">
        <v>9.05141996929619E-3</v>
      </c>
      <c r="M675">
        <v>3.3296056013407301E-2</v>
      </c>
      <c r="N675">
        <v>3.91306291807118E-2</v>
      </c>
      <c r="O675">
        <v>1.3967451884815407E-2</v>
      </c>
      <c r="P675">
        <v>5.7083593470470095E-2</v>
      </c>
      <c r="Q675">
        <v>13785.849743100685</v>
      </c>
      <c r="R675">
        <f>Table_nydc_frldevdb01_flc_fx_carry_view[[#This Row],[atmf]]/(Table_nydc_frldevdb01_flc_fx_carry_view[[#This Row],[atmf_cost_orig]]+1)</f>
        <v>13605.248871498248</v>
      </c>
      <c r="S675">
        <f>Table_nydc_frldevdb01_flc_fx_carry_view[[#This Row],[num_rate]]-Table_nydc_frldevdb01_flc_fx_carry_view[[#This Row],[asset_rate]]</f>
        <v>4.3116141585654688E-2</v>
      </c>
      <c r="T6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1.5222726413695573</v>
      </c>
      <c r="U675" s="95">
        <f>Table_nydc_frldevdb01_flc_fx_carry_view[[#This Row],[atmf_cost_final]]/Table_nydc_frldevdb01_flc_fx_carry_view[[#This Row],[atmf_cost_orig]]</f>
        <v>1.1752331616980429</v>
      </c>
    </row>
    <row r="676" spans="1:21" x14ac:dyDescent="0.25">
      <c r="A676" t="s">
        <v>107</v>
      </c>
      <c r="B676" t="s">
        <v>10</v>
      </c>
      <c r="C676" t="s">
        <v>67</v>
      </c>
      <c r="D676" t="s">
        <v>8</v>
      </c>
      <c r="E676">
        <v>13478.428456424899</v>
      </c>
      <c r="F676">
        <v>14711.265756009399</v>
      </c>
      <c r="G676">
        <v>8.4376558149748898E-2</v>
      </c>
      <c r="H676">
        <v>9.3181131821985994E-2</v>
      </c>
      <c r="I676">
        <v>7.9197813951037394E-2</v>
      </c>
      <c r="J676">
        <v>9.5500549137434707E-2</v>
      </c>
      <c r="K676">
        <v>1.4936165610643299E-2</v>
      </c>
      <c r="L676">
        <v>1.4173109650178399E-2</v>
      </c>
      <c r="M676">
        <v>5.0957395084217302E-2</v>
      </c>
      <c r="N676">
        <v>6.1641362087000995E-2</v>
      </c>
      <c r="O676">
        <v>1.5371879024778212E-2</v>
      </c>
      <c r="P676">
        <v>6.232401983797109E-2</v>
      </c>
      <c r="Q676">
        <v>14199.772492581575</v>
      </c>
      <c r="R676">
        <f>Table_nydc_frldevdb01_flc_fx_carry_view[[#This Row],[atmf]]/(Table_nydc_frldevdb01_flc_fx_carry_view[[#This Row],[atmf_cost_orig]]+1)</f>
        <v>13997.965878369912</v>
      </c>
      <c r="S676">
        <f>Table_nydc_frldevdb01_flc_fx_carry_view[[#This Row],[num_rate]]-Table_nydc_frldevdb01_flc_fx_carry_view[[#This Row],[asset_rate]]</f>
        <v>4.6952140813192877E-2</v>
      </c>
      <c r="T6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1.3177854595897787</v>
      </c>
      <c r="U676" s="95">
        <f>Table_nydc_frldevdb01_flc_fx_carry_view[[#This Row],[atmf_cost_final]]/Table_nydc_frldevdb01_flc_fx_carry_view[[#This Row],[atmf_cost_orig]]</f>
        <v>1.2096647009747319</v>
      </c>
    </row>
    <row r="677" spans="1:21" x14ac:dyDescent="0.25">
      <c r="A677" t="s">
        <v>107</v>
      </c>
      <c r="B677" t="s">
        <v>18</v>
      </c>
      <c r="C677" t="s">
        <v>8</v>
      </c>
      <c r="D677" t="s">
        <v>8</v>
      </c>
      <c r="E677">
        <v>2955.0282849505902</v>
      </c>
      <c r="F677">
        <v>3035.3580138193201</v>
      </c>
      <c r="G677">
        <v>0.124220544124935</v>
      </c>
      <c r="H677">
        <v>0.12576047094685</v>
      </c>
      <c r="I677">
        <v>0.115367195064512</v>
      </c>
      <c r="J677">
        <v>0.129242621232633</v>
      </c>
      <c r="K677">
        <v>3.0113344413206102E-2</v>
      </c>
      <c r="L677">
        <v>2.4085815116991196E-3</v>
      </c>
      <c r="M677">
        <v>4.3005638888406202E-2</v>
      </c>
      <c r="N677">
        <v>2.71788836345245E-2</v>
      </c>
      <c r="O677">
        <v>1.3477290743069855E-2</v>
      </c>
      <c r="P677">
        <v>5.0578029560822246E-2</v>
      </c>
      <c r="Q677">
        <v>2996.7233736258208</v>
      </c>
      <c r="R677">
        <f>Table_nydc_frldevdb01_flc_fx_carry_view[[#This Row],[atmf]]/(Table_nydc_frldevdb01_flc_fx_carry_view[[#This Row],[atmf_cost_orig]]+1)</f>
        <v>2910.2028796836457</v>
      </c>
      <c r="S677">
        <f>Table_nydc_frldevdb01_flc_fx_carry_view[[#This Row],[num_rate]]-Table_nydc_frldevdb01_flc_fx_carry_view[[#This Row],[asset_rate]]</f>
        <v>3.7100738817752388E-2</v>
      </c>
      <c r="T6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1.921326120069168</v>
      </c>
      <c r="U677" s="95">
        <f>Table_nydc_frldevdb01_flc_fx_carry_view[[#This Row],[atmf_cost_final]]/Table_nydc_frldevdb01_flc_fx_carry_view[[#This Row],[atmf_cost_orig]]</f>
        <v>0.63198418479609186</v>
      </c>
    </row>
    <row r="678" spans="1:21" x14ac:dyDescent="0.25">
      <c r="A678" t="s">
        <v>107</v>
      </c>
      <c r="B678" t="s">
        <v>18</v>
      </c>
      <c r="C678" t="s">
        <v>6</v>
      </c>
      <c r="D678" t="s">
        <v>8</v>
      </c>
      <c r="E678">
        <v>2955.0282849505902</v>
      </c>
      <c r="F678">
        <v>3060.9</v>
      </c>
      <c r="G678">
        <v>0.12613680514495201</v>
      </c>
      <c r="H678">
        <v>0.12778543210243101</v>
      </c>
      <c r="I678">
        <v>0.118285797661832</v>
      </c>
      <c r="J678">
        <v>0.12329324493202</v>
      </c>
      <c r="K678">
        <v>3.3557227248476998E-2</v>
      </c>
      <c r="L678">
        <v>1.9024509784971097E-2</v>
      </c>
      <c r="M678">
        <v>5.0231844885450405E-2</v>
      </c>
      <c r="N678">
        <v>3.9925793347942599E-2</v>
      </c>
      <c r="O678">
        <v>1.3967451884815407E-2</v>
      </c>
      <c r="P678">
        <v>5.0604799286789737E-2</v>
      </c>
      <c r="Q678">
        <v>3010.6977659325839</v>
      </c>
      <c r="R678">
        <f>Table_nydc_frldevdb01_flc_fx_carry_view[[#This Row],[atmf]]/(Table_nydc_frldevdb01_flc_fx_carry_view[[#This Row],[atmf_cost_orig]]+1)</f>
        <v>2914.4993221319191</v>
      </c>
      <c r="S678">
        <f>Table_nydc_frldevdb01_flc_fx_carry_view[[#This Row],[num_rate]]-Table_nydc_frldevdb01_flc_fx_carry_view[[#This Row],[asset_rate]]</f>
        <v>3.6637347401974329E-2</v>
      </c>
      <c r="T6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1.2534790313048085</v>
      </c>
      <c r="U678" s="95">
        <f>Table_nydc_frldevdb01_flc_fx_carry_view[[#This Row],[atmf_cost_final]]/Table_nydc_frldevdb01_flc_fx_carry_view[[#This Row],[atmf_cost_orig]]</f>
        <v>0.79483032006867538</v>
      </c>
    </row>
    <row r="679" spans="1:21" x14ac:dyDescent="0.25">
      <c r="A679" t="s">
        <v>107</v>
      </c>
      <c r="B679" t="s">
        <v>18</v>
      </c>
      <c r="C679" t="s">
        <v>67</v>
      </c>
      <c r="D679" t="s">
        <v>8</v>
      </c>
      <c r="E679">
        <v>2955.0282849505902</v>
      </c>
      <c r="F679">
        <v>3161.61933159711</v>
      </c>
      <c r="G679">
        <v>0.13347411682862401</v>
      </c>
      <c r="H679">
        <v>0.13561275494477401</v>
      </c>
      <c r="I679">
        <v>0.12869263898838601</v>
      </c>
      <c r="J679">
        <v>0.13189225301778601</v>
      </c>
      <c r="K679">
        <v>4.3320537207344995E-2</v>
      </c>
      <c r="L679">
        <v>3.6757430942505595E-2</v>
      </c>
      <c r="M679">
        <v>7.4101797968914002E-2</v>
      </c>
      <c r="N679">
        <v>7.1207304175987002E-2</v>
      </c>
      <c r="O679">
        <v>1.5371879024778212E-2</v>
      </c>
      <c r="P679">
        <v>5.1615117846807723E-2</v>
      </c>
      <c r="Q679">
        <v>3067.2068381037702</v>
      </c>
      <c r="R679">
        <f>Table_nydc_frldevdb01_flc_fx_carry_view[[#This Row],[atmf]]/(Table_nydc_frldevdb01_flc_fx_carry_view[[#This Row],[atmf_cost_orig]]+1)</f>
        <v>2943.5006417227983</v>
      </c>
      <c r="S679">
        <f>Table_nydc_frldevdb01_flc_fx_carry_view[[#This Row],[num_rate]]-Table_nydc_frldevdb01_flc_fx_carry_view[[#This Row],[asset_rate]]</f>
        <v>3.6243238822029511E-2</v>
      </c>
      <c r="T6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1.119183307673113</v>
      </c>
      <c r="U679" s="95">
        <f>Table_nydc_frldevdb01_flc_fx_carry_view[[#This Row],[atmf_cost_final]]/Table_nydc_frldevdb01_flc_fx_carry_view[[#This Row],[atmf_cost_orig]]</f>
        <v>0.96093895327423429</v>
      </c>
    </row>
    <row r="680" spans="1:21" x14ac:dyDescent="0.25">
      <c r="A680" t="s">
        <v>107</v>
      </c>
      <c r="B680" t="s">
        <v>12</v>
      </c>
      <c r="C680" t="s">
        <v>8</v>
      </c>
      <c r="D680" t="s">
        <v>8</v>
      </c>
      <c r="E680">
        <v>16.000367803421</v>
      </c>
      <c r="F680">
        <v>16.956180976921502</v>
      </c>
      <c r="G680">
        <v>0.14988918068229701</v>
      </c>
      <c r="H680">
        <v>0.15755311947898501</v>
      </c>
      <c r="I680">
        <v>0.118059811246914</v>
      </c>
      <c r="J680">
        <v>0.146404513888888</v>
      </c>
      <c r="K680">
        <v>2.7227837138128801E-2</v>
      </c>
      <c r="L680">
        <v>2.4655394915217899E-3</v>
      </c>
      <c r="M680">
        <v>5.4753919325044399E-2</v>
      </c>
      <c r="N680">
        <v>5.97434065051341E-2</v>
      </c>
      <c r="O680">
        <v>-8.0882239820774526E-3</v>
      </c>
      <c r="P680">
        <v>7.1613899850295995E-2</v>
      </c>
      <c r="Q680">
        <v>16.501947026817202</v>
      </c>
      <c r="R680">
        <f>Table_nydc_frldevdb01_flc_fx_carry_view[[#This Row],[atmf]]/(Table_nydc_frldevdb01_flc_fx_carry_view[[#This Row],[atmf_cost_orig]]+1)</f>
        <v>16.075959203614111</v>
      </c>
      <c r="S680">
        <f>Table_nydc_frldevdb01_flc_fx_carry_view[[#This Row],[num_rate]]-Table_nydc_frldevdb01_flc_fx_carry_view[[#This Row],[asset_rate]]</f>
        <v>7.9702123832373448E-2</v>
      </c>
      <c r="T6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2.0808579522747737</v>
      </c>
      <c r="U680" s="95">
        <f>Table_nydc_frldevdb01_flc_fx_carry_view[[#This Row],[atmf_cost_final]]/Table_nydc_frldevdb01_flc_fx_carry_view[[#This Row],[atmf_cost_orig]]</f>
        <v>1.0911256626300998</v>
      </c>
    </row>
    <row r="681" spans="1:21" x14ac:dyDescent="0.25">
      <c r="A681" t="s">
        <v>107</v>
      </c>
      <c r="B681" t="s">
        <v>12</v>
      </c>
      <c r="C681" t="s">
        <v>6</v>
      </c>
      <c r="D681" t="s">
        <v>8</v>
      </c>
      <c r="E681">
        <v>16.000367803421</v>
      </c>
      <c r="F681">
        <v>17.289749294488399</v>
      </c>
      <c r="G681">
        <v>0.14998837462768899</v>
      </c>
      <c r="H681">
        <v>0.15880699009069299</v>
      </c>
      <c r="I681">
        <v>0.15071383158235299</v>
      </c>
      <c r="J681">
        <v>0.172501836713636</v>
      </c>
      <c r="K681">
        <v>2.7996746755880701E-2</v>
      </c>
      <c r="L681">
        <v>2.1168814070846299E-2</v>
      </c>
      <c r="M681">
        <v>6.3823384328223293E-2</v>
      </c>
      <c r="N681">
        <v>7.3087134206185594E-2</v>
      </c>
      <c r="O681">
        <v>-8.2813719097305505E-3</v>
      </c>
      <c r="P681">
        <v>7.1891498540077148E-2</v>
      </c>
      <c r="Q681">
        <v>16.69174036208436</v>
      </c>
      <c r="R681">
        <f>Table_nydc_frldevdb01_flc_fx_carry_view[[#This Row],[atmf]]/(Table_nydc_frldevdb01_flc_fx_carry_view[[#This Row],[atmf_cost_orig]]+1)</f>
        <v>16.252462156024542</v>
      </c>
      <c r="S681">
        <f>Table_nydc_frldevdb01_flc_fx_carry_view[[#This Row],[num_rate]]-Table_nydc_frldevdb01_flc_fx_carry_view[[#This Row],[asset_rate]]</f>
        <v>8.0172870449807698E-2</v>
      </c>
      <c r="T6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1.4491541393049721</v>
      </c>
      <c r="U681" s="95">
        <f>Table_nydc_frldevdb01_flc_fx_carry_view[[#This Row],[atmf_cost_final]]/Table_nydc_frldevdb01_flc_fx_carry_view[[#This Row],[atmf_cost_orig]]</f>
        <v>1.1451466413990488</v>
      </c>
    </row>
    <row r="682" spans="1:21" x14ac:dyDescent="0.25">
      <c r="A682" t="s">
        <v>107</v>
      </c>
      <c r="B682" t="s">
        <v>12</v>
      </c>
      <c r="C682" t="s">
        <v>67</v>
      </c>
      <c r="D682" t="s">
        <v>8</v>
      </c>
      <c r="E682">
        <v>16.000367803421</v>
      </c>
      <c r="F682">
        <v>18.6436986675164</v>
      </c>
      <c r="G682">
        <v>0.15337503189938601</v>
      </c>
      <c r="H682">
        <v>0.164777166357091</v>
      </c>
      <c r="I682">
        <v>0.151485319253608</v>
      </c>
      <c r="J682">
        <v>0.16923520297366901</v>
      </c>
      <c r="K682">
        <v>2.88234983817303E-2</v>
      </c>
      <c r="L682">
        <v>2.8910726918639402E-2</v>
      </c>
      <c r="M682">
        <v>9.4211271729987806E-2</v>
      </c>
      <c r="N682">
        <v>0.11126830359999801</v>
      </c>
      <c r="O682">
        <v>-7.6892392225241246E-3</v>
      </c>
      <c r="P682">
        <v>7.3904226829296427E-2</v>
      </c>
      <c r="Q682">
        <v>17.499448683293725</v>
      </c>
      <c r="R682">
        <f>Table_nydc_frldevdb01_flc_fx_carry_view[[#This Row],[atmf]]/(Table_nydc_frldevdb01_flc_fx_carry_view[[#This Row],[atmf_cost_orig]]+1)</f>
        <v>17.038481643531266</v>
      </c>
      <c r="S682">
        <f>Table_nydc_frldevdb01_flc_fx_carry_view[[#This Row],[num_rate]]-Table_nydc_frldevdb01_flc_fx_carry_view[[#This Row],[asset_rate]]</f>
        <v>8.1593466051820551E-2</v>
      </c>
      <c r="T6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1.2595256339854144</v>
      </c>
      <c r="U682" s="95">
        <f>Table_nydc_frldevdb01_flc_fx_carry_view[[#This Row],[atmf_cost_final]]/Table_nydc_frldevdb01_flc_fx_carry_view[[#This Row],[atmf_cost_orig]]</f>
        <v>1.1810508610784509</v>
      </c>
    </row>
    <row r="683" spans="1:21" x14ac:dyDescent="0.25">
      <c r="A683" t="s">
        <v>107</v>
      </c>
      <c r="B683" t="s">
        <v>100</v>
      </c>
      <c r="C683" t="s">
        <v>8</v>
      </c>
      <c r="D683" t="s">
        <v>8</v>
      </c>
      <c r="E683">
        <v>15869.994418276799</v>
      </c>
      <c r="F683">
        <v>16624.899596161002</v>
      </c>
      <c r="G683">
        <v>7.9066649409597303E-2</v>
      </c>
      <c r="H683">
        <v>8.6239703899093995E-2</v>
      </c>
      <c r="I683">
        <v>8.3992924317993004E-2</v>
      </c>
      <c r="J683">
        <v>9.8859583333333306E-2</v>
      </c>
      <c r="K683">
        <v>9.9767086627030495E-3</v>
      </c>
      <c r="L683">
        <v>1.75409423790895E-3</v>
      </c>
      <c r="M683">
        <v>2.9986897538701901E-2</v>
      </c>
      <c r="N683">
        <v>4.7573222033625601E-2</v>
      </c>
      <c r="O683">
        <v>-8.0882239820774526E-3</v>
      </c>
      <c r="P683">
        <v>5.4470030031531821E-2</v>
      </c>
      <c r="Q683">
        <v>16298.758362875595</v>
      </c>
      <c r="R683">
        <f>Table_nydc_frldevdb01_flc_fx_carry_view[[#This Row],[atmf]]/(Table_nydc_frldevdb01_flc_fx_carry_view[[#This Row],[atmf_cost_orig]]+1)</f>
        <v>16140.884545122401</v>
      </c>
      <c r="S683">
        <f>Table_nydc_frldevdb01_flc_fx_carry_view[[#This Row],[num_rate]]-Table_nydc_frldevdb01_flc_fx_carry_view[[#This Row],[asset_rate]]</f>
        <v>6.2558254013609274E-2</v>
      </c>
      <c r="T6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2.2897898705331183</v>
      </c>
      <c r="U683" s="95">
        <f>Table_nydc_frldevdb01_flc_fx_carry_view[[#This Row],[atmf_cost_final]]/Table_nydc_frldevdb01_flc_fx_carry_view[[#This Row],[atmf_cost_orig]]</f>
        <v>1.5864669551835535</v>
      </c>
    </row>
    <row r="684" spans="1:21" x14ac:dyDescent="0.25">
      <c r="A684" t="s">
        <v>107</v>
      </c>
      <c r="B684" t="s">
        <v>100</v>
      </c>
      <c r="C684" t="s">
        <v>6</v>
      </c>
      <c r="D684" t="s">
        <v>8</v>
      </c>
      <c r="E684">
        <v>15869.994418276799</v>
      </c>
      <c r="F684">
        <v>16924.3143630493</v>
      </c>
      <c r="G684">
        <v>8.2469809543989206E-2</v>
      </c>
      <c r="H684">
        <v>9.0175146084116503E-2</v>
      </c>
      <c r="I684">
        <v>7.5444791810952802E-2</v>
      </c>
      <c r="J684">
        <v>9.7744828479762999E-2</v>
      </c>
      <c r="K684">
        <v>1.00229497469828E-2</v>
      </c>
      <c r="L684">
        <v>8.9582524389675497E-3</v>
      </c>
      <c r="M684">
        <v>3.6266539455158495E-2</v>
      </c>
      <c r="N684">
        <v>5.5405475627519699E-2</v>
      </c>
      <c r="O684">
        <v>-8.2813719097305505E-3</v>
      </c>
      <c r="P684">
        <v>5.7083593470470095E-2</v>
      </c>
      <c r="Q684">
        <v>16491.517737871498</v>
      </c>
      <c r="R684">
        <f>Table_nydc_frldevdb01_flc_fx_carry_view[[#This Row],[atmf]]/(Table_nydc_frldevdb01_flc_fx_carry_view[[#This Row],[atmf_cost_orig]]+1)</f>
        <v>16332.008917269159</v>
      </c>
      <c r="S684">
        <f>Table_nydc_frldevdb01_flc_fx_carry_view[[#This Row],[num_rate]]-Table_nydc_frldevdb01_flc_fx_carry_view[[#This Row],[asset_rate]]</f>
        <v>6.5364965380200646E-2</v>
      </c>
      <c r="T6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1.7698502264757778</v>
      </c>
      <c r="U684" s="95">
        <f>Table_nydc_frldevdb01_flc_fx_carry_view[[#This Row],[atmf_cost_final]]/Table_nydc_frldevdb01_flc_fx_carry_view[[#This Row],[atmf_cost_orig]]</f>
        <v>1.5277298705608624</v>
      </c>
    </row>
    <row r="685" spans="1:21" x14ac:dyDescent="0.25">
      <c r="A685" t="s">
        <v>107</v>
      </c>
      <c r="B685" t="s">
        <v>100</v>
      </c>
      <c r="C685" t="s">
        <v>67</v>
      </c>
      <c r="D685" t="s">
        <v>8</v>
      </c>
      <c r="E685">
        <v>15869.994418276799</v>
      </c>
      <c r="F685">
        <v>18132.215433722999</v>
      </c>
      <c r="G685">
        <v>9.3295086363130997E-2</v>
      </c>
      <c r="H685">
        <v>9.7815159049078601E-2</v>
      </c>
      <c r="I685">
        <v>8.57895927381392E-2</v>
      </c>
      <c r="J685">
        <v>0.10261910860644401</v>
      </c>
      <c r="K685">
        <v>1.0233591751113099E-2</v>
      </c>
      <c r="L685">
        <v>1.0239056200018999E-2</v>
      </c>
      <c r="M685">
        <v>5.6007681983789505E-2</v>
      </c>
      <c r="N685">
        <v>7.9011333973156406E-2</v>
      </c>
      <c r="O685">
        <v>-7.6892392225241246E-3</v>
      </c>
      <c r="P685">
        <v>6.232401983797109E-2</v>
      </c>
      <c r="Q685">
        <v>17338.558684016283</v>
      </c>
      <c r="R685">
        <f>Table_nydc_frldevdb01_flc_fx_carry_view[[#This Row],[atmf]]/(Table_nydc_frldevdb01_flc_fx_carry_view[[#This Row],[atmf_cost_orig]]+1)</f>
        <v>17170.53364579723</v>
      </c>
      <c r="S685">
        <f>Table_nydc_frldevdb01_flc_fx_carry_view[[#This Row],[num_rate]]-Table_nydc_frldevdb01_flc_fx_carry_view[[#This Row],[asset_rate]]</f>
        <v>7.0013259060495214E-2</v>
      </c>
      <c r="T6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1.5024280640763767</v>
      </c>
      <c r="U685" s="95">
        <f>Table_nydc_frldevdb01_flc_fx_carry_view[[#This Row],[atmf_cost_final]]/Table_nydc_frldevdb01_flc_fx_carry_view[[#This Row],[atmf_cost_orig]]</f>
        <v>1.4107231575130164</v>
      </c>
    </row>
    <row r="686" spans="1:21" x14ac:dyDescent="0.25">
      <c r="A686" t="s">
        <v>107</v>
      </c>
      <c r="B686" t="s">
        <v>101</v>
      </c>
      <c r="C686" t="s">
        <v>8</v>
      </c>
      <c r="D686" t="s">
        <v>8</v>
      </c>
      <c r="E686">
        <v>21.968089043507</v>
      </c>
      <c r="F686">
        <v>21.933802336357701</v>
      </c>
      <c r="G686">
        <v>8.3133171440236603E-2</v>
      </c>
      <c r="H686">
        <v>8.3009158479719902E-2</v>
      </c>
      <c r="I686">
        <v>6.07500643687209E-2</v>
      </c>
      <c r="J686">
        <v>6.0636785387672899E-2</v>
      </c>
      <c r="K686">
        <v>2.9443502096745001E-2</v>
      </c>
      <c r="L686">
        <v>1.2683123869070701E-3</v>
      </c>
      <c r="M686">
        <v>2.8598194289994199E-2</v>
      </c>
      <c r="N686">
        <v>6.3490013746409998E-4</v>
      </c>
      <c r="O686">
        <v>1.3500516024973045E-2</v>
      </c>
      <c r="P686">
        <v>1.1394476368531137E-2</v>
      </c>
      <c r="Q686">
        <v>21.952358836658924</v>
      </c>
      <c r="R686">
        <f>Table_nydc_frldevdb01_flc_fx_carry_view[[#This Row],[atmf]]/(Table_nydc_frldevdb01_flc_fx_carry_view[[#This Row],[atmf_cost_orig]]+1)</f>
        <v>21.323975151927858</v>
      </c>
      <c r="S686">
        <f>Table_nydc_frldevdb01_flc_fx_carry_view[[#This Row],[num_rate]]-Table_nydc_frldevdb01_flc_fx_carry_view[[#This Row],[asset_rate]]</f>
        <v>-2.1060396564419083E-3</v>
      </c>
      <c r="T6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0.74932733896979298</v>
      </c>
      <c r="U686" s="95">
        <f>Table_nydc_frldevdb01_flc_fx_carry_view[[#This Row],[atmf_cost_final]]/Table_nydc_frldevdb01_flc_fx_carry_view[[#This Row],[atmf_cost_orig]]</f>
        <v>2.2200707185426594E-2</v>
      </c>
    </row>
    <row r="687" spans="1:21" x14ac:dyDescent="0.25">
      <c r="A687" t="s">
        <v>107</v>
      </c>
      <c r="B687" t="s">
        <v>101</v>
      </c>
      <c r="C687" t="s">
        <v>6</v>
      </c>
      <c r="D687" t="s">
        <v>8</v>
      </c>
      <c r="E687">
        <v>21.968089043507</v>
      </c>
      <c r="F687">
        <v>21.924205000000001</v>
      </c>
      <c r="G687">
        <v>8.6823480890068097E-2</v>
      </c>
      <c r="H687">
        <v>8.6669457010352599E-2</v>
      </c>
      <c r="I687">
        <v>7.4067777865650705E-2</v>
      </c>
      <c r="J687">
        <v>7.3795045208200294E-2</v>
      </c>
      <c r="K687">
        <v>3.5172438887130203E-2</v>
      </c>
      <c r="L687">
        <v>1.5114154397470899E-2</v>
      </c>
      <c r="M687">
        <v>3.4081865151679797E-2</v>
      </c>
      <c r="N687">
        <v>1.4056369069537802E-2</v>
      </c>
      <c r="O687">
        <v>1.3967451884815407E-2</v>
      </c>
      <c r="P687">
        <v>1.1935510271465111E-2</v>
      </c>
      <c r="Q687">
        <v>21.948141066188747</v>
      </c>
      <c r="R687">
        <f>Table_nydc_frldevdb01_flc_fx_carry_view[[#This Row],[atmf]]/(Table_nydc_frldevdb01_flc_fx_carry_view[[#This Row],[atmf_cost_orig]]+1)</f>
        <v>21.201614435801119</v>
      </c>
      <c r="S687">
        <f>Table_nydc_frldevdb01_flc_fx_carry_view[[#This Row],[num_rate]]-Table_nydc_frldevdb01_flc_fx_carry_view[[#This Row],[asset_rate]]</f>
        <v>-2.0319416133502965E-3</v>
      </c>
      <c r="T6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0.96993471743222648</v>
      </c>
      <c r="U687" s="95">
        <f>Table_nydc_frldevdb01_flc_fx_carry_view[[#This Row],[atmf_cost_final]]/Table_nydc_frldevdb01_flc_fx_carry_view[[#This Row],[atmf_cost_orig]]</f>
        <v>0.41242957235411171</v>
      </c>
    </row>
    <row r="688" spans="1:21" x14ac:dyDescent="0.25">
      <c r="A688" t="s">
        <v>107</v>
      </c>
      <c r="B688" t="s">
        <v>101</v>
      </c>
      <c r="C688" t="s">
        <v>67</v>
      </c>
      <c r="D688" t="s">
        <v>8</v>
      </c>
      <c r="E688">
        <v>21.968089043507</v>
      </c>
      <c r="F688">
        <v>21.8849568988052</v>
      </c>
      <c r="G688">
        <v>8.8275862404324598E-2</v>
      </c>
      <c r="H688">
        <v>8.8079558440102707E-2</v>
      </c>
      <c r="I688">
        <v>8.7441101918858094E-2</v>
      </c>
      <c r="J688">
        <v>8.7190625710736103E-2</v>
      </c>
      <c r="K688">
        <v>5.0234735823212896E-2</v>
      </c>
      <c r="L688">
        <v>3.9516017853930406E-2</v>
      </c>
      <c r="M688">
        <v>4.8171238759486999E-2</v>
      </c>
      <c r="N688">
        <v>3.7464721037610303E-2</v>
      </c>
      <c r="O688">
        <v>1.5371879024778212E-2</v>
      </c>
      <c r="P688">
        <v>1.3417079973250257E-2</v>
      </c>
      <c r="Q688">
        <v>21.930209822380576</v>
      </c>
      <c r="R688">
        <f>Table_nydc_frldevdb01_flc_fx_carry_view[[#This Row],[atmf]]/(Table_nydc_frldevdb01_flc_fx_carry_view[[#This Row],[atmf_cost_orig]]+1)</f>
        <v>20.879180891002214</v>
      </c>
      <c r="S688">
        <f>Table_nydc_frldevdb01_flc_fx_carry_view[[#This Row],[num_rate]]-Table_nydc_frldevdb01_flc_fx_carry_view[[#This Row],[asset_rate]]</f>
        <v>-1.9547990515279556E-3</v>
      </c>
      <c r="T6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0.99408758673794029</v>
      </c>
      <c r="U688" s="95">
        <f>Table_nydc_frldevdb01_flc_fx_carry_view[[#This Row],[atmf_cost_final]]/Table_nydc_frldevdb01_flc_fx_carry_view[[#This Row],[atmf_cost_orig]]</f>
        <v>0.77774045265198588</v>
      </c>
    </row>
    <row r="689" spans="1:21" x14ac:dyDescent="0.25">
      <c r="A689" t="s">
        <v>107</v>
      </c>
      <c r="B689" t="s">
        <v>102</v>
      </c>
      <c r="C689" t="s">
        <v>8</v>
      </c>
      <c r="D689" t="s">
        <v>8</v>
      </c>
      <c r="E689">
        <v>76.652744983851306</v>
      </c>
      <c r="F689">
        <v>80.288673977876201</v>
      </c>
      <c r="G689">
        <v>7.8855964170246498E-2</v>
      </c>
      <c r="H689">
        <v>8.4691122238027994E-2</v>
      </c>
      <c r="I689">
        <v>9.0591224106942106E-2</v>
      </c>
      <c r="J689">
        <v>0.104555532407407</v>
      </c>
      <c r="K689">
        <v>9.9518520516767694E-3</v>
      </c>
      <c r="L689">
        <v>1.8918917826116499E-3</v>
      </c>
      <c r="M689">
        <v>2.9448675181782499E-2</v>
      </c>
      <c r="N689">
        <v>4.7438900804727797E-2</v>
      </c>
      <c r="O689">
        <v>-8.0882239820774526E-3</v>
      </c>
      <c r="P689">
        <v>5.7160221765217858E-2</v>
      </c>
      <c r="Q689">
        <v>78.753236063424154</v>
      </c>
      <c r="R689">
        <f>Table_nydc_frldevdb01_flc_fx_carry_view[[#This Row],[atmf]]/(Table_nydc_frldevdb01_flc_fx_carry_view[[#This Row],[atmf_cost_orig]]+1)</f>
        <v>77.99191539461512</v>
      </c>
      <c r="S689">
        <f>Table_nydc_frldevdb01_flc_fx_carry_view[[#This Row],[num_rate]]-Table_nydc_frldevdb01_flc_fx_carry_view[[#This Row],[asset_rate]]</f>
        <v>6.5248445747295311E-2</v>
      </c>
      <c r="T6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2.3361246454446936</v>
      </c>
      <c r="U689" s="95">
        <f>Table_nydc_frldevdb01_flc_fx_carry_view[[#This Row],[atmf_cost_final]]/Table_nydc_frldevdb01_flc_fx_carry_view[[#This Row],[atmf_cost_orig]]</f>
        <v>1.6109010171729012</v>
      </c>
    </row>
    <row r="690" spans="1:21" x14ac:dyDescent="0.25">
      <c r="A690" t="s">
        <v>107</v>
      </c>
      <c r="B690" t="s">
        <v>102</v>
      </c>
      <c r="C690" t="s">
        <v>6</v>
      </c>
      <c r="D690" t="s">
        <v>8</v>
      </c>
      <c r="E690">
        <v>76.652744983851306</v>
      </c>
      <c r="F690">
        <v>81.4900033243688</v>
      </c>
      <c r="G690">
        <v>8.2122072131634194E-2</v>
      </c>
      <c r="H690">
        <v>8.8150123382771894E-2</v>
      </c>
      <c r="I690">
        <v>7.2761758138182503E-2</v>
      </c>
      <c r="J690">
        <v>9.3122895281581297E-2</v>
      </c>
      <c r="K690">
        <v>1.06184618090761E-2</v>
      </c>
      <c r="L690">
        <v>7.77614001400542E-3</v>
      </c>
      <c r="M690">
        <v>3.5452651376780699E-2</v>
      </c>
      <c r="N690">
        <v>5.0254262551519102E-2</v>
      </c>
      <c r="O690">
        <v>-8.2813719097305505E-3</v>
      </c>
      <c r="P690">
        <v>5.6010916430749846E-2</v>
      </c>
      <c r="Q690">
        <v>79.515305162431105</v>
      </c>
      <c r="R690">
        <f>Table_nydc_frldevdb01_flc_fx_carry_view[[#This Row],[atmf]]/(Table_nydc_frldevdb01_flc_fx_carry_view[[#This Row],[atmf_cost_orig]]+1)</f>
        <v>78.69988378127799</v>
      </c>
      <c r="S690">
        <f>Table_nydc_frldevdb01_flc_fx_carry_view[[#This Row],[num_rate]]-Table_nydc_frldevdb01_flc_fx_carry_view[[#This Row],[asset_rate]]</f>
        <v>6.4292288340480397E-2</v>
      </c>
      <c r="T6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1.7104694486488892</v>
      </c>
      <c r="U690" s="95">
        <f>Table_nydc_frldevdb01_flc_fx_carry_view[[#This Row],[atmf_cost_final]]/Table_nydc_frldevdb01_flc_fx_carry_view[[#This Row],[atmf_cost_orig]]</f>
        <v>1.4175036450005132</v>
      </c>
    </row>
    <row r="691" spans="1:21" x14ac:dyDescent="0.25">
      <c r="A691" t="s">
        <v>107</v>
      </c>
      <c r="B691" t="s">
        <v>102</v>
      </c>
      <c r="C691" t="s">
        <v>67</v>
      </c>
      <c r="D691" t="s">
        <v>8</v>
      </c>
      <c r="E691">
        <v>76.652744983851306</v>
      </c>
      <c r="F691">
        <v>86.927050138154797</v>
      </c>
      <c r="G691">
        <v>9.5498692288114501E-2</v>
      </c>
      <c r="H691">
        <v>9.7607379828985499E-2</v>
      </c>
      <c r="I691">
        <v>8.6387429393575299E-2</v>
      </c>
      <c r="J691">
        <v>9.7960140067197402E-2</v>
      </c>
      <c r="K691">
        <v>1.21932281732306E-2</v>
      </c>
      <c r="L691">
        <v>1.1292247046103101E-2</v>
      </c>
      <c r="M691">
        <v>5.5889701589500802E-2</v>
      </c>
      <c r="N691">
        <v>7.4696734290169695E-2</v>
      </c>
      <c r="O691">
        <v>-7.6892392225241246E-3</v>
      </c>
      <c r="P691">
        <v>5.9155744071506922E-2</v>
      </c>
      <c r="Q691">
        <v>83.287672567889018</v>
      </c>
      <c r="R691">
        <f>Table_nydc_frldevdb01_flc_fx_carry_view[[#This Row],[atmf]]/(Table_nydc_frldevdb01_flc_fx_carry_view[[#This Row],[atmf_cost_orig]]+1)</f>
        <v>82.325881204540352</v>
      </c>
      <c r="S691">
        <f>Table_nydc_frldevdb01_flc_fx_carry_view[[#This Row],[num_rate]]-Table_nydc_frldevdb01_flc_fx_carry_view[[#This Row],[asset_rate]]</f>
        <v>6.6844983294031046E-2</v>
      </c>
      <c r="T6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1.4510206954243177</v>
      </c>
      <c r="U691" s="95">
        <f>Table_nydc_frldevdb01_flc_fx_carry_view[[#This Row],[atmf_cost_final]]/Table_nydc_frldevdb01_flc_fx_carry_view[[#This Row],[atmf_cost_orig]]</f>
        <v>1.336502650144797</v>
      </c>
    </row>
    <row r="692" spans="1:21" x14ac:dyDescent="0.25">
      <c r="A692" t="s">
        <v>107</v>
      </c>
      <c r="B692" t="s">
        <v>103</v>
      </c>
      <c r="C692" t="s">
        <v>8</v>
      </c>
      <c r="D692" t="s">
        <v>8</v>
      </c>
      <c r="E692">
        <v>6.1701010041390996</v>
      </c>
      <c r="F692">
        <v>5.8347847454321196</v>
      </c>
      <c r="G692">
        <v>0.127773278067213</v>
      </c>
      <c r="H692">
        <v>0.139798882625917</v>
      </c>
      <c r="I692">
        <v>0.140114300344719</v>
      </c>
      <c r="J692">
        <v>0.183562499719263</v>
      </c>
      <c r="K692">
        <v>7.5729753772214595E-2</v>
      </c>
      <c r="L692">
        <v>2.9219042888124699E-3</v>
      </c>
      <c r="M692">
        <v>4.5827678815326497E-2</v>
      </c>
      <c r="N692">
        <v>4.5923153064385397E-12</v>
      </c>
      <c r="O692">
        <v>7.0607057287289623E-2</v>
      </c>
      <c r="P692">
        <v>-6.3851279997119426E-3</v>
      </c>
      <c r="Q692">
        <v>6.0146348062468205</v>
      </c>
      <c r="R692">
        <f>Table_nydc_frldevdb01_flc_fx_carry_view[[#This Row],[atmf]]/(Table_nydc_frldevdb01_flc_fx_carry_view[[#This Row],[atmf_cost_orig]]+1)</f>
        <v>5.5791072120423708</v>
      </c>
      <c r="S692">
        <f>Table_nydc_frldevdb01_flc_fx_carry_view[[#This Row],[num_rate]]-Table_nydc_frldevdb01_flc_fx_carry_view[[#This Row],[asset_rate]]</f>
        <v>-7.6992185287001566E-2</v>
      </c>
      <c r="T6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9.7715770174239325E-2</v>
      </c>
      <c r="U692" s="95">
        <f>Table_nydc_frldevdb01_flc_fx_carry_view[[#This Row],[atmf_cost_final]]/Table_nydc_frldevdb01_flc_fx_carry_view[[#This Row],[atmf_cost_orig]]</f>
        <v>1.002083331548247E-10</v>
      </c>
    </row>
    <row r="693" spans="1:21" x14ac:dyDescent="0.25">
      <c r="A693" t="s">
        <v>107</v>
      </c>
      <c r="B693" t="s">
        <v>103</v>
      </c>
      <c r="C693" t="s">
        <v>6</v>
      </c>
      <c r="D693" t="s">
        <v>8</v>
      </c>
      <c r="E693">
        <v>6.1701010041390996</v>
      </c>
      <c r="F693">
        <v>5.7258407444715704</v>
      </c>
      <c r="G693">
        <v>0.119790297943535</v>
      </c>
      <c r="H693">
        <v>0.135411593359438</v>
      </c>
      <c r="I693">
        <v>0.14514983632408199</v>
      </c>
      <c r="J693">
        <v>0.16922313670355099</v>
      </c>
      <c r="K693">
        <v>9.1203499916916897E-2</v>
      </c>
      <c r="L693">
        <v>3.9296267136735098E-2</v>
      </c>
      <c r="M693">
        <v>5.0368439547414795E-2</v>
      </c>
      <c r="N693">
        <v>1.2514433245231198E-2</v>
      </c>
      <c r="O693">
        <v>7.0724006948818419E-2</v>
      </c>
      <c r="P693">
        <v>-6.7351045058482439E-3</v>
      </c>
      <c r="Q693">
        <v>5.9696101347046255</v>
      </c>
      <c r="R693">
        <f>Table_nydc_frldevdb01_flc_fx_carry_view[[#This Row],[atmf]]/(Table_nydc_frldevdb01_flc_fx_carry_view[[#This Row],[atmf_cost_orig]]+1)</f>
        <v>5.4512688394738262</v>
      </c>
      <c r="S693">
        <f>Table_nydc_frldevdb01_flc_fx_carry_view[[#This Row],[num_rate]]-Table_nydc_frldevdb01_flc_fx_carry_view[[#This Row],[asset_rate]]</f>
        <v>-7.7459111454666663E-2</v>
      </c>
      <c r="T6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0.65585390713677172</v>
      </c>
      <c r="U693" s="95">
        <f>Table_nydc_frldevdb01_flc_fx_carry_view[[#This Row],[atmf_cost_final]]/Table_nydc_frldevdb01_flc_fx_carry_view[[#This Row],[atmf_cost_orig]]</f>
        <v>0.24845783108787042</v>
      </c>
    </row>
    <row r="694" spans="1:21" x14ac:dyDescent="0.25">
      <c r="A694" t="s">
        <v>107</v>
      </c>
      <c r="B694" t="s">
        <v>103</v>
      </c>
      <c r="C694" t="s">
        <v>67</v>
      </c>
      <c r="D694" t="s">
        <v>8</v>
      </c>
      <c r="E694">
        <v>6.1701010041390996</v>
      </c>
      <c r="F694">
        <v>5.3280152086376802</v>
      </c>
      <c r="G694">
        <v>0.15887967032966999</v>
      </c>
      <c r="H694">
        <v>0.15887967032966999</v>
      </c>
      <c r="I694">
        <v>0.13528478689069801</v>
      </c>
      <c r="J694">
        <v>0.147475718647535</v>
      </c>
      <c r="K694">
        <v>0.17090351064696899</v>
      </c>
      <c r="L694">
        <v>0.113244411421856</v>
      </c>
      <c r="M694">
        <v>7.8277647716259696E-2</v>
      </c>
      <c r="N694">
        <v>3.7769906975936296E-2</v>
      </c>
      <c r="O694">
        <v>7.0967445661456519E-2</v>
      </c>
      <c r="P694">
        <v>-7.2575643889795094E-3</v>
      </c>
      <c r="Q694">
        <v>5.8719055249321173</v>
      </c>
      <c r="R694">
        <f>Table_nydc_frldevdb01_flc_fx_carry_view[[#This Row],[atmf]]/(Table_nydc_frldevdb01_flc_fx_carry_view[[#This Row],[atmf_cost_orig]]+1)</f>
        <v>4.9412275399774455</v>
      </c>
      <c r="S694">
        <f>Table_nydc_frldevdb01_flc_fx_carry_view[[#This Row],[num_rate]]-Table_nydc_frldevdb01_flc_fx_carry_view[[#This Row],[asset_rate]]</f>
        <v>-7.8225010050436028E-2</v>
      </c>
      <c r="T6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0.81483186291478849</v>
      </c>
      <c r="U694" s="95">
        <f>Table_nydc_frldevdb01_flc_fx_carry_view[[#This Row],[atmf_cost_final]]/Table_nydc_frldevdb01_flc_fx_carry_view[[#This Row],[atmf_cost_orig]]</f>
        <v>0.48251203348425092</v>
      </c>
    </row>
    <row r="695" spans="1:21" x14ac:dyDescent="0.25">
      <c r="A695" t="s">
        <v>107</v>
      </c>
      <c r="B695" t="s">
        <v>104</v>
      </c>
      <c r="C695" t="s">
        <v>8</v>
      </c>
      <c r="D695" t="s">
        <v>8</v>
      </c>
      <c r="E695">
        <v>3.5137999999999998</v>
      </c>
      <c r="F695">
        <v>3.47250740225161</v>
      </c>
      <c r="G695">
        <v>6.6801358374984798E-2</v>
      </c>
      <c r="H695">
        <v>6.6273557931588706E-2</v>
      </c>
      <c r="I695">
        <v>0</v>
      </c>
      <c r="J695">
        <v>0</v>
      </c>
      <c r="K695">
        <v>2.9350480641570299E-2</v>
      </c>
      <c r="L695">
        <v>0</v>
      </c>
      <c r="M695">
        <v>2.2671313073891201E-2</v>
      </c>
      <c r="N695">
        <v>0</v>
      </c>
      <c r="O695">
        <v>1.3477290743069855E-2</v>
      </c>
      <c r="P695">
        <v>-2.3387127888240392E-3</v>
      </c>
      <c r="Q695">
        <v>3.495856815716393</v>
      </c>
      <c r="R695">
        <f>Table_nydc_frldevdb01_flc_fx_carry_view[[#This Row],[atmf]]/(Table_nydc_frldevdb01_flc_fx_carry_view[[#This Row],[atmf_cost_orig]]+1)</f>
        <v>3.3955263610691606</v>
      </c>
      <c r="S695">
        <f>Table_nydc_frldevdb01_flc_fx_carry_view[[#This Row],[num_rate]]-Table_nydc_frldevdb01_flc_fx_carry_view[[#This Row],[asset_rate]]</f>
        <v>-1.5816003531893896E-2</v>
      </c>
      <c r="T6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695" s="95">
        <f>Table_nydc_frldevdb01_flc_fx_carry_view[[#This Row],[atmf_cost_final]]/Table_nydc_frldevdb01_flc_fx_carry_view[[#This Row],[atmf_cost_orig]]</f>
        <v>0</v>
      </c>
    </row>
    <row r="696" spans="1:21" x14ac:dyDescent="0.25">
      <c r="A696" t="s">
        <v>107</v>
      </c>
      <c r="B696" t="s">
        <v>104</v>
      </c>
      <c r="C696" t="s">
        <v>6</v>
      </c>
      <c r="D696" t="s">
        <v>8</v>
      </c>
      <c r="E696">
        <v>3.5137999999999998</v>
      </c>
      <c r="F696">
        <v>3.4561654810154199</v>
      </c>
      <c r="G696">
        <v>6.7450842931194202E-2</v>
      </c>
      <c r="H696">
        <v>6.6616374680872101E-2</v>
      </c>
      <c r="I696">
        <v>6.5734954855486E-2</v>
      </c>
      <c r="J696">
        <v>6.6082015780313294E-2</v>
      </c>
      <c r="K696">
        <v>3.5769838183257699E-2</v>
      </c>
      <c r="L696">
        <v>1.4811275116812099E-2</v>
      </c>
      <c r="M696">
        <v>2.6199553171934502E-2</v>
      </c>
      <c r="N696">
        <v>7.5513640526074692E-3</v>
      </c>
      <c r="O696">
        <v>1.3967451884815407E-2</v>
      </c>
      <c r="P696">
        <v>-2.5995183117508702E-3</v>
      </c>
      <c r="Q696">
        <v>3.4895615798996222</v>
      </c>
      <c r="R696">
        <f>Table_nydc_frldevdb01_flc_fx_carry_view[[#This Row],[atmf]]/(Table_nydc_frldevdb01_flc_fx_carry_view[[#This Row],[atmf_cost_orig]]+1)</f>
        <v>3.3679272908788302</v>
      </c>
      <c r="S696">
        <f>Table_nydc_frldevdb01_flc_fx_carry_view[[#This Row],[num_rate]]-Table_nydc_frldevdb01_flc_fx_carry_view[[#This Row],[asset_rate]]</f>
        <v>-1.6566970196566277E-2</v>
      </c>
      <c r="T6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0.75858880436841525</v>
      </c>
      <c r="U696" s="95">
        <f>Table_nydc_frldevdb01_flc_fx_carry_view[[#This Row],[atmf_cost_final]]/Table_nydc_frldevdb01_flc_fx_carry_view[[#This Row],[atmf_cost_orig]]</f>
        <v>0.28822491754159552</v>
      </c>
    </row>
    <row r="697" spans="1:21" x14ac:dyDescent="0.25">
      <c r="A697" t="s">
        <v>107</v>
      </c>
      <c r="B697" t="s">
        <v>104</v>
      </c>
      <c r="C697" t="s">
        <v>67</v>
      </c>
      <c r="D697" t="s">
        <v>8</v>
      </c>
      <c r="E697">
        <v>3.5137999999999998</v>
      </c>
      <c r="F697">
        <v>3.3880870000000001</v>
      </c>
      <c r="G697">
        <v>7.2578455215606102E-2</v>
      </c>
      <c r="H697">
        <v>7.0544493467064595E-2</v>
      </c>
      <c r="I697">
        <v>6.90330634233116E-2</v>
      </c>
      <c r="J697">
        <v>6.7803158635932198E-2</v>
      </c>
      <c r="K697">
        <v>6.0946639451693201E-2</v>
      </c>
      <c r="L697">
        <v>4.2345108294901998E-2</v>
      </c>
      <c r="M697">
        <v>3.8586547122504401E-2</v>
      </c>
      <c r="N697">
        <v>2.27288871964542E-2</v>
      </c>
      <c r="O697">
        <v>1.5371879024778212E-2</v>
      </c>
      <c r="P697">
        <v>-2.9971866733833896E-3</v>
      </c>
      <c r="Q697">
        <v>3.4655776359129864</v>
      </c>
      <c r="R697">
        <f>Table_nydc_frldevdb01_flc_fx_carry_view[[#This Row],[atmf]]/(Table_nydc_frldevdb01_flc_fx_carry_view[[#This Row],[atmf_cost_orig]]+1)</f>
        <v>3.2622095957115889</v>
      </c>
      <c r="S697">
        <f>Table_nydc_frldevdb01_flc_fx_carry_view[[#This Row],[num_rate]]-Table_nydc_frldevdb01_flc_fx_carry_view[[#This Row],[asset_rate]]</f>
        <v>-1.8369065698161602E-2</v>
      </c>
      <c r="T6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0.87728712429513722</v>
      </c>
      <c r="U697" s="95">
        <f>Table_nydc_frldevdb01_flc_fx_carry_view[[#This Row],[atmf_cost_final]]/Table_nydc_frldevdb01_flc_fx_carry_view[[#This Row],[atmf_cost_orig]]</f>
        <v>0.58903656562725415</v>
      </c>
    </row>
    <row r="698" spans="1:21" x14ac:dyDescent="0.25">
      <c r="A698" t="s">
        <v>107</v>
      </c>
      <c r="B698" t="s">
        <v>105</v>
      </c>
      <c r="C698" t="s">
        <v>8</v>
      </c>
      <c r="D698" t="s">
        <v>8</v>
      </c>
      <c r="E698">
        <v>35.8682890885174</v>
      </c>
      <c r="F698">
        <v>34.1562858542597</v>
      </c>
      <c r="G698">
        <v>0.18344939674566699</v>
      </c>
      <c r="H698">
        <v>0.192879555659484</v>
      </c>
      <c r="I698">
        <v>0.234168817294684</v>
      </c>
      <c r="J698">
        <v>0.27091610904276298</v>
      </c>
      <c r="K698">
        <v>8.8936074237828594E-2</v>
      </c>
      <c r="L698">
        <v>4.8850354698662408E-3</v>
      </c>
      <c r="M698">
        <v>6.3658286190736602E-2</v>
      </c>
      <c r="N698">
        <v>9.8945560434146895E-7</v>
      </c>
      <c r="O698">
        <v>6.0458293590036523E-2</v>
      </c>
      <c r="P698">
        <v>-6.3851279997119426E-3</v>
      </c>
      <c r="Q698">
        <v>35.042071921009942</v>
      </c>
      <c r="R698">
        <f>Table_nydc_frldevdb01_flc_fx_carry_view[[#This Row],[atmf]]/(Table_nydc_frldevdb01_flc_fx_carry_view[[#This Row],[atmf_cost_orig]]+1)</f>
        <v>32.112085523803977</v>
      </c>
      <c r="S698">
        <f>Table_nydc_frldevdb01_flc_fx_carry_view[[#This Row],[num_rate]]-Table_nydc_frldevdb01_flc_fx_carry_view[[#This Row],[asset_rate]]</f>
        <v>-6.6843421589748458E-2</v>
      </c>
      <c r="T6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0.19321492866239021</v>
      </c>
      <c r="U698" s="95">
        <f>Table_nydc_frldevdb01_flc_fx_carry_view[[#This Row],[atmf_cost_final]]/Table_nydc_frldevdb01_flc_fx_carry_view[[#This Row],[atmf_cost_orig]]</f>
        <v>1.5543233466524772E-5</v>
      </c>
    </row>
    <row r="699" spans="1:21" x14ac:dyDescent="0.25">
      <c r="A699" t="s">
        <v>107</v>
      </c>
      <c r="B699" t="s">
        <v>105</v>
      </c>
      <c r="C699" t="s">
        <v>6</v>
      </c>
      <c r="D699" t="s">
        <v>8</v>
      </c>
      <c r="E699">
        <v>35.8682890885174</v>
      </c>
      <c r="F699">
        <v>33.569980969554202</v>
      </c>
      <c r="G699">
        <v>0.177933584803492</v>
      </c>
      <c r="H699">
        <v>0.19147125222568501</v>
      </c>
      <c r="I699">
        <v>0.20157907541556599</v>
      </c>
      <c r="J699">
        <v>0.215272773405876</v>
      </c>
      <c r="K699">
        <v>0.105958784617204</v>
      </c>
      <c r="L699">
        <v>4.8717104850120797E-2</v>
      </c>
      <c r="M699">
        <v>7.1800133517845796E-2</v>
      </c>
      <c r="N699">
        <v>2.17857106776214E-2</v>
      </c>
      <c r="O699">
        <v>6.1361705810741629E-2</v>
      </c>
      <c r="P699">
        <v>-6.7351045058482439E-3</v>
      </c>
      <c r="Q699">
        <v>34.757241453541887</v>
      </c>
      <c r="R699">
        <f>Table_nydc_frldevdb01_flc_fx_carry_view[[#This Row],[atmf]]/(Table_nydc_frldevdb01_flc_fx_carry_view[[#This Row],[atmf_cost_orig]]+1)</f>
        <v>31.321120346730442</v>
      </c>
      <c r="S699">
        <f>Table_nydc_frldevdb01_flc_fx_carry_view[[#This Row],[num_rate]]-Table_nydc_frldevdb01_flc_fx_carry_view[[#This Row],[asset_rate]]</f>
        <v>-6.8096810316589873E-2</v>
      </c>
      <c r="T6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0.78842089209445998</v>
      </c>
      <c r="U699" s="95">
        <f>Table_nydc_frldevdb01_flc_fx_carry_view[[#This Row],[atmf_cost_final]]/Table_nydc_frldevdb01_flc_fx_carry_view[[#This Row],[atmf_cost_orig]]</f>
        <v>0.30342159004769259</v>
      </c>
    </row>
    <row r="700" spans="1:21" x14ac:dyDescent="0.25">
      <c r="A700" t="s">
        <v>107</v>
      </c>
      <c r="B700" t="s">
        <v>105</v>
      </c>
      <c r="C700" t="s">
        <v>67</v>
      </c>
      <c r="D700" t="s">
        <v>8</v>
      </c>
      <c r="E700">
        <v>35.8682890885174</v>
      </c>
      <c r="F700">
        <v>31.042615310450699</v>
      </c>
      <c r="G700">
        <v>0.18291092997990299</v>
      </c>
      <c r="H700">
        <v>0.20491027441057499</v>
      </c>
      <c r="I700">
        <v>0.17951211238769599</v>
      </c>
      <c r="J700">
        <v>0.20941263169441501</v>
      </c>
      <c r="K700">
        <v>0.18018895867042201</v>
      </c>
      <c r="L700">
        <v>0.12565218793646898</v>
      </c>
      <c r="M700">
        <v>0.10107874234508299</v>
      </c>
      <c r="N700">
        <v>6.0043900247242502E-2</v>
      </c>
      <c r="O700">
        <v>6.9421621971629599E-2</v>
      </c>
      <c r="P700">
        <v>-7.2575643889795094E-3</v>
      </c>
      <c r="Q700">
        <v>33.709370937508055</v>
      </c>
      <c r="R700">
        <f>Table_nydc_frldevdb01_flc_fx_carry_view[[#This Row],[atmf]]/(Table_nydc_frldevdb01_flc_fx_carry_view[[#This Row],[atmf_cost_orig]]+1)</f>
        <v>28.192911293824441</v>
      </c>
      <c r="S700">
        <f>Table_nydc_frldevdb01_flc_fx_carry_view[[#This Row],[num_rate]]-Table_nydc_frldevdb01_flc_fx_carry_view[[#This Row],[asset_rate]]</f>
        <v>-7.6679186360609108E-2</v>
      </c>
      <c r="T7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0.82932762336805965</v>
      </c>
      <c r="U700" s="95">
        <f>Table_nydc_frldevdb01_flc_fx_carry_view[[#This Row],[atmf_cost_final]]/Table_nydc_frldevdb01_flc_fx_carry_view[[#This Row],[atmf_cost_orig]]</f>
        <v>0.59403093918850447</v>
      </c>
    </row>
    <row r="701" spans="1:21" x14ac:dyDescent="0.25">
      <c r="A701" t="s">
        <v>107</v>
      </c>
      <c r="B701" t="s">
        <v>106</v>
      </c>
      <c r="C701" t="s">
        <v>8</v>
      </c>
      <c r="D701" t="s">
        <v>8</v>
      </c>
      <c r="E701">
        <v>7.8270724444655801</v>
      </c>
      <c r="F701">
        <v>8.0807599091115794</v>
      </c>
      <c r="G701">
        <v>7.4377483869699806E-2</v>
      </c>
      <c r="H701">
        <v>7.5636638823833702E-2</v>
      </c>
      <c r="I701">
        <v>9.9162844945983403E-2</v>
      </c>
      <c r="J701">
        <v>0.101947460171045</v>
      </c>
      <c r="K701">
        <v>1.2718445179038201E-2</v>
      </c>
      <c r="L701">
        <v>5.0728017875682303E-3</v>
      </c>
      <c r="M701">
        <v>2.63014572751081E-2</v>
      </c>
      <c r="N701">
        <v>3.2448187354685097E-2</v>
      </c>
      <c r="O701">
        <v>-8.0882239820774526E-3</v>
      </c>
      <c r="P701">
        <v>3.5168319540584525E-2</v>
      </c>
      <c r="Q701">
        <v>7.9724697559805451</v>
      </c>
      <c r="R701">
        <f>Table_nydc_frldevdb01_flc_fx_carry_view[[#This Row],[atmf]]/(Table_nydc_frldevdb01_flc_fx_carry_view[[#This Row],[atmf_cost_orig]]+1)</f>
        <v>7.8736708905846058</v>
      </c>
      <c r="S701">
        <f>Table_nydc_frldevdb01_flc_fx_carry_view[[#This Row],[num_rate]]-Table_nydc_frldevdb01_flc_fx_carry_view[[#This Row],[asset_rate]]</f>
        <v>4.3256543522661978E-2</v>
      </c>
      <c r="T7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2.0154134718791603</v>
      </c>
      <c r="U701" s="95">
        <f>Table_nydc_frldevdb01_flc_fx_carry_view[[#This Row],[atmf_cost_final]]/Table_nydc_frldevdb01_flc_fx_carry_view[[#This Row],[atmf_cost_orig]]</f>
        <v>1.233703023193103</v>
      </c>
    </row>
    <row r="702" spans="1:21" x14ac:dyDescent="0.25">
      <c r="A702" t="s">
        <v>107</v>
      </c>
      <c r="B702" t="s">
        <v>106</v>
      </c>
      <c r="C702" t="s">
        <v>6</v>
      </c>
      <c r="D702" t="s">
        <v>8</v>
      </c>
      <c r="E702">
        <v>7.8270724444655801</v>
      </c>
      <c r="F702">
        <v>8.1760258453786605</v>
      </c>
      <c r="G702">
        <v>7.5981893926033994E-2</v>
      </c>
      <c r="H702">
        <v>7.7544476012034805E-2</v>
      </c>
      <c r="I702">
        <v>7.0763221050869005E-2</v>
      </c>
      <c r="J702">
        <v>7.7887031458856296E-2</v>
      </c>
      <c r="K702">
        <v>1.3356246211331999E-2</v>
      </c>
      <c r="L702">
        <v>9.6520384757808105E-3</v>
      </c>
      <c r="M702">
        <v>3.14035302677289E-2</v>
      </c>
      <c r="N702">
        <v>3.8464421933224704E-2</v>
      </c>
      <c r="O702">
        <v>-8.270360359097572E-3</v>
      </c>
      <c r="P702">
        <v>3.5857771391196502E-2</v>
      </c>
      <c r="Q702">
        <v>8.0310865452156452</v>
      </c>
      <c r="R702">
        <f>Table_nydc_frldevdb01_flc_fx_carry_view[[#This Row],[atmf]]/(Table_nydc_frldevdb01_flc_fx_carry_view[[#This Row],[atmf_cost_orig]]+1)</f>
        <v>7.9270873188269482</v>
      </c>
      <c r="S702">
        <f>Table_nydc_frldevdb01_flc_fx_carry_view[[#This Row],[num_rate]]-Table_nydc_frldevdb01_flc_fx_carry_view[[#This Row],[asset_rate]]</f>
        <v>4.4128131750294078E-2</v>
      </c>
      <c r="T7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1.5964941521065756</v>
      </c>
      <c r="U702" s="95">
        <f>Table_nydc_frldevdb01_flc_fx_carry_view[[#This Row],[atmf_cost_final]]/Table_nydc_frldevdb01_flc_fx_carry_view[[#This Row],[atmf_cost_orig]]</f>
        <v>1.2248438823692305</v>
      </c>
    </row>
    <row r="703" spans="1:21" x14ac:dyDescent="0.25">
      <c r="A703" t="s">
        <v>107</v>
      </c>
      <c r="B703" t="s">
        <v>106</v>
      </c>
      <c r="C703" t="s">
        <v>67</v>
      </c>
      <c r="D703" t="s">
        <v>8</v>
      </c>
      <c r="E703">
        <v>7.8270724444655801</v>
      </c>
      <c r="F703">
        <v>8.54550853055974</v>
      </c>
      <c r="G703">
        <v>8.6944555672694102E-2</v>
      </c>
      <c r="H703">
        <v>8.7878032168892103E-2</v>
      </c>
      <c r="I703">
        <v>7.9416895026379997E-2</v>
      </c>
      <c r="J703">
        <v>8.4020047839329898E-2</v>
      </c>
      <c r="K703">
        <v>1.67283675168651E-2</v>
      </c>
      <c r="L703">
        <v>1.4423543921950001E-2</v>
      </c>
      <c r="M703">
        <v>5.0429439782740303E-2</v>
      </c>
      <c r="N703">
        <v>5.80530426606716E-2</v>
      </c>
      <c r="O703">
        <v>-7.6866912929716867E-3</v>
      </c>
      <c r="P703">
        <v>3.7588722021293756E-2</v>
      </c>
      <c r="Q703">
        <v>8.266904968791378</v>
      </c>
      <c r="R703">
        <f>Table_nydc_frldevdb01_flc_fx_carry_view[[#This Row],[atmf]]/(Table_nydc_frldevdb01_flc_fx_carry_view[[#This Row],[atmf_cost_orig]]+1)</f>
        <v>8.1352523138795529</v>
      </c>
      <c r="S703">
        <f>Table_nydc_frldevdb01_flc_fx_carry_view[[#This Row],[num_rate]]-Table_nydc_frldevdb01_flc_fx_carry_view[[#This Row],[asset_rate]]</f>
        <v>4.5275413314265441E-2</v>
      </c>
      <c r="T7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1.2946026878468093</v>
      </c>
      <c r="U703" s="95">
        <f>Table_nydc_frldevdb01_flc_fx_carry_view[[#This Row],[atmf_cost_final]]/Table_nydc_frldevdb01_flc_fx_carry_view[[#This Row],[atmf_cost_orig]]</f>
        <v>1.1511736579025118</v>
      </c>
    </row>
    <row r="704" spans="1:21" x14ac:dyDescent="0.25">
      <c r="A704" t="s">
        <v>107</v>
      </c>
      <c r="B704" t="s">
        <v>5</v>
      </c>
      <c r="C704" t="s">
        <v>6</v>
      </c>
      <c r="D704" t="s">
        <v>6</v>
      </c>
      <c r="E704">
        <v>3.5676352187037601</v>
      </c>
      <c r="F704">
        <v>3.9326898017543099</v>
      </c>
      <c r="G704">
        <v>0.11814775504962299</v>
      </c>
      <c r="H704">
        <v>0.130263502837767</v>
      </c>
      <c r="I704">
        <v>0.112199361972786</v>
      </c>
      <c r="J704">
        <v>0.142875393518518</v>
      </c>
      <c r="K704">
        <v>1.27588888448409E-2</v>
      </c>
      <c r="L704">
        <v>2.3427471047115398E-3</v>
      </c>
      <c r="M704">
        <v>5.12133609886248E-2</v>
      </c>
      <c r="N704">
        <v>0.10231737172264799</v>
      </c>
      <c r="O704">
        <v>1.3967451884815407E-2</v>
      </c>
      <c r="P704">
        <v>0.11809557538470661</v>
      </c>
      <c r="Q704">
        <v>3.7870603933513531</v>
      </c>
      <c r="R704">
        <f>Table_nydc_frldevdb01_flc_fx_carry_view[[#This Row],[atmf]]/(Table_nydc_frldevdb01_flc_fx_carry_view[[#This Row],[atmf_cost_orig]]+1)</f>
        <v>3.7410957163403729</v>
      </c>
      <c r="S704">
        <f>Table_nydc_frldevdb01_flc_fx_carry_view[[#This Row],[num_rate]]-Table_nydc_frldevdb01_flc_fx_carry_view[[#This Row],[asset_rate]]</f>
        <v>0.1041281234998912</v>
      </c>
      <c r="T7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2.5998178896884738</v>
      </c>
      <c r="U704" s="95">
        <f>Table_nydc_frldevdb01_flc_fx_carry_view[[#This Row],[atmf_cost_final]]/Table_nydc_frldevdb01_flc_fx_carry_view[[#This Row],[atmf_cost_orig]]</f>
        <v>1.997864810032173</v>
      </c>
    </row>
    <row r="705" spans="1:21" x14ac:dyDescent="0.25">
      <c r="A705" t="s">
        <v>107</v>
      </c>
      <c r="B705" t="s">
        <v>5</v>
      </c>
      <c r="C705" t="s">
        <v>67</v>
      </c>
      <c r="D705" t="s">
        <v>6</v>
      </c>
      <c r="E705">
        <v>3.5676352187037601</v>
      </c>
      <c r="F705">
        <v>4.29915423117163</v>
      </c>
      <c r="G705">
        <v>0.12944101538417299</v>
      </c>
      <c r="H705">
        <v>0.14327214016342699</v>
      </c>
      <c r="I705">
        <v>0.11814775504962299</v>
      </c>
      <c r="J705">
        <v>0.151519831744959</v>
      </c>
      <c r="K705">
        <v>1.29646022903275E-2</v>
      </c>
      <c r="L705">
        <v>1.27588888448409E-2</v>
      </c>
      <c r="M705">
        <v>7.827678790954129E-2</v>
      </c>
      <c r="N705">
        <v>0.118725321207272</v>
      </c>
      <c r="O705">
        <v>1.5371879024778212E-2</v>
      </c>
      <c r="P705">
        <v>0.12095652808125967</v>
      </c>
      <c r="Q705">
        <v>4.035581578063657</v>
      </c>
      <c r="R705">
        <f>Table_nydc_frldevdb01_flc_fx_carry_view[[#This Row],[atmf]]/(Table_nydc_frldevdb01_flc_fx_carry_view[[#This Row],[atmf_cost_orig]]+1)</f>
        <v>3.9870599825360369</v>
      </c>
      <c r="S705">
        <f>Table_nydc_frldevdb01_flc_fx_carry_view[[#This Row],[num_rate]]-Table_nydc_frldevdb01_flc_fx_carry_view[[#This Row],[asset_rate]]</f>
        <v>0.10558464905648146</v>
      </c>
      <c r="T7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1.6224603626073952</v>
      </c>
      <c r="U705" s="95">
        <f>Table_nydc_frldevdb01_flc_fx_carry_view[[#This Row],[atmf_cost_final]]/Table_nydc_frldevdb01_flc_fx_carry_view[[#This Row],[atmf_cost_orig]]</f>
        <v>1.5167372650047175</v>
      </c>
    </row>
    <row r="706" spans="1:21" x14ac:dyDescent="0.25">
      <c r="A706" t="s">
        <v>107</v>
      </c>
      <c r="B706" t="s">
        <v>4</v>
      </c>
      <c r="C706" t="s">
        <v>6</v>
      </c>
      <c r="D706" t="s">
        <v>6</v>
      </c>
      <c r="E706">
        <v>4.2055433069271002</v>
      </c>
      <c r="F706">
        <v>4.7390911945442102</v>
      </c>
      <c r="G706">
        <v>0.122385093478881</v>
      </c>
      <c r="H706">
        <v>0.13059966571384399</v>
      </c>
      <c r="I706">
        <v>0.105927950268128</v>
      </c>
      <c r="J706">
        <v>0.130067569444444</v>
      </c>
      <c r="K706">
        <v>1.01265168550181E-2</v>
      </c>
      <c r="L706">
        <v>2.2121806133636201E-3</v>
      </c>
      <c r="M706">
        <v>5.25049075006025E-2</v>
      </c>
      <c r="N706">
        <v>0.126881478705171</v>
      </c>
      <c r="O706">
        <v>-8.2813719097305505E-3</v>
      </c>
      <c r="P706">
        <v>0.11809557538470661</v>
      </c>
      <c r="Q706">
        <v>4.5464211816681193</v>
      </c>
      <c r="R706">
        <f>Table_nydc_frldevdb01_flc_fx_carry_view[[#This Row],[atmf]]/(Table_nydc_frldevdb01_flc_fx_carry_view[[#This Row],[atmf_cost_orig]]+1)</f>
        <v>4.5026784775742215</v>
      </c>
      <c r="S706">
        <f>Table_nydc_frldevdb01_flc_fx_carry_view[[#This Row],[num_rate]]-Table_nydc_frldevdb01_flc_fx_carry_view[[#This Row],[asset_rate]]</f>
        <v>0.12637694729443716</v>
      </c>
      <c r="T7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2.9418129426960022</v>
      </c>
      <c r="U706" s="95">
        <f>Table_nydc_frldevdb01_flc_fx_carry_view[[#This Row],[atmf_cost_final]]/Table_nydc_frldevdb01_flc_fx_carry_view[[#This Row],[atmf_cost_orig]]</f>
        <v>2.4165641793334274</v>
      </c>
    </row>
    <row r="707" spans="1:21" x14ac:dyDescent="0.25">
      <c r="A707" t="s">
        <v>107</v>
      </c>
      <c r="B707" t="s">
        <v>4</v>
      </c>
      <c r="C707" t="s">
        <v>67</v>
      </c>
      <c r="D707" t="s">
        <v>6</v>
      </c>
      <c r="E707">
        <v>4.2055433069271002</v>
      </c>
      <c r="F707">
        <v>5.3001550185605497</v>
      </c>
      <c r="G707">
        <v>0.133387519963758</v>
      </c>
      <c r="H707">
        <v>0.14379178594335401</v>
      </c>
      <c r="I707">
        <v>0.122385093478881</v>
      </c>
      <c r="J707">
        <v>0.155518572185917</v>
      </c>
      <c r="K707">
        <v>9.0420407200682406E-3</v>
      </c>
      <c r="L707">
        <v>1.01265168550181E-2</v>
      </c>
      <c r="M707">
        <v>8.2257194737957187E-2</v>
      </c>
      <c r="N707">
        <v>0.14227816244200001</v>
      </c>
      <c r="O707">
        <v>-7.6892392225241246E-3</v>
      </c>
      <c r="P707">
        <v>0.12095652808125967</v>
      </c>
      <c r="Q707">
        <v>4.9385763877055764</v>
      </c>
      <c r="R707">
        <f>Table_nydc_frldevdb01_flc_fx_carry_view[[#This Row],[atmf]]/(Table_nydc_frldevdb01_flc_fx_carry_view[[#This Row],[atmf_cost_orig]]+1)</f>
        <v>4.8973155774158252</v>
      </c>
      <c r="S707">
        <f>Table_nydc_frldevdb01_flc_fx_carry_view[[#This Row],[num_rate]]-Table_nydc_frldevdb01_flc_fx_carry_view[[#This Row],[asset_rate]]</f>
        <v>0.1286457673037838</v>
      </c>
      <c r="T7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1.8049766794821296</v>
      </c>
      <c r="U707" s="95">
        <f>Table_nydc_frldevdb01_flc_fx_carry_view[[#This Row],[atmf_cost_final]]/Table_nydc_frldevdb01_flc_fx_carry_view[[#This Row],[atmf_cost_orig]]</f>
        <v>1.729674381617909</v>
      </c>
    </row>
    <row r="708" spans="1:21" x14ac:dyDescent="0.25">
      <c r="A708" t="s">
        <v>107</v>
      </c>
      <c r="B708" t="s">
        <v>17</v>
      </c>
      <c r="C708" t="s">
        <v>6</v>
      </c>
      <c r="D708" t="s">
        <v>6</v>
      </c>
      <c r="E708">
        <v>1.1774365586895901</v>
      </c>
      <c r="F708">
        <v>1.2038706356089399</v>
      </c>
      <c r="G708">
        <v>7.6274944873693407E-2</v>
      </c>
      <c r="H708">
        <v>7.6039546519346995E-2</v>
      </c>
      <c r="I708">
        <v>7.9047469878060397E-2</v>
      </c>
      <c r="J708">
        <v>8.5119416728816996E-2</v>
      </c>
      <c r="K708">
        <v>2.0546447092026601E-2</v>
      </c>
      <c r="L708">
        <v>1.6508143432646301E-3</v>
      </c>
      <c r="M708">
        <v>3.0584493133036701E-2</v>
      </c>
      <c r="N708">
        <v>2.24529585334108E-2</v>
      </c>
      <c r="O708">
        <v>-8.2813719097305505E-3</v>
      </c>
      <c r="P708">
        <v>1.3967451884815407E-2</v>
      </c>
      <c r="Q708">
        <v>1.1919062260354296</v>
      </c>
      <c r="R708">
        <f>Table_nydc_frldevdb01_flc_fx_carry_view[[#This Row],[atmf]]/(Table_nydc_frldevdb01_flc_fx_carry_view[[#This Row],[atmf_cost_orig]]+1)</f>
        <v>1.1681435570111318</v>
      </c>
      <c r="S708">
        <f>Table_nydc_frldevdb01_flc_fx_carry_view[[#This Row],[num_rate]]-Table_nydc_frldevdb01_flc_fx_carry_view[[#This Row],[asset_rate]]</f>
        <v>2.2248823794545958E-2</v>
      </c>
      <c r="T7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2.0723300237077722</v>
      </c>
      <c r="U708" s="95">
        <f>Table_nydc_frldevdb01_flc_fx_carry_view[[#This Row],[atmf_cost_final]]/Table_nydc_frldevdb01_flc_fx_carry_view[[#This Row],[atmf_cost_orig]]</f>
        <v>0.73412884221244801</v>
      </c>
    </row>
    <row r="709" spans="1:21" x14ac:dyDescent="0.25">
      <c r="A709" t="s">
        <v>107</v>
      </c>
      <c r="B709" t="s">
        <v>17</v>
      </c>
      <c r="C709" t="s">
        <v>67</v>
      </c>
      <c r="D709" t="s">
        <v>6</v>
      </c>
      <c r="E709">
        <v>1.1774365586895901</v>
      </c>
      <c r="F709">
        <v>1.2325394520397599</v>
      </c>
      <c r="G709">
        <v>8.2290420804948805E-2</v>
      </c>
      <c r="H709">
        <v>8.1021953744591105E-2</v>
      </c>
      <c r="I709">
        <v>7.6274944873693407E-2</v>
      </c>
      <c r="J709">
        <v>7.6604631434055701E-2</v>
      </c>
      <c r="K709">
        <v>2.6880227434936E-2</v>
      </c>
      <c r="L709">
        <v>2.0546447092026601E-2</v>
      </c>
      <c r="M709">
        <v>4.6403717847741797E-2</v>
      </c>
      <c r="N709">
        <v>4.4645293951552797E-2</v>
      </c>
      <c r="O709">
        <v>-7.6892392225241246E-3</v>
      </c>
      <c r="P709">
        <v>1.5371879024778212E-2</v>
      </c>
      <c r="Q709">
        <v>1.208936786283074</v>
      </c>
      <c r="R709">
        <f>Table_nydc_frldevdb01_flc_fx_carry_view[[#This Row],[atmf]]/(Table_nydc_frldevdb01_flc_fx_carry_view[[#This Row],[atmf_cost_orig]]+1)</f>
        <v>1.1778813769649679</v>
      </c>
      <c r="S709">
        <f>Table_nydc_frldevdb01_flc_fx_carry_view[[#This Row],[num_rate]]-Table_nydc_frldevdb01_flc_fx_carry_view[[#This Row],[asset_rate]]</f>
        <v>2.3061118247302337E-2</v>
      </c>
      <c r="T7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1.2343513557247603</v>
      </c>
      <c r="U709" s="95">
        <f>Table_nydc_frldevdb01_flc_fx_carry_view[[#This Row],[atmf_cost_final]]/Table_nydc_frldevdb01_flc_fx_carry_view[[#This Row],[atmf_cost_orig]]</f>
        <v>0.96210596956996686</v>
      </c>
    </row>
    <row r="710" spans="1:21" x14ac:dyDescent="0.25">
      <c r="A710" t="s">
        <v>107</v>
      </c>
      <c r="B710" t="s">
        <v>21</v>
      </c>
      <c r="C710" t="s">
        <v>6</v>
      </c>
      <c r="D710" t="s">
        <v>6</v>
      </c>
      <c r="E710">
        <v>1.3274731401225699</v>
      </c>
      <c r="F710">
        <v>1.34230343451217</v>
      </c>
      <c r="G710">
        <v>8.7997448001570097E-2</v>
      </c>
      <c r="H710">
        <v>8.69946524433928E-2</v>
      </c>
      <c r="I710">
        <v>9.2749233603982906E-2</v>
      </c>
      <c r="J710">
        <v>9.8875964876108002E-2</v>
      </c>
      <c r="K710">
        <v>2.9571817215198897E-2</v>
      </c>
      <c r="L710">
        <v>1.93675439698317E-3</v>
      </c>
      <c r="M710">
        <v>3.45986175151402E-2</v>
      </c>
      <c r="N710">
        <v>1.12014137166198E-2</v>
      </c>
      <c r="O710">
        <v>2.7035440444198588E-3</v>
      </c>
      <c r="P710">
        <v>1.3967451884815407E-2</v>
      </c>
      <c r="Q710">
        <v>1.335589691848587</v>
      </c>
      <c r="R710">
        <f>Table_nydc_frldevdb01_flc_fx_carry_view[[#This Row],[atmf]]/(Table_nydc_frldevdb01_flc_fx_carry_view[[#This Row],[atmf_cost_orig]]+1)</f>
        <v>1.2974146802322852</v>
      </c>
      <c r="S710">
        <f>Table_nydc_frldevdb01_flc_fx_carry_view[[#This Row],[num_rate]]-Table_nydc_frldevdb01_flc_fx_carry_view[[#This Row],[asset_rate]]</f>
        <v>1.1263907840395548E-2</v>
      </c>
      <c r="T7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1.8430529893429055</v>
      </c>
      <c r="U710" s="95">
        <f>Table_nydc_frldevdb01_flc_fx_carry_view[[#This Row],[atmf_cost_final]]/Table_nydc_frldevdb01_flc_fx_carry_view[[#This Row],[atmf_cost_orig]]</f>
        <v>0.32375321677862162</v>
      </c>
    </row>
    <row r="711" spans="1:21" x14ac:dyDescent="0.25">
      <c r="A711" t="s">
        <v>107</v>
      </c>
      <c r="B711" t="s">
        <v>21</v>
      </c>
      <c r="C711" t="s">
        <v>67</v>
      </c>
      <c r="D711" t="s">
        <v>6</v>
      </c>
      <c r="E711">
        <v>1.3274731401225699</v>
      </c>
      <c r="F711">
        <v>1.35605689253204</v>
      </c>
      <c r="G711">
        <v>9.2998331169142204E-2</v>
      </c>
      <c r="H711">
        <v>9.1500404719552494E-2</v>
      </c>
      <c r="I711">
        <v>8.7997448001570097E-2</v>
      </c>
      <c r="J711">
        <v>8.6221612506365605E-2</v>
      </c>
      <c r="K711">
        <v>4.1642028895865102E-2</v>
      </c>
      <c r="L711">
        <v>2.9571817215198897E-2</v>
      </c>
      <c r="M711">
        <v>5.1127036590490699E-2</v>
      </c>
      <c r="N711">
        <v>3.9816369930533196E-2</v>
      </c>
      <c r="O711">
        <v>4.4677199261344835E-3</v>
      </c>
      <c r="P711">
        <v>1.5371879024778212E-2</v>
      </c>
      <c r="Q711">
        <v>1.3433155343523975</v>
      </c>
      <c r="R711">
        <f>Table_nydc_frldevdb01_flc_fx_carry_view[[#This Row],[atmf]]/(Table_nydc_frldevdb01_flc_fx_carry_view[[#This Row],[atmf_cost_orig]]+1)</f>
        <v>1.2900980046433217</v>
      </c>
      <c r="S711">
        <f>Table_nydc_frldevdb01_flc_fx_carry_view[[#This Row],[num_rate]]-Table_nydc_frldevdb01_flc_fx_carry_view[[#This Row],[asset_rate]]</f>
        <v>1.0904159098643729E-2</v>
      </c>
      <c r="T7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1.080078482291488</v>
      </c>
      <c r="U711" s="95">
        <f>Table_nydc_frldevdb01_flc_fx_carry_view[[#This Row],[atmf_cost_final]]/Table_nydc_frldevdb01_flc_fx_carry_view[[#This Row],[atmf_cost_orig]]</f>
        <v>0.77877327898833837</v>
      </c>
    </row>
    <row r="712" spans="1:21" x14ac:dyDescent="0.25">
      <c r="A712" t="s">
        <v>107</v>
      </c>
      <c r="B712" t="s">
        <v>20</v>
      </c>
      <c r="C712" t="s">
        <v>6</v>
      </c>
      <c r="D712" t="s">
        <v>6</v>
      </c>
      <c r="E712">
        <v>3.1362282407236899</v>
      </c>
      <c r="F712">
        <v>3.2822969999999998</v>
      </c>
      <c r="G712">
        <v>0.12347899468592401</v>
      </c>
      <c r="H712">
        <v>0.13141595262668801</v>
      </c>
      <c r="I712">
        <v>0.11502246843897899</v>
      </c>
      <c r="J712">
        <v>0.148425370114422</v>
      </c>
      <c r="K712">
        <v>2.87058708861328E-2</v>
      </c>
      <c r="L712">
        <v>2.4013844946896203E-3</v>
      </c>
      <c r="M712">
        <v>5.1656960849768806E-2</v>
      </c>
      <c r="N712">
        <v>4.6565655420594203E-2</v>
      </c>
      <c r="O712">
        <v>1.3967451884815407E-2</v>
      </c>
      <c r="P712">
        <v>6.1361705810741629E-2</v>
      </c>
      <c r="Q712">
        <v>3.2086548733397207</v>
      </c>
      <c r="R712">
        <f>Table_nydc_frldevdb01_flc_fx_carry_view[[#This Row],[atmf]]/(Table_nydc_frldevdb01_flc_fx_carry_view[[#This Row],[atmf_cost_orig]]+1)</f>
        <v>3.1210719105094977</v>
      </c>
      <c r="S712">
        <f>Table_nydc_frldevdb01_flc_fx_carry_view[[#This Row],[num_rate]]-Table_nydc_frldevdb01_flc_fx_carry_view[[#This Row],[asset_rate]]</f>
        <v>4.7394253925926222E-2</v>
      </c>
      <c r="T7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1.9242777138636555</v>
      </c>
      <c r="U712" s="95">
        <f>Table_nydc_frldevdb01_flc_fx_carry_view[[#This Row],[atmf_cost_final]]/Table_nydc_frldevdb01_flc_fx_carry_view[[#This Row],[atmf_cost_orig]]</f>
        <v>0.90144008967191513</v>
      </c>
    </row>
    <row r="713" spans="1:21" x14ac:dyDescent="0.25">
      <c r="A713" t="s">
        <v>107</v>
      </c>
      <c r="B713" t="s">
        <v>20</v>
      </c>
      <c r="C713" t="s">
        <v>67</v>
      </c>
      <c r="D713" t="s">
        <v>6</v>
      </c>
      <c r="E713">
        <v>3.1362282407236899</v>
      </c>
      <c r="F713">
        <v>3.4645686839206</v>
      </c>
      <c r="G713">
        <v>0.130213913531667</v>
      </c>
      <c r="H713">
        <v>0.14249259121053701</v>
      </c>
      <c r="I713">
        <v>0.12347899468592401</v>
      </c>
      <c r="J713">
        <v>0.141623414043136</v>
      </c>
      <c r="K713">
        <v>3.1461616493318502E-2</v>
      </c>
      <c r="L713">
        <v>2.87058708861328E-2</v>
      </c>
      <c r="M713">
        <v>7.7848694689101397E-2</v>
      </c>
      <c r="N713">
        <v>8.8693452986143603E-2</v>
      </c>
      <c r="O713">
        <v>1.5371879024778212E-2</v>
      </c>
      <c r="P713">
        <v>6.9421621971629599E-2</v>
      </c>
      <c r="Q713">
        <v>3.310981907282657</v>
      </c>
      <c r="R713">
        <f>Table_nydc_frldevdb01_flc_fx_carry_view[[#This Row],[atmf]]/(Table_nydc_frldevdb01_flc_fx_carry_view[[#This Row],[atmf_cost_orig]]+1)</f>
        <v>3.214336762656592</v>
      </c>
      <c r="S713">
        <f>Table_nydc_frldevdb01_flc_fx_carry_view[[#This Row],[num_rate]]-Table_nydc_frldevdb01_flc_fx_carry_view[[#This Row],[asset_rate]]</f>
        <v>5.4049742946851387E-2</v>
      </c>
      <c r="T7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1.2931959595908402</v>
      </c>
      <c r="U713" s="95">
        <f>Table_nydc_frldevdb01_flc_fx_carry_view[[#This Row],[atmf_cost_final]]/Table_nydc_frldevdb01_flc_fx_carry_view[[#This Row],[atmf_cost_orig]]</f>
        <v>1.1393055893917312</v>
      </c>
    </row>
    <row r="714" spans="1:21" x14ac:dyDescent="0.25">
      <c r="A714" t="s">
        <v>107</v>
      </c>
      <c r="B714" t="s">
        <v>7</v>
      </c>
      <c r="C714" t="s">
        <v>6</v>
      </c>
      <c r="D714" t="s">
        <v>6</v>
      </c>
      <c r="E714">
        <v>65.078523007433105</v>
      </c>
      <c r="F714">
        <v>67.683613607885306</v>
      </c>
      <c r="G714">
        <v>6.5461540204849497E-2</v>
      </c>
      <c r="H714">
        <v>7.0637915157692605E-2</v>
      </c>
      <c r="I714">
        <v>6.5239737111996807E-2</v>
      </c>
      <c r="J714">
        <v>8.9178773148148094E-2</v>
      </c>
      <c r="K714">
        <v>1.06802208412623E-2</v>
      </c>
      <c r="L714">
        <v>1.3620895422018699E-3</v>
      </c>
      <c r="M714">
        <v>2.7781735109673002E-2</v>
      </c>
      <c r="N714">
        <v>4.0023510437076699E-2</v>
      </c>
      <c r="O714">
        <v>1.3967451884815407E-2</v>
      </c>
      <c r="P714">
        <v>5.6010916430749846E-2</v>
      </c>
      <c r="Q714">
        <v>66.545583364477963</v>
      </c>
      <c r="R714">
        <f>Table_nydc_frldevdb01_flc_fx_carry_view[[#This Row],[atmf]]/(Table_nydc_frldevdb01_flc_fx_carry_view[[#This Row],[atmf_cost_orig]]+1)</f>
        <v>65.854073190610748</v>
      </c>
      <c r="S714">
        <f>Table_nydc_frldevdb01_flc_fx_carry_view[[#This Row],[num_rate]]-Table_nydc_frldevdb01_flc_fx_carry_view[[#This Row],[asset_rate]]</f>
        <v>4.2043464545934439E-2</v>
      </c>
      <c r="T7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2.2607016132067792</v>
      </c>
      <c r="U714" s="95">
        <f>Table_nydc_frldevdb01_flc_fx_carry_view[[#This Row],[atmf_cost_final]]/Table_nydc_frldevdb01_flc_fx_carry_view[[#This Row],[atmf_cost_orig]]</f>
        <v>1.4406411363105027</v>
      </c>
    </row>
    <row r="715" spans="1:21" x14ac:dyDescent="0.25">
      <c r="A715" t="s">
        <v>107</v>
      </c>
      <c r="B715" t="s">
        <v>7</v>
      </c>
      <c r="C715" t="s">
        <v>67</v>
      </c>
      <c r="D715" t="s">
        <v>6</v>
      </c>
      <c r="E715">
        <v>65.078523007433105</v>
      </c>
      <c r="F715">
        <v>70.522488040410295</v>
      </c>
      <c r="G715">
        <v>7.3744244842317896E-2</v>
      </c>
      <c r="H715">
        <v>7.6477418472831002E-2</v>
      </c>
      <c r="I715">
        <v>6.5461540204849497E-2</v>
      </c>
      <c r="J715">
        <v>7.8863381881394606E-2</v>
      </c>
      <c r="K715">
        <v>1.2294617938300599E-2</v>
      </c>
      <c r="L715">
        <v>1.06802208412623E-2</v>
      </c>
      <c r="M715">
        <v>4.1830660139645696E-2</v>
      </c>
      <c r="N715">
        <v>5.6544940822343299E-2</v>
      </c>
      <c r="O715">
        <v>1.5371879024778212E-2</v>
      </c>
      <c r="P715">
        <v>5.9155744071506922E-2</v>
      </c>
      <c r="Q715">
        <v>68.499290116759511</v>
      </c>
      <c r="R715">
        <f>Table_nydc_frldevdb01_flc_fx_carry_view[[#This Row],[atmf]]/(Table_nydc_frldevdb01_flc_fx_carry_view[[#This Row],[atmf_cost_orig]]+1)</f>
        <v>67.690931682657094</v>
      </c>
      <c r="S715">
        <f>Table_nydc_frldevdb01_flc_fx_carry_view[[#This Row],[num_rate]]-Table_nydc_frldevdb01_flc_fx_carry_view[[#This Row],[asset_rate]]</f>
        <v>4.3783865046728709E-2</v>
      </c>
      <c r="T7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1.5528390590866734</v>
      </c>
      <c r="U715" s="95">
        <f>Table_nydc_frldevdb01_flc_fx_carry_view[[#This Row],[atmf_cost_final]]/Table_nydc_frldevdb01_flc_fx_carry_view[[#This Row],[atmf_cost_orig]]</f>
        <v>1.3517582709327578</v>
      </c>
    </row>
    <row r="716" spans="1:21" x14ac:dyDescent="0.25">
      <c r="A716" t="s">
        <v>107</v>
      </c>
      <c r="B716" t="s">
        <v>19</v>
      </c>
      <c r="C716" t="s">
        <v>6</v>
      </c>
      <c r="D716" t="s">
        <v>6</v>
      </c>
      <c r="E716">
        <v>13.5869406369495</v>
      </c>
      <c r="F716">
        <v>14.359722376204401</v>
      </c>
      <c r="G716">
        <v>0.16171132099239399</v>
      </c>
      <c r="H716">
        <v>0.16834450137674101</v>
      </c>
      <c r="I716">
        <v>0.151962427436727</v>
      </c>
      <c r="J716">
        <v>0.178858101726798</v>
      </c>
      <c r="K716">
        <v>3.8876153519255593E-2</v>
      </c>
      <c r="L716">
        <v>3.1726980718577401E-3</v>
      </c>
      <c r="M716">
        <v>6.6145168706432209E-2</v>
      </c>
      <c r="N716">
        <v>5.6867640188835798E-2</v>
      </c>
      <c r="O716">
        <v>1.3967451884815407E-2</v>
      </c>
      <c r="P716">
        <v>7.1891498540077148E-2</v>
      </c>
      <c r="Q716">
        <v>13.978541320637364</v>
      </c>
      <c r="R716">
        <f>Table_nydc_frldevdb01_flc_fx_carry_view[[#This Row],[atmf]]/(Table_nydc_frldevdb01_flc_fx_carry_view[[#This Row],[atmf_cost_orig]]+1)</f>
        <v>13.468824694508758</v>
      </c>
      <c r="S716">
        <f>Table_nydc_frldevdb01_flc_fx_carry_view[[#This Row],[num_rate]]-Table_nydc_frldevdb01_flc_fx_carry_view[[#This Row],[asset_rate]]</f>
        <v>5.7924046655261741E-2</v>
      </c>
      <c r="T7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1.9690825557289786</v>
      </c>
      <c r="U716" s="95">
        <f>Table_nydc_frldevdb01_flc_fx_carry_view[[#This Row],[atmf_cost_final]]/Table_nydc_frldevdb01_flc_fx_carry_view[[#This Row],[atmf_cost_orig]]</f>
        <v>0.85973989183137078</v>
      </c>
    </row>
    <row r="717" spans="1:21" x14ac:dyDescent="0.25">
      <c r="A717" t="s">
        <v>107</v>
      </c>
      <c r="B717" t="s">
        <v>19</v>
      </c>
      <c r="C717" t="s">
        <v>67</v>
      </c>
      <c r="D717" t="s">
        <v>6</v>
      </c>
      <c r="E717">
        <v>13.5869406369495</v>
      </c>
      <c r="F717">
        <v>15.1262490110662</v>
      </c>
      <c r="G717">
        <v>0.165256060419607</v>
      </c>
      <c r="H717">
        <v>0.17512639366900601</v>
      </c>
      <c r="I717">
        <v>0.16171132099239399</v>
      </c>
      <c r="J717">
        <v>0.17727260285228999</v>
      </c>
      <c r="K717">
        <v>4.51099372404258E-2</v>
      </c>
      <c r="L717">
        <v>3.8876153519255593E-2</v>
      </c>
      <c r="M717">
        <v>9.5595217645059807E-2</v>
      </c>
      <c r="N717">
        <v>0.100867042694525</v>
      </c>
      <c r="O717">
        <v>1.5371879024778212E-2</v>
      </c>
      <c r="P717">
        <v>7.3904226829296427E-2</v>
      </c>
      <c r="Q717">
        <v>14.399296490132402</v>
      </c>
      <c r="R717">
        <f>Table_nydc_frldevdb01_flc_fx_carry_view[[#This Row],[atmf]]/(Table_nydc_frldevdb01_flc_fx_carry_view[[#This Row],[atmf_cost_orig]]+1)</f>
        <v>13.806421174034964</v>
      </c>
      <c r="S717">
        <f>Table_nydc_frldevdb01_flc_fx_carry_view[[#This Row],[num_rate]]-Table_nydc_frldevdb01_flc_fx_carry_view[[#This Row],[asset_rate]]</f>
        <v>5.8532347804518214E-2</v>
      </c>
      <c r="T7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1.2279002647587416</v>
      </c>
      <c r="U717" s="95">
        <f>Table_nydc_frldevdb01_flc_fx_carry_view[[#This Row],[atmf_cost_final]]/Table_nydc_frldevdb01_flc_fx_carry_view[[#This Row],[atmf_cost_orig]]</f>
        <v>1.0551473722152003</v>
      </c>
    </row>
    <row r="718" spans="1:21" x14ac:dyDescent="0.25">
      <c r="A718" t="s">
        <v>107</v>
      </c>
      <c r="B718" t="s">
        <v>13</v>
      </c>
      <c r="C718" t="s">
        <v>6</v>
      </c>
      <c r="D718" t="s">
        <v>6</v>
      </c>
      <c r="E718">
        <v>6.6466000000000003</v>
      </c>
      <c r="F718">
        <v>6.7902083592395499</v>
      </c>
      <c r="G718">
        <v>5.3504095724201603E-2</v>
      </c>
      <c r="H718">
        <v>5.4678343314098099E-2</v>
      </c>
      <c r="I718">
        <v>6.1902116907097703E-2</v>
      </c>
      <c r="J718">
        <v>6.1559205456520397E-2</v>
      </c>
      <c r="K718">
        <v>1.21387820370473E-2</v>
      </c>
      <c r="L718">
        <v>2.8897164858903302E-3</v>
      </c>
      <c r="M718">
        <v>2.1622305389138001E-2</v>
      </c>
      <c r="N718">
        <v>2.16045425139351E-2</v>
      </c>
      <c r="O718">
        <v>1.3967451884815407E-2</v>
      </c>
      <c r="P718">
        <v>3.5828236998351359E-2</v>
      </c>
      <c r="Q718">
        <v>6.7264182150214653</v>
      </c>
      <c r="R718">
        <f>Table_nydc_frldevdb01_flc_fx_carry_view[[#This Row],[atmf]]/(Table_nydc_frldevdb01_flc_fx_carry_view[[#This Row],[atmf_cost_orig]]+1)</f>
        <v>6.6464957973418031</v>
      </c>
      <c r="S718">
        <f>Table_nydc_frldevdb01_flc_fx_carry_view[[#This Row],[num_rate]]-Table_nydc_frldevdb01_flc_fx_carry_view[[#This Row],[asset_rate]]</f>
        <v>2.1860785113535952E-2</v>
      </c>
      <c r="T7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1.9734043280358426</v>
      </c>
      <c r="U718" s="95">
        <f>Table_nydc_frldevdb01_flc_fx_carry_view[[#This Row],[atmf_cost_final]]/Table_nydc_frldevdb01_flc_fx_carry_view[[#This Row],[atmf_cost_orig]]</f>
        <v>0.9991784930014066</v>
      </c>
    </row>
    <row r="719" spans="1:21" x14ac:dyDescent="0.25">
      <c r="A719" t="s">
        <v>107</v>
      </c>
      <c r="B719" t="s">
        <v>13</v>
      </c>
      <c r="C719" t="s">
        <v>67</v>
      </c>
      <c r="D719" t="s">
        <v>6</v>
      </c>
      <c r="E719">
        <v>6.6466000000000003</v>
      </c>
      <c r="F719">
        <v>6.9332153832398298</v>
      </c>
      <c r="G719">
        <v>5.88440784856177E-2</v>
      </c>
      <c r="H719">
        <v>6.0304014253980499E-2</v>
      </c>
      <c r="I719">
        <v>5.3504095724201603E-2</v>
      </c>
      <c r="J719">
        <v>5.66798003379725E-2</v>
      </c>
      <c r="K719">
        <v>1.55225636864629E-2</v>
      </c>
      <c r="L719">
        <v>1.21387820370473E-2</v>
      </c>
      <c r="M719">
        <v>3.3079076823776102E-2</v>
      </c>
      <c r="N719">
        <v>3.45297989693156E-2</v>
      </c>
      <c r="O719">
        <v>1.5371879024778212E-2</v>
      </c>
      <c r="P719">
        <v>3.7578466281479872E-2</v>
      </c>
      <c r="Q719">
        <v>6.8135924577431641</v>
      </c>
      <c r="R719">
        <f>Table_nydc_frldevdb01_flc_fx_carry_view[[#This Row],[atmf]]/(Table_nydc_frldevdb01_flc_fx_carry_view[[#This Row],[atmf_cost_orig]]+1)</f>
        <v>6.7112145999086055</v>
      </c>
      <c r="S719">
        <f>Table_nydc_frldevdb01_flc_fx_carry_view[[#This Row],[num_rate]]-Table_nydc_frldevdb01_flc_fx_carry_view[[#This Row],[asset_rate]]</f>
        <v>2.220658725670166E-2</v>
      </c>
      <c r="T7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1.2753681073880345</v>
      </c>
      <c r="U719" s="95">
        <f>Table_nydc_frldevdb01_flc_fx_carry_view[[#This Row],[atmf_cost_final]]/Table_nydc_frldevdb01_flc_fx_carry_view[[#This Row],[atmf_cost_orig]]</f>
        <v>1.0438561859893494</v>
      </c>
    </row>
    <row r="720" spans="1:21" x14ac:dyDescent="0.25">
      <c r="A720" t="s">
        <v>107</v>
      </c>
      <c r="B720" t="s">
        <v>16</v>
      </c>
      <c r="C720" t="s">
        <v>6</v>
      </c>
      <c r="D720" t="s">
        <v>6</v>
      </c>
      <c r="E720">
        <v>18.2281888331955</v>
      </c>
      <c r="F720">
        <v>19.241045276561099</v>
      </c>
      <c r="G720">
        <v>0.12382156083622101</v>
      </c>
      <c r="H720">
        <v>0.13226997319068401</v>
      </c>
      <c r="I720">
        <v>9.7043368638073002E-2</v>
      </c>
      <c r="J720">
        <v>0.117353912037037</v>
      </c>
      <c r="K720">
        <v>2.5885869414703899E-2</v>
      </c>
      <c r="L720">
        <v>2.0260915438178799E-3</v>
      </c>
      <c r="M720">
        <v>5.1994397101878205E-2</v>
      </c>
      <c r="N720">
        <v>5.5556440136211999E-2</v>
      </c>
      <c r="O720">
        <v>1.3967451884815407E-2</v>
      </c>
      <c r="P720">
        <v>7.0724006948818419E-2</v>
      </c>
      <c r="Q720">
        <v>18.751471951928892</v>
      </c>
      <c r="R720">
        <f>Table_nydc_frldevdb01_flc_fx_carry_view[[#This Row],[atmf]]/(Table_nydc_frldevdb01_flc_fx_carry_view[[#This Row],[atmf_cost_orig]]+1)</f>
        <v>18.290064404875096</v>
      </c>
      <c r="S720">
        <f>Table_nydc_frldevdb01_flc_fx_carry_view[[#This Row],[num_rate]]-Table_nydc_frldevdb01_flc_fx_carry_view[[#This Row],[asset_rate]]</f>
        <v>5.6756555064003011E-2</v>
      </c>
      <c r="T7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2.0503013128040406</v>
      </c>
      <c r="U720" s="95">
        <f>Table_nydc_frldevdb01_flc_fx_carry_view[[#This Row],[atmf_cost_final]]/Table_nydc_frldevdb01_flc_fx_carry_view[[#This Row],[atmf_cost_orig]]</f>
        <v>1.0685082092086633</v>
      </c>
    </row>
    <row r="721" spans="1:21" x14ac:dyDescent="0.25">
      <c r="A721" t="s">
        <v>107</v>
      </c>
      <c r="B721" t="s">
        <v>16</v>
      </c>
      <c r="C721" t="s">
        <v>67</v>
      </c>
      <c r="D721" t="s">
        <v>6</v>
      </c>
      <c r="E721">
        <v>18.2281888331955</v>
      </c>
      <c r="F721">
        <v>20.1856167184405</v>
      </c>
      <c r="G721">
        <v>0.12466507792974101</v>
      </c>
      <c r="H721">
        <v>0.135062070694252</v>
      </c>
      <c r="I721">
        <v>0.12382156083622101</v>
      </c>
      <c r="J721">
        <v>0.141709355286737</v>
      </c>
      <c r="K721">
        <v>2.83205464732076E-2</v>
      </c>
      <c r="L721">
        <v>2.5885869414703899E-2</v>
      </c>
      <c r="M721">
        <v>7.3801807552819398E-2</v>
      </c>
      <c r="N721">
        <v>8.4496056521921103E-2</v>
      </c>
      <c r="O721">
        <v>1.5371879024778212E-2</v>
      </c>
      <c r="P721">
        <v>7.0967445661456519E-2</v>
      </c>
      <c r="Q721">
        <v>19.307487823928959</v>
      </c>
      <c r="R721">
        <f>Table_nydc_frldevdb01_flc_fx_carry_view[[#This Row],[atmf]]/(Table_nydc_frldevdb01_flc_fx_carry_view[[#This Row],[atmf_cost_orig]]+1)</f>
        <v>18.798270385149809</v>
      </c>
      <c r="S721">
        <f>Table_nydc_frldevdb01_flc_fx_carry_view[[#This Row],[num_rate]]-Table_nydc_frldevdb01_flc_fx_carry_view[[#This Row],[asset_rate]]</f>
        <v>5.5595566636678306E-2</v>
      </c>
      <c r="T7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1.2886667105519376</v>
      </c>
      <c r="U721" s="95">
        <f>Table_nydc_frldevdb01_flc_fx_carry_view[[#This Row],[atmf_cost_final]]/Table_nydc_frldevdb01_flc_fx_carry_view[[#This Row],[atmf_cost_orig]]</f>
        <v>1.1449049735190824</v>
      </c>
    </row>
    <row r="722" spans="1:21" x14ac:dyDescent="0.25">
      <c r="A722" t="s">
        <v>107</v>
      </c>
      <c r="B722" t="s">
        <v>22</v>
      </c>
      <c r="C722" t="s">
        <v>6</v>
      </c>
      <c r="D722" t="s">
        <v>6</v>
      </c>
      <c r="E722">
        <v>630.76142427427101</v>
      </c>
      <c r="F722">
        <v>637.20000000000005</v>
      </c>
      <c r="G722">
        <v>8.8043399311330303E-2</v>
      </c>
      <c r="H722">
        <v>8.9318311107637105E-2</v>
      </c>
      <c r="I722">
        <v>8.6845821218667602E-2</v>
      </c>
      <c r="J722">
        <v>0.10222041894280801</v>
      </c>
      <c r="K722">
        <v>2.9694076995395897E-2</v>
      </c>
      <c r="L722">
        <v>1.81312700681417E-3</v>
      </c>
      <c r="M722">
        <v>3.5122817513749197E-2</v>
      </c>
      <c r="N722">
        <v>1.0265375708185601E-2</v>
      </c>
      <c r="O722">
        <v>1.3967451884815407E-2</v>
      </c>
      <c r="P722">
        <v>2.4270400682453452E-2</v>
      </c>
      <c r="Q722">
        <v>633.75948420918292</v>
      </c>
      <c r="R722">
        <f>Table_nydc_frldevdb01_flc_fx_carry_view[[#This Row],[atmf]]/(Table_nydc_frldevdb01_flc_fx_carry_view[[#This Row],[atmf_cost_orig]]+1)</f>
        <v>615.57912666874074</v>
      </c>
      <c r="S722">
        <f>Table_nydc_frldevdb01_flc_fx_carry_view[[#This Row],[num_rate]]-Table_nydc_frldevdb01_flc_fx_carry_view[[#This Row],[asset_rate]]</f>
        <v>1.0302948797638045E-2</v>
      </c>
      <c r="T7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1.5569446859352292</v>
      </c>
      <c r="U722" s="95">
        <f>Table_nydc_frldevdb01_flc_fx_carry_view[[#This Row],[atmf_cost_final]]/Table_nydc_frldevdb01_flc_fx_carry_view[[#This Row],[atmf_cost_orig]]</f>
        <v>0.29227084940344294</v>
      </c>
    </row>
    <row r="723" spans="1:21" x14ac:dyDescent="0.25">
      <c r="A723" t="s">
        <v>107</v>
      </c>
      <c r="B723" t="s">
        <v>22</v>
      </c>
      <c r="C723" t="s">
        <v>67</v>
      </c>
      <c r="D723" t="s">
        <v>6</v>
      </c>
      <c r="E723">
        <v>630.76142427427101</v>
      </c>
      <c r="F723">
        <v>645.82102958732696</v>
      </c>
      <c r="G723">
        <v>9.2368676241717101E-2</v>
      </c>
      <c r="H723">
        <v>9.4890526900673705E-2</v>
      </c>
      <c r="I723">
        <v>8.8043399311330303E-2</v>
      </c>
      <c r="J723">
        <v>9.1177087598371995E-2</v>
      </c>
      <c r="K723">
        <v>3.9426358268696594E-2</v>
      </c>
      <c r="L723">
        <v>2.9694076995395897E-2</v>
      </c>
      <c r="M723">
        <v>5.1890812113672503E-2</v>
      </c>
      <c r="N723">
        <v>4.3157046791984503E-2</v>
      </c>
      <c r="O723">
        <v>1.5371879024778212E-2</v>
      </c>
      <c r="P723">
        <v>2.7659840646813261E-2</v>
      </c>
      <c r="Q723">
        <v>637.87032437013568</v>
      </c>
      <c r="R723">
        <f>Table_nydc_frldevdb01_flc_fx_carry_view[[#This Row],[atmf]]/(Table_nydc_frldevdb01_flc_fx_carry_view[[#This Row],[atmf_cost_orig]]+1)</f>
        <v>613.9620406890067</v>
      </c>
      <c r="S723">
        <f>Table_nydc_frldevdb01_flc_fx_carry_view[[#This Row],[num_rate]]-Table_nydc_frldevdb01_flc_fx_carry_view[[#This Row],[asset_rate]]</f>
        <v>1.2287961622035048E-2</v>
      </c>
      <c r="T7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1.080109081716017</v>
      </c>
      <c r="U723" s="95">
        <f>Table_nydc_frldevdb01_flc_fx_carry_view[[#This Row],[atmf_cost_final]]/Table_nydc_frldevdb01_flc_fx_carry_view[[#This Row],[atmf_cost_orig]]</f>
        <v>0.83168956187165211</v>
      </c>
    </row>
    <row r="724" spans="1:21" x14ac:dyDescent="0.25">
      <c r="A724" t="s">
        <v>107</v>
      </c>
      <c r="B724" t="s">
        <v>15</v>
      </c>
      <c r="C724" t="s">
        <v>6</v>
      </c>
      <c r="D724" t="s">
        <v>6</v>
      </c>
      <c r="E724">
        <v>57.624303563724503</v>
      </c>
      <c r="F724">
        <v>60.8842</v>
      </c>
      <c r="G724">
        <v>0.120545371806732</v>
      </c>
      <c r="H724">
        <v>0.129566743997755</v>
      </c>
      <c r="I724">
        <v>0.10398023165883701</v>
      </c>
      <c r="J724">
        <v>0.121050439814815</v>
      </c>
      <c r="K724">
        <v>2.4440524215918899E-2</v>
      </c>
      <c r="L724">
        <v>2.1708505162473797E-3</v>
      </c>
      <c r="M724">
        <v>5.09310978010757E-2</v>
      </c>
      <c r="N724">
        <v>5.6560619095873302E-2</v>
      </c>
      <c r="O724">
        <v>1.3967451884815407E-2</v>
      </c>
      <c r="P724">
        <v>7.1711708450057809E-2</v>
      </c>
      <c r="Q724">
        <v>59.312965522278219</v>
      </c>
      <c r="R724">
        <f>Table_nydc_frldevdb01_flc_fx_carry_view[[#This Row],[atmf]]/(Table_nydc_frldevdb01_flc_fx_carry_view[[#This Row],[atmf_cost_orig]]+1)</f>
        <v>57.93357921122665</v>
      </c>
      <c r="S724">
        <f>Table_nydc_frldevdb01_flc_fx_carry_view[[#This Row],[num_rate]]-Table_nydc_frldevdb01_flc_fx_carry_view[[#This Row],[asset_rate]]</f>
        <v>5.7744256565242402E-2</v>
      </c>
      <c r="T7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2.0531744397600207</v>
      </c>
      <c r="U724" s="95">
        <f>Table_nydc_frldevdb01_flc_fx_carry_view[[#This Row],[atmf_cost_final]]/Table_nydc_frldevdb01_flc_fx_carry_view[[#This Row],[atmf_cost_orig]]</f>
        <v>1.1105321019543919</v>
      </c>
    </row>
    <row r="725" spans="1:21" x14ac:dyDescent="0.25">
      <c r="A725" t="s">
        <v>107</v>
      </c>
      <c r="B725" t="s">
        <v>15</v>
      </c>
      <c r="C725" t="s">
        <v>67</v>
      </c>
      <c r="D725" t="s">
        <v>6</v>
      </c>
      <c r="E725">
        <v>57.624303563724503</v>
      </c>
      <c r="F725">
        <v>63.896790181516003</v>
      </c>
      <c r="G725">
        <v>0.12911419923190401</v>
      </c>
      <c r="H725">
        <v>0.13906354372489499</v>
      </c>
      <c r="I725">
        <v>0.120545371806732</v>
      </c>
      <c r="J725">
        <v>0.14039206884486999</v>
      </c>
      <c r="K725">
        <v>2.9911736174552301E-2</v>
      </c>
      <c r="L725">
        <v>2.4440524215918899E-2</v>
      </c>
      <c r="M725">
        <v>7.5981390736354404E-2</v>
      </c>
      <c r="N725">
        <v>8.4246035039171302E-2</v>
      </c>
      <c r="O725">
        <v>1.5371879024778212E-2</v>
      </c>
      <c r="P725">
        <v>7.1775014525480185E-2</v>
      </c>
      <c r="Q725">
        <v>61.082729914655957</v>
      </c>
      <c r="R725">
        <f>Table_nydc_frldevdb01_flc_fx_carry_view[[#This Row],[atmf]]/(Table_nydc_frldevdb01_flc_fx_carry_view[[#This Row],[atmf_cost_orig]]+1)</f>
        <v>59.384661046775022</v>
      </c>
      <c r="S725">
        <f>Table_nydc_frldevdb01_flc_fx_carry_view[[#This Row],[num_rate]]-Table_nydc_frldevdb01_flc_fx_carry_view[[#This Row],[asset_rate]]</f>
        <v>5.6403135500701973E-2</v>
      </c>
      <c r="T7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1.2981540971405319</v>
      </c>
      <c r="U725" s="95">
        <f>Table_nydc_frldevdb01_flc_fx_carry_view[[#This Row],[atmf_cost_final]]/Table_nydc_frldevdb01_flc_fx_carry_view[[#This Row],[atmf_cost_orig]]</f>
        <v>1.1087719535365461</v>
      </c>
    </row>
    <row r="726" spans="1:21" x14ac:dyDescent="0.25">
      <c r="A726" t="s">
        <v>107</v>
      </c>
      <c r="B726" t="s">
        <v>11</v>
      </c>
      <c r="C726" t="s">
        <v>6</v>
      </c>
      <c r="D726" t="s">
        <v>6</v>
      </c>
      <c r="E726">
        <v>21.466614901778701</v>
      </c>
      <c r="F726">
        <v>23.166985543999399</v>
      </c>
      <c r="G726">
        <v>0.12446048258161101</v>
      </c>
      <c r="H726">
        <v>0.13626437548803899</v>
      </c>
      <c r="I726">
        <v>0.102939917403151</v>
      </c>
      <c r="J726">
        <v>0.12060814814814801</v>
      </c>
      <c r="K726">
        <v>1.99475819942448E-2</v>
      </c>
      <c r="L726">
        <v>2.1497792156649899E-3</v>
      </c>
      <c r="M726">
        <v>5.4778839010813901E-2</v>
      </c>
      <c r="N726">
        <v>7.9218564560817106E-2</v>
      </c>
      <c r="O726">
        <v>-8.2813719097305505E-3</v>
      </c>
      <c r="P726">
        <v>7.0724006948818419E-2</v>
      </c>
      <c r="Q726">
        <v>22.387210849032616</v>
      </c>
      <c r="R726">
        <f>Table_nydc_frldevdb01_flc_fx_carry_view[[#This Row],[atmf]]/(Table_nydc_frldevdb01_flc_fx_carry_view[[#This Row],[atmf_cost_orig]]+1)</f>
        <v>21.963832309838256</v>
      </c>
      <c r="S726">
        <f>Table_nydc_frldevdb01_flc_fx_carry_view[[#This Row],[num_rate]]-Table_nydc_frldevdb01_flc_fx_carry_view[[#This Row],[asset_rate]]</f>
        <v>7.9005378858548969E-2</v>
      </c>
      <c r="T7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2.212632903500749</v>
      </c>
      <c r="U726" s="95">
        <f>Table_nydc_frldevdb01_flc_fx_carry_view[[#This Row],[atmf_cost_final]]/Table_nydc_frldevdb01_flc_fx_carry_view[[#This Row],[atmf_cost_orig]]</f>
        <v>1.4461526748527576</v>
      </c>
    </row>
    <row r="727" spans="1:21" x14ac:dyDescent="0.25">
      <c r="A727" t="s">
        <v>107</v>
      </c>
      <c r="B727" t="s">
        <v>11</v>
      </c>
      <c r="C727" t="s">
        <v>67</v>
      </c>
      <c r="D727" t="s">
        <v>6</v>
      </c>
      <c r="E727">
        <v>21.466614901778701</v>
      </c>
      <c r="F727">
        <v>24.879568969231201</v>
      </c>
      <c r="G727">
        <v>0.128730127743277</v>
      </c>
      <c r="H727">
        <v>0.14229684962736799</v>
      </c>
      <c r="I727">
        <v>0.12446048258161101</v>
      </c>
      <c r="J727">
        <v>0.15108579474586001</v>
      </c>
      <c r="K727">
        <v>2.0218584533894003E-2</v>
      </c>
      <c r="L727">
        <v>1.99475819942448E-2</v>
      </c>
      <c r="M727">
        <v>8.1404902237284402E-2</v>
      </c>
      <c r="N727">
        <v>0.10711663456643999</v>
      </c>
      <c r="O727">
        <v>-7.6892392225241246E-3</v>
      </c>
      <c r="P727">
        <v>7.0967445661456519E-2</v>
      </c>
      <c r="Q727">
        <v>23.445052536179823</v>
      </c>
      <c r="R727">
        <f>Table_nydc_frldevdb01_flc_fx_carry_view[[#This Row],[atmf]]/(Table_nydc_frldevdb01_flc_fx_carry_view[[#This Row],[atmf_cost_orig]]+1)</f>
        <v>23.006709991566197</v>
      </c>
      <c r="S727">
        <f>Table_nydc_frldevdb01_flc_fx_carry_view[[#This Row],[num_rate]]-Table_nydc_frldevdb01_flc_fx_carry_view[[#This Row],[asset_rate]]</f>
        <v>7.8656684883980643E-2</v>
      </c>
      <c r="T7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1.4246494288929086</v>
      </c>
      <c r="U727" s="95">
        <f>Table_nydc_frldevdb01_flc_fx_carry_view[[#This Row],[atmf_cost_final]]/Table_nydc_frldevdb01_flc_fx_carry_view[[#This Row],[atmf_cost_orig]]</f>
        <v>1.3158499257723979</v>
      </c>
    </row>
    <row r="728" spans="1:21" x14ac:dyDescent="0.25">
      <c r="A728" t="s">
        <v>107</v>
      </c>
      <c r="B728" t="s">
        <v>24</v>
      </c>
      <c r="C728" t="s">
        <v>6</v>
      </c>
      <c r="D728" t="s">
        <v>6</v>
      </c>
      <c r="E728">
        <v>30.373999999999999</v>
      </c>
      <c r="F728">
        <v>29.907418996272401</v>
      </c>
      <c r="G728">
        <v>5.8918521603573797E-2</v>
      </c>
      <c r="H728">
        <v>5.6157163500050102E-2</v>
      </c>
      <c r="I728">
        <v>0</v>
      </c>
      <c r="J728">
        <v>0</v>
      </c>
      <c r="K728">
        <v>3.1846323343837003E-2</v>
      </c>
      <c r="L728">
        <v>1.16939240301096E-16</v>
      </c>
      <c r="M728">
        <v>2.2087231727389099E-2</v>
      </c>
      <c r="N728">
        <v>0</v>
      </c>
      <c r="O728">
        <v>1.3967451884815407E-2</v>
      </c>
      <c r="P728">
        <v>-1.7355464670053555E-3</v>
      </c>
      <c r="Q728">
        <v>30.202164688482348</v>
      </c>
      <c r="R728">
        <f>Table_nydc_frldevdb01_flc_fx_carry_view[[#This Row],[atmf]]/(Table_nydc_frldevdb01_flc_fx_carry_view[[#This Row],[atmf_cost_orig]]+1)</f>
        <v>29.26112181807326</v>
      </c>
      <c r="S728">
        <f>Table_nydc_frldevdb01_flc_fx_carry_view[[#This Row],[num_rate]]-Table_nydc_frldevdb01_flc_fx_carry_view[[#This Row],[asset_rate]]</f>
        <v>-1.5702998351820763E-2</v>
      </c>
      <c r="T7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1.1982594784130054E-14</v>
      </c>
      <c r="U728" s="95">
        <f>Table_nydc_frldevdb01_flc_fx_carry_view[[#This Row],[atmf_cost_final]]/Table_nydc_frldevdb01_flc_fx_carry_view[[#This Row],[atmf_cost_orig]]</f>
        <v>0</v>
      </c>
    </row>
    <row r="729" spans="1:21" x14ac:dyDescent="0.25">
      <c r="A729" t="s">
        <v>107</v>
      </c>
      <c r="B729" t="s">
        <v>24</v>
      </c>
      <c r="C729" t="s">
        <v>67</v>
      </c>
      <c r="D729" t="s">
        <v>6</v>
      </c>
      <c r="E729">
        <v>30.373999999999999</v>
      </c>
      <c r="F729">
        <v>29.684046958656701</v>
      </c>
      <c r="G729">
        <v>6.2200680295753798E-2</v>
      </c>
      <c r="H729">
        <v>5.8882435220277703E-2</v>
      </c>
      <c r="I729">
        <v>5.8918521603573797E-2</v>
      </c>
      <c r="J729">
        <v>5.5044077590191497E-2</v>
      </c>
      <c r="K729">
        <v>4.6864233211278798E-2</v>
      </c>
      <c r="L729">
        <v>3.1846323343837003E-2</v>
      </c>
      <c r="M729">
        <v>3.2214669669573197E-2</v>
      </c>
      <c r="N729">
        <v>1.8086227765441398E-2</v>
      </c>
      <c r="O729">
        <v>1.5371879024778212E-2</v>
      </c>
      <c r="P729">
        <v>3.5436940594298916E-3</v>
      </c>
      <c r="Q729">
        <v>30.125370487835674</v>
      </c>
      <c r="R729">
        <f>Table_nydc_frldevdb01_flc_fx_carry_view[[#This Row],[atmf]]/(Table_nydc_frldevdb01_flc_fx_carry_view[[#This Row],[atmf_cost_orig]]+1)</f>
        <v>28.757629426211309</v>
      </c>
      <c r="S729">
        <f>Table_nydc_frldevdb01_flc_fx_carry_view[[#This Row],[num_rate]]-Table_nydc_frldevdb01_flc_fx_carry_view[[#This Row],[asset_rate]]</f>
        <v>-1.1828184965348321E-2</v>
      </c>
      <c r="T7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0.93928365437115013</v>
      </c>
      <c r="U729" s="95">
        <f>Table_nydc_frldevdb01_flc_fx_carry_view[[#This Row],[atmf_cost_final]]/Table_nydc_frldevdb01_flc_fx_carry_view[[#This Row],[atmf_cost_orig]]</f>
        <v>0.56142831669398952</v>
      </c>
    </row>
    <row r="730" spans="1:21" x14ac:dyDescent="0.25">
      <c r="A730" t="s">
        <v>107</v>
      </c>
      <c r="B730" t="s">
        <v>23</v>
      </c>
      <c r="C730" t="s">
        <v>6</v>
      </c>
      <c r="D730" t="s">
        <v>6</v>
      </c>
      <c r="E730">
        <v>1.3601091347059</v>
      </c>
      <c r="F730">
        <v>1.3532</v>
      </c>
      <c r="G730">
        <v>5.2120148164199402E-2</v>
      </c>
      <c r="H730">
        <v>5.1430491024143703E-2</v>
      </c>
      <c r="I730">
        <v>5.4070992030744502E-2</v>
      </c>
      <c r="J730">
        <v>5.17796583945416E-2</v>
      </c>
      <c r="K730">
        <v>2.31673316370213E-2</v>
      </c>
      <c r="L730">
        <v>1.12886983217593E-3</v>
      </c>
      <c r="M730">
        <v>2.0228607889357299E-2</v>
      </c>
      <c r="N730">
        <v>3.1542316211360302E-5</v>
      </c>
      <c r="O730">
        <v>1.3967451884815407E-2</v>
      </c>
      <c r="P730">
        <v>8.7944396727803742E-3</v>
      </c>
      <c r="Q730">
        <v>1.3571884017863838</v>
      </c>
      <c r="R730">
        <f>Table_nydc_frldevdb01_flc_fx_carry_view[[#This Row],[atmf]]/(Table_nydc_frldevdb01_flc_fx_carry_view[[#This Row],[atmf_cost_orig]]+1)</f>
        <v>1.3263693936200163</v>
      </c>
      <c r="S730">
        <f>Table_nydc_frldevdb01_flc_fx_carry_view[[#This Row],[num_rate]]-Table_nydc_frldevdb01_flc_fx_carry_view[[#This Row],[asset_rate]]</f>
        <v>-5.173012212035033E-3</v>
      </c>
      <c r="T7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0.37340274560915709</v>
      </c>
      <c r="U730" s="95">
        <f>Table_nydc_frldevdb01_flc_fx_carry_view[[#This Row],[atmf_cost_final]]/Table_nydc_frldevdb01_flc_fx_carry_view[[#This Row],[atmf_cost_orig]]</f>
        <v>1.5592924824033682E-3</v>
      </c>
    </row>
    <row r="731" spans="1:21" x14ac:dyDescent="0.25">
      <c r="A731" t="s">
        <v>107</v>
      </c>
      <c r="B731" t="s">
        <v>23</v>
      </c>
      <c r="C731" t="s">
        <v>67</v>
      </c>
      <c r="D731" t="s">
        <v>6</v>
      </c>
      <c r="E731">
        <v>1.3601091347059</v>
      </c>
      <c r="F731">
        <v>1.3490724974332999</v>
      </c>
      <c r="G731">
        <v>5.5146723010114002E-2</v>
      </c>
      <c r="H731">
        <v>5.4164470936670997E-2</v>
      </c>
      <c r="I731">
        <v>5.2120148164199402E-2</v>
      </c>
      <c r="J731">
        <v>5.1055758027423598E-2</v>
      </c>
      <c r="K731">
        <v>3.44281424282935E-2</v>
      </c>
      <c r="L731">
        <v>2.31673316370213E-2</v>
      </c>
      <c r="M731">
        <v>2.96347810853833E-2</v>
      </c>
      <c r="N731">
        <v>1.8582737173054698E-2</v>
      </c>
      <c r="O731">
        <v>1.5371879024778212E-2</v>
      </c>
      <c r="P731">
        <v>1.1159089973277525E-2</v>
      </c>
      <c r="Q731">
        <v>1.3555702353972527</v>
      </c>
      <c r="R731">
        <f>Table_nydc_frldevdb01_flc_fx_carry_view[[#This Row],[atmf]]/(Table_nydc_frldevdb01_flc_fx_carry_view[[#This Row],[atmf_cost_orig]]+1)</f>
        <v>1.3102437118637187</v>
      </c>
      <c r="S731">
        <f>Table_nydc_frldevdb01_flc_fx_carry_view[[#This Row],[num_rate]]-Table_nydc_frldevdb01_flc_fx_carry_view[[#This Row],[asset_rate]]</f>
        <v>-4.2127890515006872E-3</v>
      </c>
      <c r="T7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0.95644666362314157</v>
      </c>
      <c r="U731" s="95">
        <f>Table_nydc_frldevdb01_flc_fx_carry_view[[#This Row],[atmf_cost_final]]/Table_nydc_frldevdb01_flc_fx_carry_view[[#This Row],[atmf_cost_orig]]</f>
        <v>0.62705835820127653</v>
      </c>
    </row>
    <row r="732" spans="1:21" x14ac:dyDescent="0.25">
      <c r="A732" t="s">
        <v>107</v>
      </c>
      <c r="B732" t="s">
        <v>25</v>
      </c>
      <c r="C732" t="s">
        <v>6</v>
      </c>
      <c r="D732" t="s">
        <v>6</v>
      </c>
      <c r="E732">
        <v>311.306742519463</v>
      </c>
      <c r="F732">
        <v>311.94450000000001</v>
      </c>
      <c r="G732">
        <v>5.8688765053344097E-2</v>
      </c>
      <c r="H732">
        <v>5.9027726939822202E-2</v>
      </c>
      <c r="I732">
        <v>4.3421103717803902E-2</v>
      </c>
      <c r="J732">
        <v>4.8928037485904602E-2</v>
      </c>
      <c r="K732">
        <v>2.2567320351394301E-2</v>
      </c>
      <c r="L732">
        <v>9.0679963103555705E-4</v>
      </c>
      <c r="M732">
        <v>2.3744301676813E-2</v>
      </c>
      <c r="N732">
        <v>2.3575473783267699E-3</v>
      </c>
      <c r="O732">
        <v>-8.2813719097305505E-3</v>
      </c>
      <c r="P732">
        <v>-6.1806273804738687E-3</v>
      </c>
      <c r="Q732">
        <v>311.57777877296877</v>
      </c>
      <c r="R732">
        <f>Table_nydc_frldevdb01_flc_fx_carry_view[[#This Row],[atmf]]/(Table_nydc_frldevdb01_flc_fx_carry_view[[#This Row],[atmf_cost_orig]]+1)</f>
        <v>304.70938835904565</v>
      </c>
      <c r="S732">
        <f>Table_nydc_frldevdb01_flc_fx_carry_view[[#This Row],[num_rate]]-Table_nydc_frldevdb01_flc_fx_carry_view[[#This Row],[asset_rate]]</f>
        <v>2.1007445292566818E-3</v>
      </c>
      <c r="T7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1.2326004805344926</v>
      </c>
      <c r="U732" s="95">
        <f>Table_nydc_frldevdb01_flc_fx_carry_view[[#This Row],[atmf_cost_final]]/Table_nydc_frldevdb01_flc_fx_carry_view[[#This Row],[atmf_cost_orig]]</f>
        <v>9.9288975115616199E-2</v>
      </c>
    </row>
    <row r="733" spans="1:21" x14ac:dyDescent="0.25">
      <c r="A733" t="s">
        <v>107</v>
      </c>
      <c r="B733" t="s">
        <v>25</v>
      </c>
      <c r="C733" t="s">
        <v>67</v>
      </c>
      <c r="D733" t="s">
        <v>6</v>
      </c>
      <c r="E733">
        <v>311.306742519463</v>
      </c>
      <c r="F733">
        <v>312.08724574401799</v>
      </c>
      <c r="G733">
        <v>6.2279030451539902E-2</v>
      </c>
      <c r="H733">
        <v>6.2608957238361601E-2</v>
      </c>
      <c r="I733">
        <v>5.8688765053344097E-2</v>
      </c>
      <c r="J733">
        <v>5.9105750631465601E-2</v>
      </c>
      <c r="K733">
        <v>3.43767592589167E-2</v>
      </c>
      <c r="L733">
        <v>2.2567320351394301E-2</v>
      </c>
      <c r="M733">
        <v>3.5865939962023793E-2</v>
      </c>
      <c r="N733">
        <v>2.4012564453598801E-2</v>
      </c>
      <c r="O733">
        <v>-7.6892392225241246E-3</v>
      </c>
      <c r="P733">
        <v>-6.4149974678432975E-3</v>
      </c>
      <c r="Q733">
        <v>311.62318251397738</v>
      </c>
      <c r="R733">
        <f>Table_nydc_frldevdb01_flc_fx_carry_view[[#This Row],[atmf]]/(Table_nydc_frldevdb01_flc_fx_carry_view[[#This Row],[atmf_cost_orig]]+1)</f>
        <v>301.28150149956616</v>
      </c>
      <c r="S733">
        <f>Table_nydc_frldevdb01_flc_fx_carry_view[[#This Row],[num_rate]]-Table_nydc_frldevdb01_flc_fx_carry_view[[#This Row],[asset_rate]]</f>
        <v>1.2742417546808271E-3</v>
      </c>
      <c r="T7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0.97049612527820051</v>
      </c>
      <c r="U733" s="95">
        <f>Table_nydc_frldevdb01_flc_fx_carry_view[[#This Row],[atmf_cost_final]]/Table_nydc_frldevdb01_flc_fx_carry_view[[#This Row],[atmf_cost_orig]]</f>
        <v>0.66950885656486925</v>
      </c>
    </row>
    <row r="734" spans="1:21" x14ac:dyDescent="0.25">
      <c r="A734" t="s">
        <v>107</v>
      </c>
      <c r="B734" t="s">
        <v>9</v>
      </c>
      <c r="C734" t="s">
        <v>6</v>
      </c>
      <c r="D734" t="s">
        <v>6</v>
      </c>
      <c r="E734">
        <v>67.848961684956194</v>
      </c>
      <c r="F734">
        <v>73.296700552541495</v>
      </c>
      <c r="G734">
        <v>0.124967903677937</v>
      </c>
      <c r="H734">
        <v>0.134166421620556</v>
      </c>
      <c r="I734">
        <v>0.11175297558238401</v>
      </c>
      <c r="J734">
        <v>0.13025378472222199</v>
      </c>
      <c r="K734">
        <v>1.9838239420610401E-2</v>
      </c>
      <c r="L734">
        <v>2.3338290758852199E-3</v>
      </c>
      <c r="M734">
        <v>5.3936727185986098E-2</v>
      </c>
      <c r="N734">
        <v>8.0300825902129794E-2</v>
      </c>
      <c r="O734">
        <v>-8.2813719097305505E-3</v>
      </c>
      <c r="P734">
        <v>7.1711708450057809E-2</v>
      </c>
      <c r="Q734">
        <v>70.879806343137815</v>
      </c>
      <c r="R734">
        <f>Table_nydc_frldevdb01_flc_fx_carry_view[[#This Row],[atmf]]/(Table_nydc_frldevdb01_flc_fx_carry_view[[#This Row],[atmf_cost_orig]]+1)</f>
        <v>69.545636528147071</v>
      </c>
      <c r="S734">
        <f>Table_nydc_frldevdb01_flc_fx_carry_view[[#This Row],[num_rate]]-Table_nydc_frldevdb01_flc_fx_carry_view[[#This Row],[asset_rate]]</f>
        <v>7.999308035978836E-2</v>
      </c>
      <c r="T7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2.2865235949089171</v>
      </c>
      <c r="U734" s="95">
        <f>Table_nydc_frldevdb01_flc_fx_carry_view[[#This Row],[atmf_cost_final]]/Table_nydc_frldevdb01_flc_fx_carry_view[[#This Row],[atmf_cost_orig]]</f>
        <v>1.4887967826678525</v>
      </c>
    </row>
    <row r="735" spans="1:21" x14ac:dyDescent="0.25">
      <c r="A735" t="s">
        <v>107</v>
      </c>
      <c r="B735" t="s">
        <v>9</v>
      </c>
      <c r="C735" t="s">
        <v>67</v>
      </c>
      <c r="D735" t="s">
        <v>6</v>
      </c>
      <c r="E735">
        <v>67.848961684956194</v>
      </c>
      <c r="F735">
        <v>78.755314757424998</v>
      </c>
      <c r="G735">
        <v>0.137479132182215</v>
      </c>
      <c r="H735">
        <v>0.14552562247925499</v>
      </c>
      <c r="I735">
        <v>0.124967903677937</v>
      </c>
      <c r="J735">
        <v>0.14921009571214799</v>
      </c>
      <c r="K735">
        <v>2.32926318521046E-2</v>
      </c>
      <c r="L735">
        <v>1.9838239420610401E-2</v>
      </c>
      <c r="M735">
        <v>8.3245574148437099E-2</v>
      </c>
      <c r="N735">
        <v>0.106813556608038</v>
      </c>
      <c r="O735">
        <v>-7.6892392225241246E-3</v>
      </c>
      <c r="P735">
        <v>7.1775014525480185E-2</v>
      </c>
      <c r="Q735">
        <v>74.300765264923683</v>
      </c>
      <c r="R735">
        <f>Table_nydc_frldevdb01_flc_fx_carry_view[[#This Row],[atmf]]/(Table_nydc_frldevdb01_flc_fx_carry_view[[#This Row],[atmf_cost_orig]]+1)</f>
        <v>72.703103190000348</v>
      </c>
      <c r="S735">
        <f>Table_nydc_frldevdb01_flc_fx_carry_view[[#This Row],[num_rate]]-Table_nydc_frldevdb01_flc_fx_carry_view[[#This Row],[asset_rate]]</f>
        <v>7.946425374800431E-2</v>
      </c>
      <c r="T7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1.4507264173546348</v>
      </c>
      <c r="U735" s="95">
        <f>Table_nydc_frldevdb01_flc_fx_carry_view[[#This Row],[atmf_cost_final]]/Table_nydc_frldevdb01_flc_fx_carry_view[[#This Row],[atmf_cost_orig]]</f>
        <v>1.283113939698179</v>
      </c>
    </row>
    <row r="736" spans="1:21" x14ac:dyDescent="0.25">
      <c r="A736" t="s">
        <v>107</v>
      </c>
      <c r="B736" t="s">
        <v>10</v>
      </c>
      <c r="C736" t="s">
        <v>6</v>
      </c>
      <c r="D736" t="s">
        <v>6</v>
      </c>
      <c r="E736">
        <v>13478.428456424899</v>
      </c>
      <c r="F736">
        <v>14058.25</v>
      </c>
      <c r="G736">
        <v>7.6658492857640106E-2</v>
      </c>
      <c r="H736">
        <v>8.4669952757479697E-2</v>
      </c>
      <c r="I736">
        <v>6.2193283952493801E-2</v>
      </c>
      <c r="J736">
        <v>8.5588518518518494E-2</v>
      </c>
      <c r="K736">
        <v>1.3536646040464501E-2</v>
      </c>
      <c r="L736">
        <v>1.2984432467897599E-3</v>
      </c>
      <c r="M736">
        <v>3.3296056013407301E-2</v>
      </c>
      <c r="N736">
        <v>4.3010167208825799E-2</v>
      </c>
      <c r="O736">
        <v>1.3967451884815407E-2</v>
      </c>
      <c r="P736">
        <v>5.7083593470470095E-2</v>
      </c>
      <c r="Q736">
        <v>13785.849743100685</v>
      </c>
      <c r="R736">
        <f>Table_nydc_frldevdb01_flc_fx_carry_view[[#This Row],[atmf]]/(Table_nydc_frldevdb01_flc_fx_carry_view[[#This Row],[atmf_cost_orig]]+1)</f>
        <v>13605.248871498248</v>
      </c>
      <c r="S736">
        <f>Table_nydc_frldevdb01_flc_fx_carry_view[[#This Row],[num_rate]]-Table_nydc_frldevdb01_flc_fx_carry_view[[#This Row],[asset_rate]]</f>
        <v>4.3116141585654688E-2</v>
      </c>
      <c r="T7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2.1109802377274045</v>
      </c>
      <c r="U736" s="95">
        <f>Table_nydc_frldevdb01_flc_fx_carry_view[[#This Row],[atmf_cost_final]]/Table_nydc_frldevdb01_flc_fx_carry_view[[#This Row],[atmf_cost_orig]]</f>
        <v>1.2917496051636543</v>
      </c>
    </row>
    <row r="737" spans="1:21" x14ac:dyDescent="0.25">
      <c r="A737" t="s">
        <v>107</v>
      </c>
      <c r="B737" t="s">
        <v>10</v>
      </c>
      <c r="C737" t="s">
        <v>67</v>
      </c>
      <c r="D737" t="s">
        <v>6</v>
      </c>
      <c r="E737">
        <v>13478.428456424899</v>
      </c>
      <c r="F737">
        <v>14711.265756009399</v>
      </c>
      <c r="G737">
        <v>8.4376558149748898E-2</v>
      </c>
      <c r="H737">
        <v>9.3181131821985994E-2</v>
      </c>
      <c r="I737">
        <v>7.6658492857640106E-2</v>
      </c>
      <c r="J737">
        <v>9.7207357803466704E-2</v>
      </c>
      <c r="K737">
        <v>1.4936165610643299E-2</v>
      </c>
      <c r="L737">
        <v>1.3536646040464501E-2</v>
      </c>
      <c r="M737">
        <v>5.0957395084217302E-2</v>
      </c>
      <c r="N737">
        <v>6.61972075346699E-2</v>
      </c>
      <c r="O737">
        <v>1.5371879024778212E-2</v>
      </c>
      <c r="P737">
        <v>6.232401983797109E-2</v>
      </c>
      <c r="Q737">
        <v>14199.772492581575</v>
      </c>
      <c r="R737">
        <f>Table_nydc_frldevdb01_flc_fx_carry_view[[#This Row],[atmf]]/(Table_nydc_frldevdb01_flc_fx_carry_view[[#This Row],[atmf_cost_orig]]+1)</f>
        <v>13997.965878369912</v>
      </c>
      <c r="S737">
        <f>Table_nydc_frldevdb01_flc_fx_carry_view[[#This Row],[num_rate]]-Table_nydc_frldevdb01_flc_fx_carry_view[[#This Row],[asset_rate]]</f>
        <v>4.6952140813192877E-2</v>
      </c>
      <c r="T7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1.4619312628637064</v>
      </c>
      <c r="U737" s="95">
        <f>Table_nydc_frldevdb01_flc_fx_carry_view[[#This Row],[atmf_cost_final]]/Table_nydc_frldevdb01_flc_fx_carry_view[[#This Row],[atmf_cost_orig]]</f>
        <v>1.2990696919508102</v>
      </c>
    </row>
    <row r="738" spans="1:21" x14ac:dyDescent="0.25">
      <c r="A738" t="s">
        <v>107</v>
      </c>
      <c r="B738" t="s">
        <v>18</v>
      </c>
      <c r="C738" t="s">
        <v>6</v>
      </c>
      <c r="D738" t="s">
        <v>6</v>
      </c>
      <c r="E738">
        <v>2955.0282849505902</v>
      </c>
      <c r="F738">
        <v>3060.9</v>
      </c>
      <c r="G738">
        <v>0.12613680514495201</v>
      </c>
      <c r="H738">
        <v>0.12778543210243101</v>
      </c>
      <c r="I738">
        <v>0.115367195064512</v>
      </c>
      <c r="J738">
        <v>0.12924363155093499</v>
      </c>
      <c r="K738">
        <v>3.3557227248476998E-2</v>
      </c>
      <c r="L738">
        <v>2.4085815116991196E-3</v>
      </c>
      <c r="M738">
        <v>5.0231844885450405E-2</v>
      </c>
      <c r="N738">
        <v>3.5820723103516597E-2</v>
      </c>
      <c r="O738">
        <v>1.3967451884815407E-2</v>
      </c>
      <c r="P738">
        <v>5.0604799286789737E-2</v>
      </c>
      <c r="Q738">
        <v>3010.6977659325839</v>
      </c>
      <c r="R738">
        <f>Table_nydc_frldevdb01_flc_fx_carry_view[[#This Row],[atmf]]/(Table_nydc_frldevdb01_flc_fx_carry_view[[#This Row],[atmf_cost_orig]]+1)</f>
        <v>2914.4993221319191</v>
      </c>
      <c r="S738">
        <f>Table_nydc_frldevdb01_flc_fx_carry_view[[#This Row],[num_rate]]-Table_nydc_frldevdb01_flc_fx_carry_view[[#This Row],[asset_rate]]</f>
        <v>3.6637347401974329E-2</v>
      </c>
      <c r="T7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2.0037725793322645</v>
      </c>
      <c r="U738" s="95">
        <f>Table_nydc_frldevdb01_flc_fx_carry_view[[#This Row],[atmf_cost_final]]/Table_nydc_frldevdb01_flc_fx_carry_view[[#This Row],[atmf_cost_orig]]</f>
        <v>0.71310785389632436</v>
      </c>
    </row>
    <row r="739" spans="1:21" x14ac:dyDescent="0.25">
      <c r="A739" t="s">
        <v>107</v>
      </c>
      <c r="B739" t="s">
        <v>18</v>
      </c>
      <c r="C739" t="s">
        <v>67</v>
      </c>
      <c r="D739" t="s">
        <v>6</v>
      </c>
      <c r="E739">
        <v>2955.0282849505902</v>
      </c>
      <c r="F739">
        <v>3161.61933159711</v>
      </c>
      <c r="G739">
        <v>0.13347411682862401</v>
      </c>
      <c r="H739">
        <v>0.13561275494477401</v>
      </c>
      <c r="I739">
        <v>0.12613680514495201</v>
      </c>
      <c r="J739">
        <v>0.130039005839162</v>
      </c>
      <c r="K739">
        <v>4.3320537207344995E-2</v>
      </c>
      <c r="L739">
        <v>3.3557227248476998E-2</v>
      </c>
      <c r="M739">
        <v>7.4101797968914002E-2</v>
      </c>
      <c r="N739">
        <v>6.9779515336504297E-2</v>
      </c>
      <c r="O739">
        <v>1.5371879024778212E-2</v>
      </c>
      <c r="P739">
        <v>5.1615117846807723E-2</v>
      </c>
      <c r="Q739">
        <v>3067.2068381037702</v>
      </c>
      <c r="R739">
        <f>Table_nydc_frldevdb01_flc_fx_carry_view[[#This Row],[atmf]]/(Table_nydc_frldevdb01_flc_fx_carry_view[[#This Row],[atmf_cost_orig]]+1)</f>
        <v>2943.5006417227983</v>
      </c>
      <c r="S739">
        <f>Table_nydc_frldevdb01_flc_fx_carry_view[[#This Row],[num_rate]]-Table_nydc_frldevdb01_flc_fx_carry_view[[#This Row],[asset_rate]]</f>
        <v>3.6243238822029511E-2</v>
      </c>
      <c r="T7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1.1767642777404206</v>
      </c>
      <c r="U739" s="95">
        <f>Table_nydc_frldevdb01_flc_fx_carry_view[[#This Row],[atmf_cost_final]]/Table_nydc_frldevdb01_flc_fx_carry_view[[#This Row],[atmf_cost_orig]]</f>
        <v>0.94167101540204301</v>
      </c>
    </row>
    <row r="740" spans="1:21" x14ac:dyDescent="0.25">
      <c r="A740" t="s">
        <v>107</v>
      </c>
      <c r="B740" t="s">
        <v>12</v>
      </c>
      <c r="C740" t="s">
        <v>6</v>
      </c>
      <c r="D740" t="s">
        <v>6</v>
      </c>
      <c r="E740">
        <v>16.000367803421</v>
      </c>
      <c r="F740">
        <v>17.289749294488399</v>
      </c>
      <c r="G740">
        <v>0.14998837462768899</v>
      </c>
      <c r="H740">
        <v>0.15880699009069299</v>
      </c>
      <c r="I740">
        <v>0.118059811246914</v>
      </c>
      <c r="J740">
        <v>0.146404513888889</v>
      </c>
      <c r="K740">
        <v>2.7996746755880701E-2</v>
      </c>
      <c r="L740">
        <v>2.4655394915217899E-3</v>
      </c>
      <c r="M740">
        <v>6.3823384328223293E-2</v>
      </c>
      <c r="N740">
        <v>8.0593200320642988E-2</v>
      </c>
      <c r="O740">
        <v>-8.2813719097305505E-3</v>
      </c>
      <c r="P740">
        <v>7.1891498540077148E-2</v>
      </c>
      <c r="Q740">
        <v>16.69174036208436</v>
      </c>
      <c r="R740">
        <f>Table_nydc_frldevdb01_flc_fx_carry_view[[#This Row],[atmf]]/(Table_nydc_frldevdb01_flc_fx_carry_view[[#This Row],[atmf_cost_orig]]+1)</f>
        <v>16.252462156024542</v>
      </c>
      <c r="S740">
        <f>Table_nydc_frldevdb01_flc_fx_carry_view[[#This Row],[num_rate]]-Table_nydc_frldevdb01_flc_fx_carry_view[[#This Row],[asset_rate]]</f>
        <v>8.0172870449807698E-2</v>
      </c>
      <c r="T7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2.1807142987215218</v>
      </c>
      <c r="U740" s="95">
        <f>Table_nydc_frldevdb01_flc_fx_carry_view[[#This Row],[atmf_cost_final]]/Table_nydc_frldevdb01_flc_fx_carry_view[[#This Row],[atmf_cost_orig]]</f>
        <v>1.2627534745913487</v>
      </c>
    </row>
    <row r="741" spans="1:21" x14ac:dyDescent="0.25">
      <c r="A741" t="s">
        <v>107</v>
      </c>
      <c r="B741" t="s">
        <v>12</v>
      </c>
      <c r="C741" t="s">
        <v>67</v>
      </c>
      <c r="D741" t="s">
        <v>6</v>
      </c>
      <c r="E741">
        <v>16.000367803421</v>
      </c>
      <c r="F741">
        <v>18.6436986675164</v>
      </c>
      <c r="G741">
        <v>0.15337503189938601</v>
      </c>
      <c r="H741">
        <v>0.164777166357091</v>
      </c>
      <c r="I741">
        <v>0.14998837462768899</v>
      </c>
      <c r="J741">
        <v>0.17150760102368201</v>
      </c>
      <c r="K741">
        <v>2.88234983817303E-2</v>
      </c>
      <c r="L741">
        <v>2.7996746755880701E-2</v>
      </c>
      <c r="M741">
        <v>9.4211271729987806E-2</v>
      </c>
      <c r="N741">
        <v>0.11788929348327599</v>
      </c>
      <c r="O741">
        <v>-7.6892392225241246E-3</v>
      </c>
      <c r="P741">
        <v>7.3904226829296427E-2</v>
      </c>
      <c r="Q741">
        <v>17.499448683293725</v>
      </c>
      <c r="R741">
        <f>Table_nydc_frldevdb01_flc_fx_carry_view[[#This Row],[atmf]]/(Table_nydc_frldevdb01_flc_fx_carry_view[[#This Row],[atmf_cost_orig]]+1)</f>
        <v>17.038481643531266</v>
      </c>
      <c r="S741">
        <f>Table_nydc_frldevdb01_flc_fx_carry_view[[#This Row],[num_rate]]-Table_nydc_frldevdb01_flc_fx_carry_view[[#This Row],[asset_rate]]</f>
        <v>8.1593466051820551E-2</v>
      </c>
      <c r="T7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1.3747607866783373</v>
      </c>
      <c r="U741" s="95">
        <f>Table_nydc_frldevdb01_flc_fx_carry_view[[#This Row],[atmf_cost_final]]/Table_nydc_frldevdb01_flc_fx_carry_view[[#This Row],[atmf_cost_orig]]</f>
        <v>1.2513289685882818</v>
      </c>
    </row>
    <row r="742" spans="1:21" x14ac:dyDescent="0.25">
      <c r="A742" t="s">
        <v>107</v>
      </c>
      <c r="B742" t="s">
        <v>100</v>
      </c>
      <c r="C742" t="s">
        <v>6</v>
      </c>
      <c r="D742" t="s">
        <v>6</v>
      </c>
      <c r="E742">
        <v>15869.994418276799</v>
      </c>
      <c r="F742">
        <v>16924.3143630493</v>
      </c>
      <c r="G742">
        <v>8.2469809543989206E-2</v>
      </c>
      <c r="H742">
        <v>9.0175146084116503E-2</v>
      </c>
      <c r="I742">
        <v>8.3992924317993004E-2</v>
      </c>
      <c r="J742">
        <v>9.8859583333333306E-2</v>
      </c>
      <c r="K742">
        <v>1.00229497469828E-2</v>
      </c>
      <c r="L742">
        <v>1.75409423790895E-3</v>
      </c>
      <c r="M742">
        <v>3.6266539455158495E-2</v>
      </c>
      <c r="N742">
        <v>6.6441982776856701E-2</v>
      </c>
      <c r="O742">
        <v>-8.2813719097305505E-3</v>
      </c>
      <c r="P742">
        <v>5.7083593470470095E-2</v>
      </c>
      <c r="Q742">
        <v>16491.517737871498</v>
      </c>
      <c r="R742">
        <f>Table_nydc_frldevdb01_flc_fx_carry_view[[#This Row],[atmf]]/(Table_nydc_frldevdb01_flc_fx_carry_view[[#This Row],[atmf_cost_orig]]+1)</f>
        <v>16332.008917269159</v>
      </c>
      <c r="S742">
        <f>Table_nydc_frldevdb01_flc_fx_carry_view[[#This Row],[num_rate]]-Table_nydc_frldevdb01_flc_fx_carry_view[[#This Row],[asset_rate]]</f>
        <v>6.5364965380200646E-2</v>
      </c>
      <c r="T7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2.464902448874799</v>
      </c>
      <c r="U742" s="95">
        <f>Table_nydc_frldevdb01_flc_fx_carry_view[[#This Row],[atmf_cost_final]]/Table_nydc_frldevdb01_flc_fx_carry_view[[#This Row],[atmf_cost_orig]]</f>
        <v>1.8320463924882719</v>
      </c>
    </row>
    <row r="743" spans="1:21" x14ac:dyDescent="0.25">
      <c r="A743" t="s">
        <v>107</v>
      </c>
      <c r="B743" t="s">
        <v>100</v>
      </c>
      <c r="C743" t="s">
        <v>67</v>
      </c>
      <c r="D743" t="s">
        <v>6</v>
      </c>
      <c r="E743">
        <v>15869.994418276799</v>
      </c>
      <c r="F743">
        <v>18132.215433722999</v>
      </c>
      <c r="G743">
        <v>9.3295086363130997E-2</v>
      </c>
      <c r="H743">
        <v>9.7815159049078601E-2</v>
      </c>
      <c r="I743">
        <v>8.2469809543989206E-2</v>
      </c>
      <c r="J743">
        <v>0.105663306177244</v>
      </c>
      <c r="K743">
        <v>1.0233591751113099E-2</v>
      </c>
      <c r="L743">
        <v>1.00229497469828E-2</v>
      </c>
      <c r="M743">
        <v>5.6007681983789505E-2</v>
      </c>
      <c r="N743">
        <v>8.9028316555179302E-2</v>
      </c>
      <c r="O743">
        <v>-7.6892392225241246E-3</v>
      </c>
      <c r="P743">
        <v>6.232401983797109E-2</v>
      </c>
      <c r="Q743">
        <v>17338.558684016283</v>
      </c>
      <c r="R743">
        <f>Table_nydc_frldevdb01_flc_fx_carry_view[[#This Row],[atmf]]/(Table_nydc_frldevdb01_flc_fx_carry_view[[#This Row],[atmf_cost_orig]]+1)</f>
        <v>17170.53364579723</v>
      </c>
      <c r="S743">
        <f>Table_nydc_frldevdb01_flc_fx_carry_view[[#This Row],[num_rate]]-Table_nydc_frldevdb01_flc_fx_carry_view[[#This Row],[asset_rate]]</f>
        <v>7.0013259060495214E-2</v>
      </c>
      <c r="T7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1.7259844249574519</v>
      </c>
      <c r="U743" s="95">
        <f>Table_nydc_frldevdb01_flc_fx_carry_view[[#This Row],[atmf_cost_final]]/Table_nydc_frldevdb01_flc_fx_carry_view[[#This Row],[atmf_cost_orig]]</f>
        <v>1.5895733121207742</v>
      </c>
    </row>
    <row r="744" spans="1:21" x14ac:dyDescent="0.25">
      <c r="A744" t="s">
        <v>107</v>
      </c>
      <c r="B744" t="s">
        <v>101</v>
      </c>
      <c r="C744" t="s">
        <v>6</v>
      </c>
      <c r="D744" t="s">
        <v>6</v>
      </c>
      <c r="E744">
        <v>21.968089043507</v>
      </c>
      <c r="F744">
        <v>21.924205000000001</v>
      </c>
      <c r="G744">
        <v>8.6823480890068097E-2</v>
      </c>
      <c r="H744">
        <v>8.6669457010352599E-2</v>
      </c>
      <c r="I744">
        <v>6.07500643687209E-2</v>
      </c>
      <c r="J744">
        <v>6.2299294464494698E-2</v>
      </c>
      <c r="K744">
        <v>3.5172438887130203E-2</v>
      </c>
      <c r="L744">
        <v>1.2683123869070701E-3</v>
      </c>
      <c r="M744">
        <v>3.4081865151679797E-2</v>
      </c>
      <c r="N744">
        <v>5.3765916874656599E-4</v>
      </c>
      <c r="O744">
        <v>1.3967451884815407E-2</v>
      </c>
      <c r="P744">
        <v>1.1935510271465111E-2</v>
      </c>
      <c r="Q744">
        <v>21.948141066188747</v>
      </c>
      <c r="R744">
        <f>Table_nydc_frldevdb01_flc_fx_carry_view[[#This Row],[atmf]]/(Table_nydc_frldevdb01_flc_fx_carry_view[[#This Row],[atmf_cost_orig]]+1)</f>
        <v>21.201614435801119</v>
      </c>
      <c r="S744">
        <f>Table_nydc_frldevdb01_flc_fx_carry_view[[#This Row],[num_rate]]-Table_nydc_frldevdb01_flc_fx_carry_view[[#This Row],[asset_rate]]</f>
        <v>-2.0319416133502965E-3</v>
      </c>
      <c r="T7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0.66997140533440847</v>
      </c>
      <c r="U744" s="95">
        <f>Table_nydc_frldevdb01_flc_fx_carry_view[[#This Row],[atmf_cost_final]]/Table_nydc_frldevdb01_flc_fx_carry_view[[#This Row],[atmf_cost_orig]]</f>
        <v>1.5775520686844402E-2</v>
      </c>
    </row>
    <row r="745" spans="1:21" x14ac:dyDescent="0.25">
      <c r="A745" t="s">
        <v>107</v>
      </c>
      <c r="B745" t="s">
        <v>101</v>
      </c>
      <c r="C745" t="s">
        <v>67</v>
      </c>
      <c r="D745" t="s">
        <v>6</v>
      </c>
      <c r="E745">
        <v>21.968089043507</v>
      </c>
      <c r="F745">
        <v>21.8849568988052</v>
      </c>
      <c r="G745">
        <v>8.8275862404324598E-2</v>
      </c>
      <c r="H745">
        <v>8.8079558440102707E-2</v>
      </c>
      <c r="I745">
        <v>8.6823480890068097E-2</v>
      </c>
      <c r="J745">
        <v>8.6532438056703104E-2</v>
      </c>
      <c r="K745">
        <v>5.0234735823212896E-2</v>
      </c>
      <c r="L745">
        <v>3.5172438887130203E-2</v>
      </c>
      <c r="M745">
        <v>4.8171238759486999E-2</v>
      </c>
      <c r="N745">
        <v>3.31222755320272E-2</v>
      </c>
      <c r="O745">
        <v>1.5371879024778212E-2</v>
      </c>
      <c r="P745">
        <v>1.3417079973250257E-2</v>
      </c>
      <c r="Q745">
        <v>21.930209822380576</v>
      </c>
      <c r="R745">
        <f>Table_nydc_frldevdb01_flc_fx_carry_view[[#This Row],[atmf]]/(Table_nydc_frldevdb01_flc_fx_carry_view[[#This Row],[atmf_cost_orig]]+1)</f>
        <v>20.879180891002214</v>
      </c>
      <c r="S745">
        <f>Table_nydc_frldevdb01_flc_fx_carry_view[[#This Row],[num_rate]]-Table_nydc_frldevdb01_flc_fx_carry_view[[#This Row],[asset_rate]]</f>
        <v>-1.9547990515279556E-3</v>
      </c>
      <c r="T7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0.99353829532530658</v>
      </c>
      <c r="U745" s="95">
        <f>Table_nydc_frldevdb01_flc_fx_carry_view[[#This Row],[atmf_cost_final]]/Table_nydc_frldevdb01_flc_fx_carry_view[[#This Row],[atmf_cost_orig]]</f>
        <v>0.68759443155287325</v>
      </c>
    </row>
    <row r="746" spans="1:21" x14ac:dyDescent="0.25">
      <c r="A746" t="s">
        <v>107</v>
      </c>
      <c r="B746" t="s">
        <v>102</v>
      </c>
      <c r="C746" t="s">
        <v>6</v>
      </c>
      <c r="D746" t="s">
        <v>6</v>
      </c>
      <c r="E746">
        <v>76.652744983851306</v>
      </c>
      <c r="F746">
        <v>81.4900033243688</v>
      </c>
      <c r="G746">
        <v>8.2122072131634194E-2</v>
      </c>
      <c r="H746">
        <v>8.8150123382771894E-2</v>
      </c>
      <c r="I746">
        <v>9.0591224106942106E-2</v>
      </c>
      <c r="J746">
        <v>0.104555532407407</v>
      </c>
      <c r="K746">
        <v>1.06184618090761E-2</v>
      </c>
      <c r="L746">
        <v>1.8918917826116499E-3</v>
      </c>
      <c r="M746">
        <v>3.5452651376780699E-2</v>
      </c>
      <c r="N746">
        <v>6.3112953789735193E-2</v>
      </c>
      <c r="O746">
        <v>-8.2813719097305505E-3</v>
      </c>
      <c r="P746">
        <v>5.6010916430749846E-2</v>
      </c>
      <c r="Q746">
        <v>79.515305162431105</v>
      </c>
      <c r="R746">
        <f>Table_nydc_frldevdb01_flc_fx_carry_view[[#This Row],[atmf]]/(Table_nydc_frldevdb01_flc_fx_carry_view[[#This Row],[atmf_cost_orig]]+1)</f>
        <v>78.69988378127799</v>
      </c>
      <c r="S746">
        <f>Table_nydc_frldevdb01_flc_fx_carry_view[[#This Row],[num_rate]]-Table_nydc_frldevdb01_flc_fx_carry_view[[#This Row],[asset_rate]]</f>
        <v>6.4292288340480397E-2</v>
      </c>
      <c r="T7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2.4651926667555899</v>
      </c>
      <c r="U746" s="95">
        <f>Table_nydc_frldevdb01_flc_fx_carry_view[[#This Row],[atmf_cost_final]]/Table_nydc_frldevdb01_flc_fx_carry_view[[#This Row],[atmf_cost_orig]]</f>
        <v>1.7802040563620662</v>
      </c>
    </row>
    <row r="747" spans="1:21" x14ac:dyDescent="0.25">
      <c r="A747" t="s">
        <v>107</v>
      </c>
      <c r="B747" t="s">
        <v>102</v>
      </c>
      <c r="C747" t="s">
        <v>67</v>
      </c>
      <c r="D747" t="s">
        <v>6</v>
      </c>
      <c r="E747">
        <v>76.652744983851306</v>
      </c>
      <c r="F747">
        <v>86.927050138154797</v>
      </c>
      <c r="G747">
        <v>9.5498692288114501E-2</v>
      </c>
      <c r="H747">
        <v>9.7607379828985499E-2</v>
      </c>
      <c r="I747">
        <v>8.2122072131634194E-2</v>
      </c>
      <c r="J747">
        <v>9.99893584128385E-2</v>
      </c>
      <c r="K747">
        <v>1.21932281732306E-2</v>
      </c>
      <c r="L747">
        <v>1.06184618090761E-2</v>
      </c>
      <c r="M747">
        <v>5.5889701589500802E-2</v>
      </c>
      <c r="N747">
        <v>8.3563257414937503E-2</v>
      </c>
      <c r="O747">
        <v>-7.6892392225241246E-3</v>
      </c>
      <c r="P747">
        <v>5.9155744071506922E-2</v>
      </c>
      <c r="Q747">
        <v>83.287672567889018</v>
      </c>
      <c r="R747">
        <f>Table_nydc_frldevdb01_flc_fx_carry_view[[#This Row],[atmf]]/(Table_nydc_frldevdb01_flc_fx_carry_view[[#This Row],[atmf_cost_orig]]+1)</f>
        <v>82.325881204540352</v>
      </c>
      <c r="S747">
        <f>Table_nydc_frldevdb01_flc_fx_carry_view[[#This Row],[num_rate]]-Table_nydc_frldevdb01_flc_fx_carry_view[[#This Row],[asset_rate]]</f>
        <v>6.6844983294031046E-2</v>
      </c>
      <c r="T7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1.6693520072194363</v>
      </c>
      <c r="U747" s="95">
        <f>Table_nydc_frldevdb01_flc_fx_carry_view[[#This Row],[atmf_cost_final]]/Table_nydc_frldevdb01_flc_fx_carry_view[[#This Row],[atmf_cost_orig]]</f>
        <v>1.4951458862438323</v>
      </c>
    </row>
    <row r="748" spans="1:21" x14ac:dyDescent="0.25">
      <c r="A748" t="s">
        <v>107</v>
      </c>
      <c r="B748" t="s">
        <v>103</v>
      </c>
      <c r="C748" t="s">
        <v>6</v>
      </c>
      <c r="D748" t="s">
        <v>6</v>
      </c>
      <c r="E748">
        <v>6.1701010041390996</v>
      </c>
      <c r="F748">
        <v>5.7258407444715704</v>
      </c>
      <c r="G748">
        <v>0.119790297943535</v>
      </c>
      <c r="H748">
        <v>0.135411593359438</v>
      </c>
      <c r="I748">
        <v>0.140114300344719</v>
      </c>
      <c r="J748">
        <v>0.18356249999999999</v>
      </c>
      <c r="K748">
        <v>9.1203499916916897E-2</v>
      </c>
      <c r="L748">
        <v>2.9219042888124699E-3</v>
      </c>
      <c r="M748">
        <v>5.0368439547414795E-2</v>
      </c>
      <c r="N748">
        <v>-1.43756935559197E-16</v>
      </c>
      <c r="O748">
        <v>7.0724006948818419E-2</v>
      </c>
      <c r="P748">
        <v>-6.7351045058482439E-3</v>
      </c>
      <c r="Q748">
        <v>5.9696101347046255</v>
      </c>
      <c r="R748">
        <f>Table_nydc_frldevdb01_flc_fx_carry_view[[#This Row],[atmf]]/(Table_nydc_frldevdb01_flc_fx_carry_view[[#This Row],[atmf_cost_orig]]+1)</f>
        <v>5.4512688394738262</v>
      </c>
      <c r="S748">
        <f>Table_nydc_frldevdb01_flc_fx_carry_view[[#This Row],[num_rate]]-Table_nydc_frldevdb01_flc_fx_carry_view[[#This Row],[asset_rate]]</f>
        <v>-7.7459111454666663E-2</v>
      </c>
      <c r="T7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7.1553813374422098E-2</v>
      </c>
      <c r="U748" s="95">
        <f>Table_nydc_frldevdb01_flc_fx_carry_view[[#This Row],[atmf_cost_final]]/Table_nydc_frldevdb01_flc_fx_carry_view[[#This Row],[atmf_cost_orig]]</f>
        <v>-2.8541073904795101E-15</v>
      </c>
    </row>
    <row r="749" spans="1:21" x14ac:dyDescent="0.25">
      <c r="A749" t="s">
        <v>107</v>
      </c>
      <c r="B749" t="s">
        <v>103</v>
      </c>
      <c r="C749" t="s">
        <v>67</v>
      </c>
      <c r="D749" t="s">
        <v>6</v>
      </c>
      <c r="E749">
        <v>6.1701010041390996</v>
      </c>
      <c r="F749">
        <v>5.3280152086376802</v>
      </c>
      <c r="G749">
        <v>0.15887967032966999</v>
      </c>
      <c r="H749">
        <v>0.15887967032966999</v>
      </c>
      <c r="I749">
        <v>0.119790297943535</v>
      </c>
      <c r="J749">
        <v>0.14724631524086301</v>
      </c>
      <c r="K749">
        <v>0.17090351064696899</v>
      </c>
      <c r="L749">
        <v>9.1203499916916897E-2</v>
      </c>
      <c r="M749">
        <v>7.8277647716259696E-2</v>
      </c>
      <c r="N749">
        <v>2.66290814922523E-2</v>
      </c>
      <c r="O749">
        <v>7.0967445661456519E-2</v>
      </c>
      <c r="P749">
        <v>-7.2575643889795094E-3</v>
      </c>
      <c r="Q749">
        <v>5.8719055249321173</v>
      </c>
      <c r="R749">
        <f>Table_nydc_frldevdb01_flc_fx_carry_view[[#This Row],[atmf]]/(Table_nydc_frldevdb01_flc_fx_carry_view[[#This Row],[atmf_cost_orig]]+1)</f>
        <v>4.9412275399774455</v>
      </c>
      <c r="S749">
        <f>Table_nydc_frldevdb01_flc_fx_carry_view[[#This Row],[num_rate]]-Table_nydc_frldevdb01_flc_fx_carry_view[[#This Row],[asset_rate]]</f>
        <v>-7.8225010050436028E-2</v>
      </c>
      <c r="T7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0.69715321813488362</v>
      </c>
      <c r="U749" s="95">
        <f>Table_nydc_frldevdb01_flc_fx_carry_view[[#This Row],[atmf_cost_final]]/Table_nydc_frldevdb01_flc_fx_carry_view[[#This Row],[atmf_cost_orig]]</f>
        <v>0.34018755378006782</v>
      </c>
    </row>
    <row r="750" spans="1:21" x14ac:dyDescent="0.25">
      <c r="A750" t="s">
        <v>107</v>
      </c>
      <c r="B750" t="s">
        <v>104</v>
      </c>
      <c r="C750" t="s">
        <v>6</v>
      </c>
      <c r="D750" t="s">
        <v>6</v>
      </c>
      <c r="E750">
        <v>3.5137999999999998</v>
      </c>
      <c r="F750">
        <v>3.4561654810154199</v>
      </c>
      <c r="G750">
        <v>6.7450842931194202E-2</v>
      </c>
      <c r="H750">
        <v>6.6616374680872101E-2</v>
      </c>
      <c r="I750">
        <v>0</v>
      </c>
      <c r="J750">
        <v>0</v>
      </c>
      <c r="K750">
        <v>3.5769838183257699E-2</v>
      </c>
      <c r="L750">
        <v>0</v>
      </c>
      <c r="M750">
        <v>2.6199553171934502E-2</v>
      </c>
      <c r="N750">
        <v>0</v>
      </c>
      <c r="O750">
        <v>1.3967451884815407E-2</v>
      </c>
      <c r="P750">
        <v>-2.5995183117508702E-3</v>
      </c>
      <c r="Q750">
        <v>3.4895615798996222</v>
      </c>
      <c r="R750">
        <f>Table_nydc_frldevdb01_flc_fx_carry_view[[#This Row],[atmf]]/(Table_nydc_frldevdb01_flc_fx_carry_view[[#This Row],[atmf_cost_orig]]+1)</f>
        <v>3.3679272908788302</v>
      </c>
      <c r="S750">
        <f>Table_nydc_frldevdb01_flc_fx_carry_view[[#This Row],[num_rate]]-Table_nydc_frldevdb01_flc_fx_carry_view[[#This Row],[asset_rate]]</f>
        <v>-1.6566970196566277E-2</v>
      </c>
      <c r="T7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750" s="95">
        <f>Table_nydc_frldevdb01_flc_fx_carry_view[[#This Row],[atmf_cost_final]]/Table_nydc_frldevdb01_flc_fx_carry_view[[#This Row],[atmf_cost_orig]]</f>
        <v>0</v>
      </c>
    </row>
    <row r="751" spans="1:21" x14ac:dyDescent="0.25">
      <c r="A751" t="s">
        <v>107</v>
      </c>
      <c r="B751" t="s">
        <v>104</v>
      </c>
      <c r="C751" t="s">
        <v>67</v>
      </c>
      <c r="D751" t="s">
        <v>6</v>
      </c>
      <c r="E751">
        <v>3.5137999999999998</v>
      </c>
      <c r="F751">
        <v>3.3880870000000001</v>
      </c>
      <c r="G751">
        <v>7.2578455215606102E-2</v>
      </c>
      <c r="H751">
        <v>7.0544493467064595E-2</v>
      </c>
      <c r="I751">
        <v>6.7450842931194202E-2</v>
      </c>
      <c r="J751">
        <v>6.6912322031267998E-2</v>
      </c>
      <c r="K751">
        <v>6.0946639451693201E-2</v>
      </c>
      <c r="L751">
        <v>3.5769838183257699E-2</v>
      </c>
      <c r="M751">
        <v>3.8586547122504401E-2</v>
      </c>
      <c r="N751">
        <v>1.7488423438624799E-2</v>
      </c>
      <c r="O751">
        <v>1.5371879024778212E-2</v>
      </c>
      <c r="P751">
        <v>-2.9971866733833896E-3</v>
      </c>
      <c r="Q751">
        <v>3.4655776359129864</v>
      </c>
      <c r="R751">
        <f>Table_nydc_frldevdb01_flc_fx_carry_view[[#This Row],[atmf]]/(Table_nydc_frldevdb01_flc_fx_carry_view[[#This Row],[atmf_cost_orig]]+1)</f>
        <v>3.2622095957115889</v>
      </c>
      <c r="S751">
        <f>Table_nydc_frldevdb01_flc_fx_carry_view[[#This Row],[num_rate]]-Table_nydc_frldevdb01_flc_fx_carry_view[[#This Row],[asset_rate]]</f>
        <v>-1.8369065698161602E-2</v>
      </c>
      <c r="T7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0.817591201122564</v>
      </c>
      <c r="U751" s="95">
        <f>Table_nydc_frldevdb01_flc_fx_carry_view[[#This Row],[atmf_cost_final]]/Table_nydc_frldevdb01_flc_fx_carry_view[[#This Row],[atmf_cost_orig]]</f>
        <v>0.45322592309445642</v>
      </c>
    </row>
    <row r="752" spans="1:21" x14ac:dyDescent="0.25">
      <c r="A752" t="s">
        <v>107</v>
      </c>
      <c r="B752" t="s">
        <v>105</v>
      </c>
      <c r="C752" t="s">
        <v>6</v>
      </c>
      <c r="D752" t="s">
        <v>6</v>
      </c>
      <c r="E752">
        <v>35.8682890885174</v>
      </c>
      <c r="F752">
        <v>33.569980969554202</v>
      </c>
      <c r="G752">
        <v>0.177933584803492</v>
      </c>
      <c r="H752">
        <v>0.19147125222568501</v>
      </c>
      <c r="I752">
        <v>0.234168817294684</v>
      </c>
      <c r="J752">
        <v>0.27094024144328599</v>
      </c>
      <c r="K752">
        <v>0.105958784617204</v>
      </c>
      <c r="L752">
        <v>4.8850354698662408E-3</v>
      </c>
      <c r="M752">
        <v>7.1800133517845796E-2</v>
      </c>
      <c r="N752">
        <v>4.0954602722069001E-9</v>
      </c>
      <c r="O752">
        <v>6.1361705810741629E-2</v>
      </c>
      <c r="P752">
        <v>-6.7351045058482439E-3</v>
      </c>
      <c r="Q752">
        <v>34.757241453541887</v>
      </c>
      <c r="R752">
        <f>Table_nydc_frldevdb01_flc_fx_carry_view[[#This Row],[atmf]]/(Table_nydc_frldevdb01_flc_fx_carry_view[[#This Row],[atmf_cost_orig]]+1)</f>
        <v>31.321120346730442</v>
      </c>
      <c r="S752">
        <f>Table_nydc_frldevdb01_flc_fx_carry_view[[#This Row],[num_rate]]-Table_nydc_frldevdb01_flc_fx_carry_view[[#This Row],[asset_rate]]</f>
        <v>-6.8096810316589873E-2</v>
      </c>
      <c r="T7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0.14301007847753544</v>
      </c>
      <c r="U752" s="95">
        <f>Table_nydc_frldevdb01_flc_fx_carry_view[[#This Row],[atmf_cost_final]]/Table_nydc_frldevdb01_flc_fx_carry_view[[#This Row],[atmf_cost_orig]]</f>
        <v>5.7039730590319595E-8</v>
      </c>
    </row>
    <row r="753" spans="1:21" x14ac:dyDescent="0.25">
      <c r="A753" t="s">
        <v>107</v>
      </c>
      <c r="B753" t="s">
        <v>105</v>
      </c>
      <c r="C753" t="s">
        <v>67</v>
      </c>
      <c r="D753" t="s">
        <v>6</v>
      </c>
      <c r="E753">
        <v>35.8682890885174</v>
      </c>
      <c r="F753">
        <v>31.042615310450699</v>
      </c>
      <c r="G753">
        <v>0.18291092997990299</v>
      </c>
      <c r="H753">
        <v>0.20491027441057499</v>
      </c>
      <c r="I753">
        <v>0.177933584803492</v>
      </c>
      <c r="J753">
        <v>0.211523632014542</v>
      </c>
      <c r="K753">
        <v>0.18018895867042201</v>
      </c>
      <c r="L753">
        <v>0.105958784617204</v>
      </c>
      <c r="M753">
        <v>0.10107874234508299</v>
      </c>
      <c r="N753">
        <v>4.6013703473248999E-2</v>
      </c>
      <c r="O753">
        <v>6.9421621971629599E-2</v>
      </c>
      <c r="P753">
        <v>-7.2575643889795094E-3</v>
      </c>
      <c r="Q753">
        <v>33.709370937508055</v>
      </c>
      <c r="R753">
        <f>Table_nydc_frldevdb01_flc_fx_carry_view[[#This Row],[atmf]]/(Table_nydc_frldevdb01_flc_fx_carry_view[[#This Row],[atmf_cost_orig]]+1)</f>
        <v>28.192911293824441</v>
      </c>
      <c r="S753">
        <f>Table_nydc_frldevdb01_flc_fx_carry_view[[#This Row],[num_rate]]-Table_nydc_frldevdb01_flc_fx_carry_view[[#This Row],[asset_rate]]</f>
        <v>-7.6679186360609108E-2</v>
      </c>
      <c r="T7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0.75774133769818275</v>
      </c>
      <c r="U753" s="95">
        <f>Table_nydc_frldevdb01_flc_fx_carry_view[[#This Row],[atmf_cost_final]]/Table_nydc_frldevdb01_flc_fx_carry_view[[#This Row],[atmf_cost_orig]]</f>
        <v>0.45522631569908278</v>
      </c>
    </row>
    <row r="754" spans="1:21" x14ac:dyDescent="0.25">
      <c r="A754" t="s">
        <v>107</v>
      </c>
      <c r="B754" t="s">
        <v>106</v>
      </c>
      <c r="C754" t="s">
        <v>6</v>
      </c>
      <c r="D754" t="s">
        <v>6</v>
      </c>
      <c r="E754">
        <v>7.8270724444655801</v>
      </c>
      <c r="F754">
        <v>8.1760258453786605</v>
      </c>
      <c r="G754">
        <v>7.5981893926033994E-2</v>
      </c>
      <c r="H754">
        <v>7.7544476012034805E-2</v>
      </c>
      <c r="I754">
        <v>9.9162844945983403E-2</v>
      </c>
      <c r="J754">
        <v>0.102046851214251</v>
      </c>
      <c r="K754">
        <v>1.3356246211331999E-2</v>
      </c>
      <c r="L754">
        <v>5.0728017875682303E-3</v>
      </c>
      <c r="M754">
        <v>3.14035302677289E-2</v>
      </c>
      <c r="N754">
        <v>4.4590797400702299E-2</v>
      </c>
      <c r="O754">
        <v>-8.270360359097572E-3</v>
      </c>
      <c r="P754">
        <v>3.5857771391196502E-2</v>
      </c>
      <c r="Q754">
        <v>8.0310865452156452</v>
      </c>
      <c r="R754">
        <f>Table_nydc_frldevdb01_flc_fx_carry_view[[#This Row],[atmf]]/(Table_nydc_frldevdb01_flc_fx_carry_view[[#This Row],[atmf_cost_orig]]+1)</f>
        <v>7.9270873188269482</v>
      </c>
      <c r="S754">
        <f>Table_nydc_frldevdb01_flc_fx_carry_view[[#This Row],[num_rate]]-Table_nydc_frldevdb01_flc_fx_carry_view[[#This Row],[asset_rate]]</f>
        <v>4.4128131750294078E-2</v>
      </c>
      <c r="T7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2.1896921159794585</v>
      </c>
      <c r="U754" s="95">
        <f>Table_nydc_frldevdb01_flc_fx_carry_view[[#This Row],[atmf_cost_final]]/Table_nydc_frldevdb01_flc_fx_carry_view[[#This Row],[atmf_cost_orig]]</f>
        <v>1.4199294480762561</v>
      </c>
    </row>
    <row r="755" spans="1:21" x14ac:dyDescent="0.25">
      <c r="A755" t="s">
        <v>107</v>
      </c>
      <c r="B755" t="s">
        <v>106</v>
      </c>
      <c r="C755" t="s">
        <v>67</v>
      </c>
      <c r="D755" t="s">
        <v>6</v>
      </c>
      <c r="E755">
        <v>7.8270724444655801</v>
      </c>
      <c r="F755">
        <v>8.54550853055974</v>
      </c>
      <c r="G755">
        <v>8.6944555672694102E-2</v>
      </c>
      <c r="H755">
        <v>8.7878032168892103E-2</v>
      </c>
      <c r="I755">
        <v>7.5981893926033994E-2</v>
      </c>
      <c r="J755">
        <v>8.3107455101678801E-2</v>
      </c>
      <c r="K755">
        <v>1.67283675168651E-2</v>
      </c>
      <c r="L755">
        <v>1.3356246211331999E-2</v>
      </c>
      <c r="M755">
        <v>5.0429439782740303E-2</v>
      </c>
      <c r="N755">
        <v>6.1892170619965596E-2</v>
      </c>
      <c r="O755">
        <v>-7.6866912929716867E-3</v>
      </c>
      <c r="P755">
        <v>3.7588722021293756E-2</v>
      </c>
      <c r="Q755">
        <v>8.266904968791378</v>
      </c>
      <c r="R755">
        <f>Table_nydc_frldevdb01_flc_fx_carry_view[[#This Row],[atmf]]/(Table_nydc_frldevdb01_flc_fx_carry_view[[#This Row],[atmf_cost_orig]]+1)</f>
        <v>8.1352523138795529</v>
      </c>
      <c r="S755">
        <f>Table_nydc_frldevdb01_flc_fx_carry_view[[#This Row],[num_rate]]-Table_nydc_frldevdb01_flc_fx_carry_view[[#This Row],[asset_rate]]</f>
        <v>4.5275413314265441E-2</v>
      </c>
      <c r="T7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1.4401893217439186</v>
      </c>
      <c r="U755" s="95">
        <f>Table_nydc_frldevdb01_flc_fx_carry_view[[#This Row],[atmf_cost_final]]/Table_nydc_frldevdb01_flc_fx_carry_view[[#This Row],[atmf_cost_orig]]</f>
        <v>1.2273023631951681</v>
      </c>
    </row>
    <row r="756" spans="1:21" x14ac:dyDescent="0.25">
      <c r="A756" t="s">
        <v>107</v>
      </c>
      <c r="B756" t="s">
        <v>5</v>
      </c>
      <c r="C756" t="s">
        <v>67</v>
      </c>
      <c r="D756" t="s">
        <v>67</v>
      </c>
      <c r="E756">
        <v>3.5676352187037601</v>
      </c>
      <c r="F756">
        <v>4.29915423117163</v>
      </c>
      <c r="G756">
        <v>0.12944101538417299</v>
      </c>
      <c r="H756">
        <v>0.14327214016342699</v>
      </c>
      <c r="I756">
        <v>0.112199361972786</v>
      </c>
      <c r="J756">
        <v>0.142875393518518</v>
      </c>
      <c r="K756">
        <v>1.29646022903275E-2</v>
      </c>
      <c r="L756">
        <v>2.3427471047115398E-3</v>
      </c>
      <c r="M756">
        <v>7.827678790954129E-2</v>
      </c>
      <c r="N756">
        <v>0.20502989469521399</v>
      </c>
      <c r="O756">
        <v>1.5371879024778212E-2</v>
      </c>
      <c r="P756">
        <v>0.12095652808125967</v>
      </c>
      <c r="Q756">
        <v>4.035581578063657</v>
      </c>
      <c r="R756">
        <f>Table_nydc_frldevdb01_flc_fx_carry_view[[#This Row],[atmf]]/(Table_nydc_frldevdb01_flc_fx_carry_view[[#This Row],[atmf_cost_orig]]+1)</f>
        <v>3.9870599825360369</v>
      </c>
      <c r="S756">
        <f>Table_nydc_frldevdb01_flc_fx_carry_view[[#This Row],[num_rate]]-Table_nydc_frldevdb01_flc_fx_carry_view[[#This Row],[asset_rate]]</f>
        <v>0.10558464905648146</v>
      </c>
      <c r="T7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3.1033588245265391</v>
      </c>
      <c r="U756" s="95">
        <f>Table_nydc_frldevdb01_flc_fx_carry_view[[#This Row],[atmf_cost_final]]/Table_nydc_frldevdb01_flc_fx_carry_view[[#This Row],[atmf_cost_orig]]</f>
        <v>2.6192936650920311</v>
      </c>
    </row>
    <row r="757" spans="1:21" x14ac:dyDescent="0.25">
      <c r="A757" t="s">
        <v>107</v>
      </c>
      <c r="B757" t="s">
        <v>4</v>
      </c>
      <c r="C757" t="s">
        <v>67</v>
      </c>
      <c r="D757" t="s">
        <v>67</v>
      </c>
      <c r="E757">
        <v>4.2055433069271002</v>
      </c>
      <c r="F757">
        <v>5.3001550185605497</v>
      </c>
      <c r="G757">
        <v>0.133387519963758</v>
      </c>
      <c r="H757">
        <v>0.14379178594335401</v>
      </c>
      <c r="I757">
        <v>0.105927950268128</v>
      </c>
      <c r="J757">
        <v>0.130067569444444</v>
      </c>
      <c r="K757">
        <v>9.0420407200682406E-3</v>
      </c>
      <c r="L757">
        <v>2.2121806133636201E-3</v>
      </c>
      <c r="M757">
        <v>8.2257194737957187E-2</v>
      </c>
      <c r="N757">
        <v>0.26030644259568098</v>
      </c>
      <c r="O757">
        <v>-7.6892392225241246E-3</v>
      </c>
      <c r="P757">
        <v>0.12095652808125967</v>
      </c>
      <c r="Q757">
        <v>4.9385763877055764</v>
      </c>
      <c r="R757">
        <f>Table_nydc_frldevdb01_flc_fx_carry_view[[#This Row],[atmf]]/(Table_nydc_frldevdb01_flc_fx_carry_view[[#This Row],[atmf_cost_orig]]+1)</f>
        <v>4.8973155774158252</v>
      </c>
      <c r="S757">
        <f>Table_nydc_frldevdb01_flc_fx_carry_view[[#This Row],[num_rate]]-Table_nydc_frldevdb01_flc_fx_carry_view[[#This Row],[asset_rate]]</f>
        <v>0.1286457673037838</v>
      </c>
      <c r="T7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3.5251481123601289</v>
      </c>
      <c r="U757" s="95">
        <f>Table_nydc_frldevdb01_flc_fx_carry_view[[#This Row],[atmf_cost_final]]/Table_nydc_frldevdb01_flc_fx_carry_view[[#This Row],[atmf_cost_orig]]</f>
        <v>3.1645431554641119</v>
      </c>
    </row>
    <row r="758" spans="1:21" x14ac:dyDescent="0.25">
      <c r="A758" t="s">
        <v>107</v>
      </c>
      <c r="B758" t="s">
        <v>17</v>
      </c>
      <c r="C758" t="s">
        <v>67</v>
      </c>
      <c r="D758" t="s">
        <v>67</v>
      </c>
      <c r="E758">
        <v>1.1774365586895901</v>
      </c>
      <c r="F758">
        <v>1.2325394520397599</v>
      </c>
      <c r="G758">
        <v>8.2290420804948805E-2</v>
      </c>
      <c r="H758">
        <v>8.1021953744591105E-2</v>
      </c>
      <c r="I758">
        <v>7.9047469878060397E-2</v>
      </c>
      <c r="J758">
        <v>8.5119421296296294E-2</v>
      </c>
      <c r="K758">
        <v>2.6880227434936E-2</v>
      </c>
      <c r="L758">
        <v>1.6508143432646301E-3</v>
      </c>
      <c r="M758">
        <v>4.6403717847741797E-2</v>
      </c>
      <c r="N758">
        <v>4.6804091881869701E-2</v>
      </c>
      <c r="O758">
        <v>-7.6892392225241246E-3</v>
      </c>
      <c r="P758">
        <v>1.5371879024778212E-2</v>
      </c>
      <c r="Q758">
        <v>1.208936786283074</v>
      </c>
      <c r="R758">
        <f>Table_nydc_frldevdb01_flc_fx_carry_view[[#This Row],[atmf]]/(Table_nydc_frldevdb01_flc_fx_carry_view[[#This Row],[atmf_cost_orig]]+1)</f>
        <v>1.1778813769649679</v>
      </c>
      <c r="S758">
        <f>Table_nydc_frldevdb01_flc_fx_carry_view[[#This Row],[num_rate]]-Table_nydc_frldevdb01_flc_fx_carry_view[[#This Row],[asset_rate]]</f>
        <v>2.3061118247302337E-2</v>
      </c>
      <c r="T7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2.3127666510383946</v>
      </c>
      <c r="U758" s="95">
        <f>Table_nydc_frldevdb01_flc_fx_carry_view[[#This Row],[atmf_cost_final]]/Table_nydc_frldevdb01_flc_fx_carry_view[[#This Row],[atmf_cost_orig]]</f>
        <v>1.0086280594033779</v>
      </c>
    </row>
    <row r="759" spans="1:21" x14ac:dyDescent="0.25">
      <c r="A759" t="s">
        <v>107</v>
      </c>
      <c r="B759" t="s">
        <v>21</v>
      </c>
      <c r="C759" t="s">
        <v>67</v>
      </c>
      <c r="D759" t="s">
        <v>67</v>
      </c>
      <c r="E759">
        <v>1.3274731401225699</v>
      </c>
      <c r="F759">
        <v>1.35605689253204</v>
      </c>
      <c r="G759">
        <v>9.2998331169142204E-2</v>
      </c>
      <c r="H759">
        <v>9.1500404719552494E-2</v>
      </c>
      <c r="I759">
        <v>9.2749233603982906E-2</v>
      </c>
      <c r="J759">
        <v>9.9216812452248906E-2</v>
      </c>
      <c r="K759">
        <v>4.1642028895865102E-2</v>
      </c>
      <c r="L759">
        <v>1.93675439698317E-3</v>
      </c>
      <c r="M759">
        <v>5.1127036590490699E-2</v>
      </c>
      <c r="N759">
        <v>2.1532526546366303E-2</v>
      </c>
      <c r="O759">
        <v>4.4677199261344835E-3</v>
      </c>
      <c r="P759">
        <v>1.5371879024778212E-2</v>
      </c>
      <c r="Q759">
        <v>1.3433155343523975</v>
      </c>
      <c r="R759">
        <f>Table_nydc_frldevdb01_flc_fx_carry_view[[#This Row],[atmf]]/(Table_nydc_frldevdb01_flc_fx_carry_view[[#This Row],[atmf_cost_orig]]+1)</f>
        <v>1.2900980046433217</v>
      </c>
      <c r="S759">
        <f>Table_nydc_frldevdb01_flc_fx_carry_view[[#This Row],[num_rate]]-Table_nydc_frldevdb01_flc_fx_carry_view[[#This Row],[asset_rate]]</f>
        <v>1.0904159098643729E-2</v>
      </c>
      <c r="T7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2.0659732474952555</v>
      </c>
      <c r="U759" s="95">
        <f>Table_nydc_frldevdb01_flc_fx_carry_view[[#This Row],[atmf_cost_final]]/Table_nydc_frldevdb01_flc_fx_carry_view[[#This Row],[atmf_cost_orig]]</f>
        <v>0.42115733635872832</v>
      </c>
    </row>
    <row r="760" spans="1:21" x14ac:dyDescent="0.25">
      <c r="A760" t="s">
        <v>107</v>
      </c>
      <c r="B760" t="s">
        <v>20</v>
      </c>
      <c r="C760" t="s">
        <v>67</v>
      </c>
      <c r="D760" t="s">
        <v>67</v>
      </c>
      <c r="E760">
        <v>3.1362282407236899</v>
      </c>
      <c r="F760">
        <v>3.4645686839206</v>
      </c>
      <c r="G760">
        <v>0.130213913531667</v>
      </c>
      <c r="H760">
        <v>0.14249259121053701</v>
      </c>
      <c r="I760">
        <v>0.11502246843897899</v>
      </c>
      <c r="J760">
        <v>0.14842537037037001</v>
      </c>
      <c r="K760">
        <v>3.1461616493318502E-2</v>
      </c>
      <c r="L760">
        <v>2.4013844946896203E-3</v>
      </c>
      <c r="M760">
        <v>7.7848694689101397E-2</v>
      </c>
      <c r="N760">
        <v>0.104672539243319</v>
      </c>
      <c r="O760">
        <v>1.5371879024778212E-2</v>
      </c>
      <c r="P760">
        <v>6.9421621971629599E-2</v>
      </c>
      <c r="Q760">
        <v>3.310981907282657</v>
      </c>
      <c r="R760">
        <f>Table_nydc_frldevdb01_flc_fx_carry_view[[#This Row],[atmf]]/(Table_nydc_frldevdb01_flc_fx_carry_view[[#This Row],[atmf_cost_orig]]+1)</f>
        <v>3.214336762656592</v>
      </c>
      <c r="S760">
        <f>Table_nydc_frldevdb01_flc_fx_carry_view[[#This Row],[num_rate]]-Table_nydc_frldevdb01_flc_fx_carry_view[[#This Row],[asset_rate]]</f>
        <v>5.4049742946851387E-2</v>
      </c>
      <c r="T7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2.2047337044376936</v>
      </c>
      <c r="U760" s="95">
        <f>Table_nydc_frldevdb01_flc_fx_carry_view[[#This Row],[atmf_cost_final]]/Table_nydc_frldevdb01_flc_fx_carry_view[[#This Row],[atmf_cost_orig]]</f>
        <v>1.3445638319478832</v>
      </c>
    </row>
    <row r="761" spans="1:21" x14ac:dyDescent="0.25">
      <c r="A761" t="s">
        <v>107</v>
      </c>
      <c r="B761" t="s">
        <v>7</v>
      </c>
      <c r="C761" t="s">
        <v>67</v>
      </c>
      <c r="D761" t="s">
        <v>67</v>
      </c>
      <c r="E761">
        <v>65.078523007433105</v>
      </c>
      <c r="F761">
        <v>70.522488040410295</v>
      </c>
      <c r="G761">
        <v>7.3744244842317896E-2</v>
      </c>
      <c r="H761">
        <v>7.6477418472831002E-2</v>
      </c>
      <c r="I761">
        <v>6.5239737111996807E-2</v>
      </c>
      <c r="J761">
        <v>8.9178773148148094E-2</v>
      </c>
      <c r="K761">
        <v>1.2294617938300599E-2</v>
      </c>
      <c r="L761">
        <v>1.3620895422018699E-3</v>
      </c>
      <c r="M761">
        <v>4.1830660139645696E-2</v>
      </c>
      <c r="N761">
        <v>8.3638776815908492E-2</v>
      </c>
      <c r="O761">
        <v>1.5371879024778212E-2</v>
      </c>
      <c r="P761">
        <v>5.9155744071506922E-2</v>
      </c>
      <c r="Q761">
        <v>68.499290116759511</v>
      </c>
      <c r="R761">
        <f>Table_nydc_frldevdb01_flc_fx_carry_view[[#This Row],[atmf]]/(Table_nydc_frldevdb01_flc_fx_carry_view[[#This Row],[atmf_cost_orig]]+1)</f>
        <v>67.690931682657094</v>
      </c>
      <c r="S761">
        <f>Table_nydc_frldevdb01_flc_fx_carry_view[[#This Row],[num_rate]]-Table_nydc_frldevdb01_flc_fx_carry_view[[#This Row],[asset_rate]]</f>
        <v>4.3783865046728709E-2</v>
      </c>
      <c r="T7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2.7856368403333223</v>
      </c>
      <c r="U761" s="95">
        <f>Table_nydc_frldevdb01_flc_fx_carry_view[[#This Row],[atmf_cost_final]]/Table_nydc_frldevdb01_flc_fx_carry_view[[#This Row],[atmf_cost_orig]]</f>
        <v>1.9994610779914148</v>
      </c>
    </row>
    <row r="762" spans="1:21" x14ac:dyDescent="0.25">
      <c r="A762" t="s">
        <v>107</v>
      </c>
      <c r="B762" t="s">
        <v>19</v>
      </c>
      <c r="C762" t="s">
        <v>67</v>
      </c>
      <c r="D762" t="s">
        <v>67</v>
      </c>
      <c r="E762">
        <v>13.5869406369495</v>
      </c>
      <c r="F762">
        <v>15.1262490110662</v>
      </c>
      <c r="G762">
        <v>0.165256060419607</v>
      </c>
      <c r="H762">
        <v>0.17512639366900601</v>
      </c>
      <c r="I762">
        <v>0.151962427436727</v>
      </c>
      <c r="J762">
        <v>0.178858101851852</v>
      </c>
      <c r="K762">
        <v>4.51099372404258E-2</v>
      </c>
      <c r="L762">
        <v>3.1726980718577401E-3</v>
      </c>
      <c r="M762">
        <v>9.5595217645059807E-2</v>
      </c>
      <c r="N762">
        <v>0.11327497831306201</v>
      </c>
      <c r="O762">
        <v>1.5371879024778212E-2</v>
      </c>
      <c r="P762">
        <v>7.3904226829296427E-2</v>
      </c>
      <c r="Q762">
        <v>14.399296490132402</v>
      </c>
      <c r="R762">
        <f>Table_nydc_frldevdb01_flc_fx_carry_view[[#This Row],[atmf]]/(Table_nydc_frldevdb01_flc_fx_carry_view[[#This Row],[atmf_cost_orig]]+1)</f>
        <v>13.806421174034964</v>
      </c>
      <c r="S762">
        <f>Table_nydc_frldevdb01_flc_fx_carry_view[[#This Row],[num_rate]]-Table_nydc_frldevdb01_flc_fx_carry_view[[#This Row],[asset_rate]]</f>
        <v>5.8532347804518214E-2</v>
      </c>
      <c r="T7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2.1808788494140572</v>
      </c>
      <c r="U762" s="95">
        <f>Table_nydc_frldevdb01_flc_fx_carry_view[[#This Row],[atmf_cost_final]]/Table_nydc_frldevdb01_flc_fx_carry_view[[#This Row],[atmf_cost_orig]]</f>
        <v>1.1849439867760567</v>
      </c>
    </row>
    <row r="763" spans="1:21" x14ac:dyDescent="0.25">
      <c r="A763" t="s">
        <v>107</v>
      </c>
      <c r="B763" t="s">
        <v>13</v>
      </c>
      <c r="C763" t="s">
        <v>67</v>
      </c>
      <c r="D763" t="s">
        <v>67</v>
      </c>
      <c r="E763">
        <v>6.6466000000000003</v>
      </c>
      <c r="F763">
        <v>6.9332153832398298</v>
      </c>
      <c r="G763">
        <v>5.88440784856177E-2</v>
      </c>
      <c r="H763">
        <v>6.0304014253980499E-2</v>
      </c>
      <c r="I763">
        <v>6.1902116907097703E-2</v>
      </c>
      <c r="J763">
        <v>6.1554328711284502E-2</v>
      </c>
      <c r="K763">
        <v>1.55225636864629E-2</v>
      </c>
      <c r="L763">
        <v>2.8897164858903302E-3</v>
      </c>
      <c r="M763">
        <v>3.3079076823776102E-2</v>
      </c>
      <c r="N763">
        <v>4.3112380298789804E-2</v>
      </c>
      <c r="O763">
        <v>1.5371879024778212E-2</v>
      </c>
      <c r="P763">
        <v>3.7578466281479872E-2</v>
      </c>
      <c r="Q763">
        <v>6.8135924577431641</v>
      </c>
      <c r="R763">
        <f>Table_nydc_frldevdb01_flc_fx_carry_view[[#This Row],[atmf]]/(Table_nydc_frldevdb01_flc_fx_carry_view[[#This Row],[atmf_cost_orig]]+1)</f>
        <v>6.7112145999086055</v>
      </c>
      <c r="S763">
        <f>Table_nydc_frldevdb01_flc_fx_carry_view[[#This Row],[num_rate]]-Table_nydc_frldevdb01_flc_fx_carry_view[[#This Row],[asset_rate]]</f>
        <v>2.220658725670166E-2</v>
      </c>
      <c r="T7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2.2910394278356709</v>
      </c>
      <c r="U763" s="95">
        <f>Table_nydc_frldevdb01_flc_fx_carry_view[[#This Row],[atmf_cost_final]]/Table_nydc_frldevdb01_flc_fx_carry_view[[#This Row],[atmf_cost_orig]]</f>
        <v>1.303312680957351</v>
      </c>
    </row>
    <row r="764" spans="1:21" x14ac:dyDescent="0.25">
      <c r="A764" t="s">
        <v>107</v>
      </c>
      <c r="B764" t="s">
        <v>16</v>
      </c>
      <c r="C764" t="s">
        <v>67</v>
      </c>
      <c r="D764" t="s">
        <v>67</v>
      </c>
      <c r="E764">
        <v>18.2281888331955</v>
      </c>
      <c r="F764">
        <v>20.1856167184405</v>
      </c>
      <c r="G764">
        <v>0.12466507792974101</v>
      </c>
      <c r="H764">
        <v>0.135062070694252</v>
      </c>
      <c r="I764">
        <v>9.7043368638073002E-2</v>
      </c>
      <c r="J764">
        <v>0.117353912037037</v>
      </c>
      <c r="K764">
        <v>2.83205464732076E-2</v>
      </c>
      <c r="L764">
        <v>2.0260915438178799E-3</v>
      </c>
      <c r="M764">
        <v>7.3801807552819398E-2</v>
      </c>
      <c r="N764">
        <v>0.107367362709577</v>
      </c>
      <c r="O764">
        <v>1.5371879024778212E-2</v>
      </c>
      <c r="P764">
        <v>7.0967445661456519E-2</v>
      </c>
      <c r="Q764">
        <v>19.307487823928959</v>
      </c>
      <c r="R764">
        <f>Table_nydc_frldevdb01_flc_fx_carry_view[[#This Row],[atmf]]/(Table_nydc_frldevdb01_flc_fx_carry_view[[#This Row],[atmf_cost_orig]]+1)</f>
        <v>18.798270385149809</v>
      </c>
      <c r="S764">
        <f>Table_nydc_frldevdb01_flc_fx_carry_view[[#This Row],[num_rate]]-Table_nydc_frldevdb01_flc_fx_carry_view[[#This Row],[asset_rate]]</f>
        <v>5.5595566636678306E-2</v>
      </c>
      <c r="T7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2.316146664916932</v>
      </c>
      <c r="U764" s="95">
        <f>Table_nydc_frldevdb01_flc_fx_carry_view[[#This Row],[atmf_cost_final]]/Table_nydc_frldevdb01_flc_fx_carry_view[[#This Row],[atmf_cost_orig]]</f>
        <v>1.4548066811606881</v>
      </c>
    </row>
    <row r="765" spans="1:21" x14ac:dyDescent="0.25">
      <c r="A765" t="s">
        <v>107</v>
      </c>
      <c r="B765" t="s">
        <v>22</v>
      </c>
      <c r="C765" t="s">
        <v>67</v>
      </c>
      <c r="D765" t="s">
        <v>67</v>
      </c>
      <c r="E765">
        <v>630.76142427427101</v>
      </c>
      <c r="F765">
        <v>645.82102958732696</v>
      </c>
      <c r="G765">
        <v>9.2368676241717101E-2</v>
      </c>
      <c r="H765">
        <v>9.4890526900673705E-2</v>
      </c>
      <c r="I765">
        <v>8.6845821218667602E-2</v>
      </c>
      <c r="J765">
        <v>0.104007342326531</v>
      </c>
      <c r="K765">
        <v>3.9426358268696594E-2</v>
      </c>
      <c r="L765">
        <v>1.81312700681417E-3</v>
      </c>
      <c r="M765">
        <v>5.1890812113672503E-2</v>
      </c>
      <c r="N765">
        <v>2.3870672827448501E-2</v>
      </c>
      <c r="O765">
        <v>1.5371879024778212E-2</v>
      </c>
      <c r="P765">
        <v>2.7659840646813261E-2</v>
      </c>
      <c r="Q765">
        <v>637.87032437013568</v>
      </c>
      <c r="R765">
        <f>Table_nydc_frldevdb01_flc_fx_carry_view[[#This Row],[atmf]]/(Table_nydc_frldevdb01_flc_fx_carry_view[[#This Row],[atmf_cost_orig]]+1)</f>
        <v>613.9620406890067</v>
      </c>
      <c r="S765">
        <f>Table_nydc_frldevdb01_flc_fx_carry_view[[#This Row],[num_rate]]-Table_nydc_frldevdb01_flc_fx_carry_view[[#This Row],[asset_rate]]</f>
        <v>1.2287961622035048E-2</v>
      </c>
      <c r="T7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1.7696359660014422</v>
      </c>
      <c r="U765" s="95">
        <f>Table_nydc_frldevdb01_flc_fx_carry_view[[#This Row],[atmf_cost_final]]/Table_nydc_frldevdb01_flc_fx_carry_view[[#This Row],[atmf_cost_orig]]</f>
        <v>0.46001732975689763</v>
      </c>
    </row>
    <row r="766" spans="1:21" x14ac:dyDescent="0.25">
      <c r="A766" t="s">
        <v>107</v>
      </c>
      <c r="B766" t="s">
        <v>15</v>
      </c>
      <c r="C766" t="s">
        <v>67</v>
      </c>
      <c r="D766" t="s">
        <v>67</v>
      </c>
      <c r="E766">
        <v>57.624303563724503</v>
      </c>
      <c r="F766">
        <v>63.896790181516003</v>
      </c>
      <c r="G766">
        <v>0.12911419923190401</v>
      </c>
      <c r="H766">
        <v>0.13906354372489499</v>
      </c>
      <c r="I766">
        <v>0.10398023165883701</v>
      </c>
      <c r="J766">
        <v>0.121050439814815</v>
      </c>
      <c r="K766">
        <v>2.9911736174552301E-2</v>
      </c>
      <c r="L766">
        <v>2.1708505162473797E-3</v>
      </c>
      <c r="M766">
        <v>7.5981390736354404E-2</v>
      </c>
      <c r="N766">
        <v>0.108830367254921</v>
      </c>
      <c r="O766">
        <v>1.5371879024778212E-2</v>
      </c>
      <c r="P766">
        <v>7.1775014525480185E-2</v>
      </c>
      <c r="Q766">
        <v>61.082729914655957</v>
      </c>
      <c r="R766">
        <f>Table_nydc_frldevdb01_flc_fx_carry_view[[#This Row],[atmf]]/(Table_nydc_frldevdb01_flc_fx_carry_view[[#This Row],[atmf_cost_orig]]+1)</f>
        <v>59.384661046775022</v>
      </c>
      <c r="S766">
        <f>Table_nydc_frldevdb01_flc_fx_carry_view[[#This Row],[num_rate]]-Table_nydc_frldevdb01_flc_fx_carry_view[[#This Row],[asset_rate]]</f>
        <v>5.6403135500701973E-2</v>
      </c>
      <c r="T7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2.3151794332555857</v>
      </c>
      <c r="U766" s="95">
        <f>Table_nydc_frldevdb01_flc_fx_carry_view[[#This Row],[atmf_cost_final]]/Table_nydc_frldevdb01_flc_fx_carry_view[[#This Row],[atmf_cost_orig]]</f>
        <v>1.4323292348326222</v>
      </c>
    </row>
    <row r="767" spans="1:21" x14ac:dyDescent="0.25">
      <c r="A767" t="s">
        <v>107</v>
      </c>
      <c r="B767" t="s">
        <v>11</v>
      </c>
      <c r="C767" t="s">
        <v>67</v>
      </c>
      <c r="D767" t="s">
        <v>67</v>
      </c>
      <c r="E767">
        <v>21.466614901778701</v>
      </c>
      <c r="F767">
        <v>24.879568969231201</v>
      </c>
      <c r="G767">
        <v>0.128730127743277</v>
      </c>
      <c r="H767">
        <v>0.14229684962736799</v>
      </c>
      <c r="I767">
        <v>0.102939917403151</v>
      </c>
      <c r="J767">
        <v>0.12060814814814801</v>
      </c>
      <c r="K767">
        <v>2.0218584533894003E-2</v>
      </c>
      <c r="L767">
        <v>2.1497792156649899E-3</v>
      </c>
      <c r="M767">
        <v>8.1404902237284402E-2</v>
      </c>
      <c r="N767">
        <v>0.159006110445712</v>
      </c>
      <c r="O767">
        <v>-7.6892392225241246E-3</v>
      </c>
      <c r="P767">
        <v>7.0967445661456519E-2</v>
      </c>
      <c r="Q767">
        <v>23.445052536179823</v>
      </c>
      <c r="R767">
        <f>Table_nydc_frldevdb01_flc_fx_carry_view[[#This Row],[atmf]]/(Table_nydc_frldevdb01_flc_fx_carry_view[[#This Row],[atmf_cost_orig]]+1)</f>
        <v>23.006709991566197</v>
      </c>
      <c r="S767">
        <f>Table_nydc_frldevdb01_flc_fx_carry_view[[#This Row],[num_rate]]-Table_nydc_frldevdb01_flc_fx_carry_view[[#This Row],[asset_rate]]</f>
        <v>7.8656684883980643E-2</v>
      </c>
      <c r="T7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2.5635850810704279</v>
      </c>
      <c r="U767" s="95">
        <f>Table_nydc_frldevdb01_flc_fx_carry_view[[#This Row],[atmf_cost_final]]/Table_nydc_frldevdb01_flc_fx_carry_view[[#This Row],[atmf_cost_orig]]</f>
        <v>1.9532743861325508</v>
      </c>
    </row>
    <row r="768" spans="1:21" x14ac:dyDescent="0.25">
      <c r="A768" t="s">
        <v>107</v>
      </c>
      <c r="B768" t="s">
        <v>24</v>
      </c>
      <c r="C768" t="s">
        <v>67</v>
      </c>
      <c r="D768" t="s">
        <v>67</v>
      </c>
      <c r="E768">
        <v>30.373999999999999</v>
      </c>
      <c r="F768">
        <v>29.684046958656701</v>
      </c>
      <c r="G768">
        <v>6.2200680295753798E-2</v>
      </c>
      <c r="H768">
        <v>5.8882435220277703E-2</v>
      </c>
      <c r="I768">
        <v>0</v>
      </c>
      <c r="J768">
        <v>0</v>
      </c>
      <c r="K768">
        <v>4.6864233211278798E-2</v>
      </c>
      <c r="L768">
        <v>1.16939240301096E-16</v>
      </c>
      <c r="M768">
        <v>3.2214669669573197E-2</v>
      </c>
      <c r="N768">
        <v>0</v>
      </c>
      <c r="O768">
        <v>1.5371879024778212E-2</v>
      </c>
      <c r="P768">
        <v>3.5436940594298916E-3</v>
      </c>
      <c r="Q768">
        <v>30.125370487835674</v>
      </c>
      <c r="R768">
        <f>Table_nydc_frldevdb01_flc_fx_carry_view[[#This Row],[atmf]]/(Table_nydc_frldevdb01_flc_fx_carry_view[[#This Row],[atmf_cost_orig]]+1)</f>
        <v>28.757629426211309</v>
      </c>
      <c r="S768">
        <f>Table_nydc_frldevdb01_flc_fx_carry_view[[#This Row],[num_rate]]-Table_nydc_frldevdb01_flc_fx_carry_view[[#This Row],[asset_rate]]</f>
        <v>-1.1828184965348321E-2</v>
      </c>
      <c r="T7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7.9824385189486084E-15</v>
      </c>
      <c r="U768" s="95">
        <f>Table_nydc_frldevdb01_flc_fx_carry_view[[#This Row],[atmf_cost_final]]/Table_nydc_frldevdb01_flc_fx_carry_view[[#This Row],[atmf_cost_orig]]</f>
        <v>0</v>
      </c>
    </row>
    <row r="769" spans="1:21" x14ac:dyDescent="0.25">
      <c r="A769" t="s">
        <v>107</v>
      </c>
      <c r="B769" t="s">
        <v>23</v>
      </c>
      <c r="C769" t="s">
        <v>67</v>
      </c>
      <c r="D769" t="s">
        <v>67</v>
      </c>
      <c r="E769">
        <v>1.3601091347059</v>
      </c>
      <c r="F769">
        <v>1.3490724974332999</v>
      </c>
      <c r="G769">
        <v>5.5146723010114002E-2</v>
      </c>
      <c r="H769">
        <v>5.4164470936670997E-2</v>
      </c>
      <c r="I769">
        <v>5.4070992030744502E-2</v>
      </c>
      <c r="J769">
        <v>5.1650221026810397E-2</v>
      </c>
      <c r="K769">
        <v>3.44281424282935E-2</v>
      </c>
      <c r="L769">
        <v>1.12886983217593E-3</v>
      </c>
      <c r="M769">
        <v>2.96347810853833E-2</v>
      </c>
      <c r="N769">
        <v>9.79945507424161E-7</v>
      </c>
      <c r="O769">
        <v>1.5371879024778212E-2</v>
      </c>
      <c r="P769">
        <v>1.1159089973277525E-2</v>
      </c>
      <c r="Q769">
        <v>1.3555702353972527</v>
      </c>
      <c r="R769">
        <f>Table_nydc_frldevdb01_flc_fx_carry_view[[#This Row],[atmf]]/(Table_nydc_frldevdb01_flc_fx_carry_view[[#This Row],[atmf_cost_orig]]+1)</f>
        <v>1.3102437118637187</v>
      </c>
      <c r="S769">
        <f>Table_nydc_frldevdb01_flc_fx_carry_view[[#This Row],[num_rate]]-Table_nydc_frldevdb01_flc_fx_carry_view[[#This Row],[asset_rate]]</f>
        <v>-4.2127890515006872E-3</v>
      </c>
      <c r="T7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0.23530249567701661</v>
      </c>
      <c r="U769" s="95">
        <f>Table_nydc_frldevdb01_flc_fx_carry_view[[#This Row],[atmf_cost_final]]/Table_nydc_frldevdb01_flc_fx_carry_view[[#This Row],[atmf_cost_orig]]</f>
        <v>3.3067411721407903E-5</v>
      </c>
    </row>
    <row r="770" spans="1:21" x14ac:dyDescent="0.25">
      <c r="A770" t="s">
        <v>107</v>
      </c>
      <c r="B770" t="s">
        <v>25</v>
      </c>
      <c r="C770" t="s">
        <v>67</v>
      </c>
      <c r="D770" t="s">
        <v>67</v>
      </c>
      <c r="E770">
        <v>311.306742519463</v>
      </c>
      <c r="F770">
        <v>312.08724574401799</v>
      </c>
      <c r="G770">
        <v>6.2279030451539902E-2</v>
      </c>
      <c r="H770">
        <v>6.2608957238361601E-2</v>
      </c>
      <c r="I770">
        <v>4.3421103717803902E-2</v>
      </c>
      <c r="J770">
        <v>5.0414060907160697E-2</v>
      </c>
      <c r="K770">
        <v>3.43767592589167E-2</v>
      </c>
      <c r="L770">
        <v>9.0679963103555705E-4</v>
      </c>
      <c r="M770">
        <v>3.5865939962023793E-2</v>
      </c>
      <c r="N770">
        <v>2.7498612316073398E-3</v>
      </c>
      <c r="O770">
        <v>-7.6892392225241246E-3</v>
      </c>
      <c r="P770">
        <v>-6.4149974678432975E-3</v>
      </c>
      <c r="Q770">
        <v>311.62318251397738</v>
      </c>
      <c r="R770">
        <f>Table_nydc_frldevdb01_flc_fx_carry_view[[#This Row],[atmf]]/(Table_nydc_frldevdb01_flc_fx_carry_view[[#This Row],[atmf_cost_orig]]+1)</f>
        <v>301.28150149956616</v>
      </c>
      <c r="S770">
        <f>Table_nydc_frldevdb01_flc_fx_carry_view[[#This Row],[num_rate]]-Table_nydc_frldevdb01_flc_fx_carry_view[[#This Row],[asset_rate]]</f>
        <v>1.2742417546808271E-3</v>
      </c>
      <c r="T7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1.2376346246807637</v>
      </c>
      <c r="U770" s="95">
        <f>Table_nydc_frldevdb01_flc_fx_carry_view[[#This Row],[atmf_cost_final]]/Table_nydc_frldevdb01_flc_fx_carry_view[[#This Row],[atmf_cost_orig]]</f>
        <v>7.6670546889862537E-2</v>
      </c>
    </row>
    <row r="771" spans="1:21" x14ac:dyDescent="0.25">
      <c r="A771" t="s">
        <v>107</v>
      </c>
      <c r="B771" t="s">
        <v>9</v>
      </c>
      <c r="C771" t="s">
        <v>67</v>
      </c>
      <c r="D771" t="s">
        <v>67</v>
      </c>
      <c r="E771">
        <v>67.848961684956194</v>
      </c>
      <c r="F771">
        <v>78.755314757424998</v>
      </c>
      <c r="G771">
        <v>0.137479132182215</v>
      </c>
      <c r="H771">
        <v>0.14552562247925499</v>
      </c>
      <c r="I771">
        <v>0.11175297558238401</v>
      </c>
      <c r="J771">
        <v>0.13025378472222199</v>
      </c>
      <c r="K771">
        <v>2.32926318521046E-2</v>
      </c>
      <c r="L771">
        <v>2.3338290758852199E-3</v>
      </c>
      <c r="M771">
        <v>8.3245574148437099E-2</v>
      </c>
      <c r="N771">
        <v>0.16076195658175302</v>
      </c>
      <c r="O771">
        <v>-7.6892392225241246E-3</v>
      </c>
      <c r="P771">
        <v>7.1775014525480185E-2</v>
      </c>
      <c r="Q771">
        <v>74.300765264923683</v>
      </c>
      <c r="R771">
        <f>Table_nydc_frldevdb01_flc_fx_carry_view[[#This Row],[atmf]]/(Table_nydc_frldevdb01_flc_fx_carry_view[[#This Row],[atmf_cost_orig]]+1)</f>
        <v>72.703103190000348</v>
      </c>
      <c r="S771">
        <f>Table_nydc_frldevdb01_flc_fx_carry_view[[#This Row],[num_rate]]-Table_nydc_frldevdb01_flc_fx_carry_view[[#This Row],[asset_rate]]</f>
        <v>7.946425374800431E-2</v>
      </c>
      <c r="T7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2.6425413238735964</v>
      </c>
      <c r="U771" s="95">
        <f>Table_nydc_frldevdb01_flc_fx_carry_view[[#This Row],[atmf_cost_final]]/Table_nydc_frldevdb01_flc_fx_carry_view[[#This Row],[atmf_cost_orig]]</f>
        <v>1.9311772214471687</v>
      </c>
    </row>
    <row r="772" spans="1:21" x14ac:dyDescent="0.25">
      <c r="A772" t="s">
        <v>107</v>
      </c>
      <c r="B772" t="s">
        <v>10</v>
      </c>
      <c r="C772" t="s">
        <v>67</v>
      </c>
      <c r="D772" t="s">
        <v>67</v>
      </c>
      <c r="E772">
        <v>13478.428456424899</v>
      </c>
      <c r="F772">
        <v>14711.265756009399</v>
      </c>
      <c r="G772">
        <v>8.4376558149748898E-2</v>
      </c>
      <c r="H772">
        <v>9.3181131821985994E-2</v>
      </c>
      <c r="I772">
        <v>6.2193283952493801E-2</v>
      </c>
      <c r="J772">
        <v>8.5588518518518494E-2</v>
      </c>
      <c r="K772">
        <v>1.4936165610643299E-2</v>
      </c>
      <c r="L772">
        <v>1.2984432467897599E-3</v>
      </c>
      <c r="M772">
        <v>5.0957395084217302E-2</v>
      </c>
      <c r="N772">
        <v>9.1449755504882699E-2</v>
      </c>
      <c r="O772">
        <v>1.5371879024778212E-2</v>
      </c>
      <c r="P772">
        <v>6.232401983797109E-2</v>
      </c>
      <c r="Q772">
        <v>14199.772492581575</v>
      </c>
      <c r="R772">
        <f>Table_nydc_frldevdb01_flc_fx_carry_view[[#This Row],[atmf]]/(Table_nydc_frldevdb01_flc_fx_carry_view[[#This Row],[atmf_cost_orig]]+1)</f>
        <v>13997.965878369912</v>
      </c>
      <c r="S772">
        <f>Table_nydc_frldevdb01_flc_fx_carry_view[[#This Row],[num_rate]]-Table_nydc_frldevdb01_flc_fx_carry_view[[#This Row],[asset_rate]]</f>
        <v>4.6952140813192877E-2</v>
      </c>
      <c r="T7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2.5027272410074177</v>
      </c>
      <c r="U772" s="95">
        <f>Table_nydc_frldevdb01_flc_fx_carry_view[[#This Row],[atmf_cost_final]]/Table_nydc_frldevdb01_flc_fx_carry_view[[#This Row],[atmf_cost_orig]]</f>
        <v>1.7946316791457582</v>
      </c>
    </row>
    <row r="773" spans="1:21" x14ac:dyDescent="0.25">
      <c r="A773" t="s">
        <v>107</v>
      </c>
      <c r="B773" t="s">
        <v>18</v>
      </c>
      <c r="C773" t="s">
        <v>67</v>
      </c>
      <c r="D773" t="s">
        <v>67</v>
      </c>
      <c r="E773">
        <v>2955.0282849505902</v>
      </c>
      <c r="F773">
        <v>3161.61933159711</v>
      </c>
      <c r="G773">
        <v>0.13347411682862401</v>
      </c>
      <c r="H773">
        <v>0.13561275494477401</v>
      </c>
      <c r="I773">
        <v>0.115367195064512</v>
      </c>
      <c r="J773">
        <v>0.129243634259259</v>
      </c>
      <c r="K773">
        <v>4.3320537207344995E-2</v>
      </c>
      <c r="L773">
        <v>2.4085815116991196E-3</v>
      </c>
      <c r="M773">
        <v>7.4101797968914002E-2</v>
      </c>
      <c r="N773">
        <v>6.98981843175627E-2</v>
      </c>
      <c r="O773">
        <v>1.5371879024778212E-2</v>
      </c>
      <c r="P773">
        <v>5.1615117846807723E-2</v>
      </c>
      <c r="Q773">
        <v>3067.2068381037702</v>
      </c>
      <c r="R773">
        <f>Table_nydc_frldevdb01_flc_fx_carry_view[[#This Row],[atmf]]/(Table_nydc_frldevdb01_flc_fx_carry_view[[#This Row],[atmf_cost_orig]]+1)</f>
        <v>2943.5006417227983</v>
      </c>
      <c r="S773">
        <f>Table_nydc_frldevdb01_flc_fx_carry_view[[#This Row],[num_rate]]-Table_nydc_frldevdb01_flc_fx_carry_view[[#This Row],[asset_rate]]</f>
        <v>3.6243238822029511E-2</v>
      </c>
      <c r="T7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2.192554857601078</v>
      </c>
      <c r="U773" s="95">
        <f>Table_nydc_frldevdb01_flc_fx_carry_view[[#This Row],[atmf_cost_final]]/Table_nydc_frldevdb01_flc_fx_carry_view[[#This Row],[atmf_cost_orig]]</f>
        <v>0.94327244727429238</v>
      </c>
    </row>
    <row r="774" spans="1:21" x14ac:dyDescent="0.25">
      <c r="A774" t="s">
        <v>107</v>
      </c>
      <c r="B774" t="s">
        <v>12</v>
      </c>
      <c r="C774" t="s">
        <v>67</v>
      </c>
      <c r="D774" t="s">
        <v>67</v>
      </c>
      <c r="E774">
        <v>16.000367803421</v>
      </c>
      <c r="F774">
        <v>18.6436986675164</v>
      </c>
      <c r="G774">
        <v>0.15337503189938601</v>
      </c>
      <c r="H774">
        <v>0.164777166357091</v>
      </c>
      <c r="I774">
        <v>0.118059811246914</v>
      </c>
      <c r="J774">
        <v>0.146404513888889</v>
      </c>
      <c r="K774">
        <v>2.88234983817303E-2</v>
      </c>
      <c r="L774">
        <v>2.4655394915217899E-3</v>
      </c>
      <c r="M774">
        <v>9.4211271729987806E-2</v>
      </c>
      <c r="N774">
        <v>0.16522223664574298</v>
      </c>
      <c r="O774">
        <v>-7.6892392225241246E-3</v>
      </c>
      <c r="P774">
        <v>7.3904226829296427E-2</v>
      </c>
      <c r="Q774">
        <v>17.499448683293725</v>
      </c>
      <c r="R774">
        <f>Table_nydc_frldevdb01_flc_fx_carry_view[[#This Row],[atmf]]/(Table_nydc_frldevdb01_flc_fx_carry_view[[#This Row],[atmf_cost_orig]]+1)</f>
        <v>17.038481643531266</v>
      </c>
      <c r="S774">
        <f>Table_nydc_frldevdb01_flc_fx_carry_view[[#This Row],[num_rate]]-Table_nydc_frldevdb01_flc_fx_carry_view[[#This Row],[asset_rate]]</f>
        <v>8.1593466051820551E-2</v>
      </c>
      <c r="T7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2.4890998549128365</v>
      </c>
      <c r="U774" s="95">
        <f>Table_nydc_frldevdb01_flc_fx_carry_view[[#This Row],[atmf_cost_final]]/Table_nydc_frldevdb01_flc_fx_carry_view[[#This Row],[atmf_cost_orig]]</f>
        <v>1.7537417085216154</v>
      </c>
    </row>
    <row r="775" spans="1:21" x14ac:dyDescent="0.25">
      <c r="A775" t="s">
        <v>107</v>
      </c>
      <c r="B775" t="s">
        <v>100</v>
      </c>
      <c r="C775" t="s">
        <v>67</v>
      </c>
      <c r="D775" t="s">
        <v>67</v>
      </c>
      <c r="E775">
        <v>15869.994418276799</v>
      </c>
      <c r="F775">
        <v>18132.215433722999</v>
      </c>
      <c r="G775">
        <v>9.3295086363130997E-2</v>
      </c>
      <c r="H775">
        <v>9.7815159049078601E-2</v>
      </c>
      <c r="I775">
        <v>8.3992924317993004E-2</v>
      </c>
      <c r="J775">
        <v>9.8859583333333306E-2</v>
      </c>
      <c r="K775">
        <v>1.0233591751113099E-2</v>
      </c>
      <c r="L775">
        <v>1.75409423790895E-3</v>
      </c>
      <c r="M775">
        <v>5.6007681983789505E-2</v>
      </c>
      <c r="N775">
        <v>0.14256246454500401</v>
      </c>
      <c r="O775">
        <v>-7.6892392225241246E-3</v>
      </c>
      <c r="P775">
        <v>6.232401983797109E-2</v>
      </c>
      <c r="Q775">
        <v>17338.558684016283</v>
      </c>
      <c r="R775">
        <f>Table_nydc_frldevdb01_flc_fx_carry_view[[#This Row],[atmf]]/(Table_nydc_frldevdb01_flc_fx_carry_view[[#This Row],[atmf_cost_orig]]+1)</f>
        <v>17170.53364579723</v>
      </c>
      <c r="S775">
        <f>Table_nydc_frldevdb01_flc_fx_carry_view[[#This Row],[num_rate]]-Table_nydc_frldevdb01_flc_fx_carry_view[[#This Row],[asset_rate]]</f>
        <v>7.0013259060495214E-2</v>
      </c>
      <c r="T7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3.0761587961955219</v>
      </c>
      <c r="U775" s="95">
        <f>Table_nydc_frldevdb01_flc_fx_carry_view[[#This Row],[atmf_cost_final]]/Table_nydc_frldevdb01_flc_fx_carry_view[[#This Row],[atmf_cost_orig]]</f>
        <v>2.5454091205964633</v>
      </c>
    </row>
    <row r="776" spans="1:21" x14ac:dyDescent="0.25">
      <c r="A776" t="s">
        <v>107</v>
      </c>
      <c r="B776" t="s">
        <v>101</v>
      </c>
      <c r="C776" t="s">
        <v>67</v>
      </c>
      <c r="D776" t="s">
        <v>67</v>
      </c>
      <c r="E776">
        <v>21.968089043507</v>
      </c>
      <c r="F776">
        <v>21.8849568988052</v>
      </c>
      <c r="G776">
        <v>8.8275862404324598E-2</v>
      </c>
      <c r="H776">
        <v>8.8079558440102707E-2</v>
      </c>
      <c r="I776">
        <v>6.07500643687209E-2</v>
      </c>
      <c r="J776">
        <v>7.2791057464933195E-2</v>
      </c>
      <c r="K776">
        <v>5.0234735823212896E-2</v>
      </c>
      <c r="L776">
        <v>1.2683123869070701E-3</v>
      </c>
      <c r="M776">
        <v>4.8171238759486999E-2</v>
      </c>
      <c r="N776">
        <v>3.1973886590812902E-4</v>
      </c>
      <c r="O776">
        <v>1.5371879024778212E-2</v>
      </c>
      <c r="P776">
        <v>1.3417079973250257E-2</v>
      </c>
      <c r="Q776">
        <v>21.930209822380576</v>
      </c>
      <c r="R776">
        <f>Table_nydc_frldevdb01_flc_fx_carry_view[[#This Row],[atmf]]/(Table_nydc_frldevdb01_flc_fx_carry_view[[#This Row],[atmf_cost_orig]]+1)</f>
        <v>20.879180891002214</v>
      </c>
      <c r="S776">
        <f>Table_nydc_frldevdb01_flc_fx_carry_view[[#This Row],[num_rate]]-Table_nydc_frldevdb01_flc_fx_carry_view[[#This Row],[asset_rate]]</f>
        <v>-1.9547990515279556E-3</v>
      </c>
      <c r="T7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0.45969220779319903</v>
      </c>
      <c r="U776" s="95">
        <f>Table_nydc_frldevdb01_flc_fx_carry_view[[#This Row],[atmf_cost_final]]/Table_nydc_frldevdb01_flc_fx_carry_view[[#This Row],[atmf_cost_orig]]</f>
        <v>6.6375470953642154E-3</v>
      </c>
    </row>
    <row r="777" spans="1:21" x14ac:dyDescent="0.25">
      <c r="A777" t="s">
        <v>107</v>
      </c>
      <c r="B777" t="s">
        <v>102</v>
      </c>
      <c r="C777" t="s">
        <v>67</v>
      </c>
      <c r="D777" t="s">
        <v>67</v>
      </c>
      <c r="E777">
        <v>76.652744983851306</v>
      </c>
      <c r="F777">
        <v>86.927050138154797</v>
      </c>
      <c r="G777">
        <v>9.5498692288114501E-2</v>
      </c>
      <c r="H777">
        <v>9.7607379828985499E-2</v>
      </c>
      <c r="I777">
        <v>9.0591224106942106E-2</v>
      </c>
      <c r="J777">
        <v>0.104555532407407</v>
      </c>
      <c r="K777">
        <v>1.21932281732306E-2</v>
      </c>
      <c r="L777">
        <v>1.8918917826116499E-3</v>
      </c>
      <c r="M777">
        <v>5.5889701589500802E-2</v>
      </c>
      <c r="N777">
        <v>0.13405150206549099</v>
      </c>
      <c r="O777">
        <v>-7.6892392225241246E-3</v>
      </c>
      <c r="P777">
        <v>5.9155744071506922E-2</v>
      </c>
      <c r="Q777">
        <v>83.287672567889018</v>
      </c>
      <c r="R777">
        <f>Table_nydc_frldevdb01_flc_fx_carry_view[[#This Row],[atmf]]/(Table_nydc_frldevdb01_flc_fx_carry_view[[#This Row],[atmf_cost_orig]]+1)</f>
        <v>82.325881204540352</v>
      </c>
      <c r="S777">
        <f>Table_nydc_frldevdb01_flc_fx_carry_view[[#This Row],[num_rate]]-Table_nydc_frldevdb01_flc_fx_carry_view[[#This Row],[asset_rate]]</f>
        <v>6.6844983294031046E-2</v>
      </c>
      <c r="T7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3.0244914509203911</v>
      </c>
      <c r="U777" s="95">
        <f>Table_nydc_frldevdb01_flc_fx_carry_view[[#This Row],[atmf_cost_final]]/Table_nydc_frldevdb01_flc_fx_carry_view[[#This Row],[atmf_cost_orig]]</f>
        <v>2.398500944772862</v>
      </c>
    </row>
    <row r="778" spans="1:21" x14ac:dyDescent="0.25">
      <c r="A778" t="s">
        <v>107</v>
      </c>
      <c r="B778" t="s">
        <v>103</v>
      </c>
      <c r="C778" t="s">
        <v>67</v>
      </c>
      <c r="D778" t="s">
        <v>67</v>
      </c>
      <c r="E778">
        <v>6.1701010041390996</v>
      </c>
      <c r="F778">
        <v>5.3280152086376802</v>
      </c>
      <c r="G778">
        <v>0.15887967032966999</v>
      </c>
      <c r="H778">
        <v>0.15887967032966999</v>
      </c>
      <c r="I778">
        <v>0.140114300344719</v>
      </c>
      <c r="J778">
        <v>0.18356249999999999</v>
      </c>
      <c r="K778">
        <v>0.17090351064696899</v>
      </c>
      <c r="L778">
        <v>2.9219042888124699E-3</v>
      </c>
      <c r="M778">
        <v>7.8277647716259696E-2</v>
      </c>
      <c r="N778">
        <v>0</v>
      </c>
      <c r="O778">
        <v>7.0967445661456519E-2</v>
      </c>
      <c r="P778">
        <v>-7.2575643889795094E-3</v>
      </c>
      <c r="Q778">
        <v>5.8719055249321173</v>
      </c>
      <c r="R778">
        <f>Table_nydc_frldevdb01_flc_fx_carry_view[[#This Row],[atmf]]/(Table_nydc_frldevdb01_flc_fx_carry_view[[#This Row],[atmf_cost_orig]]+1)</f>
        <v>4.9412275399774455</v>
      </c>
      <c r="S778">
        <f>Table_nydc_frldevdb01_flc_fx_carry_view[[#This Row],[num_rate]]-Table_nydc_frldevdb01_flc_fx_carry_view[[#This Row],[asset_rate]]</f>
        <v>-7.8225010050436028E-2</v>
      </c>
      <c r="T7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3.154523149758142E-2</v>
      </c>
      <c r="U778" s="95">
        <f>Table_nydc_frldevdb01_flc_fx_carry_view[[#This Row],[atmf_cost_final]]/Table_nydc_frldevdb01_flc_fx_carry_view[[#This Row],[atmf_cost_orig]]</f>
        <v>0</v>
      </c>
    </row>
    <row r="779" spans="1:21" x14ac:dyDescent="0.25">
      <c r="A779" t="s">
        <v>107</v>
      </c>
      <c r="B779" t="s">
        <v>104</v>
      </c>
      <c r="C779" t="s">
        <v>67</v>
      </c>
      <c r="D779" t="s">
        <v>67</v>
      </c>
      <c r="E779">
        <v>3.5137999999999998</v>
      </c>
      <c r="F779">
        <v>3.3880870000000001</v>
      </c>
      <c r="G779">
        <v>7.2578455215606102E-2</v>
      </c>
      <c r="H779">
        <v>7.0544493467064595E-2</v>
      </c>
      <c r="I779">
        <v>0</v>
      </c>
      <c r="J779">
        <v>0</v>
      </c>
      <c r="K779">
        <v>6.0946639451693201E-2</v>
      </c>
      <c r="L779">
        <v>0</v>
      </c>
      <c r="M779">
        <v>3.8586547122504401E-2</v>
      </c>
      <c r="N779">
        <v>0</v>
      </c>
      <c r="O779">
        <v>1.5371879024778212E-2</v>
      </c>
      <c r="P779">
        <v>-2.9971866733833896E-3</v>
      </c>
      <c r="Q779">
        <v>3.4655776359129864</v>
      </c>
      <c r="R779">
        <f>Table_nydc_frldevdb01_flc_fx_carry_view[[#This Row],[atmf]]/(Table_nydc_frldevdb01_flc_fx_carry_view[[#This Row],[atmf_cost_orig]]+1)</f>
        <v>3.2622095957115889</v>
      </c>
      <c r="S779">
        <f>Table_nydc_frldevdb01_flc_fx_carry_view[[#This Row],[num_rate]]-Table_nydc_frldevdb01_flc_fx_carry_view[[#This Row],[asset_rate]]</f>
        <v>-1.8369065698161602E-2</v>
      </c>
      <c r="T7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779" s="95">
        <f>Table_nydc_frldevdb01_flc_fx_carry_view[[#This Row],[atmf_cost_final]]/Table_nydc_frldevdb01_flc_fx_carry_view[[#This Row],[atmf_cost_orig]]</f>
        <v>0</v>
      </c>
    </row>
    <row r="780" spans="1:21" x14ac:dyDescent="0.25">
      <c r="A780" t="s">
        <v>107</v>
      </c>
      <c r="B780" t="s">
        <v>105</v>
      </c>
      <c r="C780" t="s">
        <v>67</v>
      </c>
      <c r="D780" t="s">
        <v>67</v>
      </c>
      <c r="E780">
        <v>35.8682890885174</v>
      </c>
      <c r="F780">
        <v>31.042615310450699</v>
      </c>
      <c r="G780">
        <v>0.18291092997990299</v>
      </c>
      <c r="H780">
        <v>0.20491027441057499</v>
      </c>
      <c r="I780">
        <v>0.234168817294684</v>
      </c>
      <c r="J780">
        <v>0.27094037037037</v>
      </c>
      <c r="K780">
        <v>0.18018895867042201</v>
      </c>
      <c r="L780">
        <v>4.8850354698662408E-3</v>
      </c>
      <c r="M780">
        <v>0.10107874234508299</v>
      </c>
      <c r="N780">
        <v>0</v>
      </c>
      <c r="O780">
        <v>6.9421621971629599E-2</v>
      </c>
      <c r="P780">
        <v>-7.2575643889795094E-3</v>
      </c>
      <c r="Q780">
        <v>33.709370937508055</v>
      </c>
      <c r="R780">
        <f>Table_nydc_frldevdb01_flc_fx_carry_view[[#This Row],[atmf]]/(Table_nydc_frldevdb01_flc_fx_carry_view[[#This Row],[atmf_cost_orig]]+1)</f>
        <v>28.192911293824441</v>
      </c>
      <c r="S780">
        <f>Table_nydc_frldevdb01_flc_fx_carry_view[[#This Row],[num_rate]]-Table_nydc_frldevdb01_flc_fx_carry_view[[#This Row],[asset_rate]]</f>
        <v>-7.6679186360609108E-2</v>
      </c>
      <c r="T7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6.1749742280777495E-2</v>
      </c>
      <c r="U780" s="95">
        <f>Table_nydc_frldevdb01_flc_fx_carry_view[[#This Row],[atmf_cost_final]]/Table_nydc_frldevdb01_flc_fx_carry_view[[#This Row],[atmf_cost_orig]]</f>
        <v>0</v>
      </c>
    </row>
    <row r="781" spans="1:21" x14ac:dyDescent="0.25">
      <c r="A781" t="s">
        <v>107</v>
      </c>
      <c r="B781" t="s">
        <v>106</v>
      </c>
      <c r="C781" t="s">
        <v>67</v>
      </c>
      <c r="D781" t="s">
        <v>67</v>
      </c>
      <c r="E781">
        <v>7.8270724444655801</v>
      </c>
      <c r="F781">
        <v>8.54550853055974</v>
      </c>
      <c r="G781">
        <v>8.6944555672694102E-2</v>
      </c>
      <c r="H781">
        <v>8.7878032168892103E-2</v>
      </c>
      <c r="I781">
        <v>9.9162844945983403E-2</v>
      </c>
      <c r="J781">
        <v>0.102053009259118</v>
      </c>
      <c r="K781">
        <v>1.67283675168651E-2</v>
      </c>
      <c r="L781">
        <v>5.0728017875682303E-3</v>
      </c>
      <c r="M781">
        <v>5.0429439782740303E-2</v>
      </c>
      <c r="N781">
        <v>9.1801835821805997E-2</v>
      </c>
      <c r="O781">
        <v>-7.6866912929716867E-3</v>
      </c>
      <c r="P781">
        <v>3.7588722021293756E-2</v>
      </c>
      <c r="Q781">
        <v>8.266904968791378</v>
      </c>
      <c r="R781">
        <f>Table_nydc_frldevdb01_flc_fx_carry_view[[#This Row],[atmf]]/(Table_nydc_frldevdb01_flc_fx_carry_view[[#This Row],[atmf_cost_orig]]+1)</f>
        <v>8.1352523138795529</v>
      </c>
      <c r="S781">
        <f>Table_nydc_frldevdb01_flc_fx_carry_view[[#This Row],[num_rate]]-Table_nydc_frldevdb01_flc_fx_carry_view[[#This Row],[asset_rate]]</f>
        <v>4.5275413314265441E-2</v>
      </c>
      <c r="T7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2.5734799578486185</v>
      </c>
      <c r="U781" s="95">
        <f>Table_nydc_frldevdb01_flc_fx_carry_view[[#This Row],[atmf_cost_final]]/Table_nydc_frldevdb01_flc_fx_carry_view[[#This Row],[atmf_cost_orig]]</f>
        <v>1.8204016585808986</v>
      </c>
    </row>
    <row r="782" spans="1:21" x14ac:dyDescent="0.25">
      <c r="A782" t="s">
        <v>108</v>
      </c>
      <c r="B782" t="s">
        <v>5</v>
      </c>
      <c r="C782" t="s">
        <v>30</v>
      </c>
      <c r="D782" t="s">
        <v>30</v>
      </c>
      <c r="E782">
        <v>3.5676352187037601</v>
      </c>
      <c r="F782">
        <v>3.65989062828488</v>
      </c>
      <c r="G782">
        <v>0.10474766205732899</v>
      </c>
      <c r="H782">
        <v>0.11153279831940401</v>
      </c>
      <c r="I782">
        <v>0.112199361972786</v>
      </c>
      <c r="J782">
        <v>0.142847875661547</v>
      </c>
      <c r="K782">
        <v>1.04703791791149E-2</v>
      </c>
      <c r="L782">
        <v>2.3427471047115398E-3</v>
      </c>
      <c r="M782">
        <v>2.2267057942751901E-2</v>
      </c>
      <c r="N782">
        <v>2.5857934326227301E-2</v>
      </c>
      <c r="O782">
        <v>1.2119446222686974E-2</v>
      </c>
      <c r="P782">
        <v>0.11632431152864271</v>
      </c>
      <c r="Q782">
        <v>3.6172194523874861</v>
      </c>
      <c r="R782">
        <f>Table_nydc_frldevdb01_flc_fx_carry_view[[#This Row],[atmf]]/(Table_nydc_frldevdb01_flc_fx_carry_view[[#This Row],[atmf_cost_orig]]+1)</f>
        <v>3.5801707585590985</v>
      </c>
      <c r="S782">
        <f>Table_nydc_frldevdb01_flc_fx_carry_view[[#This Row],[num_rate]]-Table_nydc_frldevdb01_flc_fx_carry_view[[#This Row],[asset_rate]]</f>
        <v>0.10420486530595574</v>
      </c>
      <c r="T7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1.9933735327269233</v>
      </c>
      <c r="U782" s="95">
        <f>Table_nydc_frldevdb01_flc_fx_carry_view[[#This Row],[atmf_cost_final]]/Table_nydc_frldevdb01_flc_fx_carry_view[[#This Row],[atmf_cost_orig]]</f>
        <v>1.1612640696722245</v>
      </c>
    </row>
    <row r="783" spans="1:21" x14ac:dyDescent="0.25">
      <c r="A783" t="s">
        <v>108</v>
      </c>
      <c r="B783" t="s">
        <v>5</v>
      </c>
      <c r="C783" t="s">
        <v>14</v>
      </c>
      <c r="D783" t="s">
        <v>30</v>
      </c>
      <c r="E783">
        <v>3.5676352187037601</v>
      </c>
      <c r="F783">
        <v>3.7532832818131898</v>
      </c>
      <c r="G783">
        <v>0.10973035630049</v>
      </c>
      <c r="H783">
        <v>0.11918700464557801</v>
      </c>
      <c r="I783">
        <v>0.10453563088223899</v>
      </c>
      <c r="J783">
        <v>0.122082576181227</v>
      </c>
      <c r="K783">
        <v>1.1566843902905998E-2</v>
      </c>
      <c r="L783">
        <v>1.03987130742193E-2</v>
      </c>
      <c r="M783">
        <v>3.33503309481352E-2</v>
      </c>
      <c r="N783">
        <v>3.9576333912922604E-2</v>
      </c>
      <c r="O783">
        <v>1.2893652556191466E-2</v>
      </c>
      <c r="P783">
        <v>0.11856312291386244</v>
      </c>
      <c r="Q783">
        <v>3.6732667237232923</v>
      </c>
      <c r="R783">
        <f>Table_nydc_frldevdb01_flc_fx_carry_view[[#This Row],[atmf]]/(Table_nydc_frldevdb01_flc_fx_carry_view[[#This Row],[atmf_cost_orig]]+1)</f>
        <v>3.6321498812212321</v>
      </c>
      <c r="S783">
        <f>Table_nydc_frldevdb01_flc_fx_carry_view[[#This Row],[num_rate]]-Table_nydc_frldevdb01_flc_fx_carry_view[[#This Row],[asset_rate]]</f>
        <v>0.10566947035767096</v>
      </c>
      <c r="T7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1.3394375647076895</v>
      </c>
      <c r="U783" s="95">
        <f>Table_nydc_frldevdb01_flc_fx_carry_view[[#This Row],[atmf_cost_final]]/Table_nydc_frldevdb01_flc_fx_carry_view[[#This Row],[atmf_cost_orig]]</f>
        <v>1.1866848930066025</v>
      </c>
    </row>
    <row r="784" spans="1:21" x14ac:dyDescent="0.25">
      <c r="A784" t="s">
        <v>108</v>
      </c>
      <c r="B784" t="s">
        <v>5</v>
      </c>
      <c r="C784" t="s">
        <v>8</v>
      </c>
      <c r="D784" t="s">
        <v>30</v>
      </c>
      <c r="E784">
        <v>3.5676352187037601</v>
      </c>
      <c r="F784">
        <v>3.8456602187037601</v>
      </c>
      <c r="G784">
        <v>0.113767812987082</v>
      </c>
      <c r="H784">
        <v>0.124777510214915</v>
      </c>
      <c r="I784">
        <v>0.109674090287969</v>
      </c>
      <c r="J784">
        <v>0.12634047365673201</v>
      </c>
      <c r="K784">
        <v>1.20803762775087E-2</v>
      </c>
      <c r="L784">
        <v>1.1559517279677901E-2</v>
      </c>
      <c r="M784">
        <v>4.2675070536695295E-2</v>
      </c>
      <c r="N784">
        <v>4.94177484650965E-2</v>
      </c>
      <c r="O784">
        <v>1.3471454055738527E-2</v>
      </c>
      <c r="P784">
        <v>0.11879223787662685</v>
      </c>
      <c r="Q784">
        <v>3.7314962323458327</v>
      </c>
      <c r="R784">
        <f>Table_nydc_frldevdb01_flc_fx_carry_view[[#This Row],[atmf]]/(Table_nydc_frldevdb01_flc_fx_carry_view[[#This Row],[atmf_cost_orig]]+1)</f>
        <v>3.6882633213089924</v>
      </c>
      <c r="S784">
        <f>Table_nydc_frldevdb01_flc_fx_carry_view[[#This Row],[num_rate]]-Table_nydc_frldevdb01_flc_fx_carry_view[[#This Row],[asset_rate]]</f>
        <v>0.10532078382088832</v>
      </c>
      <c r="T7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1.2374116526446739</v>
      </c>
      <c r="U784" s="95">
        <f>Table_nydc_frldevdb01_flc_fx_carry_view[[#This Row],[atmf_cost_final]]/Table_nydc_frldevdb01_flc_fx_carry_view[[#This Row],[atmf_cost_orig]]</f>
        <v>1.1580003932882392</v>
      </c>
    </row>
    <row r="785" spans="1:21" x14ac:dyDescent="0.25">
      <c r="A785" t="s">
        <v>108</v>
      </c>
      <c r="B785" t="s">
        <v>5</v>
      </c>
      <c r="C785" t="s">
        <v>6</v>
      </c>
      <c r="D785" t="s">
        <v>30</v>
      </c>
      <c r="E785">
        <v>3.5676352187037601</v>
      </c>
      <c r="F785">
        <v>3.9326898017543099</v>
      </c>
      <c r="G785">
        <v>0.11814775504962299</v>
      </c>
      <c r="H785">
        <v>0.130263502837767</v>
      </c>
      <c r="I785">
        <v>0.113767812987082</v>
      </c>
      <c r="J785">
        <v>0.13005690058236299</v>
      </c>
      <c r="K785">
        <v>1.27588888448409E-2</v>
      </c>
      <c r="L785">
        <v>1.20803762775087E-2</v>
      </c>
      <c r="M785">
        <v>5.12133609886248E-2</v>
      </c>
      <c r="N785">
        <v>5.70667473278825E-2</v>
      </c>
      <c r="O785">
        <v>1.3967451884815407E-2</v>
      </c>
      <c r="P785">
        <v>0.11809557538470661</v>
      </c>
      <c r="Q785">
        <v>3.7870603933513531</v>
      </c>
      <c r="R785">
        <f>Table_nydc_frldevdb01_flc_fx_carry_view[[#This Row],[atmf]]/(Table_nydc_frldevdb01_flc_fx_carry_view[[#This Row],[atmf_cost_orig]]+1)</f>
        <v>3.7410957163403729</v>
      </c>
      <c r="S785">
        <f>Table_nydc_frldevdb01_flc_fx_carry_view[[#This Row],[num_rate]]-Table_nydc_frldevdb01_flc_fx_carry_view[[#This Row],[asset_rate]]</f>
        <v>0.1041281234998912</v>
      </c>
      <c r="T7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1.1698605790808072</v>
      </c>
      <c r="U785" s="95">
        <f>Table_nydc_frldevdb01_flc_fx_carry_view[[#This Row],[atmf_cost_final]]/Table_nydc_frldevdb01_flc_fx_carry_view[[#This Row],[atmf_cost_orig]]</f>
        <v>1.1142941261081813</v>
      </c>
    </row>
    <row r="786" spans="1:21" x14ac:dyDescent="0.25">
      <c r="A786" t="s">
        <v>108</v>
      </c>
      <c r="B786" t="s">
        <v>5</v>
      </c>
      <c r="C786" t="s">
        <v>67</v>
      </c>
      <c r="D786" t="s">
        <v>30</v>
      </c>
      <c r="E786">
        <v>3.5676352187037601</v>
      </c>
      <c r="F786">
        <v>4.29915423117163</v>
      </c>
      <c r="G786">
        <v>0.12944101538417299</v>
      </c>
      <c r="H786">
        <v>0.14327214016342699</v>
      </c>
      <c r="I786">
        <v>0.12761216185328</v>
      </c>
      <c r="J786">
        <v>0.14432860332009501</v>
      </c>
      <c r="K786">
        <v>1.29646022903275E-2</v>
      </c>
      <c r="L786">
        <v>1.3218036057015801E-2</v>
      </c>
      <c r="M786">
        <v>7.827678790954129E-2</v>
      </c>
      <c r="N786">
        <v>8.6243543717307899E-2</v>
      </c>
      <c r="O786">
        <v>1.5371879024778212E-2</v>
      </c>
      <c r="P786">
        <v>0.12095652808125967</v>
      </c>
      <c r="Q786">
        <v>4.035581578063657</v>
      </c>
      <c r="R786">
        <f>Table_nydc_frldevdb01_flc_fx_carry_view[[#This Row],[atmf]]/(Table_nydc_frldevdb01_flc_fx_carry_view[[#This Row],[atmf_cost_orig]]+1)</f>
        <v>3.9870599825360369</v>
      </c>
      <c r="S786">
        <f>Table_nydc_frldevdb01_flc_fx_carry_view[[#This Row],[num_rate]]-Table_nydc_frldevdb01_flc_fx_carry_view[[#This Row],[asset_rate]]</f>
        <v>0.10558464905648146</v>
      </c>
      <c r="T7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1.1180992791459912</v>
      </c>
      <c r="U786" s="95">
        <f>Table_nydc_frldevdb01_flc_fx_carry_view[[#This Row],[atmf_cost_final]]/Table_nydc_frldevdb01_flc_fx_carry_view[[#This Row],[atmf_cost_orig]]</f>
        <v>1.1017767338252715</v>
      </c>
    </row>
    <row r="787" spans="1:21" x14ac:dyDescent="0.25">
      <c r="A787" t="s">
        <v>108</v>
      </c>
      <c r="B787" t="s">
        <v>4</v>
      </c>
      <c r="C787" t="s">
        <v>30</v>
      </c>
      <c r="D787" t="s">
        <v>30</v>
      </c>
      <c r="E787">
        <v>4.2055433069271002</v>
      </c>
      <c r="F787">
        <v>4.3354104522001196</v>
      </c>
      <c r="G787">
        <v>0.10159835302687099</v>
      </c>
      <c r="H787">
        <v>0.10840968663092</v>
      </c>
      <c r="I787">
        <v>0.105927950268128</v>
      </c>
      <c r="J787">
        <v>0.13006729998012401</v>
      </c>
      <c r="K787">
        <v>8.5442972260477302E-3</v>
      </c>
      <c r="L787">
        <v>2.2121806133636201E-3</v>
      </c>
      <c r="M787">
        <v>2.1761928685613902E-2</v>
      </c>
      <c r="N787">
        <v>3.08833355260873E-2</v>
      </c>
      <c r="O787">
        <v>-9.0376101302498957E-3</v>
      </c>
      <c r="P787">
        <v>0.11632431152864271</v>
      </c>
      <c r="Q787">
        <v>4.2788541351721729</v>
      </c>
      <c r="R787">
        <f>Table_nydc_frldevdb01_flc_fx_carry_view[[#This Row],[atmf]]/(Table_nydc_frldevdb01_flc_fx_carry_view[[#This Row],[atmf_cost_orig]]+1)</f>
        <v>4.2430730001627248</v>
      </c>
      <c r="S787">
        <f>Table_nydc_frldevdb01_flc_fx_carry_view[[#This Row],[num_rate]]-Table_nydc_frldevdb01_flc_fx_carry_view[[#This Row],[asset_rate]]</f>
        <v>0.12536192165889259</v>
      </c>
      <c r="T7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2.1691598075215754</v>
      </c>
      <c r="U787" s="95">
        <f>Table_nydc_frldevdb01_flc_fx_carry_view[[#This Row],[atmf_cost_final]]/Table_nydc_frldevdb01_flc_fx_carry_view[[#This Row],[atmf_cost_orig]]</f>
        <v>1.4191451489547091</v>
      </c>
    </row>
    <row r="788" spans="1:21" x14ac:dyDescent="0.25">
      <c r="A788" t="s">
        <v>108</v>
      </c>
      <c r="B788" t="s">
        <v>4</v>
      </c>
      <c r="C788" t="s">
        <v>14</v>
      </c>
      <c r="D788" t="s">
        <v>30</v>
      </c>
      <c r="E788">
        <v>4.2055433069271002</v>
      </c>
      <c r="F788">
        <v>4.46624746567546</v>
      </c>
      <c r="G788">
        <v>0.10994384034386701</v>
      </c>
      <c r="H788">
        <v>0.118282429416654</v>
      </c>
      <c r="I788">
        <v>0.10149667655882499</v>
      </c>
      <c r="J788">
        <v>0.12020427361158401</v>
      </c>
      <c r="K788">
        <v>9.5013622376002999E-3</v>
      </c>
      <c r="L788">
        <v>8.6986321096287796E-3</v>
      </c>
      <c r="M788">
        <v>3.3448770052065098E-2</v>
      </c>
      <c r="N788">
        <v>4.3220259004684305E-2</v>
      </c>
      <c r="O788">
        <v>-8.135354547548674E-3</v>
      </c>
      <c r="P788">
        <v>0.11856312291386244</v>
      </c>
      <c r="Q788">
        <v>4.3617938104929763</v>
      </c>
      <c r="R788">
        <f>Table_nydc_frldevdb01_flc_fx_carry_view[[#This Row],[atmf]]/(Table_nydc_frldevdb01_flc_fx_carry_view[[#This Row],[atmf_cost_orig]]+1)</f>
        <v>4.3216921777849233</v>
      </c>
      <c r="S788">
        <f>Table_nydc_frldevdb01_flc_fx_carry_view[[#This Row],[num_rate]]-Table_nydc_frldevdb01_flc_fx_carry_view[[#This Row],[asset_rate]]</f>
        <v>0.12669847746141111</v>
      </c>
      <c r="T7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1.4415600704057687</v>
      </c>
      <c r="U788" s="95">
        <f>Table_nydc_frldevdb01_flc_fx_carry_view[[#This Row],[atmf_cost_final]]/Table_nydc_frldevdb01_flc_fx_carry_view[[#This Row],[atmf_cost_orig]]</f>
        <v>1.2921329823909602</v>
      </c>
    </row>
    <row r="789" spans="1:21" x14ac:dyDescent="0.25">
      <c r="A789" t="s">
        <v>108</v>
      </c>
      <c r="B789" t="s">
        <v>4</v>
      </c>
      <c r="C789" t="s">
        <v>8</v>
      </c>
      <c r="D789" t="s">
        <v>30</v>
      </c>
      <c r="E789">
        <v>4.2055433069271002</v>
      </c>
      <c r="F789">
        <v>4.6049862433199804</v>
      </c>
      <c r="G789">
        <v>0.116007949603653</v>
      </c>
      <c r="H789">
        <v>0.124525756063649</v>
      </c>
      <c r="I789">
        <v>0.10984859078357199</v>
      </c>
      <c r="J789">
        <v>0.12651370551317101</v>
      </c>
      <c r="K789">
        <v>9.6504498648059701E-3</v>
      </c>
      <c r="L789">
        <v>9.495219593274231E-3</v>
      </c>
      <c r="M789">
        <v>4.3288634093356204E-2</v>
      </c>
      <c r="N789">
        <v>5.4170145687817299E-2</v>
      </c>
      <c r="O789">
        <v>-8.0882239820774526E-3</v>
      </c>
      <c r="P789">
        <v>0.11879958242151023</v>
      </c>
      <c r="Q789">
        <v>4.4551239627015953</v>
      </c>
      <c r="R789">
        <f>Table_nydc_frldevdb01_flc_fx_carry_view[[#This Row],[atmf]]/(Table_nydc_frldevdb01_flc_fx_carry_view[[#This Row],[atmf_cost_orig]]+1)</f>
        <v>4.413913937940892</v>
      </c>
      <c r="S789">
        <f>Table_nydc_frldevdb01_flc_fx_carry_view[[#This Row],[num_rate]]-Table_nydc_frldevdb01_flc_fx_carry_view[[#This Row],[asset_rate]]</f>
        <v>0.12688780640358768</v>
      </c>
      <c r="T7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1.3281015940398311</v>
      </c>
      <c r="U789" s="95">
        <f>Table_nydc_frldevdb01_flc_fx_carry_view[[#This Row],[atmf_cost_final]]/Table_nydc_frldevdb01_flc_fx_carry_view[[#This Row],[atmf_cost_orig]]</f>
        <v>1.2513711005755932</v>
      </c>
    </row>
    <row r="790" spans="1:21" x14ac:dyDescent="0.25">
      <c r="A790" t="s">
        <v>108</v>
      </c>
      <c r="B790" t="s">
        <v>4</v>
      </c>
      <c r="C790" t="s">
        <v>6</v>
      </c>
      <c r="D790" t="s">
        <v>30</v>
      </c>
      <c r="E790">
        <v>4.2055433069271002</v>
      </c>
      <c r="F790">
        <v>4.7390911945442102</v>
      </c>
      <c r="G790">
        <v>0.122385093478881</v>
      </c>
      <c r="H790">
        <v>0.13059966571384399</v>
      </c>
      <c r="I790">
        <v>0.116007949603653</v>
      </c>
      <c r="J790">
        <v>0.13055310630870001</v>
      </c>
      <c r="K790">
        <v>1.01265168550181E-2</v>
      </c>
      <c r="L790">
        <v>9.6504498648059701E-3</v>
      </c>
      <c r="M790">
        <v>5.25049075006025E-2</v>
      </c>
      <c r="N790">
        <v>6.2166740789985901E-2</v>
      </c>
      <c r="O790">
        <v>-8.2813719097305505E-3</v>
      </c>
      <c r="P790">
        <v>0.11809557538470661</v>
      </c>
      <c r="Q790">
        <v>4.5464211816681193</v>
      </c>
      <c r="R790">
        <f>Table_nydc_frldevdb01_flc_fx_carry_view[[#This Row],[atmf]]/(Table_nydc_frldevdb01_flc_fx_carry_view[[#This Row],[atmf_cost_orig]]+1)</f>
        <v>4.5026784775742215</v>
      </c>
      <c r="S790">
        <f>Table_nydc_frldevdb01_flc_fx_carry_view[[#This Row],[num_rate]]-Table_nydc_frldevdb01_flc_fx_carry_view[[#This Row],[asset_rate]]</f>
        <v>0.12637694729443716</v>
      </c>
      <c r="T7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1.239223342962219</v>
      </c>
      <c r="U790" s="95">
        <f>Table_nydc_frldevdb01_flc_fx_carry_view[[#This Row],[atmf_cost_final]]/Table_nydc_frldevdb01_flc_fx_carry_view[[#This Row],[atmf_cost_orig]]</f>
        <v>1.1840177185203598</v>
      </c>
    </row>
    <row r="791" spans="1:21" x14ac:dyDescent="0.25">
      <c r="A791" t="s">
        <v>108</v>
      </c>
      <c r="B791" t="s">
        <v>4</v>
      </c>
      <c r="C791" t="s">
        <v>67</v>
      </c>
      <c r="D791" t="s">
        <v>30</v>
      </c>
      <c r="E791">
        <v>4.2055433069271002</v>
      </c>
      <c r="F791">
        <v>5.3001550185605497</v>
      </c>
      <c r="G791">
        <v>0.133387519963758</v>
      </c>
      <c r="H791">
        <v>0.14379178594335401</v>
      </c>
      <c r="I791">
        <v>0.13178229474330999</v>
      </c>
      <c r="J791">
        <v>0.14510738561675299</v>
      </c>
      <c r="K791">
        <v>9.0420407200682406E-3</v>
      </c>
      <c r="L791">
        <v>9.5719044794330202E-3</v>
      </c>
      <c r="M791">
        <v>8.2257194737957187E-2</v>
      </c>
      <c r="N791">
        <v>9.3848358395079989E-2</v>
      </c>
      <c r="O791">
        <v>-7.6892392225241246E-3</v>
      </c>
      <c r="P791">
        <v>0.12095652808125967</v>
      </c>
      <c r="Q791">
        <v>4.9385763877055764</v>
      </c>
      <c r="R791">
        <f>Table_nydc_frldevdb01_flc_fx_carry_view[[#This Row],[atmf]]/(Table_nydc_frldevdb01_flc_fx_carry_view[[#This Row],[atmf_cost_orig]]+1)</f>
        <v>4.8973155774158252</v>
      </c>
      <c r="S791">
        <f>Table_nydc_frldevdb01_flc_fx_carry_view[[#This Row],[num_rate]]-Table_nydc_frldevdb01_flc_fx_carry_view[[#This Row],[asset_rate]]</f>
        <v>0.1286457673037838</v>
      </c>
      <c r="T7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1.1510793775705968</v>
      </c>
      <c r="U791" s="95">
        <f>Table_nydc_frldevdb01_flc_fx_carry_view[[#This Row],[atmf_cost_final]]/Table_nydc_frldevdb01_flc_fx_carry_view[[#This Row],[atmf_cost_orig]]</f>
        <v>1.1409136756249496</v>
      </c>
    </row>
    <row r="792" spans="1:21" x14ac:dyDescent="0.25">
      <c r="A792" t="s">
        <v>108</v>
      </c>
      <c r="B792" t="s">
        <v>17</v>
      </c>
      <c r="C792" t="s">
        <v>30</v>
      </c>
      <c r="D792" t="s">
        <v>30</v>
      </c>
      <c r="E792">
        <v>1.1774365586895901</v>
      </c>
      <c r="F792">
        <v>1.18364216417929</v>
      </c>
      <c r="G792">
        <v>7.0527416154240893E-2</v>
      </c>
      <c r="H792">
        <v>7.0765501664401806E-2</v>
      </c>
      <c r="I792">
        <v>7.9047469878060397E-2</v>
      </c>
      <c r="J792">
        <v>8.3460458613625305E-2</v>
      </c>
      <c r="K792">
        <v>1.1649127791462301E-2</v>
      </c>
      <c r="L792">
        <v>1.6508143432646301E-3</v>
      </c>
      <c r="M792">
        <v>1.42063217138606E-2</v>
      </c>
      <c r="N792">
        <v>5.5151088897973004E-3</v>
      </c>
      <c r="O792">
        <v>-9.0376101302498957E-3</v>
      </c>
      <c r="P792">
        <v>1.2119446222686974E-2</v>
      </c>
      <c r="Q792">
        <v>1.1806230820093326</v>
      </c>
      <c r="R792">
        <f>Table_nydc_frldevdb01_flc_fx_carry_view[[#This Row],[atmf]]/(Table_nydc_frldevdb01_flc_fx_carry_view[[#This Row],[atmf_cost_orig]]+1)</f>
        <v>1.1670624988602984</v>
      </c>
      <c r="S792">
        <f>Table_nydc_frldevdb01_flc_fx_carry_view[[#This Row],[num_rate]]-Table_nydc_frldevdb01_flc_fx_carry_view[[#This Row],[asset_rate]]</f>
        <v>2.1157056352936868E-2</v>
      </c>
      <c r="T7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1.5111464612384535</v>
      </c>
      <c r="U792" s="95">
        <f>Table_nydc_frldevdb01_flc_fx_carry_view[[#This Row],[atmf_cost_final]]/Table_nydc_frldevdb01_flc_fx_carry_view[[#This Row],[atmf_cost_orig]]</f>
        <v>0.38821512006281023</v>
      </c>
    </row>
    <row r="793" spans="1:21" x14ac:dyDescent="0.25">
      <c r="A793" t="s">
        <v>108</v>
      </c>
      <c r="B793" t="s">
        <v>17</v>
      </c>
      <c r="C793" t="s">
        <v>14</v>
      </c>
      <c r="D793" t="s">
        <v>30</v>
      </c>
      <c r="E793">
        <v>1.1774365586895901</v>
      </c>
      <c r="F793">
        <v>1.1896249999999999</v>
      </c>
      <c r="G793">
        <v>7.20748066856578E-2</v>
      </c>
      <c r="H793">
        <v>7.2270191849314103E-2</v>
      </c>
      <c r="I793">
        <v>7.04219319685358E-2</v>
      </c>
      <c r="J793">
        <v>7.1084630861151604E-2</v>
      </c>
      <c r="K793">
        <v>1.5550904849776E-2</v>
      </c>
      <c r="L793">
        <v>1.15765883221045E-2</v>
      </c>
      <c r="M793">
        <v>2.04408157439635E-2</v>
      </c>
      <c r="N793">
        <v>1.6955507381060501E-2</v>
      </c>
      <c r="O793">
        <v>-8.135354547548674E-3</v>
      </c>
      <c r="P793">
        <v>1.2893652556191466E-2</v>
      </c>
      <c r="Q793">
        <v>1.1838361467291758</v>
      </c>
      <c r="R793">
        <f>Table_nydc_frldevdb01_flc_fx_carry_view[[#This Row],[atmf]]/(Table_nydc_frldevdb01_flc_fx_carry_view[[#This Row],[atmf_cost_orig]]+1)</f>
        <v>1.1657951952193237</v>
      </c>
      <c r="S793">
        <f>Table_nydc_frldevdb01_flc_fx_carry_view[[#This Row],[num_rate]]-Table_nydc_frldevdb01_flc_fx_carry_view[[#This Row],[asset_rate]]</f>
        <v>2.102900710374014E-2</v>
      </c>
      <c r="T7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1.1000034919551953</v>
      </c>
      <c r="U793" s="95">
        <f>Table_nydc_frldevdb01_flc_fx_carry_view[[#This Row],[atmf_cost_final]]/Table_nydc_frldevdb01_flc_fx_carry_view[[#This Row],[atmf_cost_orig]]</f>
        <v>0.82949269703523132</v>
      </c>
    </row>
    <row r="794" spans="1:21" x14ac:dyDescent="0.25">
      <c r="A794" t="s">
        <v>108</v>
      </c>
      <c r="B794" t="s">
        <v>17</v>
      </c>
      <c r="C794" t="s">
        <v>8</v>
      </c>
      <c r="D794" t="s">
        <v>30</v>
      </c>
      <c r="E794">
        <v>1.1774365586895901</v>
      </c>
      <c r="F794">
        <v>1.19656383143836</v>
      </c>
      <c r="G794">
        <v>7.4130818800047696E-2</v>
      </c>
      <c r="H794">
        <v>7.4155936065192204E-2</v>
      </c>
      <c r="I794">
        <v>7.2058869467602898E-2</v>
      </c>
      <c r="J794">
        <v>7.2514381212780296E-2</v>
      </c>
      <c r="K794">
        <v>1.8330139541104701E-2</v>
      </c>
      <c r="L794">
        <v>1.55185145010005E-2</v>
      </c>
      <c r="M794">
        <v>2.5786744937452099E-2</v>
      </c>
      <c r="N794">
        <v>2.36093164456119E-2</v>
      </c>
      <c r="O794">
        <v>-8.0882239820774526E-3</v>
      </c>
      <c r="P794">
        <v>1.3477290743069855E-2</v>
      </c>
      <c r="Q794">
        <v>1.1877075648013793</v>
      </c>
      <c r="R794">
        <f>Table_nydc_frldevdb01_flc_fx_carry_view[[#This Row],[atmf]]/(Table_nydc_frldevdb01_flc_fx_carry_view[[#This Row],[atmf_cost_orig]]+1)</f>
        <v>1.1664840059044839</v>
      </c>
      <c r="S794">
        <f>Table_nydc_frldevdb01_flc_fx_carry_view[[#This Row],[num_rate]]-Table_nydc_frldevdb01_flc_fx_carry_view[[#This Row],[asset_rate]]</f>
        <v>2.1565514725147308E-2</v>
      </c>
      <c r="T7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1.0850516440865521</v>
      </c>
      <c r="U794" s="95">
        <f>Table_nydc_frldevdb01_flc_fx_carry_view[[#This Row],[atmf_cost_final]]/Table_nydc_frldevdb01_flc_fx_carry_view[[#This Row],[atmf_cost_orig]]</f>
        <v>0.91556016483965952</v>
      </c>
    </row>
    <row r="795" spans="1:21" x14ac:dyDescent="0.25">
      <c r="A795" t="s">
        <v>108</v>
      </c>
      <c r="B795" t="s">
        <v>17</v>
      </c>
      <c r="C795" t="s">
        <v>6</v>
      </c>
      <c r="D795" t="s">
        <v>30</v>
      </c>
      <c r="E795">
        <v>1.1774365586895901</v>
      </c>
      <c r="F795">
        <v>1.2038706356089399</v>
      </c>
      <c r="G795">
        <v>7.6274944873693407E-2</v>
      </c>
      <c r="H795">
        <v>7.6039546519346995E-2</v>
      </c>
      <c r="I795">
        <v>7.4130818800047696E-2</v>
      </c>
      <c r="J795">
        <v>7.4302377966448202E-2</v>
      </c>
      <c r="K795">
        <v>2.0546447092026601E-2</v>
      </c>
      <c r="L795">
        <v>1.8330139541104701E-2</v>
      </c>
      <c r="M795">
        <v>3.0584493133036701E-2</v>
      </c>
      <c r="N795">
        <v>2.9104485489024598E-2</v>
      </c>
      <c r="O795">
        <v>-8.2813719097305505E-3</v>
      </c>
      <c r="P795">
        <v>1.3967451884815407E-2</v>
      </c>
      <c r="Q795">
        <v>1.1919062260354296</v>
      </c>
      <c r="R795">
        <f>Table_nydc_frldevdb01_flc_fx_carry_view[[#This Row],[atmf]]/(Table_nydc_frldevdb01_flc_fx_carry_view[[#This Row],[atmf_cost_orig]]+1)</f>
        <v>1.1681435570111318</v>
      </c>
      <c r="S795">
        <f>Table_nydc_frldevdb01_flc_fx_carry_view[[#This Row],[num_rate]]-Table_nydc_frldevdb01_flc_fx_carry_view[[#This Row],[asset_rate]]</f>
        <v>2.2248823794545958E-2</v>
      </c>
      <c r="T7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1.073350919481906</v>
      </c>
      <c r="U795" s="95">
        <f>Table_nydc_frldevdb01_flc_fx_carry_view[[#This Row],[atmf_cost_final]]/Table_nydc_frldevdb01_flc_fx_carry_view[[#This Row],[atmf_cost_orig]]</f>
        <v>0.95160921459203685</v>
      </c>
    </row>
    <row r="796" spans="1:21" x14ac:dyDescent="0.25">
      <c r="A796" t="s">
        <v>108</v>
      </c>
      <c r="B796" t="s">
        <v>17</v>
      </c>
      <c r="C796" t="s">
        <v>67</v>
      </c>
      <c r="D796" t="s">
        <v>30</v>
      </c>
      <c r="E796">
        <v>1.1774365586895901</v>
      </c>
      <c r="F796">
        <v>1.2325394520397599</v>
      </c>
      <c r="G796">
        <v>8.2290420804948805E-2</v>
      </c>
      <c r="H796">
        <v>8.1021953744591105E-2</v>
      </c>
      <c r="I796">
        <v>8.1268792150827995E-2</v>
      </c>
      <c r="J796">
        <v>8.0250117763146903E-2</v>
      </c>
      <c r="K796">
        <v>2.6880227434936E-2</v>
      </c>
      <c r="L796">
        <v>2.5746453201239201E-2</v>
      </c>
      <c r="M796">
        <v>4.6403717847741797E-2</v>
      </c>
      <c r="N796">
        <v>4.6169722812814902E-2</v>
      </c>
      <c r="O796">
        <v>-7.6892392225241246E-3</v>
      </c>
      <c r="P796">
        <v>1.5371879024778212E-2</v>
      </c>
      <c r="Q796">
        <v>1.208936786283074</v>
      </c>
      <c r="R796">
        <f>Table_nydc_frldevdb01_flc_fx_carry_view[[#This Row],[atmf]]/(Table_nydc_frldevdb01_flc_fx_carry_view[[#This Row],[atmf_cost_orig]]+1)</f>
        <v>1.1778813769649679</v>
      </c>
      <c r="S796">
        <f>Table_nydc_frldevdb01_flc_fx_carry_view[[#This Row],[num_rate]]-Table_nydc_frldevdb01_flc_fx_carry_view[[#This Row],[asset_rate]]</f>
        <v>2.3061118247302337E-2</v>
      </c>
      <c r="T7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1.04608700492304</v>
      </c>
      <c r="U796" s="95">
        <f>Table_nydc_frldevdb01_flc_fx_carry_view[[#This Row],[atmf_cost_final]]/Table_nydc_frldevdb01_flc_fx_carry_view[[#This Row],[atmf_cost_orig]]</f>
        <v>0.99495740760051443</v>
      </c>
    </row>
    <row r="797" spans="1:21" x14ac:dyDescent="0.25">
      <c r="A797" t="s">
        <v>108</v>
      </c>
      <c r="B797" t="s">
        <v>21</v>
      </c>
      <c r="C797" t="s">
        <v>30</v>
      </c>
      <c r="D797" t="s">
        <v>30</v>
      </c>
      <c r="E797">
        <v>1.3274731401225699</v>
      </c>
      <c r="F797">
        <v>1.33135690901961</v>
      </c>
      <c r="G797">
        <v>8.0318187475889202E-2</v>
      </c>
      <c r="H797">
        <v>8.0139730473516801E-2</v>
      </c>
      <c r="I797">
        <v>9.2749233603982906E-2</v>
      </c>
      <c r="J797">
        <v>9.3953644700257799E-2</v>
      </c>
      <c r="K797">
        <v>1.46446974378468E-2</v>
      </c>
      <c r="L797">
        <v>1.93675439698317E-3</v>
      </c>
      <c r="M797">
        <v>1.6048757019754799E-2</v>
      </c>
      <c r="N797">
        <v>3.7644574437021502E-3</v>
      </c>
      <c r="O797">
        <v>2.2012411493552991E-4</v>
      </c>
      <c r="P797">
        <v>1.2119446222686974E-2</v>
      </c>
      <c r="Q797">
        <v>1.3294902255294023</v>
      </c>
      <c r="R797">
        <f>Table_nydc_frldevdb01_flc_fx_carry_view[[#This Row],[atmf]]/(Table_nydc_frldevdb01_flc_fx_carry_view[[#This Row],[atmf_cost_orig]]+1)</f>
        <v>1.3103277769117185</v>
      </c>
      <c r="S797">
        <f>Table_nydc_frldevdb01_flc_fx_carry_view[[#This Row],[num_rate]]-Table_nydc_frldevdb01_flc_fx_carry_view[[#This Row],[asset_rate]]</f>
        <v>1.1899322107751444E-2</v>
      </c>
      <c r="T7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1.3017275550623615</v>
      </c>
      <c r="U797" s="95">
        <f>Table_nydc_frldevdb01_flc_fx_carry_view[[#This Row],[atmf_cost_final]]/Table_nydc_frldevdb01_flc_fx_carry_view[[#This Row],[atmf_cost_orig]]</f>
        <v>0.23456380073973265</v>
      </c>
    </row>
    <row r="798" spans="1:21" x14ac:dyDescent="0.25">
      <c r="A798" t="s">
        <v>108</v>
      </c>
      <c r="B798" t="s">
        <v>21</v>
      </c>
      <c r="C798" t="s">
        <v>14</v>
      </c>
      <c r="D798" t="s">
        <v>30</v>
      </c>
      <c r="E798">
        <v>1.3274731401225699</v>
      </c>
      <c r="F798">
        <v>1.3348169999999999</v>
      </c>
      <c r="G798">
        <v>8.3434756258550999E-2</v>
      </c>
      <c r="H798">
        <v>8.3005409423206694E-2</v>
      </c>
      <c r="I798">
        <v>8.02531497908157E-2</v>
      </c>
      <c r="J798">
        <v>7.9956477495887496E-2</v>
      </c>
      <c r="K798">
        <v>2.0771896531330703E-2</v>
      </c>
      <c r="L798">
        <v>1.45156974484592E-2</v>
      </c>
      <c r="M798">
        <v>2.3361884433468698E-2</v>
      </c>
      <c r="N798">
        <v>1.7256938254994799E-2</v>
      </c>
      <c r="O798">
        <v>1.5319684741742219E-3</v>
      </c>
      <c r="P798">
        <v>1.2893652556191466E-2</v>
      </c>
      <c r="Q798">
        <v>1.3313687709898518</v>
      </c>
      <c r="R798">
        <f>Table_nydc_frldevdb01_flc_fx_carry_view[[#This Row],[atmf]]/(Table_nydc_frldevdb01_flc_fx_carry_view[[#This Row],[atmf_cost_orig]]+1)</f>
        <v>1.3043450418704545</v>
      </c>
      <c r="S798">
        <f>Table_nydc_frldevdb01_flc_fx_carry_view[[#This Row],[num_rate]]-Table_nydc_frldevdb01_flc_fx_carry_view[[#This Row],[asset_rate]]</f>
        <v>1.1361684082017244E-2</v>
      </c>
      <c r="T7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1.05839907756818</v>
      </c>
      <c r="U798" s="95">
        <f>Table_nydc_frldevdb01_flc_fx_carry_view[[#This Row],[atmf_cost_final]]/Table_nydc_frldevdb01_flc_fx_carry_view[[#This Row],[atmf_cost_orig]]</f>
        <v>0.73867920647155361</v>
      </c>
    </row>
    <row r="799" spans="1:21" x14ac:dyDescent="0.25">
      <c r="A799" t="s">
        <v>108</v>
      </c>
      <c r="B799" t="s">
        <v>21</v>
      </c>
      <c r="C799" t="s">
        <v>8</v>
      </c>
      <c r="D799" t="s">
        <v>30</v>
      </c>
      <c r="E799">
        <v>1.3274731401225699</v>
      </c>
      <c r="F799">
        <v>1.3385532693422699</v>
      </c>
      <c r="G799">
        <v>8.5714820256963198E-2</v>
      </c>
      <c r="H799">
        <v>8.5013601965038404E-2</v>
      </c>
      <c r="I799">
        <v>8.3399078852690406E-2</v>
      </c>
      <c r="J799">
        <v>8.27818483389164E-2</v>
      </c>
      <c r="K799">
        <v>2.5499771341165899E-2</v>
      </c>
      <c r="L799">
        <v>2.07138795496099E-2</v>
      </c>
      <c r="M799">
        <v>2.93279149107049E-2</v>
      </c>
      <c r="N799">
        <v>2.4710729408082503E-2</v>
      </c>
      <c r="O799">
        <v>2.2378466285086895E-3</v>
      </c>
      <c r="P799">
        <v>1.3477290743069855E-2</v>
      </c>
      <c r="Q799">
        <v>1.3334486365190688</v>
      </c>
      <c r="R799">
        <f>Table_nydc_frldevdb01_flc_fx_carry_view[[#This Row],[atmf]]/(Table_nydc_frldevdb01_flc_fx_carry_view[[#This Row],[atmf_cost_orig]]+1)</f>
        <v>1.3004148143192937</v>
      </c>
      <c r="S799">
        <f>Table_nydc_frldevdb01_flc_fx_carry_view[[#This Row],[num_rate]]-Table_nydc_frldevdb01_flc_fx_carry_view[[#This Row],[asset_rate]]</f>
        <v>1.1239444114561166E-2</v>
      </c>
      <c r="T7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1.0440700004764756</v>
      </c>
      <c r="U799" s="95">
        <f>Table_nydc_frldevdb01_flc_fx_carry_view[[#This Row],[atmf_cost_final]]/Table_nydc_frldevdb01_flc_fx_carry_view[[#This Row],[atmf_cost_orig]]</f>
        <v>0.84256686789086765</v>
      </c>
    </row>
    <row r="800" spans="1:21" x14ac:dyDescent="0.25">
      <c r="A800" t="s">
        <v>108</v>
      </c>
      <c r="B800" t="s">
        <v>21</v>
      </c>
      <c r="C800" t="s">
        <v>6</v>
      </c>
      <c r="D800" t="s">
        <v>30</v>
      </c>
      <c r="E800">
        <v>1.3274731401225699</v>
      </c>
      <c r="F800">
        <v>1.34230343451217</v>
      </c>
      <c r="G800">
        <v>8.7997448001570097E-2</v>
      </c>
      <c r="H800">
        <v>8.69946524433928E-2</v>
      </c>
      <c r="I800">
        <v>8.5714820256963198E-2</v>
      </c>
      <c r="J800">
        <v>8.4805813494314194E-2</v>
      </c>
      <c r="K800">
        <v>2.9571817215198897E-2</v>
      </c>
      <c r="L800">
        <v>2.5499771341165899E-2</v>
      </c>
      <c r="M800">
        <v>3.45986175151402E-2</v>
      </c>
      <c r="N800">
        <v>3.0716890026831901E-2</v>
      </c>
      <c r="O800">
        <v>2.7035440444198588E-3</v>
      </c>
      <c r="P800">
        <v>1.3967451884815407E-2</v>
      </c>
      <c r="Q800">
        <v>1.335589691848587</v>
      </c>
      <c r="R800">
        <f>Table_nydc_frldevdb01_flc_fx_carry_view[[#This Row],[atmf]]/(Table_nydc_frldevdb01_flc_fx_carry_view[[#This Row],[atmf_cost_orig]]+1)</f>
        <v>1.2974146802322852</v>
      </c>
      <c r="S800">
        <f>Table_nydc_frldevdb01_flc_fx_carry_view[[#This Row],[num_rate]]-Table_nydc_frldevdb01_flc_fx_carry_view[[#This Row],[asset_rate]]</f>
        <v>1.1263907840395548E-2</v>
      </c>
      <c r="T8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1.0378607413003702</v>
      </c>
      <c r="U800" s="95">
        <f>Table_nydc_frldevdb01_flc_fx_carry_view[[#This Row],[atmf_cost_final]]/Table_nydc_frldevdb01_flc_fx_carry_view[[#This Row],[atmf_cost_orig]]</f>
        <v>0.88780686145596222</v>
      </c>
    </row>
    <row r="801" spans="1:21" x14ac:dyDescent="0.25">
      <c r="A801" t="s">
        <v>108</v>
      </c>
      <c r="B801" t="s">
        <v>21</v>
      </c>
      <c r="C801" t="s">
        <v>67</v>
      </c>
      <c r="D801" t="s">
        <v>30</v>
      </c>
      <c r="E801">
        <v>1.3274731401225699</v>
      </c>
      <c r="F801">
        <v>1.35605689253204</v>
      </c>
      <c r="G801">
        <v>9.2998331169142204E-2</v>
      </c>
      <c r="H801">
        <v>9.1500404719552494E-2</v>
      </c>
      <c r="I801">
        <v>9.2089254940662404E-2</v>
      </c>
      <c r="J801">
        <v>9.0555149158395298E-2</v>
      </c>
      <c r="K801">
        <v>4.1642028895865102E-2</v>
      </c>
      <c r="L801">
        <v>3.9162280624402301E-2</v>
      </c>
      <c r="M801">
        <v>5.1127036590490699E-2</v>
      </c>
      <c r="N801">
        <v>4.8811375957117105E-2</v>
      </c>
      <c r="O801">
        <v>4.4677199261344835E-3</v>
      </c>
      <c r="P801">
        <v>1.5371879024778212E-2</v>
      </c>
      <c r="Q801">
        <v>1.3433155343523975</v>
      </c>
      <c r="R801">
        <f>Table_nydc_frldevdb01_flc_fx_carry_view[[#This Row],[atmf]]/(Table_nydc_frldevdb01_flc_fx_carry_view[[#This Row],[atmf_cost_orig]]+1)</f>
        <v>1.2900980046433217</v>
      </c>
      <c r="S801">
        <f>Table_nydc_frldevdb01_flc_fx_carry_view[[#This Row],[num_rate]]-Table_nydc_frldevdb01_flc_fx_carry_view[[#This Row],[asset_rate]]</f>
        <v>1.0904159098643729E-2</v>
      </c>
      <c r="T8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1.0172996842355946</v>
      </c>
      <c r="U801" s="95">
        <f>Table_nydc_frldevdb01_flc_fx_carry_view[[#This Row],[atmf_cost_final]]/Table_nydc_frldevdb01_flc_fx_carry_view[[#This Row],[atmf_cost_orig]]</f>
        <v>0.95470770872324939</v>
      </c>
    </row>
    <row r="802" spans="1:21" x14ac:dyDescent="0.25">
      <c r="A802" t="s">
        <v>108</v>
      </c>
      <c r="B802" t="s">
        <v>20</v>
      </c>
      <c r="C802" t="s">
        <v>30</v>
      </c>
      <c r="D802" t="s">
        <v>30</v>
      </c>
      <c r="E802">
        <v>3.1362282407236899</v>
      </c>
      <c r="F802">
        <v>3.1720060000000001</v>
      </c>
      <c r="G802">
        <v>0.105896819404606</v>
      </c>
      <c r="H802">
        <v>0.10931981092573299</v>
      </c>
      <c r="I802">
        <v>0.11502246843897899</v>
      </c>
      <c r="J802">
        <v>0.14059506647832201</v>
      </c>
      <c r="K802">
        <v>1.5875491039586201E-2</v>
      </c>
      <c r="L802">
        <v>2.4013844946896203E-3</v>
      </c>
      <c r="M802">
        <v>2.1822949899216799E-2</v>
      </c>
      <c r="N802">
        <v>1.1602880854447599E-2</v>
      </c>
      <c r="O802">
        <v>1.2119446222686974E-2</v>
      </c>
      <c r="P802">
        <v>5.8854708653959441E-2</v>
      </c>
      <c r="Q802">
        <v>3.1532521624895522</v>
      </c>
      <c r="R802">
        <f>Table_nydc_frldevdb01_flc_fx_carry_view[[#This Row],[atmf]]/(Table_nydc_frldevdb01_flc_fx_carry_view[[#This Row],[atmf_cost_orig]]+1)</f>
        <v>3.1042618491910536</v>
      </c>
      <c r="S802">
        <f>Table_nydc_frldevdb01_flc_fx_carry_view[[#This Row],[num_rate]]-Table_nydc_frldevdb01_flc_fx_carry_view[[#This Row],[asset_rate]]</f>
        <v>4.6735262431272469E-2</v>
      </c>
      <c r="T8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1.5471307287579104</v>
      </c>
      <c r="U802" s="95">
        <f>Table_nydc_frldevdb01_flc_fx_carry_view[[#This Row],[atmf_cost_final]]/Table_nydc_frldevdb01_flc_fx_carry_view[[#This Row],[atmf_cost_orig]]</f>
        <v>0.53168251350217388</v>
      </c>
    </row>
    <row r="803" spans="1:21" x14ac:dyDescent="0.25">
      <c r="A803" t="s">
        <v>108</v>
      </c>
      <c r="B803" t="s">
        <v>20</v>
      </c>
      <c r="C803" t="s">
        <v>14</v>
      </c>
      <c r="D803" t="s">
        <v>30</v>
      </c>
      <c r="E803">
        <v>3.1362282407236899</v>
      </c>
      <c r="F803">
        <v>3.2069380000000001</v>
      </c>
      <c r="G803">
        <v>0.111596488401021</v>
      </c>
      <c r="H803">
        <v>0.117181917302684</v>
      </c>
      <c r="I803">
        <v>0.105476103183478</v>
      </c>
      <c r="J803">
        <v>0.112324747043982</v>
      </c>
      <c r="K803">
        <v>2.11560205236993E-2</v>
      </c>
      <c r="L803">
        <v>1.53050676801601E-2</v>
      </c>
      <c r="M803">
        <v>3.2788337209384601E-2</v>
      </c>
      <c r="N803">
        <v>2.7996265557312598E-2</v>
      </c>
      <c r="O803">
        <v>1.2893652556191466E-2</v>
      </c>
      <c r="P803">
        <v>5.9499338956847871E-2</v>
      </c>
      <c r="Q803">
        <v>3.1700628253025624</v>
      </c>
      <c r="R803">
        <f>Table_nydc_frldevdb01_flc_fx_carry_view[[#This Row],[atmf]]/(Table_nydc_frldevdb01_flc_fx_carry_view[[#This Row],[atmf_cost_orig]]+1)</f>
        <v>3.1051260790426936</v>
      </c>
      <c r="S803">
        <f>Table_nydc_frldevdb01_flc_fx_carry_view[[#This Row],[num_rate]]-Table_nydc_frldevdb01_flc_fx_carry_view[[#This Row],[asset_rate]]</f>
        <v>4.6605686400656404E-2</v>
      </c>
      <c r="T8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1.0910292609872163</v>
      </c>
      <c r="U803" s="95">
        <f>Table_nydc_frldevdb01_flc_fx_carry_view[[#This Row],[atmf_cost_final]]/Table_nydc_frldevdb01_flc_fx_carry_view[[#This Row],[atmf_cost_orig]]</f>
        <v>0.85384828692378989</v>
      </c>
    </row>
    <row r="804" spans="1:21" x14ac:dyDescent="0.25">
      <c r="A804" t="s">
        <v>108</v>
      </c>
      <c r="B804" t="s">
        <v>20</v>
      </c>
      <c r="C804" t="s">
        <v>8</v>
      </c>
      <c r="D804" t="s">
        <v>30</v>
      </c>
      <c r="E804">
        <v>3.1362282407236899</v>
      </c>
      <c r="F804">
        <v>3.2448269433388202</v>
      </c>
      <c r="G804">
        <v>0.117444044384834</v>
      </c>
      <c r="H804">
        <v>0.12436072062887001</v>
      </c>
      <c r="I804">
        <v>0.111532957086401</v>
      </c>
      <c r="J804">
        <v>0.12009898719251901</v>
      </c>
      <c r="K804">
        <v>2.5115679402462E-2</v>
      </c>
      <c r="L804">
        <v>2.1106806812353503E-2</v>
      </c>
      <c r="M804">
        <v>4.2527439248836896E-2</v>
      </c>
      <c r="N804">
        <v>3.9975637074045403E-2</v>
      </c>
      <c r="O804">
        <v>1.3477290743069855E-2</v>
      </c>
      <c r="P804">
        <v>6.0458293590036523E-2</v>
      </c>
      <c r="Q804">
        <v>3.1892956926591607</v>
      </c>
      <c r="R804">
        <f>Table_nydc_frldevdb01_flc_fx_carry_view[[#This Row],[atmf]]/(Table_nydc_frldevdb01_flc_fx_carry_view[[#This Row],[atmf_cost_orig]]+1)</f>
        <v>3.1124619086062491</v>
      </c>
      <c r="S804">
        <f>Table_nydc_frldevdb01_flc_fx_carry_view[[#This Row],[num_rate]]-Table_nydc_frldevdb01_flc_fx_carry_view[[#This Row],[asset_rate]]</f>
        <v>4.6981002846966671E-2</v>
      </c>
      <c r="T8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1.0836831215323914</v>
      </c>
      <c r="U804" s="95">
        <f>Table_nydc_frldevdb01_flc_fx_carry_view[[#This Row],[atmf_cost_final]]/Table_nydc_frldevdb01_flc_fx_carry_view[[#This Row],[atmf_cost_orig]]</f>
        <v>0.9399963360158986</v>
      </c>
    </row>
    <row r="805" spans="1:21" x14ac:dyDescent="0.25">
      <c r="A805" t="s">
        <v>108</v>
      </c>
      <c r="B805" t="s">
        <v>20</v>
      </c>
      <c r="C805" t="s">
        <v>6</v>
      </c>
      <c r="D805" t="s">
        <v>30</v>
      </c>
      <c r="E805">
        <v>3.1362282407236899</v>
      </c>
      <c r="F805">
        <v>3.2822969999999998</v>
      </c>
      <c r="G805">
        <v>0.12347899468592401</v>
      </c>
      <c r="H805">
        <v>0.13141595262668801</v>
      </c>
      <c r="I805">
        <v>0.117444044384834</v>
      </c>
      <c r="J805">
        <v>0.12675907217159599</v>
      </c>
      <c r="K805">
        <v>2.87058708861328E-2</v>
      </c>
      <c r="L805">
        <v>2.5115679402462E-2</v>
      </c>
      <c r="M805">
        <v>5.1656960849768806E-2</v>
      </c>
      <c r="N805">
        <v>4.9549884662560599E-2</v>
      </c>
      <c r="O805">
        <v>1.3967451884815407E-2</v>
      </c>
      <c r="P805">
        <v>6.1361705810741629E-2</v>
      </c>
      <c r="Q805">
        <v>3.2086548733397207</v>
      </c>
      <c r="R805">
        <f>Table_nydc_frldevdb01_flc_fx_carry_view[[#This Row],[atmf]]/(Table_nydc_frldevdb01_flc_fx_carry_view[[#This Row],[atmf_cost_orig]]+1)</f>
        <v>3.1210719105094977</v>
      </c>
      <c r="S805">
        <f>Table_nydc_frldevdb01_flc_fx_carry_view[[#This Row],[num_rate]]-Table_nydc_frldevdb01_flc_fx_carry_view[[#This Row],[asset_rate]]</f>
        <v>4.7394253925926222E-2</v>
      </c>
      <c r="T8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1.0646206911659735</v>
      </c>
      <c r="U805" s="95">
        <f>Table_nydc_frldevdb01_flc_fx_carry_view[[#This Row],[atmf_cost_final]]/Table_nydc_frldevdb01_flc_fx_carry_view[[#This Row],[atmf_cost_orig]]</f>
        <v>0.95921021770258408</v>
      </c>
    </row>
    <row r="806" spans="1:21" x14ac:dyDescent="0.25">
      <c r="A806" t="s">
        <v>108</v>
      </c>
      <c r="B806" t="s">
        <v>20</v>
      </c>
      <c r="C806" t="s">
        <v>67</v>
      </c>
      <c r="D806" t="s">
        <v>30</v>
      </c>
      <c r="E806">
        <v>3.1362282407236899</v>
      </c>
      <c r="F806">
        <v>3.4645686839206</v>
      </c>
      <c r="G806">
        <v>0.130213913531667</v>
      </c>
      <c r="H806">
        <v>0.14249259121053701</v>
      </c>
      <c r="I806">
        <v>0.12981305840302401</v>
      </c>
      <c r="J806">
        <v>0.14289175081632499</v>
      </c>
      <c r="K806">
        <v>3.1461616493318502E-2</v>
      </c>
      <c r="L806">
        <v>3.156256817579E-2</v>
      </c>
      <c r="M806">
        <v>7.7848694689101397E-2</v>
      </c>
      <c r="N806">
        <v>8.0624752562398996E-2</v>
      </c>
      <c r="O806">
        <v>1.5371879024778212E-2</v>
      </c>
      <c r="P806">
        <v>6.9421621971629599E-2</v>
      </c>
      <c r="Q806">
        <v>3.310981907282657</v>
      </c>
      <c r="R806">
        <f>Table_nydc_frldevdb01_flc_fx_carry_view[[#This Row],[atmf]]/(Table_nydc_frldevdb01_flc_fx_carry_view[[#This Row],[atmf_cost_orig]]+1)</f>
        <v>3.214336762656592</v>
      </c>
      <c r="S806">
        <f>Table_nydc_frldevdb01_flc_fx_carry_view[[#This Row],[num_rate]]-Table_nydc_frldevdb01_flc_fx_carry_view[[#This Row],[asset_rate]]</f>
        <v>5.4049742946851387E-2</v>
      </c>
      <c r="T8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1.0576692107990819</v>
      </c>
      <c r="U806" s="95">
        <f>Table_nydc_frldevdb01_flc_fx_carry_view[[#This Row],[atmf_cost_final]]/Table_nydc_frldevdb01_flc_fx_carry_view[[#This Row],[atmf_cost_orig]]</f>
        <v>1.0356596585772457</v>
      </c>
    </row>
    <row r="807" spans="1:21" x14ac:dyDescent="0.25">
      <c r="A807" t="s">
        <v>108</v>
      </c>
      <c r="B807" t="s">
        <v>7</v>
      </c>
      <c r="C807" t="s">
        <v>30</v>
      </c>
      <c r="D807" t="s">
        <v>30</v>
      </c>
      <c r="E807">
        <v>65.078523007433105</v>
      </c>
      <c r="F807">
        <v>65.83</v>
      </c>
      <c r="G807">
        <v>5.5580157779298797E-2</v>
      </c>
      <c r="H807">
        <v>5.9039488441232399E-2</v>
      </c>
      <c r="I807">
        <v>6.5239737111996807E-2</v>
      </c>
      <c r="J807">
        <v>8.8594040946742003E-2</v>
      </c>
      <c r="K807">
        <v>6.2642373484571795E-3</v>
      </c>
      <c r="L807">
        <v>1.3620895422018699E-3</v>
      </c>
      <c r="M807">
        <v>1.1786796279296401E-2</v>
      </c>
      <c r="N807">
        <v>1.1555443969000099E-2</v>
      </c>
      <c r="O807">
        <v>1.2119446222686974E-2</v>
      </c>
      <c r="P807">
        <v>6.3381007043532958E-2</v>
      </c>
      <c r="Q807">
        <v>65.468446645290882</v>
      </c>
      <c r="R807">
        <f>Table_nydc_frldevdb01_flc_fx_carry_view[[#This Row],[atmf]]/(Table_nydc_frldevdb01_flc_fx_carry_view[[#This Row],[atmf_cost_orig]]+1)</f>
        <v>65.063114326141203</v>
      </c>
      <c r="S807">
        <f>Table_nydc_frldevdb01_flc_fx_carry_view[[#This Row],[num_rate]]-Table_nydc_frldevdb01_flc_fx_carry_view[[#This Row],[asset_rate]]</f>
        <v>5.1261560820845986E-2</v>
      </c>
      <c r="T8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1.8457665286061913</v>
      </c>
      <c r="U807" s="95">
        <f>Table_nydc_frldevdb01_flc_fx_carry_view[[#This Row],[atmf_cost_final]]/Table_nydc_frldevdb01_flc_fx_carry_view[[#This Row],[atmf_cost_orig]]</f>
        <v>0.9803719089721884</v>
      </c>
    </row>
    <row r="808" spans="1:21" x14ac:dyDescent="0.25">
      <c r="A808" t="s">
        <v>108</v>
      </c>
      <c r="B808" t="s">
        <v>7</v>
      </c>
      <c r="C808" t="s">
        <v>14</v>
      </c>
      <c r="D808" t="s">
        <v>30</v>
      </c>
      <c r="E808">
        <v>65.078523007433105</v>
      </c>
      <c r="F808">
        <v>66.47</v>
      </c>
      <c r="G808">
        <v>5.9488621689340597E-2</v>
      </c>
      <c r="H808">
        <v>6.3786080373669604E-2</v>
      </c>
      <c r="I808">
        <v>5.5526598450837399E-2</v>
      </c>
      <c r="J808">
        <v>6.2613050234288106E-2</v>
      </c>
      <c r="K808">
        <v>8.1211986952449203E-3</v>
      </c>
      <c r="L808">
        <v>6.2943643002012304E-3</v>
      </c>
      <c r="M808">
        <v>1.7851383706901099E-2</v>
      </c>
      <c r="N808">
        <v>1.8146440258902601E-2</v>
      </c>
      <c r="O808">
        <v>1.2893652556191466E-2</v>
      </c>
      <c r="P808">
        <v>5.9223267421679923E-2</v>
      </c>
      <c r="Q808">
        <v>65.829467105841417</v>
      </c>
      <c r="R808">
        <f>Table_nydc_frldevdb01_flc_fx_carry_view[[#This Row],[atmf]]/(Table_nydc_frldevdb01_flc_fx_carry_view[[#This Row],[atmf_cost_orig]]+1)</f>
        <v>65.304229147799234</v>
      </c>
      <c r="S808">
        <f>Table_nydc_frldevdb01_flc_fx_carry_view[[#This Row],[num_rate]]-Table_nydc_frldevdb01_flc_fx_carry_view[[#This Row],[asset_rate]]</f>
        <v>4.6329614865488457E-2</v>
      </c>
      <c r="T8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1.2180730319622179</v>
      </c>
      <c r="U808" s="95">
        <f>Table_nydc_frldevdb01_flc_fx_carry_view[[#This Row],[atmf_cost_final]]/Table_nydc_frldevdb01_flc_fx_carry_view[[#This Row],[atmf_cost_orig]]</f>
        <v>1.0165284975577236</v>
      </c>
    </row>
    <row r="809" spans="1:21" x14ac:dyDescent="0.25">
      <c r="A809" t="s">
        <v>108</v>
      </c>
      <c r="B809" t="s">
        <v>7</v>
      </c>
      <c r="C809" t="s">
        <v>8</v>
      </c>
      <c r="D809" t="s">
        <v>30</v>
      </c>
      <c r="E809">
        <v>65.078523007433105</v>
      </c>
      <c r="F809">
        <v>67.099365590353003</v>
      </c>
      <c r="G809">
        <v>6.2945436877922603E-2</v>
      </c>
      <c r="H809">
        <v>6.7798274545803699E-2</v>
      </c>
      <c r="I809">
        <v>5.9443849847208102E-2</v>
      </c>
      <c r="J809">
        <v>6.6169684466396095E-2</v>
      </c>
      <c r="K809">
        <v>9.5517956114172294E-3</v>
      </c>
      <c r="L809">
        <v>8.1040139863992507E-3</v>
      </c>
      <c r="M809">
        <v>2.3192750308441999E-2</v>
      </c>
      <c r="N809">
        <v>2.3701822063488299E-2</v>
      </c>
      <c r="O809">
        <v>1.3471454055738527E-2</v>
      </c>
      <c r="P809">
        <v>5.7174143260192593E-2</v>
      </c>
      <c r="Q809">
        <v>66.196383718936119</v>
      </c>
      <c r="R809">
        <f>Table_nydc_frldevdb01_flc_fx_carry_view[[#This Row],[atmf]]/(Table_nydc_frldevdb01_flc_fx_carry_view[[#This Row],[atmf_cost_orig]]+1)</f>
        <v>65.578421631824369</v>
      </c>
      <c r="S809">
        <f>Table_nydc_frldevdb01_flc_fx_carry_view[[#This Row],[num_rate]]-Table_nydc_frldevdb01_flc_fx_carry_view[[#This Row],[asset_rate]]</f>
        <v>4.3702689204454068E-2</v>
      </c>
      <c r="T8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1.1434542833348085</v>
      </c>
      <c r="U809" s="95">
        <f>Table_nydc_frldevdb01_flc_fx_carry_view[[#This Row],[atmf_cost_final]]/Table_nydc_frldevdb01_flc_fx_carry_view[[#This Row],[atmf_cost_orig]]</f>
        <v>1.021949607022717</v>
      </c>
    </row>
    <row r="810" spans="1:21" x14ac:dyDescent="0.25">
      <c r="A810" t="s">
        <v>108</v>
      </c>
      <c r="B810" t="s">
        <v>7</v>
      </c>
      <c r="C810" t="s">
        <v>6</v>
      </c>
      <c r="D810" t="s">
        <v>30</v>
      </c>
      <c r="E810">
        <v>65.078523007433105</v>
      </c>
      <c r="F810">
        <v>67.683613607885306</v>
      </c>
      <c r="G810">
        <v>6.5461540204849497E-2</v>
      </c>
      <c r="H810">
        <v>7.0637915157692605E-2</v>
      </c>
      <c r="I810">
        <v>6.2945436877922603E-2</v>
      </c>
      <c r="J810">
        <v>6.9571975204024195E-2</v>
      </c>
      <c r="K810">
        <v>1.06802208412623E-2</v>
      </c>
      <c r="L810">
        <v>9.5517956114172294E-3</v>
      </c>
      <c r="M810">
        <v>2.7781735109673002E-2</v>
      </c>
      <c r="N810">
        <v>2.8458948767152097E-2</v>
      </c>
      <c r="O810">
        <v>1.3967451884815407E-2</v>
      </c>
      <c r="P810">
        <v>5.6010916430749846E-2</v>
      </c>
      <c r="Q810">
        <v>66.545583364477963</v>
      </c>
      <c r="R810">
        <f>Table_nydc_frldevdb01_flc_fx_carry_view[[#This Row],[atmf]]/(Table_nydc_frldevdb01_flc_fx_carry_view[[#This Row],[atmf_cost_orig]]+1)</f>
        <v>65.854073190610748</v>
      </c>
      <c r="S810">
        <f>Table_nydc_frldevdb01_flc_fx_carry_view[[#This Row],[num_rate]]-Table_nydc_frldevdb01_flc_fx_carry_view[[#This Row],[asset_rate]]</f>
        <v>4.2043464545934439E-2</v>
      </c>
      <c r="T8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1.1055835675709416</v>
      </c>
      <c r="U810" s="95">
        <f>Table_nydc_frldevdb01_flc_fx_carry_view[[#This Row],[atmf_cost_final]]/Table_nydc_frldevdb01_flc_fx_carry_view[[#This Row],[atmf_cost_orig]]</f>
        <v>1.0243762189368548</v>
      </c>
    </row>
    <row r="811" spans="1:21" x14ac:dyDescent="0.25">
      <c r="A811" t="s">
        <v>108</v>
      </c>
      <c r="B811" t="s">
        <v>7</v>
      </c>
      <c r="C811" t="s">
        <v>67</v>
      </c>
      <c r="D811" t="s">
        <v>30</v>
      </c>
      <c r="E811">
        <v>65.078523007433105</v>
      </c>
      <c r="F811">
        <v>70.522488040410295</v>
      </c>
      <c r="G811">
        <v>7.3744244842317896E-2</v>
      </c>
      <c r="H811">
        <v>7.6477418472831002E-2</v>
      </c>
      <c r="I811">
        <v>7.1958009920272806E-2</v>
      </c>
      <c r="J811">
        <v>7.6748721414030802E-2</v>
      </c>
      <c r="K811">
        <v>1.2294617938300599E-2</v>
      </c>
      <c r="L811">
        <v>1.20162261927811E-2</v>
      </c>
      <c r="M811">
        <v>4.1830660139645696E-2</v>
      </c>
      <c r="N811">
        <v>4.4853313178807704E-2</v>
      </c>
      <c r="O811">
        <v>1.5371879024778212E-2</v>
      </c>
      <c r="P811">
        <v>5.9155744071506922E-2</v>
      </c>
      <c r="Q811">
        <v>68.499290116759511</v>
      </c>
      <c r="R811">
        <f>Table_nydc_frldevdb01_flc_fx_carry_view[[#This Row],[atmf]]/(Table_nydc_frldevdb01_flc_fx_carry_view[[#This Row],[atmf_cost_orig]]+1)</f>
        <v>67.690931682657094</v>
      </c>
      <c r="S811">
        <f>Table_nydc_frldevdb01_flc_fx_carry_view[[#This Row],[num_rate]]-Table_nydc_frldevdb01_flc_fx_carry_view[[#This Row],[asset_rate]]</f>
        <v>4.3783865046728709E-2</v>
      </c>
      <c r="T8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1.1117632742457</v>
      </c>
      <c r="U811" s="95">
        <f>Table_nydc_frldevdb01_flc_fx_carry_view[[#This Row],[atmf_cost_final]]/Table_nydc_frldevdb01_flc_fx_carry_view[[#This Row],[atmf_cost_orig]]</f>
        <v>1.0722592717655259</v>
      </c>
    </row>
    <row r="812" spans="1:21" x14ac:dyDescent="0.25">
      <c r="A812" t="s">
        <v>108</v>
      </c>
      <c r="B812" t="s">
        <v>19</v>
      </c>
      <c r="C812" t="s">
        <v>30</v>
      </c>
      <c r="D812" t="s">
        <v>30</v>
      </c>
      <c r="E812">
        <v>13.5869406369495</v>
      </c>
      <c r="F812">
        <v>13.7875</v>
      </c>
      <c r="G812">
        <v>0.16245485718272601</v>
      </c>
      <c r="H812">
        <v>0.16574896649198201</v>
      </c>
      <c r="I812">
        <v>0.151962427436727</v>
      </c>
      <c r="J812">
        <v>0.174671435288757</v>
      </c>
      <c r="K812">
        <v>2.5457072317753699E-2</v>
      </c>
      <c r="L812">
        <v>3.1726980718577401E-3</v>
      </c>
      <c r="M812">
        <v>3.3082218663145702E-2</v>
      </c>
      <c r="N812">
        <v>1.49714566603611E-2</v>
      </c>
      <c r="O812">
        <v>1.2119446222686974E-2</v>
      </c>
      <c r="P812">
        <v>7.1584281615807599E-2</v>
      </c>
      <c r="Q812">
        <v>13.683163873000391</v>
      </c>
      <c r="R812">
        <f>Table_nydc_frldevdb01_flc_fx_carry_view[[#This Row],[atmf]]/(Table_nydc_frldevdb01_flc_fx_carry_view[[#This Row],[atmf_cost_orig]]+1)</f>
        <v>13.345985199359678</v>
      </c>
      <c r="S812">
        <f>Table_nydc_frldevdb01_flc_fx_carry_view[[#This Row],[num_rate]]-Table_nydc_frldevdb01_flc_fx_carry_view[[#This Row],[asset_rate]]</f>
        <v>5.9464835393120627E-2</v>
      </c>
      <c r="T8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1.5473484775323083</v>
      </c>
      <c r="U812" s="95">
        <f>Table_nydc_frldevdb01_flc_fx_carry_view[[#This Row],[atmf_cost_final]]/Table_nydc_frldevdb01_flc_fx_carry_view[[#This Row],[atmf_cost_orig]]</f>
        <v>0.45255298058469162</v>
      </c>
    </row>
    <row r="813" spans="1:21" x14ac:dyDescent="0.25">
      <c r="A813" t="s">
        <v>108</v>
      </c>
      <c r="B813" t="s">
        <v>19</v>
      </c>
      <c r="C813" t="s">
        <v>14</v>
      </c>
      <c r="D813" t="s">
        <v>30</v>
      </c>
      <c r="E813">
        <v>13.5869406369495</v>
      </c>
      <c r="F813">
        <v>13.975300000000001</v>
      </c>
      <c r="G813">
        <v>0.16054745873242701</v>
      </c>
      <c r="H813">
        <v>0.16527875113785201</v>
      </c>
      <c r="I813">
        <v>0.161160544591472</v>
      </c>
      <c r="J813">
        <v>0.168313770322677</v>
      </c>
      <c r="K813">
        <v>3.1842244545731299E-2</v>
      </c>
      <c r="L813">
        <v>2.5143365122861999E-2</v>
      </c>
      <c r="M813">
        <v>4.6233127832030999E-2</v>
      </c>
      <c r="N813">
        <v>4.1059216387293304E-2</v>
      </c>
      <c r="O813">
        <v>1.2893652556191466E-2</v>
      </c>
      <c r="P813">
        <v>7.1643950448222235E-2</v>
      </c>
      <c r="Q813">
        <v>13.777036278879528</v>
      </c>
      <c r="R813">
        <f>Table_nydc_frldevdb01_flc_fx_carry_view[[#This Row],[atmf]]/(Table_nydc_frldevdb01_flc_fx_carry_view[[#This Row],[atmf_cost_orig]]+1)</f>
        <v>13.357730345395531</v>
      </c>
      <c r="S813">
        <f>Table_nydc_frldevdb01_flc_fx_carry_view[[#This Row],[num_rate]]-Table_nydc_frldevdb01_flc_fx_carry_view[[#This Row],[asset_rate]]</f>
        <v>5.8750297892030769E-2</v>
      </c>
      <c r="T8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1.1059676426938569</v>
      </c>
      <c r="U813" s="95">
        <f>Table_nydc_frldevdb01_flc_fx_carry_view[[#This Row],[atmf_cost_final]]/Table_nydc_frldevdb01_flc_fx_carry_view[[#This Row],[atmf_cost_orig]]</f>
        <v>0.88809081956265279</v>
      </c>
    </row>
    <row r="814" spans="1:21" x14ac:dyDescent="0.25">
      <c r="A814" t="s">
        <v>108</v>
      </c>
      <c r="B814" t="s">
        <v>19</v>
      </c>
      <c r="C814" t="s">
        <v>8</v>
      </c>
      <c r="D814" t="s">
        <v>30</v>
      </c>
      <c r="E814">
        <v>13.5869406369495</v>
      </c>
      <c r="F814">
        <v>14.170728323401599</v>
      </c>
      <c r="G814">
        <v>0.16102068935834299</v>
      </c>
      <c r="H814">
        <v>0.16677357725900699</v>
      </c>
      <c r="I814">
        <v>0.160583905985272</v>
      </c>
      <c r="J814">
        <v>0.168249033476496</v>
      </c>
      <c r="K814">
        <v>3.5951749012006498E-2</v>
      </c>
      <c r="L814">
        <v>3.1797679924646702E-2</v>
      </c>
      <c r="M814">
        <v>5.7009286268433601E-2</v>
      </c>
      <c r="N814">
        <v>5.4622253153658602E-2</v>
      </c>
      <c r="O814">
        <v>1.3471454055738527E-2</v>
      </c>
      <c r="P814">
        <v>7.161198178746972E-2</v>
      </c>
      <c r="Q814">
        <v>13.878481678396133</v>
      </c>
      <c r="R814">
        <f>Table_nydc_frldevdb01_flc_fx_carry_view[[#This Row],[atmf]]/(Table_nydc_frldevdb01_flc_fx_carry_view[[#This Row],[atmf_cost_orig]]+1)</f>
        <v>13.406436923017591</v>
      </c>
      <c r="S814">
        <f>Table_nydc_frldevdb01_flc_fx_carry_view[[#This Row],[num_rate]]-Table_nydc_frldevdb01_flc_fx_carry_view[[#This Row],[asset_rate]]</f>
        <v>5.8140527731731194E-2</v>
      </c>
      <c r="T8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1.0839146549317142</v>
      </c>
      <c r="U814" s="95">
        <f>Table_nydc_frldevdb01_flc_fx_carry_view[[#This Row],[atmf_cost_final]]/Table_nydc_frldevdb01_flc_fx_carry_view[[#This Row],[atmf_cost_orig]]</f>
        <v>0.95812904754612382</v>
      </c>
    </row>
    <row r="815" spans="1:21" x14ac:dyDescent="0.25">
      <c r="A815" t="s">
        <v>108</v>
      </c>
      <c r="B815" t="s">
        <v>19</v>
      </c>
      <c r="C815" t="s">
        <v>6</v>
      </c>
      <c r="D815" t="s">
        <v>30</v>
      </c>
      <c r="E815">
        <v>13.5869406369495</v>
      </c>
      <c r="F815">
        <v>14.359722376204401</v>
      </c>
      <c r="G815">
        <v>0.16171132099239399</v>
      </c>
      <c r="H815">
        <v>0.16834450137674101</v>
      </c>
      <c r="I815">
        <v>0.16102068935834299</v>
      </c>
      <c r="J815">
        <v>0.16905713990695001</v>
      </c>
      <c r="K815">
        <v>3.8876153519255593E-2</v>
      </c>
      <c r="L815">
        <v>3.5951749012006498E-2</v>
      </c>
      <c r="M815">
        <v>6.6145168706432209E-2</v>
      </c>
      <c r="N815">
        <v>6.5011842109860704E-2</v>
      </c>
      <c r="O815">
        <v>1.3967451884815407E-2</v>
      </c>
      <c r="P815">
        <v>7.1891498540077148E-2</v>
      </c>
      <c r="Q815">
        <v>13.978541320637364</v>
      </c>
      <c r="R815">
        <f>Table_nydc_frldevdb01_flc_fx_carry_view[[#This Row],[atmf]]/(Table_nydc_frldevdb01_flc_fx_carry_view[[#This Row],[atmf_cost_orig]]+1)</f>
        <v>13.468824694508758</v>
      </c>
      <c r="S815">
        <f>Table_nydc_frldevdb01_flc_fx_carry_view[[#This Row],[num_rate]]-Table_nydc_frldevdb01_flc_fx_carry_view[[#This Row],[asset_rate]]</f>
        <v>5.7924046655261741E-2</v>
      </c>
      <c r="T8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1.0656817966612837</v>
      </c>
      <c r="U815" s="95">
        <f>Table_nydc_frldevdb01_flc_fx_carry_view[[#This Row],[atmf_cost_final]]/Table_nydc_frldevdb01_flc_fx_carry_view[[#This Row],[atmf_cost_orig]]</f>
        <v>0.98286607141934323</v>
      </c>
    </row>
    <row r="816" spans="1:21" x14ac:dyDescent="0.25">
      <c r="A816" t="s">
        <v>108</v>
      </c>
      <c r="B816" t="s">
        <v>19</v>
      </c>
      <c r="C816" t="s">
        <v>67</v>
      </c>
      <c r="D816" t="s">
        <v>30</v>
      </c>
      <c r="E816">
        <v>13.5869406369495</v>
      </c>
      <c r="F816">
        <v>15.1262490110662</v>
      </c>
      <c r="G816">
        <v>0.165256060419607</v>
      </c>
      <c r="H816">
        <v>0.17512639366900601</v>
      </c>
      <c r="I816">
        <v>0.165222646363377</v>
      </c>
      <c r="J816">
        <v>0.175761423942632</v>
      </c>
      <c r="K816">
        <v>4.51099372404258E-2</v>
      </c>
      <c r="L816">
        <v>4.4467575942759997E-2</v>
      </c>
      <c r="M816">
        <v>9.5595217645059807E-2</v>
      </c>
      <c r="N816">
        <v>9.71922429212249E-2</v>
      </c>
      <c r="O816">
        <v>1.5371879024778212E-2</v>
      </c>
      <c r="P816">
        <v>7.3904226829296427E-2</v>
      </c>
      <c r="Q816">
        <v>14.399296490132402</v>
      </c>
      <c r="R816">
        <f>Table_nydc_frldevdb01_flc_fx_carry_view[[#This Row],[atmf]]/(Table_nydc_frldevdb01_flc_fx_carry_view[[#This Row],[atmf_cost_orig]]+1)</f>
        <v>13.806421174034964</v>
      </c>
      <c r="S816">
        <f>Table_nydc_frldevdb01_flc_fx_carry_view[[#This Row],[num_rate]]-Table_nydc_frldevdb01_flc_fx_carry_view[[#This Row],[asset_rate]]</f>
        <v>5.8532347804518214E-2</v>
      </c>
      <c r="T8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1.0443572177054867</v>
      </c>
      <c r="U816" s="95">
        <f>Table_nydc_frldevdb01_flc_fx_carry_view[[#This Row],[atmf_cost_final]]/Table_nydc_frldevdb01_flc_fx_carry_view[[#This Row],[atmf_cost_orig]]</f>
        <v>1.0167061210331123</v>
      </c>
    </row>
    <row r="817" spans="1:21" x14ac:dyDescent="0.25">
      <c r="A817" t="s">
        <v>108</v>
      </c>
      <c r="B817" t="s">
        <v>13</v>
      </c>
      <c r="C817" t="s">
        <v>30</v>
      </c>
      <c r="D817" t="s">
        <v>30</v>
      </c>
      <c r="E817">
        <v>6.6466000000000003</v>
      </c>
      <c r="F817">
        <v>6.6800551001639397</v>
      </c>
      <c r="G817">
        <v>5.2843213237226801E-2</v>
      </c>
      <c r="H817">
        <v>5.29721086587173E-2</v>
      </c>
      <c r="I817">
        <v>6.1902116907097703E-2</v>
      </c>
      <c r="J817">
        <v>6.2199407738433597E-2</v>
      </c>
      <c r="K817">
        <v>8.2151827405025305E-3</v>
      </c>
      <c r="L817">
        <v>2.8897164858903302E-3</v>
      </c>
      <c r="M817">
        <v>1.0575564356965401E-2</v>
      </c>
      <c r="N817">
        <v>6.0931445880204101E-3</v>
      </c>
      <c r="O817">
        <v>1.2119446222686974E-2</v>
      </c>
      <c r="P817">
        <v>3.2373573972018004E-2</v>
      </c>
      <c r="Q817">
        <v>6.6643247505366352</v>
      </c>
      <c r="R817">
        <f>Table_nydc_frldevdb01_flc_fx_carry_view[[#This Row],[atmf]]/(Table_nydc_frldevdb01_flc_fx_carry_view[[#This Row],[atmf_cost_orig]]+1)</f>
        <v>6.6101490435447987</v>
      </c>
      <c r="S817">
        <f>Table_nydc_frldevdb01_flc_fx_carry_view[[#This Row],[num_rate]]-Table_nydc_frldevdb01_flc_fx_carry_view[[#This Row],[asset_rate]]</f>
        <v>2.0254127749331031E-2</v>
      </c>
      <c r="T8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1.3571653328373865</v>
      </c>
      <c r="U817" s="95">
        <f>Table_nydc_frldevdb01_flc_fx_carry_view[[#This Row],[atmf_cost_final]]/Table_nydc_frldevdb01_flc_fx_carry_view[[#This Row],[atmf_cost_orig]]</f>
        <v>0.57615313777626176</v>
      </c>
    </row>
    <row r="818" spans="1:21" x14ac:dyDescent="0.25">
      <c r="A818" t="s">
        <v>108</v>
      </c>
      <c r="B818" t="s">
        <v>13</v>
      </c>
      <c r="C818" t="s">
        <v>14</v>
      </c>
      <c r="D818" t="s">
        <v>30</v>
      </c>
      <c r="E818">
        <v>6.6466000000000003</v>
      </c>
      <c r="F818">
        <v>6.7169562972885002</v>
      </c>
      <c r="G818">
        <v>5.2450800052215099E-2</v>
      </c>
      <c r="H818">
        <v>5.2989543600785199E-2</v>
      </c>
      <c r="I818">
        <v>5.2898546456574901E-2</v>
      </c>
      <c r="J818">
        <v>5.32227962932766E-2</v>
      </c>
      <c r="K818">
        <v>9.9837884182713398E-3</v>
      </c>
      <c r="L818">
        <v>8.2189004680389803E-3</v>
      </c>
      <c r="M818">
        <v>1.4827928608554799E-2</v>
      </c>
      <c r="N818">
        <v>1.36665850045715E-2</v>
      </c>
      <c r="O818">
        <v>1.2893652556191466E-2</v>
      </c>
      <c r="P818">
        <v>3.4153832147631284E-2</v>
      </c>
      <c r="Q818">
        <v>6.6845752775316338</v>
      </c>
      <c r="R818">
        <f>Table_nydc_frldevdb01_flc_fx_carry_view[[#This Row],[atmf]]/(Table_nydc_frldevdb01_flc_fx_carry_view[[#This Row],[atmf_cost_orig]]+1)</f>
        <v>6.618813010495499</v>
      </c>
      <c r="S818">
        <f>Table_nydc_frldevdb01_flc_fx_carry_view[[#This Row],[num_rate]]-Table_nydc_frldevdb01_flc_fx_carry_view[[#This Row],[asset_rate]]</f>
        <v>2.1260179591439818E-2</v>
      </c>
      <c r="T8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1.1245926671279394</v>
      </c>
      <c r="U818" s="95">
        <f>Table_nydc_frldevdb01_flc_fx_carry_view[[#This Row],[atmf_cost_final]]/Table_nydc_frldevdb01_flc_fx_carry_view[[#This Row],[atmf_cost_orig]]</f>
        <v>0.92167863532110106</v>
      </c>
    </row>
    <row r="819" spans="1:21" x14ac:dyDescent="0.25">
      <c r="A819" t="s">
        <v>108</v>
      </c>
      <c r="B819" t="s">
        <v>13</v>
      </c>
      <c r="C819" t="s">
        <v>8</v>
      </c>
      <c r="D819" t="s">
        <v>30</v>
      </c>
      <c r="E819">
        <v>6.6466000000000003</v>
      </c>
      <c r="F819">
        <v>6.75330450143883</v>
      </c>
      <c r="G819">
        <v>5.2935043997856202E-2</v>
      </c>
      <c r="H819">
        <v>5.37977774795814E-2</v>
      </c>
      <c r="I819">
        <v>5.2453952694632301E-2</v>
      </c>
      <c r="J819">
        <v>5.3315702340347403E-2</v>
      </c>
      <c r="K819">
        <v>1.1218718398720101E-2</v>
      </c>
      <c r="L819">
        <v>9.9692293134145803E-3</v>
      </c>
      <c r="M819">
        <v>1.8404374795314499E-2</v>
      </c>
      <c r="N819">
        <v>1.77938157162125E-2</v>
      </c>
      <c r="O819">
        <v>1.3471454055738527E-2</v>
      </c>
      <c r="P819">
        <v>3.5160077698175564E-2</v>
      </c>
      <c r="Q819">
        <v>6.7051237858173147</v>
      </c>
      <c r="R819">
        <f>Table_nydc_frldevdb01_flc_fx_carry_view[[#This Row],[atmf]]/(Table_nydc_frldevdb01_flc_fx_carry_view[[#This Row],[atmf_cost_orig]]+1)</f>
        <v>6.6312603014850104</v>
      </c>
      <c r="S819">
        <f>Table_nydc_frldevdb01_flc_fx_carry_view[[#This Row],[num_rate]]-Table_nydc_frldevdb01_flc_fx_carry_view[[#This Row],[asset_rate]]</f>
        <v>2.1688623642437038E-2</v>
      </c>
      <c r="T8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1.0889174169956608</v>
      </c>
      <c r="U819" s="95">
        <f>Table_nydc_frldevdb01_flc_fx_carry_view[[#This Row],[atmf_cost_final]]/Table_nydc_frldevdb01_flc_fx_carry_view[[#This Row],[atmf_cost_orig]]</f>
        <v>0.96682532898333284</v>
      </c>
    </row>
    <row r="820" spans="1:21" x14ac:dyDescent="0.25">
      <c r="A820" t="s">
        <v>108</v>
      </c>
      <c r="B820" t="s">
        <v>13</v>
      </c>
      <c r="C820" t="s">
        <v>6</v>
      </c>
      <c r="D820" t="s">
        <v>30</v>
      </c>
      <c r="E820">
        <v>6.6466000000000003</v>
      </c>
      <c r="F820">
        <v>6.7902083592395499</v>
      </c>
      <c r="G820">
        <v>5.3504095724201603E-2</v>
      </c>
      <c r="H820">
        <v>5.4678343314098099E-2</v>
      </c>
      <c r="I820">
        <v>5.2935043997856202E-2</v>
      </c>
      <c r="J820">
        <v>5.4171065279487098E-2</v>
      </c>
      <c r="K820">
        <v>1.21387820370473E-2</v>
      </c>
      <c r="L820">
        <v>1.1218718398720101E-2</v>
      </c>
      <c r="M820">
        <v>2.1622305389138001E-2</v>
      </c>
      <c r="N820">
        <v>2.1412262508124499E-2</v>
      </c>
      <c r="O820">
        <v>1.3967451884815407E-2</v>
      </c>
      <c r="P820">
        <v>3.5828236998351359E-2</v>
      </c>
      <c r="Q820">
        <v>6.7264182150214653</v>
      </c>
      <c r="R820">
        <f>Table_nydc_frldevdb01_flc_fx_carry_view[[#This Row],[atmf]]/(Table_nydc_frldevdb01_flc_fx_carry_view[[#This Row],[atmf_cost_orig]]+1)</f>
        <v>6.6464957973418031</v>
      </c>
      <c r="S820">
        <f>Table_nydc_frldevdb01_flc_fx_carry_view[[#This Row],[num_rate]]-Table_nydc_frldevdb01_flc_fx_carry_view[[#This Row],[asset_rate]]</f>
        <v>2.1860785113535952E-2</v>
      </c>
      <c r="T8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1.0748688784698535</v>
      </c>
      <c r="U820" s="95">
        <f>Table_nydc_frldevdb01_flc_fx_carry_view[[#This Row],[atmf_cost_final]]/Table_nydc_frldevdb01_flc_fx_carry_view[[#This Row],[atmf_cost_orig]]</f>
        <v>0.99028582395663423</v>
      </c>
    </row>
    <row r="821" spans="1:21" x14ac:dyDescent="0.25">
      <c r="A821" t="s">
        <v>108</v>
      </c>
      <c r="B821" t="s">
        <v>13</v>
      </c>
      <c r="C821" t="s">
        <v>67</v>
      </c>
      <c r="D821" t="s">
        <v>30</v>
      </c>
      <c r="E821">
        <v>6.6466000000000003</v>
      </c>
      <c r="F821">
        <v>6.9332153832398298</v>
      </c>
      <c r="G821">
        <v>5.88440784856177E-2</v>
      </c>
      <c r="H821">
        <v>6.0304014253980499E-2</v>
      </c>
      <c r="I821">
        <v>5.7972972768389898E-2</v>
      </c>
      <c r="J821">
        <v>5.9675720333927297E-2</v>
      </c>
      <c r="K821">
        <v>1.55225636864629E-2</v>
      </c>
      <c r="L821">
        <v>1.4900552013155099E-2</v>
      </c>
      <c r="M821">
        <v>3.3079076823776102E-2</v>
      </c>
      <c r="N821">
        <v>3.3362225544954202E-2</v>
      </c>
      <c r="O821">
        <v>1.5371879024778212E-2</v>
      </c>
      <c r="P821">
        <v>3.7578466281479872E-2</v>
      </c>
      <c r="Q821">
        <v>6.8135924577431641</v>
      </c>
      <c r="R821">
        <f>Table_nydc_frldevdb01_flc_fx_carry_view[[#This Row],[atmf]]/(Table_nydc_frldevdb01_flc_fx_carry_view[[#This Row],[atmf_cost_orig]]+1)</f>
        <v>6.7112145999086055</v>
      </c>
      <c r="S821">
        <f>Table_nydc_frldevdb01_flc_fx_carry_view[[#This Row],[num_rate]]-Table_nydc_frldevdb01_flc_fx_carry_view[[#This Row],[asset_rate]]</f>
        <v>2.220658725670166E-2</v>
      </c>
      <c r="T8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1.0515569570908785</v>
      </c>
      <c r="U821" s="95">
        <f>Table_nydc_frldevdb01_flc_fx_carry_view[[#This Row],[atmf_cost_final]]/Table_nydc_frldevdb01_flc_fx_carry_view[[#This Row],[atmf_cost_orig]]</f>
        <v>1.0085597528215957</v>
      </c>
    </row>
    <row r="822" spans="1:21" x14ac:dyDescent="0.25">
      <c r="A822" t="s">
        <v>108</v>
      </c>
      <c r="B822" t="s">
        <v>16</v>
      </c>
      <c r="C822" t="s">
        <v>30</v>
      </c>
      <c r="D822" t="s">
        <v>30</v>
      </c>
      <c r="E822">
        <v>18.2281888331955</v>
      </c>
      <c r="F822">
        <v>18.4908</v>
      </c>
      <c r="G822">
        <v>9.4364660659424004E-2</v>
      </c>
      <c r="H822">
        <v>9.6920950341271295E-2</v>
      </c>
      <c r="I822">
        <v>9.7043368638073002E-2</v>
      </c>
      <c r="J822">
        <v>0.11667467377412701</v>
      </c>
      <c r="K822">
        <v>1.24718507187545E-2</v>
      </c>
      <c r="L822">
        <v>2.0260915438178799E-3</v>
      </c>
      <c r="M822">
        <v>1.9348348887727799E-2</v>
      </c>
      <c r="N822">
        <v>1.44244336966231E-2</v>
      </c>
      <c r="O822">
        <v>1.2119446222686974E-2</v>
      </c>
      <c r="P822">
        <v>7.0940141455345412E-2</v>
      </c>
      <c r="Q822">
        <v>18.364516436351352</v>
      </c>
      <c r="R822">
        <f>Table_nydc_frldevdb01_flc_fx_carry_view[[#This Row],[atmf]]/(Table_nydc_frldevdb01_flc_fx_carry_view[[#This Row],[atmf_cost_orig]]+1)</f>
        <v>18.139824349719529</v>
      </c>
      <c r="S822">
        <f>Table_nydc_frldevdb01_flc_fx_carry_view[[#This Row],[num_rate]]-Table_nydc_frldevdb01_flc_fx_carry_view[[#This Row],[asset_rate]]</f>
        <v>5.882069523265844E-2</v>
      </c>
      <c r="T8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1.803002320097522</v>
      </c>
      <c r="U822" s="95">
        <f>Table_nydc_frldevdb01_flc_fx_carry_view[[#This Row],[atmf_cost_final]]/Table_nydc_frldevdb01_flc_fx_carry_view[[#This Row],[atmf_cost_orig]]</f>
        <v>0.74551238352809412</v>
      </c>
    </row>
    <row r="823" spans="1:21" x14ac:dyDescent="0.25">
      <c r="A823" t="s">
        <v>108</v>
      </c>
      <c r="B823" t="s">
        <v>16</v>
      </c>
      <c r="C823" t="s">
        <v>14</v>
      </c>
      <c r="D823" t="s">
        <v>30</v>
      </c>
      <c r="E823">
        <v>18.2281888331955</v>
      </c>
      <c r="F823">
        <v>18.736750000000001</v>
      </c>
      <c r="G823">
        <v>0.105123643245155</v>
      </c>
      <c r="H823">
        <v>0.108669042361337</v>
      </c>
      <c r="I823">
        <v>9.4282352295350397E-2</v>
      </c>
      <c r="J823">
        <v>9.9915809065490704E-2</v>
      </c>
      <c r="K823">
        <v>1.7503408309638899E-2</v>
      </c>
      <c r="L823">
        <v>1.24867815101227E-2</v>
      </c>
      <c r="M823">
        <v>3.0407588371446501E-2</v>
      </c>
      <c r="N823">
        <v>2.7555147985423901E-2</v>
      </c>
      <c r="O823">
        <v>1.2893652556191466E-2</v>
      </c>
      <c r="P823">
        <v>7.0559441293861991E-2</v>
      </c>
      <c r="Q823">
        <v>18.498047859627437</v>
      </c>
      <c r="R823">
        <f>Table_nydc_frldevdb01_flc_fx_carry_view[[#This Row],[atmf]]/(Table_nydc_frldevdb01_flc_fx_carry_view[[#This Row],[atmf_cost_orig]]+1)</f>
        <v>18.183823771730303</v>
      </c>
      <c r="S823">
        <f>Table_nydc_frldevdb01_flc_fx_carry_view[[#This Row],[num_rate]]-Table_nydc_frldevdb01_flc_fx_carry_view[[#This Row],[asset_rate]]</f>
        <v>5.7665788737670524E-2</v>
      </c>
      <c r="T8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1.1677120439367492</v>
      </c>
      <c r="U823" s="95">
        <f>Table_nydc_frldevdb01_flc_fx_carry_view[[#This Row],[atmf_cost_final]]/Table_nydc_frldevdb01_flc_fx_carry_view[[#This Row],[atmf_cost_orig]]</f>
        <v>0.90619313997616746</v>
      </c>
    </row>
    <row r="824" spans="1:21" x14ac:dyDescent="0.25">
      <c r="A824" t="s">
        <v>108</v>
      </c>
      <c r="B824" t="s">
        <v>16</v>
      </c>
      <c r="C824" t="s">
        <v>8</v>
      </c>
      <c r="D824" t="s">
        <v>30</v>
      </c>
      <c r="E824">
        <v>18.2281888331955</v>
      </c>
      <c r="F824">
        <v>18.994914372985399</v>
      </c>
      <c r="G824">
        <v>0.114676430429469</v>
      </c>
      <c r="H824">
        <v>0.12061860853546399</v>
      </c>
      <c r="I824">
        <v>0.105002221729029</v>
      </c>
      <c r="J824">
        <v>0.11074640545150601</v>
      </c>
      <c r="K824">
        <v>2.17042463977874E-2</v>
      </c>
      <c r="L824">
        <v>1.7451607271816303E-2</v>
      </c>
      <c r="M824">
        <v>4.1248937408613899E-2</v>
      </c>
      <c r="N824">
        <v>3.8527881157086601E-2</v>
      </c>
      <c r="O824">
        <v>1.3471454055738527E-2</v>
      </c>
      <c r="P824">
        <v>7.0604582471700456E-2</v>
      </c>
      <c r="Q824">
        <v>18.6307815051765</v>
      </c>
      <c r="R824">
        <f>Table_nydc_frldevdb01_flc_fx_carry_view[[#This Row],[atmf]]/(Table_nydc_frldevdb01_flc_fx_carry_view[[#This Row],[atmf_cost_orig]]+1)</f>
        <v>18.242433380300572</v>
      </c>
      <c r="S824">
        <f>Table_nydc_frldevdb01_flc_fx_carry_view[[#This Row],[num_rate]]-Table_nydc_frldevdb01_flc_fx_carry_view[[#This Row],[asset_rate]]</f>
        <v>5.713312841596193E-2</v>
      </c>
      <c r="T8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1.0783631152621138</v>
      </c>
      <c r="U824" s="95">
        <f>Table_nydc_frldevdb01_flc_fx_carry_view[[#This Row],[atmf_cost_final]]/Table_nydc_frldevdb01_flc_fx_carry_view[[#This Row],[atmf_cost_orig]]</f>
        <v>0.93403330067457524</v>
      </c>
    </row>
    <row r="825" spans="1:21" x14ac:dyDescent="0.25">
      <c r="A825" t="s">
        <v>108</v>
      </c>
      <c r="B825" t="s">
        <v>16</v>
      </c>
      <c r="C825" t="s">
        <v>6</v>
      </c>
      <c r="D825" t="s">
        <v>30</v>
      </c>
      <c r="E825">
        <v>18.2281888331955</v>
      </c>
      <c r="F825">
        <v>19.241045276561099</v>
      </c>
      <c r="G825">
        <v>0.12382156083622101</v>
      </c>
      <c r="H825">
        <v>0.13226997319068401</v>
      </c>
      <c r="I825">
        <v>0.114676430429469</v>
      </c>
      <c r="J825">
        <v>0.12286424491312201</v>
      </c>
      <c r="K825">
        <v>2.5885869414703899E-2</v>
      </c>
      <c r="L825">
        <v>2.17042463977874E-2</v>
      </c>
      <c r="M825">
        <v>5.1994397101878205E-2</v>
      </c>
      <c r="N825">
        <v>4.9009916889854906E-2</v>
      </c>
      <c r="O825">
        <v>1.3967451884815407E-2</v>
      </c>
      <c r="P825">
        <v>7.0724006948818419E-2</v>
      </c>
      <c r="Q825">
        <v>18.751471951928892</v>
      </c>
      <c r="R825">
        <f>Table_nydc_frldevdb01_flc_fx_carry_view[[#This Row],[atmf]]/(Table_nydc_frldevdb01_flc_fx_carry_view[[#This Row],[atmf_cost_orig]]+1)</f>
        <v>18.290064404875096</v>
      </c>
      <c r="S825">
        <f>Table_nydc_frldevdb01_flc_fx_carry_view[[#This Row],[num_rate]]-Table_nydc_frldevdb01_flc_fx_carry_view[[#This Row],[asset_rate]]</f>
        <v>5.6756555064003011E-2</v>
      </c>
      <c r="T8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1.0458525589507404</v>
      </c>
      <c r="U825" s="95">
        <f>Table_nydc_frldevdb01_flc_fx_carry_view[[#This Row],[atmf_cost_final]]/Table_nydc_frldevdb01_flc_fx_carry_view[[#This Row],[atmf_cost_orig]]</f>
        <v>0.94259996502747234</v>
      </c>
    </row>
    <row r="826" spans="1:21" x14ac:dyDescent="0.25">
      <c r="A826" t="s">
        <v>108</v>
      </c>
      <c r="B826" t="s">
        <v>16</v>
      </c>
      <c r="C826" t="s">
        <v>67</v>
      </c>
      <c r="D826" t="s">
        <v>30</v>
      </c>
      <c r="E826">
        <v>18.2281888331955</v>
      </c>
      <c r="F826">
        <v>20.1856167184405</v>
      </c>
      <c r="G826">
        <v>0.12466507792974101</v>
      </c>
      <c r="H826">
        <v>0.135062070694252</v>
      </c>
      <c r="I826">
        <v>0.12499501861853</v>
      </c>
      <c r="J826">
        <v>0.136281397740452</v>
      </c>
      <c r="K826">
        <v>2.83205464732076E-2</v>
      </c>
      <c r="L826">
        <v>2.8315849086446802E-2</v>
      </c>
      <c r="M826">
        <v>7.3801807552819398E-2</v>
      </c>
      <c r="N826">
        <v>7.6340627892200502E-2</v>
      </c>
      <c r="O826">
        <v>1.5371879024778212E-2</v>
      </c>
      <c r="P826">
        <v>7.0967445661456519E-2</v>
      </c>
      <c r="Q826">
        <v>19.307487823928959</v>
      </c>
      <c r="R826">
        <f>Table_nydc_frldevdb01_flc_fx_carry_view[[#This Row],[atmf]]/(Table_nydc_frldevdb01_flc_fx_carry_view[[#This Row],[atmf_cost_orig]]+1)</f>
        <v>18.798270385149809</v>
      </c>
      <c r="S826">
        <f>Table_nydc_frldevdb01_flc_fx_carry_view[[#This Row],[num_rate]]-Table_nydc_frldevdb01_flc_fx_carry_view[[#This Row],[asset_rate]]</f>
        <v>5.5595566636678306E-2</v>
      </c>
      <c r="T8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1.0559245206875345</v>
      </c>
      <c r="U826" s="95">
        <f>Table_nydc_frldevdb01_flc_fx_carry_view[[#This Row],[atmf_cost_final]]/Table_nydc_frldevdb01_flc_fx_carry_view[[#This Row],[atmf_cost_orig]]</f>
        <v>1.0344005170546005</v>
      </c>
    </row>
    <row r="827" spans="1:21" x14ac:dyDescent="0.25">
      <c r="A827" t="s">
        <v>108</v>
      </c>
      <c r="B827" t="s">
        <v>22</v>
      </c>
      <c r="C827" t="s">
        <v>30</v>
      </c>
      <c r="D827" t="s">
        <v>30</v>
      </c>
      <c r="E827">
        <v>630.76142427427101</v>
      </c>
      <c r="F827">
        <v>632.01</v>
      </c>
      <c r="G827">
        <v>8.7146756868625302E-2</v>
      </c>
      <c r="H827">
        <v>8.7513133464145298E-2</v>
      </c>
      <c r="I827">
        <v>8.6845821218667602E-2</v>
      </c>
      <c r="J827">
        <v>8.8366370426788798E-2</v>
      </c>
      <c r="K827">
        <v>1.6413386848306798E-2</v>
      </c>
      <c r="L827">
        <v>1.81312700681417E-3</v>
      </c>
      <c r="M827">
        <v>1.7470582841083201E-2</v>
      </c>
      <c r="N827">
        <v>3.0025003576263699E-3</v>
      </c>
      <c r="O827">
        <v>1.2119446222686974E-2</v>
      </c>
      <c r="P827">
        <v>2.0152262787729972E-2</v>
      </c>
      <c r="Q827">
        <v>631.34254718904253</v>
      </c>
      <c r="R827">
        <f>Table_nydc_frldevdb01_flc_fx_carry_view[[#This Row],[atmf]]/(Table_nydc_frldevdb01_flc_fx_carry_view[[#This Row],[atmf_cost_orig]]+1)</f>
        <v>621.15800757132297</v>
      </c>
      <c r="S827">
        <f>Table_nydc_frldevdb01_flc_fx_carry_view[[#This Row],[num_rate]]-Table_nydc_frldevdb01_flc_fx_carry_view[[#This Row],[asset_rate]]</f>
        <v>8.0328165650429984E-3</v>
      </c>
      <c r="T8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1.1250263517256371</v>
      </c>
      <c r="U827" s="95">
        <f>Table_nydc_frldevdb01_flc_fx_carry_view[[#This Row],[atmf_cost_final]]/Table_nydc_frldevdb01_flc_fx_carry_view[[#This Row],[atmf_cost_orig]]</f>
        <v>0.1718603428939873</v>
      </c>
    </row>
    <row r="828" spans="1:21" x14ac:dyDescent="0.25">
      <c r="A828" t="s">
        <v>108</v>
      </c>
      <c r="B828" t="s">
        <v>22</v>
      </c>
      <c r="C828" t="s">
        <v>14</v>
      </c>
      <c r="D828" t="s">
        <v>30</v>
      </c>
      <c r="E828">
        <v>630.76142427427101</v>
      </c>
      <c r="F828">
        <v>633.51</v>
      </c>
      <c r="G828">
        <v>8.7462534050962201E-2</v>
      </c>
      <c r="H828">
        <v>8.8154888166864204E-2</v>
      </c>
      <c r="I828">
        <v>8.7114149850207004E-2</v>
      </c>
      <c r="J828">
        <v>8.7964432574984902E-2</v>
      </c>
      <c r="K828">
        <v>2.2327819318121202E-2</v>
      </c>
      <c r="L828">
        <v>1.6260296816797699E-2</v>
      </c>
      <c r="M828">
        <v>2.4669421342511599E-2</v>
      </c>
      <c r="N828">
        <v>1.8644794438390601E-2</v>
      </c>
      <c r="O828">
        <v>1.2893652556191466E-2</v>
      </c>
      <c r="P828">
        <v>2.1832139502036062E-2</v>
      </c>
      <c r="Q828">
        <v>632.03003718545096</v>
      </c>
      <c r="R828">
        <f>Table_nydc_frldevdb01_flc_fx_carry_view[[#This Row],[atmf]]/(Table_nydc_frldevdb01_flc_fx_carry_view[[#This Row],[atmf_cost_orig]]+1)</f>
        <v>618.25793451509617</v>
      </c>
      <c r="S828">
        <f>Table_nydc_frldevdb01_flc_fx_carry_view[[#This Row],[num_rate]]-Table_nydc_frldevdb01_flc_fx_carry_view[[#This Row],[asset_rate]]</f>
        <v>8.938486945844596E-3</v>
      </c>
      <c r="T8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1.018318910197249</v>
      </c>
      <c r="U828" s="95">
        <f>Table_nydc_frldevdb01_flc_fx_carry_view[[#This Row],[atmf_cost_final]]/Table_nydc_frldevdb01_flc_fx_carry_view[[#This Row],[atmf_cost_orig]]</f>
        <v>0.75578564164620043</v>
      </c>
    </row>
    <row r="829" spans="1:21" x14ac:dyDescent="0.25">
      <c r="A829" t="s">
        <v>108</v>
      </c>
      <c r="B829" t="s">
        <v>22</v>
      </c>
      <c r="C829" t="s">
        <v>8</v>
      </c>
      <c r="D829" t="s">
        <v>30</v>
      </c>
      <c r="E829">
        <v>630.76142427427101</v>
      </c>
      <c r="F829">
        <v>635.17766287601205</v>
      </c>
      <c r="G829">
        <v>8.7779291796369105E-2</v>
      </c>
      <c r="H829">
        <v>8.8739613866427106E-2</v>
      </c>
      <c r="I829">
        <v>8.7459772959983001E-2</v>
      </c>
      <c r="J829">
        <v>8.8598754221741502E-2</v>
      </c>
      <c r="K829">
        <v>2.6605409480608501E-2</v>
      </c>
      <c r="L829">
        <v>2.2273268148819501E-2</v>
      </c>
      <c r="M829">
        <v>3.0353349496827501E-2</v>
      </c>
      <c r="N829">
        <v>2.6102227987449402E-2</v>
      </c>
      <c r="O829">
        <v>1.3477290743069855E-2</v>
      </c>
      <c r="P829">
        <v>2.2883675525445187E-2</v>
      </c>
      <c r="Q829">
        <v>632.80594415541077</v>
      </c>
      <c r="R829">
        <f>Table_nydc_frldevdb01_flc_fx_carry_view[[#This Row],[atmf]]/(Table_nydc_frldevdb01_flc_fx_carry_view[[#This Row],[atmf_cost_orig]]+1)</f>
        <v>616.46585919888616</v>
      </c>
      <c r="S829">
        <f>Table_nydc_frldevdb01_flc_fx_carry_view[[#This Row],[num_rate]]-Table_nydc_frldevdb01_flc_fx_carry_view[[#This Row],[asset_rate]]</f>
        <v>9.4063847823753315E-3</v>
      </c>
      <c r="T8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1.0216171609098046</v>
      </c>
      <c r="U829" s="95">
        <f>Table_nydc_frldevdb01_flc_fx_carry_view[[#This Row],[atmf_cost_final]]/Table_nydc_frldevdb01_flc_fx_carry_view[[#This Row],[atmf_cost_orig]]</f>
        <v>0.85994555527315297</v>
      </c>
    </row>
    <row r="830" spans="1:21" x14ac:dyDescent="0.25">
      <c r="A830" t="s">
        <v>108</v>
      </c>
      <c r="B830" t="s">
        <v>22</v>
      </c>
      <c r="C830" t="s">
        <v>6</v>
      </c>
      <c r="D830" t="s">
        <v>30</v>
      </c>
      <c r="E830">
        <v>630.76142427427101</v>
      </c>
      <c r="F830">
        <v>637.20000000000005</v>
      </c>
      <c r="G830">
        <v>8.8043399311330303E-2</v>
      </c>
      <c r="H830">
        <v>8.9318311107637105E-2</v>
      </c>
      <c r="I830">
        <v>8.7779291796369105E-2</v>
      </c>
      <c r="J830">
        <v>8.9206179576309996E-2</v>
      </c>
      <c r="K830">
        <v>2.9694076995395897E-2</v>
      </c>
      <c r="L830">
        <v>2.6605409480608501E-2</v>
      </c>
      <c r="M830">
        <v>3.5122817513749197E-2</v>
      </c>
      <c r="N830">
        <v>3.2163008797290803E-2</v>
      </c>
      <c r="O830">
        <v>1.3967451884815407E-2</v>
      </c>
      <c r="P830">
        <v>2.4270400682453452E-2</v>
      </c>
      <c r="Q830">
        <v>633.75948420918292</v>
      </c>
      <c r="R830">
        <f>Table_nydc_frldevdb01_flc_fx_carry_view[[#This Row],[atmf]]/(Table_nydc_frldevdb01_flc_fx_carry_view[[#This Row],[atmf_cost_orig]]+1)</f>
        <v>615.57912666874074</v>
      </c>
      <c r="S830">
        <f>Table_nydc_frldevdb01_flc_fx_carry_view[[#This Row],[num_rate]]-Table_nydc_frldevdb01_flc_fx_carry_view[[#This Row],[asset_rate]]</f>
        <v>1.0302948797638045E-2</v>
      </c>
      <c r="T8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1.0237364077161841</v>
      </c>
      <c r="U830" s="95">
        <f>Table_nydc_frldevdb01_flc_fx_carry_view[[#This Row],[atmf_cost_final]]/Table_nydc_frldevdb01_flc_fx_carry_view[[#This Row],[atmf_cost_orig]]</f>
        <v>0.91572974704265264</v>
      </c>
    </row>
    <row r="831" spans="1:21" x14ac:dyDescent="0.25">
      <c r="A831" t="s">
        <v>108</v>
      </c>
      <c r="B831" t="s">
        <v>22</v>
      </c>
      <c r="C831" t="s">
        <v>67</v>
      </c>
      <c r="D831" t="s">
        <v>30</v>
      </c>
      <c r="E831">
        <v>630.76142427427101</v>
      </c>
      <c r="F831">
        <v>645.82102958732696</v>
      </c>
      <c r="G831">
        <v>9.2368676241717101E-2</v>
      </c>
      <c r="H831">
        <v>9.4890526900673705E-2</v>
      </c>
      <c r="I831">
        <v>9.1743305194213004E-2</v>
      </c>
      <c r="J831">
        <v>9.4360432431840197E-2</v>
      </c>
      <c r="K831">
        <v>3.9426358268696594E-2</v>
      </c>
      <c r="L831">
        <v>3.7517849991653203E-2</v>
      </c>
      <c r="M831">
        <v>5.1890812113672503E-2</v>
      </c>
      <c r="N831">
        <v>5.01729668172766E-2</v>
      </c>
      <c r="O831">
        <v>1.5371879024778212E-2</v>
      </c>
      <c r="P831">
        <v>2.7659840646813261E-2</v>
      </c>
      <c r="Q831">
        <v>637.87032437013568</v>
      </c>
      <c r="R831">
        <f>Table_nydc_frldevdb01_flc_fx_carry_view[[#This Row],[atmf]]/(Table_nydc_frldevdb01_flc_fx_carry_view[[#This Row],[atmf_cost_orig]]+1)</f>
        <v>613.9620406890067</v>
      </c>
      <c r="S831">
        <f>Table_nydc_frldevdb01_flc_fx_carry_view[[#This Row],[num_rate]]-Table_nydc_frldevdb01_flc_fx_carry_view[[#This Row],[asset_rate]]</f>
        <v>1.2287961622035048E-2</v>
      </c>
      <c r="T8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1.0152965370981208</v>
      </c>
      <c r="U831" s="95">
        <f>Table_nydc_frldevdb01_flc_fx_carry_view[[#This Row],[atmf_cost_final]]/Table_nydc_frldevdb01_flc_fx_carry_view[[#This Row],[atmf_cost_orig]]</f>
        <v>0.96689500074439427</v>
      </c>
    </row>
    <row r="832" spans="1:21" x14ac:dyDescent="0.25">
      <c r="A832" t="s">
        <v>108</v>
      </c>
      <c r="B832" t="s">
        <v>15</v>
      </c>
      <c r="C832" t="s">
        <v>30</v>
      </c>
      <c r="D832" t="s">
        <v>30</v>
      </c>
      <c r="E832">
        <v>57.624303563724503</v>
      </c>
      <c r="F832">
        <v>58.5248531513353</v>
      </c>
      <c r="G832">
        <v>0.10981619340493499</v>
      </c>
      <c r="H832">
        <v>0.11444365735899099</v>
      </c>
      <c r="I832">
        <v>0.10398023165883701</v>
      </c>
      <c r="J832">
        <v>0.120725637648658</v>
      </c>
      <c r="K832">
        <v>1.4709317126170799E-2</v>
      </c>
      <c r="L832">
        <v>2.1708505162473797E-3</v>
      </c>
      <c r="M832">
        <v>2.2594239600710601E-2</v>
      </c>
      <c r="N832">
        <v>1.5639627572838599E-2</v>
      </c>
      <c r="O832">
        <v>1.2174870445784863E-2</v>
      </c>
      <c r="P832">
        <v>7.4661714665822304E-2</v>
      </c>
      <c r="Q832">
        <v>58.066999363028664</v>
      </c>
      <c r="R832">
        <f>Table_nydc_frldevdb01_flc_fx_carry_view[[#This Row],[atmf]]/(Table_nydc_frldevdb01_flc_fx_carry_view[[#This Row],[atmf_cost_orig]]+1)</f>
        <v>57.231745383376428</v>
      </c>
      <c r="S832">
        <f>Table_nydc_frldevdb01_flc_fx_carry_view[[#This Row],[num_rate]]-Table_nydc_frldevdb01_flc_fx_carry_view[[#This Row],[asset_rate]]</f>
        <v>6.2486844220037439E-2</v>
      </c>
      <c r="T8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1.7081686091501254</v>
      </c>
      <c r="U832" s="95">
        <f>Table_nydc_frldevdb01_flc_fx_carry_view[[#This Row],[atmf_cost_final]]/Table_nydc_frldevdb01_flc_fx_carry_view[[#This Row],[atmf_cost_orig]]</f>
        <v>0.69219534931136717</v>
      </c>
    </row>
    <row r="833" spans="1:21" x14ac:dyDescent="0.25">
      <c r="A833" t="s">
        <v>108</v>
      </c>
      <c r="B833" t="s">
        <v>15</v>
      </c>
      <c r="C833" t="s">
        <v>14</v>
      </c>
      <c r="D833" t="s">
        <v>30</v>
      </c>
      <c r="E833">
        <v>57.624303563724503</v>
      </c>
      <c r="F833">
        <v>59.286200000000001</v>
      </c>
      <c r="G833">
        <v>0.115275142888804</v>
      </c>
      <c r="H833">
        <v>0.122003525188533</v>
      </c>
      <c r="I833">
        <v>0.10981619340493499</v>
      </c>
      <c r="J833">
        <v>0.11920744103082501</v>
      </c>
      <c r="K833">
        <v>1.9797068865437101E-2</v>
      </c>
      <c r="L833">
        <v>1.4709317126170799E-2</v>
      </c>
      <c r="M833">
        <v>3.4136639782417599E-2</v>
      </c>
      <c r="N833">
        <v>3.0733051911574702E-2</v>
      </c>
      <c r="O833">
        <v>1.2893652556191466E-2</v>
      </c>
      <c r="P833">
        <v>7.2653933925933056E-2</v>
      </c>
      <c r="Q833">
        <v>58.448079617365465</v>
      </c>
      <c r="R833">
        <f>Table_nydc_frldevdb01_flc_fx_carry_view[[#This Row],[atmf]]/(Table_nydc_frldevdb01_flc_fx_carry_view[[#This Row],[atmf_cost_orig]]+1)</f>
        <v>57.329174617073633</v>
      </c>
      <c r="S833">
        <f>Table_nydc_frldevdb01_flc_fx_carry_view[[#This Row],[num_rate]]-Table_nydc_frldevdb01_flc_fx_carry_view[[#This Row],[asset_rate]]</f>
        <v>5.976028136974159E-2</v>
      </c>
      <c r="T8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1.1174486934214376</v>
      </c>
      <c r="U833" s="95">
        <f>Table_nydc_frldevdb01_flc_fx_carry_view[[#This Row],[atmf_cost_final]]/Table_nydc_frldevdb01_flc_fx_carry_view[[#This Row],[atmf_cost_orig]]</f>
        <v>0.9002951698662518</v>
      </c>
    </row>
    <row r="834" spans="1:21" x14ac:dyDescent="0.25">
      <c r="A834" t="s">
        <v>108</v>
      </c>
      <c r="B834" t="s">
        <v>15</v>
      </c>
      <c r="C834" t="s">
        <v>8</v>
      </c>
      <c r="D834" t="s">
        <v>30</v>
      </c>
      <c r="E834">
        <v>57.624303563724503</v>
      </c>
      <c r="F834">
        <v>60.114313123897901</v>
      </c>
      <c r="G834">
        <v>0.11777047986765</v>
      </c>
      <c r="H834">
        <v>0.125849015457072</v>
      </c>
      <c r="I834">
        <v>0.11522248681823</v>
      </c>
      <c r="J834">
        <v>0.125850135653404</v>
      </c>
      <c r="K834">
        <v>2.2280177948201398E-2</v>
      </c>
      <c r="L834">
        <v>1.9756519808629802E-2</v>
      </c>
      <c r="M834">
        <v>4.3035888005884503E-2</v>
      </c>
      <c r="N834">
        <v>4.2820321965933397E-2</v>
      </c>
      <c r="O834">
        <v>1.3477290743069855E-2</v>
      </c>
      <c r="P834">
        <v>7.2295424811422232E-2</v>
      </c>
      <c r="Q834">
        <v>58.891968500965646</v>
      </c>
      <c r="R834">
        <f>Table_nydc_frldevdb01_flc_fx_carry_view[[#This Row],[atmf]]/(Table_nydc_frldevdb01_flc_fx_carry_view[[#This Row],[atmf_cost_orig]]+1)</f>
        <v>57.633983466117087</v>
      </c>
      <c r="S834">
        <f>Table_nydc_frldevdb01_flc_fx_carry_view[[#This Row],[num_rate]]-Table_nydc_frldevdb01_flc_fx_carry_view[[#This Row],[asset_rate]]</f>
        <v>5.8818134068352373E-2</v>
      </c>
      <c r="T8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1.1112027530354764</v>
      </c>
      <c r="U834" s="95">
        <f>Table_nydc_frldevdb01_flc_fx_carry_view[[#This Row],[atmf_cost_final]]/Table_nydc_frldevdb01_flc_fx_carry_view[[#This Row],[atmf_cost_orig]]</f>
        <v>0.99499101680156732</v>
      </c>
    </row>
    <row r="835" spans="1:21" x14ac:dyDescent="0.25">
      <c r="A835" t="s">
        <v>108</v>
      </c>
      <c r="B835" t="s">
        <v>15</v>
      </c>
      <c r="C835" t="s">
        <v>6</v>
      </c>
      <c r="D835" t="s">
        <v>30</v>
      </c>
      <c r="E835">
        <v>57.624303563724503</v>
      </c>
      <c r="F835">
        <v>60.8842</v>
      </c>
      <c r="G835">
        <v>0.120545371806732</v>
      </c>
      <c r="H835">
        <v>0.129566743997755</v>
      </c>
      <c r="I835">
        <v>0.11777047986765</v>
      </c>
      <c r="J835">
        <v>0.12883814568440999</v>
      </c>
      <c r="K835">
        <v>2.4440524215918899E-2</v>
      </c>
      <c r="L835">
        <v>2.2280177948201398E-2</v>
      </c>
      <c r="M835">
        <v>5.09310978010757E-2</v>
      </c>
      <c r="N835">
        <v>5.0964991506951801E-2</v>
      </c>
      <c r="O835">
        <v>1.3967451884815407E-2</v>
      </c>
      <c r="P835">
        <v>7.1711708450057809E-2</v>
      </c>
      <c r="Q835">
        <v>59.312965522278219</v>
      </c>
      <c r="R835">
        <f>Table_nydc_frldevdb01_flc_fx_carry_view[[#This Row],[atmf]]/(Table_nydc_frldevdb01_flc_fx_carry_view[[#This Row],[atmf_cost_orig]]+1)</f>
        <v>57.93357921122665</v>
      </c>
      <c r="S835">
        <f>Table_nydc_frldevdb01_flc_fx_carry_view[[#This Row],[num_rate]]-Table_nydc_frldevdb01_flc_fx_carry_view[[#This Row],[asset_rate]]</f>
        <v>5.7744256565242402E-2</v>
      </c>
      <c r="T8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1.0828309725548215</v>
      </c>
      <c r="U835" s="95">
        <f>Table_nydc_frldevdb01_flc_fx_carry_view[[#This Row],[atmf_cost_final]]/Table_nydc_frldevdb01_flc_fx_carry_view[[#This Row],[atmf_cost_orig]]</f>
        <v>1.0006654815493763</v>
      </c>
    </row>
    <row r="836" spans="1:21" x14ac:dyDescent="0.25">
      <c r="A836" t="s">
        <v>108</v>
      </c>
      <c r="B836" t="s">
        <v>15</v>
      </c>
      <c r="C836" t="s">
        <v>67</v>
      </c>
      <c r="D836" t="s">
        <v>30</v>
      </c>
      <c r="E836">
        <v>57.624303563724503</v>
      </c>
      <c r="F836">
        <v>63.896790181516003</v>
      </c>
      <c r="G836">
        <v>0.12911419923190401</v>
      </c>
      <c r="H836">
        <v>0.13906354372489499</v>
      </c>
      <c r="I836">
        <v>0.127660845525117</v>
      </c>
      <c r="J836">
        <v>0.13940118905686999</v>
      </c>
      <c r="K836">
        <v>2.9911736174552301E-2</v>
      </c>
      <c r="L836">
        <v>2.9098411684767501E-2</v>
      </c>
      <c r="M836">
        <v>7.5981390736354404E-2</v>
      </c>
      <c r="N836">
        <v>7.8014523455770299E-2</v>
      </c>
      <c r="O836">
        <v>1.5371879024778212E-2</v>
      </c>
      <c r="P836">
        <v>7.1775014525480185E-2</v>
      </c>
      <c r="Q836">
        <v>61.082729914655957</v>
      </c>
      <c r="R836">
        <f>Table_nydc_frldevdb01_flc_fx_carry_view[[#This Row],[atmf]]/(Table_nydc_frldevdb01_flc_fx_carry_view[[#This Row],[atmf_cost_orig]]+1)</f>
        <v>59.384661046775022</v>
      </c>
      <c r="S836">
        <f>Table_nydc_frldevdb01_flc_fx_carry_view[[#This Row],[num_rate]]-Table_nydc_frldevdb01_flc_fx_carry_view[[#This Row],[asset_rate]]</f>
        <v>5.6403135500701973E-2</v>
      </c>
      <c r="T8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1.0617859464386084</v>
      </c>
      <c r="U836" s="95">
        <f>Table_nydc_frldevdb01_flc_fx_carry_view[[#This Row],[atmf_cost_final]]/Table_nydc_frldevdb01_flc_fx_carry_view[[#This Row],[atmf_cost_orig]]</f>
        <v>1.0267582983111037</v>
      </c>
    </row>
    <row r="837" spans="1:21" x14ac:dyDescent="0.25">
      <c r="A837" t="s">
        <v>108</v>
      </c>
      <c r="B837" t="s">
        <v>11</v>
      </c>
      <c r="C837" t="s">
        <v>30</v>
      </c>
      <c r="D837" t="s">
        <v>30</v>
      </c>
      <c r="E837">
        <v>21.466614901778701</v>
      </c>
      <c r="F837">
        <v>21.886490529406299</v>
      </c>
      <c r="G837">
        <v>9.4670965187776096E-2</v>
      </c>
      <c r="H837">
        <v>9.8206554034992302E-2</v>
      </c>
      <c r="I837">
        <v>0.102939917403151</v>
      </c>
      <c r="J837">
        <v>0.120550426450556</v>
      </c>
      <c r="K837">
        <v>1.0749041401278801E-2</v>
      </c>
      <c r="L837">
        <v>2.1497792156649899E-3</v>
      </c>
      <c r="M837">
        <v>1.97142100979707E-2</v>
      </c>
      <c r="N837">
        <v>1.9563483139632201E-2</v>
      </c>
      <c r="O837">
        <v>-9.0376101302498957E-3</v>
      </c>
      <c r="P837">
        <v>7.0940141455345412E-2</v>
      </c>
      <c r="Q837">
        <v>21.692017929298473</v>
      </c>
      <c r="R837">
        <f>Table_nydc_frldevdb01_flc_fx_carry_view[[#This Row],[atmf]]/(Table_nydc_frldevdb01_flc_fx_carry_view[[#This Row],[atmf_cost_orig]]+1)</f>
        <v>21.463357392365374</v>
      </c>
      <c r="S837">
        <f>Table_nydc_frldevdb01_flc_fx_carry_view[[#This Row],[num_rate]]-Table_nydc_frldevdb01_flc_fx_carry_view[[#This Row],[asset_rate]]</f>
        <v>7.9977751585595308E-2</v>
      </c>
      <c r="T8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1.9423732573367836</v>
      </c>
      <c r="U837" s="95">
        <f>Table_nydc_frldevdb01_flc_fx_carry_view[[#This Row],[atmf_cost_final]]/Table_nydc_frldevdb01_flc_fx_carry_view[[#This Row],[atmf_cost_orig]]</f>
        <v>0.9923544003239565</v>
      </c>
    </row>
    <row r="838" spans="1:21" x14ac:dyDescent="0.25">
      <c r="A838" t="s">
        <v>108</v>
      </c>
      <c r="B838" t="s">
        <v>11</v>
      </c>
      <c r="C838" t="s">
        <v>14</v>
      </c>
      <c r="D838" t="s">
        <v>30</v>
      </c>
      <c r="E838">
        <v>21.466614901778701</v>
      </c>
      <c r="F838">
        <v>22.289706218749998</v>
      </c>
      <c r="G838">
        <v>0.10347439095236299</v>
      </c>
      <c r="H838">
        <v>0.108736037830269</v>
      </c>
      <c r="I838">
        <v>9.4621939721771298E-2</v>
      </c>
      <c r="J838">
        <v>0.103404195597423</v>
      </c>
      <c r="K838">
        <v>1.3907455550157899E-2</v>
      </c>
      <c r="L838">
        <v>1.08301669826328E-2</v>
      </c>
      <c r="M838">
        <v>3.0750555913986E-2</v>
      </c>
      <c r="N838">
        <v>3.1784032261415698E-2</v>
      </c>
      <c r="O838">
        <v>-8.135354547548674E-3</v>
      </c>
      <c r="P838">
        <v>7.0559441293861991E-2</v>
      </c>
      <c r="Q838">
        <v>21.92049708630044</v>
      </c>
      <c r="R838">
        <f>Table_nydc_frldevdb01_flc_fx_carry_view[[#This Row],[atmf]]/(Table_nydc_frldevdb01_flc_fx_carry_view[[#This Row],[atmf_cost_orig]]+1)</f>
        <v>21.62473363789292</v>
      </c>
      <c r="S838">
        <f>Table_nydc_frldevdb01_flc_fx_carry_view[[#This Row],[num_rate]]-Table_nydc_frldevdb01_flc_fx_carry_view[[#This Row],[asset_rate]]</f>
        <v>7.8694795841410661E-2</v>
      </c>
      <c r="T8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1.2440622466266955</v>
      </c>
      <c r="U838" s="95">
        <f>Table_nydc_frldevdb01_flc_fx_carry_view[[#This Row],[atmf_cost_final]]/Table_nydc_frldevdb01_flc_fx_carry_view[[#This Row],[atmf_cost_orig]]</f>
        <v>1.033608379319076</v>
      </c>
    </row>
    <row r="839" spans="1:21" x14ac:dyDescent="0.25">
      <c r="A839" t="s">
        <v>108</v>
      </c>
      <c r="B839" t="s">
        <v>11</v>
      </c>
      <c r="C839" t="s">
        <v>8</v>
      </c>
      <c r="D839" t="s">
        <v>30</v>
      </c>
      <c r="E839">
        <v>21.466614901778701</v>
      </c>
      <c r="F839">
        <v>22.7286275199831</v>
      </c>
      <c r="G839">
        <v>0.11417267795338</v>
      </c>
      <c r="H839">
        <v>0.12263546864423901</v>
      </c>
      <c r="I839">
        <v>0.103374529702107</v>
      </c>
      <c r="J839">
        <v>0.112601333897992</v>
      </c>
      <c r="K839">
        <v>1.69104774830162E-2</v>
      </c>
      <c r="L839">
        <v>1.3878667171546301E-2</v>
      </c>
      <c r="M839">
        <v>4.2632140103566196E-2</v>
      </c>
      <c r="N839">
        <v>4.30511205252418E-2</v>
      </c>
      <c r="O839">
        <v>-8.0882239820774526E-3</v>
      </c>
      <c r="P839">
        <v>7.0607057287289623E-2</v>
      </c>
      <c r="Q839">
        <v>22.158669693993978</v>
      </c>
      <c r="R839">
        <f>Table_nydc_frldevdb01_flc_fx_carry_view[[#This Row],[atmf]]/(Table_nydc_frldevdb01_flc_fx_carry_view[[#This Row],[atmf_cost_orig]]+1)</f>
        <v>21.799277660599863</v>
      </c>
      <c r="S839">
        <f>Table_nydc_frldevdb01_flc_fx_carry_view[[#This Row],[num_rate]]-Table_nydc_frldevdb01_flc_fx_carry_view[[#This Row],[asset_rate]]</f>
        <v>7.8695281269367076E-2</v>
      </c>
      <c r="T8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1.1341589299281352</v>
      </c>
      <c r="U839" s="95">
        <f>Table_nydc_frldevdb01_flc_fx_carry_view[[#This Row],[atmf_cost_final]]/Table_nydc_frldevdb01_flc_fx_carry_view[[#This Row],[atmf_cost_orig]]</f>
        <v>1.0098278064544208</v>
      </c>
    </row>
    <row r="840" spans="1:21" x14ac:dyDescent="0.25">
      <c r="A840" t="s">
        <v>108</v>
      </c>
      <c r="B840" t="s">
        <v>11</v>
      </c>
      <c r="C840" t="s">
        <v>6</v>
      </c>
      <c r="D840" t="s">
        <v>30</v>
      </c>
      <c r="E840">
        <v>21.466614901778701</v>
      </c>
      <c r="F840">
        <v>23.166985543999399</v>
      </c>
      <c r="G840">
        <v>0.12446048258161101</v>
      </c>
      <c r="H840">
        <v>0.13626437548803899</v>
      </c>
      <c r="I840">
        <v>0.11417267795338</v>
      </c>
      <c r="J840">
        <v>0.126436374856356</v>
      </c>
      <c r="K840">
        <v>1.99475819942448E-2</v>
      </c>
      <c r="L840">
        <v>1.69104774830162E-2</v>
      </c>
      <c r="M840">
        <v>5.4778839010813901E-2</v>
      </c>
      <c r="N840">
        <v>5.47514490558638E-2</v>
      </c>
      <c r="O840">
        <v>-8.2813719097305505E-3</v>
      </c>
      <c r="P840">
        <v>7.0724006948818419E-2</v>
      </c>
      <c r="Q840">
        <v>22.387210849032616</v>
      </c>
      <c r="R840">
        <f>Table_nydc_frldevdb01_flc_fx_carry_view[[#This Row],[atmf]]/(Table_nydc_frldevdb01_flc_fx_carry_view[[#This Row],[atmf_cost_orig]]+1)</f>
        <v>21.963832309838256</v>
      </c>
      <c r="S840">
        <f>Table_nydc_frldevdb01_flc_fx_carry_view[[#This Row],[num_rate]]-Table_nydc_frldevdb01_flc_fx_carry_view[[#This Row],[asset_rate]]</f>
        <v>7.9005378858548969E-2</v>
      </c>
      <c r="T8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1.0864084392603688</v>
      </c>
      <c r="U840" s="95">
        <f>Table_nydc_frldevdb01_flc_fx_carry_view[[#This Row],[atmf_cost_final]]/Table_nydc_frldevdb01_flc_fx_carry_view[[#This Row],[atmf_cost_orig]]</f>
        <v>0.99949999022533698</v>
      </c>
    </row>
    <row r="841" spans="1:21" x14ac:dyDescent="0.25">
      <c r="A841" t="s">
        <v>108</v>
      </c>
      <c r="B841" t="s">
        <v>11</v>
      </c>
      <c r="C841" t="s">
        <v>67</v>
      </c>
      <c r="D841" t="s">
        <v>30</v>
      </c>
      <c r="E841">
        <v>21.466614901778701</v>
      </c>
      <c r="F841">
        <v>24.879568969231201</v>
      </c>
      <c r="G841">
        <v>0.128730127743277</v>
      </c>
      <c r="H841">
        <v>0.14229684962736799</v>
      </c>
      <c r="I841">
        <v>0.12825144098819499</v>
      </c>
      <c r="J841">
        <v>0.144092176446732</v>
      </c>
      <c r="K841">
        <v>2.0218584533894003E-2</v>
      </c>
      <c r="L841">
        <v>2.0582065352650999E-2</v>
      </c>
      <c r="M841">
        <v>8.1404902237284402E-2</v>
      </c>
      <c r="N841">
        <v>8.7142374137317707E-2</v>
      </c>
      <c r="O841">
        <v>-7.6892392225241246E-3</v>
      </c>
      <c r="P841">
        <v>7.0967445661456519E-2</v>
      </c>
      <c r="Q841">
        <v>23.445052536179823</v>
      </c>
      <c r="R841">
        <f>Table_nydc_frldevdb01_flc_fx_carry_view[[#This Row],[atmf]]/(Table_nydc_frldevdb01_flc_fx_carry_view[[#This Row],[atmf_cost_orig]]+1)</f>
        <v>23.006709991566197</v>
      </c>
      <c r="S841">
        <f>Table_nydc_frldevdb01_flc_fx_carry_view[[#This Row],[num_rate]]-Table_nydc_frldevdb01_flc_fx_carry_view[[#This Row],[asset_rate]]</f>
        <v>7.8656684883980643E-2</v>
      </c>
      <c r="T8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1.0878299476580289</v>
      </c>
      <c r="U841" s="95">
        <f>Table_nydc_frldevdb01_flc_fx_carry_view[[#This Row],[atmf_cost_final]]/Table_nydc_frldevdb01_flc_fx_carry_view[[#This Row],[atmf_cost_orig]]</f>
        <v>1.0704806681458734</v>
      </c>
    </row>
    <row r="842" spans="1:21" x14ac:dyDescent="0.25">
      <c r="A842" t="s">
        <v>108</v>
      </c>
      <c r="B842" t="s">
        <v>24</v>
      </c>
      <c r="C842" t="s">
        <v>30</v>
      </c>
      <c r="D842" t="s">
        <v>30</v>
      </c>
      <c r="E842">
        <v>30.373999999999999</v>
      </c>
      <c r="F842">
        <v>30.239404016306199</v>
      </c>
      <c r="G842">
        <v>5.1322635143735203E-2</v>
      </c>
      <c r="H842">
        <v>5.0434177908304699E-2</v>
      </c>
      <c r="I842">
        <v>0</v>
      </c>
      <c r="J842">
        <v>0</v>
      </c>
      <c r="K842">
        <v>1.26396337369867E-2</v>
      </c>
      <c r="L842">
        <v>1.16939240301096E-16</v>
      </c>
      <c r="M842">
        <v>1.0068909428135599E-2</v>
      </c>
      <c r="N842">
        <v>0</v>
      </c>
      <c r="O842">
        <v>1.2119446222686974E-2</v>
      </c>
      <c r="P842">
        <v>-5.8773129467860272E-3</v>
      </c>
      <c r="Q842">
        <v>30.31734154319102</v>
      </c>
      <c r="R842">
        <f>Table_nydc_frldevdb01_flc_fx_carry_view[[#This Row],[atmf]]/(Table_nydc_frldevdb01_flc_fx_carry_view[[#This Row],[atmf_cost_orig]]+1)</f>
        <v>29.937961394561338</v>
      </c>
      <c r="S842">
        <f>Table_nydc_frldevdb01_flc_fx_carry_view[[#This Row],[num_rate]]-Table_nydc_frldevdb01_flc_fx_carry_view[[#This Row],[asset_rate]]</f>
        <v>-1.7996759169472999E-2</v>
      </c>
      <c r="T8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4.5488829703935882E-14</v>
      </c>
      <c r="U842" s="95">
        <f>Table_nydc_frldevdb01_flc_fx_carry_view[[#This Row],[atmf_cost_final]]/Table_nydc_frldevdb01_flc_fx_carry_view[[#This Row],[atmf_cost_orig]]</f>
        <v>0</v>
      </c>
    </row>
    <row r="843" spans="1:21" x14ac:dyDescent="0.25">
      <c r="A843" t="s">
        <v>108</v>
      </c>
      <c r="B843" t="s">
        <v>24</v>
      </c>
      <c r="C843" t="s">
        <v>14</v>
      </c>
      <c r="D843" t="s">
        <v>30</v>
      </c>
      <c r="E843">
        <v>30.373999999999999</v>
      </c>
      <c r="F843">
        <v>30.125256541546602</v>
      </c>
      <c r="G843">
        <v>5.4234663282650399E-2</v>
      </c>
      <c r="H843">
        <v>5.2648320738376601E-2</v>
      </c>
      <c r="I843">
        <v>5.12274278347696E-2</v>
      </c>
      <c r="J843">
        <v>4.9761842239036E-2</v>
      </c>
      <c r="K843">
        <v>1.9690022786511701E-2</v>
      </c>
      <c r="L843">
        <v>1.2376027808012601E-2</v>
      </c>
      <c r="M843">
        <v>1.4732456119370399E-2</v>
      </c>
      <c r="N843">
        <v>7.9375828238415491E-3</v>
      </c>
      <c r="O843">
        <v>1.2907210193407485E-2</v>
      </c>
      <c r="P843">
        <v>-3.7660281361720192E-3</v>
      </c>
      <c r="Q843">
        <v>30.275348600605046</v>
      </c>
      <c r="R843">
        <f>Table_nydc_frldevdb01_flc_fx_carry_view[[#This Row],[atmf]]/(Table_nydc_frldevdb01_flc_fx_carry_view[[#This Row],[atmf_cost_orig]]+1)</f>
        <v>29.687881135441621</v>
      </c>
      <c r="S843">
        <f>Table_nydc_frldevdb01_flc_fx_carry_view[[#This Row],[num_rate]]-Table_nydc_frldevdb01_flc_fx_carry_view[[#This Row],[asset_rate]]</f>
        <v>-1.6673238329579503E-2</v>
      </c>
      <c r="T8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0.89528699908142773</v>
      </c>
      <c r="U843" s="95">
        <f>Table_nydc_frldevdb01_flc_fx_carry_view[[#This Row],[atmf_cost_final]]/Table_nydc_frldevdb01_flc_fx_carry_view[[#This Row],[atmf_cost_orig]]</f>
        <v>0.53878204418373432</v>
      </c>
    </row>
    <row r="844" spans="1:21" x14ac:dyDescent="0.25">
      <c r="A844" t="s">
        <v>108</v>
      </c>
      <c r="B844" t="s">
        <v>24</v>
      </c>
      <c r="C844" t="s">
        <v>8</v>
      </c>
      <c r="D844" t="s">
        <v>30</v>
      </c>
      <c r="E844">
        <v>30.373999999999999</v>
      </c>
      <c r="F844">
        <v>30.0164770442051</v>
      </c>
      <c r="G844">
        <v>5.6604549931199802E-2</v>
      </c>
      <c r="H844">
        <v>5.4436092789933603E-2</v>
      </c>
      <c r="I844">
        <v>5.4202039668800897E-2</v>
      </c>
      <c r="J844">
        <v>5.2008223278933001E-2</v>
      </c>
      <c r="K844">
        <v>2.5939402293502802E-2</v>
      </c>
      <c r="L844">
        <v>1.9616156140415997E-2</v>
      </c>
      <c r="M844">
        <v>1.8622704063649399E-2</v>
      </c>
      <c r="N844">
        <v>1.27454193807226E-2</v>
      </c>
      <c r="O844">
        <v>1.3477290743069855E-2</v>
      </c>
      <c r="P844">
        <v>-2.5800363381861991E-3</v>
      </c>
      <c r="Q844">
        <v>30.23771729682559</v>
      </c>
      <c r="R844">
        <f>Table_nydc_frldevdb01_flc_fx_carry_view[[#This Row],[atmf]]/(Table_nydc_frldevdb01_flc_fx_carry_view[[#This Row],[atmf_cost_orig]]+1)</f>
        <v>29.467708627010438</v>
      </c>
      <c r="S844">
        <f>Table_nydc_frldevdb01_flc_fx_carry_view[[#This Row],[num_rate]]-Table_nydc_frldevdb01_flc_fx_carry_view[[#This Row],[asset_rate]]</f>
        <v>-1.6057327081256054E-2</v>
      </c>
      <c r="T8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0.93904880915541855</v>
      </c>
      <c r="U844" s="95">
        <f>Table_nydc_frldevdb01_flc_fx_carry_view[[#This Row],[atmf_cost_final]]/Table_nydc_frldevdb01_flc_fx_carry_view[[#This Row],[atmf_cost_orig]]</f>
        <v>0.6844021865546922</v>
      </c>
    </row>
    <row r="845" spans="1:21" x14ac:dyDescent="0.25">
      <c r="A845" t="s">
        <v>108</v>
      </c>
      <c r="B845" t="s">
        <v>24</v>
      </c>
      <c r="C845" t="s">
        <v>6</v>
      </c>
      <c r="D845" t="s">
        <v>30</v>
      </c>
      <c r="E845">
        <v>30.373999999999999</v>
      </c>
      <c r="F845">
        <v>29.907418996272401</v>
      </c>
      <c r="G845">
        <v>5.8918521603573797E-2</v>
      </c>
      <c r="H845">
        <v>5.6157163500050102E-2</v>
      </c>
      <c r="I845">
        <v>5.6604549931199802E-2</v>
      </c>
      <c r="J845">
        <v>5.3856192836569297E-2</v>
      </c>
      <c r="K845">
        <v>3.1846323343837003E-2</v>
      </c>
      <c r="L845">
        <v>2.5939402293502802E-2</v>
      </c>
      <c r="M845">
        <v>2.2087231727389099E-2</v>
      </c>
      <c r="N845">
        <v>1.6648652083141299E-2</v>
      </c>
      <c r="O845">
        <v>1.3967451884815407E-2</v>
      </c>
      <c r="P845">
        <v>-1.7355464670053555E-3</v>
      </c>
      <c r="Q845">
        <v>30.202164688482348</v>
      </c>
      <c r="R845">
        <f>Table_nydc_frldevdb01_flc_fx_carry_view[[#This Row],[atmf]]/(Table_nydc_frldevdb01_flc_fx_carry_view[[#This Row],[atmf_cost_orig]]+1)</f>
        <v>29.26112181807326</v>
      </c>
      <c r="S845">
        <f>Table_nydc_frldevdb01_flc_fx_carry_view[[#This Row],[num_rate]]-Table_nydc_frldevdb01_flc_fx_carry_view[[#This Row],[asset_rate]]</f>
        <v>-1.5702998351820763E-2</v>
      </c>
      <c r="T8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0.95200973364190355</v>
      </c>
      <c r="U845" s="95">
        <f>Table_nydc_frldevdb01_flc_fx_carry_view[[#This Row],[atmf_cost_final]]/Table_nydc_frldevdb01_flc_fx_carry_view[[#This Row],[atmf_cost_orig]]</f>
        <v>0.7537681629199493</v>
      </c>
    </row>
    <row r="846" spans="1:21" x14ac:dyDescent="0.25">
      <c r="A846" t="s">
        <v>108</v>
      </c>
      <c r="B846" t="s">
        <v>24</v>
      </c>
      <c r="C846" t="s">
        <v>67</v>
      </c>
      <c r="D846" t="s">
        <v>30</v>
      </c>
      <c r="E846">
        <v>30.373999999999999</v>
      </c>
      <c r="F846">
        <v>29.684046958656701</v>
      </c>
      <c r="G846">
        <v>6.2200680295753798E-2</v>
      </c>
      <c r="H846">
        <v>5.8882435220277703E-2</v>
      </c>
      <c r="I846">
        <v>6.1581408720612199E-2</v>
      </c>
      <c r="J846">
        <v>5.8200240285511698E-2</v>
      </c>
      <c r="K846">
        <v>4.6864233211278798E-2</v>
      </c>
      <c r="L846">
        <v>4.3386622938127097E-2</v>
      </c>
      <c r="M846">
        <v>3.2214669669573197E-2</v>
      </c>
      <c r="N846">
        <v>2.89390667014238E-2</v>
      </c>
      <c r="O846">
        <v>1.5371879024778212E-2</v>
      </c>
      <c r="P846">
        <v>3.5436940594298916E-3</v>
      </c>
      <c r="Q846">
        <v>30.125370487835674</v>
      </c>
      <c r="R846">
        <f>Table_nydc_frldevdb01_flc_fx_carry_view[[#This Row],[atmf]]/(Table_nydc_frldevdb01_flc_fx_carry_view[[#This Row],[atmf_cost_orig]]+1)</f>
        <v>28.757629426211309</v>
      </c>
      <c r="S846">
        <f>Table_nydc_frldevdb01_flc_fx_carry_view[[#This Row],[num_rate]]-Table_nydc_frldevdb01_flc_fx_carry_view[[#This Row],[asset_rate]]</f>
        <v>-1.1828184965348321E-2</v>
      </c>
      <c r="T8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0.98621069464443678</v>
      </c>
      <c r="U846" s="95">
        <f>Table_nydc_frldevdb01_flc_fx_carry_view[[#This Row],[atmf_cost_final]]/Table_nydc_frldevdb01_flc_fx_carry_view[[#This Row],[atmf_cost_orig]]</f>
        <v>0.89831952331818543</v>
      </c>
    </row>
    <row r="847" spans="1:21" x14ac:dyDescent="0.25">
      <c r="A847" t="s">
        <v>108</v>
      </c>
      <c r="B847" t="s">
        <v>23</v>
      </c>
      <c r="C847" t="s">
        <v>30</v>
      </c>
      <c r="D847" t="s">
        <v>30</v>
      </c>
      <c r="E847">
        <v>1.3601091347059</v>
      </c>
      <c r="F847">
        <v>1.3585750000000001</v>
      </c>
      <c r="G847">
        <v>4.6440617654875102E-2</v>
      </c>
      <c r="H847">
        <v>4.6274808498776E-2</v>
      </c>
      <c r="I847">
        <v>5.4070992030744502E-2</v>
      </c>
      <c r="J847">
        <v>5.3183089183122999E-2</v>
      </c>
      <c r="K847">
        <v>9.8505643142206209E-3</v>
      </c>
      <c r="L847">
        <v>1.12886983217593E-3</v>
      </c>
      <c r="M847">
        <v>9.2385529660797498E-3</v>
      </c>
      <c r="N847">
        <v>6.3581124972644201E-4</v>
      </c>
      <c r="O847">
        <v>1.2119446222686974E-2</v>
      </c>
      <c r="P847">
        <v>7.4481966223653752E-3</v>
      </c>
      <c r="Q847">
        <v>1.3594069724939082</v>
      </c>
      <c r="R847">
        <f>Table_nydc_frldevdb01_flc_fx_carry_view[[#This Row],[atmf]]/(Table_nydc_frldevdb01_flc_fx_carry_view[[#This Row],[atmf_cost_orig]]+1)</f>
        <v>1.3461386269948226</v>
      </c>
      <c r="S847">
        <f>Table_nydc_frldevdb01_flc_fx_carry_view[[#This Row],[num_rate]]-Table_nydc_frldevdb01_flc_fx_carry_view[[#This Row],[asset_rate]]</f>
        <v>-4.6712496003215986E-3</v>
      </c>
      <c r="T8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0.80563633982812521</v>
      </c>
      <c r="U847" s="95">
        <f>Table_nydc_frldevdb01_flc_fx_carry_view[[#This Row],[atmf_cost_final]]/Table_nydc_frldevdb01_flc_fx_carry_view[[#This Row],[atmf_cost_orig]]</f>
        <v>6.882151913409873E-2</v>
      </c>
    </row>
    <row r="848" spans="1:21" x14ac:dyDescent="0.25">
      <c r="A848" t="s">
        <v>108</v>
      </c>
      <c r="B848" t="s">
        <v>23</v>
      </c>
      <c r="C848" t="s">
        <v>14</v>
      </c>
      <c r="D848" t="s">
        <v>30</v>
      </c>
      <c r="E848">
        <v>1.3601091347059</v>
      </c>
      <c r="F848">
        <v>1.356975</v>
      </c>
      <c r="G848">
        <v>4.8309754242573201E-2</v>
      </c>
      <c r="H848">
        <v>4.7980571875283699E-2</v>
      </c>
      <c r="I848">
        <v>4.6414876554037698E-2</v>
      </c>
      <c r="J848">
        <v>4.6088726595533598E-2</v>
      </c>
      <c r="K848">
        <v>1.47145262653184E-2</v>
      </c>
      <c r="L848">
        <v>9.7172823393171896E-3</v>
      </c>
      <c r="M848">
        <v>1.3428494567682301E-2</v>
      </c>
      <c r="N848">
        <v>8.4956813593884302E-3</v>
      </c>
      <c r="O848">
        <v>1.2893652556191466E-2</v>
      </c>
      <c r="P848">
        <v>8.0992947275137332E-3</v>
      </c>
      <c r="Q848">
        <v>1.358722360023277</v>
      </c>
      <c r="R848">
        <f>Table_nydc_frldevdb01_flc_fx_carry_view[[#This Row],[atmf]]/(Table_nydc_frldevdb01_flc_fx_carry_view[[#This Row],[atmf_cost_orig]]+1)</f>
        <v>1.3389943220205891</v>
      </c>
      <c r="S848">
        <f>Table_nydc_frldevdb01_flc_fx_carry_view[[#This Row],[num_rate]]-Table_nydc_frldevdb01_flc_fx_carry_view[[#This Row],[asset_rate]]</f>
        <v>-4.7943578286777332E-3</v>
      </c>
      <c r="T8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0.94989958814718856</v>
      </c>
      <c r="U848" s="95">
        <f>Table_nydc_frldevdb01_flc_fx_carry_view[[#This Row],[atmf_cost_final]]/Table_nydc_frldevdb01_flc_fx_carry_view[[#This Row],[atmf_cost_orig]]</f>
        <v>0.6326607436573396</v>
      </c>
    </row>
    <row r="849" spans="1:21" x14ac:dyDescent="0.25">
      <c r="A849" t="s">
        <v>108</v>
      </c>
      <c r="B849" t="s">
        <v>23</v>
      </c>
      <c r="C849" t="s">
        <v>8</v>
      </c>
      <c r="D849" t="s">
        <v>30</v>
      </c>
      <c r="E849">
        <v>1.3601091347059</v>
      </c>
      <c r="F849">
        <v>1.3550398570383</v>
      </c>
      <c r="G849">
        <v>5.0231815722741602E-2</v>
      </c>
      <c r="H849">
        <v>4.9718704849631999E-2</v>
      </c>
      <c r="I849">
        <v>4.8288278755098599E-2</v>
      </c>
      <c r="J849">
        <v>4.7769548574985603E-2</v>
      </c>
      <c r="K849">
        <v>1.9131601234124797E-2</v>
      </c>
      <c r="L849">
        <v>1.46642316729803E-2</v>
      </c>
      <c r="M849">
        <v>1.7009136917028201E-2</v>
      </c>
      <c r="N849">
        <v>1.26201438188307E-2</v>
      </c>
      <c r="O849">
        <v>1.3477290743069855E-2</v>
      </c>
      <c r="P849">
        <v>8.4052034955002138E-3</v>
      </c>
      <c r="Q849">
        <v>1.3579219980245076</v>
      </c>
      <c r="R849">
        <f>Table_nydc_frldevdb01_flc_fx_carry_view[[#This Row],[atmf]]/(Table_nydc_frldevdb01_flc_fx_carry_view[[#This Row],[atmf_cost_orig]]+1)</f>
        <v>1.3323772696339597</v>
      </c>
      <c r="S849">
        <f>Table_nydc_frldevdb01_flc_fx_carry_view[[#This Row],[num_rate]]-Table_nydc_frldevdb01_flc_fx_carry_view[[#This Row],[asset_rate]]</f>
        <v>-5.0720872475696413E-3</v>
      </c>
      <c r="T8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0.96307289488182735</v>
      </c>
      <c r="U849" s="95">
        <f>Table_nydc_frldevdb01_flc_fx_carry_view[[#This Row],[atmf_cost_final]]/Table_nydc_frldevdb01_flc_fx_carry_view[[#This Row],[atmf_cost_orig]]</f>
        <v>0.74196262164227811</v>
      </c>
    </row>
    <row r="850" spans="1:21" x14ac:dyDescent="0.25">
      <c r="A850" t="s">
        <v>108</v>
      </c>
      <c r="B850" t="s">
        <v>23</v>
      </c>
      <c r="C850" t="s">
        <v>6</v>
      </c>
      <c r="D850" t="s">
        <v>30</v>
      </c>
      <c r="E850">
        <v>1.3601091347059</v>
      </c>
      <c r="F850">
        <v>1.3532</v>
      </c>
      <c r="G850">
        <v>5.2120148164199402E-2</v>
      </c>
      <c r="H850">
        <v>5.1430491024143703E-2</v>
      </c>
      <c r="I850">
        <v>5.0231815722741602E-2</v>
      </c>
      <c r="J850">
        <v>4.9545174507683802E-2</v>
      </c>
      <c r="K850">
        <v>2.31673316370213E-2</v>
      </c>
      <c r="L850">
        <v>1.9131601234124797E-2</v>
      </c>
      <c r="M850">
        <v>2.0228607889357299E-2</v>
      </c>
      <c r="N850">
        <v>1.6274771212452202E-2</v>
      </c>
      <c r="O850">
        <v>1.3967451884815407E-2</v>
      </c>
      <c r="P850">
        <v>8.7944396727803742E-3</v>
      </c>
      <c r="Q850">
        <v>1.3571884017863838</v>
      </c>
      <c r="R850">
        <f>Table_nydc_frldevdb01_flc_fx_carry_view[[#This Row],[atmf]]/(Table_nydc_frldevdb01_flc_fx_carry_view[[#This Row],[atmf_cost_orig]]+1)</f>
        <v>1.3263693936200163</v>
      </c>
      <c r="S850">
        <f>Table_nydc_frldevdb01_flc_fx_carry_view[[#This Row],[num_rate]]-Table_nydc_frldevdb01_flc_fx_carry_view[[#This Row],[asset_rate]]</f>
        <v>-5.173012212035033E-3</v>
      </c>
      <c r="T8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0.97213289406447168</v>
      </c>
      <c r="U850" s="95">
        <f>Table_nydc_frldevdb01_flc_fx_carry_view[[#This Row],[atmf_cost_final]]/Table_nydc_frldevdb01_flc_fx_carry_view[[#This Row],[atmf_cost_orig]]</f>
        <v>0.80454232448762353</v>
      </c>
    </row>
    <row r="851" spans="1:21" x14ac:dyDescent="0.25">
      <c r="A851" t="s">
        <v>108</v>
      </c>
      <c r="B851" t="s">
        <v>23</v>
      </c>
      <c r="C851" t="s">
        <v>67</v>
      </c>
      <c r="D851" t="s">
        <v>30</v>
      </c>
      <c r="E851">
        <v>1.3601091347059</v>
      </c>
      <c r="F851">
        <v>1.3490724974332999</v>
      </c>
      <c r="G851">
        <v>5.5146723010114002E-2</v>
      </c>
      <c r="H851">
        <v>5.4164470936670997E-2</v>
      </c>
      <c r="I851">
        <v>5.4657310699751903E-2</v>
      </c>
      <c r="J851">
        <v>5.36734708498183E-2</v>
      </c>
      <c r="K851">
        <v>3.44281424282935E-2</v>
      </c>
      <c r="L851">
        <v>3.1899143905661002E-2</v>
      </c>
      <c r="M851">
        <v>2.96347810853833E-2</v>
      </c>
      <c r="N851">
        <v>2.7157557285801399E-2</v>
      </c>
      <c r="O851">
        <v>1.5371879024778212E-2</v>
      </c>
      <c r="P851">
        <v>1.1159089973277525E-2</v>
      </c>
      <c r="Q851">
        <v>1.3555702353972527</v>
      </c>
      <c r="R851">
        <f>Table_nydc_frldevdb01_flc_fx_carry_view[[#This Row],[atmf]]/(Table_nydc_frldevdb01_flc_fx_carry_view[[#This Row],[atmf_cost_orig]]+1)</f>
        <v>1.3102437118637187</v>
      </c>
      <c r="S851">
        <f>Table_nydc_frldevdb01_flc_fx_carry_view[[#This Row],[num_rate]]-Table_nydc_frldevdb01_flc_fx_carry_view[[#This Row],[asset_rate]]</f>
        <v>-4.2127890515006872E-3</v>
      </c>
      <c r="T8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0.98919866053345318</v>
      </c>
      <c r="U851" s="95">
        <f>Table_nydc_frldevdb01_flc_fx_carry_view[[#This Row],[atmf_cost_final]]/Table_nydc_frldevdb01_flc_fx_carry_view[[#This Row],[atmf_cost_orig]]</f>
        <v>0.91640823016560979</v>
      </c>
    </row>
    <row r="852" spans="1:21" x14ac:dyDescent="0.25">
      <c r="A852" t="s">
        <v>108</v>
      </c>
      <c r="B852" t="s">
        <v>25</v>
      </c>
      <c r="C852" t="s">
        <v>30</v>
      </c>
      <c r="D852" t="s">
        <v>30</v>
      </c>
      <c r="E852">
        <v>311.306742519463</v>
      </c>
      <c r="F852">
        <v>311.42500000000001</v>
      </c>
      <c r="G852">
        <v>4.9952866259103397E-2</v>
      </c>
      <c r="H852">
        <v>5.0060746947979101E-2</v>
      </c>
      <c r="I852">
        <v>4.3421103717803902E-2</v>
      </c>
      <c r="J852">
        <v>4.4073598728844997E-2</v>
      </c>
      <c r="K852">
        <v>9.8373382191721311E-3</v>
      </c>
      <c r="L852">
        <v>9.0679963103555705E-4</v>
      </c>
      <c r="M852">
        <v>1.0050063157176601E-2</v>
      </c>
      <c r="N852">
        <v>1.1230071942731699E-3</v>
      </c>
      <c r="O852">
        <v>-9.0376101302498957E-3</v>
      </c>
      <c r="P852">
        <v>-6.9058339094633251E-3</v>
      </c>
      <c r="Q852">
        <v>311.35876622575751</v>
      </c>
      <c r="R852">
        <f>Table_nydc_frldevdb01_flc_fx_carry_view[[#This Row],[atmf]]/(Table_nydc_frldevdb01_flc_fx_carry_view[[#This Row],[atmf_cost_orig]]+1)</f>
        <v>308.32630119992217</v>
      </c>
      <c r="S852">
        <f>Table_nydc_frldevdb01_flc_fx_carry_view[[#This Row],[num_rate]]-Table_nydc_frldevdb01_flc_fx_carry_view[[#This Row],[asset_rate]]</f>
        <v>2.1317762207865706E-3</v>
      </c>
      <c r="T8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1.0163714948788445</v>
      </c>
      <c r="U852" s="95">
        <f>Table_nydc_frldevdb01_flc_fx_carry_view[[#This Row],[atmf_cost_final]]/Table_nydc_frldevdb01_flc_fx_carry_view[[#This Row],[atmf_cost_orig]]</f>
        <v>0.11174130716494524</v>
      </c>
    </row>
    <row r="853" spans="1:21" x14ac:dyDescent="0.25">
      <c r="A853" t="s">
        <v>108</v>
      </c>
      <c r="B853" t="s">
        <v>25</v>
      </c>
      <c r="C853" t="s">
        <v>14</v>
      </c>
      <c r="D853" t="s">
        <v>30</v>
      </c>
      <c r="E853">
        <v>311.306742519463</v>
      </c>
      <c r="F853">
        <v>311.65499999999997</v>
      </c>
      <c r="G853">
        <v>5.3653260553330202E-2</v>
      </c>
      <c r="H853">
        <v>5.3898332611933497E-2</v>
      </c>
      <c r="I853">
        <v>4.9845876022996997E-2</v>
      </c>
      <c r="J853">
        <v>5.0169318401209098E-2</v>
      </c>
      <c r="K853">
        <v>1.46130619710318E-2</v>
      </c>
      <c r="L853">
        <v>9.6668611798807601E-3</v>
      </c>
      <c r="M853">
        <v>1.5245274885897999E-2</v>
      </c>
      <c r="N853">
        <v>1.0298807531888901E-2</v>
      </c>
      <c r="O853">
        <v>-8.135354547548674E-3</v>
      </c>
      <c r="P853">
        <v>-5.7924617707900451E-3</v>
      </c>
      <c r="Q853">
        <v>311.45809217168949</v>
      </c>
      <c r="R853">
        <f>Table_nydc_frldevdb01_flc_fx_carry_view[[#This Row],[atmf]]/(Table_nydc_frldevdb01_flc_fx_carry_view[[#This Row],[atmf_cost_orig]]+1)</f>
        <v>306.97508051443674</v>
      </c>
      <c r="S853">
        <f>Table_nydc_frldevdb01_flc_fx_carry_view[[#This Row],[num_rate]]-Table_nydc_frldevdb01_flc_fx_carry_view[[#This Row],[asset_rate]]</f>
        <v>2.3428927767586288E-3</v>
      </c>
      <c r="T8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0.99957836537060629</v>
      </c>
      <c r="U853" s="95">
        <f>Table_nydc_frldevdb01_flc_fx_carry_view[[#This Row],[atmf_cost_final]]/Table_nydc_frldevdb01_flc_fx_carry_view[[#This Row],[atmf_cost_orig]]</f>
        <v>0.67554095344094978</v>
      </c>
    </row>
    <row r="854" spans="1:21" x14ac:dyDescent="0.25">
      <c r="A854" t="s">
        <v>108</v>
      </c>
      <c r="B854" t="s">
        <v>25</v>
      </c>
      <c r="C854" t="s">
        <v>8</v>
      </c>
      <c r="D854" t="s">
        <v>30</v>
      </c>
      <c r="E854">
        <v>311.306742519463</v>
      </c>
      <c r="F854">
        <v>311.77569891790398</v>
      </c>
      <c r="G854">
        <v>5.6214883532095E-2</v>
      </c>
      <c r="H854">
        <v>5.6494281109152E-2</v>
      </c>
      <c r="I854">
        <v>5.3613038409282998E-2</v>
      </c>
      <c r="J854">
        <v>5.3945972174816101E-2</v>
      </c>
      <c r="K854">
        <v>1.8787295817178203E-2</v>
      </c>
      <c r="L854">
        <v>1.45662385074775E-2</v>
      </c>
      <c r="M854">
        <v>1.9646556056655603E-2</v>
      </c>
      <c r="N854">
        <v>1.5421366069232199E-2</v>
      </c>
      <c r="O854">
        <v>-8.0882239820774526E-3</v>
      </c>
      <c r="P854">
        <v>-6.0163268241003459E-3</v>
      </c>
      <c r="Q854">
        <v>311.50803245134068</v>
      </c>
      <c r="R854">
        <f>Table_nydc_frldevdb01_flc_fx_carry_view[[#This Row],[atmf]]/(Table_nydc_frldevdb01_flc_fx_carry_view[[#This Row],[atmf_cost_orig]]+1)</f>
        <v>305.76840285093891</v>
      </c>
      <c r="S854">
        <f>Table_nydc_frldevdb01_flc_fx_carry_view[[#This Row],[num_rate]]-Table_nydc_frldevdb01_flc_fx_carry_view[[#This Row],[asset_rate]]</f>
        <v>2.0718971579771067E-3</v>
      </c>
      <c r="T8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0.99519042365417165</v>
      </c>
      <c r="U854" s="95">
        <f>Table_nydc_frldevdb01_flc_fx_carry_view[[#This Row],[atmf_cost_final]]/Table_nydc_frldevdb01_flc_fx_carry_view[[#This Row],[atmf_cost_orig]]</f>
        <v>0.78493991642916727</v>
      </c>
    </row>
    <row r="855" spans="1:21" x14ac:dyDescent="0.25">
      <c r="A855" t="s">
        <v>108</v>
      </c>
      <c r="B855" t="s">
        <v>25</v>
      </c>
      <c r="C855" t="s">
        <v>6</v>
      </c>
      <c r="D855" t="s">
        <v>30</v>
      </c>
      <c r="E855">
        <v>311.306742519463</v>
      </c>
      <c r="F855">
        <v>311.94450000000001</v>
      </c>
      <c r="G855">
        <v>5.8688765053344097E-2</v>
      </c>
      <c r="H855">
        <v>5.9027726939822202E-2</v>
      </c>
      <c r="I855">
        <v>5.6214883532095E-2</v>
      </c>
      <c r="J855">
        <v>5.6597574473170702E-2</v>
      </c>
      <c r="K855">
        <v>2.2567320351394301E-2</v>
      </c>
      <c r="L855">
        <v>1.8787295817178203E-2</v>
      </c>
      <c r="M855">
        <v>2.3744301676813E-2</v>
      </c>
      <c r="N855">
        <v>1.99613865433819E-2</v>
      </c>
      <c r="O855">
        <v>-8.2813719097305505E-3</v>
      </c>
      <c r="P855">
        <v>-6.1806273804738687E-3</v>
      </c>
      <c r="Q855">
        <v>311.57777877296877</v>
      </c>
      <c r="R855">
        <f>Table_nydc_frldevdb01_flc_fx_carry_view[[#This Row],[atmf]]/(Table_nydc_frldevdb01_flc_fx_carry_view[[#This Row],[atmf_cost_orig]]+1)</f>
        <v>304.70938835904565</v>
      </c>
      <c r="S855">
        <f>Table_nydc_frldevdb01_flc_fx_carry_view[[#This Row],[num_rate]]-Table_nydc_frldevdb01_flc_fx_carry_view[[#This Row],[asset_rate]]</f>
        <v>2.1007445292566818E-3</v>
      </c>
      <c r="T8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0.99754405685750869</v>
      </c>
      <c r="U855" s="95">
        <f>Table_nydc_frldevdb01_flc_fx_carry_view[[#This Row],[atmf_cost_final]]/Table_nydc_frldevdb01_flc_fx_carry_view[[#This Row],[atmf_cost_orig]]</f>
        <v>0.84068113752424112</v>
      </c>
    </row>
    <row r="856" spans="1:21" x14ac:dyDescent="0.25">
      <c r="A856" t="s">
        <v>108</v>
      </c>
      <c r="B856" t="s">
        <v>25</v>
      </c>
      <c r="C856" t="s">
        <v>67</v>
      </c>
      <c r="D856" t="s">
        <v>30</v>
      </c>
      <c r="E856">
        <v>311.306742519463</v>
      </c>
      <c r="F856">
        <v>312.08724574401799</v>
      </c>
      <c r="G856">
        <v>6.2279030451539902E-2</v>
      </c>
      <c r="H856">
        <v>6.2608957238361601E-2</v>
      </c>
      <c r="I856">
        <v>6.1697716249589203E-2</v>
      </c>
      <c r="J856">
        <v>6.2037476409542797E-2</v>
      </c>
      <c r="K856">
        <v>3.43767592589167E-2</v>
      </c>
      <c r="L856">
        <v>3.1773074567282199E-2</v>
      </c>
      <c r="M856">
        <v>3.5865939962023793E-2</v>
      </c>
      <c r="N856">
        <v>3.32498704044428E-2</v>
      </c>
      <c r="O856">
        <v>-7.6892392225241246E-3</v>
      </c>
      <c r="P856">
        <v>-6.4149974678432975E-3</v>
      </c>
      <c r="Q856">
        <v>311.62318251397738</v>
      </c>
      <c r="R856">
        <f>Table_nydc_frldevdb01_flc_fx_carry_view[[#This Row],[atmf]]/(Table_nydc_frldevdb01_flc_fx_carry_view[[#This Row],[atmf_cost_orig]]+1)</f>
        <v>301.28150149956616</v>
      </c>
      <c r="S856">
        <f>Table_nydc_frldevdb01_flc_fx_carry_view[[#This Row],[num_rate]]-Table_nydc_frldevdb01_flc_fx_carry_view[[#This Row],[asset_rate]]</f>
        <v>1.2742417546808271E-3</v>
      </c>
      <c r="T8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0.99168343645559476</v>
      </c>
      <c r="U856" s="95">
        <f>Table_nydc_frldevdb01_flc_fx_carry_view[[#This Row],[atmf_cost_final]]/Table_nydc_frldevdb01_flc_fx_carry_view[[#This Row],[atmf_cost_orig]]</f>
        <v>0.92705977982590204</v>
      </c>
    </row>
    <row r="857" spans="1:21" x14ac:dyDescent="0.25">
      <c r="A857" t="s">
        <v>108</v>
      </c>
      <c r="B857" t="s">
        <v>9</v>
      </c>
      <c r="C857" t="s">
        <v>30</v>
      </c>
      <c r="D857" t="s">
        <v>30</v>
      </c>
      <c r="E857">
        <v>67.848961684956194</v>
      </c>
      <c r="F857">
        <v>69.279603186809695</v>
      </c>
      <c r="G857">
        <v>0.113520161244342</v>
      </c>
      <c r="H857">
        <v>0.11929124580370599</v>
      </c>
      <c r="I857">
        <v>0.11175297558238401</v>
      </c>
      <c r="J857">
        <v>0.13019774491868499</v>
      </c>
      <c r="K857">
        <v>1.4151605937974101E-2</v>
      </c>
      <c r="L857">
        <v>2.3338290758852199E-3</v>
      </c>
      <c r="M857">
        <v>2.44612185358269E-2</v>
      </c>
      <c r="N857">
        <v>2.10900704618491E-2</v>
      </c>
      <c r="O857">
        <v>-8.9659501755867382E-3</v>
      </c>
      <c r="P857">
        <v>7.4661714665822304E-2</v>
      </c>
      <c r="Q857">
        <v>68.572645774069258</v>
      </c>
      <c r="R857">
        <f>Table_nydc_frldevdb01_flc_fx_carry_view[[#This Row],[atmf]]/(Table_nydc_frldevdb01_flc_fx_carry_view[[#This Row],[atmf_cost_orig]]+1)</f>
        <v>67.625403415294727</v>
      </c>
      <c r="S857">
        <f>Table_nydc_frldevdb01_flc_fx_carry_view[[#This Row],[num_rate]]-Table_nydc_frldevdb01_flc_fx_carry_view[[#This Row],[asset_rate]]</f>
        <v>8.3627664841409044E-2</v>
      </c>
      <c r="T8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1.8192964292247289</v>
      </c>
      <c r="U857" s="95">
        <f>Table_nydc_frldevdb01_flc_fx_carry_view[[#This Row],[atmf_cost_final]]/Table_nydc_frldevdb01_flc_fx_carry_view[[#This Row],[atmf_cost_orig]]</f>
        <v>0.86218396810280407</v>
      </c>
    </row>
    <row r="858" spans="1:21" x14ac:dyDescent="0.25">
      <c r="A858" t="s">
        <v>108</v>
      </c>
      <c r="B858" t="s">
        <v>9</v>
      </c>
      <c r="C858" t="s">
        <v>14</v>
      </c>
      <c r="D858" t="s">
        <v>30</v>
      </c>
      <c r="E858">
        <v>67.848961684956194</v>
      </c>
      <c r="F858">
        <v>70.528345674999997</v>
      </c>
      <c r="G858">
        <v>0.119071991320921</v>
      </c>
      <c r="H858">
        <v>0.12673580704531701</v>
      </c>
      <c r="I858">
        <v>0.113520161244342</v>
      </c>
      <c r="J858">
        <v>0.12507044203541701</v>
      </c>
      <c r="K858">
        <v>1.7400128700680098E-2</v>
      </c>
      <c r="L858">
        <v>1.4151605937974101E-2</v>
      </c>
      <c r="M858">
        <v>3.5837736140079901E-2</v>
      </c>
      <c r="N858">
        <v>3.5907695561087104E-2</v>
      </c>
      <c r="O858">
        <v>-8.135354547548674E-3</v>
      </c>
      <c r="P858">
        <v>7.2653933925933056E-2</v>
      </c>
      <c r="Q858">
        <v>69.251513455326389</v>
      </c>
      <c r="R858">
        <f>Table_nydc_frldevdb01_flc_fx_carry_view[[#This Row],[atmf]]/(Table_nydc_frldevdb01_flc_fx_carry_view[[#This Row],[atmf_cost_orig]]+1)</f>
        <v>68.088218081159198</v>
      </c>
      <c r="S858">
        <f>Table_nydc_frldevdb01_flc_fx_carry_view[[#This Row],[num_rate]]-Table_nydc_frldevdb01_flc_fx_carry_view[[#This Row],[asset_rate]]</f>
        <v>8.0789288473481727E-2</v>
      </c>
      <c r="T8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1.179984425561738</v>
      </c>
      <c r="U858" s="95">
        <f>Table_nydc_frldevdb01_flc_fx_carry_view[[#This Row],[atmf_cost_final]]/Table_nydc_frldevdb01_flc_fx_carry_view[[#This Row],[atmf_cost_orig]]</f>
        <v>1.0019521160804843</v>
      </c>
    </row>
    <row r="859" spans="1:21" x14ac:dyDescent="0.25">
      <c r="A859" t="s">
        <v>108</v>
      </c>
      <c r="B859" t="s">
        <v>9</v>
      </c>
      <c r="C859" t="s">
        <v>8</v>
      </c>
      <c r="D859" t="s">
        <v>30</v>
      </c>
      <c r="E859">
        <v>67.848961684956194</v>
      </c>
      <c r="F859">
        <v>71.930612835816603</v>
      </c>
      <c r="G859">
        <v>0.121821608097282</v>
      </c>
      <c r="H859">
        <v>0.13052149664321699</v>
      </c>
      <c r="I859">
        <v>0.11900472745632</v>
      </c>
      <c r="J859">
        <v>0.131599007093266</v>
      </c>
      <c r="K859">
        <v>1.8738139750782298E-2</v>
      </c>
      <c r="L859">
        <v>1.7370632518520498E-2</v>
      </c>
      <c r="M859">
        <v>4.53707518385984E-2</v>
      </c>
      <c r="N859">
        <v>4.8432538323690801E-2</v>
      </c>
      <c r="O859">
        <v>-8.0882239820774526E-3</v>
      </c>
      <c r="P859">
        <v>7.2295424811422232E-2</v>
      </c>
      <c r="Q859">
        <v>70.064609275887477</v>
      </c>
      <c r="R859">
        <f>Table_nydc_frldevdb01_flc_fx_carry_view[[#This Row],[atmf]]/(Table_nydc_frldevdb01_flc_fx_carry_view[[#This Row],[atmf_cost_orig]]+1)</f>
        <v>68.80870993310748</v>
      </c>
      <c r="S859">
        <f>Table_nydc_frldevdb01_flc_fx_carry_view[[#This Row],[num_rate]]-Table_nydc_frldevdb01_flc_fx_carry_view[[#This Row],[asset_rate]]</f>
        <v>8.0383648793499685E-2</v>
      </c>
      <c r="T8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1.1663109011894675</v>
      </c>
      <c r="U859" s="95">
        <f>Table_nydc_frldevdb01_flc_fx_carry_view[[#This Row],[atmf_cost_final]]/Table_nydc_frldevdb01_flc_fx_carry_view[[#This Row],[atmf_cost_orig]]</f>
        <v>1.0674837061546694</v>
      </c>
    </row>
    <row r="860" spans="1:21" x14ac:dyDescent="0.25">
      <c r="A860" t="s">
        <v>108</v>
      </c>
      <c r="B860" t="s">
        <v>9</v>
      </c>
      <c r="C860" t="s">
        <v>6</v>
      </c>
      <c r="D860" t="s">
        <v>30</v>
      </c>
      <c r="E860">
        <v>67.848961684956194</v>
      </c>
      <c r="F860">
        <v>73.296700552541495</v>
      </c>
      <c r="G860">
        <v>0.124967903677937</v>
      </c>
      <c r="H860">
        <v>0.134166421620556</v>
      </c>
      <c r="I860">
        <v>0.121821608097282</v>
      </c>
      <c r="J860">
        <v>0.13442566399204001</v>
      </c>
      <c r="K860">
        <v>1.9838239420610401E-2</v>
      </c>
      <c r="L860">
        <v>1.8738139750782298E-2</v>
      </c>
      <c r="M860">
        <v>5.3936727185986098E-2</v>
      </c>
      <c r="N860">
        <v>5.7338226087826898E-2</v>
      </c>
      <c r="O860">
        <v>-8.2813719097305505E-3</v>
      </c>
      <c r="P860">
        <v>7.1711708450057809E-2</v>
      </c>
      <c r="Q860">
        <v>70.879806343137815</v>
      </c>
      <c r="R860">
        <f>Table_nydc_frldevdb01_flc_fx_carry_view[[#This Row],[atmf]]/(Table_nydc_frldevdb01_flc_fx_carry_view[[#This Row],[atmf_cost_orig]]+1)</f>
        <v>69.545636528147071</v>
      </c>
      <c r="S860">
        <f>Table_nydc_frldevdb01_flc_fx_carry_view[[#This Row],[num_rate]]-Table_nydc_frldevdb01_flc_fx_carry_view[[#This Row],[asset_rate]]</f>
        <v>7.999308035978836E-2</v>
      </c>
      <c r="T8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1.1320175429081614</v>
      </c>
      <c r="U860" s="95">
        <f>Table_nydc_frldevdb01_flc_fx_carry_view[[#This Row],[atmf_cost_final]]/Table_nydc_frldevdb01_flc_fx_carry_view[[#This Row],[atmf_cost_orig]]</f>
        <v>1.0630646143973781</v>
      </c>
    </row>
    <row r="861" spans="1:21" x14ac:dyDescent="0.25">
      <c r="A861" t="s">
        <v>108</v>
      </c>
      <c r="B861" t="s">
        <v>9</v>
      </c>
      <c r="C861" t="s">
        <v>67</v>
      </c>
      <c r="D861" t="s">
        <v>30</v>
      </c>
      <c r="E861">
        <v>67.848961684956194</v>
      </c>
      <c r="F861">
        <v>78.755314757424998</v>
      </c>
      <c r="G861">
        <v>0.137479132182215</v>
      </c>
      <c r="H861">
        <v>0.14552562247925499</v>
      </c>
      <c r="I861">
        <v>0.13523035868639</v>
      </c>
      <c r="J861">
        <v>0.14600391263999801</v>
      </c>
      <c r="K861">
        <v>2.32926318521046E-2</v>
      </c>
      <c r="L861">
        <v>2.2902789868904001E-2</v>
      </c>
      <c r="M861">
        <v>8.3245574148437099E-2</v>
      </c>
      <c r="N861">
        <v>8.8240826362827707E-2</v>
      </c>
      <c r="O861">
        <v>-7.6892392225241246E-3</v>
      </c>
      <c r="P861">
        <v>7.1775014525480185E-2</v>
      </c>
      <c r="Q861">
        <v>74.300765264923683</v>
      </c>
      <c r="R861">
        <f>Table_nydc_frldevdb01_flc_fx_carry_view[[#This Row],[atmf]]/(Table_nydc_frldevdb01_flc_fx_carry_view[[#This Row],[atmf_cost_orig]]+1)</f>
        <v>72.703103190000348</v>
      </c>
      <c r="S861">
        <f>Table_nydc_frldevdb01_flc_fx_carry_view[[#This Row],[num_rate]]-Table_nydc_frldevdb01_flc_fx_carry_view[[#This Row],[asset_rate]]</f>
        <v>7.946425374800431E-2</v>
      </c>
      <c r="T8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1.0898220169241075</v>
      </c>
      <c r="U861" s="95">
        <f>Table_nydc_frldevdb01_flc_fx_carry_view[[#This Row],[atmf_cost_final]]/Table_nydc_frldevdb01_flc_fx_carry_view[[#This Row],[atmf_cost_orig]]</f>
        <v>1.0600062197358799</v>
      </c>
    </row>
    <row r="862" spans="1:21" x14ac:dyDescent="0.25">
      <c r="A862" t="s">
        <v>108</v>
      </c>
      <c r="B862" t="s">
        <v>10</v>
      </c>
      <c r="C862" t="s">
        <v>30</v>
      </c>
      <c r="D862" t="s">
        <v>30</v>
      </c>
      <c r="E862">
        <v>13478.428456424899</v>
      </c>
      <c r="F862">
        <v>13601.75</v>
      </c>
      <c r="G862">
        <v>6.5797881554461493E-2</v>
      </c>
      <c r="H862">
        <v>6.9348077333191399E-2</v>
      </c>
      <c r="I862">
        <v>6.2193283952493801E-2</v>
      </c>
      <c r="J862">
        <v>8.3974014358511498E-2</v>
      </c>
      <c r="K862">
        <v>9.05141996929619E-3</v>
      </c>
      <c r="L862">
        <v>1.2984432467897599E-3</v>
      </c>
      <c r="M862">
        <v>1.38446372153831E-2</v>
      </c>
      <c r="N862">
        <v>9.1786083720953107E-3</v>
      </c>
      <c r="O862">
        <v>1.2119446222686974E-2</v>
      </c>
      <c r="P862">
        <v>4.7449837142090938E-2</v>
      </c>
      <c r="Q862">
        <v>13536.864865866977</v>
      </c>
      <c r="R862">
        <f>Table_nydc_frldevdb01_flc_fx_carry_view[[#This Row],[atmf]]/(Table_nydc_frldevdb01_flc_fx_carry_view[[#This Row],[atmf_cost_orig]]+1)</f>
        <v>13416.010205822511</v>
      </c>
      <c r="S862">
        <f>Table_nydc_frldevdb01_flc_fx_carry_view[[#This Row],[num_rate]]-Table_nydc_frldevdb01_flc_fx_carry_view[[#This Row],[asset_rate]]</f>
        <v>3.5330390919403966E-2</v>
      </c>
      <c r="T8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1.6440241951767918</v>
      </c>
      <c r="U862" s="95">
        <f>Table_nydc_frldevdb01_flc_fx_carry_view[[#This Row],[atmf_cost_final]]/Table_nydc_frldevdb01_flc_fx_carry_view[[#This Row],[atmf_cost_orig]]</f>
        <v>0.66297211182224003</v>
      </c>
    </row>
    <row r="863" spans="1:21" x14ac:dyDescent="0.25">
      <c r="A863" t="s">
        <v>108</v>
      </c>
      <c r="B863" t="s">
        <v>10</v>
      </c>
      <c r="C863" t="s">
        <v>14</v>
      </c>
      <c r="D863" t="s">
        <v>30</v>
      </c>
      <c r="E863">
        <v>13478.428456424899</v>
      </c>
      <c r="F863">
        <v>13736.25</v>
      </c>
      <c r="G863">
        <v>6.9313647625842301E-2</v>
      </c>
      <c r="H863">
        <v>7.4672396669025504E-2</v>
      </c>
      <c r="I863">
        <v>6.5782714780573098E-2</v>
      </c>
      <c r="J863">
        <v>7.4137213164571697E-2</v>
      </c>
      <c r="K863">
        <v>1.1313815298315299E-2</v>
      </c>
      <c r="L863">
        <v>9.0811029188949313E-3</v>
      </c>
      <c r="M863">
        <v>2.0897409856444501E-2</v>
      </c>
      <c r="N863">
        <v>2.0429943643433597E-2</v>
      </c>
      <c r="O863">
        <v>1.2893652556191466E-2</v>
      </c>
      <c r="P863">
        <v>5.1373935203753662E-2</v>
      </c>
      <c r="Q863">
        <v>13605.856983058475</v>
      </c>
      <c r="R863">
        <f>Table_nydc_frldevdb01_flc_fx_carry_view[[#This Row],[atmf]]/(Table_nydc_frldevdb01_flc_fx_carry_view[[#This Row],[atmf_cost_orig]]+1)</f>
        <v>13455.073807985809</v>
      </c>
      <c r="S863">
        <f>Table_nydc_frldevdb01_flc_fx_carry_view[[#This Row],[num_rate]]-Table_nydc_frldevdb01_flc_fx_carry_view[[#This Row],[asset_rate]]</f>
        <v>3.8480282647562196E-2</v>
      </c>
      <c r="T8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1.1841945791531956</v>
      </c>
      <c r="U863" s="95">
        <f>Table_nydc_frldevdb01_flc_fx_carry_view[[#This Row],[atmf_cost_final]]/Table_nydc_frldevdb01_flc_fx_carry_view[[#This Row],[atmf_cost_orig]]</f>
        <v>0.97763042328105831</v>
      </c>
    </row>
    <row r="864" spans="1:21" x14ac:dyDescent="0.25">
      <c r="A864" t="s">
        <v>108</v>
      </c>
      <c r="B864" t="s">
        <v>10</v>
      </c>
      <c r="C864" t="s">
        <v>8</v>
      </c>
      <c r="D864" t="s">
        <v>30</v>
      </c>
      <c r="E864">
        <v>13478.428456424899</v>
      </c>
      <c r="F864">
        <v>13893.8677230253</v>
      </c>
      <c r="G864">
        <v>7.2942400071088501E-2</v>
      </c>
      <c r="H864">
        <v>7.9712277429237394E-2</v>
      </c>
      <c r="I864">
        <v>6.9272488363394197E-2</v>
      </c>
      <c r="J864">
        <v>7.8509328276001003E-2</v>
      </c>
      <c r="K864">
        <v>1.25616249479177E-2</v>
      </c>
      <c r="L864">
        <v>1.1293340504148E-2</v>
      </c>
      <c r="M864">
        <v>2.7266849341825002E-2</v>
      </c>
      <c r="N864">
        <v>2.82708955901734E-2</v>
      </c>
      <c r="O864">
        <v>1.3477290743069855E-2</v>
      </c>
      <c r="P864">
        <v>5.4470030031531821E-2</v>
      </c>
      <c r="Q864">
        <v>13692.516199790176</v>
      </c>
      <c r="R864">
        <f>Table_nydc_frldevdb01_flc_fx_carry_view[[#This Row],[atmf]]/(Table_nydc_frldevdb01_flc_fx_carry_view[[#This Row],[atmf_cost_orig]]+1)</f>
        <v>13525.081367053916</v>
      </c>
      <c r="S864">
        <f>Table_nydc_frldevdb01_flc_fx_carry_view[[#This Row],[num_rate]]-Table_nydc_frldevdb01_flc_fx_carry_view[[#This Row],[asset_rate]]</f>
        <v>4.0992739288461963E-2</v>
      </c>
      <c r="T8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1.1545254007180996</v>
      </c>
      <c r="U864" s="95">
        <f>Table_nydc_frldevdb01_flc_fx_carry_view[[#This Row],[atmf_cost_final]]/Table_nydc_frldevdb01_flc_fx_carry_view[[#This Row],[atmf_cost_orig]]</f>
        <v>1.0368229653437913</v>
      </c>
    </row>
    <row r="865" spans="1:21" x14ac:dyDescent="0.25">
      <c r="A865" t="s">
        <v>108</v>
      </c>
      <c r="B865" t="s">
        <v>10</v>
      </c>
      <c r="C865" t="s">
        <v>6</v>
      </c>
      <c r="D865" t="s">
        <v>30</v>
      </c>
      <c r="E865">
        <v>13478.428456424899</v>
      </c>
      <c r="F865">
        <v>14058.25</v>
      </c>
      <c r="G865">
        <v>7.6658492857640106E-2</v>
      </c>
      <c r="H865">
        <v>8.4669952757479697E-2</v>
      </c>
      <c r="I865">
        <v>7.2942400071088501E-2</v>
      </c>
      <c r="J865">
        <v>8.2989526607420205E-2</v>
      </c>
      <c r="K865">
        <v>1.3536646040464501E-2</v>
      </c>
      <c r="L865">
        <v>1.25616249479177E-2</v>
      </c>
      <c r="M865">
        <v>3.3296056013407301E-2</v>
      </c>
      <c r="N865">
        <v>3.4791789311175499E-2</v>
      </c>
      <c r="O865">
        <v>1.3967451884815407E-2</v>
      </c>
      <c r="P865">
        <v>5.7083593470470095E-2</v>
      </c>
      <c r="Q865">
        <v>13785.849743100685</v>
      </c>
      <c r="R865">
        <f>Table_nydc_frldevdb01_flc_fx_carry_view[[#This Row],[atmf]]/(Table_nydc_frldevdb01_flc_fx_carry_view[[#This Row],[atmf_cost_orig]]+1)</f>
        <v>13605.248871498248</v>
      </c>
      <c r="S865">
        <f>Table_nydc_frldevdb01_flc_fx_carry_view[[#This Row],[num_rate]]-Table_nydc_frldevdb01_flc_fx_carry_view[[#This Row],[asset_rate]]</f>
        <v>4.3116141585654688E-2</v>
      </c>
      <c r="T8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1.1250419113575902</v>
      </c>
      <c r="U865" s="95">
        <f>Table_nydc_frldevdb01_flc_fx_carry_view[[#This Row],[atmf_cost_final]]/Table_nydc_frldevdb01_flc_fx_carry_view[[#This Row],[atmf_cost_orig]]</f>
        <v>1.0449222363503328</v>
      </c>
    </row>
    <row r="866" spans="1:21" x14ac:dyDescent="0.25">
      <c r="A866" t="s">
        <v>108</v>
      </c>
      <c r="B866" t="s">
        <v>10</v>
      </c>
      <c r="C866" t="s">
        <v>67</v>
      </c>
      <c r="D866" t="s">
        <v>30</v>
      </c>
      <c r="E866">
        <v>13478.428456424899</v>
      </c>
      <c r="F866">
        <v>14711.265756009399</v>
      </c>
      <c r="G866">
        <v>8.4376558149748898E-2</v>
      </c>
      <c r="H866">
        <v>9.3181131821985994E-2</v>
      </c>
      <c r="I866">
        <v>8.3063283158933299E-2</v>
      </c>
      <c r="J866">
        <v>9.4032476931933603E-2</v>
      </c>
      <c r="K866">
        <v>1.4936165610643299E-2</v>
      </c>
      <c r="L866">
        <v>1.4859693367046E-2</v>
      </c>
      <c r="M866">
        <v>5.0957395084217302E-2</v>
      </c>
      <c r="N866">
        <v>5.4295826466242599E-2</v>
      </c>
      <c r="O866">
        <v>1.5371879024778212E-2</v>
      </c>
      <c r="P866">
        <v>6.232401983797109E-2</v>
      </c>
      <c r="Q866">
        <v>14199.772492581575</v>
      </c>
      <c r="R866">
        <f>Table_nydc_frldevdb01_flc_fx_carry_view[[#This Row],[atmf]]/(Table_nydc_frldevdb01_flc_fx_carry_view[[#This Row],[atmf_cost_orig]]+1)</f>
        <v>13997.965878369912</v>
      </c>
      <c r="S866">
        <f>Table_nydc_frldevdb01_flc_fx_carry_view[[#This Row],[num_rate]]-Table_nydc_frldevdb01_flc_fx_carry_view[[#This Row],[asset_rate]]</f>
        <v>4.6952140813192877E-2</v>
      </c>
      <c r="T8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1.0948025282737184</v>
      </c>
      <c r="U866" s="95">
        <f>Table_nydc_frldevdb01_flc_fx_carry_view[[#This Row],[atmf_cost_final]]/Table_nydc_frldevdb01_flc_fx_carry_view[[#This Row],[atmf_cost_orig]]</f>
        <v>1.0655141687778167</v>
      </c>
    </row>
    <row r="867" spans="1:21" x14ac:dyDescent="0.25">
      <c r="A867" t="s">
        <v>108</v>
      </c>
      <c r="B867" t="s">
        <v>18</v>
      </c>
      <c r="C867" t="s">
        <v>30</v>
      </c>
      <c r="D867" t="s">
        <v>30</v>
      </c>
      <c r="E867">
        <v>2955.0282849505902</v>
      </c>
      <c r="F867">
        <v>2983.66</v>
      </c>
      <c r="G867">
        <v>0.118285797661832</v>
      </c>
      <c r="H867">
        <v>0.11919110108716301</v>
      </c>
      <c r="I867">
        <v>0.115367195064512</v>
      </c>
      <c r="J867">
        <v>0.127136284764468</v>
      </c>
      <c r="K867">
        <v>1.9024509784971097E-2</v>
      </c>
      <c r="L867">
        <v>2.4085815116991196E-3</v>
      </c>
      <c r="M867">
        <v>2.37920649844812E-2</v>
      </c>
      <c r="N867">
        <v>9.9071430261901492E-3</v>
      </c>
      <c r="O867">
        <v>1.2119446222686974E-2</v>
      </c>
      <c r="P867">
        <v>5.1892672560480142E-2</v>
      </c>
      <c r="Q867">
        <v>2969.5027318109946</v>
      </c>
      <c r="R867">
        <f>Table_nydc_frldevdb01_flc_fx_carry_view[[#This Row],[atmf]]/(Table_nydc_frldevdb01_flc_fx_carry_view[[#This Row],[atmf_cost_orig]]+1)</f>
        <v>2914.3222555111588</v>
      </c>
      <c r="S867">
        <f>Table_nydc_frldevdb01_flc_fx_carry_view[[#This Row],[num_rate]]-Table_nydc_frldevdb01_flc_fx_carry_view[[#This Row],[asset_rate]]</f>
        <v>3.977322633779317E-2</v>
      </c>
      <c r="T8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1.5728316088005767</v>
      </c>
      <c r="U867" s="95">
        <f>Table_nydc_frldevdb01_flc_fx_carry_view[[#This Row],[atmf_cost_final]]/Table_nydc_frldevdb01_flc_fx_carry_view[[#This Row],[atmf_cost_orig]]</f>
        <v>0.41640534491866343</v>
      </c>
    </row>
    <row r="868" spans="1:21" x14ac:dyDescent="0.25">
      <c r="A868" t="s">
        <v>108</v>
      </c>
      <c r="B868" t="s">
        <v>18</v>
      </c>
      <c r="C868" t="s">
        <v>14</v>
      </c>
      <c r="D868" t="s">
        <v>30</v>
      </c>
      <c r="E868">
        <v>2955.0282849505902</v>
      </c>
      <c r="F868">
        <v>3008.98</v>
      </c>
      <c r="G868">
        <v>0.122347162843782</v>
      </c>
      <c r="H868">
        <v>0.12366266183027801</v>
      </c>
      <c r="I868">
        <v>0.11814003441290399</v>
      </c>
      <c r="J868">
        <v>0.120024569028815</v>
      </c>
      <c r="K868">
        <v>2.57594389800785E-2</v>
      </c>
      <c r="L868">
        <v>1.89423297793983E-2</v>
      </c>
      <c r="M868">
        <v>3.4600574006589203E-2</v>
      </c>
      <c r="N868">
        <v>2.8524313238384301E-2</v>
      </c>
      <c r="O868">
        <v>1.2893652556191466E-2</v>
      </c>
      <c r="P868">
        <v>5.0882399315414502E-2</v>
      </c>
      <c r="Q868">
        <v>2982.6103392591431</v>
      </c>
      <c r="R868">
        <f>Table_nydc_frldevdb01_flc_fx_carry_view[[#This Row],[atmf]]/(Table_nydc_frldevdb01_flc_fx_carry_view[[#This Row],[atmf_cost_orig]]+1)</f>
        <v>2908.3494399654533</v>
      </c>
      <c r="S868">
        <f>Table_nydc_frldevdb01_flc_fx_carry_view[[#This Row],[num_rate]]-Table_nydc_frldevdb01_flc_fx_carry_view[[#This Row],[asset_rate]]</f>
        <v>3.7988746759223035E-2</v>
      </c>
      <c r="T8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1.0837956246854976</v>
      </c>
      <c r="U868" s="95">
        <f>Table_nydc_frldevdb01_flc_fx_carry_view[[#This Row],[atmf_cost_final]]/Table_nydc_frldevdb01_flc_fx_carry_view[[#This Row],[atmf_cost_orig]]</f>
        <v>0.82438844028865643</v>
      </c>
    </row>
    <row r="869" spans="1:21" x14ac:dyDescent="0.25">
      <c r="A869" t="s">
        <v>108</v>
      </c>
      <c r="B869" t="s">
        <v>18</v>
      </c>
      <c r="C869" t="s">
        <v>8</v>
      </c>
      <c r="D869" t="s">
        <v>30</v>
      </c>
      <c r="E869">
        <v>2955.0282849505902</v>
      </c>
      <c r="F869">
        <v>3035.3580138193201</v>
      </c>
      <c r="G869">
        <v>0.124220544124935</v>
      </c>
      <c r="H869">
        <v>0.12576047094685</v>
      </c>
      <c r="I869">
        <v>0.12230443747237001</v>
      </c>
      <c r="J869">
        <v>0.12428729208396699</v>
      </c>
      <c r="K869">
        <v>3.0113344413206102E-2</v>
      </c>
      <c r="L869">
        <v>2.5698282082842101E-2</v>
      </c>
      <c r="M869">
        <v>4.3005638888406202E-2</v>
      </c>
      <c r="N869">
        <v>3.9414598257604599E-2</v>
      </c>
      <c r="O869">
        <v>1.3477290743069855E-2</v>
      </c>
      <c r="P869">
        <v>5.0578029560822246E-2</v>
      </c>
      <c r="Q869">
        <v>2996.7233736258208</v>
      </c>
      <c r="R869">
        <f>Table_nydc_frldevdb01_flc_fx_carry_view[[#This Row],[atmf]]/(Table_nydc_frldevdb01_flc_fx_carry_view[[#This Row],[atmf_cost_orig]]+1)</f>
        <v>2910.2028796836457</v>
      </c>
      <c r="S869">
        <f>Table_nydc_frldevdb01_flc_fx_carry_view[[#This Row],[num_rate]]-Table_nydc_frldevdb01_flc_fx_carry_view[[#This Row],[asset_rate]]</f>
        <v>3.7100738817752388E-2</v>
      </c>
      <c r="T8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1.0639158298119473</v>
      </c>
      <c r="U869" s="95">
        <f>Table_nydc_frldevdb01_flc_fx_carry_view[[#This Row],[atmf_cost_final]]/Table_nydc_frldevdb01_flc_fx_carry_view[[#This Row],[atmf_cost_orig]]</f>
        <v>0.91649837733791462</v>
      </c>
    </row>
    <row r="870" spans="1:21" x14ac:dyDescent="0.25">
      <c r="A870" t="s">
        <v>108</v>
      </c>
      <c r="B870" t="s">
        <v>18</v>
      </c>
      <c r="C870" t="s">
        <v>6</v>
      </c>
      <c r="D870" t="s">
        <v>30</v>
      </c>
      <c r="E870">
        <v>2955.0282849505902</v>
      </c>
      <c r="F870">
        <v>3060.9</v>
      </c>
      <c r="G870">
        <v>0.12613680514495201</v>
      </c>
      <c r="H870">
        <v>0.12778543210243101</v>
      </c>
      <c r="I870">
        <v>0.124220544124935</v>
      </c>
      <c r="J870">
        <v>0.12631463248841501</v>
      </c>
      <c r="K870">
        <v>3.3557227248476998E-2</v>
      </c>
      <c r="L870">
        <v>3.0113344413206102E-2</v>
      </c>
      <c r="M870">
        <v>5.0231844885450405E-2</v>
      </c>
      <c r="N870">
        <v>4.7668237267893203E-2</v>
      </c>
      <c r="O870">
        <v>1.3967451884815407E-2</v>
      </c>
      <c r="P870">
        <v>5.0604799286789737E-2</v>
      </c>
      <c r="Q870">
        <v>3010.6977659325839</v>
      </c>
      <c r="R870">
        <f>Table_nydc_frldevdb01_flc_fx_carry_view[[#This Row],[atmf]]/(Table_nydc_frldevdb01_flc_fx_carry_view[[#This Row],[atmf_cost_orig]]+1)</f>
        <v>2914.4993221319191</v>
      </c>
      <c r="S870">
        <f>Table_nydc_frldevdb01_flc_fx_carry_view[[#This Row],[num_rate]]-Table_nydc_frldevdb01_flc_fx_carry_view[[#This Row],[asset_rate]]</f>
        <v>3.6637347401974329E-2</v>
      </c>
      <c r="T8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1.052791328525688</v>
      </c>
      <c r="U870" s="95">
        <f>Table_nydc_frldevdb01_flc_fx_carry_view[[#This Row],[atmf_cost_final]]/Table_nydc_frldevdb01_flc_fx_carry_view[[#This Row],[atmf_cost_orig]]</f>
        <v>0.94896449406938366</v>
      </c>
    </row>
    <row r="871" spans="1:21" x14ac:dyDescent="0.25">
      <c r="A871" t="s">
        <v>108</v>
      </c>
      <c r="B871" t="s">
        <v>18</v>
      </c>
      <c r="C871" t="s">
        <v>67</v>
      </c>
      <c r="D871" t="s">
        <v>30</v>
      </c>
      <c r="E871">
        <v>2955.0282849505902</v>
      </c>
      <c r="F871">
        <v>3161.61933159711</v>
      </c>
      <c r="G871">
        <v>0.13347411682862401</v>
      </c>
      <c r="H871">
        <v>0.13561275494477401</v>
      </c>
      <c r="I871">
        <v>0.13239359781683199</v>
      </c>
      <c r="J871">
        <v>0.13480936397756399</v>
      </c>
      <c r="K871">
        <v>4.3320537207344995E-2</v>
      </c>
      <c r="L871">
        <v>4.1620146049930903E-2</v>
      </c>
      <c r="M871">
        <v>7.4101797968914002E-2</v>
      </c>
      <c r="N871">
        <v>7.3479908798886301E-2</v>
      </c>
      <c r="O871">
        <v>1.5371879024778212E-2</v>
      </c>
      <c r="P871">
        <v>5.1615117846807723E-2</v>
      </c>
      <c r="Q871">
        <v>3067.2068381037702</v>
      </c>
      <c r="R871">
        <f>Table_nydc_frldevdb01_flc_fx_carry_view[[#This Row],[atmf]]/(Table_nydc_frldevdb01_flc_fx_carry_view[[#This Row],[atmf_cost_orig]]+1)</f>
        <v>2943.5006417227983</v>
      </c>
      <c r="S871">
        <f>Table_nydc_frldevdb01_flc_fx_carry_view[[#This Row],[num_rate]]-Table_nydc_frldevdb01_flc_fx_carry_view[[#This Row],[asset_rate]]</f>
        <v>3.6243238822029511E-2</v>
      </c>
      <c r="T8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1.0350376157669579</v>
      </c>
      <c r="U871" s="95">
        <f>Table_nydc_frldevdb01_flc_fx_carry_view[[#This Row],[atmf_cost_final]]/Table_nydc_frldevdb01_flc_fx_carry_view[[#This Row],[atmf_cost_orig]]</f>
        <v>0.99160763723589296</v>
      </c>
    </row>
    <row r="872" spans="1:21" x14ac:dyDescent="0.25">
      <c r="A872" t="s">
        <v>108</v>
      </c>
      <c r="B872" t="s">
        <v>12</v>
      </c>
      <c r="C872" t="s">
        <v>30</v>
      </c>
      <c r="D872" t="s">
        <v>30</v>
      </c>
      <c r="E872">
        <v>16.000367803421</v>
      </c>
      <c r="F872">
        <v>16.319466338621901</v>
      </c>
      <c r="G872">
        <v>0.15071383158235299</v>
      </c>
      <c r="H872">
        <v>0.155120224084521</v>
      </c>
      <c r="I872">
        <v>0.118059811246914</v>
      </c>
      <c r="J872">
        <v>0.14604388592525799</v>
      </c>
      <c r="K872">
        <v>2.1168814070846299E-2</v>
      </c>
      <c r="L872">
        <v>2.4655394915217899E-3</v>
      </c>
      <c r="M872">
        <v>3.1134477401082602E-2</v>
      </c>
      <c r="N872">
        <v>1.99572765172869E-2</v>
      </c>
      <c r="O872">
        <v>-9.0376101302498957E-3</v>
      </c>
      <c r="P872">
        <v>7.1584281615807599E-2</v>
      </c>
      <c r="Q872">
        <v>16.158436797554572</v>
      </c>
      <c r="R872">
        <f>Table_nydc_frldevdb01_flc_fx_carry_view[[#This Row],[atmf]]/(Table_nydc_frldevdb01_flc_fx_carry_view[[#This Row],[atmf_cost_orig]]+1)</f>
        <v>15.826709993980815</v>
      </c>
      <c r="S872">
        <f>Table_nydc_frldevdb01_flc_fx_carry_view[[#This Row],[num_rate]]-Table_nydc_frldevdb01_flc_fx_carry_view[[#This Row],[asset_rate]]</f>
        <v>8.0621891746057495E-2</v>
      </c>
      <c r="T8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1.7552004764895415</v>
      </c>
      <c r="U872" s="95">
        <f>Table_nydc_frldevdb01_flc_fx_carry_view[[#This Row],[atmf_cost_final]]/Table_nydc_frldevdb01_flc_fx_carry_view[[#This Row],[atmf_cost_orig]]</f>
        <v>0.64100245718570981</v>
      </c>
    </row>
    <row r="873" spans="1:21" x14ac:dyDescent="0.25">
      <c r="A873" t="s">
        <v>108</v>
      </c>
      <c r="B873" t="s">
        <v>12</v>
      </c>
      <c r="C873" t="s">
        <v>14</v>
      </c>
      <c r="D873" t="s">
        <v>30</v>
      </c>
      <c r="E873">
        <v>16.000367803421</v>
      </c>
      <c r="F873">
        <v>16.625366262499998</v>
      </c>
      <c r="G873">
        <v>0.150064681949411</v>
      </c>
      <c r="H873">
        <v>0.15634555919798401</v>
      </c>
      <c r="I873">
        <v>0.14966283617273099</v>
      </c>
      <c r="J873">
        <v>0.15906355644350501</v>
      </c>
      <c r="K873">
        <v>2.5446940649383999E-2</v>
      </c>
      <c r="L873">
        <v>2.1001142328849802E-2</v>
      </c>
      <c r="M873">
        <v>4.4202942239666101E-2</v>
      </c>
      <c r="N873">
        <v>4.2678335457526494E-2</v>
      </c>
      <c r="O873">
        <v>-8.135354547548674E-3</v>
      </c>
      <c r="P873">
        <v>7.1643950448222235E-2</v>
      </c>
      <c r="Q873">
        <v>16.319281787344305</v>
      </c>
      <c r="R873">
        <f>Table_nydc_frldevdb01_flc_fx_carry_view[[#This Row],[atmf]]/(Table_nydc_frldevdb01_flc_fx_carry_view[[#This Row],[atmf_cost_orig]]+1)</f>
        <v>15.9215853451255</v>
      </c>
      <c r="S873">
        <f>Table_nydc_frldevdb01_flc_fx_carry_view[[#This Row],[num_rate]]-Table_nydc_frldevdb01_flc_fx_carry_view[[#This Row],[asset_rate]]</f>
        <v>7.9779304995770906E-2</v>
      </c>
      <c r="T8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1.1557470297884878</v>
      </c>
      <c r="U873" s="95">
        <f>Table_nydc_frldevdb01_flc_fx_carry_view[[#This Row],[atmf_cost_final]]/Table_nydc_frldevdb01_flc_fx_carry_view[[#This Row],[atmf_cost_orig]]</f>
        <v>0.96550892983835179</v>
      </c>
    </row>
    <row r="874" spans="1:21" x14ac:dyDescent="0.25">
      <c r="A874" t="s">
        <v>108</v>
      </c>
      <c r="B874" t="s">
        <v>12</v>
      </c>
      <c r="C874" t="s">
        <v>8</v>
      </c>
      <c r="D874" t="s">
        <v>30</v>
      </c>
      <c r="E874">
        <v>16.000367803421</v>
      </c>
      <c r="F874">
        <v>16.956180976921502</v>
      </c>
      <c r="G874">
        <v>0.14988918068229701</v>
      </c>
      <c r="H874">
        <v>0.15755311947898501</v>
      </c>
      <c r="I874">
        <v>0.150097234741498</v>
      </c>
      <c r="J874">
        <v>0.16038679497402999</v>
      </c>
      <c r="K874">
        <v>2.7227837138128801E-2</v>
      </c>
      <c r="L874">
        <v>2.5426619122839701E-2</v>
      </c>
      <c r="M874">
        <v>5.4753919325044399E-2</v>
      </c>
      <c r="N874">
        <v>5.64815044368265E-2</v>
      </c>
      <c r="O874">
        <v>-8.0882239820774526E-3</v>
      </c>
      <c r="P874">
        <v>7.1613899850295995E-2</v>
      </c>
      <c r="Q874">
        <v>16.501947026817202</v>
      </c>
      <c r="R874">
        <f>Table_nydc_frldevdb01_flc_fx_carry_view[[#This Row],[atmf]]/(Table_nydc_frldevdb01_flc_fx_carry_view[[#This Row],[atmf_cost_orig]]+1)</f>
        <v>16.075959203614111</v>
      </c>
      <c r="S874">
        <f>Table_nydc_frldevdb01_flc_fx_carry_view[[#This Row],[num_rate]]-Table_nydc_frldevdb01_flc_fx_carry_view[[#This Row],[asset_rate]]</f>
        <v>7.9702123832373448E-2</v>
      </c>
      <c r="T8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1.1281985246977357</v>
      </c>
      <c r="U874" s="95">
        <f>Table_nydc_frldevdb01_flc_fx_carry_view[[#This Row],[atmf_cost_final]]/Table_nydc_frldevdb01_flc_fx_carry_view[[#This Row],[atmf_cost_orig]]</f>
        <v>1.0315518073058179</v>
      </c>
    </row>
    <row r="875" spans="1:21" x14ac:dyDescent="0.25">
      <c r="A875" t="s">
        <v>108</v>
      </c>
      <c r="B875" t="s">
        <v>12</v>
      </c>
      <c r="C875" t="s">
        <v>6</v>
      </c>
      <c r="D875" t="s">
        <v>30</v>
      </c>
      <c r="E875">
        <v>16.000367803421</v>
      </c>
      <c r="F875">
        <v>17.289749294488399</v>
      </c>
      <c r="G875">
        <v>0.14998837462768899</v>
      </c>
      <c r="H875">
        <v>0.15880699009069299</v>
      </c>
      <c r="I875">
        <v>0.14988918068229701</v>
      </c>
      <c r="J875">
        <v>0.16088031374103801</v>
      </c>
      <c r="K875">
        <v>2.7996746755880701E-2</v>
      </c>
      <c r="L875">
        <v>2.7227837138128801E-2</v>
      </c>
      <c r="M875">
        <v>6.3823384328223293E-2</v>
      </c>
      <c r="N875">
        <v>6.6905099653239902E-2</v>
      </c>
      <c r="O875">
        <v>-8.2813719097305505E-3</v>
      </c>
      <c r="P875">
        <v>7.1891498540077148E-2</v>
      </c>
      <c r="Q875">
        <v>16.69174036208436</v>
      </c>
      <c r="R875">
        <f>Table_nydc_frldevdb01_flc_fx_carry_view[[#This Row],[atmf]]/(Table_nydc_frldevdb01_flc_fx_carry_view[[#This Row],[atmf_cost_orig]]+1)</f>
        <v>16.252462156024542</v>
      </c>
      <c r="S875">
        <f>Table_nydc_frldevdb01_flc_fx_carry_view[[#This Row],[num_rate]]-Table_nydc_frldevdb01_flc_fx_carry_view[[#This Row],[asset_rate]]</f>
        <v>8.0172870449807698E-2</v>
      </c>
      <c r="T8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1.1074793841591517</v>
      </c>
      <c r="U875" s="95">
        <f>Table_nydc_frldevdb01_flc_fx_carry_view[[#This Row],[atmf_cost_final]]/Table_nydc_frldevdb01_flc_fx_carry_view[[#This Row],[atmf_cost_orig]]</f>
        <v>1.0482850503377936</v>
      </c>
    </row>
    <row r="876" spans="1:21" x14ac:dyDescent="0.25">
      <c r="A876" t="s">
        <v>108</v>
      </c>
      <c r="B876" t="s">
        <v>12</v>
      </c>
      <c r="C876" t="s">
        <v>67</v>
      </c>
      <c r="D876" t="s">
        <v>30</v>
      </c>
      <c r="E876">
        <v>16.000367803421</v>
      </c>
      <c r="F876">
        <v>18.6436986675164</v>
      </c>
      <c r="G876">
        <v>0.15337503189938601</v>
      </c>
      <c r="H876">
        <v>0.164777166357091</v>
      </c>
      <c r="I876">
        <v>0.15319587225152501</v>
      </c>
      <c r="J876">
        <v>0.16632374239521799</v>
      </c>
      <c r="K876">
        <v>2.88234983817303E-2</v>
      </c>
      <c r="L876">
        <v>2.92197982557281E-2</v>
      </c>
      <c r="M876">
        <v>9.4211271729987806E-2</v>
      </c>
      <c r="N876">
        <v>9.9650145005051108E-2</v>
      </c>
      <c r="O876">
        <v>-7.6892392225241246E-3</v>
      </c>
      <c r="P876">
        <v>7.3904226829296427E-2</v>
      </c>
      <c r="Q876">
        <v>17.499448683293725</v>
      </c>
      <c r="R876">
        <f>Table_nydc_frldevdb01_flc_fx_carry_view[[#This Row],[atmf]]/(Table_nydc_frldevdb01_flc_fx_carry_view[[#This Row],[atmf_cost_orig]]+1)</f>
        <v>17.038481643531266</v>
      </c>
      <c r="S876">
        <f>Table_nydc_frldevdb01_flc_fx_carry_view[[#This Row],[num_rate]]-Table_nydc_frldevdb01_flc_fx_carry_view[[#This Row],[asset_rate]]</f>
        <v>8.1593466051820551E-2</v>
      </c>
      <c r="T8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1.0771179861747027</v>
      </c>
      <c r="U876" s="95">
        <f>Table_nydc_frldevdb01_flc_fx_carry_view[[#This Row],[atmf_cost_final]]/Table_nydc_frldevdb01_flc_fx_carry_view[[#This Row],[atmf_cost_orig]]</f>
        <v>1.05773060033253</v>
      </c>
    </row>
    <row r="877" spans="1:21" x14ac:dyDescent="0.25">
      <c r="A877" t="s">
        <v>108</v>
      </c>
      <c r="B877" t="s">
        <v>100</v>
      </c>
      <c r="C877" t="s">
        <v>30</v>
      </c>
      <c r="D877" t="s">
        <v>30</v>
      </c>
      <c r="E877">
        <v>15869.994418276799</v>
      </c>
      <c r="F877">
        <v>16099.604806625601</v>
      </c>
      <c r="G877">
        <v>7.5444791810952802E-2</v>
      </c>
      <c r="H877">
        <v>7.9405961226932095E-2</v>
      </c>
      <c r="I877">
        <v>8.3992924317993004E-2</v>
      </c>
      <c r="J877">
        <v>9.87289589936719E-2</v>
      </c>
      <c r="K877">
        <v>8.9582524389675497E-3</v>
      </c>
      <c r="L877">
        <v>1.75409423790895E-3</v>
      </c>
      <c r="M877">
        <v>1.5940694731957899E-2</v>
      </c>
      <c r="N877">
        <v>1.44740131242028E-2</v>
      </c>
      <c r="O877">
        <v>-9.0376101302498957E-3</v>
      </c>
      <c r="P877">
        <v>4.7449837142090938E-2</v>
      </c>
      <c r="Q877">
        <v>15987.969730599614</v>
      </c>
      <c r="R877">
        <f>Table_nydc_frldevdb01_flc_fx_carry_view[[#This Row],[atmf]]/(Table_nydc_frldevdb01_flc_fx_carry_view[[#This Row],[atmf_cost_orig]]+1)</f>
        <v>15846.992733048521</v>
      </c>
      <c r="S877">
        <f>Table_nydc_frldevdb01_flc_fx_carry_view[[#This Row],[num_rate]]-Table_nydc_frldevdb01_flc_fx_carry_view[[#This Row],[asset_rate]]</f>
        <v>5.6487447272340834E-2</v>
      </c>
      <c r="T8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1.821700538658706</v>
      </c>
      <c r="U877" s="95">
        <f>Table_nydc_frldevdb01_flc_fx_carry_view[[#This Row],[atmf_cost_final]]/Table_nydc_frldevdb01_flc_fx_carry_view[[#This Row],[atmf_cost_orig]]</f>
        <v>0.9079913622074014</v>
      </c>
    </row>
    <row r="878" spans="1:21" x14ac:dyDescent="0.25">
      <c r="A878" t="s">
        <v>108</v>
      </c>
      <c r="B878" t="s">
        <v>100</v>
      </c>
      <c r="C878" t="s">
        <v>14</v>
      </c>
      <c r="D878" t="s">
        <v>30</v>
      </c>
      <c r="E878">
        <v>15869.994418276799</v>
      </c>
      <c r="F878">
        <v>16340.98640625</v>
      </c>
      <c r="G878">
        <v>7.6120791131433399E-2</v>
      </c>
      <c r="H878">
        <v>8.2251772837560494E-2</v>
      </c>
      <c r="I878">
        <v>7.5712990246382297E-2</v>
      </c>
      <c r="J878">
        <v>8.3890906845478799E-2</v>
      </c>
      <c r="K878">
        <v>9.8132733197704193E-3</v>
      </c>
      <c r="L878">
        <v>9.0879818176398605E-3</v>
      </c>
      <c r="M878">
        <v>2.3263248924321498E-2</v>
      </c>
      <c r="N878">
        <v>2.5787021863126501E-2</v>
      </c>
      <c r="O878">
        <v>-8.135354547548674E-3</v>
      </c>
      <c r="P878">
        <v>5.1373935203753662E-2</v>
      </c>
      <c r="Q878">
        <v>16124.117420302022</v>
      </c>
      <c r="R878">
        <f>Table_nydc_frldevdb01_flc_fx_carry_view[[#This Row],[atmf]]/(Table_nydc_frldevdb01_flc_fx_carry_view[[#This Row],[atmf_cost_orig]]+1)</f>
        <v>15969.484317381703</v>
      </c>
      <c r="S878">
        <f>Table_nydc_frldevdb01_flc_fx_carry_view[[#This Row],[num_rate]]-Table_nydc_frldevdb01_flc_fx_carry_view[[#This Row],[asset_rate]]</f>
        <v>5.9509289751302333E-2</v>
      </c>
      <c r="T8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1.2415665675881356</v>
      </c>
      <c r="U878" s="95">
        <f>Table_nydc_frldevdb01_flc_fx_carry_view[[#This Row],[atmf_cost_final]]/Table_nydc_frldevdb01_flc_fx_carry_view[[#This Row],[atmf_cost_orig]]</f>
        <v>1.1084875524917082</v>
      </c>
    </row>
    <row r="879" spans="1:21" x14ac:dyDescent="0.25">
      <c r="A879" t="s">
        <v>108</v>
      </c>
      <c r="B879" t="s">
        <v>100</v>
      </c>
      <c r="C879" t="s">
        <v>8</v>
      </c>
      <c r="D879" t="s">
        <v>30</v>
      </c>
      <c r="E879">
        <v>15869.994418276799</v>
      </c>
      <c r="F879">
        <v>16624.899596161002</v>
      </c>
      <c r="G879">
        <v>7.9066649409597303E-2</v>
      </c>
      <c r="H879">
        <v>8.6239703899093995E-2</v>
      </c>
      <c r="I879">
        <v>7.6105056689355605E-2</v>
      </c>
      <c r="J879">
        <v>8.6407716903484796E-2</v>
      </c>
      <c r="K879">
        <v>9.9767086627030495E-3</v>
      </c>
      <c r="L879">
        <v>9.8102683219605403E-3</v>
      </c>
      <c r="M879">
        <v>2.9986897538701901E-2</v>
      </c>
      <c r="N879">
        <v>3.4393891265099195E-2</v>
      </c>
      <c r="O879">
        <v>-8.0882239820774526E-3</v>
      </c>
      <c r="P879">
        <v>5.4470030031531821E-2</v>
      </c>
      <c r="Q879">
        <v>16298.758362875595</v>
      </c>
      <c r="R879">
        <f>Table_nydc_frldevdb01_flc_fx_carry_view[[#This Row],[atmf]]/(Table_nydc_frldevdb01_flc_fx_carry_view[[#This Row],[atmf_cost_orig]]+1)</f>
        <v>16140.884545122401</v>
      </c>
      <c r="S879">
        <f>Table_nydc_frldevdb01_flc_fx_carry_view[[#This Row],[num_rate]]-Table_nydc_frldevdb01_flc_fx_carry_view[[#This Row],[asset_rate]]</f>
        <v>6.2558254013609274E-2</v>
      </c>
      <c r="T8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1.2285552672931235</v>
      </c>
      <c r="U879" s="95">
        <f>Table_nydc_frldevdb01_flc_fx_carry_view[[#This Row],[atmf_cost_final]]/Table_nydc_frldevdb01_flc_fx_carry_view[[#This Row],[atmf_cost_orig]]</f>
        <v>1.1469639772073623</v>
      </c>
    </row>
    <row r="880" spans="1:21" x14ac:dyDescent="0.25">
      <c r="A880" t="s">
        <v>108</v>
      </c>
      <c r="B880" t="s">
        <v>100</v>
      </c>
      <c r="C880" t="s">
        <v>6</v>
      </c>
      <c r="D880" t="s">
        <v>30</v>
      </c>
      <c r="E880">
        <v>15869.994418276799</v>
      </c>
      <c r="F880">
        <v>16924.3143630493</v>
      </c>
      <c r="G880">
        <v>8.2469809543989206E-2</v>
      </c>
      <c r="H880">
        <v>9.0175146084116503E-2</v>
      </c>
      <c r="I880">
        <v>7.9066649409597303E-2</v>
      </c>
      <c r="J880">
        <v>9.0030998665593595E-2</v>
      </c>
      <c r="K880">
        <v>1.00229497469828E-2</v>
      </c>
      <c r="L880">
        <v>9.9767086627030495E-3</v>
      </c>
      <c r="M880">
        <v>3.6266539455158495E-2</v>
      </c>
      <c r="N880">
        <v>4.1470260369330797E-2</v>
      </c>
      <c r="O880">
        <v>-8.2813719097305505E-3</v>
      </c>
      <c r="P880">
        <v>5.7083593470470095E-2</v>
      </c>
      <c r="Q880">
        <v>16491.517737871498</v>
      </c>
      <c r="R880">
        <f>Table_nydc_frldevdb01_flc_fx_carry_view[[#This Row],[atmf]]/(Table_nydc_frldevdb01_flc_fx_carry_view[[#This Row],[atmf_cost_orig]]+1)</f>
        <v>16332.008917269159</v>
      </c>
      <c r="S880">
        <f>Table_nydc_frldevdb01_flc_fx_carry_view[[#This Row],[num_rate]]-Table_nydc_frldevdb01_flc_fx_carry_view[[#This Row],[asset_rate]]</f>
        <v>6.5364965380200646E-2</v>
      </c>
      <c r="T8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1.2000474042168296</v>
      </c>
      <c r="U880" s="95">
        <f>Table_nydc_frldevdb01_flc_fx_carry_view[[#This Row],[atmf_cost_final]]/Table_nydc_frldevdb01_flc_fx_carry_view[[#This Row],[atmf_cost_orig]]</f>
        <v>1.1434854549772087</v>
      </c>
    </row>
    <row r="881" spans="1:21" x14ac:dyDescent="0.25">
      <c r="A881" t="s">
        <v>108</v>
      </c>
      <c r="B881" t="s">
        <v>100</v>
      </c>
      <c r="C881" t="s">
        <v>67</v>
      </c>
      <c r="D881" t="s">
        <v>30</v>
      </c>
      <c r="E881">
        <v>15869.994418276799</v>
      </c>
      <c r="F881">
        <v>18132.215433722999</v>
      </c>
      <c r="G881">
        <v>9.3295086363130997E-2</v>
      </c>
      <c r="H881">
        <v>9.7815159049078601E-2</v>
      </c>
      <c r="I881">
        <v>9.1150088184542399E-2</v>
      </c>
      <c r="J881">
        <v>9.9352176282708607E-2</v>
      </c>
      <c r="K881">
        <v>1.0233591751113099E-2</v>
      </c>
      <c r="L881">
        <v>1.0316396334910199E-2</v>
      </c>
      <c r="M881">
        <v>5.6007681983789505E-2</v>
      </c>
      <c r="N881">
        <v>6.2864735532460095E-2</v>
      </c>
      <c r="O881">
        <v>-7.6892392225241246E-3</v>
      </c>
      <c r="P881">
        <v>6.232401983797109E-2</v>
      </c>
      <c r="Q881">
        <v>17338.558684016283</v>
      </c>
      <c r="R881">
        <f>Table_nydc_frldevdb01_flc_fx_carry_view[[#This Row],[atmf]]/(Table_nydc_frldevdb01_flc_fx_carry_view[[#This Row],[atmf_cost_orig]]+1)</f>
        <v>17170.53364579723</v>
      </c>
      <c r="S881">
        <f>Table_nydc_frldevdb01_flc_fx_carry_view[[#This Row],[num_rate]]-Table_nydc_frldevdb01_flc_fx_carry_view[[#This Row],[asset_rate]]</f>
        <v>7.0013259060495214E-2</v>
      </c>
      <c r="T8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1.1479930880207336</v>
      </c>
      <c r="U881" s="95">
        <f>Table_nydc_frldevdb01_flc_fx_carry_view[[#This Row],[atmf_cost_final]]/Table_nydc_frldevdb01_flc_fx_carry_view[[#This Row],[atmf_cost_orig]]</f>
        <v>1.1224305899796969</v>
      </c>
    </row>
    <row r="882" spans="1:21" x14ac:dyDescent="0.25">
      <c r="A882" t="s">
        <v>108</v>
      </c>
      <c r="B882" t="s">
        <v>101</v>
      </c>
      <c r="C882" t="s">
        <v>30</v>
      </c>
      <c r="D882" t="s">
        <v>30</v>
      </c>
      <c r="E882">
        <v>21.968089043507</v>
      </c>
      <c r="F882">
        <v>21.953975</v>
      </c>
      <c r="G882">
        <v>7.4067777865650705E-2</v>
      </c>
      <c r="H882">
        <v>7.3981533752097706E-2</v>
      </c>
      <c r="I882">
        <v>6.07500643687209E-2</v>
      </c>
      <c r="J882">
        <v>6.01776765802969E-2</v>
      </c>
      <c r="K882">
        <v>1.5114154397470899E-2</v>
      </c>
      <c r="L882">
        <v>1.2683123869070701E-3</v>
      </c>
      <c r="M882">
        <v>1.4769556581101401E-2</v>
      </c>
      <c r="N882">
        <v>9.6083439551828494E-4</v>
      </c>
      <c r="O882">
        <v>1.2119446222686974E-2</v>
      </c>
      <c r="P882">
        <v>9.6110306755772777E-3</v>
      </c>
      <c r="Q882">
        <v>21.961542899727352</v>
      </c>
      <c r="R882">
        <f>Table_nydc_frldevdb01_flc_fx_carry_view[[#This Row],[atmf]]/(Table_nydc_frldevdb01_flc_fx_carry_view[[#This Row],[atmf_cost_orig]]+1)</f>
        <v>21.634443857348231</v>
      </c>
      <c r="S882">
        <f>Table_nydc_frldevdb01_flc_fx_carry_view[[#This Row],[num_rate]]-Table_nydc_frldevdb01_flc_fx_carry_view[[#This Row],[asset_rate]]</f>
        <v>-2.508415547109696E-3</v>
      </c>
      <c r="T8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0.89228073070285785</v>
      </c>
      <c r="U882" s="95">
        <f>Table_nydc_frldevdb01_flc_fx_carry_view[[#This Row],[atmf_cost_final]]/Table_nydc_frldevdb01_flc_fx_carry_view[[#This Row],[atmf_cost_orig]]</f>
        <v>6.5055060403623383E-2</v>
      </c>
    </row>
    <row r="883" spans="1:21" x14ac:dyDescent="0.25">
      <c r="A883" t="s">
        <v>108</v>
      </c>
      <c r="B883" t="s">
        <v>101</v>
      </c>
      <c r="C883" t="s">
        <v>14</v>
      </c>
      <c r="D883" t="s">
        <v>30</v>
      </c>
      <c r="E883">
        <v>21.968089043507</v>
      </c>
      <c r="F883">
        <v>21.943427</v>
      </c>
      <c r="G883">
        <v>7.90307532051234E-2</v>
      </c>
      <c r="H883">
        <v>7.8934985723269596E-2</v>
      </c>
      <c r="I883">
        <v>7.3876074380158904E-2</v>
      </c>
      <c r="J883">
        <v>7.37234684733937E-2</v>
      </c>
      <c r="K883">
        <v>2.26920309577269E-2</v>
      </c>
      <c r="L883">
        <v>1.48927481611714E-2</v>
      </c>
      <c r="M883">
        <v>2.2090014316157001E-2</v>
      </c>
      <c r="N883">
        <v>1.4294076712937E-2</v>
      </c>
      <c r="O883">
        <v>1.2893652556191466E-2</v>
      </c>
      <c r="P883">
        <v>1.0583957873050633E-2</v>
      </c>
      <c r="Q883">
        <v>21.956645265843083</v>
      </c>
      <c r="R883">
        <f>Table_nydc_frldevdb01_flc_fx_carry_view[[#This Row],[atmf]]/(Table_nydc_frldevdb01_flc_fx_carry_view[[#This Row],[atmf_cost_orig]]+1)</f>
        <v>21.469172668399018</v>
      </c>
      <c r="S883">
        <f>Table_nydc_frldevdb01_flc_fx_carry_view[[#This Row],[num_rate]]-Table_nydc_frldevdb01_flc_fx_carry_view[[#This Row],[asset_rate]]</f>
        <v>-2.3096946831408331E-3</v>
      </c>
      <c r="T8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0.99444335404620154</v>
      </c>
      <c r="U883" s="95">
        <f>Table_nydc_frldevdb01_flc_fx_carry_view[[#This Row],[atmf_cost_final]]/Table_nydc_frldevdb01_flc_fx_carry_view[[#This Row],[atmf_cost_orig]]</f>
        <v>0.64708318013547306</v>
      </c>
    </row>
    <row r="884" spans="1:21" x14ac:dyDescent="0.25">
      <c r="A884" t="s">
        <v>108</v>
      </c>
      <c r="B884" t="s">
        <v>101</v>
      </c>
      <c r="C884" t="s">
        <v>8</v>
      </c>
      <c r="D884" t="s">
        <v>30</v>
      </c>
      <c r="E884">
        <v>21.968089043507</v>
      </c>
      <c r="F884">
        <v>21.933802336357701</v>
      </c>
      <c r="G884">
        <v>8.3133171440236603E-2</v>
      </c>
      <c r="H884">
        <v>8.3009158479719902E-2</v>
      </c>
      <c r="I884">
        <v>7.8977250490039203E-2</v>
      </c>
      <c r="J884">
        <v>7.8843433799281798E-2</v>
      </c>
      <c r="K884">
        <v>2.9443502096745001E-2</v>
      </c>
      <c r="L884">
        <v>2.2613710029130402E-2</v>
      </c>
      <c r="M884">
        <v>2.8598194289994199E-2</v>
      </c>
      <c r="N884">
        <v>2.1779197293385403E-2</v>
      </c>
      <c r="O884">
        <v>1.3500516024973045E-2</v>
      </c>
      <c r="P884">
        <v>1.1394476368531137E-2</v>
      </c>
      <c r="Q884">
        <v>21.952358836658924</v>
      </c>
      <c r="R884">
        <f>Table_nydc_frldevdb01_flc_fx_carry_view[[#This Row],[atmf]]/(Table_nydc_frldevdb01_flc_fx_carry_view[[#This Row],[atmf_cost_orig]]+1)</f>
        <v>21.323975151927858</v>
      </c>
      <c r="S884">
        <f>Table_nydc_frldevdb01_flc_fx_carry_view[[#This Row],[num_rate]]-Table_nydc_frldevdb01_flc_fx_carry_view[[#This Row],[asset_rate]]</f>
        <v>-2.1060396564419083E-3</v>
      </c>
      <c r="T8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0.98722941995851543</v>
      </c>
      <c r="U884" s="95">
        <f>Table_nydc_frldevdb01_flc_fx_carry_view[[#This Row],[atmf_cost_final]]/Table_nydc_frldevdb01_flc_fx_carry_view[[#This Row],[atmf_cost_orig]]</f>
        <v>0.7615584771729943</v>
      </c>
    </row>
    <row r="885" spans="1:21" x14ac:dyDescent="0.25">
      <c r="A885" t="s">
        <v>108</v>
      </c>
      <c r="B885" t="s">
        <v>101</v>
      </c>
      <c r="C885" t="s">
        <v>6</v>
      </c>
      <c r="D885" t="s">
        <v>30</v>
      </c>
      <c r="E885">
        <v>21.968089043507</v>
      </c>
      <c r="F885">
        <v>21.924205000000001</v>
      </c>
      <c r="G885">
        <v>8.6823480890068097E-2</v>
      </c>
      <c r="H885">
        <v>8.6669457010352599E-2</v>
      </c>
      <c r="I885">
        <v>8.3133171440236603E-2</v>
      </c>
      <c r="J885">
        <v>8.2974442013554306E-2</v>
      </c>
      <c r="K885">
        <v>3.5172438887130203E-2</v>
      </c>
      <c r="L885">
        <v>2.9443502096745001E-2</v>
      </c>
      <c r="M885">
        <v>3.4081865151679797E-2</v>
      </c>
      <c r="N885">
        <v>2.83639716069751E-2</v>
      </c>
      <c r="O885">
        <v>1.3967451884815407E-2</v>
      </c>
      <c r="P885">
        <v>1.1935510271465111E-2</v>
      </c>
      <c r="Q885">
        <v>21.948141066188747</v>
      </c>
      <c r="R885">
        <f>Table_nydc_frldevdb01_flc_fx_carry_view[[#This Row],[atmf]]/(Table_nydc_frldevdb01_flc_fx_carry_view[[#This Row],[atmf_cost_orig]]+1)</f>
        <v>21.201614435801119</v>
      </c>
      <c r="S885">
        <f>Table_nydc_frldevdb01_flc_fx_carry_view[[#This Row],[num_rate]]-Table_nydc_frldevdb01_flc_fx_carry_view[[#This Row],[asset_rate]]</f>
        <v>-2.0319416133502965E-3</v>
      </c>
      <c r="T8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0.9898739119405392</v>
      </c>
      <c r="U885" s="95">
        <f>Table_nydc_frldevdb01_flc_fx_carry_view[[#This Row],[atmf_cost_final]]/Table_nydc_frldevdb01_flc_fx_carry_view[[#This Row],[atmf_cost_orig]]</f>
        <v>0.83223061533582532</v>
      </c>
    </row>
    <row r="886" spans="1:21" x14ac:dyDescent="0.25">
      <c r="A886" t="s">
        <v>108</v>
      </c>
      <c r="B886" t="s">
        <v>101</v>
      </c>
      <c r="C886" t="s">
        <v>67</v>
      </c>
      <c r="D886" t="s">
        <v>30</v>
      </c>
      <c r="E886">
        <v>21.968089043507</v>
      </c>
      <c r="F886">
        <v>21.8849568988052</v>
      </c>
      <c r="G886">
        <v>8.8275862404324598E-2</v>
      </c>
      <c r="H886">
        <v>8.8079558440102707E-2</v>
      </c>
      <c r="I886">
        <v>8.8084879365887297E-2</v>
      </c>
      <c r="J886">
        <v>8.7879638095339593E-2</v>
      </c>
      <c r="K886">
        <v>5.0234735823212896E-2</v>
      </c>
      <c r="L886">
        <v>4.70415261743291E-2</v>
      </c>
      <c r="M886">
        <v>4.8171238759486999E-2</v>
      </c>
      <c r="N886">
        <v>4.4983904322671499E-2</v>
      </c>
      <c r="O886">
        <v>1.5371879024778212E-2</v>
      </c>
      <c r="P886">
        <v>1.3417079973250257E-2</v>
      </c>
      <c r="Q886">
        <v>21.930209822380576</v>
      </c>
      <c r="R886">
        <f>Table_nydc_frldevdb01_flc_fx_carry_view[[#This Row],[atmf]]/(Table_nydc_frldevdb01_flc_fx_carry_view[[#This Row],[atmf_cost_orig]]+1)</f>
        <v>20.879180891002214</v>
      </c>
      <c r="S886">
        <f>Table_nydc_frldevdb01_flc_fx_carry_view[[#This Row],[num_rate]]-Table_nydc_frldevdb01_flc_fx_carry_view[[#This Row],[asset_rate]]</f>
        <v>-1.9547990515279556E-3</v>
      </c>
      <c r="T8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0.99715278874316038</v>
      </c>
      <c r="U886" s="95">
        <f>Table_nydc_frldevdb01_flc_fx_carry_view[[#This Row],[atmf_cost_final]]/Table_nydc_frldevdb01_flc_fx_carry_view[[#This Row],[atmf_cost_orig]]</f>
        <v>0.93383324741285012</v>
      </c>
    </row>
    <row r="887" spans="1:21" x14ac:dyDescent="0.25">
      <c r="A887" t="s">
        <v>108</v>
      </c>
      <c r="B887" t="s">
        <v>102</v>
      </c>
      <c r="C887" t="s">
        <v>30</v>
      </c>
      <c r="D887" t="s">
        <v>30</v>
      </c>
      <c r="E887">
        <v>76.652744983851306</v>
      </c>
      <c r="F887">
        <v>77.919163667922405</v>
      </c>
      <c r="G887">
        <v>7.2761758138182503E-2</v>
      </c>
      <c r="H887">
        <v>7.6899748148661906E-2</v>
      </c>
      <c r="I887">
        <v>9.0591224106942106E-2</v>
      </c>
      <c r="J887">
        <v>0.104497504139778</v>
      </c>
      <c r="K887">
        <v>7.77614001400542E-3</v>
      </c>
      <c r="L887">
        <v>1.8918917826116499E-3</v>
      </c>
      <c r="M887">
        <v>1.54376376060711E-2</v>
      </c>
      <c r="N887">
        <v>1.6525428730520299E-2</v>
      </c>
      <c r="O887">
        <v>-9.0376101302498957E-3</v>
      </c>
      <c r="P887">
        <v>6.3381007043532958E-2</v>
      </c>
      <c r="Q887">
        <v>77.326725149388039</v>
      </c>
      <c r="R887">
        <f>Table_nydc_frldevdb01_flc_fx_carry_view[[#This Row],[atmf]]/(Table_nydc_frldevdb01_flc_fx_carry_view[[#This Row],[atmf_cost_orig]]+1)</f>
        <v>76.734563288021789</v>
      </c>
      <c r="S887">
        <f>Table_nydc_frldevdb01_flc_fx_carry_view[[#This Row],[num_rate]]-Table_nydc_frldevdb01_flc_fx_carry_view[[#This Row],[asset_rate]]</f>
        <v>7.2418617173782854E-2</v>
      </c>
      <c r="T8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1.9100099911358426</v>
      </c>
      <c r="U887" s="95">
        <f>Table_nydc_frldevdb01_flc_fx_carry_view[[#This Row],[atmf_cost_final]]/Table_nydc_frldevdb01_flc_fx_carry_view[[#This Row],[atmf_cost_orig]]</f>
        <v>1.0704635742985318</v>
      </c>
    </row>
    <row r="888" spans="1:21" x14ac:dyDescent="0.25">
      <c r="A888" t="s">
        <v>108</v>
      </c>
      <c r="B888" t="s">
        <v>102</v>
      </c>
      <c r="C888" t="s">
        <v>14</v>
      </c>
      <c r="D888" t="s">
        <v>30</v>
      </c>
      <c r="E888">
        <v>76.652744983851306</v>
      </c>
      <c r="F888">
        <v>79.074373750000007</v>
      </c>
      <c r="G888">
        <v>7.58531467175899E-2</v>
      </c>
      <c r="H888">
        <v>8.1171999399384603E-2</v>
      </c>
      <c r="I888">
        <v>7.26617271640351E-2</v>
      </c>
      <c r="J888">
        <v>8.1102037912666597E-2</v>
      </c>
      <c r="K888">
        <v>9.2137834107940599E-3</v>
      </c>
      <c r="L888">
        <v>7.83432211926882E-3</v>
      </c>
      <c r="M888">
        <v>2.2957941023903802E-2</v>
      </c>
      <c r="N888">
        <v>2.5164126790220599E-2</v>
      </c>
      <c r="O888">
        <v>-8.135354547548674E-3</v>
      </c>
      <c r="P888">
        <v>5.9223267421679923E-2</v>
      </c>
      <c r="Q888">
        <v>78.002297873837264</v>
      </c>
      <c r="R888">
        <f>Table_nydc_frldevdb01_flc_fx_carry_view[[#This Row],[atmf]]/(Table_nydc_frldevdb01_flc_fx_carry_view[[#This Row],[atmf_cost_orig]]+1)</f>
        <v>77.299731082641102</v>
      </c>
      <c r="S888">
        <f>Table_nydc_frldevdb01_flc_fx_carry_view[[#This Row],[num_rate]]-Table_nydc_frldevdb01_flc_fx_carry_view[[#This Row],[asset_rate]]</f>
        <v>6.7358621969228594E-2</v>
      </c>
      <c r="T8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1.260885181818775</v>
      </c>
      <c r="U888" s="95">
        <f>Table_nydc_frldevdb01_flc_fx_carry_view[[#This Row],[atmf_cost_final]]/Table_nydc_frldevdb01_flc_fx_carry_view[[#This Row],[atmf_cost_orig]]</f>
        <v>1.0960968478845605</v>
      </c>
    </row>
    <row r="889" spans="1:21" x14ac:dyDescent="0.25">
      <c r="A889" t="s">
        <v>108</v>
      </c>
      <c r="B889" t="s">
        <v>102</v>
      </c>
      <c r="C889" t="s">
        <v>8</v>
      </c>
      <c r="D889" t="s">
        <v>30</v>
      </c>
      <c r="E889">
        <v>76.652744983851306</v>
      </c>
      <c r="F889">
        <v>80.288673977876201</v>
      </c>
      <c r="G889">
        <v>7.8855964170246498E-2</v>
      </c>
      <c r="H889">
        <v>8.4691122238027994E-2</v>
      </c>
      <c r="I889">
        <v>7.5818294851612997E-2</v>
      </c>
      <c r="J889">
        <v>8.4232214682372797E-2</v>
      </c>
      <c r="K889">
        <v>9.9518520516767694E-3</v>
      </c>
      <c r="L889">
        <v>9.2048544550195292E-3</v>
      </c>
      <c r="M889">
        <v>2.9448675181782499E-2</v>
      </c>
      <c r="N889">
        <v>3.2542363206115497E-2</v>
      </c>
      <c r="O889">
        <v>-8.0882239820774526E-3</v>
      </c>
      <c r="P889">
        <v>5.7160221765217858E-2</v>
      </c>
      <c r="Q889">
        <v>78.753236063424154</v>
      </c>
      <c r="R889">
        <f>Table_nydc_frldevdb01_flc_fx_carry_view[[#This Row],[atmf]]/(Table_nydc_frldevdb01_flc_fx_carry_view[[#This Row],[atmf_cost_orig]]+1)</f>
        <v>77.99191539461512</v>
      </c>
      <c r="S889">
        <f>Table_nydc_frldevdb01_flc_fx_carry_view[[#This Row],[num_rate]]-Table_nydc_frldevdb01_flc_fx_carry_view[[#This Row],[asset_rate]]</f>
        <v>6.5248445747295311E-2</v>
      </c>
      <c r="T8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1.1969903299301978</v>
      </c>
      <c r="U889" s="95">
        <f>Table_nydc_frldevdb01_flc_fx_carry_view[[#This Row],[atmf_cost_final]]/Table_nydc_frldevdb01_flc_fx_carry_view[[#This Row],[atmf_cost_orig]]</f>
        <v>1.1050535552189054</v>
      </c>
    </row>
    <row r="890" spans="1:21" x14ac:dyDescent="0.25">
      <c r="A890" t="s">
        <v>108</v>
      </c>
      <c r="B890" t="s">
        <v>102</v>
      </c>
      <c r="C890" t="s">
        <v>6</v>
      </c>
      <c r="D890" t="s">
        <v>30</v>
      </c>
      <c r="E890">
        <v>76.652744983851306</v>
      </c>
      <c r="F890">
        <v>81.4900033243688</v>
      </c>
      <c r="G890">
        <v>8.2122072131634194E-2</v>
      </c>
      <c r="H890">
        <v>8.8150123382771894E-2</v>
      </c>
      <c r="I890">
        <v>7.8855964170246498E-2</v>
      </c>
      <c r="J890">
        <v>8.7177054130569198E-2</v>
      </c>
      <c r="K890">
        <v>1.06184618090761E-2</v>
      </c>
      <c r="L890">
        <v>9.9518520516767694E-3</v>
      </c>
      <c r="M890">
        <v>3.5452651376780699E-2</v>
      </c>
      <c r="N890">
        <v>3.8655371435601597E-2</v>
      </c>
      <c r="O890">
        <v>-8.2813719097305505E-3</v>
      </c>
      <c r="P890">
        <v>5.6010916430749846E-2</v>
      </c>
      <c r="Q890">
        <v>79.515305162431105</v>
      </c>
      <c r="R890">
        <f>Table_nydc_frldevdb01_flc_fx_carry_view[[#This Row],[atmf]]/(Table_nydc_frldevdb01_flc_fx_carry_view[[#This Row],[atmf_cost_orig]]+1)</f>
        <v>78.69988378127799</v>
      </c>
      <c r="S890">
        <f>Table_nydc_frldevdb01_flc_fx_carry_view[[#This Row],[num_rate]]-Table_nydc_frldevdb01_flc_fx_carry_view[[#This Row],[asset_rate]]</f>
        <v>6.4292288340480397E-2</v>
      </c>
      <c r="T8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1.155806566816743</v>
      </c>
      <c r="U890" s="95">
        <f>Table_nydc_frldevdb01_flc_fx_carry_view[[#This Row],[atmf_cost_final]]/Table_nydc_frldevdb01_flc_fx_carry_view[[#This Row],[atmf_cost_orig]]</f>
        <v>1.0903379559622579</v>
      </c>
    </row>
    <row r="891" spans="1:21" x14ac:dyDescent="0.25">
      <c r="A891" t="s">
        <v>108</v>
      </c>
      <c r="B891" t="s">
        <v>102</v>
      </c>
      <c r="C891" t="s">
        <v>67</v>
      </c>
      <c r="D891" t="s">
        <v>30</v>
      </c>
      <c r="E891">
        <v>76.652744983851306</v>
      </c>
      <c r="F891">
        <v>86.927050138154797</v>
      </c>
      <c r="G891">
        <v>9.5498692288114501E-2</v>
      </c>
      <c r="H891">
        <v>9.7607379828985499E-2</v>
      </c>
      <c r="I891">
        <v>9.3112832871533796E-2</v>
      </c>
      <c r="J891">
        <v>9.7573898075799706E-2</v>
      </c>
      <c r="K891">
        <v>1.21932281732306E-2</v>
      </c>
      <c r="L891">
        <v>1.21062840386997E-2</v>
      </c>
      <c r="M891">
        <v>5.5889701589500802E-2</v>
      </c>
      <c r="N891">
        <v>6.1344795168425295E-2</v>
      </c>
      <c r="O891">
        <v>-7.6892392225241246E-3</v>
      </c>
      <c r="P891">
        <v>5.9155744071506922E-2</v>
      </c>
      <c r="Q891">
        <v>83.287672567889018</v>
      </c>
      <c r="R891">
        <f>Table_nydc_frldevdb01_flc_fx_carry_view[[#This Row],[atmf]]/(Table_nydc_frldevdb01_flc_fx_carry_view[[#This Row],[atmf_cost_orig]]+1)</f>
        <v>82.325881204540352</v>
      </c>
      <c r="S891">
        <f>Table_nydc_frldevdb01_flc_fx_carry_view[[#This Row],[num_rate]]-Table_nydc_frldevdb01_flc_fx_carry_view[[#This Row],[asset_rate]]</f>
        <v>6.6844983294031046E-2</v>
      </c>
      <c r="T8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1.1268303201647354</v>
      </c>
      <c r="U891" s="95">
        <f>Table_nydc_frldevdb01_flc_fx_carry_view[[#This Row],[atmf_cost_final]]/Table_nydc_frldevdb01_flc_fx_carry_view[[#This Row],[atmf_cost_orig]]</f>
        <v>1.0976046288275274</v>
      </c>
    </row>
    <row r="892" spans="1:21" x14ac:dyDescent="0.25">
      <c r="A892" t="s">
        <v>108</v>
      </c>
      <c r="B892" t="s">
        <v>103</v>
      </c>
      <c r="C892" t="s">
        <v>30</v>
      </c>
      <c r="D892" t="s">
        <v>30</v>
      </c>
      <c r="E892">
        <v>6.1701010041390996</v>
      </c>
      <c r="F892">
        <v>6.0529256067618702</v>
      </c>
      <c r="G892">
        <v>0.14514983632408199</v>
      </c>
      <c r="H892">
        <v>0.150310529903597</v>
      </c>
      <c r="I892">
        <v>0.140114300344719</v>
      </c>
      <c r="J892">
        <v>0.181387160826981</v>
      </c>
      <c r="K892">
        <v>3.9296267136735098E-2</v>
      </c>
      <c r="L892">
        <v>2.9219042888124699E-3</v>
      </c>
      <c r="M892">
        <v>2.95426320422436E-2</v>
      </c>
      <c r="N892">
        <v>7.5668387621260198E-5</v>
      </c>
      <c r="O892">
        <v>7.0940141455345412E-2</v>
      </c>
      <c r="P892">
        <v>-7.3603183458069354E-3</v>
      </c>
      <c r="Q892">
        <v>6.1125451415713643</v>
      </c>
      <c r="R892">
        <f>Table_nydc_frldevdb01_flc_fx_carry_view[[#This Row],[atmf]]/(Table_nydc_frldevdb01_flc_fx_carry_view[[#This Row],[atmf_cost_orig]]+1)</f>
        <v>5.8792374578554707</v>
      </c>
      <c r="S892">
        <f>Table_nydc_frldevdb01_flc_fx_carry_view[[#This Row],[num_rate]]-Table_nydc_frldevdb01_flc_fx_carry_view[[#This Row],[asset_rate]]</f>
        <v>-7.8300459801152342E-2</v>
      </c>
      <c r="T8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0.29181283425280707</v>
      </c>
      <c r="U892" s="95">
        <f>Table_nydc_frldevdb01_flc_fx_carry_view[[#This Row],[atmf_cost_final]]/Table_nydc_frldevdb01_flc_fx_carry_view[[#This Row],[atmf_cost_orig]]</f>
        <v>2.561328574686929E-3</v>
      </c>
    </row>
    <row r="893" spans="1:21" x14ac:dyDescent="0.25">
      <c r="A893" t="s">
        <v>108</v>
      </c>
      <c r="B893" t="s">
        <v>103</v>
      </c>
      <c r="C893" t="s">
        <v>14</v>
      </c>
      <c r="D893" t="s">
        <v>30</v>
      </c>
      <c r="E893">
        <v>6.1701010041390996</v>
      </c>
      <c r="F893">
        <v>5.9474562023830204</v>
      </c>
      <c r="G893">
        <v>0.13554752163860201</v>
      </c>
      <c r="H893">
        <v>0.14424991268616999</v>
      </c>
      <c r="I893">
        <v>0.14514983632408199</v>
      </c>
      <c r="J893">
        <v>0.156443742854981</v>
      </c>
      <c r="K893">
        <v>5.8355734514522896E-2</v>
      </c>
      <c r="L893">
        <v>3.9296267136735098E-2</v>
      </c>
      <c r="M893">
        <v>3.9223570885796602E-2</v>
      </c>
      <c r="N893">
        <v>2.26879519016767E-2</v>
      </c>
      <c r="O893">
        <v>7.0559441293861991E-2</v>
      </c>
      <c r="P893">
        <v>-6.3002147263110731E-3</v>
      </c>
      <c r="Q893">
        <v>6.0634633758465046</v>
      </c>
      <c r="R893">
        <f>Table_nydc_frldevdb01_flc_fx_carry_view[[#This Row],[atmf]]/(Table_nydc_frldevdb01_flc_fx_carry_view[[#This Row],[atmf_cost_orig]]+1)</f>
        <v>5.7229804721554034</v>
      </c>
      <c r="S893">
        <f>Table_nydc_frldevdb01_flc_fx_carry_view[[#This Row],[num_rate]]-Table_nydc_frldevdb01_flc_fx_carry_view[[#This Row],[asset_rate]]</f>
        <v>-7.685965602017307E-2</v>
      </c>
      <c r="T8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0.86808348273383873</v>
      </c>
      <c r="U893" s="95">
        <f>Table_nydc_frldevdb01_flc_fx_carry_view[[#This Row],[atmf_cost_final]]/Table_nydc_frldevdb01_flc_fx_carry_view[[#This Row],[atmf_cost_orig]]</f>
        <v>0.57842647646067125</v>
      </c>
    </row>
    <row r="894" spans="1:21" x14ac:dyDescent="0.25">
      <c r="A894" t="s">
        <v>108</v>
      </c>
      <c r="B894" t="s">
        <v>103</v>
      </c>
      <c r="C894" t="s">
        <v>8</v>
      </c>
      <c r="D894" t="s">
        <v>30</v>
      </c>
      <c r="E894">
        <v>6.1701010041390996</v>
      </c>
      <c r="F894">
        <v>5.8347847454321196</v>
      </c>
      <c r="G894">
        <v>0.127773278067213</v>
      </c>
      <c r="H894">
        <v>0.139798882625917</v>
      </c>
      <c r="I894">
        <v>0.13568202348424499</v>
      </c>
      <c r="J894">
        <v>0.148960766701702</v>
      </c>
      <c r="K894">
        <v>7.5729753772214595E-2</v>
      </c>
      <c r="L894">
        <v>5.8165467929897803E-2</v>
      </c>
      <c r="M894">
        <v>4.5827678815326497E-2</v>
      </c>
      <c r="N894">
        <v>3.1442247553900099E-2</v>
      </c>
      <c r="O894">
        <v>7.0607057287289623E-2</v>
      </c>
      <c r="P894">
        <v>-6.3851279997119426E-3</v>
      </c>
      <c r="Q894">
        <v>6.0146348062468205</v>
      </c>
      <c r="R894">
        <f>Table_nydc_frldevdb01_flc_fx_carry_view[[#This Row],[atmf]]/(Table_nydc_frldevdb01_flc_fx_carry_view[[#This Row],[atmf_cost_orig]]+1)</f>
        <v>5.5791072120423708</v>
      </c>
      <c r="S894">
        <f>Table_nydc_frldevdb01_flc_fx_carry_view[[#This Row],[num_rate]]-Table_nydc_frldevdb01_flc_fx_carry_view[[#This Row],[asset_rate]]</f>
        <v>-7.6992185287001566E-2</v>
      </c>
      <c r="T8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0.89369117074739568</v>
      </c>
      <c r="U894" s="95">
        <f>Table_nydc_frldevdb01_flc_fx_carry_view[[#This Row],[atmf_cost_final]]/Table_nydc_frldevdb01_flc_fx_carry_view[[#This Row],[atmf_cost_orig]]</f>
        <v>0.6860973186227497</v>
      </c>
    </row>
    <row r="895" spans="1:21" x14ac:dyDescent="0.25">
      <c r="A895" t="s">
        <v>108</v>
      </c>
      <c r="B895" t="s">
        <v>103</v>
      </c>
      <c r="C895" t="s">
        <v>6</v>
      </c>
      <c r="D895" t="s">
        <v>30</v>
      </c>
      <c r="E895">
        <v>6.1701010041390996</v>
      </c>
      <c r="F895">
        <v>5.7258407444715704</v>
      </c>
      <c r="G895">
        <v>0.119790297943535</v>
      </c>
      <c r="H895">
        <v>0.135411593359438</v>
      </c>
      <c r="I895">
        <v>0.127773278067213</v>
      </c>
      <c r="J895">
        <v>0.14363015212389399</v>
      </c>
      <c r="K895">
        <v>9.1203499916916897E-2</v>
      </c>
      <c r="L895">
        <v>7.5729753772214595E-2</v>
      </c>
      <c r="M895">
        <v>5.0368439547414795E-2</v>
      </c>
      <c r="N895">
        <v>3.8316419390733096E-2</v>
      </c>
      <c r="O895">
        <v>7.0724006948818419E-2</v>
      </c>
      <c r="P895">
        <v>-6.7351045058482439E-3</v>
      </c>
      <c r="Q895">
        <v>5.9696101347046255</v>
      </c>
      <c r="R895">
        <f>Table_nydc_frldevdb01_flc_fx_carry_view[[#This Row],[atmf]]/(Table_nydc_frldevdb01_flc_fx_carry_view[[#This Row],[atmf_cost_orig]]+1)</f>
        <v>5.4512688394738262</v>
      </c>
      <c r="S895">
        <f>Table_nydc_frldevdb01_flc_fx_carry_view[[#This Row],[num_rate]]-Table_nydc_frldevdb01_flc_fx_carry_view[[#This Row],[asset_rate]]</f>
        <v>-7.7459111454666663E-2</v>
      </c>
      <c r="T8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0.91620617290488593</v>
      </c>
      <c r="U895" s="95">
        <f>Table_nydc_frldevdb01_flc_fx_carry_view[[#This Row],[atmf_cost_final]]/Table_nydc_frldevdb01_flc_fx_carry_view[[#This Row],[atmf_cost_orig]]</f>
        <v>0.76072278067426691</v>
      </c>
    </row>
    <row r="896" spans="1:21" x14ac:dyDescent="0.25">
      <c r="A896" t="s">
        <v>108</v>
      </c>
      <c r="B896" t="s">
        <v>103</v>
      </c>
      <c r="C896" t="s">
        <v>67</v>
      </c>
      <c r="D896" t="s">
        <v>30</v>
      </c>
      <c r="E896">
        <v>6.1701010041390996</v>
      </c>
      <c r="F896">
        <v>5.3280152086376802</v>
      </c>
      <c r="G896">
        <v>0.15887967032966999</v>
      </c>
      <c r="H896">
        <v>0.15887967032966999</v>
      </c>
      <c r="I896">
        <v>0.15522967032967</v>
      </c>
      <c r="J896">
        <v>0.15522967032967</v>
      </c>
      <c r="K896">
        <v>0.17090351064696899</v>
      </c>
      <c r="L896">
        <v>0.15353291472591502</v>
      </c>
      <c r="M896">
        <v>7.8277647716259696E-2</v>
      </c>
      <c r="N896">
        <v>6.4432604220946793E-2</v>
      </c>
      <c r="O896">
        <v>7.0967445661456519E-2</v>
      </c>
      <c r="P896">
        <v>-7.2575643889795094E-3</v>
      </c>
      <c r="Q896">
        <v>5.8719055249321173</v>
      </c>
      <c r="R896">
        <f>Table_nydc_frldevdb01_flc_fx_carry_view[[#This Row],[atmf]]/(Table_nydc_frldevdb01_flc_fx_carry_view[[#This Row],[atmf_cost_orig]]+1)</f>
        <v>4.9412275399774455</v>
      </c>
      <c r="S896">
        <f>Table_nydc_frldevdb01_flc_fx_carry_view[[#This Row],[num_rate]]-Table_nydc_frldevdb01_flc_fx_carry_view[[#This Row],[asset_rate]]</f>
        <v>-7.8225010050436028E-2</v>
      </c>
      <c r="T8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0.96193771033066189</v>
      </c>
      <c r="U896" s="95">
        <f>Table_nydc_frldevdb01_flc_fx_carry_view[[#This Row],[atmf_cost_final]]/Table_nydc_frldevdb01_flc_fx_carry_view[[#This Row],[atmf_cost_orig]]</f>
        <v>0.82312902981578695</v>
      </c>
    </row>
    <row r="897" spans="1:21" x14ac:dyDescent="0.25">
      <c r="A897" t="s">
        <v>108</v>
      </c>
      <c r="B897" t="s">
        <v>104</v>
      </c>
      <c r="C897" t="s">
        <v>30</v>
      </c>
      <c r="D897" t="s">
        <v>30</v>
      </c>
      <c r="E897">
        <v>3.5137999999999998</v>
      </c>
      <c r="F897">
        <v>3.5025244873419501</v>
      </c>
      <c r="G897">
        <v>6.5734954855486E-2</v>
      </c>
      <c r="H897">
        <v>6.56021330387727E-2</v>
      </c>
      <c r="I897">
        <v>0</v>
      </c>
      <c r="J897">
        <v>0</v>
      </c>
      <c r="K897">
        <v>1.4811275116812099E-2</v>
      </c>
      <c r="L897">
        <v>0</v>
      </c>
      <c r="M897">
        <v>1.30968671249658E-2</v>
      </c>
      <c r="N897">
        <v>0</v>
      </c>
      <c r="O897">
        <v>1.2119446222686974E-2</v>
      </c>
      <c r="P897">
        <v>-7.9491777603186303E-4</v>
      </c>
      <c r="Q897">
        <v>3.5085395555957724</v>
      </c>
      <c r="R897">
        <f>Table_nydc_frldevdb01_flc_fx_carry_view[[#This Row],[atmf]]/(Table_nydc_frldevdb01_flc_fx_carry_view[[#This Row],[atmf_cost_orig]]+1)</f>
        <v>3.4572454036716636</v>
      </c>
      <c r="S897">
        <f>Table_nydc_frldevdb01_flc_fx_carry_view[[#This Row],[num_rate]]-Table_nydc_frldevdb01_flc_fx_carry_view[[#This Row],[asset_rate]]</f>
        <v>-1.2914363998718837E-2</v>
      </c>
      <c r="T8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897" s="95">
        <f>Table_nydc_frldevdb01_flc_fx_carry_view[[#This Row],[atmf_cost_final]]/Table_nydc_frldevdb01_flc_fx_carry_view[[#This Row],[atmf_cost_orig]]</f>
        <v>0</v>
      </c>
    </row>
    <row r="898" spans="1:21" x14ac:dyDescent="0.25">
      <c r="A898" t="s">
        <v>108</v>
      </c>
      <c r="B898" t="s">
        <v>104</v>
      </c>
      <c r="C898" t="s">
        <v>14</v>
      </c>
      <c r="D898" t="s">
        <v>30</v>
      </c>
      <c r="E898">
        <v>3.5137999999999998</v>
      </c>
      <c r="F898">
        <v>3.4875242744289001</v>
      </c>
      <c r="G898">
        <v>6.6222245304257896E-2</v>
      </c>
      <c r="H898">
        <v>6.5924915699903996E-2</v>
      </c>
      <c r="I898">
        <v>6.5726607804889606E-2</v>
      </c>
      <c r="J898">
        <v>6.5534729599428201E-2</v>
      </c>
      <c r="K898">
        <v>2.25820990519583E-2</v>
      </c>
      <c r="L898">
        <v>1.4581789253928E-2</v>
      </c>
      <c r="M898">
        <v>1.8447723981826199E-2</v>
      </c>
      <c r="N898">
        <v>1.0820103183057098E-2</v>
      </c>
      <c r="O898">
        <v>1.2893652556191466E-2</v>
      </c>
      <c r="P898">
        <v>-2.10735777855475E-3</v>
      </c>
      <c r="Q898">
        <v>3.5020028677809849</v>
      </c>
      <c r="R898">
        <f>Table_nydc_frldevdb01_flc_fx_carry_view[[#This Row],[atmf]]/(Table_nydc_frldevdb01_flc_fx_carry_view[[#This Row],[atmf_cost_orig]]+1)</f>
        <v>3.4243527598978991</v>
      </c>
      <c r="S898">
        <f>Table_nydc_frldevdb01_flc_fx_carry_view[[#This Row],[num_rate]]-Table_nydc_frldevdb01_flc_fx_carry_view[[#This Row],[asset_rate]]</f>
        <v>-1.5001010334746216E-2</v>
      </c>
      <c r="T8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0.90985602589527725</v>
      </c>
      <c r="U898" s="95">
        <f>Table_nydc_frldevdb01_flc_fx_carry_view[[#This Row],[atmf_cost_final]]/Table_nydc_frldevdb01_flc_fx_carry_view[[#This Row],[atmf_cost_orig]]</f>
        <v>0.58652781197921966</v>
      </c>
    </row>
    <row r="899" spans="1:21" x14ac:dyDescent="0.25">
      <c r="A899" t="s">
        <v>108</v>
      </c>
      <c r="B899" t="s">
        <v>104</v>
      </c>
      <c r="C899" t="s">
        <v>8</v>
      </c>
      <c r="D899" t="s">
        <v>30</v>
      </c>
      <c r="E899">
        <v>3.5137999999999998</v>
      </c>
      <c r="F899">
        <v>3.47250740225161</v>
      </c>
      <c r="G899">
        <v>6.6801358374984798E-2</v>
      </c>
      <c r="H899">
        <v>6.6273557931588706E-2</v>
      </c>
      <c r="I899">
        <v>6.6207623493788906E-2</v>
      </c>
      <c r="J899">
        <v>6.5867036845959404E-2</v>
      </c>
      <c r="K899">
        <v>2.9350480641570299E-2</v>
      </c>
      <c r="L899">
        <v>2.24199877542238E-2</v>
      </c>
      <c r="M899">
        <v>2.2671313073891201E-2</v>
      </c>
      <c r="N899">
        <v>1.6193924203439101E-2</v>
      </c>
      <c r="O899">
        <v>1.3477290743069855E-2</v>
      </c>
      <c r="P899">
        <v>-2.3387127888240392E-3</v>
      </c>
      <c r="Q899">
        <v>3.495856815716393</v>
      </c>
      <c r="R899">
        <f>Table_nydc_frldevdb01_flc_fx_carry_view[[#This Row],[atmf]]/(Table_nydc_frldevdb01_flc_fx_carry_view[[#This Row],[atmf_cost_orig]]+1)</f>
        <v>3.3955263610691606</v>
      </c>
      <c r="S899">
        <f>Table_nydc_frldevdb01_flc_fx_carry_view[[#This Row],[num_rate]]-Table_nydc_frldevdb01_flc_fx_carry_view[[#This Row],[asset_rate]]</f>
        <v>-1.5816003531893896E-2</v>
      </c>
      <c r="T8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0.93216160362752443</v>
      </c>
      <c r="U899" s="95">
        <f>Table_nydc_frldevdb01_flc_fx_carry_view[[#This Row],[atmf_cost_final]]/Table_nydc_frldevdb01_flc_fx_carry_view[[#This Row],[atmf_cost_orig]]</f>
        <v>0.71429141094118598</v>
      </c>
    </row>
    <row r="900" spans="1:21" x14ac:dyDescent="0.25">
      <c r="A900" t="s">
        <v>108</v>
      </c>
      <c r="B900" t="s">
        <v>104</v>
      </c>
      <c r="C900" t="s">
        <v>6</v>
      </c>
      <c r="D900" t="s">
        <v>30</v>
      </c>
      <c r="E900">
        <v>3.5137999999999998</v>
      </c>
      <c r="F900">
        <v>3.4561654810154199</v>
      </c>
      <c r="G900">
        <v>6.7450842931194202E-2</v>
      </c>
      <c r="H900">
        <v>6.6616374680872101E-2</v>
      </c>
      <c r="I900">
        <v>6.6801358374984798E-2</v>
      </c>
      <c r="J900">
        <v>6.6205861990628903E-2</v>
      </c>
      <c r="K900">
        <v>3.5769838183257699E-2</v>
      </c>
      <c r="L900">
        <v>2.9350480641570299E-2</v>
      </c>
      <c r="M900">
        <v>2.6199553171934502E-2</v>
      </c>
      <c r="N900">
        <v>2.03421116348033E-2</v>
      </c>
      <c r="O900">
        <v>1.3967451884815407E-2</v>
      </c>
      <c r="P900">
        <v>-2.5995183117508702E-3</v>
      </c>
      <c r="Q900">
        <v>3.4895615798996222</v>
      </c>
      <c r="R900">
        <f>Table_nydc_frldevdb01_flc_fx_carry_view[[#This Row],[atmf]]/(Table_nydc_frldevdb01_flc_fx_carry_view[[#This Row],[atmf_cost_orig]]+1)</f>
        <v>3.3679272908788302</v>
      </c>
      <c r="S900">
        <f>Table_nydc_frldevdb01_flc_fx_carry_view[[#This Row],[num_rate]]-Table_nydc_frldevdb01_flc_fx_carry_view[[#This Row],[asset_rate]]</f>
        <v>-1.6566970196566277E-2</v>
      </c>
      <c r="T9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0.94128534271535691</v>
      </c>
      <c r="U900" s="95">
        <f>Table_nydc_frldevdb01_flc_fx_carry_view[[#This Row],[atmf_cost_final]]/Table_nydc_frldevdb01_flc_fx_carry_view[[#This Row],[atmf_cost_orig]]</f>
        <v>0.77642971623631296</v>
      </c>
    </row>
    <row r="901" spans="1:21" x14ac:dyDescent="0.25">
      <c r="A901" t="s">
        <v>108</v>
      </c>
      <c r="B901" t="s">
        <v>104</v>
      </c>
      <c r="C901" t="s">
        <v>67</v>
      </c>
      <c r="D901" t="s">
        <v>30</v>
      </c>
      <c r="E901">
        <v>3.5137999999999998</v>
      </c>
      <c r="F901">
        <v>3.3880870000000001</v>
      </c>
      <c r="G901">
        <v>7.2578455215606102E-2</v>
      </c>
      <c r="H901">
        <v>7.0544493467064595E-2</v>
      </c>
      <c r="I901">
        <v>7.1638549086739195E-2</v>
      </c>
      <c r="J901">
        <v>6.9762124043694904E-2</v>
      </c>
      <c r="K901">
        <v>6.0946639451693201E-2</v>
      </c>
      <c r="L901">
        <v>5.4889802609219704E-2</v>
      </c>
      <c r="M901">
        <v>3.8586547122504401E-2</v>
      </c>
      <c r="N901">
        <v>3.3311505245563498E-2</v>
      </c>
      <c r="O901">
        <v>1.5371879024778212E-2</v>
      </c>
      <c r="P901">
        <v>-2.9971866733833896E-3</v>
      </c>
      <c r="Q901">
        <v>3.4655776359129864</v>
      </c>
      <c r="R901">
        <f>Table_nydc_frldevdb01_flc_fx_carry_view[[#This Row],[atmf]]/(Table_nydc_frldevdb01_flc_fx_carry_view[[#This Row],[atmf_cost_orig]]+1)</f>
        <v>3.2622095957115889</v>
      </c>
      <c r="S901">
        <f>Table_nydc_frldevdb01_flc_fx_carry_view[[#This Row],[num_rate]]-Table_nydc_frldevdb01_flc_fx_carry_view[[#This Row],[asset_rate]]</f>
        <v>-1.8369065698161602E-2</v>
      </c>
      <c r="T9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0.96503614770355661</v>
      </c>
      <c r="U901" s="95">
        <f>Table_nydc_frldevdb01_flc_fx_carry_view[[#This Row],[atmf_cost_final]]/Table_nydc_frldevdb01_flc_fx_carry_view[[#This Row],[atmf_cost_orig]]</f>
        <v>0.86329323895725307</v>
      </c>
    </row>
    <row r="902" spans="1:21" x14ac:dyDescent="0.25">
      <c r="A902" t="s">
        <v>108</v>
      </c>
      <c r="B902" t="s">
        <v>105</v>
      </c>
      <c r="C902" t="s">
        <v>30</v>
      </c>
      <c r="D902" t="s">
        <v>30</v>
      </c>
      <c r="E902">
        <v>35.8682890885174</v>
      </c>
      <c r="F902">
        <v>35.285656043529002</v>
      </c>
      <c r="G902">
        <v>0.20157907541556599</v>
      </c>
      <c r="H902">
        <v>0.20484655407588401</v>
      </c>
      <c r="I902">
        <v>0.234168817294684</v>
      </c>
      <c r="J902">
        <v>0.26087413159589001</v>
      </c>
      <c r="K902">
        <v>4.8717104850120797E-2</v>
      </c>
      <c r="L902">
        <v>4.8850354698662408E-3</v>
      </c>
      <c r="M902">
        <v>4.0380479913432694E-2</v>
      </c>
      <c r="N902">
        <v>7.6005844280830606E-4</v>
      </c>
      <c r="O902">
        <v>5.8854708653959441E-2</v>
      </c>
      <c r="P902">
        <v>-7.3603183458069354E-3</v>
      </c>
      <c r="Q902">
        <v>35.582292268559598</v>
      </c>
      <c r="R902">
        <f>Table_nydc_frldevdb01_flc_fx_carry_view[[#This Row],[atmf]]/(Table_nydc_frldevdb01_flc_fx_carry_view[[#This Row],[atmf_cost_orig]]+1)</f>
        <v>33.916107351865186</v>
      </c>
      <c r="S902">
        <f>Table_nydc_frldevdb01_flc_fx_carry_view[[#This Row],[num_rate]]-Table_nydc_frldevdb01_flc_fx_carry_view[[#This Row],[asset_rate]]</f>
        <v>-6.6215026999766377E-2</v>
      </c>
      <c r="T9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0.49480180029505655</v>
      </c>
      <c r="U902" s="95">
        <f>Table_nydc_frldevdb01_flc_fx_carry_view[[#This Row],[atmf_cost_final]]/Table_nydc_frldevdb01_flc_fx_carry_view[[#This Row],[atmf_cost_orig]]</f>
        <v>1.8822422230684539E-2</v>
      </c>
    </row>
    <row r="903" spans="1:21" x14ac:dyDescent="0.25">
      <c r="A903" t="s">
        <v>108</v>
      </c>
      <c r="B903" t="s">
        <v>105</v>
      </c>
      <c r="C903" t="s">
        <v>14</v>
      </c>
      <c r="D903" t="s">
        <v>30</v>
      </c>
      <c r="E903">
        <v>35.8682890885174</v>
      </c>
      <c r="F903">
        <v>34.748411101181297</v>
      </c>
      <c r="G903">
        <v>0.18890702625362099</v>
      </c>
      <c r="H903">
        <v>0.19467411042704599</v>
      </c>
      <c r="I903">
        <v>0.20157907541556599</v>
      </c>
      <c r="J903">
        <v>0.20793485943599399</v>
      </c>
      <c r="K903">
        <v>6.9578809186096102E-2</v>
      </c>
      <c r="L903">
        <v>4.8717104850120797E-2</v>
      </c>
      <c r="M903">
        <v>5.3201984503569999E-2</v>
      </c>
      <c r="N903">
        <v>3.3618938328549099E-2</v>
      </c>
      <c r="O903">
        <v>5.9499338956847871E-2</v>
      </c>
      <c r="P903">
        <v>-6.3002147263110731E-3</v>
      </c>
      <c r="Q903">
        <v>35.32695444062297</v>
      </c>
      <c r="R903">
        <f>Table_nydc_frldevdb01_flc_fx_carry_view[[#This Row],[atmf]]/(Table_nydc_frldevdb01_flc_fx_carry_view[[#This Row],[atmf_cost_orig]]+1)</f>
        <v>32.993112064406205</v>
      </c>
      <c r="S903">
        <f>Table_nydc_frldevdb01_flc_fx_carry_view[[#This Row],[num_rate]]-Table_nydc_frldevdb01_flc_fx_carry_view[[#This Row],[asset_rate]]</f>
        <v>-6.5799553683158943E-2</v>
      </c>
      <c r="T9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0.92192270566841206</v>
      </c>
      <c r="U903" s="95">
        <f>Table_nydc_frldevdb01_flc_fx_carry_view[[#This Row],[atmf_cost_final]]/Table_nydc_frldevdb01_flc_fx_carry_view[[#This Row],[atmf_cost_orig]]</f>
        <v>0.63191135898874551</v>
      </c>
    </row>
    <row r="904" spans="1:21" x14ac:dyDescent="0.25">
      <c r="A904" t="s">
        <v>108</v>
      </c>
      <c r="B904" t="s">
        <v>105</v>
      </c>
      <c r="C904" t="s">
        <v>8</v>
      </c>
      <c r="D904" t="s">
        <v>30</v>
      </c>
      <c r="E904">
        <v>35.8682890885174</v>
      </c>
      <c r="F904">
        <v>34.1562858542597</v>
      </c>
      <c r="G904">
        <v>0.18344939674566699</v>
      </c>
      <c r="H904">
        <v>0.192879555659484</v>
      </c>
      <c r="I904">
        <v>0.189045305105256</v>
      </c>
      <c r="J904">
        <v>0.198363504351972</v>
      </c>
      <c r="K904">
        <v>8.8936074237828594E-2</v>
      </c>
      <c r="L904">
        <v>6.9373176749826806E-2</v>
      </c>
      <c r="M904">
        <v>6.3658286190736602E-2</v>
      </c>
      <c r="N904">
        <v>4.5655228673605906E-2</v>
      </c>
      <c r="O904">
        <v>6.0458293590036523E-2</v>
      </c>
      <c r="P904">
        <v>-6.3851279997119426E-3</v>
      </c>
      <c r="Q904">
        <v>35.042071921009942</v>
      </c>
      <c r="R904">
        <f>Table_nydc_frldevdb01_flc_fx_carry_view[[#This Row],[atmf]]/(Table_nydc_frldevdb01_flc_fx_carry_view[[#This Row],[atmf_cost_orig]]+1)</f>
        <v>32.112085523803977</v>
      </c>
      <c r="S904">
        <f>Table_nydc_frldevdb01_flc_fx_carry_view[[#This Row],[num_rate]]-Table_nydc_frldevdb01_flc_fx_carry_view[[#This Row],[asset_rate]]</f>
        <v>-6.6843421589748458E-2</v>
      </c>
      <c r="T9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0.93829207017777261</v>
      </c>
      <c r="U904" s="95">
        <f>Table_nydc_frldevdb01_flc_fx_carry_view[[#This Row],[atmf_cost_final]]/Table_nydc_frldevdb01_flc_fx_carry_view[[#This Row],[atmf_cost_orig]]</f>
        <v>0.71719223695107182</v>
      </c>
    </row>
    <row r="905" spans="1:21" x14ac:dyDescent="0.25">
      <c r="A905" t="s">
        <v>108</v>
      </c>
      <c r="B905" t="s">
        <v>105</v>
      </c>
      <c r="C905" t="s">
        <v>6</v>
      </c>
      <c r="D905" t="s">
        <v>30</v>
      </c>
      <c r="E905">
        <v>35.8682890885174</v>
      </c>
      <c r="F905">
        <v>33.569980969554202</v>
      </c>
      <c r="G905">
        <v>0.177933584803492</v>
      </c>
      <c r="H905">
        <v>0.19147125222568501</v>
      </c>
      <c r="I905">
        <v>0.18344939674566699</v>
      </c>
      <c r="J905">
        <v>0.19698952729493299</v>
      </c>
      <c r="K905">
        <v>0.105958784617204</v>
      </c>
      <c r="L905">
        <v>8.8936074237828594E-2</v>
      </c>
      <c r="M905">
        <v>7.1800133517845796E-2</v>
      </c>
      <c r="N905">
        <v>5.6579469263803597E-2</v>
      </c>
      <c r="O905">
        <v>6.1361705810741629E-2</v>
      </c>
      <c r="P905">
        <v>-6.7351045058482439E-3</v>
      </c>
      <c r="Q905">
        <v>34.757241453541887</v>
      </c>
      <c r="R905">
        <f>Table_nydc_frldevdb01_flc_fx_carry_view[[#This Row],[atmf]]/(Table_nydc_frldevdb01_flc_fx_carry_view[[#This Row],[atmf_cost_orig]]+1)</f>
        <v>31.321120346730442</v>
      </c>
      <c r="S905">
        <f>Table_nydc_frldevdb01_flc_fx_carry_view[[#This Row],[num_rate]]-Table_nydc_frldevdb01_flc_fx_carry_view[[#This Row],[asset_rate]]</f>
        <v>-6.8096810316589873E-2</v>
      </c>
      <c r="T9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0.94724481010413608</v>
      </c>
      <c r="U905" s="95">
        <f>Table_nydc_frldevdb01_flc_fx_carry_view[[#This Row],[atmf_cost_final]]/Table_nydc_frldevdb01_flc_fx_carry_view[[#This Row],[atmf_cost_orig]]</f>
        <v>0.78801342687950393</v>
      </c>
    </row>
    <row r="906" spans="1:21" x14ac:dyDescent="0.25">
      <c r="A906" t="s">
        <v>108</v>
      </c>
      <c r="B906" t="s">
        <v>105</v>
      </c>
      <c r="C906" t="s">
        <v>67</v>
      </c>
      <c r="D906" t="s">
        <v>30</v>
      </c>
      <c r="E906">
        <v>35.8682890885174</v>
      </c>
      <c r="F906">
        <v>31.042615310450699</v>
      </c>
      <c r="G906">
        <v>0.18291092997990299</v>
      </c>
      <c r="H906">
        <v>0.20491027441057499</v>
      </c>
      <c r="I906">
        <v>0.182294424633035</v>
      </c>
      <c r="J906">
        <v>0.20636880370999999</v>
      </c>
      <c r="K906">
        <v>0.18018895867042201</v>
      </c>
      <c r="L906">
        <v>0.16273595576990701</v>
      </c>
      <c r="M906">
        <v>0.10107874234508299</v>
      </c>
      <c r="N906">
        <v>8.7617308419287304E-2</v>
      </c>
      <c r="O906">
        <v>6.9421621971629599E-2</v>
      </c>
      <c r="P906">
        <v>-7.2575643889795094E-3</v>
      </c>
      <c r="Q906">
        <v>33.709370937508055</v>
      </c>
      <c r="R906">
        <f>Table_nydc_frldevdb01_flc_fx_carry_view[[#This Row],[atmf]]/(Table_nydc_frldevdb01_flc_fx_carry_view[[#This Row],[atmf_cost_orig]]+1)</f>
        <v>28.192911293824441</v>
      </c>
      <c r="S906">
        <f>Table_nydc_frldevdb01_flc_fx_carry_view[[#This Row],[num_rate]]-Table_nydc_frldevdb01_flc_fx_carry_view[[#This Row],[asset_rate]]</f>
        <v>-7.6679186360609108E-2</v>
      </c>
      <c r="T9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0.9495442035159648</v>
      </c>
      <c r="U906" s="95">
        <f>Table_nydc_frldevdb01_flc_fx_carry_view[[#This Row],[atmf_cost_final]]/Table_nydc_frldevdb01_flc_fx_carry_view[[#This Row],[atmf_cost_orig]]</f>
        <v>0.8668223049329371</v>
      </c>
    </row>
    <row r="907" spans="1:21" x14ac:dyDescent="0.25">
      <c r="A907" t="s">
        <v>108</v>
      </c>
      <c r="B907" t="s">
        <v>106</v>
      </c>
      <c r="C907" t="s">
        <v>30</v>
      </c>
      <c r="D907" t="s">
        <v>30</v>
      </c>
      <c r="E907">
        <v>7.8270724444655801</v>
      </c>
      <c r="F907">
        <v>7.9067948755949198</v>
      </c>
      <c r="G907">
        <v>7.0763221050869005E-2</v>
      </c>
      <c r="H907">
        <v>7.1324283476452796E-2</v>
      </c>
      <c r="I907">
        <v>9.9162844945983403E-2</v>
      </c>
      <c r="J907">
        <v>9.9199839478777294E-2</v>
      </c>
      <c r="K907">
        <v>9.6520384757808105E-3</v>
      </c>
      <c r="L907">
        <v>5.0728017875682303E-3</v>
      </c>
      <c r="M907">
        <v>1.4318486386394E-2</v>
      </c>
      <c r="N907">
        <v>1.1732520479119201E-2</v>
      </c>
      <c r="O907">
        <v>-9.0376101302498957E-3</v>
      </c>
      <c r="P907">
        <v>3.2373573972018004E-2</v>
      </c>
      <c r="Q907">
        <v>7.8700696057268962</v>
      </c>
      <c r="R907">
        <f>Table_nydc_frldevdb01_flc_fx_carry_view[[#This Row],[atmf]]/(Table_nydc_frldevdb01_flc_fx_carry_view[[#This Row],[atmf_cost_orig]]+1)</f>
        <v>7.7951797011643027</v>
      </c>
      <c r="S907">
        <f>Table_nydc_frldevdb01_flc_fx_carry_view[[#This Row],[num_rate]]-Table_nydc_frldevdb01_flc_fx_carry_view[[#This Row],[asset_rate]]</f>
        <v>4.1411184102267899E-2</v>
      </c>
      <c r="T9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1.4271494762438819</v>
      </c>
      <c r="U907" s="95">
        <f>Table_nydc_frldevdb01_flc_fx_carry_view[[#This Row],[atmf_cost_final]]/Table_nydc_frldevdb01_flc_fx_carry_view[[#This Row],[atmf_cost_orig]]</f>
        <v>0.81939669896029732</v>
      </c>
    </row>
    <row r="908" spans="1:21" x14ac:dyDescent="0.25">
      <c r="A908" t="s">
        <v>108</v>
      </c>
      <c r="B908" t="s">
        <v>106</v>
      </c>
      <c r="C908" t="s">
        <v>14</v>
      </c>
      <c r="D908" t="s">
        <v>30</v>
      </c>
      <c r="E908">
        <v>7.8270724444655801</v>
      </c>
      <c r="F908">
        <v>7.9925945289176701</v>
      </c>
      <c r="G908">
        <v>7.2799256569881898E-2</v>
      </c>
      <c r="H908">
        <v>7.3742645887164199E-2</v>
      </c>
      <c r="I908">
        <v>7.0757917707867601E-2</v>
      </c>
      <c r="J908">
        <v>7.2455206193701202E-2</v>
      </c>
      <c r="K908">
        <v>1.16459147429398E-2</v>
      </c>
      <c r="L908">
        <v>9.6875423538629098E-3</v>
      </c>
      <c r="M908">
        <v>2.0859021484771402E-2</v>
      </c>
      <c r="N908">
        <v>2.0847540952678399E-2</v>
      </c>
      <c r="O908">
        <v>-8.135354547548674E-3</v>
      </c>
      <c r="P908">
        <v>3.4153832147631284E-2</v>
      </c>
      <c r="Q908">
        <v>7.9196301311634363</v>
      </c>
      <c r="R908">
        <f>Table_nydc_frldevdb01_flc_fx_carry_view[[#This Row],[atmf]]/(Table_nydc_frldevdb01_flc_fx_carry_view[[#This Row],[atmf_cost_orig]]+1)</f>
        <v>7.8292833395280903</v>
      </c>
      <c r="S908">
        <f>Table_nydc_frldevdb01_flc_fx_carry_view[[#This Row],[num_rate]]-Table_nydc_frldevdb01_flc_fx_carry_view[[#This Row],[asset_rate]]</f>
        <v>4.2289186695179962E-2</v>
      </c>
      <c r="T9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1.2113176273258761</v>
      </c>
      <c r="U908" s="95">
        <f>Table_nydc_frldevdb01_flc_fx_carry_view[[#This Row],[atmf_cost_final]]/Table_nydc_frldevdb01_flc_fx_carry_view[[#This Row],[atmf_cost_orig]]</f>
        <v>0.99944961310378899</v>
      </c>
    </row>
    <row r="909" spans="1:21" x14ac:dyDescent="0.25">
      <c r="A909" t="s">
        <v>108</v>
      </c>
      <c r="B909" t="s">
        <v>106</v>
      </c>
      <c r="C909" t="s">
        <v>8</v>
      </c>
      <c r="D909" t="s">
        <v>30</v>
      </c>
      <c r="E909">
        <v>7.8270724444655801</v>
      </c>
      <c r="F909">
        <v>8.0807599091115794</v>
      </c>
      <c r="G909">
        <v>7.4377483869699806E-2</v>
      </c>
      <c r="H909">
        <v>7.5636638823833702E-2</v>
      </c>
      <c r="I909">
        <v>7.2774770383454798E-2</v>
      </c>
      <c r="J909">
        <v>7.4700759975734596E-2</v>
      </c>
      <c r="K909">
        <v>1.2718445179038201E-2</v>
      </c>
      <c r="L909">
        <v>1.16289985550521E-2</v>
      </c>
      <c r="M909">
        <v>2.63014572751081E-2</v>
      </c>
      <c r="N909">
        <v>2.72569603646775E-2</v>
      </c>
      <c r="O909">
        <v>-8.0882239820774526E-3</v>
      </c>
      <c r="P909">
        <v>3.5168319540584525E-2</v>
      </c>
      <c r="Q909">
        <v>7.9724697559805451</v>
      </c>
      <c r="R909">
        <f>Table_nydc_frldevdb01_flc_fx_carry_view[[#This Row],[atmf]]/(Table_nydc_frldevdb01_flc_fx_carry_view[[#This Row],[atmf_cost_orig]]+1)</f>
        <v>7.8736708905846058</v>
      </c>
      <c r="S909">
        <f>Table_nydc_frldevdb01_flc_fx_carry_view[[#This Row],[num_rate]]-Table_nydc_frldevdb01_flc_fx_carry_view[[#This Row],[asset_rate]]</f>
        <v>4.3256543522661978E-2</v>
      </c>
      <c r="T9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1.1505520056296781</v>
      </c>
      <c r="U909" s="95">
        <f>Table_nydc_frldevdb01_flc_fx_carry_view[[#This Row],[atmf_cost_final]]/Table_nydc_frldevdb01_flc_fx_carry_view[[#This Row],[atmf_cost_orig]]</f>
        <v>1.0363289029795963</v>
      </c>
    </row>
    <row r="910" spans="1:21" x14ac:dyDescent="0.25">
      <c r="A910" t="s">
        <v>108</v>
      </c>
      <c r="B910" t="s">
        <v>106</v>
      </c>
      <c r="C910" t="s">
        <v>6</v>
      </c>
      <c r="D910" t="s">
        <v>30</v>
      </c>
      <c r="E910">
        <v>7.8270724444655801</v>
      </c>
      <c r="F910">
        <v>8.1760258453786605</v>
      </c>
      <c r="G910">
        <v>7.5981893926033994E-2</v>
      </c>
      <c r="H910">
        <v>7.7544476012034805E-2</v>
      </c>
      <c r="I910">
        <v>7.4377483869699806E-2</v>
      </c>
      <c r="J910">
        <v>7.6668492282157705E-2</v>
      </c>
      <c r="K910">
        <v>1.3356246211331999E-2</v>
      </c>
      <c r="L910">
        <v>1.2718445179038201E-2</v>
      </c>
      <c r="M910">
        <v>3.14035302677289E-2</v>
      </c>
      <c r="N910">
        <v>3.3164655764689396E-2</v>
      </c>
      <c r="O910">
        <v>-8.270360359097572E-3</v>
      </c>
      <c r="P910">
        <v>3.5857771391196502E-2</v>
      </c>
      <c r="Q910">
        <v>8.0310865452156452</v>
      </c>
      <c r="R910">
        <f>Table_nydc_frldevdb01_flc_fx_carry_view[[#This Row],[atmf]]/(Table_nydc_frldevdb01_flc_fx_carry_view[[#This Row],[atmf_cost_orig]]+1)</f>
        <v>7.9270873188269482</v>
      </c>
      <c r="S910">
        <f>Table_nydc_frldevdb01_flc_fx_carry_view[[#This Row],[num_rate]]-Table_nydc_frldevdb01_flc_fx_carry_view[[#This Row],[asset_rate]]</f>
        <v>4.4128131750294078E-2</v>
      </c>
      <c r="T9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1.1329245177145637</v>
      </c>
      <c r="U910" s="95">
        <f>Table_nydc_frldevdb01_flc_fx_carry_view[[#This Row],[atmf_cost_final]]/Table_nydc_frldevdb01_flc_fx_carry_view[[#This Row],[atmf_cost_orig]]</f>
        <v>1.0560804941975035</v>
      </c>
    </row>
    <row r="911" spans="1:21" x14ac:dyDescent="0.25">
      <c r="A911" t="s">
        <v>108</v>
      </c>
      <c r="B911" t="s">
        <v>106</v>
      </c>
      <c r="C911" t="s">
        <v>67</v>
      </c>
      <c r="D911" t="s">
        <v>30</v>
      </c>
      <c r="E911">
        <v>7.8270724444655801</v>
      </c>
      <c r="F911">
        <v>8.54550853055974</v>
      </c>
      <c r="G911">
        <v>8.6944555672694102E-2</v>
      </c>
      <c r="H911">
        <v>8.7878032168892103E-2</v>
      </c>
      <c r="I911">
        <v>8.5010027113243805E-2</v>
      </c>
      <c r="J911">
        <v>8.6939559898831398E-2</v>
      </c>
      <c r="K911">
        <v>1.67283675168651E-2</v>
      </c>
      <c r="L911">
        <v>1.61722405903061E-2</v>
      </c>
      <c r="M911">
        <v>5.0429439782740303E-2</v>
      </c>
      <c r="N911">
        <v>5.2692299569748594E-2</v>
      </c>
      <c r="O911">
        <v>-7.6866912929716867E-3</v>
      </c>
      <c r="P911">
        <v>3.7588722021293756E-2</v>
      </c>
      <c r="Q911">
        <v>8.266904968791378</v>
      </c>
      <c r="R911">
        <f>Table_nydc_frldevdb01_flc_fx_carry_view[[#This Row],[atmf]]/(Table_nydc_frldevdb01_flc_fx_carry_view[[#This Row],[atmf_cost_orig]]+1)</f>
        <v>8.1352523138795529</v>
      </c>
      <c r="S911">
        <f>Table_nydc_frldevdb01_flc_fx_carry_view[[#This Row],[num_rate]]-Table_nydc_frldevdb01_flc_fx_carry_view[[#This Row],[asset_rate]]</f>
        <v>4.5275413314265441E-2</v>
      </c>
      <c r="T9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1.0836467959039309</v>
      </c>
      <c r="U911" s="95">
        <f>Table_nydc_frldevdb01_flc_fx_carry_view[[#This Row],[atmf_cost_final]]/Table_nydc_frldevdb01_flc_fx_carry_view[[#This Row],[atmf_cost_orig]]</f>
        <v>1.0448718010106224</v>
      </c>
    </row>
    <row r="912" spans="1:21" x14ac:dyDescent="0.25">
      <c r="A912" t="s">
        <v>108</v>
      </c>
      <c r="B912" t="s">
        <v>5</v>
      </c>
      <c r="C912" t="s">
        <v>14</v>
      </c>
      <c r="D912" t="s">
        <v>14</v>
      </c>
      <c r="E912">
        <v>3.5676352187037601</v>
      </c>
      <c r="F912">
        <v>3.7532832818131898</v>
      </c>
      <c r="G912">
        <v>0.10973035630049</v>
      </c>
      <c r="H912">
        <v>0.11918700464557801</v>
      </c>
      <c r="I912">
        <v>0.112199361972786</v>
      </c>
      <c r="J912">
        <v>0.14287539351800699</v>
      </c>
      <c r="K912">
        <v>1.1566843902905998E-2</v>
      </c>
      <c r="L912">
        <v>2.3427471047115398E-3</v>
      </c>
      <c r="M912">
        <v>3.33503309481352E-2</v>
      </c>
      <c r="N912">
        <v>5.2033374636825606E-2</v>
      </c>
      <c r="O912">
        <v>1.2893652556191466E-2</v>
      </c>
      <c r="P912">
        <v>0.11856312291386244</v>
      </c>
      <c r="Q912">
        <v>3.6732667237232923</v>
      </c>
      <c r="R912">
        <f>Table_nydc_frldevdb01_flc_fx_carry_view[[#This Row],[atmf]]/(Table_nydc_frldevdb01_flc_fx_carry_view[[#This Row],[atmf_cost_orig]]+1)</f>
        <v>3.6321498812212321</v>
      </c>
      <c r="S912">
        <f>Table_nydc_frldevdb01_flc_fx_carry_view[[#This Row],[num_rate]]-Table_nydc_frldevdb01_flc_fx_carry_view[[#This Row],[asset_rate]]</f>
        <v>0.10566947035767096</v>
      </c>
      <c r="T9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2.2811144712020206</v>
      </c>
      <c r="U912" s="95">
        <f>Table_nydc_frldevdb01_flc_fx_carry_view[[#This Row],[atmf_cost_final]]/Table_nydc_frldevdb01_flc_fx_carry_view[[#This Row],[atmf_cost_orig]]</f>
        <v>1.5602056458673637</v>
      </c>
    </row>
    <row r="913" spans="1:21" x14ac:dyDescent="0.25">
      <c r="A913" t="s">
        <v>108</v>
      </c>
      <c r="B913" t="s">
        <v>5</v>
      </c>
      <c r="C913" t="s">
        <v>8</v>
      </c>
      <c r="D913" t="s">
        <v>14</v>
      </c>
      <c r="E913">
        <v>3.5676352187037601</v>
      </c>
      <c r="F913">
        <v>3.8456602187037601</v>
      </c>
      <c r="G913">
        <v>0.113767812987082</v>
      </c>
      <c r="H913">
        <v>0.124777510214915</v>
      </c>
      <c r="I913">
        <v>0.10464159746973099</v>
      </c>
      <c r="J913">
        <v>0.13343377820989799</v>
      </c>
      <c r="K913">
        <v>1.20803762775087E-2</v>
      </c>
      <c r="L913">
        <v>1.0434678427648199E-2</v>
      </c>
      <c r="M913">
        <v>4.2675070536695295E-2</v>
      </c>
      <c r="N913">
        <v>5.9852801463185598E-2</v>
      </c>
      <c r="O913">
        <v>1.3471454055738527E-2</v>
      </c>
      <c r="P913">
        <v>0.11879223787662685</v>
      </c>
      <c r="Q913">
        <v>3.7314962323458327</v>
      </c>
      <c r="R913">
        <f>Table_nydc_frldevdb01_flc_fx_carry_view[[#This Row],[atmf]]/(Table_nydc_frldevdb01_flc_fx_carry_view[[#This Row],[atmf_cost_orig]]+1)</f>
        <v>3.6882633213089924</v>
      </c>
      <c r="S913">
        <f>Table_nydc_frldevdb01_flc_fx_carry_view[[#This Row],[num_rate]]-Table_nydc_frldevdb01_flc_fx_carry_view[[#This Row],[asset_rate]]</f>
        <v>0.10532078382088832</v>
      </c>
      <c r="T9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1.6152514098322373</v>
      </c>
      <c r="U913" s="95">
        <f>Table_nydc_frldevdb01_flc_fx_carry_view[[#This Row],[atmf_cost_final]]/Table_nydc_frldevdb01_flc_fx_carry_view[[#This Row],[atmf_cost_orig]]</f>
        <v>1.4025237852089683</v>
      </c>
    </row>
    <row r="914" spans="1:21" x14ac:dyDescent="0.25">
      <c r="A914" t="s">
        <v>108</v>
      </c>
      <c r="B914" t="s">
        <v>5</v>
      </c>
      <c r="C914" t="s">
        <v>6</v>
      </c>
      <c r="D914" t="s">
        <v>14</v>
      </c>
      <c r="E914">
        <v>3.5676352187037601</v>
      </c>
      <c r="F914">
        <v>3.9326898017543099</v>
      </c>
      <c r="G914">
        <v>0.11814775504962299</v>
      </c>
      <c r="H914">
        <v>0.130263502837767</v>
      </c>
      <c r="I914">
        <v>0.109786633956253</v>
      </c>
      <c r="J914">
        <v>0.133918012368307</v>
      </c>
      <c r="K914">
        <v>1.27588888448409E-2</v>
      </c>
      <c r="L914">
        <v>1.15741159930656E-2</v>
      </c>
      <c r="M914">
        <v>5.12133609886248E-2</v>
      </c>
      <c r="N914">
        <v>6.65763400567108E-2</v>
      </c>
      <c r="O914">
        <v>1.3967451884815407E-2</v>
      </c>
      <c r="P914">
        <v>0.11809557538470661</v>
      </c>
      <c r="Q914">
        <v>3.7870603933513531</v>
      </c>
      <c r="R914">
        <f>Table_nydc_frldevdb01_flc_fx_carry_view[[#This Row],[atmf]]/(Table_nydc_frldevdb01_flc_fx_carry_view[[#This Row],[atmf_cost_orig]]+1)</f>
        <v>3.7410957163403729</v>
      </c>
      <c r="S914">
        <f>Table_nydc_frldevdb01_flc_fx_carry_view[[#This Row],[num_rate]]-Table_nydc_frldevdb01_flc_fx_carry_view[[#This Row],[asset_rate]]</f>
        <v>0.1041281234998912</v>
      </c>
      <c r="T9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1.4303206102527719</v>
      </c>
      <c r="U914" s="95">
        <f>Table_nydc_frldevdb01_flc_fx_carry_view[[#This Row],[atmf_cost_final]]/Table_nydc_frldevdb01_flc_fx_carry_view[[#This Row],[atmf_cost_orig]]</f>
        <v>1.2999799031252475</v>
      </c>
    </row>
    <row r="915" spans="1:21" x14ac:dyDescent="0.25">
      <c r="A915" t="s">
        <v>108</v>
      </c>
      <c r="B915" t="s">
        <v>5</v>
      </c>
      <c r="C915" t="s">
        <v>67</v>
      </c>
      <c r="D915" t="s">
        <v>14</v>
      </c>
      <c r="E915">
        <v>3.5676352187037601</v>
      </c>
      <c r="F915">
        <v>4.29915423117163</v>
      </c>
      <c r="G915">
        <v>0.12944101538417299</v>
      </c>
      <c r="H915">
        <v>0.14327214016342699</v>
      </c>
      <c r="I915">
        <v>0.12587956899314601</v>
      </c>
      <c r="J915">
        <v>0.14636333951424399</v>
      </c>
      <c r="K915">
        <v>1.29646022903275E-2</v>
      </c>
      <c r="L915">
        <v>1.34812326852802E-2</v>
      </c>
      <c r="M915">
        <v>7.827678790954129E-2</v>
      </c>
      <c r="N915">
        <v>9.5616165397372402E-2</v>
      </c>
      <c r="O915">
        <v>1.5371879024778212E-2</v>
      </c>
      <c r="P915">
        <v>0.12095652808125967</v>
      </c>
      <c r="Q915">
        <v>4.035581578063657</v>
      </c>
      <c r="R915">
        <f>Table_nydc_frldevdb01_flc_fx_carry_view[[#This Row],[atmf]]/(Table_nydc_frldevdb01_flc_fx_carry_view[[#This Row],[atmf_cost_orig]]+1)</f>
        <v>3.9870599825360369</v>
      </c>
      <c r="S915">
        <f>Table_nydc_frldevdb01_flc_fx_carry_view[[#This Row],[num_rate]]-Table_nydc_frldevdb01_flc_fx_carry_view[[#This Row],[asset_rate]]</f>
        <v>0.10558464905648146</v>
      </c>
      <c r="T9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1.2575744010613761</v>
      </c>
      <c r="U915" s="95">
        <f>Table_nydc_frldevdb01_flc_fx_carry_view[[#This Row],[atmf_cost_final]]/Table_nydc_frldevdb01_flc_fx_carry_view[[#This Row],[atmf_cost_orig]]</f>
        <v>1.2215136562306179</v>
      </c>
    </row>
    <row r="916" spans="1:21" x14ac:dyDescent="0.25">
      <c r="A916" t="s">
        <v>108</v>
      </c>
      <c r="B916" t="s">
        <v>4</v>
      </c>
      <c r="C916" t="s">
        <v>14</v>
      </c>
      <c r="D916" t="s">
        <v>14</v>
      </c>
      <c r="E916">
        <v>4.2055433069271002</v>
      </c>
      <c r="F916">
        <v>4.46624746567546</v>
      </c>
      <c r="G916">
        <v>0.10994384034386701</v>
      </c>
      <c r="H916">
        <v>0.118282429416654</v>
      </c>
      <c r="I916">
        <v>0.105927950268128</v>
      </c>
      <c r="J916">
        <v>0.130067569444444</v>
      </c>
      <c r="K916">
        <v>9.5013622376002999E-3</v>
      </c>
      <c r="L916">
        <v>2.2121806133636201E-3</v>
      </c>
      <c r="M916">
        <v>3.3448770052065098E-2</v>
      </c>
      <c r="N916">
        <v>6.1997301337490394E-2</v>
      </c>
      <c r="O916">
        <v>-8.135354547548674E-3</v>
      </c>
      <c r="P916">
        <v>0.11856312291386244</v>
      </c>
      <c r="Q916">
        <v>4.3617938104929763</v>
      </c>
      <c r="R916">
        <f>Table_nydc_frldevdb01_flc_fx_carry_view[[#This Row],[atmf]]/(Table_nydc_frldevdb01_flc_fx_carry_view[[#This Row],[atmf_cost_orig]]+1)</f>
        <v>4.3216921777849233</v>
      </c>
      <c r="S916">
        <f>Table_nydc_frldevdb01_flc_fx_carry_view[[#This Row],[num_rate]]-Table_nydc_frldevdb01_flc_fx_carry_view[[#This Row],[asset_rate]]</f>
        <v>0.12669847746141111</v>
      </c>
      <c r="T9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2.4965174179735294</v>
      </c>
      <c r="U916" s="95">
        <f>Table_nydc_frldevdb01_flc_fx_carry_view[[#This Row],[atmf_cost_final]]/Table_nydc_frldevdb01_flc_fx_carry_view[[#This Row],[atmf_cost_orig]]</f>
        <v>1.8535001807536637</v>
      </c>
    </row>
    <row r="917" spans="1:21" x14ac:dyDescent="0.25">
      <c r="A917" t="s">
        <v>108</v>
      </c>
      <c r="B917" t="s">
        <v>4</v>
      </c>
      <c r="C917" t="s">
        <v>8</v>
      </c>
      <c r="D917" t="s">
        <v>14</v>
      </c>
      <c r="E917">
        <v>4.2055433069271002</v>
      </c>
      <c r="F917">
        <v>4.6049862433199804</v>
      </c>
      <c r="G917">
        <v>0.116007949603653</v>
      </c>
      <c r="H917">
        <v>0.124525756063649</v>
      </c>
      <c r="I917">
        <v>0.10158071851999</v>
      </c>
      <c r="J917">
        <v>0.134133725970908</v>
      </c>
      <c r="K917">
        <v>9.6504498648059701E-3</v>
      </c>
      <c r="L917">
        <v>8.7112454917433399E-3</v>
      </c>
      <c r="M917">
        <v>4.3288634093356204E-2</v>
      </c>
      <c r="N917">
        <v>7.0089861605974302E-2</v>
      </c>
      <c r="O917">
        <v>-8.0882239820774526E-3</v>
      </c>
      <c r="P917">
        <v>0.11879958242151023</v>
      </c>
      <c r="Q917">
        <v>4.4551239627015953</v>
      </c>
      <c r="R917">
        <f>Table_nydc_frldevdb01_flc_fx_carry_view[[#This Row],[atmf]]/(Table_nydc_frldevdb01_flc_fx_carry_view[[#This Row],[atmf_cost_orig]]+1)</f>
        <v>4.413913937940892</v>
      </c>
      <c r="S917">
        <f>Table_nydc_frldevdb01_flc_fx_carry_view[[#This Row],[num_rate]]-Table_nydc_frldevdb01_flc_fx_carry_view[[#This Row],[asset_rate]]</f>
        <v>0.12688780640358768</v>
      </c>
      <c r="T9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1.8246709066459115</v>
      </c>
      <c r="U917" s="95">
        <f>Table_nydc_frldevdb01_flc_fx_carry_view[[#This Row],[atmf_cost_final]]/Table_nydc_frldevdb01_flc_fx_carry_view[[#This Row],[atmf_cost_orig]]</f>
        <v>1.6191285096872914</v>
      </c>
    </row>
    <row r="918" spans="1:21" x14ac:dyDescent="0.25">
      <c r="A918" t="s">
        <v>108</v>
      </c>
      <c r="B918" t="s">
        <v>4</v>
      </c>
      <c r="C918" t="s">
        <v>6</v>
      </c>
      <c r="D918" t="s">
        <v>14</v>
      </c>
      <c r="E918">
        <v>4.2055433069271002</v>
      </c>
      <c r="F918">
        <v>4.7390911945442102</v>
      </c>
      <c r="G918">
        <v>0.122385093478881</v>
      </c>
      <c r="H918">
        <v>0.13059966571384399</v>
      </c>
      <c r="I918">
        <v>0.110014715387988</v>
      </c>
      <c r="J918">
        <v>0.13577422261731201</v>
      </c>
      <c r="K918">
        <v>1.01265168550181E-2</v>
      </c>
      <c r="L918">
        <v>9.3654418813588405E-3</v>
      </c>
      <c r="M918">
        <v>5.25049075006025E-2</v>
      </c>
      <c r="N918">
        <v>7.688050272047571E-2</v>
      </c>
      <c r="O918">
        <v>-8.2813719097305505E-3</v>
      </c>
      <c r="P918">
        <v>0.11809557538470661</v>
      </c>
      <c r="Q918">
        <v>4.5464211816681193</v>
      </c>
      <c r="R918">
        <f>Table_nydc_frldevdb01_flc_fx_carry_view[[#This Row],[atmf]]/(Table_nydc_frldevdb01_flc_fx_carry_view[[#This Row],[atmf_cost_orig]]+1)</f>
        <v>4.5026784775742215</v>
      </c>
      <c r="S918">
        <f>Table_nydc_frldevdb01_flc_fx_carry_view[[#This Row],[num_rate]]-Table_nydc_frldevdb01_flc_fx_carry_view[[#This Row],[asset_rate]]</f>
        <v>0.12637694729443716</v>
      </c>
      <c r="T9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1.5931482958792249</v>
      </c>
      <c r="U918" s="95">
        <f>Table_nydc_frldevdb01_flc_fx_carry_view[[#This Row],[atmf_cost_final]]/Table_nydc_frldevdb01_flc_fx_carry_view[[#This Row],[atmf_cost_orig]]</f>
        <v>1.4642536551386838</v>
      </c>
    </row>
    <row r="919" spans="1:21" x14ac:dyDescent="0.25">
      <c r="A919" t="s">
        <v>108</v>
      </c>
      <c r="B919" t="s">
        <v>4</v>
      </c>
      <c r="C919" t="s">
        <v>67</v>
      </c>
      <c r="D919" t="s">
        <v>14</v>
      </c>
      <c r="E919">
        <v>4.2055433069271002</v>
      </c>
      <c r="F919">
        <v>5.3001550185605497</v>
      </c>
      <c r="G919">
        <v>0.133387519963758</v>
      </c>
      <c r="H919">
        <v>0.14379178594335401</v>
      </c>
      <c r="I919">
        <v>0.130082827215347</v>
      </c>
      <c r="J919">
        <v>0.14749434756289501</v>
      </c>
      <c r="K919">
        <v>9.0420407200682406E-3</v>
      </c>
      <c r="L919">
        <v>1.01113986503553E-2</v>
      </c>
      <c r="M919">
        <v>8.2257194737957187E-2</v>
      </c>
      <c r="N919">
        <v>0.10763452919934301</v>
      </c>
      <c r="O919">
        <v>-7.6892392225241246E-3</v>
      </c>
      <c r="P919">
        <v>0.12095652808125967</v>
      </c>
      <c r="Q919">
        <v>4.9385763877055764</v>
      </c>
      <c r="R919">
        <f>Table_nydc_frldevdb01_flc_fx_carry_view[[#This Row],[atmf]]/(Table_nydc_frldevdb01_flc_fx_carry_view[[#This Row],[atmf_cost_orig]]+1)</f>
        <v>4.8973155774158252</v>
      </c>
      <c r="S919">
        <f>Table_nydc_frldevdb01_flc_fx_carry_view[[#This Row],[num_rate]]-Table_nydc_frldevdb01_flc_fx_carry_view[[#This Row],[asset_rate]]</f>
        <v>0.1286457673037838</v>
      </c>
      <c r="T9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1.3320074492387122</v>
      </c>
      <c r="U919" s="95">
        <f>Table_nydc_frldevdb01_flc_fx_carry_view[[#This Row],[atmf_cost_final]]/Table_nydc_frldevdb01_flc_fx_carry_view[[#This Row],[atmf_cost_orig]]</f>
        <v>1.3085120340199927</v>
      </c>
    </row>
    <row r="920" spans="1:21" x14ac:dyDescent="0.25">
      <c r="A920" t="s">
        <v>108</v>
      </c>
      <c r="B920" t="s">
        <v>17</v>
      </c>
      <c r="C920" t="s">
        <v>14</v>
      </c>
      <c r="D920" t="s">
        <v>14</v>
      </c>
      <c r="E920">
        <v>1.1774365586895901</v>
      </c>
      <c r="F920">
        <v>1.1896249999999999</v>
      </c>
      <c r="G920">
        <v>7.20748066856578E-2</v>
      </c>
      <c r="H920">
        <v>7.2270191849314103E-2</v>
      </c>
      <c r="I920">
        <v>7.9047469878060397E-2</v>
      </c>
      <c r="J920">
        <v>8.49682657891173E-2</v>
      </c>
      <c r="K920">
        <v>1.5550904849776E-2</v>
      </c>
      <c r="L920">
        <v>1.6508143432646301E-3</v>
      </c>
      <c r="M920">
        <v>2.04408157439635E-2</v>
      </c>
      <c r="N920">
        <v>1.0368432529267701E-2</v>
      </c>
      <c r="O920">
        <v>-8.135354547548674E-3</v>
      </c>
      <c r="P920">
        <v>1.2893652556191466E-2</v>
      </c>
      <c r="Q920">
        <v>1.1838361467291758</v>
      </c>
      <c r="R920">
        <f>Table_nydc_frldevdb01_flc_fx_carry_view[[#This Row],[atmf]]/(Table_nydc_frldevdb01_flc_fx_carry_view[[#This Row],[atmf_cost_orig]]+1)</f>
        <v>1.1657951952193237</v>
      </c>
      <c r="S920">
        <f>Table_nydc_frldevdb01_flc_fx_carry_view[[#This Row],[num_rate]]-Table_nydc_frldevdb01_flc_fx_carry_view[[#This Row],[asset_rate]]</f>
        <v>2.102900710374014E-2</v>
      </c>
      <c r="T9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1.7827764911555875</v>
      </c>
      <c r="U920" s="95">
        <f>Table_nydc_frldevdb01_flc_fx_carry_view[[#This Row],[atmf_cost_final]]/Table_nydc_frldevdb01_flc_fx_carry_view[[#This Row],[atmf_cost_orig]]</f>
        <v>0.50724162181881927</v>
      </c>
    </row>
    <row r="921" spans="1:21" x14ac:dyDescent="0.25">
      <c r="A921" t="s">
        <v>108</v>
      </c>
      <c r="B921" t="s">
        <v>17</v>
      </c>
      <c r="C921" t="s">
        <v>8</v>
      </c>
      <c r="D921" t="s">
        <v>14</v>
      </c>
      <c r="E921">
        <v>1.1774365586895901</v>
      </c>
      <c r="F921">
        <v>1.19656383143836</v>
      </c>
      <c r="G921">
        <v>7.4130818800047696E-2</v>
      </c>
      <c r="H921">
        <v>7.4155936065192204E-2</v>
      </c>
      <c r="I921">
        <v>7.0475707790053493E-2</v>
      </c>
      <c r="J921">
        <v>7.1807401175674093E-2</v>
      </c>
      <c r="K921">
        <v>1.8330139541104701E-2</v>
      </c>
      <c r="L921">
        <v>1.1631164921837401E-2</v>
      </c>
      <c r="M921">
        <v>2.5786744937452099E-2</v>
      </c>
      <c r="N921">
        <v>2.0639223508149E-2</v>
      </c>
      <c r="O921">
        <v>-8.0882239820774526E-3</v>
      </c>
      <c r="P921">
        <v>1.3477290743069855E-2</v>
      </c>
      <c r="Q921">
        <v>1.1877075648013793</v>
      </c>
      <c r="R921">
        <f>Table_nydc_frldevdb01_flc_fx_carry_view[[#This Row],[atmf]]/(Table_nydc_frldevdb01_flc_fx_carry_view[[#This Row],[atmf_cost_orig]]+1)</f>
        <v>1.1664840059044839</v>
      </c>
      <c r="S921">
        <f>Table_nydc_frldevdb01_flc_fx_carry_view[[#This Row],[num_rate]]-Table_nydc_frldevdb01_flc_fx_carry_view[[#This Row],[asset_rate]]</f>
        <v>2.1565514725147308E-2</v>
      </c>
      <c r="T9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1.2080642742237879</v>
      </c>
      <c r="U921" s="95">
        <f>Table_nydc_frldevdb01_flc_fx_carry_view[[#This Row],[atmf_cost_final]]/Table_nydc_frldevdb01_flc_fx_carry_view[[#This Row],[atmf_cost_orig]]</f>
        <v>0.8003811089073537</v>
      </c>
    </row>
    <row r="922" spans="1:21" x14ac:dyDescent="0.25">
      <c r="A922" t="s">
        <v>108</v>
      </c>
      <c r="B922" t="s">
        <v>17</v>
      </c>
      <c r="C922" t="s">
        <v>6</v>
      </c>
      <c r="D922" t="s">
        <v>14</v>
      </c>
      <c r="E922">
        <v>1.1774365586895901</v>
      </c>
      <c r="F922">
        <v>1.2038706356089399</v>
      </c>
      <c r="G922">
        <v>7.6274944873693407E-2</v>
      </c>
      <c r="H922">
        <v>7.6039546519346995E-2</v>
      </c>
      <c r="I922">
        <v>7.2091131425608093E-2</v>
      </c>
      <c r="J922">
        <v>7.2905164447864296E-2</v>
      </c>
      <c r="K922">
        <v>2.0546447092026601E-2</v>
      </c>
      <c r="L922">
        <v>1.5533466369469999E-2</v>
      </c>
      <c r="M922">
        <v>3.0584493133036701E-2</v>
      </c>
      <c r="N922">
        <v>2.72543211147218E-2</v>
      </c>
      <c r="O922">
        <v>-8.2813719097305505E-3</v>
      </c>
      <c r="P922">
        <v>1.3967451884815407E-2</v>
      </c>
      <c r="Q922">
        <v>1.1919062260354296</v>
      </c>
      <c r="R922">
        <f>Table_nydc_frldevdb01_flc_fx_carry_view[[#This Row],[atmf]]/(Table_nydc_frldevdb01_flc_fx_carry_view[[#This Row],[atmf_cost_orig]]+1)</f>
        <v>1.1681435570111318</v>
      </c>
      <c r="S922">
        <f>Table_nydc_frldevdb01_flc_fx_carry_view[[#This Row],[num_rate]]-Table_nydc_frldevdb01_flc_fx_carry_view[[#This Row],[asset_rate]]</f>
        <v>2.2248823794545958E-2</v>
      </c>
      <c r="T9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1.1676430549697263</v>
      </c>
      <c r="U922" s="95">
        <f>Table_nydc_frldevdb01_flc_fx_carry_view[[#This Row],[atmf_cost_final]]/Table_nydc_frldevdb01_flc_fx_carry_view[[#This Row],[atmf_cost_orig]]</f>
        <v>0.8911156708130068</v>
      </c>
    </row>
    <row r="923" spans="1:21" x14ac:dyDescent="0.25">
      <c r="A923" t="s">
        <v>108</v>
      </c>
      <c r="B923" t="s">
        <v>17</v>
      </c>
      <c r="C923" t="s">
        <v>67</v>
      </c>
      <c r="D923" t="s">
        <v>14</v>
      </c>
      <c r="E923">
        <v>1.1774365586895901</v>
      </c>
      <c r="F923">
        <v>1.2325394520397599</v>
      </c>
      <c r="G923">
        <v>8.2290420804948805E-2</v>
      </c>
      <c r="H923">
        <v>8.1021953744591105E-2</v>
      </c>
      <c r="I923">
        <v>8.0231079492504895E-2</v>
      </c>
      <c r="J923">
        <v>7.9496036050682298E-2</v>
      </c>
      <c r="K923">
        <v>2.6880227434936E-2</v>
      </c>
      <c r="L923">
        <v>2.44712021192675E-2</v>
      </c>
      <c r="M923">
        <v>4.6403717847741797E-2</v>
      </c>
      <c r="N923">
        <v>4.5907937827194996E-2</v>
      </c>
      <c r="O923">
        <v>-7.6892392225241246E-3</v>
      </c>
      <c r="P923">
        <v>1.5371879024778212E-2</v>
      </c>
      <c r="Q923">
        <v>1.208936786283074</v>
      </c>
      <c r="R923">
        <f>Table_nydc_frldevdb01_flc_fx_carry_view[[#This Row],[atmf]]/(Table_nydc_frldevdb01_flc_fx_carry_view[[#This Row],[atmf_cost_orig]]+1)</f>
        <v>1.1778813769649679</v>
      </c>
      <c r="S923">
        <f>Table_nydc_frldevdb01_flc_fx_carry_view[[#This Row],[num_rate]]-Table_nydc_frldevdb01_flc_fx_carry_view[[#This Row],[asset_rate]]</f>
        <v>2.3061118247302337E-2</v>
      </c>
      <c r="T9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1.0979970924597975</v>
      </c>
      <c r="U923" s="95">
        <f>Table_nydc_frldevdb01_flc_fx_carry_view[[#This Row],[atmf_cost_final]]/Table_nydc_frldevdb01_flc_fx_carry_view[[#This Row],[atmf_cost_orig]]</f>
        <v>0.98931594183523097</v>
      </c>
    </row>
    <row r="924" spans="1:21" x14ac:dyDescent="0.25">
      <c r="A924" t="s">
        <v>108</v>
      </c>
      <c r="B924" t="s">
        <v>21</v>
      </c>
      <c r="C924" t="s">
        <v>14</v>
      </c>
      <c r="D924" t="s">
        <v>14</v>
      </c>
      <c r="E924">
        <v>1.3274731401225699</v>
      </c>
      <c r="F924">
        <v>1.3348169999999999</v>
      </c>
      <c r="G924">
        <v>8.3434756258550999E-2</v>
      </c>
      <c r="H924">
        <v>8.3005409423206694E-2</v>
      </c>
      <c r="I924">
        <v>9.2749233603982906E-2</v>
      </c>
      <c r="J924">
        <v>9.6344867131283596E-2</v>
      </c>
      <c r="K924">
        <v>2.0771896531330703E-2</v>
      </c>
      <c r="L924">
        <v>1.93675439698317E-3</v>
      </c>
      <c r="M924">
        <v>2.3361884433468698E-2</v>
      </c>
      <c r="N924">
        <v>5.8833564462434599E-3</v>
      </c>
      <c r="O924">
        <v>1.5319684741742219E-3</v>
      </c>
      <c r="P924">
        <v>1.2893652556191466E-2</v>
      </c>
      <c r="Q924">
        <v>1.3313687709898518</v>
      </c>
      <c r="R924">
        <f>Table_nydc_frldevdb01_flc_fx_carry_view[[#This Row],[atmf]]/(Table_nydc_frldevdb01_flc_fx_carry_view[[#This Row],[atmf_cost_orig]]+1)</f>
        <v>1.3043450418704545</v>
      </c>
      <c r="S924">
        <f>Table_nydc_frldevdb01_flc_fx_carry_view[[#This Row],[num_rate]]-Table_nydc_frldevdb01_flc_fx_carry_view[[#This Row],[asset_rate]]</f>
        <v>1.1361684082017244E-2</v>
      </c>
      <c r="T9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1.5237916926184989</v>
      </c>
      <c r="U924" s="95">
        <f>Table_nydc_frldevdb01_flc_fx_carry_view[[#This Row],[atmf_cost_final]]/Table_nydc_frldevdb01_flc_fx_carry_view[[#This Row],[atmf_cost_orig]]</f>
        <v>0.25183569685906187</v>
      </c>
    </row>
    <row r="925" spans="1:21" x14ac:dyDescent="0.25">
      <c r="A925" t="s">
        <v>108</v>
      </c>
      <c r="B925" t="s">
        <v>21</v>
      </c>
      <c r="C925" t="s">
        <v>8</v>
      </c>
      <c r="D925" t="s">
        <v>14</v>
      </c>
      <c r="E925">
        <v>1.3274731401225699</v>
      </c>
      <c r="F925">
        <v>1.3385532693422699</v>
      </c>
      <c r="G925">
        <v>8.5714820256963198E-2</v>
      </c>
      <c r="H925">
        <v>8.5013601965038404E-2</v>
      </c>
      <c r="I925">
        <v>8.0284293478121604E-2</v>
      </c>
      <c r="J925">
        <v>7.9883824335458306E-2</v>
      </c>
      <c r="K925">
        <v>2.5499771341165899E-2</v>
      </c>
      <c r="L925">
        <v>1.4589855083879499E-2</v>
      </c>
      <c r="M925">
        <v>2.93279149107049E-2</v>
      </c>
      <c r="N925">
        <v>1.8847578188748298E-2</v>
      </c>
      <c r="O925">
        <v>2.2378466285086895E-3</v>
      </c>
      <c r="P925">
        <v>1.3477290743069855E-2</v>
      </c>
      <c r="Q925">
        <v>1.3334486365190688</v>
      </c>
      <c r="R925">
        <f>Table_nydc_frldevdb01_flc_fx_carry_view[[#This Row],[atmf]]/(Table_nydc_frldevdb01_flc_fx_carry_view[[#This Row],[atmf_cost_orig]]+1)</f>
        <v>1.3004148143192937</v>
      </c>
      <c r="S925">
        <f>Table_nydc_frldevdb01_flc_fx_carry_view[[#This Row],[num_rate]]-Table_nydc_frldevdb01_flc_fx_carry_view[[#This Row],[asset_rate]]</f>
        <v>1.1239444114561166E-2</v>
      </c>
      <c r="T9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1.1122161506031314</v>
      </c>
      <c r="U925" s="95">
        <f>Table_nydc_frldevdb01_flc_fx_carry_view[[#This Row],[atmf_cost_final]]/Table_nydc_frldevdb01_flc_fx_carry_view[[#This Row],[atmf_cost_orig]]</f>
        <v>0.64264978421186014</v>
      </c>
    </row>
    <row r="926" spans="1:21" x14ac:dyDescent="0.25">
      <c r="A926" t="s">
        <v>108</v>
      </c>
      <c r="B926" t="s">
        <v>21</v>
      </c>
      <c r="C926" t="s">
        <v>6</v>
      </c>
      <c r="D926" t="s">
        <v>14</v>
      </c>
      <c r="E926">
        <v>1.3274731401225699</v>
      </c>
      <c r="F926">
        <v>1.34230343451217</v>
      </c>
      <c r="G926">
        <v>8.7997448001570097E-2</v>
      </c>
      <c r="H926">
        <v>8.69946524433928E-2</v>
      </c>
      <c r="I926">
        <v>8.34749142799526E-2</v>
      </c>
      <c r="J926">
        <v>8.2678682993019698E-2</v>
      </c>
      <c r="K926">
        <v>2.9571817215198897E-2</v>
      </c>
      <c r="L926">
        <v>2.0806154139407403E-2</v>
      </c>
      <c r="M926">
        <v>3.45986175151402E-2</v>
      </c>
      <c r="N926">
        <v>2.6259998523494799E-2</v>
      </c>
      <c r="O926">
        <v>2.7035440444198588E-3</v>
      </c>
      <c r="P926">
        <v>1.3967451884815407E-2</v>
      </c>
      <c r="Q926">
        <v>1.335589691848587</v>
      </c>
      <c r="R926">
        <f>Table_nydc_frldevdb01_flc_fx_carry_view[[#This Row],[atmf]]/(Table_nydc_frldevdb01_flc_fx_carry_view[[#This Row],[atmf_cost_orig]]+1)</f>
        <v>1.2974146802322852</v>
      </c>
      <c r="S926">
        <f>Table_nydc_frldevdb01_flc_fx_carry_view[[#This Row],[num_rate]]-Table_nydc_frldevdb01_flc_fx_carry_view[[#This Row],[asset_rate]]</f>
        <v>1.1263907840395548E-2</v>
      </c>
      <c r="T9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1.0849534611810778</v>
      </c>
      <c r="U926" s="95">
        <f>Table_nydc_frldevdb01_flc_fx_carry_view[[#This Row],[atmf_cost_final]]/Table_nydc_frldevdb01_flc_fx_carry_view[[#This Row],[atmf_cost_orig]]</f>
        <v>0.75898982125524361</v>
      </c>
    </row>
    <row r="927" spans="1:21" x14ac:dyDescent="0.25">
      <c r="A927" t="s">
        <v>108</v>
      </c>
      <c r="B927" t="s">
        <v>21</v>
      </c>
      <c r="C927" t="s">
        <v>67</v>
      </c>
      <c r="D927" t="s">
        <v>14</v>
      </c>
      <c r="E927">
        <v>1.3274731401225699</v>
      </c>
      <c r="F927">
        <v>1.35605689253204</v>
      </c>
      <c r="G927">
        <v>9.2998331169142204E-2</v>
      </c>
      <c r="H927">
        <v>9.1500404719552494E-2</v>
      </c>
      <c r="I927">
        <v>9.1161260930513605E-2</v>
      </c>
      <c r="J927">
        <v>8.9579175606547795E-2</v>
      </c>
      <c r="K927">
        <v>4.1642028895865102E-2</v>
      </c>
      <c r="L927">
        <v>3.64582937601848E-2</v>
      </c>
      <c r="M927">
        <v>5.1127036590490699E-2</v>
      </c>
      <c r="N927">
        <v>4.6287277868979605E-2</v>
      </c>
      <c r="O927">
        <v>4.4677199261344835E-3</v>
      </c>
      <c r="P927">
        <v>1.5371879024778212E-2</v>
      </c>
      <c r="Q927">
        <v>1.3433155343523975</v>
      </c>
      <c r="R927">
        <f>Table_nydc_frldevdb01_flc_fx_carry_view[[#This Row],[atmf]]/(Table_nydc_frldevdb01_flc_fx_carry_view[[#This Row],[atmf_cost_orig]]+1)</f>
        <v>1.2900980046433217</v>
      </c>
      <c r="S927">
        <f>Table_nydc_frldevdb01_flc_fx_carry_view[[#This Row],[num_rate]]-Table_nydc_frldevdb01_flc_fx_carry_view[[#This Row],[asset_rate]]</f>
        <v>1.0904159098643729E-2</v>
      </c>
      <c r="T9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1.0362652751841321</v>
      </c>
      <c r="U927" s="95">
        <f>Table_nydc_frldevdb01_flc_fx_carry_view[[#This Row],[atmf_cost_final]]/Table_nydc_frldevdb01_flc_fx_carry_view[[#This Row],[atmf_cost_orig]]</f>
        <v>0.90533856361995257</v>
      </c>
    </row>
    <row r="928" spans="1:21" x14ac:dyDescent="0.25">
      <c r="A928" t="s">
        <v>108</v>
      </c>
      <c r="B928" t="s">
        <v>20</v>
      </c>
      <c r="C928" t="s">
        <v>14</v>
      </c>
      <c r="D928" t="s">
        <v>14</v>
      </c>
      <c r="E928">
        <v>3.1362282407236899</v>
      </c>
      <c r="F928">
        <v>3.2069380000000001</v>
      </c>
      <c r="G928">
        <v>0.111596488401021</v>
      </c>
      <c r="H928">
        <v>0.117181917302684</v>
      </c>
      <c r="I928">
        <v>0.11502246843897899</v>
      </c>
      <c r="J928">
        <v>0.14820138461917101</v>
      </c>
      <c r="K928">
        <v>2.11560205236993E-2</v>
      </c>
      <c r="L928">
        <v>2.4013844946896203E-3</v>
      </c>
      <c r="M928">
        <v>3.2788337209384601E-2</v>
      </c>
      <c r="N928">
        <v>2.2546397445601898E-2</v>
      </c>
      <c r="O928">
        <v>1.2893652556191466E-2</v>
      </c>
      <c r="P928">
        <v>5.9499338956847871E-2</v>
      </c>
      <c r="Q928">
        <v>3.1700628253025624</v>
      </c>
      <c r="R928">
        <f>Table_nydc_frldevdb01_flc_fx_carry_view[[#This Row],[atmf]]/(Table_nydc_frldevdb01_flc_fx_carry_view[[#This Row],[atmf_cost_orig]]+1)</f>
        <v>3.1051260790426936</v>
      </c>
      <c r="S928">
        <f>Table_nydc_frldevdb01_flc_fx_carry_view[[#This Row],[num_rate]]-Table_nydc_frldevdb01_flc_fx_carry_view[[#This Row],[asset_rate]]</f>
        <v>4.6605686400656404E-2</v>
      </c>
      <c r="T9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1.7318143492175275</v>
      </c>
      <c r="U928" s="95">
        <f>Table_nydc_frldevdb01_flc_fx_carry_view[[#This Row],[atmf_cost_final]]/Table_nydc_frldevdb01_flc_fx_carry_view[[#This Row],[atmf_cost_orig]]</f>
        <v>0.68763467026771707</v>
      </c>
    </row>
    <row r="929" spans="1:21" x14ac:dyDescent="0.25">
      <c r="A929" t="s">
        <v>108</v>
      </c>
      <c r="B929" t="s">
        <v>20</v>
      </c>
      <c r="C929" t="s">
        <v>8</v>
      </c>
      <c r="D929" t="s">
        <v>14</v>
      </c>
      <c r="E929">
        <v>3.1362282407236899</v>
      </c>
      <c r="F929">
        <v>3.2448269433388202</v>
      </c>
      <c r="G929">
        <v>0.117444044384834</v>
      </c>
      <c r="H929">
        <v>0.12436072062887001</v>
      </c>
      <c r="I929">
        <v>0.105902873825632</v>
      </c>
      <c r="J929">
        <v>0.116756268636036</v>
      </c>
      <c r="K929">
        <v>2.5115679402462E-2</v>
      </c>
      <c r="L929">
        <v>1.5907359386763301E-2</v>
      </c>
      <c r="M929">
        <v>4.2527439248836896E-2</v>
      </c>
      <c r="N929">
        <v>3.6873197377530399E-2</v>
      </c>
      <c r="O929">
        <v>1.3477290743069855E-2</v>
      </c>
      <c r="P929">
        <v>6.0458293590036523E-2</v>
      </c>
      <c r="Q929">
        <v>3.1892956926591607</v>
      </c>
      <c r="R929">
        <f>Table_nydc_frldevdb01_flc_fx_carry_view[[#This Row],[atmf]]/(Table_nydc_frldevdb01_flc_fx_carry_view[[#This Row],[atmf_cost_orig]]+1)</f>
        <v>3.1124619086062491</v>
      </c>
      <c r="S929">
        <f>Table_nydc_frldevdb01_flc_fx_carry_view[[#This Row],[num_rate]]-Table_nydc_frldevdb01_flc_fx_carry_view[[#This Row],[asset_rate]]</f>
        <v>4.6981002846966671E-2</v>
      </c>
      <c r="T9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1.2041194098557566</v>
      </c>
      <c r="U929" s="95">
        <f>Table_nydc_frldevdb01_flc_fx_carry_view[[#This Row],[atmf_cost_final]]/Table_nydc_frldevdb01_flc_fx_carry_view[[#This Row],[atmf_cost_orig]]</f>
        <v>0.86704485454150315</v>
      </c>
    </row>
    <row r="930" spans="1:21" x14ac:dyDescent="0.25">
      <c r="A930" t="s">
        <v>108</v>
      </c>
      <c r="B930" t="s">
        <v>20</v>
      </c>
      <c r="C930" t="s">
        <v>6</v>
      </c>
      <c r="D930" t="s">
        <v>14</v>
      </c>
      <c r="E930">
        <v>3.1362282407236899</v>
      </c>
      <c r="F930">
        <v>3.2822969999999998</v>
      </c>
      <c r="G930">
        <v>0.12347899468592401</v>
      </c>
      <c r="H930">
        <v>0.13141595262668801</v>
      </c>
      <c r="I930">
        <v>0.11160045807613</v>
      </c>
      <c r="J930">
        <v>0.12312577251114699</v>
      </c>
      <c r="K930">
        <v>2.87058708861328E-2</v>
      </c>
      <c r="L930">
        <v>2.10877605899863E-2</v>
      </c>
      <c r="M930">
        <v>5.1656960849768806E-2</v>
      </c>
      <c r="N930">
        <v>4.7612028880876602E-2</v>
      </c>
      <c r="O930">
        <v>1.3967451884815407E-2</v>
      </c>
      <c r="P930">
        <v>6.1361705810741629E-2</v>
      </c>
      <c r="Q930">
        <v>3.2086548733397207</v>
      </c>
      <c r="R930">
        <f>Table_nydc_frldevdb01_flc_fx_carry_view[[#This Row],[atmf]]/(Table_nydc_frldevdb01_flc_fx_carry_view[[#This Row],[atmf_cost_orig]]+1)</f>
        <v>3.1210719105094977</v>
      </c>
      <c r="S930">
        <f>Table_nydc_frldevdb01_flc_fx_carry_view[[#This Row],[num_rate]]-Table_nydc_frldevdb01_flc_fx_carry_view[[#This Row],[asset_rate]]</f>
        <v>4.7394253925926222E-2</v>
      </c>
      <c r="T9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1.1556866507392758</v>
      </c>
      <c r="U930" s="95">
        <f>Table_nydc_frldevdb01_flc_fx_carry_view[[#This Row],[atmf_cost_final]]/Table_nydc_frldevdb01_flc_fx_carry_view[[#This Row],[atmf_cost_orig]]</f>
        <v>0.92169628444352614</v>
      </c>
    </row>
    <row r="931" spans="1:21" x14ac:dyDescent="0.25">
      <c r="A931" t="s">
        <v>108</v>
      </c>
      <c r="B931" t="s">
        <v>20</v>
      </c>
      <c r="C931" t="s">
        <v>67</v>
      </c>
      <c r="D931" t="s">
        <v>14</v>
      </c>
      <c r="E931">
        <v>3.1362282407236899</v>
      </c>
      <c r="F931">
        <v>3.4645686839206</v>
      </c>
      <c r="G931">
        <v>0.130213913531667</v>
      </c>
      <c r="H931">
        <v>0.14249259121053701</v>
      </c>
      <c r="I931">
        <v>0.129386226618246</v>
      </c>
      <c r="J931">
        <v>0.143435124052612</v>
      </c>
      <c r="K931">
        <v>3.1461616493318502E-2</v>
      </c>
      <c r="L931">
        <v>3.1491489234563505E-2</v>
      </c>
      <c r="M931">
        <v>7.7848694689101397E-2</v>
      </c>
      <c r="N931">
        <v>8.3562374746901411E-2</v>
      </c>
      <c r="O931">
        <v>1.5371879024778212E-2</v>
      </c>
      <c r="P931">
        <v>6.9421621971629599E-2</v>
      </c>
      <c r="Q931">
        <v>3.310981907282657</v>
      </c>
      <c r="R931">
        <f>Table_nydc_frldevdb01_flc_fx_carry_view[[#This Row],[atmf]]/(Table_nydc_frldevdb01_flc_fx_carry_view[[#This Row],[atmf_cost_orig]]+1)</f>
        <v>3.214336762656592</v>
      </c>
      <c r="S931">
        <f>Table_nydc_frldevdb01_flc_fx_carry_view[[#This Row],[num_rate]]-Table_nydc_frldevdb01_flc_fx_carry_view[[#This Row],[asset_rate]]</f>
        <v>5.4049742946851387E-2</v>
      </c>
      <c r="T9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1.1225299703629907</v>
      </c>
      <c r="U931" s="95">
        <f>Table_nydc_frldevdb01_flc_fx_carry_view[[#This Row],[atmf_cost_final]]/Table_nydc_frldevdb01_flc_fx_carry_view[[#This Row],[atmf_cost_orig]]</f>
        <v>1.0733946802912793</v>
      </c>
    </row>
    <row r="932" spans="1:21" x14ac:dyDescent="0.25">
      <c r="A932" t="s">
        <v>108</v>
      </c>
      <c r="B932" t="s">
        <v>7</v>
      </c>
      <c r="C932" t="s">
        <v>14</v>
      </c>
      <c r="D932" t="s">
        <v>14</v>
      </c>
      <c r="E932">
        <v>65.078523007433105</v>
      </c>
      <c r="F932">
        <v>66.47</v>
      </c>
      <c r="G932">
        <v>5.9488621689340597E-2</v>
      </c>
      <c r="H932">
        <v>6.3786080373669604E-2</v>
      </c>
      <c r="I932">
        <v>6.5239737111996807E-2</v>
      </c>
      <c r="J932">
        <v>8.9178526771310496E-2</v>
      </c>
      <c r="K932">
        <v>8.1211986952449203E-3</v>
      </c>
      <c r="L932">
        <v>1.3620895422018699E-3</v>
      </c>
      <c r="M932">
        <v>1.7851383706901099E-2</v>
      </c>
      <c r="N932">
        <v>2.1378066929080401E-2</v>
      </c>
      <c r="O932">
        <v>1.2893652556191466E-2</v>
      </c>
      <c r="P932">
        <v>5.9223267421679923E-2</v>
      </c>
      <c r="Q932">
        <v>65.829467105841417</v>
      </c>
      <c r="R932">
        <f>Table_nydc_frldevdb01_flc_fx_carry_view[[#This Row],[atmf]]/(Table_nydc_frldevdb01_flc_fx_carry_view[[#This Row],[atmf_cost_orig]]+1)</f>
        <v>65.304229147799234</v>
      </c>
      <c r="S932">
        <f>Table_nydc_frldevdb01_flc_fx_carry_view[[#This Row],[num_rate]]-Table_nydc_frldevdb01_flc_fx_carry_view[[#This Row],[asset_rate]]</f>
        <v>4.6329614865488457E-2</v>
      </c>
      <c r="T9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2.0571014182053671</v>
      </c>
      <c r="U932" s="95">
        <f>Table_nydc_frldevdb01_flc_fx_carry_view[[#This Row],[atmf_cost_final]]/Table_nydc_frldevdb01_flc_fx_carry_view[[#This Row],[atmf_cost_orig]]</f>
        <v>1.197557975341482</v>
      </c>
    </row>
    <row r="933" spans="1:21" x14ac:dyDescent="0.25">
      <c r="A933" t="s">
        <v>108</v>
      </c>
      <c r="B933" t="s">
        <v>7</v>
      </c>
      <c r="C933" t="s">
        <v>8</v>
      </c>
      <c r="D933" t="s">
        <v>14</v>
      </c>
      <c r="E933">
        <v>65.078523007433105</v>
      </c>
      <c r="F933">
        <v>67.099365590353003</v>
      </c>
      <c r="G933">
        <v>6.2945436877922603E-2</v>
      </c>
      <c r="H933">
        <v>6.7798274545803699E-2</v>
      </c>
      <c r="I933">
        <v>5.5577371206178602E-2</v>
      </c>
      <c r="J933">
        <v>6.6711417855733299E-2</v>
      </c>
      <c r="K933">
        <v>9.5517956114172294E-3</v>
      </c>
      <c r="L933">
        <v>6.32142024412844E-3</v>
      </c>
      <c r="M933">
        <v>2.3192750308441999E-2</v>
      </c>
      <c r="N933">
        <v>2.53679268560267E-2</v>
      </c>
      <c r="O933">
        <v>1.3471454055738527E-2</v>
      </c>
      <c r="P933">
        <v>5.7174143260192593E-2</v>
      </c>
      <c r="Q933">
        <v>66.196383718936119</v>
      </c>
      <c r="R933">
        <f>Table_nydc_frldevdb01_flc_fx_carry_view[[#This Row],[atmf]]/(Table_nydc_frldevdb01_flc_fx_carry_view[[#This Row],[atmf_cost_orig]]+1)</f>
        <v>65.578421631824369</v>
      </c>
      <c r="S933">
        <f>Table_nydc_frldevdb01_flc_fx_carry_view[[#This Row],[num_rate]]-Table_nydc_frldevdb01_flc_fx_carry_view[[#This Row],[asset_rate]]</f>
        <v>4.3702689204454068E-2</v>
      </c>
      <c r="T9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1.3962737238657126</v>
      </c>
      <c r="U933" s="95">
        <f>Table_nydc_frldevdb01_flc_fx_carry_view[[#This Row],[atmf_cost_final]]/Table_nydc_frldevdb01_flc_fx_carry_view[[#This Row],[atmf_cost_orig]]</f>
        <v>1.0937869169743508</v>
      </c>
    </row>
    <row r="934" spans="1:21" x14ac:dyDescent="0.25">
      <c r="A934" t="s">
        <v>108</v>
      </c>
      <c r="B934" t="s">
        <v>7</v>
      </c>
      <c r="C934" t="s">
        <v>6</v>
      </c>
      <c r="D934" t="s">
        <v>14</v>
      </c>
      <c r="E934">
        <v>65.078523007433105</v>
      </c>
      <c r="F934">
        <v>67.683613607885306</v>
      </c>
      <c r="G934">
        <v>6.5461540204849497E-2</v>
      </c>
      <c r="H934">
        <v>7.0637915157692605E-2</v>
      </c>
      <c r="I934">
        <v>5.9512605397289697E-2</v>
      </c>
      <c r="J934">
        <v>6.8595021405828502E-2</v>
      </c>
      <c r="K934">
        <v>1.06802208412623E-2</v>
      </c>
      <c r="L934">
        <v>8.0728656100252302E-3</v>
      </c>
      <c r="M934">
        <v>2.7781735109673002E-2</v>
      </c>
      <c r="N934">
        <v>2.9622725434064502E-2</v>
      </c>
      <c r="O934">
        <v>1.3967451884815407E-2</v>
      </c>
      <c r="P934">
        <v>5.6010916430749846E-2</v>
      </c>
      <c r="Q934">
        <v>66.545583364477963</v>
      </c>
      <c r="R934">
        <f>Table_nydc_frldevdb01_flc_fx_carry_view[[#This Row],[atmf]]/(Table_nydc_frldevdb01_flc_fx_carry_view[[#This Row],[atmf_cost_orig]]+1)</f>
        <v>65.854073190610748</v>
      </c>
      <c r="S934">
        <f>Table_nydc_frldevdb01_flc_fx_carry_view[[#This Row],[num_rate]]-Table_nydc_frldevdb01_flc_fx_carry_view[[#This Row],[asset_rate]]</f>
        <v>4.2043464545934439E-2</v>
      </c>
      <c r="T9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1.2601141329247898</v>
      </c>
      <c r="U934" s="95">
        <f>Table_nydc_frldevdb01_flc_fx_carry_view[[#This Row],[atmf_cost_final]]/Table_nydc_frldevdb01_flc_fx_carry_view[[#This Row],[atmf_cost_orig]]</f>
        <v>1.066266211132022</v>
      </c>
    </row>
    <row r="935" spans="1:21" x14ac:dyDescent="0.25">
      <c r="A935" t="s">
        <v>108</v>
      </c>
      <c r="B935" t="s">
        <v>7</v>
      </c>
      <c r="C935" t="s">
        <v>67</v>
      </c>
      <c r="D935" t="s">
        <v>14</v>
      </c>
      <c r="E935">
        <v>65.078523007433105</v>
      </c>
      <c r="F935">
        <v>70.522488040410295</v>
      </c>
      <c r="G935">
        <v>7.3744244842317896E-2</v>
      </c>
      <c r="H935">
        <v>7.6477418472831002E-2</v>
      </c>
      <c r="I935">
        <v>7.0329774049133598E-2</v>
      </c>
      <c r="J935">
        <v>7.7305062362639398E-2</v>
      </c>
      <c r="K935">
        <v>1.2294617938300599E-2</v>
      </c>
      <c r="L935">
        <v>1.1771374813129599E-2</v>
      </c>
      <c r="M935">
        <v>4.1830660139645696E-2</v>
      </c>
      <c r="N935">
        <v>4.8272174791140494E-2</v>
      </c>
      <c r="O935">
        <v>1.5371879024778212E-2</v>
      </c>
      <c r="P935">
        <v>5.9155744071506922E-2</v>
      </c>
      <c r="Q935">
        <v>68.499290116759511</v>
      </c>
      <c r="R935">
        <f>Table_nydc_frldevdb01_flc_fx_carry_view[[#This Row],[atmf]]/(Table_nydc_frldevdb01_flc_fx_carry_view[[#This Row],[atmf_cost_orig]]+1)</f>
        <v>67.690931682657094</v>
      </c>
      <c r="S935">
        <f>Table_nydc_frldevdb01_flc_fx_carry_view[[#This Row],[num_rate]]-Table_nydc_frldevdb01_flc_fx_carry_view[[#This Row],[asset_rate]]</f>
        <v>4.3783865046728709E-2</v>
      </c>
      <c r="T9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1.2358053841197658</v>
      </c>
      <c r="U935" s="95">
        <f>Table_nydc_frldevdb01_flc_fx_carry_view[[#This Row],[atmf_cost_final]]/Table_nydc_frldevdb01_flc_fx_carry_view[[#This Row],[atmf_cost_orig]]</f>
        <v>1.1539902700552829</v>
      </c>
    </row>
    <row r="936" spans="1:21" x14ac:dyDescent="0.25">
      <c r="A936" t="s">
        <v>108</v>
      </c>
      <c r="B936" t="s">
        <v>19</v>
      </c>
      <c r="C936" t="s">
        <v>14</v>
      </c>
      <c r="D936" t="s">
        <v>14</v>
      </c>
      <c r="E936">
        <v>13.5869406369495</v>
      </c>
      <c r="F936">
        <v>13.975300000000001</v>
      </c>
      <c r="G936">
        <v>0.16054745873242701</v>
      </c>
      <c r="H936">
        <v>0.16527875113785201</v>
      </c>
      <c r="I936">
        <v>0.151962427436727</v>
      </c>
      <c r="J936">
        <v>0.17876458046860499</v>
      </c>
      <c r="K936">
        <v>3.1842244545731299E-2</v>
      </c>
      <c r="L936">
        <v>3.1726980718577401E-3</v>
      </c>
      <c r="M936">
        <v>4.6233127832030999E-2</v>
      </c>
      <c r="N936">
        <v>2.8582154290875302E-2</v>
      </c>
      <c r="O936">
        <v>1.2893652556191466E-2</v>
      </c>
      <c r="P936">
        <v>7.1643950448222235E-2</v>
      </c>
      <c r="Q936">
        <v>13.777036278879528</v>
      </c>
      <c r="R936">
        <f>Table_nydc_frldevdb01_flc_fx_carry_view[[#This Row],[atmf]]/(Table_nydc_frldevdb01_flc_fx_carry_view[[#This Row],[atmf_cost_orig]]+1)</f>
        <v>13.357730345395531</v>
      </c>
      <c r="S936">
        <f>Table_nydc_frldevdb01_flc_fx_carry_view[[#This Row],[num_rate]]-Table_nydc_frldevdb01_flc_fx_carry_view[[#This Row],[asset_rate]]</f>
        <v>5.8750297892030769E-2</v>
      </c>
      <c r="T9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1.7656634213139426</v>
      </c>
      <c r="U936" s="95">
        <f>Table_nydc_frldevdb01_flc_fx_carry_view[[#This Row],[atmf_cost_final]]/Table_nydc_frldevdb01_flc_fx_carry_view[[#This Row],[atmf_cost_orig]]</f>
        <v>0.61821805339921565</v>
      </c>
    </row>
    <row r="937" spans="1:21" x14ac:dyDescent="0.25">
      <c r="A937" t="s">
        <v>108</v>
      </c>
      <c r="B937" t="s">
        <v>19</v>
      </c>
      <c r="C937" t="s">
        <v>8</v>
      </c>
      <c r="D937" t="s">
        <v>14</v>
      </c>
      <c r="E937">
        <v>13.5869406369495</v>
      </c>
      <c r="F937">
        <v>14.170728323401599</v>
      </c>
      <c r="G937">
        <v>0.16102068935834299</v>
      </c>
      <c r="H937">
        <v>0.16677357725900699</v>
      </c>
      <c r="I937">
        <v>0.161839486925246</v>
      </c>
      <c r="J937">
        <v>0.17333006740301499</v>
      </c>
      <c r="K937">
        <v>3.5951749012006498E-2</v>
      </c>
      <c r="L937">
        <v>2.5376697449720702E-2</v>
      </c>
      <c r="M937">
        <v>5.7009286268433601E-2</v>
      </c>
      <c r="N937">
        <v>5.0791202373521895E-2</v>
      </c>
      <c r="O937">
        <v>1.3471454055738527E-2</v>
      </c>
      <c r="P937">
        <v>7.161198178746972E-2</v>
      </c>
      <c r="Q937">
        <v>13.878481678396133</v>
      </c>
      <c r="R937">
        <f>Table_nydc_frldevdb01_flc_fx_carry_view[[#This Row],[atmf]]/(Table_nydc_frldevdb01_flc_fx_carry_view[[#This Row],[atmf_cost_orig]]+1)</f>
        <v>13.406436923017591</v>
      </c>
      <c r="S937">
        <f>Table_nydc_frldevdb01_flc_fx_carry_view[[#This Row],[num_rate]]-Table_nydc_frldevdb01_flc_fx_carry_view[[#This Row],[asset_rate]]</f>
        <v>5.8140527731731194E-2</v>
      </c>
      <c r="T9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1.2069077506223702</v>
      </c>
      <c r="U937" s="95">
        <f>Table_nydc_frldevdb01_flc_fx_carry_view[[#This Row],[atmf_cost_final]]/Table_nydc_frldevdb01_flc_fx_carry_view[[#This Row],[atmf_cost_orig]]</f>
        <v>0.89092857844889917</v>
      </c>
    </row>
    <row r="938" spans="1:21" x14ac:dyDescent="0.25">
      <c r="A938" t="s">
        <v>108</v>
      </c>
      <c r="B938" t="s">
        <v>19</v>
      </c>
      <c r="C938" t="s">
        <v>6</v>
      </c>
      <c r="D938" t="s">
        <v>14</v>
      </c>
      <c r="E938">
        <v>13.5869406369495</v>
      </c>
      <c r="F938">
        <v>14.359722376204401</v>
      </c>
      <c r="G938">
        <v>0.16171132099239399</v>
      </c>
      <c r="H938">
        <v>0.16834450137674101</v>
      </c>
      <c r="I938">
        <v>0.16046910477691501</v>
      </c>
      <c r="J938">
        <v>0.17116471037460901</v>
      </c>
      <c r="K938">
        <v>3.8876153519255593E-2</v>
      </c>
      <c r="L938">
        <v>3.1752483113784896E-2</v>
      </c>
      <c r="M938">
        <v>6.6145168706432209E-2</v>
      </c>
      <c r="N938">
        <v>6.3260880690552898E-2</v>
      </c>
      <c r="O938">
        <v>1.3967451884815407E-2</v>
      </c>
      <c r="P938">
        <v>7.1891498540077148E-2</v>
      </c>
      <c r="Q938">
        <v>13.978541320637364</v>
      </c>
      <c r="R938">
        <f>Table_nydc_frldevdb01_flc_fx_carry_view[[#This Row],[atmf]]/(Table_nydc_frldevdb01_flc_fx_carry_view[[#This Row],[atmf_cost_orig]]+1)</f>
        <v>13.468824694508758</v>
      </c>
      <c r="S938">
        <f>Table_nydc_frldevdb01_flc_fx_carry_view[[#This Row],[num_rate]]-Table_nydc_frldevdb01_flc_fx_carry_view[[#This Row],[asset_rate]]</f>
        <v>5.7924046655261741E-2</v>
      </c>
      <c r="T9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1.1554651812869641</v>
      </c>
      <c r="U938" s="95">
        <f>Table_nydc_frldevdb01_flc_fx_carry_view[[#This Row],[atmf_cost_final]]/Table_nydc_frldevdb01_flc_fx_carry_view[[#This Row],[atmf_cost_orig]]</f>
        <v>0.95639457767988378</v>
      </c>
    </row>
    <row r="939" spans="1:21" x14ac:dyDescent="0.25">
      <c r="A939" t="s">
        <v>108</v>
      </c>
      <c r="B939" t="s">
        <v>19</v>
      </c>
      <c r="C939" t="s">
        <v>67</v>
      </c>
      <c r="D939" t="s">
        <v>14</v>
      </c>
      <c r="E939">
        <v>13.5869406369495</v>
      </c>
      <c r="F939">
        <v>15.1262490110662</v>
      </c>
      <c r="G939">
        <v>0.165256060419607</v>
      </c>
      <c r="H939">
        <v>0.17512639366900601</v>
      </c>
      <c r="I939">
        <v>0.16515274693325299</v>
      </c>
      <c r="J939">
        <v>0.17670409367821099</v>
      </c>
      <c r="K939">
        <v>4.51099372404258E-2</v>
      </c>
      <c r="L939">
        <v>4.3490070386911696E-2</v>
      </c>
      <c r="M939">
        <v>9.5595217645059807E-2</v>
      </c>
      <c r="N939">
        <v>9.8798989156408903E-2</v>
      </c>
      <c r="O939">
        <v>1.5371879024778212E-2</v>
      </c>
      <c r="P939">
        <v>7.3904226829296427E-2</v>
      </c>
      <c r="Q939">
        <v>14.399296490132402</v>
      </c>
      <c r="R939">
        <f>Table_nydc_frldevdb01_flc_fx_carry_view[[#This Row],[atmf]]/(Table_nydc_frldevdb01_flc_fx_carry_view[[#This Row],[atmf_cost_orig]]+1)</f>
        <v>13.806421174034964</v>
      </c>
      <c r="S939">
        <f>Table_nydc_frldevdb01_flc_fx_carry_view[[#This Row],[num_rate]]-Table_nydc_frldevdb01_flc_fx_carry_view[[#This Row],[asset_rate]]</f>
        <v>5.8532347804518214E-2</v>
      </c>
      <c r="T9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1.0955454406948375</v>
      </c>
      <c r="U939" s="95">
        <f>Table_nydc_frldevdb01_flc_fx_carry_view[[#This Row],[atmf_cost_final]]/Table_nydc_frldevdb01_flc_fx_carry_view[[#This Row],[atmf_cost_orig]]</f>
        <v>1.0335139308249137</v>
      </c>
    </row>
    <row r="940" spans="1:21" x14ac:dyDescent="0.25">
      <c r="A940" t="s">
        <v>108</v>
      </c>
      <c r="B940" t="s">
        <v>13</v>
      </c>
      <c r="C940" t="s">
        <v>14</v>
      </c>
      <c r="D940" t="s">
        <v>14</v>
      </c>
      <c r="E940">
        <v>6.6466000000000003</v>
      </c>
      <c r="F940">
        <v>6.7169562972885002</v>
      </c>
      <c r="G940">
        <v>5.2450800052215099E-2</v>
      </c>
      <c r="H940">
        <v>5.2989543600785199E-2</v>
      </c>
      <c r="I940">
        <v>6.1902116907097703E-2</v>
      </c>
      <c r="J940">
        <v>6.1786576712366197E-2</v>
      </c>
      <c r="K940">
        <v>9.9837884182713398E-3</v>
      </c>
      <c r="L940">
        <v>2.8897164858903302E-3</v>
      </c>
      <c r="M940">
        <v>1.4827928608554799E-2</v>
      </c>
      <c r="N940">
        <v>1.0818182214201999E-2</v>
      </c>
      <c r="O940">
        <v>1.2893652556191466E-2</v>
      </c>
      <c r="P940">
        <v>3.4153832147631284E-2</v>
      </c>
      <c r="Q940">
        <v>6.6845752775316338</v>
      </c>
      <c r="R940">
        <f>Table_nydc_frldevdb01_flc_fx_carry_view[[#This Row],[atmf]]/(Table_nydc_frldevdb01_flc_fx_carry_view[[#This Row],[atmf_cost_orig]]+1)</f>
        <v>6.618813010495499</v>
      </c>
      <c r="S940">
        <f>Table_nydc_frldevdb01_flc_fx_carry_view[[#This Row],[num_rate]]-Table_nydc_frldevdb01_flc_fx_carry_view[[#This Row],[asset_rate]]</f>
        <v>2.1260179591439818E-2</v>
      </c>
      <c r="T9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1.6367126913904875</v>
      </c>
      <c r="U940" s="95">
        <f>Table_nydc_frldevdb01_flc_fx_carry_view[[#This Row],[atmf_cost_final]]/Table_nydc_frldevdb01_flc_fx_carry_view[[#This Row],[atmf_cost_orig]]</f>
        <v>0.72958148773123821</v>
      </c>
    </row>
    <row r="941" spans="1:21" x14ac:dyDescent="0.25">
      <c r="A941" t="s">
        <v>108</v>
      </c>
      <c r="B941" t="s">
        <v>13</v>
      </c>
      <c r="C941" t="s">
        <v>8</v>
      </c>
      <c r="D941" t="s">
        <v>14</v>
      </c>
      <c r="E941">
        <v>6.6466000000000003</v>
      </c>
      <c r="F941">
        <v>6.75330450143883</v>
      </c>
      <c r="G941">
        <v>5.2935043997856202E-2</v>
      </c>
      <c r="H941">
        <v>5.37977774795814E-2</v>
      </c>
      <c r="I941">
        <v>5.2871586839357401E-2</v>
      </c>
      <c r="J941">
        <v>5.3694481682214301E-2</v>
      </c>
      <c r="K941">
        <v>1.1218718398720101E-2</v>
      </c>
      <c r="L941">
        <v>8.24381243275649E-3</v>
      </c>
      <c r="M941">
        <v>1.8404374795314499E-2</v>
      </c>
      <c r="N941">
        <v>1.7184564281599E-2</v>
      </c>
      <c r="O941">
        <v>1.3471454055738527E-2</v>
      </c>
      <c r="P941">
        <v>3.5160077698175564E-2</v>
      </c>
      <c r="Q941">
        <v>6.7051237858173147</v>
      </c>
      <c r="R941">
        <f>Table_nydc_frldevdb01_flc_fx_carry_view[[#This Row],[atmf]]/(Table_nydc_frldevdb01_flc_fx_carry_view[[#This Row],[atmf_cost_orig]]+1)</f>
        <v>6.6312603014850104</v>
      </c>
      <c r="S941">
        <f>Table_nydc_frldevdb01_flc_fx_carry_view[[#This Row],[num_rate]]-Table_nydc_frldevdb01_flc_fx_carry_view[[#This Row],[asset_rate]]</f>
        <v>2.1688623642437038E-2</v>
      </c>
      <c r="T9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1.2442498437693081</v>
      </c>
      <c r="U941" s="95">
        <f>Table_nydc_frldevdb01_flc_fx_carry_view[[#This Row],[atmf_cost_final]]/Table_nydc_frldevdb01_flc_fx_carry_view[[#This Row],[atmf_cost_orig]]</f>
        <v>0.93372170870884208</v>
      </c>
    </row>
    <row r="942" spans="1:21" x14ac:dyDescent="0.25">
      <c r="A942" t="s">
        <v>108</v>
      </c>
      <c r="B942" t="s">
        <v>13</v>
      </c>
      <c r="C942" t="s">
        <v>6</v>
      </c>
      <c r="D942" t="s">
        <v>14</v>
      </c>
      <c r="E942">
        <v>6.6466000000000003</v>
      </c>
      <c r="F942">
        <v>6.7902083592395499</v>
      </c>
      <c r="G942">
        <v>5.3504095724201603E-2</v>
      </c>
      <c r="H942">
        <v>5.4678343314098099E-2</v>
      </c>
      <c r="I942">
        <v>5.24402666832103E-2</v>
      </c>
      <c r="J942">
        <v>5.3771745389718899E-2</v>
      </c>
      <c r="K942">
        <v>1.21387820370473E-2</v>
      </c>
      <c r="L942">
        <v>1.0149083117951001E-2</v>
      </c>
      <c r="M942">
        <v>2.1622305389138001E-2</v>
      </c>
      <c r="N942">
        <v>2.1319568326867499E-2</v>
      </c>
      <c r="O942">
        <v>1.3967451884815407E-2</v>
      </c>
      <c r="P942">
        <v>3.5828236998351359E-2</v>
      </c>
      <c r="Q942">
        <v>6.7264182150214653</v>
      </c>
      <c r="R942">
        <f>Table_nydc_frldevdb01_flc_fx_carry_view[[#This Row],[atmf]]/(Table_nydc_frldevdb01_flc_fx_carry_view[[#This Row],[atmf_cost_orig]]+1)</f>
        <v>6.6464957973418031</v>
      </c>
      <c r="S942">
        <f>Table_nydc_frldevdb01_flc_fx_carry_view[[#This Row],[num_rate]]-Table_nydc_frldevdb01_flc_fx_carry_view[[#This Row],[asset_rate]]</f>
        <v>2.1860785113535952E-2</v>
      </c>
      <c r="T9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1.1778834505061766</v>
      </c>
      <c r="U942" s="95">
        <f>Table_nydc_frldevdb01_flc_fx_carry_view[[#This Row],[atmf_cost_final]]/Table_nydc_frldevdb01_flc_fx_carry_view[[#This Row],[atmf_cost_orig]]</f>
        <v>0.98599885364570872</v>
      </c>
    </row>
    <row r="943" spans="1:21" x14ac:dyDescent="0.25">
      <c r="A943" t="s">
        <v>108</v>
      </c>
      <c r="B943" t="s">
        <v>13</v>
      </c>
      <c r="C943" t="s">
        <v>67</v>
      </c>
      <c r="D943" t="s">
        <v>14</v>
      </c>
      <c r="E943">
        <v>6.6466000000000003</v>
      </c>
      <c r="F943">
        <v>6.9332153832398298</v>
      </c>
      <c r="G943">
        <v>5.88440784856177E-2</v>
      </c>
      <c r="H943">
        <v>6.0304014253980499E-2</v>
      </c>
      <c r="I943">
        <v>5.7132660933681502E-2</v>
      </c>
      <c r="J943">
        <v>5.90976436849679E-2</v>
      </c>
      <c r="K943">
        <v>1.55225636864629E-2</v>
      </c>
      <c r="L943">
        <v>1.4330489211498199E-2</v>
      </c>
      <c r="M943">
        <v>3.3079076823776102E-2</v>
      </c>
      <c r="N943">
        <v>3.3822922900645702E-2</v>
      </c>
      <c r="O943">
        <v>1.5371879024778212E-2</v>
      </c>
      <c r="P943">
        <v>3.7578466281479872E-2</v>
      </c>
      <c r="Q943">
        <v>6.8135924577431641</v>
      </c>
      <c r="R943">
        <f>Table_nydc_frldevdb01_flc_fx_carry_view[[#This Row],[atmf]]/(Table_nydc_frldevdb01_flc_fx_carry_view[[#This Row],[atmf_cost_orig]]+1)</f>
        <v>6.7112145999086055</v>
      </c>
      <c r="S943">
        <f>Table_nydc_frldevdb01_flc_fx_carry_view[[#This Row],[num_rate]]-Table_nydc_frldevdb01_flc_fx_carry_view[[#This Row],[asset_rate]]</f>
        <v>2.220658725670166E-2</v>
      </c>
      <c r="T9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1.110267940831591</v>
      </c>
      <c r="U943" s="95">
        <f>Table_nydc_frldevdb01_flc_fx_carry_view[[#This Row],[atmf_cost_final]]/Table_nydc_frldevdb01_flc_fx_carry_view[[#This Row],[atmf_cost_orig]]</f>
        <v>1.022486905569715</v>
      </c>
    </row>
    <row r="944" spans="1:21" x14ac:dyDescent="0.25">
      <c r="A944" t="s">
        <v>108</v>
      </c>
      <c r="B944" t="s">
        <v>16</v>
      </c>
      <c r="C944" t="s">
        <v>14</v>
      </c>
      <c r="D944" t="s">
        <v>14</v>
      </c>
      <c r="E944">
        <v>18.2281888331955</v>
      </c>
      <c r="F944">
        <v>18.736750000000001</v>
      </c>
      <c r="G944">
        <v>0.105123643245155</v>
      </c>
      <c r="H944">
        <v>0.108669042361337</v>
      </c>
      <c r="I944">
        <v>9.7043368638073002E-2</v>
      </c>
      <c r="J944">
        <v>0.117353655142031</v>
      </c>
      <c r="K944">
        <v>1.7503408309638899E-2</v>
      </c>
      <c r="L944">
        <v>2.0260915438178799E-3</v>
      </c>
      <c r="M944">
        <v>3.0407588371446501E-2</v>
      </c>
      <c r="N944">
        <v>2.7895219540775999E-2</v>
      </c>
      <c r="O944">
        <v>1.2893652556191466E-2</v>
      </c>
      <c r="P944">
        <v>7.0559441293861991E-2</v>
      </c>
      <c r="Q944">
        <v>18.498047859627437</v>
      </c>
      <c r="R944">
        <f>Table_nydc_frldevdb01_flc_fx_carry_view[[#This Row],[atmf]]/(Table_nydc_frldevdb01_flc_fx_carry_view[[#This Row],[atmf_cost_orig]]+1)</f>
        <v>18.183823771730303</v>
      </c>
      <c r="S944">
        <f>Table_nydc_frldevdb01_flc_fx_carry_view[[#This Row],[num_rate]]-Table_nydc_frldevdb01_flc_fx_carry_view[[#This Row],[asset_rate]]</f>
        <v>5.7665788737670524E-2</v>
      </c>
      <c r="T9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2.0047091619189947</v>
      </c>
      <c r="U944" s="95">
        <f>Table_nydc_frldevdb01_flc_fx_carry_view[[#This Row],[atmf_cost_final]]/Table_nydc_frldevdb01_flc_fx_carry_view[[#This Row],[atmf_cost_orig]]</f>
        <v>0.91737691263179288</v>
      </c>
    </row>
    <row r="945" spans="1:21" x14ac:dyDescent="0.25">
      <c r="A945" t="s">
        <v>108</v>
      </c>
      <c r="B945" t="s">
        <v>16</v>
      </c>
      <c r="C945" t="s">
        <v>8</v>
      </c>
      <c r="D945" t="s">
        <v>14</v>
      </c>
      <c r="E945">
        <v>18.2281888331955</v>
      </c>
      <c r="F945">
        <v>18.994914372985399</v>
      </c>
      <c r="G945">
        <v>0.114676430429469</v>
      </c>
      <c r="H945">
        <v>0.12061860853546399</v>
      </c>
      <c r="I945">
        <v>9.4342707053350794E-2</v>
      </c>
      <c r="J945">
        <v>0.104378134157931</v>
      </c>
      <c r="K945">
        <v>2.17042463977874E-2</v>
      </c>
      <c r="L945">
        <v>1.2539546485282702E-2</v>
      </c>
      <c r="M945">
        <v>4.1248937408613899E-2</v>
      </c>
      <c r="N945">
        <v>3.7650068398529003E-2</v>
      </c>
      <c r="O945">
        <v>1.3471454055738527E-2</v>
      </c>
      <c r="P945">
        <v>7.0604582471700456E-2</v>
      </c>
      <c r="Q945">
        <v>18.6307815051765</v>
      </c>
      <c r="R945">
        <f>Table_nydc_frldevdb01_flc_fx_carry_view[[#This Row],[atmf]]/(Table_nydc_frldevdb01_flc_fx_carry_view[[#This Row],[atmf_cost_orig]]+1)</f>
        <v>18.242433380300572</v>
      </c>
      <c r="S945">
        <f>Table_nydc_frldevdb01_flc_fx_carry_view[[#This Row],[num_rate]]-Table_nydc_frldevdb01_flc_fx_carry_view[[#This Row],[asset_rate]]</f>
        <v>5.713312841596193E-2</v>
      </c>
      <c r="T9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1.2847745661129506</v>
      </c>
      <c r="U945" s="95">
        <f>Table_nydc_frldevdb01_flc_fx_carry_view[[#This Row],[atmf_cost_final]]/Table_nydc_frldevdb01_flc_fx_carry_view[[#This Row],[atmf_cost_orig]]</f>
        <v>0.91275244318576421</v>
      </c>
    </row>
    <row r="946" spans="1:21" x14ac:dyDescent="0.25">
      <c r="A946" t="s">
        <v>108</v>
      </c>
      <c r="B946" t="s">
        <v>16</v>
      </c>
      <c r="C946" t="s">
        <v>6</v>
      </c>
      <c r="D946" t="s">
        <v>14</v>
      </c>
      <c r="E946">
        <v>18.2281888331955</v>
      </c>
      <c r="F946">
        <v>19.241045276561099</v>
      </c>
      <c r="G946">
        <v>0.12382156083622101</v>
      </c>
      <c r="H946">
        <v>0.13226997319068401</v>
      </c>
      <c r="I946">
        <v>0.105221575030141</v>
      </c>
      <c r="J946">
        <v>0.113289883222746</v>
      </c>
      <c r="K946">
        <v>2.5885869414703899E-2</v>
      </c>
      <c r="L946">
        <v>1.7443917723470898E-2</v>
      </c>
      <c r="M946">
        <v>5.1994397101878205E-2</v>
      </c>
      <c r="N946">
        <v>4.7038771710533597E-2</v>
      </c>
      <c r="O946">
        <v>1.3967451884815407E-2</v>
      </c>
      <c r="P946">
        <v>7.0724006948818419E-2</v>
      </c>
      <c r="Q946">
        <v>18.751471951928892</v>
      </c>
      <c r="R946">
        <f>Table_nydc_frldevdb01_flc_fx_carry_view[[#This Row],[atmf]]/(Table_nydc_frldevdb01_flc_fx_carry_view[[#This Row],[atmf_cost_orig]]+1)</f>
        <v>18.290064404875096</v>
      </c>
      <c r="S946">
        <f>Table_nydc_frldevdb01_flc_fx_carry_view[[#This Row],[num_rate]]-Table_nydc_frldevdb01_flc_fx_carry_view[[#This Row],[asset_rate]]</f>
        <v>5.6756555064003011E-2</v>
      </c>
      <c r="T9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1.133532091187242</v>
      </c>
      <c r="U946" s="95">
        <f>Table_nydc_frldevdb01_flc_fx_carry_view[[#This Row],[atmf_cost_final]]/Table_nydc_frldevdb01_flc_fx_carry_view[[#This Row],[atmf_cost_orig]]</f>
        <v>0.90468924215748636</v>
      </c>
    </row>
    <row r="947" spans="1:21" x14ac:dyDescent="0.25">
      <c r="A947" t="s">
        <v>108</v>
      </c>
      <c r="B947" t="s">
        <v>16</v>
      </c>
      <c r="C947" t="s">
        <v>67</v>
      </c>
      <c r="D947" t="s">
        <v>14</v>
      </c>
      <c r="E947">
        <v>18.2281888331955</v>
      </c>
      <c r="F947">
        <v>20.1856167184405</v>
      </c>
      <c r="G947">
        <v>0.12466507792974101</v>
      </c>
      <c r="H947">
        <v>0.135062070694252</v>
      </c>
      <c r="I947">
        <v>0.12530917682912601</v>
      </c>
      <c r="J947">
        <v>0.13788216619477101</v>
      </c>
      <c r="K947">
        <v>2.83205464732076E-2</v>
      </c>
      <c r="L947">
        <v>2.8092592043388199E-2</v>
      </c>
      <c r="M947">
        <v>7.3801807552819398E-2</v>
      </c>
      <c r="N947">
        <v>7.9041595503270501E-2</v>
      </c>
      <c r="O947">
        <v>1.5371879024778212E-2</v>
      </c>
      <c r="P947">
        <v>7.0967445661456519E-2</v>
      </c>
      <c r="Q947">
        <v>19.307487823928959</v>
      </c>
      <c r="R947">
        <f>Table_nydc_frldevdb01_flc_fx_carry_view[[#This Row],[atmf]]/(Table_nydc_frldevdb01_flc_fx_carry_view[[#This Row],[atmf_cost_orig]]+1)</f>
        <v>18.798270385149809</v>
      </c>
      <c r="S947">
        <f>Table_nydc_frldevdb01_flc_fx_carry_view[[#This Row],[num_rate]]-Table_nydc_frldevdb01_flc_fx_carry_view[[#This Row],[asset_rate]]</f>
        <v>5.5595566636678306E-2</v>
      </c>
      <c r="T9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1.1202196740037529</v>
      </c>
      <c r="U947" s="95">
        <f>Table_nydc_frldevdb01_flc_fx_carry_view[[#This Row],[atmf_cost_final]]/Table_nydc_frldevdb01_flc_fx_carry_view[[#This Row],[atmf_cost_orig]]</f>
        <v>1.0709980977999898</v>
      </c>
    </row>
    <row r="948" spans="1:21" x14ac:dyDescent="0.25">
      <c r="A948" t="s">
        <v>108</v>
      </c>
      <c r="B948" t="s">
        <v>22</v>
      </c>
      <c r="C948" t="s">
        <v>14</v>
      </c>
      <c r="D948" t="s">
        <v>14</v>
      </c>
      <c r="E948">
        <v>630.76142427427101</v>
      </c>
      <c r="F948">
        <v>633.51</v>
      </c>
      <c r="G948">
        <v>8.7462534050962201E-2</v>
      </c>
      <c r="H948">
        <v>8.8154888166864204E-2</v>
      </c>
      <c r="I948">
        <v>8.6845821218667602E-2</v>
      </c>
      <c r="J948">
        <v>9.3467968582157501E-2</v>
      </c>
      <c r="K948">
        <v>2.2327819318121202E-2</v>
      </c>
      <c r="L948">
        <v>1.81312700681417E-3</v>
      </c>
      <c r="M948">
        <v>2.4669421342511599E-2</v>
      </c>
      <c r="N948">
        <v>4.8592553833162805E-3</v>
      </c>
      <c r="O948">
        <v>1.2893652556191466E-2</v>
      </c>
      <c r="P948">
        <v>2.1832139502036062E-2</v>
      </c>
      <c r="Q948">
        <v>632.03003718545096</v>
      </c>
      <c r="R948">
        <f>Table_nydc_frldevdb01_flc_fx_carry_view[[#This Row],[atmf]]/(Table_nydc_frldevdb01_flc_fx_carry_view[[#This Row],[atmf_cost_orig]]+1)</f>
        <v>618.25793451509617</v>
      </c>
      <c r="S948">
        <f>Table_nydc_frldevdb01_flc_fx_carry_view[[#This Row],[num_rate]]-Table_nydc_frldevdb01_flc_fx_carry_view[[#This Row],[asset_rate]]</f>
        <v>8.938486945844596E-3</v>
      </c>
      <c r="T9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1.3008736517876585</v>
      </c>
      <c r="U948" s="95">
        <f>Table_nydc_frldevdb01_flc_fx_carry_view[[#This Row],[atmf_cost_final]]/Table_nydc_frldevdb01_flc_fx_carry_view[[#This Row],[atmf_cost_orig]]</f>
        <v>0.19697484249225436</v>
      </c>
    </row>
    <row r="949" spans="1:21" x14ac:dyDescent="0.25">
      <c r="A949" t="s">
        <v>108</v>
      </c>
      <c r="B949" t="s">
        <v>22</v>
      </c>
      <c r="C949" t="s">
        <v>8</v>
      </c>
      <c r="D949" t="s">
        <v>14</v>
      </c>
      <c r="E949">
        <v>630.76142427427101</v>
      </c>
      <c r="F949">
        <v>635.17766287601205</v>
      </c>
      <c r="G949">
        <v>8.7779291796369105E-2</v>
      </c>
      <c r="H949">
        <v>8.8739613866427106E-2</v>
      </c>
      <c r="I949">
        <v>8.7134144509481995E-2</v>
      </c>
      <c r="J949">
        <v>8.8560474341570203E-2</v>
      </c>
      <c r="K949">
        <v>2.6605409480608501E-2</v>
      </c>
      <c r="L949">
        <v>1.6348565169209801E-2</v>
      </c>
      <c r="M949">
        <v>3.0353349496827501E-2</v>
      </c>
      <c r="N949">
        <v>2.02747948279733E-2</v>
      </c>
      <c r="O949">
        <v>1.3477290743069855E-2</v>
      </c>
      <c r="P949">
        <v>2.2883675525445187E-2</v>
      </c>
      <c r="Q949">
        <v>632.80594415541077</v>
      </c>
      <c r="R949">
        <f>Table_nydc_frldevdb01_flc_fx_carry_view[[#This Row],[atmf]]/(Table_nydc_frldevdb01_flc_fx_carry_view[[#This Row],[atmf_cost_orig]]+1)</f>
        <v>616.46585919888616</v>
      </c>
      <c r="S949">
        <f>Table_nydc_frldevdb01_flc_fx_carry_view[[#This Row],[num_rate]]-Table_nydc_frldevdb01_flc_fx_carry_view[[#This Row],[asset_rate]]</f>
        <v>9.4063847823753315E-3</v>
      </c>
      <c r="T9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1.0475700362793854</v>
      </c>
      <c r="U949" s="95">
        <f>Table_nydc_frldevdb01_flc_fx_carry_view[[#This Row],[atmf_cost_final]]/Table_nydc_frldevdb01_flc_fx_carry_view[[#This Row],[atmf_cost_orig]]</f>
        <v>0.6679590609956374</v>
      </c>
    </row>
    <row r="950" spans="1:21" x14ac:dyDescent="0.25">
      <c r="A950" t="s">
        <v>108</v>
      </c>
      <c r="B950" t="s">
        <v>22</v>
      </c>
      <c r="C950" t="s">
        <v>6</v>
      </c>
      <c r="D950" t="s">
        <v>14</v>
      </c>
      <c r="E950">
        <v>630.76142427427101</v>
      </c>
      <c r="F950">
        <v>637.20000000000005</v>
      </c>
      <c r="G950">
        <v>8.8043399311330303E-2</v>
      </c>
      <c r="H950">
        <v>8.9318311107637105E-2</v>
      </c>
      <c r="I950">
        <v>8.7456082687490097E-2</v>
      </c>
      <c r="J950">
        <v>8.9150945384876196E-2</v>
      </c>
      <c r="K950">
        <v>2.9694076995395897E-2</v>
      </c>
      <c r="L950">
        <v>2.2348670514799301E-2</v>
      </c>
      <c r="M950">
        <v>3.5122817513749197E-2</v>
      </c>
      <c r="N950">
        <v>2.80380698059512E-2</v>
      </c>
      <c r="O950">
        <v>1.3967451884815407E-2</v>
      </c>
      <c r="P950">
        <v>2.4270400682453452E-2</v>
      </c>
      <c r="Q950">
        <v>633.75948420918292</v>
      </c>
      <c r="R950">
        <f>Table_nydc_frldevdb01_flc_fx_carry_view[[#This Row],[atmf]]/(Table_nydc_frldevdb01_flc_fx_carry_view[[#This Row],[atmf_cost_orig]]+1)</f>
        <v>615.57912666874074</v>
      </c>
      <c r="S950">
        <f>Table_nydc_frldevdb01_flc_fx_carry_view[[#This Row],[num_rate]]-Table_nydc_frldevdb01_flc_fx_carry_view[[#This Row],[asset_rate]]</f>
        <v>1.0302948797638045E-2</v>
      </c>
      <c r="T9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1.0480145941618271</v>
      </c>
      <c r="U950" s="95">
        <f>Table_nydc_frldevdb01_flc_fx_carry_view[[#This Row],[atmf_cost_final]]/Table_nydc_frldevdb01_flc_fx_carry_view[[#This Row],[atmf_cost_orig]]</f>
        <v>0.79828646420451332</v>
      </c>
    </row>
    <row r="951" spans="1:21" x14ac:dyDescent="0.25">
      <c r="A951" t="s">
        <v>108</v>
      </c>
      <c r="B951" t="s">
        <v>22</v>
      </c>
      <c r="C951" t="s">
        <v>67</v>
      </c>
      <c r="D951" t="s">
        <v>14</v>
      </c>
      <c r="E951">
        <v>630.76142427427101</v>
      </c>
      <c r="F951">
        <v>645.82102958732696</v>
      </c>
      <c r="G951">
        <v>9.2368676241717101E-2</v>
      </c>
      <c r="H951">
        <v>9.4890526900673705E-2</v>
      </c>
      <c r="I951">
        <v>9.1093962125741695E-2</v>
      </c>
      <c r="J951">
        <v>9.3830120912397605E-2</v>
      </c>
      <c r="K951">
        <v>3.9426358268696594E-2</v>
      </c>
      <c r="L951">
        <v>3.5413183942914601E-2</v>
      </c>
      <c r="M951">
        <v>5.1890812113672503E-2</v>
      </c>
      <c r="N951">
        <v>4.8287328661738696E-2</v>
      </c>
      <c r="O951">
        <v>1.5371879024778212E-2</v>
      </c>
      <c r="P951">
        <v>2.7659840646813261E-2</v>
      </c>
      <c r="Q951">
        <v>637.87032437013568</v>
      </c>
      <c r="R951">
        <f>Table_nydc_frldevdb01_flc_fx_carry_view[[#This Row],[atmf]]/(Table_nydc_frldevdb01_flc_fx_carry_view[[#This Row],[atmf_cost_orig]]+1)</f>
        <v>613.9620406890067</v>
      </c>
      <c r="S951">
        <f>Table_nydc_frldevdb01_flc_fx_carry_view[[#This Row],[num_rate]]-Table_nydc_frldevdb01_flc_fx_carry_view[[#This Row],[asset_rate]]</f>
        <v>1.2287961622035048E-2</v>
      </c>
      <c r="T9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1.032868738489759</v>
      </c>
      <c r="U951" s="95">
        <f>Table_nydc_frldevdb01_flc_fx_carry_view[[#This Row],[atmf_cost_final]]/Table_nydc_frldevdb01_flc_fx_carry_view[[#This Row],[atmf_cost_orig]]</f>
        <v>0.93055642598076937</v>
      </c>
    </row>
    <row r="952" spans="1:21" x14ac:dyDescent="0.25">
      <c r="A952" t="s">
        <v>108</v>
      </c>
      <c r="B952" t="s">
        <v>15</v>
      </c>
      <c r="C952" t="s">
        <v>14</v>
      </c>
      <c r="D952" t="s">
        <v>14</v>
      </c>
      <c r="E952">
        <v>57.624303563724503</v>
      </c>
      <c r="F952">
        <v>59.286200000000001</v>
      </c>
      <c r="G952">
        <v>0.115275142888804</v>
      </c>
      <c r="H952">
        <v>0.122003525188533</v>
      </c>
      <c r="I952">
        <v>0.10398023165883701</v>
      </c>
      <c r="J952">
        <v>0.121050276025085</v>
      </c>
      <c r="K952">
        <v>1.9797068865437101E-2</v>
      </c>
      <c r="L952">
        <v>2.1708505162473797E-3</v>
      </c>
      <c r="M952">
        <v>3.4136639782417599E-2</v>
      </c>
      <c r="N952">
        <v>2.8834629754361799E-2</v>
      </c>
      <c r="O952">
        <v>1.2893652556191466E-2</v>
      </c>
      <c r="P952">
        <v>7.2653933925933056E-2</v>
      </c>
      <c r="Q952">
        <v>58.448079617365465</v>
      </c>
      <c r="R952">
        <f>Table_nydc_frldevdb01_flc_fx_carry_view[[#This Row],[atmf]]/(Table_nydc_frldevdb01_flc_fx_carry_view[[#This Row],[atmf_cost_orig]]+1)</f>
        <v>57.329174617073633</v>
      </c>
      <c r="S952">
        <f>Table_nydc_frldevdb01_flc_fx_carry_view[[#This Row],[num_rate]]-Table_nydc_frldevdb01_flc_fx_carry_view[[#This Row],[asset_rate]]</f>
        <v>5.976028136974159E-2</v>
      </c>
      <c r="T9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1.8594544699060664</v>
      </c>
      <c r="U952" s="95">
        <f>Table_nydc_frldevdb01_flc_fx_carry_view[[#This Row],[atmf_cost_final]]/Table_nydc_frldevdb01_flc_fx_carry_view[[#This Row],[atmf_cost_orig]]</f>
        <v>0.84468272033070313</v>
      </c>
    </row>
    <row r="953" spans="1:21" x14ac:dyDescent="0.25">
      <c r="A953" t="s">
        <v>108</v>
      </c>
      <c r="B953" t="s">
        <v>15</v>
      </c>
      <c r="C953" t="s">
        <v>8</v>
      </c>
      <c r="D953" t="s">
        <v>14</v>
      </c>
      <c r="E953">
        <v>57.624303563724503</v>
      </c>
      <c r="F953">
        <v>60.114313123897901</v>
      </c>
      <c r="G953">
        <v>0.11777047986765</v>
      </c>
      <c r="H953">
        <v>0.125849015457072</v>
      </c>
      <c r="I953">
        <v>0.10981619340493499</v>
      </c>
      <c r="J953">
        <v>0.12512284062634699</v>
      </c>
      <c r="K953">
        <v>2.2280177948201398E-2</v>
      </c>
      <c r="L953">
        <v>1.4709317126170799E-2</v>
      </c>
      <c r="M953">
        <v>4.3035888005884503E-2</v>
      </c>
      <c r="N953">
        <v>4.0864637510068004E-2</v>
      </c>
      <c r="O953">
        <v>1.3477290743069855E-2</v>
      </c>
      <c r="P953">
        <v>7.2295424811422232E-2</v>
      </c>
      <c r="Q953">
        <v>58.891968500965646</v>
      </c>
      <c r="R953">
        <f>Table_nydc_frldevdb01_flc_fx_carry_view[[#This Row],[atmf]]/(Table_nydc_frldevdb01_flc_fx_carry_view[[#This Row],[atmf_cost_orig]]+1)</f>
        <v>57.633983466117087</v>
      </c>
      <c r="S953">
        <f>Table_nydc_frldevdb01_flc_fx_carry_view[[#This Row],[num_rate]]-Table_nydc_frldevdb01_flc_fx_carry_view[[#This Row],[asset_rate]]</f>
        <v>5.8818134068352373E-2</v>
      </c>
      <c r="T9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1.2601505952438055</v>
      </c>
      <c r="U953" s="95">
        <f>Table_nydc_frldevdb01_flc_fx_carry_view[[#This Row],[atmf_cost_final]]/Table_nydc_frldevdb01_flc_fx_carry_view[[#This Row],[atmf_cost_orig]]</f>
        <v>0.94954790997876903</v>
      </c>
    </row>
    <row r="954" spans="1:21" x14ac:dyDescent="0.25">
      <c r="A954" t="s">
        <v>108</v>
      </c>
      <c r="B954" t="s">
        <v>15</v>
      </c>
      <c r="C954" t="s">
        <v>6</v>
      </c>
      <c r="D954" t="s">
        <v>14</v>
      </c>
      <c r="E954">
        <v>57.624303563724503</v>
      </c>
      <c r="F954">
        <v>60.8842</v>
      </c>
      <c r="G954">
        <v>0.120545371806732</v>
      </c>
      <c r="H954">
        <v>0.129566743997755</v>
      </c>
      <c r="I954">
        <v>0.11527293184399499</v>
      </c>
      <c r="J954">
        <v>0.12964645797496099</v>
      </c>
      <c r="K954">
        <v>2.4440524215918899E-2</v>
      </c>
      <c r="L954">
        <v>1.97129789743761E-2</v>
      </c>
      <c r="M954">
        <v>5.09310978010757E-2</v>
      </c>
      <c r="N954">
        <v>5.1494928714629504E-2</v>
      </c>
      <c r="O954">
        <v>1.3967451884815407E-2</v>
      </c>
      <c r="P954">
        <v>7.1711708450057809E-2</v>
      </c>
      <c r="Q954">
        <v>59.312965522278219</v>
      </c>
      <c r="R954">
        <f>Table_nydc_frldevdb01_flc_fx_carry_view[[#This Row],[atmf]]/(Table_nydc_frldevdb01_flc_fx_carry_view[[#This Row],[atmf_cost_orig]]+1)</f>
        <v>57.93357921122665</v>
      </c>
      <c r="S954">
        <f>Table_nydc_frldevdb01_flc_fx_carry_view[[#This Row],[num_rate]]-Table_nydc_frldevdb01_flc_fx_carry_view[[#This Row],[asset_rate]]</f>
        <v>5.7744256565242402E-2</v>
      </c>
      <c r="T9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1.1997456241589826</v>
      </c>
      <c r="U954" s="95">
        <f>Table_nydc_frldevdb01_flc_fx_carry_view[[#This Row],[atmf_cost_final]]/Table_nydc_frldevdb01_flc_fx_carry_view[[#This Row],[atmf_cost_orig]]</f>
        <v>1.0110704645667759</v>
      </c>
    </row>
    <row r="955" spans="1:21" x14ac:dyDescent="0.25">
      <c r="A955" t="s">
        <v>108</v>
      </c>
      <c r="B955" t="s">
        <v>15</v>
      </c>
      <c r="C955" t="s">
        <v>67</v>
      </c>
      <c r="D955" t="s">
        <v>14</v>
      </c>
      <c r="E955">
        <v>57.624303563724503</v>
      </c>
      <c r="F955">
        <v>63.896790181516003</v>
      </c>
      <c r="G955">
        <v>0.12911419923190401</v>
      </c>
      <c r="H955">
        <v>0.13906354372489499</v>
      </c>
      <c r="I955">
        <v>0.126279799473002</v>
      </c>
      <c r="J955">
        <v>0.13999208264813701</v>
      </c>
      <c r="K955">
        <v>2.9911736174552301E-2</v>
      </c>
      <c r="L955">
        <v>2.8162145763776601E-2</v>
      </c>
      <c r="M955">
        <v>7.5981390736354404E-2</v>
      </c>
      <c r="N955">
        <v>8.01994245214213E-2</v>
      </c>
      <c r="O955">
        <v>1.5371879024778212E-2</v>
      </c>
      <c r="P955">
        <v>7.1775014525480185E-2</v>
      </c>
      <c r="Q955">
        <v>61.082729914655957</v>
      </c>
      <c r="R955">
        <f>Table_nydc_frldevdb01_flc_fx_carry_view[[#This Row],[atmf]]/(Table_nydc_frldevdb01_flc_fx_carry_view[[#This Row],[atmf_cost_orig]]+1)</f>
        <v>59.384661046775022</v>
      </c>
      <c r="S955">
        <f>Table_nydc_frldevdb01_flc_fx_carry_view[[#This Row],[num_rate]]-Table_nydc_frldevdb01_flc_fx_carry_view[[#This Row],[asset_rate]]</f>
        <v>5.6403135500701973E-2</v>
      </c>
      <c r="T9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1.129534815327019</v>
      </c>
      <c r="U955" s="95">
        <f>Table_nydc_frldevdb01_flc_fx_carry_view[[#This Row],[atmf_cost_final]]/Table_nydc_frldevdb01_flc_fx_carry_view[[#This Row],[atmf_cost_orig]]</f>
        <v>1.0555140376372278</v>
      </c>
    </row>
    <row r="956" spans="1:21" x14ac:dyDescent="0.25">
      <c r="A956" t="s">
        <v>108</v>
      </c>
      <c r="B956" t="s">
        <v>11</v>
      </c>
      <c r="C956" t="s">
        <v>14</v>
      </c>
      <c r="D956" t="s">
        <v>14</v>
      </c>
      <c r="E956">
        <v>21.466614901778701</v>
      </c>
      <c r="F956">
        <v>22.289706218749998</v>
      </c>
      <c r="G956">
        <v>0.10347439095236299</v>
      </c>
      <c r="H956">
        <v>0.108736037830269</v>
      </c>
      <c r="I956">
        <v>0.102939917403151</v>
      </c>
      <c r="J956">
        <v>0.120608148079966</v>
      </c>
      <c r="K956">
        <v>1.3907455550157899E-2</v>
      </c>
      <c r="L956">
        <v>2.1497792156649899E-3</v>
      </c>
      <c r="M956">
        <v>3.0750555913986E-2</v>
      </c>
      <c r="N956">
        <v>3.8346999775283198E-2</v>
      </c>
      <c r="O956">
        <v>-8.135354547548674E-3</v>
      </c>
      <c r="P956">
        <v>7.0559441293861991E-2</v>
      </c>
      <c r="Q956">
        <v>21.92049708630044</v>
      </c>
      <c r="R956">
        <f>Table_nydc_frldevdb01_flc_fx_carry_view[[#This Row],[atmf]]/(Table_nydc_frldevdb01_flc_fx_carry_view[[#This Row],[atmf_cost_orig]]+1)</f>
        <v>21.62473363789292</v>
      </c>
      <c r="S956">
        <f>Table_nydc_frldevdb01_flc_fx_carry_view[[#This Row],[num_rate]]-Table_nydc_frldevdb01_flc_fx_carry_view[[#This Row],[asset_rate]]</f>
        <v>7.8694795841410661E-2</v>
      </c>
      <c r="T9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2.1490829940878715</v>
      </c>
      <c r="U956" s="95">
        <f>Table_nydc_frldevdb01_flc_fx_carry_view[[#This Row],[atmf_cost_final]]/Table_nydc_frldevdb01_flc_fx_carry_view[[#This Row],[atmf_cost_orig]]</f>
        <v>1.2470343587460861</v>
      </c>
    </row>
    <row r="957" spans="1:21" x14ac:dyDescent="0.25">
      <c r="A957" t="s">
        <v>108</v>
      </c>
      <c r="B957" t="s">
        <v>11</v>
      </c>
      <c r="C957" t="s">
        <v>8</v>
      </c>
      <c r="D957" t="s">
        <v>14</v>
      </c>
      <c r="E957">
        <v>21.466614901778701</v>
      </c>
      <c r="F957">
        <v>22.7286275199831</v>
      </c>
      <c r="G957">
        <v>0.11417267795338</v>
      </c>
      <c r="H957">
        <v>0.12263546864423901</v>
      </c>
      <c r="I957">
        <v>9.4667118757961299E-2</v>
      </c>
      <c r="J957">
        <v>0.109990846284809</v>
      </c>
      <c r="K957">
        <v>1.69104774830162E-2</v>
      </c>
      <c r="L957">
        <v>1.08577695263184E-2</v>
      </c>
      <c r="M957">
        <v>4.2632140103566196E-2</v>
      </c>
      <c r="N957">
        <v>4.7221072233603598E-2</v>
      </c>
      <c r="O957">
        <v>-8.0882239820774526E-3</v>
      </c>
      <c r="P957">
        <v>7.0607057287289623E-2</v>
      </c>
      <c r="Q957">
        <v>22.158669693993978</v>
      </c>
      <c r="R957">
        <f>Table_nydc_frldevdb01_flc_fx_carry_view[[#This Row],[atmf]]/(Table_nydc_frldevdb01_flc_fx_carry_view[[#This Row],[atmf_cost_orig]]+1)</f>
        <v>21.799277660599863</v>
      </c>
      <c r="S957">
        <f>Table_nydc_frldevdb01_flc_fx_carry_view[[#This Row],[num_rate]]-Table_nydc_frldevdb01_flc_fx_carry_view[[#This Row],[asset_rate]]</f>
        <v>7.8695281269367076E-2</v>
      </c>
      <c r="T9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1.413722870240635</v>
      </c>
      <c r="U957" s="95">
        <f>Table_nydc_frldevdb01_flc_fx_carry_view[[#This Row],[atmf_cost_final]]/Table_nydc_frldevdb01_flc_fx_carry_view[[#This Row],[atmf_cost_orig]]</f>
        <v>1.1076402010053803</v>
      </c>
    </row>
    <row r="958" spans="1:21" x14ac:dyDescent="0.25">
      <c r="A958" t="s">
        <v>108</v>
      </c>
      <c r="B958" t="s">
        <v>11</v>
      </c>
      <c r="C958" t="s">
        <v>6</v>
      </c>
      <c r="D958" t="s">
        <v>14</v>
      </c>
      <c r="E958">
        <v>21.466614901778701</v>
      </c>
      <c r="F958">
        <v>23.166985543999399</v>
      </c>
      <c r="G958">
        <v>0.12446048258161101</v>
      </c>
      <c r="H958">
        <v>0.13626437548803899</v>
      </c>
      <c r="I958">
        <v>0.103546025939575</v>
      </c>
      <c r="J958">
        <v>0.117043828836442</v>
      </c>
      <c r="K958">
        <v>1.99475819942448E-2</v>
      </c>
      <c r="L958">
        <v>1.38051167613391E-2</v>
      </c>
      <c r="M958">
        <v>5.4778839010813901E-2</v>
      </c>
      <c r="N958">
        <v>5.6760522222917095E-2</v>
      </c>
      <c r="O958">
        <v>-8.2813719097305505E-3</v>
      </c>
      <c r="P958">
        <v>7.0724006948818419E-2</v>
      </c>
      <c r="Q958">
        <v>22.387210849032616</v>
      </c>
      <c r="R958">
        <f>Table_nydc_frldevdb01_flc_fx_carry_view[[#This Row],[atmf]]/(Table_nydc_frldevdb01_flc_fx_carry_view[[#This Row],[atmf_cost_orig]]+1)</f>
        <v>21.963832309838256</v>
      </c>
      <c r="S958">
        <f>Table_nydc_frldevdb01_flc_fx_carry_view[[#This Row],[num_rate]]-Table_nydc_frldevdb01_flc_fx_carry_view[[#This Row],[asset_rate]]</f>
        <v>7.9005378858548969E-2</v>
      </c>
      <c r="T9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1.2332430449221017</v>
      </c>
      <c r="U958" s="95">
        <f>Table_nydc_frldevdb01_flc_fx_carry_view[[#This Row],[atmf_cost_final]]/Table_nydc_frldevdb01_flc_fx_carry_view[[#This Row],[atmf_cost_orig]]</f>
        <v>1.0361760717804185</v>
      </c>
    </row>
    <row r="959" spans="1:21" x14ac:dyDescent="0.25">
      <c r="A959" t="s">
        <v>108</v>
      </c>
      <c r="B959" t="s">
        <v>11</v>
      </c>
      <c r="C959" t="s">
        <v>67</v>
      </c>
      <c r="D959" t="s">
        <v>14</v>
      </c>
      <c r="E959">
        <v>21.466614901778701</v>
      </c>
      <c r="F959">
        <v>24.879568969231201</v>
      </c>
      <c r="G959">
        <v>0.128730127743277</v>
      </c>
      <c r="H959">
        <v>0.14229684962736799</v>
      </c>
      <c r="I959">
        <v>0.12793176540321999</v>
      </c>
      <c r="J959">
        <v>0.146332920489749</v>
      </c>
      <c r="K959">
        <v>2.0218584533894003E-2</v>
      </c>
      <c r="L959">
        <v>2.0899937073812203E-2</v>
      </c>
      <c r="M959">
        <v>8.1404902237284402E-2</v>
      </c>
      <c r="N959">
        <v>9.3422202863070708E-2</v>
      </c>
      <c r="O959">
        <v>-7.6892392225241246E-3</v>
      </c>
      <c r="P959">
        <v>7.0967445661456519E-2</v>
      </c>
      <c r="Q959">
        <v>23.445052536179823</v>
      </c>
      <c r="R959">
        <f>Table_nydc_frldevdb01_flc_fx_carry_view[[#This Row],[atmf]]/(Table_nydc_frldevdb01_flc_fx_carry_view[[#This Row],[atmf_cost_orig]]+1)</f>
        <v>23.006709991566197</v>
      </c>
      <c r="S959">
        <f>Table_nydc_frldevdb01_flc_fx_carry_view[[#This Row],[num_rate]]-Table_nydc_frldevdb01_flc_fx_carry_view[[#This Row],[asset_rate]]</f>
        <v>7.8656684883980643E-2</v>
      </c>
      <c r="T9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1.1852693299966306</v>
      </c>
      <c r="U959" s="95">
        <f>Table_nydc_frldevdb01_flc_fx_carry_view[[#This Row],[atmf_cost_final]]/Table_nydc_frldevdb01_flc_fx_carry_view[[#This Row],[atmf_cost_orig]]</f>
        <v>1.1476237953183395</v>
      </c>
    </row>
    <row r="960" spans="1:21" x14ac:dyDescent="0.25">
      <c r="A960" t="s">
        <v>108</v>
      </c>
      <c r="B960" t="s">
        <v>24</v>
      </c>
      <c r="C960" t="s">
        <v>14</v>
      </c>
      <c r="D960" t="s">
        <v>14</v>
      </c>
      <c r="E960">
        <v>30.373999999999999</v>
      </c>
      <c r="F960">
        <v>30.125256541546602</v>
      </c>
      <c r="G960">
        <v>5.4234663282650399E-2</v>
      </c>
      <c r="H960">
        <v>5.2648320738376601E-2</v>
      </c>
      <c r="I960">
        <v>0</v>
      </c>
      <c r="J960">
        <v>0</v>
      </c>
      <c r="K960">
        <v>1.9690022786511701E-2</v>
      </c>
      <c r="L960">
        <v>1.16939240301096E-16</v>
      </c>
      <c r="M960">
        <v>1.4732456119370399E-2</v>
      </c>
      <c r="N960">
        <v>0</v>
      </c>
      <c r="O960">
        <v>1.2907210193407485E-2</v>
      </c>
      <c r="P960">
        <v>-3.7660281361720192E-3</v>
      </c>
      <c r="Q960">
        <v>30.275348600605046</v>
      </c>
      <c r="R960">
        <f>Table_nydc_frldevdb01_flc_fx_carry_view[[#This Row],[atmf]]/(Table_nydc_frldevdb01_flc_fx_carry_view[[#This Row],[atmf_cost_orig]]+1)</f>
        <v>29.687881135441621</v>
      </c>
      <c r="S960">
        <f>Table_nydc_frldevdb01_flc_fx_carry_view[[#This Row],[num_rate]]-Table_nydc_frldevdb01_flc_fx_carry_view[[#This Row],[asset_rate]]</f>
        <v>-1.6673238329579503E-2</v>
      </c>
      <c r="T9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2.3588031821370754E-14</v>
      </c>
      <c r="U960" s="95">
        <f>Table_nydc_frldevdb01_flc_fx_carry_view[[#This Row],[atmf_cost_final]]/Table_nydc_frldevdb01_flc_fx_carry_view[[#This Row],[atmf_cost_orig]]</f>
        <v>0</v>
      </c>
    </row>
    <row r="961" spans="1:21" x14ac:dyDescent="0.25">
      <c r="A961" t="s">
        <v>108</v>
      </c>
      <c r="B961" t="s">
        <v>24</v>
      </c>
      <c r="C961" t="s">
        <v>8</v>
      </c>
      <c r="D961" t="s">
        <v>14</v>
      </c>
      <c r="E961">
        <v>30.373999999999999</v>
      </c>
      <c r="F961">
        <v>30.0164770442051</v>
      </c>
      <c r="G961">
        <v>5.6604549931199802E-2</v>
      </c>
      <c r="H961">
        <v>5.4436092789933603E-2</v>
      </c>
      <c r="I961">
        <v>5.1261670350827598E-2</v>
      </c>
      <c r="J961">
        <v>4.9423523276086401E-2</v>
      </c>
      <c r="K961">
        <v>2.5939402293502802E-2</v>
      </c>
      <c r="L961">
        <v>1.2471642143615399E-2</v>
      </c>
      <c r="M961">
        <v>1.8622704063649399E-2</v>
      </c>
      <c r="N961">
        <v>6.4718048146386103E-3</v>
      </c>
      <c r="O961">
        <v>1.3477290743069855E-2</v>
      </c>
      <c r="P961">
        <v>-2.5800363381861991E-3</v>
      </c>
      <c r="Q961">
        <v>30.23771729682559</v>
      </c>
      <c r="R961">
        <f>Table_nydc_frldevdb01_flc_fx_carry_view[[#This Row],[atmf]]/(Table_nydc_frldevdb01_flc_fx_carry_view[[#This Row],[atmf_cost_orig]]+1)</f>
        <v>29.467708627010438</v>
      </c>
      <c r="S961">
        <f>Table_nydc_frldevdb01_flc_fx_carry_view[[#This Row],[num_rate]]-Table_nydc_frldevdb01_flc_fx_carry_view[[#This Row],[asset_rate]]</f>
        <v>-1.6057327081256054E-2</v>
      </c>
      <c r="T9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0.82001978768188177</v>
      </c>
      <c r="U961" s="95">
        <f>Table_nydc_frldevdb01_flc_fx_carry_view[[#This Row],[atmf_cost_final]]/Table_nydc_frldevdb01_flc_fx_carry_view[[#This Row],[atmf_cost_orig]]</f>
        <v>0.34752229281628627</v>
      </c>
    </row>
    <row r="962" spans="1:21" x14ac:dyDescent="0.25">
      <c r="A962" t="s">
        <v>108</v>
      </c>
      <c r="B962" t="s">
        <v>24</v>
      </c>
      <c r="C962" t="s">
        <v>6</v>
      </c>
      <c r="D962" t="s">
        <v>14</v>
      </c>
      <c r="E962">
        <v>30.373999999999999</v>
      </c>
      <c r="F962">
        <v>29.907418996272401</v>
      </c>
      <c r="G962">
        <v>5.8918521603573797E-2</v>
      </c>
      <c r="H962">
        <v>5.6157163500050102E-2</v>
      </c>
      <c r="I962">
        <v>5.4234663282650399E-2</v>
      </c>
      <c r="J962">
        <v>5.15014937344885E-2</v>
      </c>
      <c r="K962">
        <v>3.1846323343837003E-2</v>
      </c>
      <c r="L962">
        <v>1.9690022786511701E-2</v>
      </c>
      <c r="M962">
        <v>2.2087231727389099E-2</v>
      </c>
      <c r="N962">
        <v>1.10528114055739E-2</v>
      </c>
      <c r="O962">
        <v>1.3967451884815407E-2</v>
      </c>
      <c r="P962">
        <v>-1.7355464670053555E-3</v>
      </c>
      <c r="Q962">
        <v>30.202164688482348</v>
      </c>
      <c r="R962">
        <f>Table_nydc_frldevdb01_flc_fx_carry_view[[#This Row],[atmf]]/(Table_nydc_frldevdb01_flc_fx_carry_view[[#This Row],[atmf_cost_orig]]+1)</f>
        <v>29.26112181807326</v>
      </c>
      <c r="S962">
        <f>Table_nydc_frldevdb01_flc_fx_carry_view[[#This Row],[num_rate]]-Table_nydc_frldevdb01_flc_fx_carry_view[[#This Row],[asset_rate]]</f>
        <v>-1.5702998351820763E-2</v>
      </c>
      <c r="T9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0.88504255522929054</v>
      </c>
      <c r="U962" s="95">
        <f>Table_nydc_frldevdb01_flc_fx_carry_view[[#This Row],[atmf_cost_final]]/Table_nydc_frldevdb01_flc_fx_carry_view[[#This Row],[atmf_cost_orig]]</f>
        <v>0.50041632840153294</v>
      </c>
    </row>
    <row r="963" spans="1:21" x14ac:dyDescent="0.25">
      <c r="A963" t="s">
        <v>108</v>
      </c>
      <c r="B963" t="s">
        <v>24</v>
      </c>
      <c r="C963" t="s">
        <v>67</v>
      </c>
      <c r="D963" t="s">
        <v>14</v>
      </c>
      <c r="E963">
        <v>30.373999999999999</v>
      </c>
      <c r="F963">
        <v>29.684046958656701</v>
      </c>
      <c r="G963">
        <v>6.2200680295753798E-2</v>
      </c>
      <c r="H963">
        <v>5.8882435220277703E-2</v>
      </c>
      <c r="I963">
        <v>6.0949825508213699E-2</v>
      </c>
      <c r="J963">
        <v>5.7472255265569198E-2</v>
      </c>
      <c r="K963">
        <v>4.6864233211278798E-2</v>
      </c>
      <c r="L963">
        <v>3.9790021864681405E-2</v>
      </c>
      <c r="M963">
        <v>3.2214669669573197E-2</v>
      </c>
      <c r="N963">
        <v>2.55546482279548E-2</v>
      </c>
      <c r="O963">
        <v>1.5371879024778212E-2</v>
      </c>
      <c r="P963">
        <v>3.5436940594298916E-3</v>
      </c>
      <c r="Q963">
        <v>30.125370487835674</v>
      </c>
      <c r="R963">
        <f>Table_nydc_frldevdb01_flc_fx_carry_view[[#This Row],[atmf]]/(Table_nydc_frldevdb01_flc_fx_carry_view[[#This Row],[atmf_cost_orig]]+1)</f>
        <v>28.757629426211309</v>
      </c>
      <c r="S963">
        <f>Table_nydc_frldevdb01_flc_fx_carry_view[[#This Row],[num_rate]]-Table_nydc_frldevdb01_flc_fx_carry_view[[#This Row],[asset_rate]]</f>
        <v>-1.1828184965348321E-2</v>
      </c>
      <c r="T9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0.97172680921176613</v>
      </c>
      <c r="U963" s="95">
        <f>Table_nydc_frldevdb01_flc_fx_carry_view[[#This Row],[atmf_cost_final]]/Table_nydc_frldevdb01_flc_fx_carry_view[[#This Row],[atmf_cost_orig]]</f>
        <v>0.79326122198580862</v>
      </c>
    </row>
    <row r="964" spans="1:21" x14ac:dyDescent="0.25">
      <c r="A964" t="s">
        <v>108</v>
      </c>
      <c r="B964" t="s">
        <v>23</v>
      </c>
      <c r="C964" t="s">
        <v>14</v>
      </c>
      <c r="D964" t="s">
        <v>14</v>
      </c>
      <c r="E964">
        <v>1.3601091347059</v>
      </c>
      <c r="F964">
        <v>1.356975</v>
      </c>
      <c r="G964">
        <v>4.8309754242573201E-2</v>
      </c>
      <c r="H964">
        <v>4.7980571875283699E-2</v>
      </c>
      <c r="I964">
        <v>5.4070992030744502E-2</v>
      </c>
      <c r="J964">
        <v>5.25551398772926E-2</v>
      </c>
      <c r="K964">
        <v>1.47145262653184E-2</v>
      </c>
      <c r="L964">
        <v>1.12886983217593E-3</v>
      </c>
      <c r="M964">
        <v>1.3428494567682301E-2</v>
      </c>
      <c r="N964">
        <v>3.08327257214864E-4</v>
      </c>
      <c r="O964">
        <v>1.2893652556191466E-2</v>
      </c>
      <c r="P964">
        <v>8.0992947275137332E-3</v>
      </c>
      <c r="Q964">
        <v>1.358722360023277</v>
      </c>
      <c r="R964">
        <f>Table_nydc_frldevdb01_flc_fx_carry_view[[#This Row],[atmf]]/(Table_nydc_frldevdb01_flc_fx_carry_view[[#This Row],[atmf_cost_orig]]+1)</f>
        <v>1.3389943220205891</v>
      </c>
      <c r="S964">
        <f>Table_nydc_frldevdb01_flc_fx_carry_view[[#This Row],[num_rate]]-Table_nydc_frldevdb01_flc_fx_carry_view[[#This Row],[asset_rate]]</f>
        <v>-4.7943578286777332E-3</v>
      </c>
      <c r="T9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0.63804226324229429</v>
      </c>
      <c r="U964" s="95">
        <f>Table_nydc_frldevdb01_flc_fx_carry_view[[#This Row],[atmf_cost_final]]/Table_nydc_frldevdb01_flc_fx_carry_view[[#This Row],[atmf_cost_orig]]</f>
        <v>2.2960671850506615E-2</v>
      </c>
    </row>
    <row r="965" spans="1:21" x14ac:dyDescent="0.25">
      <c r="A965" t="s">
        <v>108</v>
      </c>
      <c r="B965" t="s">
        <v>23</v>
      </c>
      <c r="C965" t="s">
        <v>8</v>
      </c>
      <c r="D965" t="s">
        <v>14</v>
      </c>
      <c r="E965">
        <v>1.3601091347059</v>
      </c>
      <c r="F965">
        <v>1.3550398570383</v>
      </c>
      <c r="G965">
        <v>5.0231815722741602E-2</v>
      </c>
      <c r="H965">
        <v>4.9718704849631999E-2</v>
      </c>
      <c r="I965">
        <v>4.6425681729755801E-2</v>
      </c>
      <c r="J965">
        <v>4.5921823174362497E-2</v>
      </c>
      <c r="K965">
        <v>1.9131601234124797E-2</v>
      </c>
      <c r="L965">
        <v>9.7768776483492092E-3</v>
      </c>
      <c r="M965">
        <v>1.7009136917028201E-2</v>
      </c>
      <c r="N965">
        <v>7.8503506316000404E-3</v>
      </c>
      <c r="O965">
        <v>1.3477290743069855E-2</v>
      </c>
      <c r="P965">
        <v>8.4052034955002138E-3</v>
      </c>
      <c r="Q965">
        <v>1.3579219980245076</v>
      </c>
      <c r="R965">
        <f>Table_nydc_frldevdb01_flc_fx_carry_view[[#This Row],[atmf]]/(Table_nydc_frldevdb01_flc_fx_carry_view[[#This Row],[atmf_cost_orig]]+1)</f>
        <v>1.3323772696339597</v>
      </c>
      <c r="S965">
        <f>Table_nydc_frldevdb01_flc_fx_carry_view[[#This Row],[num_rate]]-Table_nydc_frldevdb01_flc_fx_carry_view[[#This Row],[asset_rate]]</f>
        <v>-5.0720872475696413E-3</v>
      </c>
      <c r="T9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0.90768405444127409</v>
      </c>
      <c r="U965" s="95">
        <f>Table_nydc_frldevdb01_flc_fx_carry_view[[#This Row],[atmf_cost_final]]/Table_nydc_frldevdb01_flc_fx_carry_view[[#This Row],[atmf_cost_orig]]</f>
        <v>0.46153727081477547</v>
      </c>
    </row>
    <row r="966" spans="1:21" x14ac:dyDescent="0.25">
      <c r="A966" t="s">
        <v>108</v>
      </c>
      <c r="B966" t="s">
        <v>23</v>
      </c>
      <c r="C966" t="s">
        <v>6</v>
      </c>
      <c r="D966" t="s">
        <v>14</v>
      </c>
      <c r="E966">
        <v>1.3601091347059</v>
      </c>
      <c r="F966">
        <v>1.3532</v>
      </c>
      <c r="G966">
        <v>5.2120148164199402E-2</v>
      </c>
      <c r="H966">
        <v>5.1430491024143703E-2</v>
      </c>
      <c r="I966">
        <v>4.8335322356105E-2</v>
      </c>
      <c r="J966">
        <v>4.7646029351423397E-2</v>
      </c>
      <c r="K966">
        <v>2.31673316370213E-2</v>
      </c>
      <c r="L966">
        <v>1.47793659640822E-2</v>
      </c>
      <c r="M966">
        <v>2.0228607889357299E-2</v>
      </c>
      <c r="N966">
        <v>1.2034715855249E-2</v>
      </c>
      <c r="O966">
        <v>1.3967451884815407E-2</v>
      </c>
      <c r="P966">
        <v>8.7944396727803742E-3</v>
      </c>
      <c r="Q966">
        <v>1.3571884017863838</v>
      </c>
      <c r="R966">
        <f>Table_nydc_frldevdb01_flc_fx_carry_view[[#This Row],[atmf]]/(Table_nydc_frldevdb01_flc_fx_carry_view[[#This Row],[atmf_cost_orig]]+1)</f>
        <v>1.3263693936200163</v>
      </c>
      <c r="S966">
        <f>Table_nydc_frldevdb01_flc_fx_carry_view[[#This Row],[num_rate]]-Table_nydc_frldevdb01_flc_fx_carry_view[[#This Row],[asset_rate]]</f>
        <v>-5.173012212035033E-3</v>
      </c>
      <c r="T9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0.93395989024655013</v>
      </c>
      <c r="U966" s="95">
        <f>Table_nydc_frldevdb01_flc_fx_carry_view[[#This Row],[atmf_cost_final]]/Table_nydc_frldevdb01_flc_fx_carry_view[[#This Row],[atmf_cost_orig]]</f>
        <v>0.59493544593252612</v>
      </c>
    </row>
    <row r="967" spans="1:21" x14ac:dyDescent="0.25">
      <c r="A967" t="s">
        <v>108</v>
      </c>
      <c r="B967" t="s">
        <v>23</v>
      </c>
      <c r="C967" t="s">
        <v>67</v>
      </c>
      <c r="D967" t="s">
        <v>14</v>
      </c>
      <c r="E967">
        <v>1.3601091347059</v>
      </c>
      <c r="F967">
        <v>1.3490724974332999</v>
      </c>
      <c r="G967">
        <v>5.5146723010114002E-2</v>
      </c>
      <c r="H967">
        <v>5.4164470936670997E-2</v>
      </c>
      <c r="I967">
        <v>5.4159528965277703E-2</v>
      </c>
      <c r="J967">
        <v>5.3169282393455398E-2</v>
      </c>
      <c r="K967">
        <v>3.44281424282935E-2</v>
      </c>
      <c r="L967">
        <v>2.9273656550681402E-2</v>
      </c>
      <c r="M967">
        <v>2.96347810853833E-2</v>
      </c>
      <c r="N967">
        <v>2.4585862781717399E-2</v>
      </c>
      <c r="O967">
        <v>1.5371879024778212E-2</v>
      </c>
      <c r="P967">
        <v>1.1159089973277525E-2</v>
      </c>
      <c r="Q967">
        <v>1.3555702353972527</v>
      </c>
      <c r="R967">
        <f>Table_nydc_frldevdb01_flc_fx_carry_view[[#This Row],[atmf]]/(Table_nydc_frldevdb01_flc_fx_carry_view[[#This Row],[atmf_cost_orig]]+1)</f>
        <v>1.3102437118637187</v>
      </c>
      <c r="S967">
        <f>Table_nydc_frldevdb01_flc_fx_carry_view[[#This Row],[num_rate]]-Table_nydc_frldevdb01_flc_fx_carry_view[[#This Row],[asset_rate]]</f>
        <v>-4.2127890515006872E-3</v>
      </c>
      <c r="T9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0.97797629546490572</v>
      </c>
      <c r="U967" s="95">
        <f>Table_nydc_frldevdb01_flc_fx_carry_view[[#This Row],[atmf_cost_final]]/Table_nydc_frldevdb01_flc_fx_carry_view[[#This Row],[atmf_cost_orig]]</f>
        <v>0.82962862829595296</v>
      </c>
    </row>
    <row r="968" spans="1:21" x14ac:dyDescent="0.25">
      <c r="A968" t="s">
        <v>108</v>
      </c>
      <c r="B968" t="s">
        <v>25</v>
      </c>
      <c r="C968" t="s">
        <v>14</v>
      </c>
      <c r="D968" t="s">
        <v>14</v>
      </c>
      <c r="E968">
        <v>311.306742519463</v>
      </c>
      <c r="F968">
        <v>311.65499999999997</v>
      </c>
      <c r="G968">
        <v>5.3653260553330202E-2</v>
      </c>
      <c r="H968">
        <v>5.3898332611933497E-2</v>
      </c>
      <c r="I968">
        <v>4.3421103717803902E-2</v>
      </c>
      <c r="J968">
        <v>4.5897233004434199E-2</v>
      </c>
      <c r="K968">
        <v>1.46130619710318E-2</v>
      </c>
      <c r="L968">
        <v>9.0679963103555705E-4</v>
      </c>
      <c r="M968">
        <v>1.5245274885897999E-2</v>
      </c>
      <c r="N968">
        <v>1.6204848042800099E-3</v>
      </c>
      <c r="O968">
        <v>-8.135354547548674E-3</v>
      </c>
      <c r="P968">
        <v>-5.7924617707900451E-3</v>
      </c>
      <c r="Q968">
        <v>311.45809217168949</v>
      </c>
      <c r="R968">
        <f>Table_nydc_frldevdb01_flc_fx_carry_view[[#This Row],[atmf]]/(Table_nydc_frldevdb01_flc_fx_carry_view[[#This Row],[atmf_cost_orig]]+1)</f>
        <v>306.97508051443674</v>
      </c>
      <c r="S968">
        <f>Table_nydc_frldevdb01_flc_fx_carry_view[[#This Row],[num_rate]]-Table_nydc_frldevdb01_flc_fx_carry_view[[#This Row],[asset_rate]]</f>
        <v>2.3428927767586288E-3</v>
      </c>
      <c r="T9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1.1288683866818778</v>
      </c>
      <c r="U968" s="95">
        <f>Table_nydc_frldevdb01_flc_fx_carry_view[[#This Row],[atmf_cost_final]]/Table_nydc_frldevdb01_flc_fx_carry_view[[#This Row],[atmf_cost_orig]]</f>
        <v>0.10629423322363124</v>
      </c>
    </row>
    <row r="969" spans="1:21" x14ac:dyDescent="0.25">
      <c r="A969" t="s">
        <v>108</v>
      </c>
      <c r="B969" t="s">
        <v>25</v>
      </c>
      <c r="C969" t="s">
        <v>8</v>
      </c>
      <c r="D969" t="s">
        <v>14</v>
      </c>
      <c r="E969">
        <v>311.306742519463</v>
      </c>
      <c r="F969">
        <v>311.77569891790398</v>
      </c>
      <c r="G969">
        <v>5.6214883532095E-2</v>
      </c>
      <c r="H969">
        <v>5.6494281109152E-2</v>
      </c>
      <c r="I969">
        <v>4.9889234668832799E-2</v>
      </c>
      <c r="J969">
        <v>5.0327538941511103E-2</v>
      </c>
      <c r="K969">
        <v>1.8787295817178203E-2</v>
      </c>
      <c r="L969">
        <v>9.7320968853693499E-3</v>
      </c>
      <c r="M969">
        <v>1.9646556056655603E-2</v>
      </c>
      <c r="N969">
        <v>1.0588877938473899E-2</v>
      </c>
      <c r="O969">
        <v>-8.0882239820774526E-3</v>
      </c>
      <c r="P969">
        <v>-6.0163268241003459E-3</v>
      </c>
      <c r="Q969">
        <v>311.50803245134068</v>
      </c>
      <c r="R969">
        <f>Table_nydc_frldevdb01_flc_fx_carry_view[[#This Row],[atmf]]/(Table_nydc_frldevdb01_flc_fx_carry_view[[#This Row],[atmf_cost_orig]]+1)</f>
        <v>305.76840285093891</v>
      </c>
      <c r="S969">
        <f>Table_nydc_frldevdb01_flc_fx_carry_view[[#This Row],[num_rate]]-Table_nydc_frldevdb01_flc_fx_carry_view[[#This Row],[asset_rate]]</f>
        <v>2.0718971579771067E-3</v>
      </c>
      <c r="T9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0.99711474328853078</v>
      </c>
      <c r="U969" s="95">
        <f>Table_nydc_frldevdb01_flc_fx_carry_view[[#This Row],[atmf_cost_final]]/Table_nydc_frldevdb01_flc_fx_carry_view[[#This Row],[atmf_cost_orig]]</f>
        <v>0.53896865730249643</v>
      </c>
    </row>
    <row r="970" spans="1:21" x14ac:dyDescent="0.25">
      <c r="A970" t="s">
        <v>108</v>
      </c>
      <c r="B970" t="s">
        <v>25</v>
      </c>
      <c r="C970" t="s">
        <v>6</v>
      </c>
      <c r="D970" t="s">
        <v>14</v>
      </c>
      <c r="E970">
        <v>311.306742519463</v>
      </c>
      <c r="F970">
        <v>311.94450000000001</v>
      </c>
      <c r="G970">
        <v>5.8688765053344097E-2</v>
      </c>
      <c r="H970">
        <v>5.9027726939822202E-2</v>
      </c>
      <c r="I970">
        <v>5.3693715230666801E-2</v>
      </c>
      <c r="J970">
        <v>5.4148258920799698E-2</v>
      </c>
      <c r="K970">
        <v>2.2567320351394301E-2</v>
      </c>
      <c r="L970">
        <v>1.4661029600352701E-2</v>
      </c>
      <c r="M970">
        <v>2.3744301676813E-2</v>
      </c>
      <c r="N970">
        <v>1.5830700885184099E-2</v>
      </c>
      <c r="O970">
        <v>-8.2813719097305505E-3</v>
      </c>
      <c r="P970">
        <v>-6.1806273804738687E-3</v>
      </c>
      <c r="Q970">
        <v>311.57777877296877</v>
      </c>
      <c r="R970">
        <f>Table_nydc_frldevdb01_flc_fx_carry_view[[#This Row],[atmf]]/(Table_nydc_frldevdb01_flc_fx_carry_view[[#This Row],[atmf_cost_orig]]+1)</f>
        <v>304.70938835904565</v>
      </c>
      <c r="S970">
        <f>Table_nydc_frldevdb01_flc_fx_carry_view[[#This Row],[num_rate]]-Table_nydc_frldevdb01_flc_fx_carry_view[[#This Row],[asset_rate]]</f>
        <v>2.1007445292566818E-3</v>
      </c>
      <c r="T9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0.99378916179090582</v>
      </c>
      <c r="U970" s="95">
        <f>Table_nydc_frldevdb01_flc_fx_carry_view[[#This Row],[atmf_cost_final]]/Table_nydc_frldevdb01_flc_fx_carry_view[[#This Row],[atmf_cost_orig]]</f>
        <v>0.66671579146264126</v>
      </c>
    </row>
    <row r="971" spans="1:21" x14ac:dyDescent="0.25">
      <c r="A971" t="s">
        <v>108</v>
      </c>
      <c r="B971" t="s">
        <v>25</v>
      </c>
      <c r="C971" t="s">
        <v>67</v>
      </c>
      <c r="D971" t="s">
        <v>14</v>
      </c>
      <c r="E971">
        <v>311.306742519463</v>
      </c>
      <c r="F971">
        <v>312.08724574401799</v>
      </c>
      <c r="G971">
        <v>6.2279030451539902E-2</v>
      </c>
      <c r="H971">
        <v>6.2608957238361601E-2</v>
      </c>
      <c r="I971">
        <v>6.1094513659575501E-2</v>
      </c>
      <c r="J971">
        <v>6.1447562116306302E-2</v>
      </c>
      <c r="K971">
        <v>3.43767592589167E-2</v>
      </c>
      <c r="L971">
        <v>2.9046147952065799E-2</v>
      </c>
      <c r="M971">
        <v>3.5865939962023793E-2</v>
      </c>
      <c r="N971">
        <v>3.05105076963719E-2</v>
      </c>
      <c r="O971">
        <v>-7.6892392225241246E-3</v>
      </c>
      <c r="P971">
        <v>-6.4149974678432975E-3</v>
      </c>
      <c r="Q971">
        <v>311.62318251397738</v>
      </c>
      <c r="R971">
        <f>Table_nydc_frldevdb01_flc_fx_carry_view[[#This Row],[atmf]]/(Table_nydc_frldevdb01_flc_fx_carry_view[[#This Row],[atmf_cost_orig]]+1)</f>
        <v>301.28150149956616</v>
      </c>
      <c r="S971">
        <f>Table_nydc_frldevdb01_flc_fx_carry_view[[#This Row],[num_rate]]-Table_nydc_frldevdb01_flc_fx_carry_view[[#This Row],[asset_rate]]</f>
        <v>1.2742417546808271E-3</v>
      </c>
      <c r="T9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0.98333247352104136</v>
      </c>
      <c r="U971" s="95">
        <f>Table_nydc_frldevdb01_flc_fx_carry_view[[#This Row],[atmf_cost_final]]/Table_nydc_frldevdb01_flc_fx_carry_view[[#This Row],[atmf_cost_orig]]</f>
        <v>0.85068194863086188</v>
      </c>
    </row>
    <row r="972" spans="1:21" x14ac:dyDescent="0.25">
      <c r="A972" t="s">
        <v>108</v>
      </c>
      <c r="B972" t="s">
        <v>9</v>
      </c>
      <c r="C972" t="s">
        <v>14</v>
      </c>
      <c r="D972" t="s">
        <v>14</v>
      </c>
      <c r="E972">
        <v>67.848961684956194</v>
      </c>
      <c r="F972">
        <v>70.528345674999997</v>
      </c>
      <c r="G972">
        <v>0.119071991320921</v>
      </c>
      <c r="H972">
        <v>0.12673580704531701</v>
      </c>
      <c r="I972">
        <v>0.11175297558238401</v>
      </c>
      <c r="J972">
        <v>0.130253784379222</v>
      </c>
      <c r="K972">
        <v>1.7400128700680098E-2</v>
      </c>
      <c r="L972">
        <v>2.3338290758852199E-3</v>
      </c>
      <c r="M972">
        <v>3.5837736140079901E-2</v>
      </c>
      <c r="N972">
        <v>3.9494688086453004E-2</v>
      </c>
      <c r="O972">
        <v>-8.135354547548674E-3</v>
      </c>
      <c r="P972">
        <v>7.2653933925933056E-2</v>
      </c>
      <c r="Q972">
        <v>69.251513455326389</v>
      </c>
      <c r="R972">
        <f>Table_nydc_frldevdb01_flc_fx_carry_view[[#This Row],[atmf]]/(Table_nydc_frldevdb01_flc_fx_carry_view[[#This Row],[atmf_cost_orig]]+1)</f>
        <v>68.088218081159198</v>
      </c>
      <c r="S972">
        <f>Table_nydc_frldevdb01_flc_fx_carry_view[[#This Row],[num_rate]]-Table_nydc_frldevdb01_flc_fx_carry_view[[#This Row],[asset_rate]]</f>
        <v>8.0789288473481727E-2</v>
      </c>
      <c r="T9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2.015492472800879</v>
      </c>
      <c r="U972" s="95">
        <f>Table_nydc_frldevdb01_flc_fx_carry_view[[#This Row],[atmf_cost_final]]/Table_nydc_frldevdb01_flc_fx_carry_view[[#This Row],[atmf_cost_orig]]</f>
        <v>1.1020419351289121</v>
      </c>
    </row>
    <row r="973" spans="1:21" x14ac:dyDescent="0.25">
      <c r="A973" t="s">
        <v>108</v>
      </c>
      <c r="B973" t="s">
        <v>9</v>
      </c>
      <c r="C973" t="s">
        <v>8</v>
      </c>
      <c r="D973" t="s">
        <v>14</v>
      </c>
      <c r="E973">
        <v>67.848961684956194</v>
      </c>
      <c r="F973">
        <v>71.930612835816603</v>
      </c>
      <c r="G973">
        <v>0.121821608097282</v>
      </c>
      <c r="H973">
        <v>0.13052149664321699</v>
      </c>
      <c r="I973">
        <v>0.113520161244342</v>
      </c>
      <c r="J973">
        <v>0.13279724320556599</v>
      </c>
      <c r="K973">
        <v>1.8738139750782298E-2</v>
      </c>
      <c r="L973">
        <v>1.4151605937974101E-2</v>
      </c>
      <c r="M973">
        <v>4.53707518385984E-2</v>
      </c>
      <c r="N973">
        <v>5.10415304522868E-2</v>
      </c>
      <c r="O973">
        <v>-8.0882239820774526E-3</v>
      </c>
      <c r="P973">
        <v>7.2295424811422232E-2</v>
      </c>
      <c r="Q973">
        <v>70.064609275887477</v>
      </c>
      <c r="R973">
        <f>Table_nydc_frldevdb01_flc_fx_carry_view[[#This Row],[atmf]]/(Table_nydc_frldevdb01_flc_fx_carry_view[[#This Row],[atmf_cost_orig]]+1)</f>
        <v>68.80870993310748</v>
      </c>
      <c r="S973">
        <f>Table_nydc_frldevdb01_flc_fx_carry_view[[#This Row],[num_rate]]-Table_nydc_frldevdb01_flc_fx_carry_view[[#This Row],[asset_rate]]</f>
        <v>8.0383648793499685E-2</v>
      </c>
      <c r="T9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1.3851410591148556</v>
      </c>
      <c r="U973" s="95">
        <f>Table_nydc_frldevdb01_flc_fx_carry_view[[#This Row],[atmf_cost_final]]/Table_nydc_frldevdb01_flc_fx_carry_view[[#This Row],[atmf_cost_orig]]</f>
        <v>1.124987538973601</v>
      </c>
    </row>
    <row r="974" spans="1:21" x14ac:dyDescent="0.25">
      <c r="A974" t="s">
        <v>108</v>
      </c>
      <c r="B974" t="s">
        <v>9</v>
      </c>
      <c r="C974" t="s">
        <v>6</v>
      </c>
      <c r="D974" t="s">
        <v>14</v>
      </c>
      <c r="E974">
        <v>67.848961684956194</v>
      </c>
      <c r="F974">
        <v>73.296700552541495</v>
      </c>
      <c r="G974">
        <v>0.124967903677937</v>
      </c>
      <c r="H974">
        <v>0.134166421620556</v>
      </c>
      <c r="I974">
        <v>0.11908693359900301</v>
      </c>
      <c r="J974">
        <v>0.13683946695280799</v>
      </c>
      <c r="K974">
        <v>1.9838239420610401E-2</v>
      </c>
      <c r="L974">
        <v>1.72818881156203E-2</v>
      </c>
      <c r="M974">
        <v>5.3936727185986098E-2</v>
      </c>
      <c r="N974">
        <v>6.19106767169929E-2</v>
      </c>
      <c r="O974">
        <v>-8.2813719097305505E-3</v>
      </c>
      <c r="P974">
        <v>7.1711708450057809E-2</v>
      </c>
      <c r="Q974">
        <v>70.879806343137815</v>
      </c>
      <c r="R974">
        <f>Table_nydc_frldevdb01_flc_fx_carry_view[[#This Row],[atmf]]/(Table_nydc_frldevdb01_flc_fx_carry_view[[#This Row],[atmf_cost_orig]]+1)</f>
        <v>69.545636528147071</v>
      </c>
      <c r="S974">
        <f>Table_nydc_frldevdb01_flc_fx_carry_view[[#This Row],[num_rate]]-Table_nydc_frldevdb01_flc_fx_carry_view[[#This Row],[asset_rate]]</f>
        <v>7.999308035978836E-2</v>
      </c>
      <c r="T9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1.3088201713945093</v>
      </c>
      <c r="U974" s="95">
        <f>Table_nydc_frldevdb01_flc_fx_carry_view[[#This Row],[atmf_cost_final]]/Table_nydc_frldevdb01_flc_fx_carry_view[[#This Row],[atmf_cost_orig]]</f>
        <v>1.147838957738589</v>
      </c>
    </row>
    <row r="975" spans="1:21" x14ac:dyDescent="0.25">
      <c r="A975" t="s">
        <v>108</v>
      </c>
      <c r="B975" t="s">
        <v>9</v>
      </c>
      <c r="C975" t="s">
        <v>67</v>
      </c>
      <c r="D975" t="s">
        <v>14</v>
      </c>
      <c r="E975">
        <v>67.848961684956194</v>
      </c>
      <c r="F975">
        <v>78.755314757424998</v>
      </c>
      <c r="G975">
        <v>0.137479132182215</v>
      </c>
      <c r="H975">
        <v>0.14552562247925499</v>
      </c>
      <c r="I975">
        <v>0.13303411882417701</v>
      </c>
      <c r="J975">
        <v>0.146959562092361</v>
      </c>
      <c r="K975">
        <v>2.32926318521046E-2</v>
      </c>
      <c r="L975">
        <v>2.2453418814178703E-2</v>
      </c>
      <c r="M975">
        <v>8.3245574148437099E-2</v>
      </c>
      <c r="N975">
        <v>9.3894587435738794E-2</v>
      </c>
      <c r="O975">
        <v>-7.6892392225241246E-3</v>
      </c>
      <c r="P975">
        <v>7.1775014525480185E-2</v>
      </c>
      <c r="Q975">
        <v>74.300765264923683</v>
      </c>
      <c r="R975">
        <f>Table_nydc_frldevdb01_flc_fx_carry_view[[#This Row],[atmf]]/(Table_nydc_frldevdb01_flc_fx_carry_view[[#This Row],[atmf_cost_orig]]+1)</f>
        <v>72.703103190000348</v>
      </c>
      <c r="S975">
        <f>Table_nydc_frldevdb01_flc_fx_carry_view[[#This Row],[num_rate]]-Table_nydc_frldevdb01_flc_fx_carry_view[[#This Row],[asset_rate]]</f>
        <v>7.946425374800431E-2</v>
      </c>
      <c r="T9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1.1916207259427594</v>
      </c>
      <c r="U975" s="95">
        <f>Table_nydc_frldevdb01_flc_fx_carry_view[[#This Row],[atmf_cost_final]]/Table_nydc_frldevdb01_flc_fx_carry_view[[#This Row],[atmf_cost_orig]]</f>
        <v>1.1279228763359022</v>
      </c>
    </row>
    <row r="976" spans="1:21" x14ac:dyDescent="0.25">
      <c r="A976" t="s">
        <v>108</v>
      </c>
      <c r="B976" t="s">
        <v>10</v>
      </c>
      <c r="C976" t="s">
        <v>14</v>
      </c>
      <c r="D976" t="s">
        <v>14</v>
      </c>
      <c r="E976">
        <v>13478.428456424899</v>
      </c>
      <c r="F976">
        <v>13736.25</v>
      </c>
      <c r="G976">
        <v>6.9313647625842301E-2</v>
      </c>
      <c r="H976">
        <v>7.4672396669025504E-2</v>
      </c>
      <c r="I976">
        <v>6.2193283952493801E-2</v>
      </c>
      <c r="J976">
        <v>8.55876150909783E-2</v>
      </c>
      <c r="K976">
        <v>1.1313815298315299E-2</v>
      </c>
      <c r="L976">
        <v>1.2984432467897599E-3</v>
      </c>
      <c r="M976">
        <v>2.0897409856444501E-2</v>
      </c>
      <c r="N976">
        <v>1.9124771116278503E-2</v>
      </c>
      <c r="O976">
        <v>1.2893652556191466E-2</v>
      </c>
      <c r="P976">
        <v>5.1373935203753662E-2</v>
      </c>
      <c r="Q976">
        <v>13605.856983058475</v>
      </c>
      <c r="R976">
        <f>Table_nydc_frldevdb01_flc_fx_carry_view[[#This Row],[atmf]]/(Table_nydc_frldevdb01_flc_fx_carry_view[[#This Row],[atmf_cost_orig]]+1)</f>
        <v>13455.073807985809</v>
      </c>
      <c r="S976">
        <f>Table_nydc_frldevdb01_flc_fx_carry_view[[#This Row],[num_rate]]-Table_nydc_frldevdb01_flc_fx_carry_view[[#This Row],[asset_rate]]</f>
        <v>3.8480282647562196E-2</v>
      </c>
      <c r="T9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1.8600878575740367</v>
      </c>
      <c r="U976" s="95">
        <f>Table_nydc_frldevdb01_flc_fx_carry_view[[#This Row],[atmf_cost_final]]/Table_nydc_frldevdb01_flc_fx_carry_view[[#This Row],[atmf_cost_orig]]</f>
        <v>0.91517423679091314</v>
      </c>
    </row>
    <row r="977" spans="1:21" x14ac:dyDescent="0.25">
      <c r="A977" t="s">
        <v>108</v>
      </c>
      <c r="B977" t="s">
        <v>10</v>
      </c>
      <c r="C977" t="s">
        <v>8</v>
      </c>
      <c r="D977" t="s">
        <v>14</v>
      </c>
      <c r="E977">
        <v>13478.428456424899</v>
      </c>
      <c r="F977">
        <v>13893.8677230253</v>
      </c>
      <c r="G977">
        <v>7.2942400071088501E-2</v>
      </c>
      <c r="H977">
        <v>7.9712277429237394E-2</v>
      </c>
      <c r="I977">
        <v>6.5826905328244395E-2</v>
      </c>
      <c r="J977">
        <v>8.0287065839313998E-2</v>
      </c>
      <c r="K977">
        <v>1.25616249479177E-2</v>
      </c>
      <c r="L977">
        <v>9.1158978745934493E-3</v>
      </c>
      <c r="M977">
        <v>2.7266849341825002E-2</v>
      </c>
      <c r="N977">
        <v>2.9262868177404699E-2</v>
      </c>
      <c r="O977">
        <v>1.3477290743069855E-2</v>
      </c>
      <c r="P977">
        <v>5.4470030031531821E-2</v>
      </c>
      <c r="Q977">
        <v>13692.516199790176</v>
      </c>
      <c r="R977">
        <f>Table_nydc_frldevdb01_flc_fx_carry_view[[#This Row],[atmf]]/(Table_nydc_frldevdb01_flc_fx_carry_view[[#This Row],[atmf_cost_orig]]+1)</f>
        <v>13525.081367053916</v>
      </c>
      <c r="S977">
        <f>Table_nydc_frldevdb01_flc_fx_carry_view[[#This Row],[num_rate]]-Table_nydc_frldevdb01_flc_fx_carry_view[[#This Row],[asset_rate]]</f>
        <v>4.0992739288461963E-2</v>
      </c>
      <c r="T9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1.3700552785279891</v>
      </c>
      <c r="U977" s="95">
        <f>Table_nydc_frldevdb01_flc_fx_carry_view[[#This Row],[atmf_cost_final]]/Table_nydc_frldevdb01_flc_fx_carry_view[[#This Row],[atmf_cost_orig]]</f>
        <v>1.0732031343466579</v>
      </c>
    </row>
    <row r="978" spans="1:21" x14ac:dyDescent="0.25">
      <c r="A978" t="s">
        <v>108</v>
      </c>
      <c r="B978" t="s">
        <v>10</v>
      </c>
      <c r="C978" t="s">
        <v>6</v>
      </c>
      <c r="D978" t="s">
        <v>14</v>
      </c>
      <c r="E978">
        <v>13478.428456424899</v>
      </c>
      <c r="F978">
        <v>14058.25</v>
      </c>
      <c r="G978">
        <v>7.6658492857640106E-2</v>
      </c>
      <c r="H978">
        <v>8.4669952757479697E-2</v>
      </c>
      <c r="I978">
        <v>6.9298646810602493E-2</v>
      </c>
      <c r="J978">
        <v>8.2886035070636896E-2</v>
      </c>
      <c r="K978">
        <v>1.3536646040464501E-2</v>
      </c>
      <c r="L978">
        <v>1.12296775935928E-2</v>
      </c>
      <c r="M978">
        <v>3.3296056013407301E-2</v>
      </c>
      <c r="N978">
        <v>3.6734872350775896E-2</v>
      </c>
      <c r="O978">
        <v>1.3967451884815407E-2</v>
      </c>
      <c r="P978">
        <v>5.7083593470470095E-2</v>
      </c>
      <c r="Q978">
        <v>13785.849743100685</v>
      </c>
      <c r="R978">
        <f>Table_nydc_frldevdb01_flc_fx_carry_view[[#This Row],[atmf]]/(Table_nydc_frldevdb01_flc_fx_carry_view[[#This Row],[atmf_cost_orig]]+1)</f>
        <v>13605.248871498248</v>
      </c>
      <c r="S978">
        <f>Table_nydc_frldevdb01_flc_fx_carry_view[[#This Row],[num_rate]]-Table_nydc_frldevdb01_flc_fx_carry_view[[#This Row],[asset_rate]]</f>
        <v>4.3116141585654688E-2</v>
      </c>
      <c r="T9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1.2907872650098451</v>
      </c>
      <c r="U978" s="95">
        <f>Table_nydc_frldevdb01_flc_fx_carry_view[[#This Row],[atmf_cost_final]]/Table_nydc_frldevdb01_flc_fx_carry_view[[#This Row],[atmf_cost_orig]]</f>
        <v>1.1032799901581103</v>
      </c>
    </row>
    <row r="979" spans="1:21" x14ac:dyDescent="0.25">
      <c r="A979" t="s">
        <v>108</v>
      </c>
      <c r="B979" t="s">
        <v>10</v>
      </c>
      <c r="C979" t="s">
        <v>67</v>
      </c>
      <c r="D979" t="s">
        <v>14</v>
      </c>
      <c r="E979">
        <v>13478.428456424899</v>
      </c>
      <c r="F979">
        <v>14711.265756009399</v>
      </c>
      <c r="G979">
        <v>8.4376558149748898E-2</v>
      </c>
      <c r="H979">
        <v>9.3181131821985994E-2</v>
      </c>
      <c r="I979">
        <v>8.1872229108005595E-2</v>
      </c>
      <c r="J979">
        <v>9.5104566964744702E-2</v>
      </c>
      <c r="K979">
        <v>1.4936165610643299E-2</v>
      </c>
      <c r="L979">
        <v>1.48063259545251E-2</v>
      </c>
      <c r="M979">
        <v>5.0957395084217302E-2</v>
      </c>
      <c r="N979">
        <v>5.7977779090077702E-2</v>
      </c>
      <c r="O979">
        <v>1.5371879024778212E-2</v>
      </c>
      <c r="P979">
        <v>6.232401983797109E-2</v>
      </c>
      <c r="Q979">
        <v>14199.772492581575</v>
      </c>
      <c r="R979">
        <f>Table_nydc_frldevdb01_flc_fx_carry_view[[#This Row],[atmf]]/(Table_nydc_frldevdb01_flc_fx_carry_view[[#This Row],[atmf_cost_orig]]+1)</f>
        <v>13997.965878369912</v>
      </c>
      <c r="S979">
        <f>Table_nydc_frldevdb01_flc_fx_carry_view[[#This Row],[num_rate]]-Table_nydc_frldevdb01_flc_fx_carry_view[[#This Row],[asset_rate]]</f>
        <v>4.6952140813192877E-2</v>
      </c>
      <c r="T9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1.1985002668280429</v>
      </c>
      <c r="U979" s="95">
        <f>Table_nydc_frldevdb01_flc_fx_carry_view[[#This Row],[atmf_cost_final]]/Table_nydc_frldevdb01_flc_fx_carry_view[[#This Row],[atmf_cost_orig]]</f>
        <v>1.137769679832688</v>
      </c>
    </row>
    <row r="980" spans="1:21" x14ac:dyDescent="0.25">
      <c r="A980" t="s">
        <v>108</v>
      </c>
      <c r="B980" t="s">
        <v>18</v>
      </c>
      <c r="C980" t="s">
        <v>14</v>
      </c>
      <c r="D980" t="s">
        <v>14</v>
      </c>
      <c r="E980">
        <v>2955.0282849505902</v>
      </c>
      <c r="F980">
        <v>3008.98</v>
      </c>
      <c r="G980">
        <v>0.122347162843782</v>
      </c>
      <c r="H980">
        <v>0.12366266183027801</v>
      </c>
      <c r="I980">
        <v>0.115367195064512</v>
      </c>
      <c r="J980">
        <v>0.12914087766458099</v>
      </c>
      <c r="K980">
        <v>2.57594389800785E-2</v>
      </c>
      <c r="L980">
        <v>2.4085815116991196E-3</v>
      </c>
      <c r="M980">
        <v>3.4600574006589203E-2</v>
      </c>
      <c r="N980">
        <v>1.8261868940321602E-2</v>
      </c>
      <c r="O980">
        <v>1.2893652556191466E-2</v>
      </c>
      <c r="P980">
        <v>5.0882399315414502E-2</v>
      </c>
      <c r="Q980">
        <v>2982.6103392591431</v>
      </c>
      <c r="R980">
        <f>Table_nydc_frldevdb01_flc_fx_carry_view[[#This Row],[atmf]]/(Table_nydc_frldevdb01_flc_fx_carry_view[[#This Row],[atmf_cost_orig]]+1)</f>
        <v>2908.3494399654533</v>
      </c>
      <c r="S980">
        <f>Table_nydc_frldevdb01_flc_fx_carry_view[[#This Row],[num_rate]]-Table_nydc_frldevdb01_flc_fx_carry_view[[#This Row],[asset_rate]]</f>
        <v>3.7988746759223035E-2</v>
      </c>
      <c r="T9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1.7931280747421452</v>
      </c>
      <c r="U980" s="95">
        <f>Table_nydc_frldevdb01_flc_fx_carry_view[[#This Row],[atmf_cost_final]]/Table_nydc_frldevdb01_flc_fx_carry_view[[#This Row],[atmf_cost_orig]]</f>
        <v>0.52779092441772446</v>
      </c>
    </row>
    <row r="981" spans="1:21" x14ac:dyDescent="0.25">
      <c r="A981" t="s">
        <v>108</v>
      </c>
      <c r="B981" t="s">
        <v>18</v>
      </c>
      <c r="C981" t="s">
        <v>8</v>
      </c>
      <c r="D981" t="s">
        <v>14</v>
      </c>
      <c r="E981">
        <v>2955.0282849505902</v>
      </c>
      <c r="F981">
        <v>3035.3580138193201</v>
      </c>
      <c r="G981">
        <v>0.124220544124935</v>
      </c>
      <c r="H981">
        <v>0.12576047094685</v>
      </c>
      <c r="I981">
        <v>0.11822403907088801</v>
      </c>
      <c r="J981">
        <v>0.121470436517985</v>
      </c>
      <c r="K981">
        <v>3.0113344413206102E-2</v>
      </c>
      <c r="L981">
        <v>1.90457037169885E-2</v>
      </c>
      <c r="M981">
        <v>4.3005638888406202E-2</v>
      </c>
      <c r="N981">
        <v>3.4157516842758501E-2</v>
      </c>
      <c r="O981">
        <v>1.3477290743069855E-2</v>
      </c>
      <c r="P981">
        <v>5.0578029560822246E-2</v>
      </c>
      <c r="Q981">
        <v>2996.7233736258208</v>
      </c>
      <c r="R981">
        <f>Table_nydc_frldevdb01_flc_fx_carry_view[[#This Row],[atmf]]/(Table_nydc_frldevdb01_flc_fx_carry_view[[#This Row],[atmf_cost_orig]]+1)</f>
        <v>2910.2028796836457</v>
      </c>
      <c r="S981">
        <f>Table_nydc_frldevdb01_flc_fx_carry_view[[#This Row],[num_rate]]-Table_nydc_frldevdb01_flc_fx_carry_view[[#This Row],[asset_rate]]</f>
        <v>3.7100738817752388E-2</v>
      </c>
      <c r="T9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1.1721585443800879</v>
      </c>
      <c r="U981" s="95">
        <f>Table_nydc_frldevdb01_flc_fx_carry_view[[#This Row],[atmf_cost_final]]/Table_nydc_frldevdb01_flc_fx_carry_view[[#This Row],[atmf_cost_orig]]</f>
        <v>0.79425670041532515</v>
      </c>
    </row>
    <row r="982" spans="1:21" x14ac:dyDescent="0.25">
      <c r="A982" t="s">
        <v>108</v>
      </c>
      <c r="B982" t="s">
        <v>18</v>
      </c>
      <c r="C982" t="s">
        <v>6</v>
      </c>
      <c r="D982" t="s">
        <v>14</v>
      </c>
      <c r="E982">
        <v>2955.0282849505902</v>
      </c>
      <c r="F982">
        <v>3060.9</v>
      </c>
      <c r="G982">
        <v>0.12613680514495201</v>
      </c>
      <c r="H982">
        <v>0.12778543210243101</v>
      </c>
      <c r="I982">
        <v>0.122377747292876</v>
      </c>
      <c r="J982">
        <v>0.125051249357505</v>
      </c>
      <c r="K982">
        <v>3.3557227248476998E-2</v>
      </c>
      <c r="L982">
        <v>2.57363412694258E-2</v>
      </c>
      <c r="M982">
        <v>5.0231844885450405E-2</v>
      </c>
      <c r="N982">
        <v>4.4442823436958698E-2</v>
      </c>
      <c r="O982">
        <v>1.3967451884815407E-2</v>
      </c>
      <c r="P982">
        <v>5.0604799286789737E-2</v>
      </c>
      <c r="Q982">
        <v>3010.6977659325839</v>
      </c>
      <c r="R982">
        <f>Table_nydc_frldevdb01_flc_fx_carry_view[[#This Row],[atmf]]/(Table_nydc_frldevdb01_flc_fx_carry_view[[#This Row],[atmf_cost_orig]]+1)</f>
        <v>2914.4993221319191</v>
      </c>
      <c r="S982">
        <f>Table_nydc_frldevdb01_flc_fx_carry_view[[#This Row],[num_rate]]-Table_nydc_frldevdb01_flc_fx_carry_view[[#This Row],[asset_rate]]</f>
        <v>3.6637347401974329E-2</v>
      </c>
      <c r="T9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1.121853740505218</v>
      </c>
      <c r="U982" s="95">
        <f>Table_nydc_frldevdb01_flc_fx_carry_view[[#This Row],[atmf_cost_final]]/Table_nydc_frldevdb01_flc_fx_carry_view[[#This Row],[atmf_cost_orig]]</f>
        <v>0.88475395515149613</v>
      </c>
    </row>
    <row r="983" spans="1:21" x14ac:dyDescent="0.25">
      <c r="A983" t="s">
        <v>108</v>
      </c>
      <c r="B983" t="s">
        <v>18</v>
      </c>
      <c r="C983" t="s">
        <v>67</v>
      </c>
      <c r="D983" t="s">
        <v>14</v>
      </c>
      <c r="E983">
        <v>2955.0282849505902</v>
      </c>
      <c r="F983">
        <v>3161.61933159711</v>
      </c>
      <c r="G983">
        <v>0.13347411682862401</v>
      </c>
      <c r="H983">
        <v>0.13561275494477401</v>
      </c>
      <c r="I983">
        <v>0.13127341120979799</v>
      </c>
      <c r="J983">
        <v>0.13402679194381401</v>
      </c>
      <c r="K983">
        <v>4.3320537207344995E-2</v>
      </c>
      <c r="L983">
        <v>3.96627105295798E-2</v>
      </c>
      <c r="M983">
        <v>7.4101797968914002E-2</v>
      </c>
      <c r="N983">
        <v>7.2745109944604799E-2</v>
      </c>
      <c r="O983">
        <v>1.5371879024778212E-2</v>
      </c>
      <c r="P983">
        <v>5.1615117846807723E-2</v>
      </c>
      <c r="Q983">
        <v>3067.2068381037702</v>
      </c>
      <c r="R983">
        <f>Table_nydc_frldevdb01_flc_fx_carry_view[[#This Row],[atmf]]/(Table_nydc_frldevdb01_flc_fx_carry_view[[#This Row],[atmf_cost_orig]]+1)</f>
        <v>2943.5006417227983</v>
      </c>
      <c r="S983">
        <f>Table_nydc_frldevdb01_flc_fx_carry_view[[#This Row],[num_rate]]-Table_nydc_frldevdb01_flc_fx_carry_view[[#This Row],[asset_rate]]</f>
        <v>3.6243238822029511E-2</v>
      </c>
      <c r="T9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1.0747577778337465</v>
      </c>
      <c r="U983" s="95">
        <f>Table_nydc_frldevdb01_flc_fx_carry_view[[#This Row],[atmf_cost_final]]/Table_nydc_frldevdb01_flc_fx_carry_view[[#This Row],[atmf_cost_orig]]</f>
        <v>0.98169156401740298</v>
      </c>
    </row>
    <row r="984" spans="1:21" x14ac:dyDescent="0.25">
      <c r="A984" t="s">
        <v>108</v>
      </c>
      <c r="B984" t="s">
        <v>12</v>
      </c>
      <c r="C984" t="s">
        <v>14</v>
      </c>
      <c r="D984" t="s">
        <v>14</v>
      </c>
      <c r="E984">
        <v>16.000367803421</v>
      </c>
      <c r="F984">
        <v>16.625366262499998</v>
      </c>
      <c r="G984">
        <v>0.150064681949411</v>
      </c>
      <c r="H984">
        <v>0.15634555919798401</v>
      </c>
      <c r="I984">
        <v>0.118059811246914</v>
      </c>
      <c r="J984">
        <v>0.146404492998499</v>
      </c>
      <c r="K984">
        <v>2.5446940649383999E-2</v>
      </c>
      <c r="L984">
        <v>2.4655394915217899E-3</v>
      </c>
      <c r="M984">
        <v>4.4202942239666101E-2</v>
      </c>
      <c r="N984">
        <v>3.9065727947336003E-2</v>
      </c>
      <c r="O984">
        <v>-8.135354547548674E-3</v>
      </c>
      <c r="P984">
        <v>7.1643950448222235E-2</v>
      </c>
      <c r="Q984">
        <v>16.319281787344305</v>
      </c>
      <c r="R984">
        <f>Table_nydc_frldevdb01_flc_fx_carry_view[[#This Row],[atmf]]/(Table_nydc_frldevdb01_flc_fx_carry_view[[#This Row],[atmf_cost_orig]]+1)</f>
        <v>15.9215853451255</v>
      </c>
      <c r="S984">
        <f>Table_nydc_frldevdb01_flc_fx_carry_view[[#This Row],[num_rate]]-Table_nydc_frldevdb01_flc_fx_carry_view[[#This Row],[asset_rate]]</f>
        <v>7.9779304995770906E-2</v>
      </c>
      <c r="T9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1.9513854421284318</v>
      </c>
      <c r="U984" s="95">
        <f>Table_nydc_frldevdb01_flc_fx_carry_view[[#This Row],[atmf_cost_final]]/Table_nydc_frldevdb01_flc_fx_carry_view[[#This Row],[atmf_cost_orig]]</f>
        <v>0.88378116858202826</v>
      </c>
    </row>
    <row r="985" spans="1:21" x14ac:dyDescent="0.25">
      <c r="A985" t="s">
        <v>108</v>
      </c>
      <c r="B985" t="s">
        <v>12</v>
      </c>
      <c r="C985" t="s">
        <v>8</v>
      </c>
      <c r="D985" t="s">
        <v>14</v>
      </c>
      <c r="E985">
        <v>16.000367803421</v>
      </c>
      <c r="F985">
        <v>16.956180976921502</v>
      </c>
      <c r="G985">
        <v>0.14988918068229701</v>
      </c>
      <c r="H985">
        <v>0.15755311947898501</v>
      </c>
      <c r="I985">
        <v>0.15022686871784899</v>
      </c>
      <c r="J985">
        <v>0.165540562564856</v>
      </c>
      <c r="K985">
        <v>2.7227837138128801E-2</v>
      </c>
      <c r="L985">
        <v>2.11729645807033E-2</v>
      </c>
      <c r="M985">
        <v>5.4753919325044399E-2</v>
      </c>
      <c r="N985">
        <v>5.72419992898789E-2</v>
      </c>
      <c r="O985">
        <v>-8.0882239820774526E-3</v>
      </c>
      <c r="P985">
        <v>7.1613899850295995E-2</v>
      </c>
      <c r="Q985">
        <v>16.501947026817202</v>
      </c>
      <c r="R985">
        <f>Table_nydc_frldevdb01_flc_fx_carry_view[[#This Row],[atmf]]/(Table_nydc_frldevdb01_flc_fx_carry_view[[#This Row],[atmf_cost_orig]]+1)</f>
        <v>16.075959203614111</v>
      </c>
      <c r="S985">
        <f>Table_nydc_frldevdb01_flc_fx_carry_view[[#This Row],[num_rate]]-Table_nydc_frldevdb01_flc_fx_carry_view[[#This Row],[asset_rate]]</f>
        <v>7.9702123832373448E-2</v>
      </c>
      <c r="T9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1.3103584616310147</v>
      </c>
      <c r="U985" s="95">
        <f>Table_nydc_frldevdb01_flc_fx_carry_view[[#This Row],[atmf_cost_final]]/Table_nydc_frldevdb01_flc_fx_carry_view[[#This Row],[atmf_cost_orig]]</f>
        <v>1.0454411299776389</v>
      </c>
    </row>
    <row r="986" spans="1:21" x14ac:dyDescent="0.25">
      <c r="A986" t="s">
        <v>108</v>
      </c>
      <c r="B986" t="s">
        <v>12</v>
      </c>
      <c r="C986" t="s">
        <v>6</v>
      </c>
      <c r="D986" t="s">
        <v>14</v>
      </c>
      <c r="E986">
        <v>16.000367803421</v>
      </c>
      <c r="F986">
        <v>17.289749294488399</v>
      </c>
      <c r="G986">
        <v>0.14998837462768899</v>
      </c>
      <c r="H986">
        <v>0.15880699009069299</v>
      </c>
      <c r="I986">
        <v>0.14998337275533599</v>
      </c>
      <c r="J986">
        <v>0.16451322861527801</v>
      </c>
      <c r="K986">
        <v>2.7996746755880701E-2</v>
      </c>
      <c r="L986">
        <v>2.5304765487092099E-2</v>
      </c>
      <c r="M986">
        <v>6.3823384328223293E-2</v>
      </c>
      <c r="N986">
        <v>6.98715160644795E-2</v>
      </c>
      <c r="O986">
        <v>-8.2813719097305505E-3</v>
      </c>
      <c r="P986">
        <v>7.1891498540077148E-2</v>
      </c>
      <c r="Q986">
        <v>16.69174036208436</v>
      </c>
      <c r="R986">
        <f>Table_nydc_frldevdb01_flc_fx_carry_view[[#This Row],[atmf]]/(Table_nydc_frldevdb01_flc_fx_carry_view[[#This Row],[atmf_cost_orig]]+1)</f>
        <v>16.252462156024542</v>
      </c>
      <c r="S986">
        <f>Table_nydc_frldevdb01_flc_fx_carry_view[[#This Row],[num_rate]]-Table_nydc_frldevdb01_flc_fx_carry_view[[#This Row],[asset_rate]]</f>
        <v>8.0172870449807698E-2</v>
      </c>
      <c r="T9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1.2439557155593077</v>
      </c>
      <c r="U986" s="95">
        <f>Table_nydc_frldevdb01_flc_fx_carry_view[[#This Row],[atmf_cost_final]]/Table_nydc_frldevdb01_flc_fx_carry_view[[#This Row],[atmf_cost_orig]]</f>
        <v>1.0947635698093445</v>
      </c>
    </row>
    <row r="987" spans="1:21" x14ac:dyDescent="0.25">
      <c r="A987" t="s">
        <v>108</v>
      </c>
      <c r="B987" t="s">
        <v>12</v>
      </c>
      <c r="C987" t="s">
        <v>67</v>
      </c>
      <c r="D987" t="s">
        <v>14</v>
      </c>
      <c r="E987">
        <v>16.000367803421</v>
      </c>
      <c r="F987">
        <v>18.6436986675164</v>
      </c>
      <c r="G987">
        <v>0.15337503189938601</v>
      </c>
      <c r="H987">
        <v>0.164777166357091</v>
      </c>
      <c r="I987">
        <v>0.15305227576759101</v>
      </c>
      <c r="J987">
        <v>0.16816456443050501</v>
      </c>
      <c r="K987">
        <v>2.88234983817303E-2</v>
      </c>
      <c r="L987">
        <v>2.9455388783014701E-2</v>
      </c>
      <c r="M987">
        <v>9.4211271729987806E-2</v>
      </c>
      <c r="N987">
        <v>0.1054895279473</v>
      </c>
      <c r="O987">
        <v>-7.6892392225241246E-3</v>
      </c>
      <c r="P987">
        <v>7.3904226829296427E-2</v>
      </c>
      <c r="Q987">
        <v>17.499448683293725</v>
      </c>
      <c r="R987">
        <f>Table_nydc_frldevdb01_flc_fx_carry_view[[#This Row],[atmf]]/(Table_nydc_frldevdb01_flc_fx_carry_view[[#This Row],[atmf_cost_orig]]+1)</f>
        <v>17.038481643531266</v>
      </c>
      <c r="S987">
        <f>Table_nydc_frldevdb01_flc_fx_carry_view[[#This Row],[num_rate]]-Table_nydc_frldevdb01_flc_fx_carry_view[[#This Row],[asset_rate]]</f>
        <v>8.1593466051820551E-2</v>
      </c>
      <c r="T9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1.1628189074328148</v>
      </c>
      <c r="U987" s="95">
        <f>Table_nydc_frldevdb01_flc_fx_carry_view[[#This Row],[atmf_cost_final]]/Table_nydc_frldevdb01_flc_fx_carry_view[[#This Row],[atmf_cost_orig]]</f>
        <v>1.1197123869597685</v>
      </c>
    </row>
    <row r="988" spans="1:21" x14ac:dyDescent="0.25">
      <c r="A988" t="s">
        <v>108</v>
      </c>
      <c r="B988" t="s">
        <v>100</v>
      </c>
      <c r="C988" t="s">
        <v>14</v>
      </c>
      <c r="D988" t="s">
        <v>14</v>
      </c>
      <c r="E988">
        <v>15869.994418276799</v>
      </c>
      <c r="F988">
        <v>16340.98640625</v>
      </c>
      <c r="G988">
        <v>7.6120791131433399E-2</v>
      </c>
      <c r="H988">
        <v>8.2251772837560494E-2</v>
      </c>
      <c r="I988">
        <v>8.3992924317993004E-2</v>
      </c>
      <c r="J988">
        <v>9.8859582954105005E-2</v>
      </c>
      <c r="K988">
        <v>9.8132733197704193E-3</v>
      </c>
      <c r="L988">
        <v>1.75409423790895E-3</v>
      </c>
      <c r="M988">
        <v>2.3263248924321498E-2</v>
      </c>
      <c r="N988">
        <v>2.96813521506996E-2</v>
      </c>
      <c r="O988">
        <v>-8.135354547548674E-3</v>
      </c>
      <c r="P988">
        <v>5.1373935203753662E-2</v>
      </c>
      <c r="Q988">
        <v>16124.117420302022</v>
      </c>
      <c r="R988">
        <f>Table_nydc_frldevdb01_flc_fx_carry_view[[#This Row],[atmf]]/(Table_nydc_frldevdb01_flc_fx_carry_view[[#This Row],[atmf_cost_orig]]+1)</f>
        <v>15969.484317381703</v>
      </c>
      <c r="S988">
        <f>Table_nydc_frldevdb01_flc_fx_carry_view[[#This Row],[num_rate]]-Table_nydc_frldevdb01_flc_fx_carry_view[[#This Row],[asset_rate]]</f>
        <v>5.9509289751302333E-2</v>
      </c>
      <c r="T9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2.0763798191084364</v>
      </c>
      <c r="U988" s="95">
        <f>Table_nydc_frldevdb01_flc_fx_carry_view[[#This Row],[atmf_cost_final]]/Table_nydc_frldevdb01_flc_fx_carry_view[[#This Row],[atmf_cost_orig]]</f>
        <v>1.275890235592503</v>
      </c>
    </row>
    <row r="989" spans="1:21" x14ac:dyDescent="0.25">
      <c r="A989" t="s">
        <v>108</v>
      </c>
      <c r="B989" t="s">
        <v>100</v>
      </c>
      <c r="C989" t="s">
        <v>8</v>
      </c>
      <c r="D989" t="s">
        <v>14</v>
      </c>
      <c r="E989">
        <v>15869.994418276799</v>
      </c>
      <c r="F989">
        <v>16624.899596161002</v>
      </c>
      <c r="G989">
        <v>7.9066649409597303E-2</v>
      </c>
      <c r="H989">
        <v>8.6239703899093995E-2</v>
      </c>
      <c r="I989">
        <v>7.5610913589520906E-2</v>
      </c>
      <c r="J989">
        <v>9.0460796236947194E-2</v>
      </c>
      <c r="K989">
        <v>9.9767086627030495E-3</v>
      </c>
      <c r="L989">
        <v>9.0817634091043802E-3</v>
      </c>
      <c r="M989">
        <v>2.9986897538701901E-2</v>
      </c>
      <c r="N989">
        <v>3.9534714070661697E-2</v>
      </c>
      <c r="O989">
        <v>-8.0882239820774526E-3</v>
      </c>
      <c r="P989">
        <v>5.4470030031531821E-2</v>
      </c>
      <c r="Q989">
        <v>16298.758362875595</v>
      </c>
      <c r="R989">
        <f>Table_nydc_frldevdb01_flc_fx_carry_view[[#This Row],[atmf]]/(Table_nydc_frldevdb01_flc_fx_carry_view[[#This Row],[atmf_cost_orig]]+1)</f>
        <v>16140.884545122401</v>
      </c>
      <c r="S989">
        <f>Table_nydc_frldevdb01_flc_fx_carry_view[[#This Row],[num_rate]]-Table_nydc_frldevdb01_flc_fx_carry_view[[#This Row],[asset_rate]]</f>
        <v>6.2558254013609274E-2</v>
      </c>
      <c r="T9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1.5218722247086831</v>
      </c>
      <c r="U989" s="95">
        <f>Table_nydc_frldevdb01_flc_fx_carry_view[[#This Row],[atmf_cost_final]]/Table_nydc_frldevdb01_flc_fx_carry_view[[#This Row],[atmf_cost_orig]]</f>
        <v>1.3183996116849743</v>
      </c>
    </row>
    <row r="990" spans="1:21" x14ac:dyDescent="0.25">
      <c r="A990" t="s">
        <v>108</v>
      </c>
      <c r="B990" t="s">
        <v>100</v>
      </c>
      <c r="C990" t="s">
        <v>6</v>
      </c>
      <c r="D990" t="s">
        <v>14</v>
      </c>
      <c r="E990">
        <v>15869.994418276799</v>
      </c>
      <c r="F990">
        <v>16924.3143630493</v>
      </c>
      <c r="G990">
        <v>8.2469809543989206E-2</v>
      </c>
      <c r="H990">
        <v>9.0175146084116503E-2</v>
      </c>
      <c r="I990">
        <v>7.6105489069014196E-2</v>
      </c>
      <c r="J990">
        <v>9.1411318807834499E-2</v>
      </c>
      <c r="K990">
        <v>1.00229497469828E-2</v>
      </c>
      <c r="L990">
        <v>9.6993054527258586E-3</v>
      </c>
      <c r="M990">
        <v>3.6266539455158495E-2</v>
      </c>
      <c r="N990">
        <v>4.7684049284537094E-2</v>
      </c>
      <c r="O990">
        <v>-8.2813719097305505E-3</v>
      </c>
      <c r="P990">
        <v>5.7083593470470095E-2</v>
      </c>
      <c r="Q990">
        <v>16491.517737871498</v>
      </c>
      <c r="R990">
        <f>Table_nydc_frldevdb01_flc_fx_carry_view[[#This Row],[atmf]]/(Table_nydc_frldevdb01_flc_fx_carry_view[[#This Row],[atmf_cost_orig]]+1)</f>
        <v>16332.008917269159</v>
      </c>
      <c r="S990">
        <f>Table_nydc_frldevdb01_flc_fx_carry_view[[#This Row],[num_rate]]-Table_nydc_frldevdb01_flc_fx_carry_view[[#This Row],[asset_rate]]</f>
        <v>6.5364965380200646E-2</v>
      </c>
      <c r="T9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1.4473913155248652</v>
      </c>
      <c r="U990" s="95">
        <f>Table_nydc_frldevdb01_flc_fx_carry_view[[#This Row],[atmf_cost_final]]/Table_nydc_frldevdb01_flc_fx_carry_view[[#This Row],[atmf_cost_orig]]</f>
        <v>1.3148221473817676</v>
      </c>
    </row>
    <row r="991" spans="1:21" x14ac:dyDescent="0.25">
      <c r="A991" t="s">
        <v>108</v>
      </c>
      <c r="B991" t="s">
        <v>100</v>
      </c>
      <c r="C991" t="s">
        <v>67</v>
      </c>
      <c r="D991" t="s">
        <v>14</v>
      </c>
      <c r="E991">
        <v>15869.994418276799</v>
      </c>
      <c r="F991">
        <v>18132.215433722999</v>
      </c>
      <c r="G991">
        <v>9.3295086363130997E-2</v>
      </c>
      <c r="H991">
        <v>9.7815159049078601E-2</v>
      </c>
      <c r="I991">
        <v>8.9097735201921505E-2</v>
      </c>
      <c r="J991">
        <v>0.10119971559728801</v>
      </c>
      <c r="K991">
        <v>1.0233591751113099E-2</v>
      </c>
      <c r="L991">
        <v>1.04570427250547E-2</v>
      </c>
      <c r="M991">
        <v>5.6007681983789505E-2</v>
      </c>
      <c r="N991">
        <v>7.0608199032968E-2</v>
      </c>
      <c r="O991">
        <v>-7.6892392225241246E-3</v>
      </c>
      <c r="P991">
        <v>6.232401983797109E-2</v>
      </c>
      <c r="Q991">
        <v>17338.558684016283</v>
      </c>
      <c r="R991">
        <f>Table_nydc_frldevdb01_flc_fx_carry_view[[#This Row],[atmf]]/(Table_nydc_frldevdb01_flc_fx_carry_view[[#This Row],[atmf_cost_orig]]+1)</f>
        <v>17170.53364579723</v>
      </c>
      <c r="S991">
        <f>Table_nydc_frldevdb01_flc_fx_carry_view[[#This Row],[num_rate]]-Table_nydc_frldevdb01_flc_fx_carry_view[[#This Row],[asset_rate]]</f>
        <v>7.0013259060495214E-2</v>
      </c>
      <c r="T9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1.3140874237402898</v>
      </c>
      <c r="U991" s="95">
        <f>Table_nydc_frldevdb01_flc_fx_carry_view[[#This Row],[atmf_cost_final]]/Table_nydc_frldevdb01_flc_fx_carry_view[[#This Row],[atmf_cost_orig]]</f>
        <v>1.2606877580365561</v>
      </c>
    </row>
    <row r="992" spans="1:21" x14ac:dyDescent="0.25">
      <c r="A992" t="s">
        <v>108</v>
      </c>
      <c r="B992" t="s">
        <v>101</v>
      </c>
      <c r="C992" t="s">
        <v>14</v>
      </c>
      <c r="D992" t="s">
        <v>14</v>
      </c>
      <c r="E992">
        <v>21.968089043507</v>
      </c>
      <c r="F992">
        <v>21.943427</v>
      </c>
      <c r="G992">
        <v>7.90307532051234E-2</v>
      </c>
      <c r="H992">
        <v>7.8934985723269596E-2</v>
      </c>
      <c r="I992">
        <v>6.07500643687209E-2</v>
      </c>
      <c r="J992">
        <v>5.9940254347139003E-2</v>
      </c>
      <c r="K992">
        <v>2.26920309577269E-2</v>
      </c>
      <c r="L992">
        <v>1.2683123869070701E-3</v>
      </c>
      <c r="M992">
        <v>2.2090014316157001E-2</v>
      </c>
      <c r="N992">
        <v>7.6880798826295491E-4</v>
      </c>
      <c r="O992">
        <v>1.2893652556191466E-2</v>
      </c>
      <c r="P992">
        <v>1.0583957873050633E-2</v>
      </c>
      <c r="Q992">
        <v>21.956645265843083</v>
      </c>
      <c r="R992">
        <f>Table_nydc_frldevdb01_flc_fx_carry_view[[#This Row],[atmf]]/(Table_nydc_frldevdb01_flc_fx_carry_view[[#This Row],[atmf_cost_orig]]+1)</f>
        <v>21.469172668399018</v>
      </c>
      <c r="S992">
        <f>Table_nydc_frldevdb01_flc_fx_carry_view[[#This Row],[num_rate]]-Table_nydc_frldevdb01_flc_fx_carry_view[[#This Row],[asset_rate]]</f>
        <v>-2.3096946831408331E-3</v>
      </c>
      <c r="T9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0.8297185894089929</v>
      </c>
      <c r="U992" s="95">
        <f>Table_nydc_frldevdb01_flc_fx_carry_view[[#This Row],[atmf_cost_final]]/Table_nydc_frldevdb01_flc_fx_carry_view[[#This Row],[atmf_cost_orig]]</f>
        <v>3.4803417383964121E-2</v>
      </c>
    </row>
    <row r="993" spans="1:21" x14ac:dyDescent="0.25">
      <c r="A993" t="s">
        <v>108</v>
      </c>
      <c r="B993" t="s">
        <v>101</v>
      </c>
      <c r="C993" t="s">
        <v>8</v>
      </c>
      <c r="D993" t="s">
        <v>14</v>
      </c>
      <c r="E993">
        <v>21.968089043507</v>
      </c>
      <c r="F993">
        <v>21.933802336357701</v>
      </c>
      <c r="G993">
        <v>8.3133171440236603E-2</v>
      </c>
      <c r="H993">
        <v>8.3009158479719902E-2</v>
      </c>
      <c r="I993">
        <v>7.3970361814324398E-2</v>
      </c>
      <c r="J993">
        <v>7.3757519975224603E-2</v>
      </c>
      <c r="K993">
        <v>2.9443502096745001E-2</v>
      </c>
      <c r="L993">
        <v>1.4997753324879902E-2</v>
      </c>
      <c r="M993">
        <v>2.8598194289994199E-2</v>
      </c>
      <c r="N993">
        <v>1.4168532527703101E-2</v>
      </c>
      <c r="O993">
        <v>1.3500516024973045E-2</v>
      </c>
      <c r="P993">
        <v>1.1394476368531137E-2</v>
      </c>
      <c r="Q993">
        <v>21.952358836658924</v>
      </c>
      <c r="R993">
        <f>Table_nydc_frldevdb01_flc_fx_carry_view[[#This Row],[atmf]]/(Table_nydc_frldevdb01_flc_fx_carry_view[[#This Row],[atmf_cost_orig]]+1)</f>
        <v>21.323975151927858</v>
      </c>
      <c r="S993">
        <f>Table_nydc_frldevdb01_flc_fx_carry_view[[#This Row],[num_rate]]-Table_nydc_frldevdb01_flc_fx_carry_view[[#This Row],[asset_rate]]</f>
        <v>-2.1060396564419083E-3</v>
      </c>
      <c r="T9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0.98096905121953581</v>
      </c>
      <c r="U993" s="95">
        <f>Table_nydc_frldevdb01_flc_fx_carry_view[[#This Row],[atmf_cost_final]]/Table_nydc_frldevdb01_flc_fx_carry_view[[#This Row],[atmf_cost_orig]]</f>
        <v>0.49543451534142208</v>
      </c>
    </row>
    <row r="994" spans="1:21" x14ac:dyDescent="0.25">
      <c r="A994" t="s">
        <v>108</v>
      </c>
      <c r="B994" t="s">
        <v>101</v>
      </c>
      <c r="C994" t="s">
        <v>6</v>
      </c>
      <c r="D994" t="s">
        <v>14</v>
      </c>
      <c r="E994">
        <v>21.968089043507</v>
      </c>
      <c r="F994">
        <v>21.924205000000001</v>
      </c>
      <c r="G994">
        <v>8.6823480890068097E-2</v>
      </c>
      <c r="H994">
        <v>8.6669457010352599E-2</v>
      </c>
      <c r="I994">
        <v>7.9084540037828999E-2</v>
      </c>
      <c r="J994">
        <v>7.8914757483268802E-2</v>
      </c>
      <c r="K994">
        <v>3.5172438887130203E-2</v>
      </c>
      <c r="L994">
        <v>2.2770320933463699E-2</v>
      </c>
      <c r="M994">
        <v>3.4081865151679797E-2</v>
      </c>
      <c r="N994">
        <v>2.1705274616523197E-2</v>
      </c>
      <c r="O994">
        <v>1.3967451884815407E-2</v>
      </c>
      <c r="P994">
        <v>1.1935510271465111E-2</v>
      </c>
      <c r="Q994">
        <v>21.948141066188747</v>
      </c>
      <c r="R994">
        <f>Table_nydc_frldevdb01_flc_fx_carry_view[[#This Row],[atmf]]/(Table_nydc_frldevdb01_flc_fx_carry_view[[#This Row],[atmf_cost_orig]]+1)</f>
        <v>21.201614435801119</v>
      </c>
      <c r="S994">
        <f>Table_nydc_frldevdb01_flc_fx_carry_view[[#This Row],[num_rate]]-Table_nydc_frldevdb01_flc_fx_carry_view[[#This Row],[asset_rate]]</f>
        <v>-2.0319416133502965E-3</v>
      </c>
      <c r="T9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0.97659267073824962</v>
      </c>
      <c r="U994" s="95">
        <f>Table_nydc_frldevdb01_flc_fx_carry_view[[#This Row],[atmf_cost_final]]/Table_nydc_frldevdb01_flc_fx_carry_view[[#This Row],[atmf_cost_orig]]</f>
        <v>0.63685700650257415</v>
      </c>
    </row>
    <row r="995" spans="1:21" x14ac:dyDescent="0.25">
      <c r="A995" t="s">
        <v>108</v>
      </c>
      <c r="B995" t="s">
        <v>101</v>
      </c>
      <c r="C995" t="s">
        <v>67</v>
      </c>
      <c r="D995" t="s">
        <v>14</v>
      </c>
      <c r="E995">
        <v>21.968089043507</v>
      </c>
      <c r="F995">
        <v>21.8849568988052</v>
      </c>
      <c r="G995">
        <v>8.8275862404324598E-2</v>
      </c>
      <c r="H995">
        <v>8.8079558440102707E-2</v>
      </c>
      <c r="I995">
        <v>8.78776226401244E-2</v>
      </c>
      <c r="J995">
        <v>8.7659568163509199E-2</v>
      </c>
      <c r="K995">
        <v>5.0234735823212896E-2</v>
      </c>
      <c r="L995">
        <v>4.3413652331361401E-2</v>
      </c>
      <c r="M995">
        <v>4.8171238759486999E-2</v>
      </c>
      <c r="N995">
        <v>4.1362416706993498E-2</v>
      </c>
      <c r="O995">
        <v>1.5371879024778212E-2</v>
      </c>
      <c r="P995">
        <v>1.3417079973250257E-2</v>
      </c>
      <c r="Q995">
        <v>21.930209822380576</v>
      </c>
      <c r="R995">
        <f>Table_nydc_frldevdb01_flc_fx_carry_view[[#This Row],[atmf]]/(Table_nydc_frldevdb01_flc_fx_carry_view[[#This Row],[atmf_cost_orig]]+1)</f>
        <v>20.879180891002214</v>
      </c>
      <c r="S995">
        <f>Table_nydc_frldevdb01_flc_fx_carry_view[[#This Row],[num_rate]]-Table_nydc_frldevdb01_flc_fx_carry_view[[#This Row],[asset_rate]]</f>
        <v>-1.9547990515279556E-3</v>
      </c>
      <c r="T9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0.99405793224834815</v>
      </c>
      <c r="U995" s="95">
        <f>Table_nydc_frldevdb01_flc_fx_carry_view[[#This Row],[atmf_cost_final]]/Table_nydc_frldevdb01_flc_fx_carry_view[[#This Row],[atmf_cost_orig]]</f>
        <v>0.85865378952596372</v>
      </c>
    </row>
    <row r="996" spans="1:21" x14ac:dyDescent="0.25">
      <c r="A996" t="s">
        <v>108</v>
      </c>
      <c r="B996" t="s">
        <v>102</v>
      </c>
      <c r="C996" t="s">
        <v>14</v>
      </c>
      <c r="D996" t="s">
        <v>14</v>
      </c>
      <c r="E996">
        <v>76.652744983851306</v>
      </c>
      <c r="F996">
        <v>79.074373750000007</v>
      </c>
      <c r="G996">
        <v>7.58531467175899E-2</v>
      </c>
      <c r="H996">
        <v>8.1171999399384603E-2</v>
      </c>
      <c r="I996">
        <v>9.0591224106942106E-2</v>
      </c>
      <c r="J996">
        <v>0.10455553212694001</v>
      </c>
      <c r="K996">
        <v>9.2137834107940599E-3</v>
      </c>
      <c r="L996">
        <v>1.8918917826116499E-3</v>
      </c>
      <c r="M996">
        <v>2.2957941023903802E-2</v>
      </c>
      <c r="N996">
        <v>3.1595613400097297E-2</v>
      </c>
      <c r="O996">
        <v>-8.135354547548674E-3</v>
      </c>
      <c r="P996">
        <v>5.9223267421679923E-2</v>
      </c>
      <c r="Q996">
        <v>78.002297873837264</v>
      </c>
      <c r="R996">
        <f>Table_nydc_frldevdb01_flc_fx_carry_view[[#This Row],[atmf]]/(Table_nydc_frldevdb01_flc_fx_carry_view[[#This Row],[atmf_cost_orig]]+1)</f>
        <v>77.299731082641102</v>
      </c>
      <c r="S996">
        <f>Table_nydc_frldevdb01_flc_fx_carry_view[[#This Row],[num_rate]]-Table_nydc_frldevdb01_flc_fx_carry_view[[#This Row],[asset_rate]]</f>
        <v>6.7358621969228594E-2</v>
      </c>
      <c r="T9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2.1611889541453615</v>
      </c>
      <c r="U996" s="95">
        <f>Table_nydc_frldevdb01_flc_fx_carry_view[[#This Row],[atmf_cost_final]]/Table_nydc_frldevdb01_flc_fx_carry_view[[#This Row],[atmf_cost_orig]]</f>
        <v>1.3762389827206174</v>
      </c>
    </row>
    <row r="997" spans="1:21" x14ac:dyDescent="0.25">
      <c r="A997" t="s">
        <v>108</v>
      </c>
      <c r="B997" t="s">
        <v>102</v>
      </c>
      <c r="C997" t="s">
        <v>8</v>
      </c>
      <c r="D997" t="s">
        <v>14</v>
      </c>
      <c r="E997">
        <v>76.652744983851306</v>
      </c>
      <c r="F997">
        <v>80.288673977876201</v>
      </c>
      <c r="G997">
        <v>7.8855964170246498E-2</v>
      </c>
      <c r="H997">
        <v>8.4691122238027994E-2</v>
      </c>
      <c r="I997">
        <v>7.2741148818778703E-2</v>
      </c>
      <c r="J997">
        <v>8.7023633872044606E-2</v>
      </c>
      <c r="K997">
        <v>9.9518520516767694E-3</v>
      </c>
      <c r="L997">
        <v>7.8600424464427103E-3</v>
      </c>
      <c r="M997">
        <v>2.9448675181782499E-2</v>
      </c>
      <c r="N997">
        <v>3.7290438823985798E-2</v>
      </c>
      <c r="O997">
        <v>-8.0882239820774526E-3</v>
      </c>
      <c r="P997">
        <v>5.7160221765217858E-2</v>
      </c>
      <c r="Q997">
        <v>78.753236063424154</v>
      </c>
      <c r="R997">
        <f>Table_nydc_frldevdb01_flc_fx_carry_view[[#This Row],[atmf]]/(Table_nydc_frldevdb01_flc_fx_carry_view[[#This Row],[atmf_cost_orig]]+1)</f>
        <v>77.99191539461512</v>
      </c>
      <c r="S997">
        <f>Table_nydc_frldevdb01_flc_fx_carry_view[[#This Row],[num_rate]]-Table_nydc_frldevdb01_flc_fx_carry_view[[#This Row],[asset_rate]]</f>
        <v>6.5248445747295311E-2</v>
      </c>
      <c r="T9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1.5094970181115599</v>
      </c>
      <c r="U997" s="95">
        <f>Table_nydc_frldevdb01_flc_fx_carry_view[[#This Row],[atmf_cost_final]]/Table_nydc_frldevdb01_flc_fx_carry_view[[#This Row],[atmf_cost_orig]]</f>
        <v>1.266285786840909</v>
      </c>
    </row>
    <row r="998" spans="1:21" x14ac:dyDescent="0.25">
      <c r="A998" t="s">
        <v>108</v>
      </c>
      <c r="B998" t="s">
        <v>102</v>
      </c>
      <c r="C998" t="s">
        <v>6</v>
      </c>
      <c r="D998" t="s">
        <v>14</v>
      </c>
      <c r="E998">
        <v>76.652744983851306</v>
      </c>
      <c r="F998">
        <v>81.4900033243688</v>
      </c>
      <c r="G998">
        <v>8.2122072131634194E-2</v>
      </c>
      <c r="H998">
        <v>8.8150123382771894E-2</v>
      </c>
      <c r="I998">
        <v>7.5863101099845495E-2</v>
      </c>
      <c r="J998">
        <v>8.7769555293015805E-2</v>
      </c>
      <c r="K998">
        <v>1.06184618090761E-2</v>
      </c>
      <c r="L998">
        <v>9.1289677379366198E-3</v>
      </c>
      <c r="M998">
        <v>3.5452651376780699E-2</v>
      </c>
      <c r="N998">
        <v>4.3166558313584104E-2</v>
      </c>
      <c r="O998">
        <v>-8.2813719097305505E-3</v>
      </c>
      <c r="P998">
        <v>5.6010916430749846E-2</v>
      </c>
      <c r="Q998">
        <v>79.515305162431105</v>
      </c>
      <c r="R998">
        <f>Table_nydc_frldevdb01_flc_fx_carry_view[[#This Row],[atmf]]/(Table_nydc_frldevdb01_flc_fx_carry_view[[#This Row],[atmf_cost_orig]]+1)</f>
        <v>78.69988378127799</v>
      </c>
      <c r="S998">
        <f>Table_nydc_frldevdb01_flc_fx_carry_view[[#This Row],[num_rate]]-Table_nydc_frldevdb01_flc_fx_carry_view[[#This Row],[asset_rate]]</f>
        <v>6.4292288340480397E-2</v>
      </c>
      <c r="T9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1.3705939742004452</v>
      </c>
      <c r="U998" s="95">
        <f>Table_nydc_frldevdb01_flc_fx_carry_view[[#This Row],[atmf_cost_final]]/Table_nydc_frldevdb01_flc_fx_carry_view[[#This Row],[atmf_cost_orig]]</f>
        <v>1.2175833580067734</v>
      </c>
    </row>
    <row r="999" spans="1:21" x14ac:dyDescent="0.25">
      <c r="A999" t="s">
        <v>108</v>
      </c>
      <c r="B999" t="s">
        <v>102</v>
      </c>
      <c r="C999" t="s">
        <v>67</v>
      </c>
      <c r="D999" t="s">
        <v>14</v>
      </c>
      <c r="E999">
        <v>76.652744983851306</v>
      </c>
      <c r="F999">
        <v>86.927050138154797</v>
      </c>
      <c r="G999">
        <v>9.5498692288114501E-2</v>
      </c>
      <c r="H999">
        <v>9.7607379828985499E-2</v>
      </c>
      <c r="I999">
        <v>9.0738598293461398E-2</v>
      </c>
      <c r="J999">
        <v>9.7972241904730098E-2</v>
      </c>
      <c r="K999">
        <v>1.21932281732306E-2</v>
      </c>
      <c r="L999">
        <v>1.2009973401728699E-2</v>
      </c>
      <c r="M999">
        <v>5.5889701589500802E-2</v>
      </c>
      <c r="N999">
        <v>6.7667419621022892E-2</v>
      </c>
      <c r="O999">
        <v>-7.6892392225241246E-3</v>
      </c>
      <c r="P999">
        <v>5.9155744071506922E-2</v>
      </c>
      <c r="Q999">
        <v>83.287672567889018</v>
      </c>
      <c r="R999">
        <f>Table_nydc_frldevdb01_flc_fx_carry_view[[#This Row],[atmf]]/(Table_nydc_frldevdb01_flc_fx_carry_view[[#This Row],[atmf_cost_orig]]+1)</f>
        <v>82.325881204540352</v>
      </c>
      <c r="S999">
        <f>Table_nydc_frldevdb01_flc_fx_carry_view[[#This Row],[num_rate]]-Table_nydc_frldevdb01_flc_fx_carry_view[[#This Row],[asset_rate]]</f>
        <v>6.6844983294031046E-2</v>
      </c>
      <c r="T9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1.2737285613207032</v>
      </c>
      <c r="U999" s="95">
        <f>Table_nydc_frldevdb01_flc_fx_carry_view[[#This Row],[atmf_cost_final]]/Table_nydc_frldevdb01_flc_fx_carry_view[[#This Row],[atmf_cost_orig]]</f>
        <v>1.2107314531401006</v>
      </c>
    </row>
    <row r="1000" spans="1:21" x14ac:dyDescent="0.25">
      <c r="A1000" t="s">
        <v>108</v>
      </c>
      <c r="B1000" t="s">
        <v>103</v>
      </c>
      <c r="C1000" t="s">
        <v>14</v>
      </c>
      <c r="D1000" t="s">
        <v>14</v>
      </c>
      <c r="E1000">
        <v>6.1701010041390996</v>
      </c>
      <c r="F1000">
        <v>5.9474562023830204</v>
      </c>
      <c r="G1000">
        <v>0.13554752163860201</v>
      </c>
      <c r="H1000">
        <v>0.14424991268616999</v>
      </c>
      <c r="I1000">
        <v>0.140114300344719</v>
      </c>
      <c r="J1000">
        <v>0.183556365082231</v>
      </c>
      <c r="K1000">
        <v>5.8355734514522896E-2</v>
      </c>
      <c r="L1000">
        <v>2.9219042888124699E-3</v>
      </c>
      <c r="M1000">
        <v>3.9223570885796602E-2</v>
      </c>
      <c r="N1000">
        <v>1.4404816755969599E-7</v>
      </c>
      <c r="O1000">
        <v>7.0559441293861991E-2</v>
      </c>
      <c r="P1000">
        <v>-6.3002147263110731E-3</v>
      </c>
      <c r="Q1000">
        <v>6.0634633758465046</v>
      </c>
      <c r="R1000">
        <f>Table_nydc_frldevdb01_flc_fx_carry_view[[#This Row],[atmf]]/(Table_nydc_frldevdb01_flc_fx_carry_view[[#This Row],[atmf_cost_orig]]+1)</f>
        <v>5.7229804721554034</v>
      </c>
      <c r="S1000">
        <f>Table_nydc_frldevdb01_flc_fx_carry_view[[#This Row],[num_rate]]-Table_nydc_frldevdb01_flc_fx_carry_view[[#This Row],[asset_rate]]</f>
        <v>-7.685965602017307E-2</v>
      </c>
      <c r="T10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0.15271457517005479</v>
      </c>
      <c r="U1000" s="95">
        <f>Table_nydc_frldevdb01_flc_fx_carry_view[[#This Row],[atmf_cost_final]]/Table_nydc_frldevdb01_flc_fx_carry_view[[#This Row],[atmf_cost_orig]]</f>
        <v>3.6724898908135319E-6</v>
      </c>
    </row>
    <row r="1001" spans="1:21" x14ac:dyDescent="0.25">
      <c r="A1001" t="s">
        <v>108</v>
      </c>
      <c r="B1001" t="s">
        <v>103</v>
      </c>
      <c r="C1001" t="s">
        <v>8</v>
      </c>
      <c r="D1001" t="s">
        <v>14</v>
      </c>
      <c r="E1001">
        <v>6.1701010041390996</v>
      </c>
      <c r="F1001">
        <v>5.8347847454321196</v>
      </c>
      <c r="G1001">
        <v>0.127773278067213</v>
      </c>
      <c r="H1001">
        <v>0.139798882625917</v>
      </c>
      <c r="I1001">
        <v>0.14514983632408199</v>
      </c>
      <c r="J1001">
        <v>0.163248027436559</v>
      </c>
      <c r="K1001">
        <v>7.5729753772214595E-2</v>
      </c>
      <c r="L1001">
        <v>3.9296267136735098E-2</v>
      </c>
      <c r="M1001">
        <v>4.5827678815326497E-2</v>
      </c>
      <c r="N1001">
        <v>1.6924684115778497E-2</v>
      </c>
      <c r="O1001">
        <v>7.0607057287289623E-2</v>
      </c>
      <c r="P1001">
        <v>-6.3851279997119426E-3</v>
      </c>
      <c r="Q1001">
        <v>6.0146348062468205</v>
      </c>
      <c r="R1001">
        <f>Table_nydc_frldevdb01_flc_fx_carry_view[[#This Row],[atmf]]/(Table_nydc_frldevdb01_flc_fx_carry_view[[#This Row],[atmf_cost_orig]]+1)</f>
        <v>5.5791072120423708</v>
      </c>
      <c r="S1001">
        <f>Table_nydc_frldevdb01_flc_fx_carry_view[[#This Row],[num_rate]]-Table_nydc_frldevdb01_flc_fx_carry_view[[#This Row],[asset_rate]]</f>
        <v>-7.6992185287001566E-2</v>
      </c>
      <c r="T10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0.74816155912963467</v>
      </c>
      <c r="U1001" s="95">
        <f>Table_nydc_frldevdb01_flc_fx_carry_view[[#This Row],[atmf_cost_final]]/Table_nydc_frldevdb01_flc_fx_carry_view[[#This Row],[atmf_cost_orig]]</f>
        <v>0.36931139768131233</v>
      </c>
    </row>
    <row r="1002" spans="1:21" x14ac:dyDescent="0.25">
      <c r="A1002" t="s">
        <v>108</v>
      </c>
      <c r="B1002" t="s">
        <v>103</v>
      </c>
      <c r="C1002" t="s">
        <v>6</v>
      </c>
      <c r="D1002" t="s">
        <v>14</v>
      </c>
      <c r="E1002">
        <v>6.1701010041390996</v>
      </c>
      <c r="F1002">
        <v>5.7258407444715704</v>
      </c>
      <c r="G1002">
        <v>0.119790297943535</v>
      </c>
      <c r="H1002">
        <v>0.135411593359438</v>
      </c>
      <c r="I1002">
        <v>0.135321016417951</v>
      </c>
      <c r="J1002">
        <v>0.15282258669809101</v>
      </c>
      <c r="K1002">
        <v>9.1203499916916897E-2</v>
      </c>
      <c r="L1002">
        <v>5.8768817179203701E-2</v>
      </c>
      <c r="M1002">
        <v>5.0368439547414795E-2</v>
      </c>
      <c r="N1002">
        <v>2.55922846336681E-2</v>
      </c>
      <c r="O1002">
        <v>7.0724006948818419E-2</v>
      </c>
      <c r="P1002">
        <v>-6.7351045058482439E-3</v>
      </c>
      <c r="Q1002">
        <v>5.9696101347046255</v>
      </c>
      <c r="R1002">
        <f>Table_nydc_frldevdb01_flc_fx_carry_view[[#This Row],[atmf]]/(Table_nydc_frldevdb01_flc_fx_carry_view[[#This Row],[atmf_cost_orig]]+1)</f>
        <v>5.4512688394738262</v>
      </c>
      <c r="S1002">
        <f>Table_nydc_frldevdb01_flc_fx_carry_view[[#This Row],[num_rate]]-Table_nydc_frldevdb01_flc_fx_carry_view[[#This Row],[asset_rate]]</f>
        <v>-7.7459111454666663E-2</v>
      </c>
      <c r="T10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0.8124521488478974</v>
      </c>
      <c r="U1002" s="95">
        <f>Table_nydc_frldevdb01_flc_fx_carry_view[[#This Row],[atmf_cost_final]]/Table_nydc_frldevdb01_flc_fx_carry_view[[#This Row],[atmf_cost_orig]]</f>
        <v>0.50810159821561607</v>
      </c>
    </row>
    <row r="1003" spans="1:21" x14ac:dyDescent="0.25">
      <c r="A1003" t="s">
        <v>108</v>
      </c>
      <c r="B1003" t="s">
        <v>103</v>
      </c>
      <c r="C1003" t="s">
        <v>67</v>
      </c>
      <c r="D1003" t="s">
        <v>14</v>
      </c>
      <c r="E1003">
        <v>6.1701010041390996</v>
      </c>
      <c r="F1003">
        <v>5.3280152086376802</v>
      </c>
      <c r="G1003">
        <v>0.15887967032966999</v>
      </c>
      <c r="H1003">
        <v>0.15887967032966999</v>
      </c>
      <c r="I1003">
        <v>0.15118816366038801</v>
      </c>
      <c r="J1003">
        <v>0.15151667532124699</v>
      </c>
      <c r="K1003">
        <v>0.17090351064696899</v>
      </c>
      <c r="L1003">
        <v>0.13569685283366301</v>
      </c>
      <c r="M1003">
        <v>7.8277647716259696E-2</v>
      </c>
      <c r="N1003">
        <v>5.0900043563005301E-2</v>
      </c>
      <c r="O1003">
        <v>7.0967445661456519E-2</v>
      </c>
      <c r="P1003">
        <v>-7.2575643889795094E-3</v>
      </c>
      <c r="Q1003">
        <v>5.8719055249321173</v>
      </c>
      <c r="R1003">
        <f>Table_nydc_frldevdb01_flc_fx_carry_view[[#This Row],[atmf]]/(Table_nydc_frldevdb01_flc_fx_carry_view[[#This Row],[atmf_cost_orig]]+1)</f>
        <v>4.9412275399774455</v>
      </c>
      <c r="S1003">
        <f>Table_nydc_frldevdb01_flc_fx_carry_view[[#This Row],[num_rate]]-Table_nydc_frldevdb01_flc_fx_carry_view[[#This Row],[asset_rate]]</f>
        <v>-7.8225010050436028E-2</v>
      </c>
      <c r="T10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0.91547659139318061</v>
      </c>
      <c r="U1003" s="95">
        <f>Table_nydc_frldevdb01_flc_fx_carry_view[[#This Row],[atmf_cost_final]]/Table_nydc_frldevdb01_flc_fx_carry_view[[#This Row],[atmf_cost_orig]]</f>
        <v>0.65025004005622966</v>
      </c>
    </row>
    <row r="1004" spans="1:21" x14ac:dyDescent="0.25">
      <c r="A1004" t="s">
        <v>108</v>
      </c>
      <c r="B1004" t="s">
        <v>104</v>
      </c>
      <c r="C1004" t="s">
        <v>14</v>
      </c>
      <c r="D1004" t="s">
        <v>14</v>
      </c>
      <c r="E1004">
        <v>3.5137999999999998</v>
      </c>
      <c r="F1004">
        <v>3.4875242744289001</v>
      </c>
      <c r="G1004">
        <v>6.6222245304257896E-2</v>
      </c>
      <c r="H1004">
        <v>6.5924915699903996E-2</v>
      </c>
      <c r="I1004">
        <v>0</v>
      </c>
      <c r="J1004">
        <v>0</v>
      </c>
      <c r="K1004">
        <v>2.25820990519583E-2</v>
      </c>
      <c r="L1004">
        <v>0</v>
      </c>
      <c r="M1004">
        <v>1.8447723981826199E-2</v>
      </c>
      <c r="N1004">
        <v>0</v>
      </c>
      <c r="O1004">
        <v>1.2893652556191466E-2</v>
      </c>
      <c r="P1004">
        <v>-2.10735777855475E-3</v>
      </c>
      <c r="Q1004">
        <v>3.5020028677809849</v>
      </c>
      <c r="R1004">
        <f>Table_nydc_frldevdb01_flc_fx_carry_view[[#This Row],[atmf]]/(Table_nydc_frldevdb01_flc_fx_carry_view[[#This Row],[atmf_cost_orig]]+1)</f>
        <v>3.4243527598978991</v>
      </c>
      <c r="S1004">
        <f>Table_nydc_frldevdb01_flc_fx_carry_view[[#This Row],[num_rate]]-Table_nydc_frldevdb01_flc_fx_carry_view[[#This Row],[asset_rate]]</f>
        <v>-1.5001010334746216E-2</v>
      </c>
      <c r="T10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004" s="95">
        <f>Table_nydc_frldevdb01_flc_fx_carry_view[[#This Row],[atmf_cost_final]]/Table_nydc_frldevdb01_flc_fx_carry_view[[#This Row],[atmf_cost_orig]]</f>
        <v>0</v>
      </c>
    </row>
    <row r="1005" spans="1:21" x14ac:dyDescent="0.25">
      <c r="A1005" t="s">
        <v>108</v>
      </c>
      <c r="B1005" t="s">
        <v>104</v>
      </c>
      <c r="C1005" t="s">
        <v>8</v>
      </c>
      <c r="D1005" t="s">
        <v>14</v>
      </c>
      <c r="E1005">
        <v>3.5137999999999998</v>
      </c>
      <c r="F1005">
        <v>3.47250740225161</v>
      </c>
      <c r="G1005">
        <v>6.6801358374984798E-2</v>
      </c>
      <c r="H1005">
        <v>6.6273557931588706E-2</v>
      </c>
      <c r="I1005">
        <v>6.5728658192294495E-2</v>
      </c>
      <c r="J1005">
        <v>6.5668807836580703E-2</v>
      </c>
      <c r="K1005">
        <v>2.9350480641570299E-2</v>
      </c>
      <c r="L1005">
        <v>1.4675049888682899E-2</v>
      </c>
      <c r="M1005">
        <v>2.2671313073891201E-2</v>
      </c>
      <c r="N1005">
        <v>9.1095360350350596E-3</v>
      </c>
      <c r="O1005">
        <v>1.3477290743069855E-2</v>
      </c>
      <c r="P1005">
        <v>-2.3387127888240392E-3</v>
      </c>
      <c r="Q1005">
        <v>3.495856815716393</v>
      </c>
      <c r="R1005">
        <f>Table_nydc_frldevdb01_flc_fx_carry_view[[#This Row],[atmf]]/(Table_nydc_frldevdb01_flc_fx_carry_view[[#This Row],[atmf_cost_orig]]+1)</f>
        <v>3.3955263610691606</v>
      </c>
      <c r="S1005">
        <f>Table_nydc_frldevdb01_flc_fx_carry_view[[#This Row],[num_rate]]-Table_nydc_frldevdb01_flc_fx_carry_view[[#This Row],[asset_rate]]</f>
        <v>-1.5816003531893896E-2</v>
      </c>
      <c r="T10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0.83326459431557054</v>
      </c>
      <c r="U1005" s="95">
        <f>Table_nydc_frldevdb01_flc_fx_carry_view[[#This Row],[atmf_cost_final]]/Table_nydc_frldevdb01_flc_fx_carry_view[[#This Row],[atmf_cost_orig]]</f>
        <v>0.40180892943187346</v>
      </c>
    </row>
    <row r="1006" spans="1:21" x14ac:dyDescent="0.25">
      <c r="A1006" t="s">
        <v>108</v>
      </c>
      <c r="B1006" t="s">
        <v>104</v>
      </c>
      <c r="C1006" t="s">
        <v>6</v>
      </c>
      <c r="D1006" t="s">
        <v>14</v>
      </c>
      <c r="E1006">
        <v>3.5137999999999998</v>
      </c>
      <c r="F1006">
        <v>3.4561654810154199</v>
      </c>
      <c r="G1006">
        <v>6.7450842931194202E-2</v>
      </c>
      <c r="H1006">
        <v>6.6616374680872101E-2</v>
      </c>
      <c r="I1006">
        <v>6.6228058203749801E-2</v>
      </c>
      <c r="J1006">
        <v>6.5938595004431999E-2</v>
      </c>
      <c r="K1006">
        <v>3.5769838183257699E-2</v>
      </c>
      <c r="L1006">
        <v>2.2661047911401402E-2</v>
      </c>
      <c r="M1006">
        <v>2.6199553171934502E-2</v>
      </c>
      <c r="N1006">
        <v>1.4316363196087301E-2</v>
      </c>
      <c r="O1006">
        <v>1.3967451884815407E-2</v>
      </c>
      <c r="P1006">
        <v>-2.5995183117508702E-3</v>
      </c>
      <c r="Q1006">
        <v>3.4895615798996222</v>
      </c>
      <c r="R1006">
        <f>Table_nydc_frldevdb01_flc_fx_carry_view[[#This Row],[atmf]]/(Table_nydc_frldevdb01_flc_fx_carry_view[[#This Row],[atmf_cost_orig]]+1)</f>
        <v>3.3679272908788302</v>
      </c>
      <c r="S1006">
        <f>Table_nydc_frldevdb01_flc_fx_carry_view[[#This Row],[num_rate]]-Table_nydc_frldevdb01_flc_fx_carry_view[[#This Row],[asset_rate]]</f>
        <v>-1.6566970196566277E-2</v>
      </c>
      <c r="T10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0.87193690735866147</v>
      </c>
      <c r="U1006" s="95">
        <f>Table_nydc_frldevdb01_flc_fx_carry_view[[#This Row],[atmf_cost_final]]/Table_nydc_frldevdb01_flc_fx_carry_view[[#This Row],[atmf_cost_orig]]</f>
        <v>0.54643539537244024</v>
      </c>
    </row>
    <row r="1007" spans="1:21" x14ac:dyDescent="0.25">
      <c r="A1007" t="s">
        <v>108</v>
      </c>
      <c r="B1007" t="s">
        <v>104</v>
      </c>
      <c r="C1007" t="s">
        <v>67</v>
      </c>
      <c r="D1007" t="s">
        <v>14</v>
      </c>
      <c r="E1007">
        <v>3.5137999999999998</v>
      </c>
      <c r="F1007">
        <v>3.3880870000000001</v>
      </c>
      <c r="G1007">
        <v>7.2578455215606102E-2</v>
      </c>
      <c r="H1007">
        <v>7.0544493467064595E-2</v>
      </c>
      <c r="I1007">
        <v>7.0674416293587006E-2</v>
      </c>
      <c r="J1007">
        <v>6.9009675579840196E-2</v>
      </c>
      <c r="K1007">
        <v>6.0946639451693201E-2</v>
      </c>
      <c r="L1007">
        <v>4.8817831360877299E-2</v>
      </c>
      <c r="M1007">
        <v>3.8586547122504401E-2</v>
      </c>
      <c r="N1007">
        <v>2.8115948834333299E-2</v>
      </c>
      <c r="O1007">
        <v>1.5371879024778212E-2</v>
      </c>
      <c r="P1007">
        <v>-2.9971866733833896E-3</v>
      </c>
      <c r="Q1007">
        <v>3.4655776359129864</v>
      </c>
      <c r="R1007">
        <f>Table_nydc_frldevdb01_flc_fx_carry_view[[#This Row],[atmf]]/(Table_nydc_frldevdb01_flc_fx_carry_view[[#This Row],[atmf_cost_orig]]+1)</f>
        <v>3.2622095957115889</v>
      </c>
      <c r="S1007">
        <f>Table_nydc_frldevdb01_flc_fx_carry_view[[#This Row],[num_rate]]-Table_nydc_frldevdb01_flc_fx_carry_view[[#This Row],[asset_rate]]</f>
        <v>-1.8369065698161602E-2</v>
      </c>
      <c r="T10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0.92584065493861234</v>
      </c>
      <c r="U1007" s="95">
        <f>Table_nydc_frldevdb01_flc_fx_carry_view[[#This Row],[atmf_cost_final]]/Table_nydc_frldevdb01_flc_fx_carry_view[[#This Row],[atmf_cost_orig]]</f>
        <v>0.72864640479675225</v>
      </c>
    </row>
    <row r="1008" spans="1:21" x14ac:dyDescent="0.25">
      <c r="A1008" t="s">
        <v>108</v>
      </c>
      <c r="B1008" t="s">
        <v>105</v>
      </c>
      <c r="C1008" t="s">
        <v>14</v>
      </c>
      <c r="D1008" t="s">
        <v>14</v>
      </c>
      <c r="E1008">
        <v>35.8682890885174</v>
      </c>
      <c r="F1008">
        <v>34.748411101181297</v>
      </c>
      <c r="G1008">
        <v>0.18890702625362099</v>
      </c>
      <c r="H1008">
        <v>0.19467411042704599</v>
      </c>
      <c r="I1008">
        <v>0.234168817294684</v>
      </c>
      <c r="J1008">
        <v>0.26984205912648701</v>
      </c>
      <c r="K1008">
        <v>6.9578809186096102E-2</v>
      </c>
      <c r="L1008">
        <v>4.8850354698662408E-3</v>
      </c>
      <c r="M1008">
        <v>5.3201984503569999E-2</v>
      </c>
      <c r="N1008">
        <v>5.9531620016844496E-5</v>
      </c>
      <c r="O1008">
        <v>5.9499338956847871E-2</v>
      </c>
      <c r="P1008">
        <v>-6.3002147263110731E-3</v>
      </c>
      <c r="Q1008">
        <v>35.32695444062297</v>
      </c>
      <c r="R1008">
        <f>Table_nydc_frldevdb01_flc_fx_carry_view[[#This Row],[atmf]]/(Table_nydc_frldevdb01_flc_fx_carry_view[[#This Row],[atmf_cost_orig]]+1)</f>
        <v>32.993112064406205</v>
      </c>
      <c r="S1008">
        <f>Table_nydc_frldevdb01_flc_fx_carry_view[[#This Row],[num_rate]]-Table_nydc_frldevdb01_flc_fx_carry_view[[#This Row],[asset_rate]]</f>
        <v>-6.5799553683158943E-2</v>
      </c>
      <c r="T10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0.29465442437068756</v>
      </c>
      <c r="U1008" s="95">
        <f>Table_nydc_frldevdb01_flc_fx_carry_view[[#This Row],[atmf_cost_final]]/Table_nydc_frldevdb01_flc_fx_carry_view[[#This Row],[atmf_cost_orig]]</f>
        <v>1.1189736731126968E-3</v>
      </c>
    </row>
    <row r="1009" spans="1:21" x14ac:dyDescent="0.25">
      <c r="A1009" t="s">
        <v>108</v>
      </c>
      <c r="B1009" t="s">
        <v>105</v>
      </c>
      <c r="C1009" t="s">
        <v>8</v>
      </c>
      <c r="D1009" t="s">
        <v>14</v>
      </c>
      <c r="E1009">
        <v>35.8682890885174</v>
      </c>
      <c r="F1009">
        <v>34.1562858542597</v>
      </c>
      <c r="G1009">
        <v>0.18344939674566699</v>
      </c>
      <c r="H1009">
        <v>0.192879555659484</v>
      </c>
      <c r="I1009">
        <v>0.20157907541556599</v>
      </c>
      <c r="J1009">
        <v>0.21151420420896899</v>
      </c>
      <c r="K1009">
        <v>8.8936074237828594E-2</v>
      </c>
      <c r="L1009">
        <v>4.8717104850120797E-2</v>
      </c>
      <c r="M1009">
        <v>6.3658286190736602E-2</v>
      </c>
      <c r="N1009">
        <v>2.7177044283126402E-2</v>
      </c>
      <c r="O1009">
        <v>6.0458293590036523E-2</v>
      </c>
      <c r="P1009">
        <v>-6.3851279997119426E-3</v>
      </c>
      <c r="Q1009">
        <v>35.042071921009942</v>
      </c>
      <c r="R1009">
        <f>Table_nydc_frldevdb01_flc_fx_carry_view[[#This Row],[atmf]]/(Table_nydc_frldevdb01_flc_fx_carry_view[[#This Row],[atmf_cost_orig]]+1)</f>
        <v>32.112085523803977</v>
      </c>
      <c r="S1009">
        <f>Table_nydc_frldevdb01_flc_fx_carry_view[[#This Row],[num_rate]]-Table_nydc_frldevdb01_flc_fx_carry_view[[#This Row],[asset_rate]]</f>
        <v>-6.6843421589748458E-2</v>
      </c>
      <c r="T10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0.85213391800207006</v>
      </c>
      <c r="U1009" s="95">
        <f>Table_nydc_frldevdb01_flc_fx_carry_view[[#This Row],[atmf_cost_final]]/Table_nydc_frldevdb01_flc_fx_carry_view[[#This Row],[atmf_cost_orig]]</f>
        <v>0.42692076569100501</v>
      </c>
    </row>
    <row r="1010" spans="1:21" x14ac:dyDescent="0.25">
      <c r="A1010" t="s">
        <v>108</v>
      </c>
      <c r="B1010" t="s">
        <v>105</v>
      </c>
      <c r="C1010" t="s">
        <v>6</v>
      </c>
      <c r="D1010" t="s">
        <v>14</v>
      </c>
      <c r="E1010">
        <v>35.8682890885174</v>
      </c>
      <c r="F1010">
        <v>33.569980969554202</v>
      </c>
      <c r="G1010">
        <v>0.177933584803492</v>
      </c>
      <c r="H1010">
        <v>0.19147125222568501</v>
      </c>
      <c r="I1010">
        <v>0.18870766727329999</v>
      </c>
      <c r="J1010">
        <v>0.20179505330818301</v>
      </c>
      <c r="K1010">
        <v>0.105958784617204</v>
      </c>
      <c r="L1010">
        <v>6.9970781197233406E-2</v>
      </c>
      <c r="M1010">
        <v>7.1800133517845796E-2</v>
      </c>
      <c r="N1010">
        <v>3.9672782096898805E-2</v>
      </c>
      <c r="O1010">
        <v>6.1361705810741629E-2</v>
      </c>
      <c r="P1010">
        <v>-6.7351045058482439E-3</v>
      </c>
      <c r="Q1010">
        <v>34.757241453541887</v>
      </c>
      <c r="R1010">
        <f>Table_nydc_frldevdb01_flc_fx_carry_view[[#This Row],[atmf]]/(Table_nydc_frldevdb01_flc_fx_carry_view[[#This Row],[atmf_cost_orig]]+1)</f>
        <v>31.321120346730442</v>
      </c>
      <c r="S1010">
        <f>Table_nydc_frldevdb01_flc_fx_carry_view[[#This Row],[num_rate]]-Table_nydc_frldevdb01_flc_fx_carry_view[[#This Row],[asset_rate]]</f>
        <v>-6.8096810316589873E-2</v>
      </c>
      <c r="T10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0.88697879234768329</v>
      </c>
      <c r="U1010" s="95">
        <f>Table_nydc_frldevdb01_flc_fx_carry_view[[#This Row],[atmf_cost_final]]/Table_nydc_frldevdb01_flc_fx_carry_view[[#This Row],[atmf_cost_orig]]</f>
        <v>0.55254468415491464</v>
      </c>
    </row>
    <row r="1011" spans="1:21" x14ac:dyDescent="0.25">
      <c r="A1011" t="s">
        <v>108</v>
      </c>
      <c r="B1011" t="s">
        <v>105</v>
      </c>
      <c r="C1011" t="s">
        <v>67</v>
      </c>
      <c r="D1011" t="s">
        <v>14</v>
      </c>
      <c r="E1011">
        <v>35.8682890885174</v>
      </c>
      <c r="F1011">
        <v>31.042615310450699</v>
      </c>
      <c r="G1011">
        <v>0.18291092997990299</v>
      </c>
      <c r="H1011">
        <v>0.20491027441057499</v>
      </c>
      <c r="I1011">
        <v>0.181658352561931</v>
      </c>
      <c r="J1011">
        <v>0.20803115852491599</v>
      </c>
      <c r="K1011">
        <v>0.18018895867042201</v>
      </c>
      <c r="L1011">
        <v>0.14479102076429398</v>
      </c>
      <c r="M1011">
        <v>0.10107874234508299</v>
      </c>
      <c r="N1011">
        <v>7.40132626932999E-2</v>
      </c>
      <c r="O1011">
        <v>6.9421621971629599E-2</v>
      </c>
      <c r="P1011">
        <v>-7.2575643889795094E-3</v>
      </c>
      <c r="Q1011">
        <v>33.709370937508055</v>
      </c>
      <c r="R1011">
        <f>Table_nydc_frldevdb01_flc_fx_carry_view[[#This Row],[atmf]]/(Table_nydc_frldevdb01_flc_fx_carry_view[[#This Row],[atmf_cost_orig]]+1)</f>
        <v>28.192911293824441</v>
      </c>
      <c r="S1011">
        <f>Table_nydc_frldevdb01_flc_fx_carry_view[[#This Row],[num_rate]]-Table_nydc_frldevdb01_flc_fx_carry_view[[#This Row],[asset_rate]]</f>
        <v>-7.6679186360609108E-2</v>
      </c>
      <c r="T10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0.89467279143722878</v>
      </c>
      <c r="U1011" s="95">
        <f>Table_nydc_frldevdb01_flc_fx_carry_view[[#This Row],[atmf_cost_final]]/Table_nydc_frldevdb01_flc_fx_carry_view[[#This Row],[atmf_cost_orig]]</f>
        <v>0.73223371181863839</v>
      </c>
    </row>
    <row r="1012" spans="1:21" x14ac:dyDescent="0.25">
      <c r="A1012" t="s">
        <v>108</v>
      </c>
      <c r="B1012" t="s">
        <v>106</v>
      </c>
      <c r="C1012" t="s">
        <v>14</v>
      </c>
      <c r="D1012" t="s">
        <v>14</v>
      </c>
      <c r="E1012">
        <v>7.8270724444655801</v>
      </c>
      <c r="F1012">
        <v>7.9925945289176701</v>
      </c>
      <c r="G1012">
        <v>7.2799256569881898E-2</v>
      </c>
      <c r="H1012">
        <v>7.3742645887164199E-2</v>
      </c>
      <c r="I1012">
        <v>9.9162844945983403E-2</v>
      </c>
      <c r="J1012">
        <v>0.101272947216449</v>
      </c>
      <c r="K1012">
        <v>1.16459147429398E-2</v>
      </c>
      <c r="L1012">
        <v>5.0728017875682303E-3</v>
      </c>
      <c r="M1012">
        <v>2.0859021484771402E-2</v>
      </c>
      <c r="N1012">
        <v>2.1447117324712099E-2</v>
      </c>
      <c r="O1012">
        <v>-8.135354547548674E-3</v>
      </c>
      <c r="P1012">
        <v>3.4153832147631284E-2</v>
      </c>
      <c r="Q1012">
        <v>7.9196301311634363</v>
      </c>
      <c r="R1012">
        <f>Table_nydc_frldevdb01_flc_fx_carry_view[[#This Row],[atmf]]/(Table_nydc_frldevdb01_flc_fx_carry_view[[#This Row],[atmf_cost_orig]]+1)</f>
        <v>7.8292833395280903</v>
      </c>
      <c r="S1012">
        <f>Table_nydc_frldevdb01_flc_fx_carry_view[[#This Row],[num_rate]]-Table_nydc_frldevdb01_flc_fx_carry_view[[#This Row],[asset_rate]]</f>
        <v>4.2289186695179962E-2</v>
      </c>
      <c r="T10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1.777284904645378</v>
      </c>
      <c r="U1012" s="95">
        <f>Table_nydc_frldevdb01_flc_fx_carry_view[[#This Row],[atmf_cost_final]]/Table_nydc_frldevdb01_flc_fx_carry_view[[#This Row],[atmf_cost_orig]]</f>
        <v>1.028193836435235</v>
      </c>
    </row>
    <row r="1013" spans="1:21" x14ac:dyDescent="0.25">
      <c r="A1013" t="s">
        <v>108</v>
      </c>
      <c r="B1013" t="s">
        <v>106</v>
      </c>
      <c r="C1013" t="s">
        <v>8</v>
      </c>
      <c r="D1013" t="s">
        <v>14</v>
      </c>
      <c r="E1013">
        <v>7.8270724444655801</v>
      </c>
      <c r="F1013">
        <v>8.0807599091115794</v>
      </c>
      <c r="G1013">
        <v>7.4377483869699806E-2</v>
      </c>
      <c r="H1013">
        <v>7.5636638823833702E-2</v>
      </c>
      <c r="I1013">
        <v>7.0762397541136404E-2</v>
      </c>
      <c r="J1013">
        <v>7.4657215503353302E-2</v>
      </c>
      <c r="K1013">
        <v>1.2718445179038201E-2</v>
      </c>
      <c r="L1013">
        <v>9.7100942656745699E-3</v>
      </c>
      <c r="M1013">
        <v>2.63014572751081E-2</v>
      </c>
      <c r="N1013">
        <v>2.8844652004173497E-2</v>
      </c>
      <c r="O1013">
        <v>-8.0882239820774526E-3</v>
      </c>
      <c r="P1013">
        <v>3.5168319540584525E-2</v>
      </c>
      <c r="Q1013">
        <v>7.9724697559805451</v>
      </c>
      <c r="R1013">
        <f>Table_nydc_frldevdb01_flc_fx_carry_view[[#This Row],[atmf]]/(Table_nydc_frldevdb01_flc_fx_carry_view[[#This Row],[atmf_cost_orig]]+1)</f>
        <v>7.8736708905846058</v>
      </c>
      <c r="S1013">
        <f>Table_nydc_frldevdb01_flc_fx_carry_view[[#This Row],[num_rate]]-Table_nydc_frldevdb01_flc_fx_carry_view[[#This Row],[asset_rate]]</f>
        <v>4.3256543522661978E-2</v>
      </c>
      <c r="T10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1.4087124124725845</v>
      </c>
      <c r="U1013" s="95">
        <f>Table_nydc_frldevdb01_flc_fx_carry_view[[#This Row],[atmf_cost_final]]/Table_nydc_frldevdb01_flc_fx_carry_view[[#This Row],[atmf_cost_orig]]</f>
        <v>1.0966940615671625</v>
      </c>
    </row>
    <row r="1014" spans="1:21" x14ac:dyDescent="0.25">
      <c r="A1014" t="s">
        <v>108</v>
      </c>
      <c r="B1014" t="s">
        <v>106</v>
      </c>
      <c r="C1014" t="s">
        <v>6</v>
      </c>
      <c r="D1014" t="s">
        <v>14</v>
      </c>
      <c r="E1014">
        <v>7.8270724444655801</v>
      </c>
      <c r="F1014">
        <v>8.1760258453786605</v>
      </c>
      <c r="G1014">
        <v>7.5981893926033994E-2</v>
      </c>
      <c r="H1014">
        <v>7.7544476012034805E-2</v>
      </c>
      <c r="I1014">
        <v>7.2917633654811104E-2</v>
      </c>
      <c r="J1014">
        <v>7.6384374652838802E-2</v>
      </c>
      <c r="K1014">
        <v>1.3356246211331999E-2</v>
      </c>
      <c r="L1014">
        <v>1.18918550294252E-2</v>
      </c>
      <c r="M1014">
        <v>3.14035302677289E-2</v>
      </c>
      <c r="N1014">
        <v>3.5474445275715E-2</v>
      </c>
      <c r="O1014">
        <v>-8.270360359097572E-3</v>
      </c>
      <c r="P1014">
        <v>3.5857771391196502E-2</v>
      </c>
      <c r="Q1014">
        <v>8.0310865452156452</v>
      </c>
      <c r="R1014">
        <f>Table_nydc_frldevdb01_flc_fx_carry_view[[#This Row],[atmf]]/(Table_nydc_frldevdb01_flc_fx_carry_view[[#This Row],[atmf_cost_orig]]+1)</f>
        <v>7.9270873188269482</v>
      </c>
      <c r="S1014">
        <f>Table_nydc_frldevdb01_flc_fx_carry_view[[#This Row],[num_rate]]-Table_nydc_frldevdb01_flc_fx_carry_view[[#This Row],[asset_rate]]</f>
        <v>4.4128131750294078E-2</v>
      </c>
      <c r="T10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1.3067113130482866</v>
      </c>
      <c r="U1014" s="95">
        <f>Table_nydc_frldevdb01_flc_fx_carry_view[[#This Row],[atmf_cost_final]]/Table_nydc_frldevdb01_flc_fx_carry_view[[#This Row],[atmf_cost_orig]]</f>
        <v>1.1296324003473419</v>
      </c>
    </row>
    <row r="1015" spans="1:21" x14ac:dyDescent="0.25">
      <c r="A1015" t="s">
        <v>108</v>
      </c>
      <c r="B1015" t="s">
        <v>106</v>
      </c>
      <c r="C1015" t="s">
        <v>67</v>
      </c>
      <c r="D1015" t="s">
        <v>14</v>
      </c>
      <c r="E1015">
        <v>7.8270724444655801</v>
      </c>
      <c r="F1015">
        <v>8.54550853055974</v>
      </c>
      <c r="G1015">
        <v>8.6944555672694102E-2</v>
      </c>
      <c r="H1015">
        <v>8.7878032168892103E-2</v>
      </c>
      <c r="I1015">
        <v>8.3167407140462501E-2</v>
      </c>
      <c r="J1015">
        <v>8.6205935853256796E-2</v>
      </c>
      <c r="K1015">
        <v>1.67283675168651E-2</v>
      </c>
      <c r="L1015">
        <v>1.57304582068916E-2</v>
      </c>
      <c r="M1015">
        <v>5.0429439782740303E-2</v>
      </c>
      <c r="N1015">
        <v>5.5502572636474901E-2</v>
      </c>
      <c r="O1015">
        <v>-7.6866912929716867E-3</v>
      </c>
      <c r="P1015">
        <v>3.7588722021293756E-2</v>
      </c>
      <c r="Q1015">
        <v>8.266904968791378</v>
      </c>
      <c r="R1015">
        <f>Table_nydc_frldevdb01_flc_fx_carry_view[[#This Row],[atmf]]/(Table_nydc_frldevdb01_flc_fx_carry_view[[#This Row],[atmf_cost_orig]]+1)</f>
        <v>8.1352523138795529</v>
      </c>
      <c r="S1015">
        <f>Table_nydc_frldevdb01_flc_fx_carry_view[[#This Row],[num_rate]]-Table_nydc_frldevdb01_flc_fx_carry_view[[#This Row],[asset_rate]]</f>
        <v>4.5275413314265441E-2</v>
      </c>
      <c r="T10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1.1801438872867991</v>
      </c>
      <c r="U1015" s="95">
        <f>Table_nydc_frldevdb01_flc_fx_carry_view[[#This Row],[atmf_cost_final]]/Table_nydc_frldevdb01_flc_fx_carry_view[[#This Row],[atmf_cost_orig]]</f>
        <v>1.1005986359473876</v>
      </c>
    </row>
    <row r="1016" spans="1:21" x14ac:dyDescent="0.25">
      <c r="A1016" t="s">
        <v>108</v>
      </c>
      <c r="B1016" t="s">
        <v>5</v>
      </c>
      <c r="C1016" t="s">
        <v>8</v>
      </c>
      <c r="D1016" t="s">
        <v>8</v>
      </c>
      <c r="E1016">
        <v>3.5676352187037601</v>
      </c>
      <c r="F1016">
        <v>3.8456602187037601</v>
      </c>
      <c r="G1016">
        <v>0.113767812987082</v>
      </c>
      <c r="H1016">
        <v>0.124777510214915</v>
      </c>
      <c r="I1016">
        <v>0.112199361972786</v>
      </c>
      <c r="J1016">
        <v>0.142875393518518</v>
      </c>
      <c r="K1016">
        <v>1.20803762775087E-2</v>
      </c>
      <c r="L1016">
        <v>2.3427471047115398E-3</v>
      </c>
      <c r="M1016">
        <v>4.2675070536695295E-2</v>
      </c>
      <c r="N1016">
        <v>7.7924750418076796E-2</v>
      </c>
      <c r="O1016">
        <v>1.3471454055738527E-2</v>
      </c>
      <c r="P1016">
        <v>0.11879223787662685</v>
      </c>
      <c r="Q1016">
        <v>3.7314962323458327</v>
      </c>
      <c r="R1016">
        <f>Table_nydc_frldevdb01_flc_fx_carry_view[[#This Row],[atmf]]/(Table_nydc_frldevdb01_flc_fx_carry_view[[#This Row],[atmf_cost_orig]]+1)</f>
        <v>3.6882633213089924</v>
      </c>
      <c r="S1016">
        <f>Table_nydc_frldevdb01_flc_fx_carry_view[[#This Row],[num_rate]]-Table_nydc_frldevdb01_flc_fx_carry_view[[#This Row],[asset_rate]]</f>
        <v>0.10532078382088832</v>
      </c>
      <c r="T10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2.4704284564200356</v>
      </c>
      <c r="U1016" s="95">
        <f>Table_nydc_frldevdb01_flc_fx_carry_view[[#This Row],[atmf_cost_final]]/Table_nydc_frldevdb01_flc_fx_carry_view[[#This Row],[atmf_cost_orig]]</f>
        <v>1.826001678217992</v>
      </c>
    </row>
    <row r="1017" spans="1:21" x14ac:dyDescent="0.25">
      <c r="A1017" t="s">
        <v>108</v>
      </c>
      <c r="B1017" t="s">
        <v>5</v>
      </c>
      <c r="C1017" t="s">
        <v>6</v>
      </c>
      <c r="D1017" t="s">
        <v>8</v>
      </c>
      <c r="E1017">
        <v>3.5676352187037601</v>
      </c>
      <c r="F1017">
        <v>3.9326898017543099</v>
      </c>
      <c r="G1017">
        <v>0.11814775504962299</v>
      </c>
      <c r="H1017">
        <v>0.130263502837767</v>
      </c>
      <c r="I1017">
        <v>0.10474766205732899</v>
      </c>
      <c r="J1017">
        <v>0.14282926868326501</v>
      </c>
      <c r="K1017">
        <v>1.27588888448409E-2</v>
      </c>
      <c r="L1017">
        <v>1.04703791791149E-2</v>
      </c>
      <c r="M1017">
        <v>5.12133609886248E-2</v>
      </c>
      <c r="N1017">
        <v>8.0449281315455201E-2</v>
      </c>
      <c r="O1017">
        <v>1.3967451884815407E-2</v>
      </c>
      <c r="P1017">
        <v>0.11809557538470661</v>
      </c>
      <c r="Q1017">
        <v>3.7870603933513531</v>
      </c>
      <c r="R1017">
        <f>Table_nydc_frldevdb01_flc_fx_carry_view[[#This Row],[atmf]]/(Table_nydc_frldevdb01_flc_fx_carry_view[[#This Row],[atmf_cost_orig]]+1)</f>
        <v>3.7410957163403729</v>
      </c>
      <c r="S1017">
        <f>Table_nydc_frldevdb01_flc_fx_carry_view[[#This Row],[num_rate]]-Table_nydc_frldevdb01_flc_fx_carry_view[[#This Row],[asset_rate]]</f>
        <v>0.1041281234998912</v>
      </c>
      <c r="T10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1.8197857943462181</v>
      </c>
      <c r="U1017" s="95">
        <f>Table_nydc_frldevdb01_flc_fx_carry_view[[#This Row],[atmf_cost_final]]/Table_nydc_frldevdb01_flc_fx_carry_view[[#This Row],[atmf_cost_orig]]</f>
        <v>1.5708650977490837</v>
      </c>
    </row>
    <row r="1018" spans="1:21" x14ac:dyDescent="0.25">
      <c r="A1018" t="s">
        <v>108</v>
      </c>
      <c r="B1018" t="s">
        <v>5</v>
      </c>
      <c r="C1018" t="s">
        <v>67</v>
      </c>
      <c r="D1018" t="s">
        <v>8</v>
      </c>
      <c r="E1018">
        <v>3.5676352187037601</v>
      </c>
      <c r="F1018">
        <v>4.29915423117163</v>
      </c>
      <c r="G1018">
        <v>0.12944101538417299</v>
      </c>
      <c r="H1018">
        <v>0.14327214016342699</v>
      </c>
      <c r="I1018">
        <v>0.12197037308920899</v>
      </c>
      <c r="J1018">
        <v>0.147774464660958</v>
      </c>
      <c r="K1018">
        <v>1.29646022903275E-2</v>
      </c>
      <c r="L1018">
        <v>1.3081107324205799E-2</v>
      </c>
      <c r="M1018">
        <v>7.827678790954129E-2</v>
      </c>
      <c r="N1018">
        <v>0.105776545852377</v>
      </c>
      <c r="O1018">
        <v>1.5371879024778212E-2</v>
      </c>
      <c r="P1018">
        <v>0.12095652808125967</v>
      </c>
      <c r="Q1018">
        <v>4.035581578063657</v>
      </c>
      <c r="R1018">
        <f>Table_nydc_frldevdb01_flc_fx_carry_view[[#This Row],[atmf]]/(Table_nydc_frldevdb01_flc_fx_carry_view[[#This Row],[atmf_cost_orig]]+1)</f>
        <v>3.9870599825360369</v>
      </c>
      <c r="S1018">
        <f>Table_nydc_frldevdb01_flc_fx_carry_view[[#This Row],[num_rate]]-Table_nydc_frldevdb01_flc_fx_carry_view[[#This Row],[asset_rate]]</f>
        <v>0.10558464905648146</v>
      </c>
      <c r="T10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1.4192671344457612</v>
      </c>
      <c r="U1018" s="95">
        <f>Table_nydc_frldevdb01_flc_fx_carry_view[[#This Row],[atmf_cost_final]]/Table_nydc_frldevdb01_flc_fx_carry_view[[#This Row],[atmf_cost_orig]]</f>
        <v>1.3513143382252113</v>
      </c>
    </row>
    <row r="1019" spans="1:21" x14ac:dyDescent="0.25">
      <c r="A1019" t="s">
        <v>108</v>
      </c>
      <c r="B1019" t="s">
        <v>4</v>
      </c>
      <c r="C1019" t="s">
        <v>8</v>
      </c>
      <c r="D1019" t="s">
        <v>8</v>
      </c>
      <c r="E1019">
        <v>4.2055433069271002</v>
      </c>
      <c r="F1019">
        <v>4.6049862433199804</v>
      </c>
      <c r="G1019">
        <v>0.116007949603653</v>
      </c>
      <c r="H1019">
        <v>0.124525756063649</v>
      </c>
      <c r="I1019">
        <v>0.105927950268128</v>
      </c>
      <c r="J1019">
        <v>0.130067569444444</v>
      </c>
      <c r="K1019">
        <v>9.6504498648059701E-3</v>
      </c>
      <c r="L1019">
        <v>2.2121806133636201E-3</v>
      </c>
      <c r="M1019">
        <v>4.3288634093356204E-2</v>
      </c>
      <c r="N1019">
        <v>9.4990368445118697E-2</v>
      </c>
      <c r="O1019">
        <v>-8.0882239820774526E-3</v>
      </c>
      <c r="P1019">
        <v>0.11879958242151023</v>
      </c>
      <c r="Q1019">
        <v>4.4551239627015953</v>
      </c>
      <c r="R1019">
        <f>Table_nydc_frldevdb01_flc_fx_carry_view[[#This Row],[atmf]]/(Table_nydc_frldevdb01_flc_fx_carry_view[[#This Row],[atmf_cost_orig]]+1)</f>
        <v>4.413913937940892</v>
      </c>
      <c r="S1019">
        <f>Table_nydc_frldevdb01_flc_fx_carry_view[[#This Row],[num_rate]]-Table_nydc_frldevdb01_flc_fx_carry_view[[#This Row],[asset_rate]]</f>
        <v>0.12688780640358768</v>
      </c>
      <c r="T10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2.75812116377584</v>
      </c>
      <c r="U1019" s="95">
        <f>Table_nydc_frldevdb01_flc_fx_carry_view[[#This Row],[atmf_cost_final]]/Table_nydc_frldevdb01_flc_fx_carry_view[[#This Row],[atmf_cost_orig]]</f>
        <v>2.1943489425021498</v>
      </c>
    </row>
    <row r="1020" spans="1:21" x14ac:dyDescent="0.25">
      <c r="A1020" t="s">
        <v>108</v>
      </c>
      <c r="B1020" t="s">
        <v>4</v>
      </c>
      <c r="C1020" t="s">
        <v>6</v>
      </c>
      <c r="D1020" t="s">
        <v>8</v>
      </c>
      <c r="E1020">
        <v>4.2055433069271002</v>
      </c>
      <c r="F1020">
        <v>4.7390911945442102</v>
      </c>
      <c r="G1020">
        <v>0.122385093478881</v>
      </c>
      <c r="H1020">
        <v>0.13059966571384399</v>
      </c>
      <c r="I1020">
        <v>0.10159835302687099</v>
      </c>
      <c r="J1020">
        <v>0.14457451097978299</v>
      </c>
      <c r="K1020">
        <v>1.01265168550181E-2</v>
      </c>
      <c r="L1020">
        <v>8.5442972260477302E-3</v>
      </c>
      <c r="M1020">
        <v>5.25049075006025E-2</v>
      </c>
      <c r="N1020">
        <v>9.7370884292470705E-2</v>
      </c>
      <c r="O1020">
        <v>-8.2813719097305505E-3</v>
      </c>
      <c r="P1020">
        <v>0.11809557538470661</v>
      </c>
      <c r="Q1020">
        <v>4.5464211816681193</v>
      </c>
      <c r="R1020">
        <f>Table_nydc_frldevdb01_flc_fx_carry_view[[#This Row],[atmf]]/(Table_nydc_frldevdb01_flc_fx_carry_view[[#This Row],[atmf_cost_orig]]+1)</f>
        <v>4.5026784775742215</v>
      </c>
      <c r="S1020">
        <f>Table_nydc_frldevdb01_flc_fx_carry_view[[#This Row],[num_rate]]-Table_nydc_frldevdb01_flc_fx_carry_view[[#This Row],[asset_rate]]</f>
        <v>0.12637694729443716</v>
      </c>
      <c r="T10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2.0960349299078027</v>
      </c>
      <c r="U1020" s="95">
        <f>Table_nydc_frldevdb01_flc_fx_carry_view[[#This Row],[atmf_cost_final]]/Table_nydc_frldevdb01_flc_fx_carry_view[[#This Row],[atmf_cost_orig]]</f>
        <v>1.8545101577667451</v>
      </c>
    </row>
    <row r="1021" spans="1:21" x14ac:dyDescent="0.25">
      <c r="A1021" t="s">
        <v>108</v>
      </c>
      <c r="B1021" t="s">
        <v>4</v>
      </c>
      <c r="C1021" t="s">
        <v>67</v>
      </c>
      <c r="D1021" t="s">
        <v>8</v>
      </c>
      <c r="E1021">
        <v>4.2055433069271002</v>
      </c>
      <c r="F1021">
        <v>5.3001550185605497</v>
      </c>
      <c r="G1021">
        <v>0.133387519963758</v>
      </c>
      <c r="H1021">
        <v>0.14379178594335401</v>
      </c>
      <c r="I1021">
        <v>0.126420150993103</v>
      </c>
      <c r="J1021">
        <v>0.14999944331206999</v>
      </c>
      <c r="K1021">
        <v>9.0420407200682406E-3</v>
      </c>
      <c r="L1021">
        <v>1.01851492034111E-2</v>
      </c>
      <c r="M1021">
        <v>8.2257194737957187E-2</v>
      </c>
      <c r="N1021">
        <v>0.12335164039532301</v>
      </c>
      <c r="O1021">
        <v>-7.6892392225241246E-3</v>
      </c>
      <c r="P1021">
        <v>0.12095652808125967</v>
      </c>
      <c r="Q1021">
        <v>4.9385763877055764</v>
      </c>
      <c r="R1021">
        <f>Table_nydc_frldevdb01_flc_fx_carry_view[[#This Row],[atmf]]/(Table_nydc_frldevdb01_flc_fx_carry_view[[#This Row],[atmf_cost_orig]]+1)</f>
        <v>4.8973155774158252</v>
      </c>
      <c r="S1021">
        <f>Table_nydc_frldevdb01_flc_fx_carry_view[[#This Row],[num_rate]]-Table_nydc_frldevdb01_flc_fx_carry_view[[#This Row],[asset_rate]]</f>
        <v>0.1286457673037838</v>
      </c>
      <c r="T10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1.5456703289084319</v>
      </c>
      <c r="U1021" s="95">
        <f>Table_nydc_frldevdb01_flc_fx_carry_view[[#This Row],[atmf_cost_final]]/Table_nydc_frldevdb01_flc_fx_carry_view[[#This Row],[atmf_cost_orig]]</f>
        <v>1.499584817939372</v>
      </c>
    </row>
    <row r="1022" spans="1:21" x14ac:dyDescent="0.25">
      <c r="A1022" t="s">
        <v>108</v>
      </c>
      <c r="B1022" t="s">
        <v>17</v>
      </c>
      <c r="C1022" t="s">
        <v>8</v>
      </c>
      <c r="D1022" t="s">
        <v>8</v>
      </c>
      <c r="E1022">
        <v>1.1774365586895901</v>
      </c>
      <c r="F1022">
        <v>1.19656383143836</v>
      </c>
      <c r="G1022">
        <v>7.4130818800047696E-2</v>
      </c>
      <c r="H1022">
        <v>7.4155936065192204E-2</v>
      </c>
      <c r="I1022">
        <v>7.9047469878060397E-2</v>
      </c>
      <c r="J1022">
        <v>8.5117248914687901E-2</v>
      </c>
      <c r="K1022">
        <v>1.8330139541104701E-2</v>
      </c>
      <c r="L1022">
        <v>1.6508143432646301E-3</v>
      </c>
      <c r="M1022">
        <v>2.5786744937452099E-2</v>
      </c>
      <c r="N1022">
        <v>1.62467633095232E-2</v>
      </c>
      <c r="O1022">
        <v>-8.0882239820774526E-3</v>
      </c>
      <c r="P1022">
        <v>1.3477290743069855E-2</v>
      </c>
      <c r="Q1022">
        <v>1.1877075648013793</v>
      </c>
      <c r="R1022">
        <f>Table_nydc_frldevdb01_flc_fx_carry_view[[#This Row],[atmf]]/(Table_nydc_frldevdb01_flc_fx_carry_view[[#This Row],[atmf_cost_orig]]+1)</f>
        <v>1.1664840059044839</v>
      </c>
      <c r="S1022">
        <f>Table_nydc_frldevdb01_flc_fx_carry_view[[#This Row],[num_rate]]-Table_nydc_frldevdb01_flc_fx_carry_view[[#This Row],[asset_rate]]</f>
        <v>2.1565514725147308E-2</v>
      </c>
      <c r="T10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1.9574522440745441</v>
      </c>
      <c r="U1022" s="95">
        <f>Table_nydc_frldevdb01_flc_fx_carry_view[[#This Row],[atmf_cost_final]]/Table_nydc_frldevdb01_flc_fx_carry_view[[#This Row],[atmf_cost_orig]]</f>
        <v>0.63004320044779127</v>
      </c>
    </row>
    <row r="1023" spans="1:21" x14ac:dyDescent="0.25">
      <c r="A1023" t="s">
        <v>108</v>
      </c>
      <c r="B1023" t="s">
        <v>17</v>
      </c>
      <c r="C1023" t="s">
        <v>6</v>
      </c>
      <c r="D1023" t="s">
        <v>8</v>
      </c>
      <c r="E1023">
        <v>1.1774365586895901</v>
      </c>
      <c r="F1023">
        <v>1.2038706356089399</v>
      </c>
      <c r="G1023">
        <v>7.6274944873693407E-2</v>
      </c>
      <c r="H1023">
        <v>7.6039546519346995E-2</v>
      </c>
      <c r="I1023">
        <v>7.0527416154240893E-2</v>
      </c>
      <c r="J1023">
        <v>7.27549402350431E-2</v>
      </c>
      <c r="K1023">
        <v>2.0546447092026601E-2</v>
      </c>
      <c r="L1023">
        <v>1.1649127791462301E-2</v>
      </c>
      <c r="M1023">
        <v>3.0584493133036701E-2</v>
      </c>
      <c r="N1023">
        <v>2.4852819160408199E-2</v>
      </c>
      <c r="O1023">
        <v>-8.2813719097305505E-3</v>
      </c>
      <c r="P1023">
        <v>1.3967451884815407E-2</v>
      </c>
      <c r="Q1023">
        <v>1.1919062260354296</v>
      </c>
      <c r="R1023">
        <f>Table_nydc_frldevdb01_flc_fx_carry_view[[#This Row],[atmf]]/(Table_nydc_frldevdb01_flc_fx_carry_view[[#This Row],[atmf_cost_orig]]+1)</f>
        <v>1.1681435570111318</v>
      </c>
      <c r="S1023">
        <f>Table_nydc_frldevdb01_flc_fx_carry_view[[#This Row],[num_rate]]-Table_nydc_frldevdb01_flc_fx_carry_view[[#This Row],[asset_rate]]</f>
        <v>2.2248823794545958E-2</v>
      </c>
      <c r="T10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1.3153646949817386</v>
      </c>
      <c r="U1023" s="95">
        <f>Table_nydc_frldevdb01_flc_fx_carry_view[[#This Row],[atmf_cost_final]]/Table_nydc_frldevdb01_flc_fx_carry_view[[#This Row],[atmf_cost_orig]]</f>
        <v>0.81259542384119898</v>
      </c>
    </row>
    <row r="1024" spans="1:21" x14ac:dyDescent="0.25">
      <c r="A1024" t="s">
        <v>108</v>
      </c>
      <c r="B1024" t="s">
        <v>17</v>
      </c>
      <c r="C1024" t="s">
        <v>67</v>
      </c>
      <c r="D1024" t="s">
        <v>8</v>
      </c>
      <c r="E1024">
        <v>1.1774365586895901</v>
      </c>
      <c r="F1024">
        <v>1.2325394520397599</v>
      </c>
      <c r="G1024">
        <v>8.2290420804948805E-2</v>
      </c>
      <c r="H1024">
        <v>8.1021953744591105E-2</v>
      </c>
      <c r="I1024">
        <v>7.8254051470137698E-2</v>
      </c>
      <c r="J1024">
        <v>7.7950286421397993E-2</v>
      </c>
      <c r="K1024">
        <v>2.6880227434936E-2</v>
      </c>
      <c r="L1024">
        <v>2.2622852294938101E-2</v>
      </c>
      <c r="M1024">
        <v>4.6403717847741797E-2</v>
      </c>
      <c r="N1024">
        <v>4.52510736051005E-2</v>
      </c>
      <c r="O1024">
        <v>-7.6892392225241246E-3</v>
      </c>
      <c r="P1024">
        <v>1.5371879024778212E-2</v>
      </c>
      <c r="Q1024">
        <v>1.208936786283074</v>
      </c>
      <c r="R1024">
        <f>Table_nydc_frldevdb01_flc_fx_carry_view[[#This Row],[atmf]]/(Table_nydc_frldevdb01_flc_fx_carry_view[[#This Row],[atmf_cost_orig]]+1)</f>
        <v>1.1778813769649679</v>
      </c>
      <c r="S1024">
        <f>Table_nydc_frldevdb01_flc_fx_carry_view[[#This Row],[num_rate]]-Table_nydc_frldevdb01_flc_fx_carry_view[[#This Row],[asset_rate]]</f>
        <v>2.3061118247302337E-2</v>
      </c>
      <c r="T10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1.1590254012837866</v>
      </c>
      <c r="U1024" s="95">
        <f>Table_nydc_frldevdb01_flc_fx_carry_view[[#This Row],[atmf_cost_final]]/Table_nydc_frldevdb01_flc_fx_carry_view[[#This Row],[atmf_cost_orig]]</f>
        <v>0.97516051954234972</v>
      </c>
    </row>
    <row r="1025" spans="1:21" x14ac:dyDescent="0.25">
      <c r="A1025" t="s">
        <v>108</v>
      </c>
      <c r="B1025" t="s">
        <v>21</v>
      </c>
      <c r="C1025" t="s">
        <v>8</v>
      </c>
      <c r="D1025" t="s">
        <v>8</v>
      </c>
      <c r="E1025">
        <v>1.3274731401225699</v>
      </c>
      <c r="F1025">
        <v>1.3385532693422699</v>
      </c>
      <c r="G1025">
        <v>8.5714820256963198E-2</v>
      </c>
      <c r="H1025">
        <v>8.5013601965038404E-2</v>
      </c>
      <c r="I1025">
        <v>9.2749233603982906E-2</v>
      </c>
      <c r="J1025">
        <v>9.8065977093339293E-2</v>
      </c>
      <c r="K1025">
        <v>2.5499771341165899E-2</v>
      </c>
      <c r="L1025">
        <v>1.93675439698317E-3</v>
      </c>
      <c r="M1025">
        <v>2.93279149107049E-2</v>
      </c>
      <c r="N1025">
        <v>8.4612399391910901E-3</v>
      </c>
      <c r="O1025">
        <v>2.2378466285086895E-3</v>
      </c>
      <c r="P1025">
        <v>1.3477290743069855E-2</v>
      </c>
      <c r="Q1025">
        <v>1.3334486365190688</v>
      </c>
      <c r="R1025">
        <f>Table_nydc_frldevdb01_flc_fx_carry_view[[#This Row],[atmf]]/(Table_nydc_frldevdb01_flc_fx_carry_view[[#This Row],[atmf_cost_orig]]+1)</f>
        <v>1.3004148143192937</v>
      </c>
      <c r="S1025">
        <f>Table_nydc_frldevdb01_flc_fx_carry_view[[#This Row],[num_rate]]-Table_nydc_frldevdb01_flc_fx_carry_view[[#This Row],[asset_rate]]</f>
        <v>1.1239444114561166E-2</v>
      </c>
      <c r="T10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1.7043471394657284</v>
      </c>
      <c r="U1025" s="95">
        <f>Table_nydc_frldevdb01_flc_fx_carry_view[[#This Row],[atmf_cost_final]]/Table_nydc_frldevdb01_flc_fx_carry_view[[#This Row],[atmf_cost_orig]]</f>
        <v>0.28850465384099561</v>
      </c>
    </row>
    <row r="1026" spans="1:21" x14ac:dyDescent="0.25">
      <c r="A1026" t="s">
        <v>108</v>
      </c>
      <c r="B1026" t="s">
        <v>21</v>
      </c>
      <c r="C1026" t="s">
        <v>6</v>
      </c>
      <c r="D1026" t="s">
        <v>8</v>
      </c>
      <c r="E1026">
        <v>1.3274731401225699</v>
      </c>
      <c r="F1026">
        <v>1.34230343451217</v>
      </c>
      <c r="G1026">
        <v>8.7997448001570097E-2</v>
      </c>
      <c r="H1026">
        <v>8.69946524433928E-2</v>
      </c>
      <c r="I1026">
        <v>8.0318187475889202E-2</v>
      </c>
      <c r="J1026">
        <v>7.9852652843983296E-2</v>
      </c>
      <c r="K1026">
        <v>2.9571817215198897E-2</v>
      </c>
      <c r="L1026">
        <v>1.46446974378468E-2</v>
      </c>
      <c r="M1026">
        <v>3.45986175151402E-2</v>
      </c>
      <c r="N1026">
        <v>2.0501460311798499E-2</v>
      </c>
      <c r="O1026">
        <v>2.7035440444198588E-3</v>
      </c>
      <c r="P1026">
        <v>1.3967451884815407E-2</v>
      </c>
      <c r="Q1026">
        <v>1.335589691848587</v>
      </c>
      <c r="R1026">
        <f>Table_nydc_frldevdb01_flc_fx_carry_view[[#This Row],[atmf]]/(Table_nydc_frldevdb01_flc_fx_carry_view[[#This Row],[atmf_cost_orig]]+1)</f>
        <v>1.2974146802322852</v>
      </c>
      <c r="S1026">
        <f>Table_nydc_frldevdb01_flc_fx_carry_view[[#This Row],[num_rate]]-Table_nydc_frldevdb01_flc_fx_carry_view[[#This Row],[asset_rate]]</f>
        <v>1.1263907840395548E-2</v>
      </c>
      <c r="T10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1.1651075285445669</v>
      </c>
      <c r="U1026" s="95">
        <f>Table_nydc_frldevdb01_flc_fx_carry_view[[#This Row],[atmf_cost_final]]/Table_nydc_frldevdb01_flc_fx_carry_view[[#This Row],[atmf_cost_orig]]</f>
        <v>0.59255143078555528</v>
      </c>
    </row>
    <row r="1027" spans="1:21" x14ac:dyDescent="0.25">
      <c r="A1027" t="s">
        <v>108</v>
      </c>
      <c r="B1027" t="s">
        <v>21</v>
      </c>
      <c r="C1027" t="s">
        <v>67</v>
      </c>
      <c r="D1027" t="s">
        <v>8</v>
      </c>
      <c r="E1027">
        <v>1.3274731401225699</v>
      </c>
      <c r="F1027">
        <v>1.35605689253204</v>
      </c>
      <c r="G1027">
        <v>9.2998331169142204E-2</v>
      </c>
      <c r="H1027">
        <v>9.1500404719552494E-2</v>
      </c>
      <c r="I1027">
        <v>8.9604720108134098E-2</v>
      </c>
      <c r="J1027">
        <v>8.7932461524655794E-2</v>
      </c>
      <c r="K1027">
        <v>4.1642028895865102E-2</v>
      </c>
      <c r="L1027">
        <v>3.32101555963812E-2</v>
      </c>
      <c r="M1027">
        <v>5.1127036590490699E-2</v>
      </c>
      <c r="N1027">
        <v>4.32262898733001E-2</v>
      </c>
      <c r="O1027">
        <v>4.4677199261344835E-3</v>
      </c>
      <c r="P1027">
        <v>1.5371879024778212E-2</v>
      </c>
      <c r="Q1027">
        <v>1.3433155343523975</v>
      </c>
      <c r="R1027">
        <f>Table_nydc_frldevdb01_flc_fx_carry_view[[#This Row],[atmf]]/(Table_nydc_frldevdb01_flc_fx_carry_view[[#This Row],[atmf_cost_orig]]+1)</f>
        <v>1.2900980046433217</v>
      </c>
      <c r="S1027">
        <f>Table_nydc_frldevdb01_flc_fx_carry_view[[#This Row],[num_rate]]-Table_nydc_frldevdb01_flc_fx_carry_view[[#This Row],[asset_rate]]</f>
        <v>1.0904159098643729E-2</v>
      </c>
      <c r="T10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1.0559964313570616</v>
      </c>
      <c r="U1027" s="95">
        <f>Table_nydc_frldevdb01_flc_fx_carry_view[[#This Row],[atmf_cost_final]]/Table_nydc_frldevdb01_flc_fx_carry_view[[#This Row],[atmf_cost_orig]]</f>
        <v>0.84546832274921857</v>
      </c>
    </row>
    <row r="1028" spans="1:21" x14ac:dyDescent="0.25">
      <c r="A1028" t="s">
        <v>108</v>
      </c>
      <c r="B1028" t="s">
        <v>20</v>
      </c>
      <c r="C1028" t="s">
        <v>8</v>
      </c>
      <c r="D1028" t="s">
        <v>8</v>
      </c>
      <c r="E1028">
        <v>3.1362282407236899</v>
      </c>
      <c r="F1028">
        <v>3.2448269433388202</v>
      </c>
      <c r="G1028">
        <v>0.117444044384834</v>
      </c>
      <c r="H1028">
        <v>0.12436072062887001</v>
      </c>
      <c r="I1028">
        <v>0.11502246843897899</v>
      </c>
      <c r="J1028">
        <v>0.14842472451459601</v>
      </c>
      <c r="K1028">
        <v>2.5115679402462E-2</v>
      </c>
      <c r="L1028">
        <v>2.4013844946896203E-3</v>
      </c>
      <c r="M1028">
        <v>4.2527439248836896E-2</v>
      </c>
      <c r="N1028">
        <v>3.4620484283611794E-2</v>
      </c>
      <c r="O1028">
        <v>1.3477290743069855E-2</v>
      </c>
      <c r="P1028">
        <v>6.0458293590036523E-2</v>
      </c>
      <c r="Q1028">
        <v>3.1892956926591607</v>
      </c>
      <c r="R1028">
        <f>Table_nydc_frldevdb01_flc_fx_carry_view[[#This Row],[atmf]]/(Table_nydc_frldevdb01_flc_fx_carry_view[[#This Row],[atmf_cost_orig]]+1)</f>
        <v>3.1124619086062491</v>
      </c>
      <c r="S1028">
        <f>Table_nydc_frldevdb01_flc_fx_carry_view[[#This Row],[num_rate]]-Table_nydc_frldevdb01_flc_fx_carry_view[[#This Row],[asset_rate]]</f>
        <v>4.6981002846966671E-2</v>
      </c>
      <c r="T10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1.8504217881014562</v>
      </c>
      <c r="U1028" s="95">
        <f>Table_nydc_frldevdb01_flc_fx_carry_view[[#This Row],[atmf_cost_final]]/Table_nydc_frldevdb01_flc_fx_carry_view[[#This Row],[atmf_cost_orig]]</f>
        <v>0.8140740400812787</v>
      </c>
    </row>
    <row r="1029" spans="1:21" x14ac:dyDescent="0.25">
      <c r="A1029" t="s">
        <v>108</v>
      </c>
      <c r="B1029" t="s">
        <v>20</v>
      </c>
      <c r="C1029" t="s">
        <v>6</v>
      </c>
      <c r="D1029" t="s">
        <v>8</v>
      </c>
      <c r="E1029">
        <v>3.1362282407236899</v>
      </c>
      <c r="F1029">
        <v>3.2822969999999998</v>
      </c>
      <c r="G1029">
        <v>0.12347899468592401</v>
      </c>
      <c r="H1029">
        <v>0.13141595262668801</v>
      </c>
      <c r="I1029">
        <v>0.105896819404606</v>
      </c>
      <c r="J1029">
        <v>0.121349809501341</v>
      </c>
      <c r="K1029">
        <v>2.87058708861328E-2</v>
      </c>
      <c r="L1029">
        <v>1.5875491039586201E-2</v>
      </c>
      <c r="M1029">
        <v>5.1656960849768806E-2</v>
      </c>
      <c r="N1029">
        <v>4.5752557816299694E-2</v>
      </c>
      <c r="O1029">
        <v>1.3967451884815407E-2</v>
      </c>
      <c r="P1029">
        <v>6.1361705810741629E-2</v>
      </c>
      <c r="Q1029">
        <v>3.2086548733397207</v>
      </c>
      <c r="R1029">
        <f>Table_nydc_frldevdb01_flc_fx_carry_view[[#This Row],[atmf]]/(Table_nydc_frldevdb01_flc_fx_carry_view[[#This Row],[atmf_cost_orig]]+1)</f>
        <v>3.1210719105094977</v>
      </c>
      <c r="S1029">
        <f>Table_nydc_frldevdb01_flc_fx_carry_view[[#This Row],[num_rate]]-Table_nydc_frldevdb01_flc_fx_carry_view[[#This Row],[asset_rate]]</f>
        <v>4.7394253925926222E-2</v>
      </c>
      <c r="T10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1.3017711500434661</v>
      </c>
      <c r="U1029" s="95">
        <f>Table_nydc_frldevdb01_flc_fx_carry_view[[#This Row],[atmf_cost_final]]/Table_nydc_frldevdb01_flc_fx_carry_view[[#This Row],[atmf_cost_orig]]</f>
        <v>0.8856997597934464</v>
      </c>
    </row>
    <row r="1030" spans="1:21" x14ac:dyDescent="0.25">
      <c r="A1030" t="s">
        <v>108</v>
      </c>
      <c r="B1030" t="s">
        <v>20</v>
      </c>
      <c r="C1030" t="s">
        <v>67</v>
      </c>
      <c r="D1030" t="s">
        <v>8</v>
      </c>
      <c r="E1030">
        <v>3.1362282407236899</v>
      </c>
      <c r="F1030">
        <v>3.4645686839206</v>
      </c>
      <c r="G1030">
        <v>0.130213913531667</v>
      </c>
      <c r="H1030">
        <v>0.14249259121053701</v>
      </c>
      <c r="I1030">
        <v>0.12647165926058901</v>
      </c>
      <c r="J1030">
        <v>0.14217718459088399</v>
      </c>
      <c r="K1030">
        <v>3.1461616493318502E-2</v>
      </c>
      <c r="L1030">
        <v>3.0228137270003799E-2</v>
      </c>
      <c r="M1030">
        <v>7.7848694689101397E-2</v>
      </c>
      <c r="N1030">
        <v>8.5836713542548293E-2</v>
      </c>
      <c r="O1030">
        <v>1.5371879024778212E-2</v>
      </c>
      <c r="P1030">
        <v>6.9421621971629599E-2</v>
      </c>
      <c r="Q1030">
        <v>3.310981907282657</v>
      </c>
      <c r="R1030">
        <f>Table_nydc_frldevdb01_flc_fx_carry_view[[#This Row],[atmf]]/(Table_nydc_frldevdb01_flc_fx_carry_view[[#This Row],[atmf_cost_orig]]+1)</f>
        <v>3.214336762656592</v>
      </c>
      <c r="S1030">
        <f>Table_nydc_frldevdb01_flc_fx_carry_view[[#This Row],[num_rate]]-Table_nydc_frldevdb01_flc_fx_carry_view[[#This Row],[asset_rate]]</f>
        <v>5.4049742946851387E-2</v>
      </c>
      <c r="T10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1.1987945444168961</v>
      </c>
      <c r="U1030" s="95">
        <f>Table_nydc_frldevdb01_flc_fx_carry_view[[#This Row],[atmf_cost_final]]/Table_nydc_frldevdb01_flc_fx_carry_view[[#This Row],[atmf_cost_orig]]</f>
        <v>1.102609541307636</v>
      </c>
    </row>
    <row r="1031" spans="1:21" x14ac:dyDescent="0.25">
      <c r="A1031" t="s">
        <v>108</v>
      </c>
      <c r="B1031" t="s">
        <v>7</v>
      </c>
      <c r="C1031" t="s">
        <v>8</v>
      </c>
      <c r="D1031" t="s">
        <v>8</v>
      </c>
      <c r="E1031">
        <v>65.078523007433105</v>
      </c>
      <c r="F1031">
        <v>67.099365590353003</v>
      </c>
      <c r="G1031">
        <v>6.2945436877922603E-2</v>
      </c>
      <c r="H1031">
        <v>6.7798274545803699E-2</v>
      </c>
      <c r="I1031">
        <v>6.5239737111996807E-2</v>
      </c>
      <c r="J1031">
        <v>8.9178773145726906E-2</v>
      </c>
      <c r="K1031">
        <v>9.5517956114172294E-3</v>
      </c>
      <c r="L1031">
        <v>1.3620895422018699E-3</v>
      </c>
      <c r="M1031">
        <v>2.3192750308441999E-2</v>
      </c>
      <c r="N1031">
        <v>3.1047370941799702E-2</v>
      </c>
      <c r="O1031">
        <v>1.3471454055738527E-2</v>
      </c>
      <c r="P1031">
        <v>5.7174143260192593E-2</v>
      </c>
      <c r="Q1031">
        <v>66.196383718936119</v>
      </c>
      <c r="R1031">
        <f>Table_nydc_frldevdb01_flc_fx_carry_view[[#This Row],[atmf]]/(Table_nydc_frldevdb01_flc_fx_carry_view[[#This Row],[atmf_cost_orig]]+1)</f>
        <v>65.578421631824369</v>
      </c>
      <c r="S1031">
        <f>Table_nydc_frldevdb01_flc_fx_carry_view[[#This Row],[num_rate]]-Table_nydc_frldevdb01_flc_fx_carry_view[[#This Row],[asset_rate]]</f>
        <v>4.3702689204454068E-2</v>
      </c>
      <c r="T10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2.1761879618347013</v>
      </c>
      <c r="U1031" s="95">
        <f>Table_nydc_frldevdb01_flc_fx_carry_view[[#This Row],[atmf_cost_final]]/Table_nydc_frldevdb01_flc_fx_carry_view[[#This Row],[atmf_cost_orig]]</f>
        <v>1.3386670631511381</v>
      </c>
    </row>
    <row r="1032" spans="1:21" x14ac:dyDescent="0.25">
      <c r="A1032" t="s">
        <v>108</v>
      </c>
      <c r="B1032" t="s">
        <v>7</v>
      </c>
      <c r="C1032" t="s">
        <v>6</v>
      </c>
      <c r="D1032" t="s">
        <v>8</v>
      </c>
      <c r="E1032">
        <v>65.078523007433105</v>
      </c>
      <c r="F1032">
        <v>67.683613607885306</v>
      </c>
      <c r="G1032">
        <v>6.5461540204849497E-2</v>
      </c>
      <c r="H1032">
        <v>7.0637915157692605E-2</v>
      </c>
      <c r="I1032">
        <v>5.5580157779298797E-2</v>
      </c>
      <c r="J1032">
        <v>7.06460160158211E-2</v>
      </c>
      <c r="K1032">
        <v>1.06802208412623E-2</v>
      </c>
      <c r="L1032">
        <v>6.2642373484571795E-3</v>
      </c>
      <c r="M1032">
        <v>2.7781735109673002E-2</v>
      </c>
      <c r="N1032">
        <v>3.2507854209056899E-2</v>
      </c>
      <c r="O1032">
        <v>1.3967451884815407E-2</v>
      </c>
      <c r="P1032">
        <v>5.6010916430749846E-2</v>
      </c>
      <c r="Q1032">
        <v>66.545583364477963</v>
      </c>
      <c r="R1032">
        <f>Table_nydc_frldevdb01_flc_fx_carry_view[[#This Row],[atmf]]/(Table_nydc_frldevdb01_flc_fx_carry_view[[#This Row],[atmf_cost_orig]]+1)</f>
        <v>65.854073190610748</v>
      </c>
      <c r="S1032">
        <f>Table_nydc_frldevdb01_flc_fx_carry_view[[#This Row],[num_rate]]-Table_nydc_frldevdb01_flc_fx_carry_view[[#This Row],[asset_rate]]</f>
        <v>4.2043464545934439E-2</v>
      </c>
      <c r="T10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1.5345785436717718</v>
      </c>
      <c r="U1032" s="95">
        <f>Table_nydc_frldevdb01_flc_fx_carry_view[[#This Row],[atmf_cost_final]]/Table_nydc_frldevdb01_flc_fx_carry_view[[#This Row],[atmf_cost_orig]]</f>
        <v>1.1701160521733707</v>
      </c>
    </row>
    <row r="1033" spans="1:21" x14ac:dyDescent="0.25">
      <c r="A1033" t="s">
        <v>108</v>
      </c>
      <c r="B1033" t="s">
        <v>7</v>
      </c>
      <c r="C1033" t="s">
        <v>67</v>
      </c>
      <c r="D1033" t="s">
        <v>8</v>
      </c>
      <c r="E1033">
        <v>65.078523007433105</v>
      </c>
      <c r="F1033">
        <v>70.522488040410295</v>
      </c>
      <c r="G1033">
        <v>7.3744244842317896E-2</v>
      </c>
      <c r="H1033">
        <v>7.6477418472831002E-2</v>
      </c>
      <c r="I1033">
        <v>6.78026184632846E-2</v>
      </c>
      <c r="J1033">
        <v>7.7619434841139395E-2</v>
      </c>
      <c r="K1033">
        <v>1.2294617938300599E-2</v>
      </c>
      <c r="L1033">
        <v>1.1195422443153101E-2</v>
      </c>
      <c r="M1033">
        <v>4.1830660139645696E-2</v>
      </c>
      <c r="N1033">
        <v>5.1956499266104801E-2</v>
      </c>
      <c r="O1033">
        <v>1.5371879024778212E-2</v>
      </c>
      <c r="P1033">
        <v>5.9155744071506922E-2</v>
      </c>
      <c r="Q1033">
        <v>68.499290116759511</v>
      </c>
      <c r="R1033">
        <f>Table_nydc_frldevdb01_flc_fx_carry_view[[#This Row],[atmf]]/(Table_nydc_frldevdb01_flc_fx_carry_view[[#This Row],[atmf_cost_orig]]+1)</f>
        <v>67.690931682657094</v>
      </c>
      <c r="S1033">
        <f>Table_nydc_frldevdb01_flc_fx_carry_view[[#This Row],[num_rate]]-Table_nydc_frldevdb01_flc_fx_carry_view[[#This Row],[asset_rate]]</f>
        <v>4.3783865046728709E-2</v>
      </c>
      <c r="T10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1.3800453203948702</v>
      </c>
      <c r="U1033" s="95">
        <f>Table_nydc_frldevdb01_flc_fx_carry_view[[#This Row],[atmf_cost_final]]/Table_nydc_frldevdb01_flc_fx_carry_view[[#This Row],[atmf_cost_orig]]</f>
        <v>1.2420673996694156</v>
      </c>
    </row>
    <row r="1034" spans="1:21" x14ac:dyDescent="0.25">
      <c r="A1034" t="s">
        <v>108</v>
      </c>
      <c r="B1034" t="s">
        <v>19</v>
      </c>
      <c r="C1034" t="s">
        <v>8</v>
      </c>
      <c r="D1034" t="s">
        <v>8</v>
      </c>
      <c r="E1034">
        <v>13.5869406369495</v>
      </c>
      <c r="F1034">
        <v>14.170728323401599</v>
      </c>
      <c r="G1034">
        <v>0.16102068935834299</v>
      </c>
      <c r="H1034">
        <v>0.16677357725900699</v>
      </c>
      <c r="I1034">
        <v>0.151962427436727</v>
      </c>
      <c r="J1034">
        <v>0.17885784933813301</v>
      </c>
      <c r="K1034">
        <v>3.5951749012006498E-2</v>
      </c>
      <c r="L1034">
        <v>3.1726980718577401E-3</v>
      </c>
      <c r="M1034">
        <v>5.7009286268433601E-2</v>
      </c>
      <c r="N1034">
        <v>4.2959909248068702E-2</v>
      </c>
      <c r="O1034">
        <v>1.3471454055738527E-2</v>
      </c>
      <c r="P1034">
        <v>7.161198178746972E-2</v>
      </c>
      <c r="Q1034">
        <v>13.878481678396133</v>
      </c>
      <c r="R1034">
        <f>Table_nydc_frldevdb01_flc_fx_carry_view[[#This Row],[atmf]]/(Table_nydc_frldevdb01_flc_fx_carry_view[[#This Row],[atmf_cost_orig]]+1)</f>
        <v>13.406436923017591</v>
      </c>
      <c r="S1034">
        <f>Table_nydc_frldevdb01_flc_fx_carry_view[[#This Row],[num_rate]]-Table_nydc_frldevdb01_flc_fx_carry_view[[#This Row],[asset_rate]]</f>
        <v>5.8140527731731194E-2</v>
      </c>
      <c r="T10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1.8894522513105021</v>
      </c>
      <c r="U1034" s="95">
        <f>Table_nydc_frldevdb01_flc_fx_carry_view[[#This Row],[atmf_cost_final]]/Table_nydc_frldevdb01_flc_fx_carry_view[[#This Row],[atmf_cost_orig]]</f>
        <v>0.75355985068446429</v>
      </c>
    </row>
    <row r="1035" spans="1:21" x14ac:dyDescent="0.25">
      <c r="A1035" t="s">
        <v>108</v>
      </c>
      <c r="B1035" t="s">
        <v>19</v>
      </c>
      <c r="C1035" t="s">
        <v>6</v>
      </c>
      <c r="D1035" t="s">
        <v>8</v>
      </c>
      <c r="E1035">
        <v>13.5869406369495</v>
      </c>
      <c r="F1035">
        <v>14.359722376204401</v>
      </c>
      <c r="G1035">
        <v>0.16171132099239399</v>
      </c>
      <c r="H1035">
        <v>0.16834450137674101</v>
      </c>
      <c r="I1035">
        <v>0.16245485718272601</v>
      </c>
      <c r="J1035">
        <v>0.178309139023893</v>
      </c>
      <c r="K1035">
        <v>3.8876153519255593E-2</v>
      </c>
      <c r="L1035">
        <v>2.5457072317753699E-2</v>
      </c>
      <c r="M1035">
        <v>6.6145168706432209E-2</v>
      </c>
      <c r="N1035">
        <v>6.0692896027295502E-2</v>
      </c>
      <c r="O1035">
        <v>1.3967451884815407E-2</v>
      </c>
      <c r="P1035">
        <v>7.1891498540077148E-2</v>
      </c>
      <c r="Q1035">
        <v>13.978541320637364</v>
      </c>
      <c r="R1035">
        <f>Table_nydc_frldevdb01_flc_fx_carry_view[[#This Row],[atmf]]/(Table_nydc_frldevdb01_flc_fx_carry_view[[#This Row],[atmf_cost_orig]]+1)</f>
        <v>13.468824694508758</v>
      </c>
      <c r="S1035">
        <f>Table_nydc_frldevdb01_flc_fx_carry_view[[#This Row],[num_rate]]-Table_nydc_frldevdb01_flc_fx_carry_view[[#This Row],[asset_rate]]</f>
        <v>5.7924046655261741E-2</v>
      </c>
      <c r="T10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1.2921560777930703</v>
      </c>
      <c r="U1035" s="95">
        <f>Table_nydc_frldevdb01_flc_fx_carry_view[[#This Row],[atmf_cost_final]]/Table_nydc_frldevdb01_flc_fx_carry_view[[#This Row],[atmf_cost_orig]]</f>
        <v>0.91757111236143074</v>
      </c>
    </row>
    <row r="1036" spans="1:21" x14ac:dyDescent="0.25">
      <c r="A1036" t="s">
        <v>108</v>
      </c>
      <c r="B1036" t="s">
        <v>19</v>
      </c>
      <c r="C1036" t="s">
        <v>67</v>
      </c>
      <c r="D1036" t="s">
        <v>8</v>
      </c>
      <c r="E1036">
        <v>13.5869406369495</v>
      </c>
      <c r="F1036">
        <v>15.1262490110662</v>
      </c>
      <c r="G1036">
        <v>0.165256060419607</v>
      </c>
      <c r="H1036">
        <v>0.17512639366900601</v>
      </c>
      <c r="I1036">
        <v>0.163428312616136</v>
      </c>
      <c r="J1036">
        <v>0.17656615835678699</v>
      </c>
      <c r="K1036">
        <v>4.51099372404258E-2</v>
      </c>
      <c r="L1036">
        <v>4.1431910688262095E-2</v>
      </c>
      <c r="M1036">
        <v>9.5595217645059807E-2</v>
      </c>
      <c r="N1036">
        <v>9.9728451772176707E-2</v>
      </c>
      <c r="O1036">
        <v>1.5371879024778212E-2</v>
      </c>
      <c r="P1036">
        <v>7.3904226829296427E-2</v>
      </c>
      <c r="Q1036">
        <v>14.399296490132402</v>
      </c>
      <c r="R1036">
        <f>Table_nydc_frldevdb01_flc_fx_carry_view[[#This Row],[atmf]]/(Table_nydc_frldevdb01_flc_fx_carry_view[[#This Row],[atmf_cost_orig]]+1)</f>
        <v>13.806421174034964</v>
      </c>
      <c r="S1036">
        <f>Table_nydc_frldevdb01_flc_fx_carry_view[[#This Row],[num_rate]]-Table_nydc_frldevdb01_flc_fx_carry_view[[#This Row],[asset_rate]]</f>
        <v>5.8532347804518214E-2</v>
      </c>
      <c r="T10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1.1547235276633943</v>
      </c>
      <c r="U1036" s="95">
        <f>Table_nydc_frldevdb01_flc_fx_carry_view[[#This Row],[atmf_cost_final]]/Table_nydc_frldevdb01_flc_fx_carry_view[[#This Row],[atmf_cost_orig]]</f>
        <v>1.0432368295081809</v>
      </c>
    </row>
    <row r="1037" spans="1:21" x14ac:dyDescent="0.25">
      <c r="A1037" t="s">
        <v>108</v>
      </c>
      <c r="B1037" t="s">
        <v>13</v>
      </c>
      <c r="C1037" t="s">
        <v>8</v>
      </c>
      <c r="D1037" t="s">
        <v>8</v>
      </c>
      <c r="E1037">
        <v>6.6466000000000003</v>
      </c>
      <c r="F1037">
        <v>6.75330450143883</v>
      </c>
      <c r="G1037">
        <v>5.2935043997856202E-2</v>
      </c>
      <c r="H1037">
        <v>5.37977774795814E-2</v>
      </c>
      <c r="I1037">
        <v>6.1902116907097703E-2</v>
      </c>
      <c r="J1037">
        <v>6.15981157811911E-2</v>
      </c>
      <c r="K1037">
        <v>1.1218718398720101E-2</v>
      </c>
      <c r="L1037">
        <v>2.8897164858903302E-3</v>
      </c>
      <c r="M1037">
        <v>1.8404374795314499E-2</v>
      </c>
      <c r="N1037">
        <v>1.60849757092058E-2</v>
      </c>
      <c r="O1037">
        <v>1.3471454055738527E-2</v>
      </c>
      <c r="P1037">
        <v>3.5160077698175564E-2</v>
      </c>
      <c r="Q1037">
        <v>6.7051237858173147</v>
      </c>
      <c r="R1037">
        <f>Table_nydc_frldevdb01_flc_fx_carry_view[[#This Row],[atmf]]/(Table_nydc_frldevdb01_flc_fx_carry_view[[#This Row],[atmf_cost_orig]]+1)</f>
        <v>6.6312603014850104</v>
      </c>
      <c r="S1037">
        <f>Table_nydc_frldevdb01_flc_fx_carry_view[[#This Row],[num_rate]]-Table_nydc_frldevdb01_flc_fx_carry_view[[#This Row],[asset_rate]]</f>
        <v>2.1688623642437038E-2</v>
      </c>
      <c r="T10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1.8363331747353364</v>
      </c>
      <c r="U1037" s="95">
        <f>Table_nydc_frldevdb01_flc_fx_carry_view[[#This Row],[atmf_cost_final]]/Table_nydc_frldevdb01_flc_fx_carry_view[[#This Row],[atmf_cost_orig]]</f>
        <v>0.87397566546519212</v>
      </c>
    </row>
    <row r="1038" spans="1:21" x14ac:dyDescent="0.25">
      <c r="A1038" t="s">
        <v>108</v>
      </c>
      <c r="B1038" t="s">
        <v>13</v>
      </c>
      <c r="C1038" t="s">
        <v>6</v>
      </c>
      <c r="D1038" t="s">
        <v>8</v>
      </c>
      <c r="E1038">
        <v>6.6466000000000003</v>
      </c>
      <c r="F1038">
        <v>6.7902083592395499</v>
      </c>
      <c r="G1038">
        <v>5.3504095724201603E-2</v>
      </c>
      <c r="H1038">
        <v>5.4678343314098099E-2</v>
      </c>
      <c r="I1038">
        <v>5.2843213237226801E-2</v>
      </c>
      <c r="J1038">
        <v>5.4616708464713497E-2</v>
      </c>
      <c r="K1038">
        <v>1.21387820370473E-2</v>
      </c>
      <c r="L1038">
        <v>8.2151827405025305E-3</v>
      </c>
      <c r="M1038">
        <v>2.1622305389138001E-2</v>
      </c>
      <c r="N1038">
        <v>2.1111903626444599E-2</v>
      </c>
      <c r="O1038">
        <v>1.3967451884815407E-2</v>
      </c>
      <c r="P1038">
        <v>3.5828236998351359E-2</v>
      </c>
      <c r="Q1038">
        <v>6.7264182150214653</v>
      </c>
      <c r="R1038">
        <f>Table_nydc_frldevdb01_flc_fx_carry_view[[#This Row],[atmf]]/(Table_nydc_frldevdb01_flc_fx_carry_view[[#This Row],[atmf_cost_orig]]+1)</f>
        <v>6.6464957973418031</v>
      </c>
      <c r="S1038">
        <f>Table_nydc_frldevdb01_flc_fx_carry_view[[#This Row],[num_rate]]-Table_nydc_frldevdb01_flc_fx_carry_view[[#This Row],[asset_rate]]</f>
        <v>2.1860785113535952E-2</v>
      </c>
      <c r="T10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1.3599081698996298</v>
      </c>
      <c r="U1038" s="95">
        <f>Table_nydc_frldevdb01_flc_fx_carry_view[[#This Row],[atmf_cost_final]]/Table_nydc_frldevdb01_flc_fx_carry_view[[#This Row],[atmf_cost_orig]]</f>
        <v>0.97639466497639038</v>
      </c>
    </row>
    <row r="1039" spans="1:21" x14ac:dyDescent="0.25">
      <c r="A1039" t="s">
        <v>108</v>
      </c>
      <c r="B1039" t="s">
        <v>13</v>
      </c>
      <c r="C1039" t="s">
        <v>67</v>
      </c>
      <c r="D1039" t="s">
        <v>8</v>
      </c>
      <c r="E1039">
        <v>6.6466000000000003</v>
      </c>
      <c r="F1039">
        <v>6.9332153832398298</v>
      </c>
      <c r="G1039">
        <v>5.88440784856177E-2</v>
      </c>
      <c r="H1039">
        <v>6.0304014253980499E-2</v>
      </c>
      <c r="I1039">
        <v>5.5231677512672502E-2</v>
      </c>
      <c r="J1039">
        <v>5.7708921616492298E-2</v>
      </c>
      <c r="K1039">
        <v>1.55225636864629E-2</v>
      </c>
      <c r="L1039">
        <v>1.31681388137256E-2</v>
      </c>
      <c r="M1039">
        <v>3.3079076823776102E-2</v>
      </c>
      <c r="N1039">
        <v>3.3941972825581201E-2</v>
      </c>
      <c r="O1039">
        <v>1.5371879024778212E-2</v>
      </c>
      <c r="P1039">
        <v>3.7578466281479872E-2</v>
      </c>
      <c r="Q1039">
        <v>6.8135924577431641</v>
      </c>
      <c r="R1039">
        <f>Table_nydc_frldevdb01_flc_fx_carry_view[[#This Row],[atmf]]/(Table_nydc_frldevdb01_flc_fx_carry_view[[#This Row],[atmf_cost_orig]]+1)</f>
        <v>6.7112145999086055</v>
      </c>
      <c r="S1039">
        <f>Table_nydc_frldevdb01_flc_fx_carry_view[[#This Row],[num_rate]]-Table_nydc_frldevdb01_flc_fx_carry_view[[#This Row],[asset_rate]]</f>
        <v>2.220658725670166E-2</v>
      </c>
      <c r="T10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1.1832551173105419</v>
      </c>
      <c r="U1039" s="95">
        <f>Table_nydc_frldevdb01_flc_fx_carry_view[[#This Row],[atmf_cost_final]]/Table_nydc_frldevdb01_flc_fx_carry_view[[#This Row],[atmf_cost_orig]]</f>
        <v>1.0260858550074432</v>
      </c>
    </row>
    <row r="1040" spans="1:21" x14ac:dyDescent="0.25">
      <c r="A1040" t="s">
        <v>108</v>
      </c>
      <c r="B1040" t="s">
        <v>16</v>
      </c>
      <c r="C1040" t="s">
        <v>8</v>
      </c>
      <c r="D1040" t="s">
        <v>8</v>
      </c>
      <c r="E1040">
        <v>18.2281888331955</v>
      </c>
      <c r="F1040">
        <v>18.994914372985399</v>
      </c>
      <c r="G1040">
        <v>0.114676430429469</v>
      </c>
      <c r="H1040">
        <v>0.12061860853546399</v>
      </c>
      <c r="I1040">
        <v>9.7043368638073002E-2</v>
      </c>
      <c r="J1040">
        <v>0.117353912036352</v>
      </c>
      <c r="K1040">
        <v>2.17042463977874E-2</v>
      </c>
      <c r="L1040">
        <v>2.0260915438178799E-3</v>
      </c>
      <c r="M1040">
        <v>4.1248937408613899E-2</v>
      </c>
      <c r="N1040">
        <v>4.20558528617423E-2</v>
      </c>
      <c r="O1040">
        <v>1.3471454055738527E-2</v>
      </c>
      <c r="P1040">
        <v>7.0604582471700456E-2</v>
      </c>
      <c r="Q1040">
        <v>18.6307815051765</v>
      </c>
      <c r="R1040">
        <f>Table_nydc_frldevdb01_flc_fx_carry_view[[#This Row],[atmf]]/(Table_nydc_frldevdb01_flc_fx_carry_view[[#This Row],[atmf_cost_orig]]+1)</f>
        <v>18.242433380300572</v>
      </c>
      <c r="S1040">
        <f>Table_nydc_frldevdb01_flc_fx_carry_view[[#This Row],[num_rate]]-Table_nydc_frldevdb01_flc_fx_carry_view[[#This Row],[asset_rate]]</f>
        <v>5.713312841596193E-2</v>
      </c>
      <c r="T10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2.0481143086759732</v>
      </c>
      <c r="U1040" s="95">
        <f>Table_nydc_frldevdb01_flc_fx_carry_view[[#This Row],[atmf_cost_final]]/Table_nydc_frldevdb01_flc_fx_carry_view[[#This Row],[atmf_cost_orig]]</f>
        <v>1.0195620906578771</v>
      </c>
    </row>
    <row r="1041" spans="1:21" x14ac:dyDescent="0.25">
      <c r="A1041" t="s">
        <v>108</v>
      </c>
      <c r="B1041" t="s">
        <v>16</v>
      </c>
      <c r="C1041" t="s">
        <v>6</v>
      </c>
      <c r="D1041" t="s">
        <v>8</v>
      </c>
      <c r="E1041">
        <v>18.2281888331955</v>
      </c>
      <c r="F1041">
        <v>19.241045276561099</v>
      </c>
      <c r="G1041">
        <v>0.12382156083622101</v>
      </c>
      <c r="H1041">
        <v>0.13226997319068401</v>
      </c>
      <c r="I1041">
        <v>9.4364660659424004E-2</v>
      </c>
      <c r="J1041">
        <v>0.109507525373597</v>
      </c>
      <c r="K1041">
        <v>2.5885869414703899E-2</v>
      </c>
      <c r="L1041">
        <v>1.24718507187545E-2</v>
      </c>
      <c r="M1041">
        <v>5.1994397101878205E-2</v>
      </c>
      <c r="N1041">
        <v>4.8118232664759196E-2</v>
      </c>
      <c r="O1041">
        <v>1.3967451884815407E-2</v>
      </c>
      <c r="P1041">
        <v>7.0724006948818419E-2</v>
      </c>
      <c r="Q1041">
        <v>18.751471951928892</v>
      </c>
      <c r="R1041">
        <f>Table_nydc_frldevdb01_flc_fx_carry_view[[#This Row],[atmf]]/(Table_nydc_frldevdb01_flc_fx_carry_view[[#This Row],[atmf_cost_orig]]+1)</f>
        <v>18.290064404875096</v>
      </c>
      <c r="S1041">
        <f>Table_nydc_frldevdb01_flc_fx_carry_view[[#This Row],[num_rate]]-Table_nydc_frldevdb01_flc_fx_carry_view[[#This Row],[asset_rate]]</f>
        <v>5.6756555064003011E-2</v>
      </c>
      <c r="T10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1.3653156690070967</v>
      </c>
      <c r="U1041" s="95">
        <f>Table_nydc_frldevdb01_flc_fx_carry_view[[#This Row],[atmf_cost_final]]/Table_nydc_frldevdb01_flc_fx_carry_view[[#This Row],[atmf_cost_orig]]</f>
        <v>0.92545034362983336</v>
      </c>
    </row>
    <row r="1042" spans="1:21" x14ac:dyDescent="0.25">
      <c r="A1042" t="s">
        <v>108</v>
      </c>
      <c r="B1042" t="s">
        <v>16</v>
      </c>
      <c r="C1042" t="s">
        <v>67</v>
      </c>
      <c r="D1042" t="s">
        <v>8</v>
      </c>
      <c r="E1042">
        <v>18.2281888331955</v>
      </c>
      <c r="F1042">
        <v>20.1856167184405</v>
      </c>
      <c r="G1042">
        <v>0.12466507792974101</v>
      </c>
      <c r="H1042">
        <v>0.135062070694252</v>
      </c>
      <c r="I1042">
        <v>0.12462187704055901</v>
      </c>
      <c r="J1042">
        <v>0.13945455235375201</v>
      </c>
      <c r="K1042">
        <v>2.83205464732076E-2</v>
      </c>
      <c r="L1042">
        <v>2.7191741021541399E-2</v>
      </c>
      <c r="M1042">
        <v>7.3801807552819398E-2</v>
      </c>
      <c r="N1042">
        <v>8.1655780781686907E-2</v>
      </c>
      <c r="O1042">
        <v>1.5371879024778212E-2</v>
      </c>
      <c r="P1042">
        <v>7.0967445661456519E-2</v>
      </c>
      <c r="Q1042">
        <v>19.307487823928959</v>
      </c>
      <c r="R1042">
        <f>Table_nydc_frldevdb01_flc_fx_carry_view[[#This Row],[atmf]]/(Table_nydc_frldevdb01_flc_fx_carry_view[[#This Row],[atmf_cost_orig]]+1)</f>
        <v>18.798270385149809</v>
      </c>
      <c r="S1042">
        <f>Table_nydc_frldevdb01_flc_fx_carry_view[[#This Row],[num_rate]]-Table_nydc_frldevdb01_flc_fx_carry_view[[#This Row],[asset_rate]]</f>
        <v>5.5595566636678306E-2</v>
      </c>
      <c r="T10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1.1975050486135372</v>
      </c>
      <c r="U1042" s="95">
        <f>Table_nydc_frldevdb01_flc_fx_carry_view[[#This Row],[atmf_cost_final]]/Table_nydc_frldevdb01_flc_fx_carry_view[[#This Row],[atmf_cost_orig]]</f>
        <v>1.1064197949792283</v>
      </c>
    </row>
    <row r="1043" spans="1:21" x14ac:dyDescent="0.25">
      <c r="A1043" t="s">
        <v>108</v>
      </c>
      <c r="B1043" t="s">
        <v>22</v>
      </c>
      <c r="C1043" t="s">
        <v>8</v>
      </c>
      <c r="D1043" t="s">
        <v>8</v>
      </c>
      <c r="E1043">
        <v>630.76142427427101</v>
      </c>
      <c r="F1043">
        <v>635.17766287601205</v>
      </c>
      <c r="G1043">
        <v>8.7779291796369105E-2</v>
      </c>
      <c r="H1043">
        <v>8.8739613866427106E-2</v>
      </c>
      <c r="I1043">
        <v>8.6845821218667602E-2</v>
      </c>
      <c r="J1043">
        <v>9.8900613891280395E-2</v>
      </c>
      <c r="K1043">
        <v>2.6605409480608501E-2</v>
      </c>
      <c r="L1043">
        <v>1.81312700681417E-3</v>
      </c>
      <c r="M1043">
        <v>3.0353349496827501E-2</v>
      </c>
      <c r="N1043">
        <v>7.2135221792012901E-3</v>
      </c>
      <c r="O1043">
        <v>1.3477290743069855E-2</v>
      </c>
      <c r="P1043">
        <v>2.2883675525445187E-2</v>
      </c>
      <c r="Q1043">
        <v>632.80594415541077</v>
      </c>
      <c r="R1043">
        <f>Table_nydc_frldevdb01_flc_fx_carry_view[[#This Row],[atmf]]/(Table_nydc_frldevdb01_flc_fx_carry_view[[#This Row],[atmf_cost_orig]]+1)</f>
        <v>616.46585919888616</v>
      </c>
      <c r="S1043">
        <f>Table_nydc_frldevdb01_flc_fx_carry_view[[#This Row],[num_rate]]-Table_nydc_frldevdb01_flc_fx_carry_view[[#This Row],[asset_rate]]</f>
        <v>9.4063847823753315E-3</v>
      </c>
      <c r="T10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1.440896905771494</v>
      </c>
      <c r="U1043" s="95">
        <f>Table_nydc_frldevdb01_flc_fx_carry_view[[#This Row],[atmf_cost_final]]/Table_nydc_frldevdb01_flc_fx_carry_view[[#This Row],[atmf_cost_orig]]</f>
        <v>0.23765160348959971</v>
      </c>
    </row>
    <row r="1044" spans="1:21" x14ac:dyDescent="0.25">
      <c r="A1044" t="s">
        <v>108</v>
      </c>
      <c r="B1044" t="s">
        <v>22</v>
      </c>
      <c r="C1044" t="s">
        <v>6</v>
      </c>
      <c r="D1044" t="s">
        <v>8</v>
      </c>
      <c r="E1044">
        <v>630.76142427427101</v>
      </c>
      <c r="F1044">
        <v>637.20000000000005</v>
      </c>
      <c r="G1044">
        <v>8.8043399311330303E-2</v>
      </c>
      <c r="H1044">
        <v>8.9318311107637105E-2</v>
      </c>
      <c r="I1044">
        <v>8.7146756868625302E-2</v>
      </c>
      <c r="J1044">
        <v>8.9339114668590694E-2</v>
      </c>
      <c r="K1044">
        <v>2.9694076995395897E-2</v>
      </c>
      <c r="L1044">
        <v>1.6413386848306798E-2</v>
      </c>
      <c r="M1044">
        <v>3.5122817513749197E-2</v>
      </c>
      <c r="N1044">
        <v>2.2297947204683401E-2</v>
      </c>
      <c r="O1044">
        <v>1.3967451884815407E-2</v>
      </c>
      <c r="P1044">
        <v>2.4270400682453452E-2</v>
      </c>
      <c r="Q1044">
        <v>633.75948420918292</v>
      </c>
      <c r="R1044">
        <f>Table_nydc_frldevdb01_flc_fx_carry_view[[#This Row],[atmf]]/(Table_nydc_frldevdb01_flc_fx_carry_view[[#This Row],[atmf_cost_orig]]+1)</f>
        <v>615.57912666874074</v>
      </c>
      <c r="S1044">
        <f>Table_nydc_frldevdb01_flc_fx_carry_view[[#This Row],[num_rate]]-Table_nydc_frldevdb01_flc_fx_carry_view[[#This Row],[asset_rate]]</f>
        <v>1.0302948797638045E-2</v>
      </c>
      <c r="T10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1.0839641969407605</v>
      </c>
      <c r="U1044" s="95">
        <f>Table_nydc_frldevdb01_flc_fx_carry_view[[#This Row],[atmf_cost_final]]/Table_nydc_frldevdb01_flc_fx_carry_view[[#This Row],[atmf_cost_orig]]</f>
        <v>0.63485644897237059</v>
      </c>
    </row>
    <row r="1045" spans="1:21" x14ac:dyDescent="0.25">
      <c r="A1045" t="s">
        <v>108</v>
      </c>
      <c r="B1045" t="s">
        <v>22</v>
      </c>
      <c r="C1045" t="s">
        <v>67</v>
      </c>
      <c r="D1045" t="s">
        <v>8</v>
      </c>
      <c r="E1045">
        <v>630.76142427427101</v>
      </c>
      <c r="F1045">
        <v>645.82102958732696</v>
      </c>
      <c r="G1045">
        <v>9.2368676241717101E-2</v>
      </c>
      <c r="H1045">
        <v>9.4890526900673705E-2</v>
      </c>
      <c r="I1045">
        <v>8.9546583729651297E-2</v>
      </c>
      <c r="J1045">
        <v>9.2397925361471803E-2</v>
      </c>
      <c r="K1045">
        <v>3.9426358268696594E-2</v>
      </c>
      <c r="L1045">
        <v>3.2684032414318998E-2</v>
      </c>
      <c r="M1045">
        <v>5.1890812113672503E-2</v>
      </c>
      <c r="N1045">
        <v>4.5794159577715994E-2</v>
      </c>
      <c r="O1045">
        <v>1.5371879024778212E-2</v>
      </c>
      <c r="P1045">
        <v>2.7659840646813261E-2</v>
      </c>
      <c r="Q1045">
        <v>637.87032437013568</v>
      </c>
      <c r="R1045">
        <f>Table_nydc_frldevdb01_flc_fx_carry_view[[#This Row],[atmf]]/(Table_nydc_frldevdb01_flc_fx_carry_view[[#This Row],[atmf_cost_orig]]+1)</f>
        <v>613.9620406890067</v>
      </c>
      <c r="S1045">
        <f>Table_nydc_frldevdb01_flc_fx_carry_view[[#This Row],[num_rate]]-Table_nydc_frldevdb01_flc_fx_carry_view[[#This Row],[asset_rate]]</f>
        <v>1.2287961622035048E-2</v>
      </c>
      <c r="T10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1.0518011720731222</v>
      </c>
      <c r="U1045" s="95">
        <f>Table_nydc_frldevdb01_flc_fx_carry_view[[#This Row],[atmf_cost_final]]/Table_nydc_frldevdb01_flc_fx_carry_view[[#This Row],[atmf_cost_orig]]</f>
        <v>0.88250998032944394</v>
      </c>
    </row>
    <row r="1046" spans="1:21" x14ac:dyDescent="0.25">
      <c r="A1046" t="s">
        <v>108</v>
      </c>
      <c r="B1046" t="s">
        <v>15</v>
      </c>
      <c r="C1046" t="s">
        <v>8</v>
      </c>
      <c r="D1046" t="s">
        <v>8</v>
      </c>
      <c r="E1046">
        <v>57.624303563724503</v>
      </c>
      <c r="F1046">
        <v>60.114313123897901</v>
      </c>
      <c r="G1046">
        <v>0.11777047986765</v>
      </c>
      <c r="H1046">
        <v>0.125849015457072</v>
      </c>
      <c r="I1046">
        <v>0.10398023165883701</v>
      </c>
      <c r="J1046">
        <v>0.12105043981425601</v>
      </c>
      <c r="K1046">
        <v>2.2280177948201398E-2</v>
      </c>
      <c r="L1046">
        <v>2.1708505162473797E-3</v>
      </c>
      <c r="M1046">
        <v>4.3035888005884503E-2</v>
      </c>
      <c r="N1046">
        <v>4.3202747397397705E-2</v>
      </c>
      <c r="O1046">
        <v>1.3477290743069855E-2</v>
      </c>
      <c r="P1046">
        <v>7.2295424811422232E-2</v>
      </c>
      <c r="Q1046">
        <v>58.891968500965646</v>
      </c>
      <c r="R1046">
        <f>Table_nydc_frldevdb01_flc_fx_carry_view[[#This Row],[atmf]]/(Table_nydc_frldevdb01_flc_fx_carry_view[[#This Row],[atmf_cost_orig]]+1)</f>
        <v>57.633983466117087</v>
      </c>
      <c r="S1046">
        <f>Table_nydc_frldevdb01_flc_fx_carry_view[[#This Row],[num_rate]]-Table_nydc_frldevdb01_flc_fx_carry_view[[#This Row],[asset_rate]]</f>
        <v>5.8818134068352373E-2</v>
      </c>
      <c r="T10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1.9768968041621693</v>
      </c>
      <c r="U1046" s="95">
        <f>Table_nydc_frldevdb01_flc_fx_carry_view[[#This Row],[atmf_cost_final]]/Table_nydc_frldevdb01_flc_fx_carry_view[[#This Row],[atmf_cost_orig]]</f>
        <v>1.0038772150232007</v>
      </c>
    </row>
    <row r="1047" spans="1:21" x14ac:dyDescent="0.25">
      <c r="A1047" t="s">
        <v>108</v>
      </c>
      <c r="B1047" t="s">
        <v>15</v>
      </c>
      <c r="C1047" t="s">
        <v>6</v>
      </c>
      <c r="D1047" t="s">
        <v>8</v>
      </c>
      <c r="E1047">
        <v>57.624303563724503</v>
      </c>
      <c r="F1047">
        <v>60.8842</v>
      </c>
      <c r="G1047">
        <v>0.120545371806732</v>
      </c>
      <c r="H1047">
        <v>0.129566743997755</v>
      </c>
      <c r="I1047">
        <v>0.10981619340493499</v>
      </c>
      <c r="J1047">
        <v>0.13101953655194901</v>
      </c>
      <c r="K1047">
        <v>2.4440524215918899E-2</v>
      </c>
      <c r="L1047">
        <v>1.4709317126170799E-2</v>
      </c>
      <c r="M1047">
        <v>5.09310978010757E-2</v>
      </c>
      <c r="N1047">
        <v>5.1200005920207396E-2</v>
      </c>
      <c r="O1047">
        <v>1.3967451884815407E-2</v>
      </c>
      <c r="P1047">
        <v>7.1711708450057809E-2</v>
      </c>
      <c r="Q1047">
        <v>59.312965522278219</v>
      </c>
      <c r="R1047">
        <f>Table_nydc_frldevdb01_flc_fx_carry_view[[#This Row],[atmf]]/(Table_nydc_frldevdb01_flc_fx_carry_view[[#This Row],[atmf_cost_orig]]+1)</f>
        <v>57.93357921122665</v>
      </c>
      <c r="S1047">
        <f>Table_nydc_frldevdb01_flc_fx_carry_view[[#This Row],[num_rate]]-Table_nydc_frldevdb01_flc_fx_carry_view[[#This Row],[asset_rate]]</f>
        <v>5.7744256565242402E-2</v>
      </c>
      <c r="T10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1.3774971189934164</v>
      </c>
      <c r="U1047" s="95">
        <f>Table_nydc_frldevdb01_flc_fx_carry_view[[#This Row],[atmf_cost_final]]/Table_nydc_frldevdb01_flc_fx_carry_view[[#This Row],[atmf_cost_orig]]</f>
        <v>1.0052798414081312</v>
      </c>
    </row>
    <row r="1048" spans="1:21" x14ac:dyDescent="0.25">
      <c r="A1048" t="s">
        <v>108</v>
      </c>
      <c r="B1048" t="s">
        <v>15</v>
      </c>
      <c r="C1048" t="s">
        <v>67</v>
      </c>
      <c r="D1048" t="s">
        <v>8</v>
      </c>
      <c r="E1048">
        <v>57.624303563724503</v>
      </c>
      <c r="F1048">
        <v>63.896790181516003</v>
      </c>
      <c r="G1048">
        <v>0.12911419923190401</v>
      </c>
      <c r="H1048">
        <v>0.13906354372489499</v>
      </c>
      <c r="I1048">
        <v>0.123269461523118</v>
      </c>
      <c r="J1048">
        <v>0.139576811189636</v>
      </c>
      <c r="K1048">
        <v>2.9911736174552301E-2</v>
      </c>
      <c r="L1048">
        <v>2.62021496334621E-2</v>
      </c>
      <c r="M1048">
        <v>7.5981390736354404E-2</v>
      </c>
      <c r="N1048">
        <v>8.1642598212641304E-2</v>
      </c>
      <c r="O1048">
        <v>1.5371879024778212E-2</v>
      </c>
      <c r="P1048">
        <v>7.1775014525480185E-2</v>
      </c>
      <c r="Q1048">
        <v>61.082729914655957</v>
      </c>
      <c r="R1048">
        <f>Table_nydc_frldevdb01_flc_fx_carry_view[[#This Row],[atmf]]/(Table_nydc_frldevdb01_flc_fx_carry_view[[#This Row],[atmf_cost_orig]]+1)</f>
        <v>59.384661046775022</v>
      </c>
      <c r="S1048">
        <f>Table_nydc_frldevdb01_flc_fx_carry_view[[#This Row],[num_rate]]-Table_nydc_frldevdb01_flc_fx_carry_view[[#This Row],[asset_rate]]</f>
        <v>5.6403135500701973E-2</v>
      </c>
      <c r="T10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1.2034049116822929</v>
      </c>
      <c r="U1048" s="95">
        <f>Table_nydc_frldevdb01_flc_fx_carry_view[[#This Row],[atmf_cost_final]]/Table_nydc_frldevdb01_flc_fx_carry_view[[#This Row],[atmf_cost_orig]]</f>
        <v>1.0745078159457564</v>
      </c>
    </row>
    <row r="1049" spans="1:21" x14ac:dyDescent="0.25">
      <c r="A1049" t="s">
        <v>108</v>
      </c>
      <c r="B1049" t="s">
        <v>11</v>
      </c>
      <c r="C1049" t="s">
        <v>8</v>
      </c>
      <c r="D1049" t="s">
        <v>8</v>
      </c>
      <c r="E1049">
        <v>21.466614901778701</v>
      </c>
      <c r="F1049">
        <v>22.7286275199831</v>
      </c>
      <c r="G1049">
        <v>0.11417267795338</v>
      </c>
      <c r="H1049">
        <v>0.12263546864423901</v>
      </c>
      <c r="I1049">
        <v>0.102939917403151</v>
      </c>
      <c r="J1049">
        <v>0.12060814814814801</v>
      </c>
      <c r="K1049">
        <v>1.69104774830162E-2</v>
      </c>
      <c r="L1049">
        <v>2.1497792156649899E-3</v>
      </c>
      <c r="M1049">
        <v>4.2632140103566196E-2</v>
      </c>
      <c r="N1049">
        <v>5.87959034279859E-2</v>
      </c>
      <c r="O1049">
        <v>-8.0882239820774526E-3</v>
      </c>
      <c r="P1049">
        <v>7.0607057287289623E-2</v>
      </c>
      <c r="Q1049">
        <v>22.158669693993978</v>
      </c>
      <c r="R1049">
        <f>Table_nydc_frldevdb01_flc_fx_carry_view[[#This Row],[atmf]]/(Table_nydc_frldevdb01_flc_fx_carry_view[[#This Row],[atmf_cost_orig]]+1)</f>
        <v>21.799277660599863</v>
      </c>
      <c r="S1049">
        <f>Table_nydc_frldevdb01_flc_fx_carry_view[[#This Row],[num_rate]]-Table_nydc_frldevdb01_flc_fx_carry_view[[#This Row],[asset_rate]]</f>
        <v>7.8695281269367076E-2</v>
      </c>
      <c r="T10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2.202273043075536</v>
      </c>
      <c r="U1049" s="95">
        <f>Table_nydc_frldevdb01_flc_fx_carry_view[[#This Row],[atmf_cost_final]]/Table_nydc_frldevdb01_flc_fx_carry_view[[#This Row],[atmf_cost_orig]]</f>
        <v>1.3791450132494663</v>
      </c>
    </row>
    <row r="1050" spans="1:21" x14ac:dyDescent="0.25">
      <c r="A1050" t="s">
        <v>108</v>
      </c>
      <c r="B1050" t="s">
        <v>11</v>
      </c>
      <c r="C1050" t="s">
        <v>6</v>
      </c>
      <c r="D1050" t="s">
        <v>8</v>
      </c>
      <c r="E1050">
        <v>21.466614901778701</v>
      </c>
      <c r="F1050">
        <v>23.166985543999399</v>
      </c>
      <c r="G1050">
        <v>0.12446048258161101</v>
      </c>
      <c r="H1050">
        <v>0.13626437548803899</v>
      </c>
      <c r="I1050">
        <v>9.4670965187776096E-2</v>
      </c>
      <c r="J1050">
        <v>0.116203517692667</v>
      </c>
      <c r="K1050">
        <v>1.99475819942448E-2</v>
      </c>
      <c r="L1050">
        <v>1.0749041401278801E-2</v>
      </c>
      <c r="M1050">
        <v>5.4778839010813901E-2</v>
      </c>
      <c r="N1050">
        <v>6.3902797115723692E-2</v>
      </c>
      <c r="O1050">
        <v>-8.2813719097305505E-3</v>
      </c>
      <c r="P1050">
        <v>7.0724006948818419E-2</v>
      </c>
      <c r="Q1050">
        <v>22.387210849032616</v>
      </c>
      <c r="R1050">
        <f>Table_nydc_frldevdb01_flc_fx_carry_view[[#This Row],[atmf]]/(Table_nydc_frldevdb01_flc_fx_carry_view[[#This Row],[atmf_cost_orig]]+1)</f>
        <v>21.963832309838256</v>
      </c>
      <c r="S1050">
        <f>Table_nydc_frldevdb01_flc_fx_carry_view[[#This Row],[num_rate]]-Table_nydc_frldevdb01_flc_fx_carry_view[[#This Row],[asset_rate]]</f>
        <v>7.9005378858548969E-2</v>
      </c>
      <c r="T10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1.5260361028360201</v>
      </c>
      <c r="U1050" s="95">
        <f>Table_nydc_frldevdb01_flc_fx_carry_view[[#This Row],[atmf_cost_final]]/Table_nydc_frldevdb01_flc_fx_carry_view[[#This Row],[atmf_cost_orig]]</f>
        <v>1.1665599028688547</v>
      </c>
    </row>
    <row r="1051" spans="1:21" x14ac:dyDescent="0.25">
      <c r="A1051" t="s">
        <v>108</v>
      </c>
      <c r="B1051" t="s">
        <v>11</v>
      </c>
      <c r="C1051" t="s">
        <v>67</v>
      </c>
      <c r="D1051" t="s">
        <v>8</v>
      </c>
      <c r="E1051">
        <v>21.466614901778701</v>
      </c>
      <c r="F1051">
        <v>24.879568969231201</v>
      </c>
      <c r="G1051">
        <v>0.128730127743277</v>
      </c>
      <c r="H1051">
        <v>0.14229684962736799</v>
      </c>
      <c r="I1051">
        <v>0.12636848019449501</v>
      </c>
      <c r="J1051">
        <v>0.14833665946087499</v>
      </c>
      <c r="K1051">
        <v>2.0218584533894003E-2</v>
      </c>
      <c r="L1051">
        <v>2.06168083051716E-2</v>
      </c>
      <c r="M1051">
        <v>8.1404902237284402E-2</v>
      </c>
      <c r="N1051">
        <v>9.9932561172350401E-2</v>
      </c>
      <c r="O1051">
        <v>-7.6892392225241246E-3</v>
      </c>
      <c r="P1051">
        <v>7.0967445661456519E-2</v>
      </c>
      <c r="Q1051">
        <v>23.445052536179823</v>
      </c>
      <c r="R1051">
        <f>Table_nydc_frldevdb01_flc_fx_carry_view[[#This Row],[atmf]]/(Table_nydc_frldevdb01_flc_fx_carry_view[[#This Row],[atmf_cost_orig]]+1)</f>
        <v>23.006709991566197</v>
      </c>
      <c r="S1051">
        <f>Table_nydc_frldevdb01_flc_fx_carry_view[[#This Row],[num_rate]]-Table_nydc_frldevdb01_flc_fx_carry_view[[#This Row],[asset_rate]]</f>
        <v>7.8656684883980643E-2</v>
      </c>
      <c r="T10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1.2962988433406548</v>
      </c>
      <c r="U1051" s="95">
        <f>Table_nydc_frldevdb01_flc_fx_carry_view[[#This Row],[atmf_cost_final]]/Table_nydc_frldevdb01_flc_fx_carry_view[[#This Row],[atmf_cost_orig]]</f>
        <v>1.2275988107087255</v>
      </c>
    </row>
    <row r="1052" spans="1:21" x14ac:dyDescent="0.25">
      <c r="A1052" t="s">
        <v>108</v>
      </c>
      <c r="B1052" t="s">
        <v>24</v>
      </c>
      <c r="C1052" t="s">
        <v>8</v>
      </c>
      <c r="D1052" t="s">
        <v>8</v>
      </c>
      <c r="E1052">
        <v>30.373999999999999</v>
      </c>
      <c r="F1052">
        <v>30.0164770442051</v>
      </c>
      <c r="G1052">
        <v>5.6604549931199802E-2</v>
      </c>
      <c r="H1052">
        <v>5.4436092789933603E-2</v>
      </c>
      <c r="I1052">
        <v>0</v>
      </c>
      <c r="J1052">
        <v>0</v>
      </c>
      <c r="K1052">
        <v>2.5939402293502802E-2</v>
      </c>
      <c r="L1052">
        <v>1.16939240301096E-16</v>
      </c>
      <c r="M1052">
        <v>1.8622704063649399E-2</v>
      </c>
      <c r="N1052">
        <v>0</v>
      </c>
      <c r="O1052">
        <v>1.3477290743069855E-2</v>
      </c>
      <c r="P1052">
        <v>-2.5800363381861991E-3</v>
      </c>
      <c r="Q1052">
        <v>30.23771729682559</v>
      </c>
      <c r="R1052">
        <f>Table_nydc_frldevdb01_flc_fx_carry_view[[#This Row],[atmf]]/(Table_nydc_frldevdb01_flc_fx_carry_view[[#This Row],[atmf_cost_orig]]+1)</f>
        <v>29.467708627010438</v>
      </c>
      <c r="S1052">
        <f>Table_nydc_frldevdb01_flc_fx_carry_view[[#This Row],[num_rate]]-Table_nydc_frldevdb01_flc_fx_carry_view[[#This Row],[asset_rate]]</f>
        <v>-1.6057327081256054E-2</v>
      </c>
      <c r="T10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1.5982515149246352E-14</v>
      </c>
      <c r="U1052" s="95">
        <f>Table_nydc_frldevdb01_flc_fx_carry_view[[#This Row],[atmf_cost_final]]/Table_nydc_frldevdb01_flc_fx_carry_view[[#This Row],[atmf_cost_orig]]</f>
        <v>0</v>
      </c>
    </row>
    <row r="1053" spans="1:21" x14ac:dyDescent="0.25">
      <c r="A1053" t="s">
        <v>108</v>
      </c>
      <c r="B1053" t="s">
        <v>24</v>
      </c>
      <c r="C1053" t="s">
        <v>6</v>
      </c>
      <c r="D1053" t="s">
        <v>8</v>
      </c>
      <c r="E1053">
        <v>30.373999999999999</v>
      </c>
      <c r="F1053">
        <v>29.907418996272401</v>
      </c>
      <c r="G1053">
        <v>5.8918521603573797E-2</v>
      </c>
      <c r="H1053">
        <v>5.6157163500050102E-2</v>
      </c>
      <c r="I1053">
        <v>5.1322635143735203E-2</v>
      </c>
      <c r="J1053">
        <v>4.9308366578963501E-2</v>
      </c>
      <c r="K1053">
        <v>3.1846323343837003E-2</v>
      </c>
      <c r="L1053">
        <v>1.26396337369867E-2</v>
      </c>
      <c r="M1053">
        <v>2.2087231727389099E-2</v>
      </c>
      <c r="N1053">
        <v>5.2759120822690698E-3</v>
      </c>
      <c r="O1053">
        <v>1.3967451884815407E-2</v>
      </c>
      <c r="P1053">
        <v>-1.7355464670053555E-3</v>
      </c>
      <c r="Q1053">
        <v>30.202164688482348</v>
      </c>
      <c r="R1053">
        <f>Table_nydc_frldevdb01_flc_fx_carry_view[[#This Row],[atmf]]/(Table_nydc_frldevdb01_flc_fx_carry_view[[#This Row],[atmf_cost_orig]]+1)</f>
        <v>29.26112181807326</v>
      </c>
      <c r="S1053">
        <f>Table_nydc_frldevdb01_flc_fx_carry_view[[#This Row],[num_rate]]-Table_nydc_frldevdb01_flc_fx_carry_view[[#This Row],[asset_rate]]</f>
        <v>-1.5702998351820763E-2</v>
      </c>
      <c r="T10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0.75454990527057519</v>
      </c>
      <c r="U1053" s="95">
        <f>Table_nydc_frldevdb01_flc_fx_carry_view[[#This Row],[atmf_cost_final]]/Table_nydc_frldevdb01_flc_fx_carry_view[[#This Row],[atmf_cost_orig]]</f>
        <v>0.23886705891380297</v>
      </c>
    </row>
    <row r="1054" spans="1:21" x14ac:dyDescent="0.25">
      <c r="A1054" t="s">
        <v>108</v>
      </c>
      <c r="B1054" t="s">
        <v>24</v>
      </c>
      <c r="C1054" t="s">
        <v>67</v>
      </c>
      <c r="D1054" t="s">
        <v>8</v>
      </c>
      <c r="E1054">
        <v>30.373999999999999</v>
      </c>
      <c r="F1054">
        <v>29.684046958656701</v>
      </c>
      <c r="G1054">
        <v>6.2200680295753798E-2</v>
      </c>
      <c r="H1054">
        <v>5.8882435220277703E-2</v>
      </c>
      <c r="I1054">
        <v>5.9959133836051497E-2</v>
      </c>
      <c r="J1054">
        <v>5.6310323415330203E-2</v>
      </c>
      <c r="K1054">
        <v>4.6864233211278798E-2</v>
      </c>
      <c r="L1054">
        <v>3.5932408798316398E-2</v>
      </c>
      <c r="M1054">
        <v>3.2214669669573197E-2</v>
      </c>
      <c r="N1054">
        <v>2.19147891171683E-2</v>
      </c>
      <c r="O1054">
        <v>1.5371879024778212E-2</v>
      </c>
      <c r="P1054">
        <v>3.5436940594298916E-3</v>
      </c>
      <c r="Q1054">
        <v>30.125370487835674</v>
      </c>
      <c r="R1054">
        <f>Table_nydc_frldevdb01_flc_fx_carry_view[[#This Row],[atmf]]/(Table_nydc_frldevdb01_flc_fx_carry_view[[#This Row],[atmf_cost_orig]]+1)</f>
        <v>28.757629426211309</v>
      </c>
      <c r="S1054">
        <f>Table_nydc_frldevdb01_flc_fx_carry_view[[#This Row],[num_rate]]-Table_nydc_frldevdb01_flc_fx_carry_view[[#This Row],[asset_rate]]</f>
        <v>-1.1828184965348321E-2</v>
      </c>
      <c r="T10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0.9568626151380939</v>
      </c>
      <c r="U1054" s="95">
        <f>Table_nydc_frldevdb01_flc_fx_carry_view[[#This Row],[atmf_cost_final]]/Table_nydc_frldevdb01_flc_fx_carry_view[[#This Row],[atmf_cost_orig]]</f>
        <v>0.68027359404733712</v>
      </c>
    </row>
    <row r="1055" spans="1:21" x14ac:dyDescent="0.25">
      <c r="A1055" t="s">
        <v>108</v>
      </c>
      <c r="B1055" t="s">
        <v>23</v>
      </c>
      <c r="C1055" t="s">
        <v>8</v>
      </c>
      <c r="D1055" t="s">
        <v>8</v>
      </c>
      <c r="E1055">
        <v>1.3601091347059</v>
      </c>
      <c r="F1055">
        <v>1.3550398570383</v>
      </c>
      <c r="G1055">
        <v>5.0231815722741602E-2</v>
      </c>
      <c r="H1055">
        <v>4.9718704849631999E-2</v>
      </c>
      <c r="I1055">
        <v>5.4070992030744502E-2</v>
      </c>
      <c r="J1055">
        <v>5.2031486943792699E-2</v>
      </c>
      <c r="K1055">
        <v>1.9131601234124797E-2</v>
      </c>
      <c r="L1055">
        <v>1.12886983217593E-3</v>
      </c>
      <c r="M1055">
        <v>1.7009136917028201E-2</v>
      </c>
      <c r="N1055">
        <v>1.0617806893785099E-4</v>
      </c>
      <c r="O1055">
        <v>1.3477290743069855E-2</v>
      </c>
      <c r="P1055">
        <v>8.4052034955002138E-3</v>
      </c>
      <c r="Q1055">
        <v>1.3579219980245076</v>
      </c>
      <c r="R1055">
        <f>Table_nydc_frldevdb01_flc_fx_carry_view[[#This Row],[atmf]]/(Table_nydc_frldevdb01_flc_fx_carry_view[[#This Row],[atmf_cost_orig]]+1)</f>
        <v>1.3323772696339597</v>
      </c>
      <c r="S1055">
        <f>Table_nydc_frldevdb01_flc_fx_carry_view[[#This Row],[num_rate]]-Table_nydc_frldevdb01_flc_fx_carry_view[[#This Row],[asset_rate]]</f>
        <v>-5.0720872475696413E-3</v>
      </c>
      <c r="T10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0.48184167573524145</v>
      </c>
      <c r="U1055" s="95">
        <f>Table_nydc_frldevdb01_flc_fx_carry_view[[#This Row],[atmf_cost_final]]/Table_nydc_frldevdb01_flc_fx_carry_view[[#This Row],[atmf_cost_orig]]</f>
        <v>6.2424136777659732E-3</v>
      </c>
    </row>
    <row r="1056" spans="1:21" x14ac:dyDescent="0.25">
      <c r="A1056" t="s">
        <v>108</v>
      </c>
      <c r="B1056" t="s">
        <v>23</v>
      </c>
      <c r="C1056" t="s">
        <v>6</v>
      </c>
      <c r="D1056" t="s">
        <v>8</v>
      </c>
      <c r="E1056">
        <v>1.3601091347059</v>
      </c>
      <c r="F1056">
        <v>1.3532</v>
      </c>
      <c r="G1056">
        <v>5.2120148164199402E-2</v>
      </c>
      <c r="H1056">
        <v>5.1430491024143703E-2</v>
      </c>
      <c r="I1056">
        <v>4.6440617654875102E-2</v>
      </c>
      <c r="J1056">
        <v>4.5787610594893703E-2</v>
      </c>
      <c r="K1056">
        <v>2.31673316370213E-2</v>
      </c>
      <c r="L1056">
        <v>9.8505643142206209E-3</v>
      </c>
      <c r="M1056">
        <v>2.0228607889357299E-2</v>
      </c>
      <c r="N1056">
        <v>7.2866600470439602E-3</v>
      </c>
      <c r="O1056">
        <v>1.3967451884815407E-2</v>
      </c>
      <c r="P1056">
        <v>8.7944396727803742E-3</v>
      </c>
      <c r="Q1056">
        <v>1.3571884017863838</v>
      </c>
      <c r="R1056">
        <f>Table_nydc_frldevdb01_flc_fx_carry_view[[#This Row],[atmf]]/(Table_nydc_frldevdb01_flc_fx_carry_view[[#This Row],[atmf_cost_orig]]+1)</f>
        <v>1.3263693936200163</v>
      </c>
      <c r="S1056">
        <f>Table_nydc_frldevdb01_flc_fx_carry_view[[#This Row],[num_rate]]-Table_nydc_frldevdb01_flc_fx_carry_view[[#This Row],[asset_rate]]</f>
        <v>-5.173012212035033E-3</v>
      </c>
      <c r="T10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0.87245501358020294</v>
      </c>
      <c r="U1056" s="95">
        <f>Table_nydc_frldevdb01_flc_fx_carry_view[[#This Row],[atmf_cost_final]]/Table_nydc_frldevdb01_flc_fx_carry_view[[#This Row],[atmf_cost_orig]]</f>
        <v>0.36021559599648117</v>
      </c>
    </row>
    <row r="1057" spans="1:21" x14ac:dyDescent="0.25">
      <c r="A1057" t="s">
        <v>108</v>
      </c>
      <c r="B1057" t="s">
        <v>23</v>
      </c>
      <c r="C1057" t="s">
        <v>67</v>
      </c>
      <c r="D1057" t="s">
        <v>8</v>
      </c>
      <c r="E1057">
        <v>1.3601091347059</v>
      </c>
      <c r="F1057">
        <v>1.3490724974332999</v>
      </c>
      <c r="G1057">
        <v>5.5146723010114002E-2</v>
      </c>
      <c r="H1057">
        <v>5.4164470936670997E-2</v>
      </c>
      <c r="I1057">
        <v>5.3158404832130503E-2</v>
      </c>
      <c r="J1057">
        <v>5.2138007074469701E-2</v>
      </c>
      <c r="K1057">
        <v>3.44281424282935E-2</v>
      </c>
      <c r="L1057">
        <v>2.62986287525632E-2</v>
      </c>
      <c r="M1057">
        <v>2.96347810853833E-2</v>
      </c>
      <c r="N1057">
        <v>2.1660659318341699E-2</v>
      </c>
      <c r="O1057">
        <v>1.5371879024778212E-2</v>
      </c>
      <c r="P1057">
        <v>1.1159089973277525E-2</v>
      </c>
      <c r="Q1057">
        <v>1.3555702353972527</v>
      </c>
      <c r="R1057">
        <f>Table_nydc_frldevdb01_flc_fx_carry_view[[#This Row],[atmf]]/(Table_nydc_frldevdb01_flc_fx_carry_view[[#This Row],[atmf_cost_orig]]+1)</f>
        <v>1.3102437118637187</v>
      </c>
      <c r="S1057">
        <f>Table_nydc_frldevdb01_flc_fx_carry_view[[#This Row],[num_rate]]-Table_nydc_frldevdb01_flc_fx_carry_view[[#This Row],[asset_rate]]</f>
        <v>-4.2127890515006872E-3</v>
      </c>
      <c r="T10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0.96758184965159433</v>
      </c>
      <c r="U1057" s="95">
        <f>Table_nydc_frldevdb01_flc_fx_carry_view[[#This Row],[atmf_cost_final]]/Table_nydc_frldevdb01_flc_fx_carry_view[[#This Row],[atmf_cost_orig]]</f>
        <v>0.73092017302011858</v>
      </c>
    </row>
    <row r="1058" spans="1:21" x14ac:dyDescent="0.25">
      <c r="A1058" t="s">
        <v>108</v>
      </c>
      <c r="B1058" t="s">
        <v>25</v>
      </c>
      <c r="C1058" t="s">
        <v>8</v>
      </c>
      <c r="D1058" t="s">
        <v>8</v>
      </c>
      <c r="E1058">
        <v>311.306742519463</v>
      </c>
      <c r="F1058">
        <v>311.77569891790398</v>
      </c>
      <c r="G1058">
        <v>5.6214883532095E-2</v>
      </c>
      <c r="H1058">
        <v>5.6494281109152E-2</v>
      </c>
      <c r="I1058">
        <v>4.3421103717803902E-2</v>
      </c>
      <c r="J1058">
        <v>4.7106774590297197E-2</v>
      </c>
      <c r="K1058">
        <v>1.8787295817178203E-2</v>
      </c>
      <c r="L1058">
        <v>9.0679963103555705E-4</v>
      </c>
      <c r="M1058">
        <v>1.9646556056655603E-2</v>
      </c>
      <c r="N1058">
        <v>1.91577059798812E-3</v>
      </c>
      <c r="O1058">
        <v>-8.0882239820774526E-3</v>
      </c>
      <c r="P1058">
        <v>-6.0163268241003459E-3</v>
      </c>
      <c r="Q1058">
        <v>311.50803245134068</v>
      </c>
      <c r="R1058">
        <f>Table_nydc_frldevdb01_flc_fx_carry_view[[#This Row],[atmf]]/(Table_nydc_frldevdb01_flc_fx_carry_view[[#This Row],[atmf_cost_orig]]+1)</f>
        <v>305.76840285093891</v>
      </c>
      <c r="S1058">
        <f>Table_nydc_frldevdb01_flc_fx_carry_view[[#This Row],[num_rate]]-Table_nydc_frldevdb01_flc_fx_carry_view[[#This Row],[asset_rate]]</f>
        <v>2.0718971579771067E-3</v>
      </c>
      <c r="T10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1.1742321133888567</v>
      </c>
      <c r="U1058" s="95">
        <f>Table_nydc_frldevdb01_flc_fx_carry_view[[#This Row],[atmf_cost_final]]/Table_nydc_frldevdb01_flc_fx_carry_view[[#This Row],[atmf_cost_orig]]</f>
        <v>9.751177725314969E-2</v>
      </c>
    </row>
    <row r="1059" spans="1:21" x14ac:dyDescent="0.25">
      <c r="A1059" t="s">
        <v>108</v>
      </c>
      <c r="B1059" t="s">
        <v>25</v>
      </c>
      <c r="C1059" t="s">
        <v>6</v>
      </c>
      <c r="D1059" t="s">
        <v>8</v>
      </c>
      <c r="E1059">
        <v>311.306742519463</v>
      </c>
      <c r="F1059">
        <v>311.94450000000001</v>
      </c>
      <c r="G1059">
        <v>5.8688765053344097E-2</v>
      </c>
      <c r="H1059">
        <v>5.9027726939822202E-2</v>
      </c>
      <c r="I1059">
        <v>4.9952866259103397E-2</v>
      </c>
      <c r="J1059">
        <v>5.0556936700347999E-2</v>
      </c>
      <c r="K1059">
        <v>2.2567320351394301E-2</v>
      </c>
      <c r="L1059">
        <v>9.8373382191721311E-3</v>
      </c>
      <c r="M1059">
        <v>2.3744301676813E-2</v>
      </c>
      <c r="N1059">
        <v>1.10160699750202E-2</v>
      </c>
      <c r="O1059">
        <v>-8.2813719097305505E-3</v>
      </c>
      <c r="P1059">
        <v>-6.1806273804738687E-3</v>
      </c>
      <c r="Q1059">
        <v>311.57777877296877</v>
      </c>
      <c r="R1059">
        <f>Table_nydc_frldevdb01_flc_fx_carry_view[[#This Row],[atmf]]/(Table_nydc_frldevdb01_flc_fx_carry_view[[#This Row],[atmf_cost_orig]]+1)</f>
        <v>304.70938835904565</v>
      </c>
      <c r="S1059">
        <f>Table_nydc_frldevdb01_flc_fx_carry_view[[#This Row],[num_rate]]-Table_nydc_frldevdb01_flc_fx_carry_view[[#This Row],[asset_rate]]</f>
        <v>2.1007445292566818E-3</v>
      </c>
      <c r="T10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1.0014872202230962</v>
      </c>
      <c r="U1059" s="95">
        <f>Table_nydc_frldevdb01_flc_fx_carry_view[[#This Row],[atmf_cost_final]]/Table_nydc_frldevdb01_flc_fx_carry_view[[#This Row],[atmf_cost_orig]]</f>
        <v>0.46394583950968377</v>
      </c>
    </row>
    <row r="1060" spans="1:21" x14ac:dyDescent="0.25">
      <c r="A1060" t="s">
        <v>108</v>
      </c>
      <c r="B1060" t="s">
        <v>25</v>
      </c>
      <c r="C1060" t="s">
        <v>67</v>
      </c>
      <c r="D1060" t="s">
        <v>8</v>
      </c>
      <c r="E1060">
        <v>311.306742519463</v>
      </c>
      <c r="F1060">
        <v>312.08724574401799</v>
      </c>
      <c r="G1060">
        <v>6.2279030451539902E-2</v>
      </c>
      <c r="H1060">
        <v>6.2608957238361601E-2</v>
      </c>
      <c r="I1060">
        <v>5.9939295713810001E-2</v>
      </c>
      <c r="J1060">
        <v>6.0319175582774998E-2</v>
      </c>
      <c r="K1060">
        <v>3.43767592589167E-2</v>
      </c>
      <c r="L1060">
        <v>2.5920024480617098E-2</v>
      </c>
      <c r="M1060">
        <v>3.5865939962023793E-2</v>
      </c>
      <c r="N1060">
        <v>2.7375125404258897E-2</v>
      </c>
      <c r="O1060">
        <v>-7.6892392225241246E-3</v>
      </c>
      <c r="P1060">
        <v>-6.4149974678432975E-3</v>
      </c>
      <c r="Q1060">
        <v>311.62318251397738</v>
      </c>
      <c r="R1060">
        <f>Table_nydc_frldevdb01_flc_fx_carry_view[[#This Row],[atmf]]/(Table_nydc_frldevdb01_flc_fx_carry_view[[#This Row],[atmf_cost_orig]]+1)</f>
        <v>301.28150149956616</v>
      </c>
      <c r="S1060">
        <f>Table_nydc_frldevdb01_flc_fx_carry_view[[#This Row],[num_rate]]-Table_nydc_frldevdb01_flc_fx_carry_view[[#This Row],[asset_rate]]</f>
        <v>1.2742417546808271E-3</v>
      </c>
      <c r="T10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0.97711508120257795</v>
      </c>
      <c r="U1060" s="95">
        <f>Table_nydc_frldevdb01_flc_fx_carry_view[[#This Row],[atmf_cost_final]]/Table_nydc_frldevdb01_flc_fx_carry_view[[#This Row],[atmf_cost_orig]]</f>
        <v>0.76326245550080973</v>
      </c>
    </row>
    <row r="1061" spans="1:21" x14ac:dyDescent="0.25">
      <c r="A1061" t="s">
        <v>108</v>
      </c>
      <c r="B1061" t="s">
        <v>9</v>
      </c>
      <c r="C1061" t="s">
        <v>8</v>
      </c>
      <c r="D1061" t="s">
        <v>8</v>
      </c>
      <c r="E1061">
        <v>67.848961684956194</v>
      </c>
      <c r="F1061">
        <v>71.930612835816603</v>
      </c>
      <c r="G1061">
        <v>0.121821608097282</v>
      </c>
      <c r="H1061">
        <v>0.13052149664321699</v>
      </c>
      <c r="I1061">
        <v>0.11175297558238401</v>
      </c>
      <c r="J1061">
        <v>0.13025378472222199</v>
      </c>
      <c r="K1061">
        <v>1.8738139750782298E-2</v>
      </c>
      <c r="L1061">
        <v>2.3338290758852199E-3</v>
      </c>
      <c r="M1061">
        <v>4.53707518385984E-2</v>
      </c>
      <c r="N1061">
        <v>6.01644033286323E-2</v>
      </c>
      <c r="O1061">
        <v>-8.0882239820774526E-3</v>
      </c>
      <c r="P1061">
        <v>7.2295424811422232E-2</v>
      </c>
      <c r="Q1061">
        <v>70.064609275887477</v>
      </c>
      <c r="R1061">
        <f>Table_nydc_frldevdb01_flc_fx_carry_view[[#This Row],[atmf]]/(Table_nydc_frldevdb01_flc_fx_carry_view[[#This Row],[atmf_cost_orig]]+1)</f>
        <v>68.80870993310748</v>
      </c>
      <c r="S1061">
        <f>Table_nydc_frldevdb01_flc_fx_carry_view[[#This Row],[num_rate]]-Table_nydc_frldevdb01_flc_fx_carry_view[[#This Row],[asset_rate]]</f>
        <v>8.0383648793499685E-2</v>
      </c>
      <c r="T10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2.1714195386491375</v>
      </c>
      <c r="U1061" s="95">
        <f>Table_nydc_frldevdb01_flc_fx_carry_view[[#This Row],[atmf_cost_final]]/Table_nydc_frldevdb01_flc_fx_carry_view[[#This Row],[atmf_cost_orig]]</f>
        <v>1.3260614138081894</v>
      </c>
    </row>
    <row r="1062" spans="1:21" x14ac:dyDescent="0.25">
      <c r="A1062" t="s">
        <v>108</v>
      </c>
      <c r="B1062" t="s">
        <v>9</v>
      </c>
      <c r="C1062" t="s">
        <v>6</v>
      </c>
      <c r="D1062" t="s">
        <v>8</v>
      </c>
      <c r="E1062">
        <v>67.848961684956194</v>
      </c>
      <c r="F1062">
        <v>73.296700552541495</v>
      </c>
      <c r="G1062">
        <v>0.124967903677937</v>
      </c>
      <c r="H1062">
        <v>0.134166421620556</v>
      </c>
      <c r="I1062">
        <v>0.113520161244342</v>
      </c>
      <c r="J1062">
        <v>0.14115426759066699</v>
      </c>
      <c r="K1062">
        <v>1.9838239420610401E-2</v>
      </c>
      <c r="L1062">
        <v>1.4151605937974101E-2</v>
      </c>
      <c r="M1062">
        <v>5.3936727185986098E-2</v>
      </c>
      <c r="N1062">
        <v>6.74340694720309E-2</v>
      </c>
      <c r="O1062">
        <v>-8.2813719097305505E-3</v>
      </c>
      <c r="P1062">
        <v>7.1711708450057809E-2</v>
      </c>
      <c r="Q1062">
        <v>70.879806343137815</v>
      </c>
      <c r="R1062">
        <f>Table_nydc_frldevdb01_flc_fx_carry_view[[#This Row],[atmf]]/(Table_nydc_frldevdb01_flc_fx_carry_view[[#This Row],[atmf_cost_orig]]+1)</f>
        <v>69.545636528147071</v>
      </c>
      <c r="S1062">
        <f>Table_nydc_frldevdb01_flc_fx_carry_view[[#This Row],[num_rate]]-Table_nydc_frldevdb01_flc_fx_carry_view[[#This Row],[asset_rate]]</f>
        <v>7.999308035978836E-2</v>
      </c>
      <c r="T10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1.5626048844359868</v>
      </c>
      <c r="U1062" s="95">
        <f>Table_nydc_frldevdb01_flc_fx_carry_view[[#This Row],[atmf_cost_final]]/Table_nydc_frldevdb01_flc_fx_carry_view[[#This Row],[atmf_cost_orig]]</f>
        <v>1.2502439986672327</v>
      </c>
    </row>
    <row r="1063" spans="1:21" x14ac:dyDescent="0.25">
      <c r="A1063" t="s">
        <v>108</v>
      </c>
      <c r="B1063" t="s">
        <v>9</v>
      </c>
      <c r="C1063" t="s">
        <v>67</v>
      </c>
      <c r="D1063" t="s">
        <v>8</v>
      </c>
      <c r="E1063">
        <v>67.848961684956194</v>
      </c>
      <c r="F1063">
        <v>78.755314757424998</v>
      </c>
      <c r="G1063">
        <v>0.137479132182215</v>
      </c>
      <c r="H1063">
        <v>0.14552562247925499</v>
      </c>
      <c r="I1063">
        <v>0.12914003869851701</v>
      </c>
      <c r="J1063">
        <v>0.147252268594664</v>
      </c>
      <c r="K1063">
        <v>2.32926318521046E-2</v>
      </c>
      <c r="L1063">
        <v>2.1378156289069299E-2</v>
      </c>
      <c r="M1063">
        <v>8.3245574148437099E-2</v>
      </c>
      <c r="N1063">
        <v>9.9735028029924691E-2</v>
      </c>
      <c r="O1063">
        <v>-7.6892392225241246E-3</v>
      </c>
      <c r="P1063">
        <v>7.1775014525480185E-2</v>
      </c>
      <c r="Q1063">
        <v>74.300765264923683</v>
      </c>
      <c r="R1063">
        <f>Table_nydc_frldevdb01_flc_fx_carry_view[[#This Row],[atmf]]/(Table_nydc_frldevdb01_flc_fx_carry_view[[#This Row],[atmf_cost_orig]]+1)</f>
        <v>72.703103190000348</v>
      </c>
      <c r="S1063">
        <f>Table_nydc_frldevdb01_flc_fx_carry_view[[#This Row],[num_rate]]-Table_nydc_frldevdb01_flc_fx_carry_view[[#This Row],[asset_rate]]</f>
        <v>7.946425374800431E-2</v>
      </c>
      <c r="T10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1.3069729147496525</v>
      </c>
      <c r="U1063" s="95">
        <f>Table_nydc_frldevdb01_flc_fx_carry_view[[#This Row],[atmf_cost_final]]/Table_nydc_frldevdb01_flc_fx_carry_view[[#This Row],[atmf_cost_orig]]</f>
        <v>1.1980820488076023</v>
      </c>
    </row>
    <row r="1064" spans="1:21" x14ac:dyDescent="0.25">
      <c r="A1064" t="s">
        <v>108</v>
      </c>
      <c r="B1064" t="s">
        <v>10</v>
      </c>
      <c r="C1064" t="s">
        <v>8</v>
      </c>
      <c r="D1064" t="s">
        <v>8</v>
      </c>
      <c r="E1064">
        <v>13478.428456424899</v>
      </c>
      <c r="F1064">
        <v>13893.8677230253</v>
      </c>
      <c r="G1064">
        <v>7.2942400071088501E-2</v>
      </c>
      <c r="H1064">
        <v>7.9712277429237394E-2</v>
      </c>
      <c r="I1064">
        <v>6.2193283952493801E-2</v>
      </c>
      <c r="J1064">
        <v>8.5588518518040196E-2</v>
      </c>
      <c r="K1064">
        <v>1.25616249479177E-2</v>
      </c>
      <c r="L1064">
        <v>1.2984432467897599E-3</v>
      </c>
      <c r="M1064">
        <v>2.7266849341825002E-2</v>
      </c>
      <c r="N1064">
        <v>3.0816571960098602E-2</v>
      </c>
      <c r="O1064">
        <v>1.3477290743069855E-2</v>
      </c>
      <c r="P1064">
        <v>5.4470030031531821E-2</v>
      </c>
      <c r="Q1064">
        <v>13692.516199790176</v>
      </c>
      <c r="R1064">
        <f>Table_nydc_frldevdb01_flc_fx_carry_view[[#This Row],[atmf]]/(Table_nydc_frldevdb01_flc_fx_carry_view[[#This Row],[atmf_cost_orig]]+1)</f>
        <v>13525.081367053916</v>
      </c>
      <c r="S1064">
        <f>Table_nydc_frldevdb01_flc_fx_carry_view[[#This Row],[num_rate]]-Table_nydc_frldevdb01_flc_fx_carry_view[[#This Row],[asset_rate]]</f>
        <v>4.0992739288461963E-2</v>
      </c>
      <c r="T10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2.0073225625539486</v>
      </c>
      <c r="U1064" s="95">
        <f>Table_nydc_frldevdb01_flc_fx_carry_view[[#This Row],[atmf_cost_final]]/Table_nydc_frldevdb01_flc_fx_carry_view[[#This Row],[atmf_cost_orig]]</f>
        <v>1.130184553916489</v>
      </c>
    </row>
    <row r="1065" spans="1:21" x14ac:dyDescent="0.25">
      <c r="A1065" t="s">
        <v>108</v>
      </c>
      <c r="B1065" t="s">
        <v>10</v>
      </c>
      <c r="C1065" t="s">
        <v>6</v>
      </c>
      <c r="D1065" t="s">
        <v>8</v>
      </c>
      <c r="E1065">
        <v>13478.428456424899</v>
      </c>
      <c r="F1065">
        <v>14058.25</v>
      </c>
      <c r="G1065">
        <v>7.6658492857640106E-2</v>
      </c>
      <c r="H1065">
        <v>8.4669952757479697E-2</v>
      </c>
      <c r="I1065">
        <v>6.5797881554461493E-2</v>
      </c>
      <c r="J1065">
        <v>8.6530214194395896E-2</v>
      </c>
      <c r="K1065">
        <v>1.3536646040464501E-2</v>
      </c>
      <c r="L1065">
        <v>9.05141996929619E-3</v>
      </c>
      <c r="M1065">
        <v>3.3296056013407301E-2</v>
      </c>
      <c r="N1065">
        <v>3.91306291807118E-2</v>
      </c>
      <c r="O1065">
        <v>1.3967451884815407E-2</v>
      </c>
      <c r="P1065">
        <v>5.7083593470470095E-2</v>
      </c>
      <c r="Q1065">
        <v>13785.849743100685</v>
      </c>
      <c r="R1065">
        <f>Table_nydc_frldevdb01_flc_fx_carry_view[[#This Row],[atmf]]/(Table_nydc_frldevdb01_flc_fx_carry_view[[#This Row],[atmf_cost_orig]]+1)</f>
        <v>13605.248871498248</v>
      </c>
      <c r="S1065">
        <f>Table_nydc_frldevdb01_flc_fx_carry_view[[#This Row],[num_rate]]-Table_nydc_frldevdb01_flc_fx_carry_view[[#This Row],[asset_rate]]</f>
        <v>4.3116141585654688E-2</v>
      </c>
      <c r="T10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1.5222726413695573</v>
      </c>
      <c r="U1065" s="95">
        <f>Table_nydc_frldevdb01_flc_fx_carry_view[[#This Row],[atmf_cost_final]]/Table_nydc_frldevdb01_flc_fx_carry_view[[#This Row],[atmf_cost_orig]]</f>
        <v>1.1752331616980429</v>
      </c>
    </row>
    <row r="1066" spans="1:21" x14ac:dyDescent="0.25">
      <c r="A1066" t="s">
        <v>108</v>
      </c>
      <c r="B1066" t="s">
        <v>10</v>
      </c>
      <c r="C1066" t="s">
        <v>67</v>
      </c>
      <c r="D1066" t="s">
        <v>8</v>
      </c>
      <c r="E1066">
        <v>13478.428456424899</v>
      </c>
      <c r="F1066">
        <v>14711.265756009399</v>
      </c>
      <c r="G1066">
        <v>8.4376558149748898E-2</v>
      </c>
      <c r="H1066">
        <v>9.3181131821985994E-2</v>
      </c>
      <c r="I1066">
        <v>7.9197813951037394E-2</v>
      </c>
      <c r="J1066">
        <v>9.5500549137434707E-2</v>
      </c>
      <c r="K1066">
        <v>1.4936165610643299E-2</v>
      </c>
      <c r="L1066">
        <v>1.4173109650178399E-2</v>
      </c>
      <c r="M1066">
        <v>5.0957395084217302E-2</v>
      </c>
      <c r="N1066">
        <v>6.1641362087000995E-2</v>
      </c>
      <c r="O1066">
        <v>1.5371879024778212E-2</v>
      </c>
      <c r="P1066">
        <v>6.232401983797109E-2</v>
      </c>
      <c r="Q1066">
        <v>14199.772492581575</v>
      </c>
      <c r="R1066">
        <f>Table_nydc_frldevdb01_flc_fx_carry_view[[#This Row],[atmf]]/(Table_nydc_frldevdb01_flc_fx_carry_view[[#This Row],[atmf_cost_orig]]+1)</f>
        <v>13997.965878369912</v>
      </c>
      <c r="S1066">
        <f>Table_nydc_frldevdb01_flc_fx_carry_view[[#This Row],[num_rate]]-Table_nydc_frldevdb01_flc_fx_carry_view[[#This Row],[asset_rate]]</f>
        <v>4.6952140813192877E-2</v>
      </c>
      <c r="T10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1.3177854595897787</v>
      </c>
      <c r="U1066" s="95">
        <f>Table_nydc_frldevdb01_flc_fx_carry_view[[#This Row],[atmf_cost_final]]/Table_nydc_frldevdb01_flc_fx_carry_view[[#This Row],[atmf_cost_orig]]</f>
        <v>1.2096647009747319</v>
      </c>
    </row>
    <row r="1067" spans="1:21" x14ac:dyDescent="0.25">
      <c r="A1067" t="s">
        <v>108</v>
      </c>
      <c r="B1067" t="s">
        <v>18</v>
      </c>
      <c r="C1067" t="s">
        <v>8</v>
      </c>
      <c r="D1067" t="s">
        <v>8</v>
      </c>
      <c r="E1067">
        <v>2955.0282849505902</v>
      </c>
      <c r="F1067">
        <v>3035.3580138193201</v>
      </c>
      <c r="G1067">
        <v>0.124220544124935</v>
      </c>
      <c r="H1067">
        <v>0.12576047094685</v>
      </c>
      <c r="I1067">
        <v>0.115367195064512</v>
      </c>
      <c r="J1067">
        <v>0.129242621232633</v>
      </c>
      <c r="K1067">
        <v>3.0113344413206102E-2</v>
      </c>
      <c r="L1067">
        <v>2.4085815116991196E-3</v>
      </c>
      <c r="M1067">
        <v>4.3005638888406202E-2</v>
      </c>
      <c r="N1067">
        <v>2.71788836345245E-2</v>
      </c>
      <c r="O1067">
        <v>1.3477290743069855E-2</v>
      </c>
      <c r="P1067">
        <v>5.0578029560822246E-2</v>
      </c>
      <c r="Q1067">
        <v>2996.7233736258208</v>
      </c>
      <c r="R1067">
        <f>Table_nydc_frldevdb01_flc_fx_carry_view[[#This Row],[atmf]]/(Table_nydc_frldevdb01_flc_fx_carry_view[[#This Row],[atmf_cost_orig]]+1)</f>
        <v>2910.2028796836457</v>
      </c>
      <c r="S1067">
        <f>Table_nydc_frldevdb01_flc_fx_carry_view[[#This Row],[num_rate]]-Table_nydc_frldevdb01_flc_fx_carry_view[[#This Row],[asset_rate]]</f>
        <v>3.7100738817752388E-2</v>
      </c>
      <c r="T10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1.921326120069168</v>
      </c>
      <c r="U1067" s="95">
        <f>Table_nydc_frldevdb01_flc_fx_carry_view[[#This Row],[atmf_cost_final]]/Table_nydc_frldevdb01_flc_fx_carry_view[[#This Row],[atmf_cost_orig]]</f>
        <v>0.63198418479609186</v>
      </c>
    </row>
    <row r="1068" spans="1:21" x14ac:dyDescent="0.25">
      <c r="A1068" t="s">
        <v>108</v>
      </c>
      <c r="B1068" t="s">
        <v>18</v>
      </c>
      <c r="C1068" t="s">
        <v>6</v>
      </c>
      <c r="D1068" t="s">
        <v>8</v>
      </c>
      <c r="E1068">
        <v>2955.0282849505902</v>
      </c>
      <c r="F1068">
        <v>3060.9</v>
      </c>
      <c r="G1068">
        <v>0.12613680514495201</v>
      </c>
      <c r="H1068">
        <v>0.12778543210243101</v>
      </c>
      <c r="I1068">
        <v>0.118285797661832</v>
      </c>
      <c r="J1068">
        <v>0.12329324493202</v>
      </c>
      <c r="K1068">
        <v>3.3557227248476998E-2</v>
      </c>
      <c r="L1068">
        <v>1.9024509784971097E-2</v>
      </c>
      <c r="M1068">
        <v>5.0231844885450405E-2</v>
      </c>
      <c r="N1068">
        <v>3.9925793347942599E-2</v>
      </c>
      <c r="O1068">
        <v>1.3967451884815407E-2</v>
      </c>
      <c r="P1068">
        <v>5.0604799286789737E-2</v>
      </c>
      <c r="Q1068">
        <v>3010.6977659325839</v>
      </c>
      <c r="R1068">
        <f>Table_nydc_frldevdb01_flc_fx_carry_view[[#This Row],[atmf]]/(Table_nydc_frldevdb01_flc_fx_carry_view[[#This Row],[atmf_cost_orig]]+1)</f>
        <v>2914.4993221319191</v>
      </c>
      <c r="S1068">
        <f>Table_nydc_frldevdb01_flc_fx_carry_view[[#This Row],[num_rate]]-Table_nydc_frldevdb01_flc_fx_carry_view[[#This Row],[asset_rate]]</f>
        <v>3.6637347401974329E-2</v>
      </c>
      <c r="T10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1.2534790313048085</v>
      </c>
      <c r="U1068" s="95">
        <f>Table_nydc_frldevdb01_flc_fx_carry_view[[#This Row],[atmf_cost_final]]/Table_nydc_frldevdb01_flc_fx_carry_view[[#This Row],[atmf_cost_orig]]</f>
        <v>0.79483032006867538</v>
      </c>
    </row>
    <row r="1069" spans="1:21" x14ac:dyDescent="0.25">
      <c r="A1069" t="s">
        <v>108</v>
      </c>
      <c r="B1069" t="s">
        <v>18</v>
      </c>
      <c r="C1069" t="s">
        <v>67</v>
      </c>
      <c r="D1069" t="s">
        <v>8</v>
      </c>
      <c r="E1069">
        <v>2955.0282849505902</v>
      </c>
      <c r="F1069">
        <v>3161.61933159711</v>
      </c>
      <c r="G1069">
        <v>0.13347411682862401</v>
      </c>
      <c r="H1069">
        <v>0.13561275494477401</v>
      </c>
      <c r="I1069">
        <v>0.12869263898838601</v>
      </c>
      <c r="J1069">
        <v>0.13189225301778601</v>
      </c>
      <c r="K1069">
        <v>4.3320537207344995E-2</v>
      </c>
      <c r="L1069">
        <v>3.6757430942505595E-2</v>
      </c>
      <c r="M1069">
        <v>7.4101797968914002E-2</v>
      </c>
      <c r="N1069">
        <v>7.1207304175987002E-2</v>
      </c>
      <c r="O1069">
        <v>1.5371879024778212E-2</v>
      </c>
      <c r="P1069">
        <v>5.1615117846807723E-2</v>
      </c>
      <c r="Q1069">
        <v>3067.2068381037702</v>
      </c>
      <c r="R1069">
        <f>Table_nydc_frldevdb01_flc_fx_carry_view[[#This Row],[atmf]]/(Table_nydc_frldevdb01_flc_fx_carry_view[[#This Row],[atmf_cost_orig]]+1)</f>
        <v>2943.5006417227983</v>
      </c>
      <c r="S1069">
        <f>Table_nydc_frldevdb01_flc_fx_carry_view[[#This Row],[num_rate]]-Table_nydc_frldevdb01_flc_fx_carry_view[[#This Row],[asset_rate]]</f>
        <v>3.6243238822029511E-2</v>
      </c>
      <c r="T10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1.119183307673113</v>
      </c>
      <c r="U1069" s="95">
        <f>Table_nydc_frldevdb01_flc_fx_carry_view[[#This Row],[atmf_cost_final]]/Table_nydc_frldevdb01_flc_fx_carry_view[[#This Row],[atmf_cost_orig]]</f>
        <v>0.96093895327423429</v>
      </c>
    </row>
    <row r="1070" spans="1:21" x14ac:dyDescent="0.25">
      <c r="A1070" t="s">
        <v>108</v>
      </c>
      <c r="B1070" t="s">
        <v>12</v>
      </c>
      <c r="C1070" t="s">
        <v>8</v>
      </c>
      <c r="D1070" t="s">
        <v>8</v>
      </c>
      <c r="E1070">
        <v>16.000367803421</v>
      </c>
      <c r="F1070">
        <v>16.956180976921502</v>
      </c>
      <c r="G1070">
        <v>0.14988918068229701</v>
      </c>
      <c r="H1070">
        <v>0.15755311947898501</v>
      </c>
      <c r="I1070">
        <v>0.118059811246914</v>
      </c>
      <c r="J1070">
        <v>0.146404513888888</v>
      </c>
      <c r="K1070">
        <v>2.7227837138128801E-2</v>
      </c>
      <c r="L1070">
        <v>2.4655394915217899E-3</v>
      </c>
      <c r="M1070">
        <v>5.4753919325044399E-2</v>
      </c>
      <c r="N1070">
        <v>5.97434065051341E-2</v>
      </c>
      <c r="O1070">
        <v>-8.0882239820774526E-3</v>
      </c>
      <c r="P1070">
        <v>7.1613899850295995E-2</v>
      </c>
      <c r="Q1070">
        <v>16.501947026817202</v>
      </c>
      <c r="R1070">
        <f>Table_nydc_frldevdb01_flc_fx_carry_view[[#This Row],[atmf]]/(Table_nydc_frldevdb01_flc_fx_carry_view[[#This Row],[atmf_cost_orig]]+1)</f>
        <v>16.075959203614111</v>
      </c>
      <c r="S1070">
        <f>Table_nydc_frldevdb01_flc_fx_carry_view[[#This Row],[num_rate]]-Table_nydc_frldevdb01_flc_fx_carry_view[[#This Row],[asset_rate]]</f>
        <v>7.9702123832373448E-2</v>
      </c>
      <c r="T10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2.0808579522747737</v>
      </c>
      <c r="U1070" s="95">
        <f>Table_nydc_frldevdb01_flc_fx_carry_view[[#This Row],[atmf_cost_final]]/Table_nydc_frldevdb01_flc_fx_carry_view[[#This Row],[atmf_cost_orig]]</f>
        <v>1.0911256626300998</v>
      </c>
    </row>
    <row r="1071" spans="1:21" x14ac:dyDescent="0.25">
      <c r="A1071" t="s">
        <v>108</v>
      </c>
      <c r="B1071" t="s">
        <v>12</v>
      </c>
      <c r="C1071" t="s">
        <v>6</v>
      </c>
      <c r="D1071" t="s">
        <v>8</v>
      </c>
      <c r="E1071">
        <v>16.000367803421</v>
      </c>
      <c r="F1071">
        <v>17.289749294488399</v>
      </c>
      <c r="G1071">
        <v>0.14998837462768899</v>
      </c>
      <c r="H1071">
        <v>0.15880699009069299</v>
      </c>
      <c r="I1071">
        <v>0.15071383158235299</v>
      </c>
      <c r="J1071">
        <v>0.172501836713636</v>
      </c>
      <c r="K1071">
        <v>2.7996746755880701E-2</v>
      </c>
      <c r="L1071">
        <v>2.1168814070846299E-2</v>
      </c>
      <c r="M1071">
        <v>6.3823384328223293E-2</v>
      </c>
      <c r="N1071">
        <v>7.3087134206185594E-2</v>
      </c>
      <c r="O1071">
        <v>-8.2813719097305505E-3</v>
      </c>
      <c r="P1071">
        <v>7.1891498540077148E-2</v>
      </c>
      <c r="Q1071">
        <v>16.69174036208436</v>
      </c>
      <c r="R1071">
        <f>Table_nydc_frldevdb01_flc_fx_carry_view[[#This Row],[atmf]]/(Table_nydc_frldevdb01_flc_fx_carry_view[[#This Row],[atmf_cost_orig]]+1)</f>
        <v>16.252462156024542</v>
      </c>
      <c r="S1071">
        <f>Table_nydc_frldevdb01_flc_fx_carry_view[[#This Row],[num_rate]]-Table_nydc_frldevdb01_flc_fx_carry_view[[#This Row],[asset_rate]]</f>
        <v>8.0172870449807698E-2</v>
      </c>
      <c r="T10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1.4491541393049721</v>
      </c>
      <c r="U1071" s="95">
        <f>Table_nydc_frldevdb01_flc_fx_carry_view[[#This Row],[atmf_cost_final]]/Table_nydc_frldevdb01_flc_fx_carry_view[[#This Row],[atmf_cost_orig]]</f>
        <v>1.1451466413990488</v>
      </c>
    </row>
    <row r="1072" spans="1:21" x14ac:dyDescent="0.25">
      <c r="A1072" t="s">
        <v>108</v>
      </c>
      <c r="B1072" t="s">
        <v>12</v>
      </c>
      <c r="C1072" t="s">
        <v>67</v>
      </c>
      <c r="D1072" t="s">
        <v>8</v>
      </c>
      <c r="E1072">
        <v>16.000367803421</v>
      </c>
      <c r="F1072">
        <v>18.6436986675164</v>
      </c>
      <c r="G1072">
        <v>0.15337503189938601</v>
      </c>
      <c r="H1072">
        <v>0.164777166357091</v>
      </c>
      <c r="I1072">
        <v>0.151485319253608</v>
      </c>
      <c r="J1072">
        <v>0.16923520297366901</v>
      </c>
      <c r="K1072">
        <v>2.88234983817303E-2</v>
      </c>
      <c r="L1072">
        <v>2.8910726918639402E-2</v>
      </c>
      <c r="M1072">
        <v>9.4211271729987806E-2</v>
      </c>
      <c r="N1072">
        <v>0.11126830359999801</v>
      </c>
      <c r="O1072">
        <v>-7.6892392225241246E-3</v>
      </c>
      <c r="P1072">
        <v>7.3904226829296427E-2</v>
      </c>
      <c r="Q1072">
        <v>17.499448683293725</v>
      </c>
      <c r="R1072">
        <f>Table_nydc_frldevdb01_flc_fx_carry_view[[#This Row],[atmf]]/(Table_nydc_frldevdb01_flc_fx_carry_view[[#This Row],[atmf_cost_orig]]+1)</f>
        <v>17.038481643531266</v>
      </c>
      <c r="S1072">
        <f>Table_nydc_frldevdb01_flc_fx_carry_view[[#This Row],[num_rate]]-Table_nydc_frldevdb01_flc_fx_carry_view[[#This Row],[asset_rate]]</f>
        <v>8.1593466051820551E-2</v>
      </c>
      <c r="T10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1.2595256339854144</v>
      </c>
      <c r="U1072" s="95">
        <f>Table_nydc_frldevdb01_flc_fx_carry_view[[#This Row],[atmf_cost_final]]/Table_nydc_frldevdb01_flc_fx_carry_view[[#This Row],[atmf_cost_orig]]</f>
        <v>1.1810508610784509</v>
      </c>
    </row>
    <row r="1073" spans="1:21" x14ac:dyDescent="0.25">
      <c r="A1073" t="s">
        <v>108</v>
      </c>
      <c r="B1073" t="s">
        <v>100</v>
      </c>
      <c r="C1073" t="s">
        <v>8</v>
      </c>
      <c r="D1073" t="s">
        <v>8</v>
      </c>
      <c r="E1073">
        <v>15869.994418276799</v>
      </c>
      <c r="F1073">
        <v>16624.899596161002</v>
      </c>
      <c r="G1073">
        <v>7.9066649409597303E-2</v>
      </c>
      <c r="H1073">
        <v>8.6239703899093995E-2</v>
      </c>
      <c r="I1073">
        <v>8.3992924317993004E-2</v>
      </c>
      <c r="J1073">
        <v>9.8859583333333306E-2</v>
      </c>
      <c r="K1073">
        <v>9.9767086627030495E-3</v>
      </c>
      <c r="L1073">
        <v>1.75409423790895E-3</v>
      </c>
      <c r="M1073">
        <v>2.9986897538701901E-2</v>
      </c>
      <c r="N1073">
        <v>4.7573222033625601E-2</v>
      </c>
      <c r="O1073">
        <v>-8.0882239820774526E-3</v>
      </c>
      <c r="P1073">
        <v>5.4470030031531821E-2</v>
      </c>
      <c r="Q1073">
        <v>16298.758362875595</v>
      </c>
      <c r="R1073">
        <f>Table_nydc_frldevdb01_flc_fx_carry_view[[#This Row],[atmf]]/(Table_nydc_frldevdb01_flc_fx_carry_view[[#This Row],[atmf_cost_orig]]+1)</f>
        <v>16140.884545122401</v>
      </c>
      <c r="S1073">
        <f>Table_nydc_frldevdb01_flc_fx_carry_view[[#This Row],[num_rate]]-Table_nydc_frldevdb01_flc_fx_carry_view[[#This Row],[asset_rate]]</f>
        <v>6.2558254013609274E-2</v>
      </c>
      <c r="T10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2.2897898705331183</v>
      </c>
      <c r="U1073" s="95">
        <f>Table_nydc_frldevdb01_flc_fx_carry_view[[#This Row],[atmf_cost_final]]/Table_nydc_frldevdb01_flc_fx_carry_view[[#This Row],[atmf_cost_orig]]</f>
        <v>1.5864669551835535</v>
      </c>
    </row>
    <row r="1074" spans="1:21" x14ac:dyDescent="0.25">
      <c r="A1074" t="s">
        <v>108</v>
      </c>
      <c r="B1074" t="s">
        <v>100</v>
      </c>
      <c r="C1074" t="s">
        <v>6</v>
      </c>
      <c r="D1074" t="s">
        <v>8</v>
      </c>
      <c r="E1074">
        <v>15869.994418276799</v>
      </c>
      <c r="F1074">
        <v>16924.3143630493</v>
      </c>
      <c r="G1074">
        <v>8.2469809543989206E-2</v>
      </c>
      <c r="H1074">
        <v>9.0175146084116503E-2</v>
      </c>
      <c r="I1074">
        <v>7.5444791810952802E-2</v>
      </c>
      <c r="J1074">
        <v>9.7744828479762999E-2</v>
      </c>
      <c r="K1074">
        <v>1.00229497469828E-2</v>
      </c>
      <c r="L1074">
        <v>8.9582524389675497E-3</v>
      </c>
      <c r="M1074">
        <v>3.6266539455158495E-2</v>
      </c>
      <c r="N1074">
        <v>5.5405475627519699E-2</v>
      </c>
      <c r="O1074">
        <v>-8.2813719097305505E-3</v>
      </c>
      <c r="P1074">
        <v>5.7083593470470095E-2</v>
      </c>
      <c r="Q1074">
        <v>16491.517737871498</v>
      </c>
      <c r="R1074">
        <f>Table_nydc_frldevdb01_flc_fx_carry_view[[#This Row],[atmf]]/(Table_nydc_frldevdb01_flc_fx_carry_view[[#This Row],[atmf_cost_orig]]+1)</f>
        <v>16332.008917269159</v>
      </c>
      <c r="S1074">
        <f>Table_nydc_frldevdb01_flc_fx_carry_view[[#This Row],[num_rate]]-Table_nydc_frldevdb01_flc_fx_carry_view[[#This Row],[asset_rate]]</f>
        <v>6.5364965380200646E-2</v>
      </c>
      <c r="T10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1.7698502264757778</v>
      </c>
      <c r="U1074" s="95">
        <f>Table_nydc_frldevdb01_flc_fx_carry_view[[#This Row],[atmf_cost_final]]/Table_nydc_frldevdb01_flc_fx_carry_view[[#This Row],[atmf_cost_orig]]</f>
        <v>1.5277298705608624</v>
      </c>
    </row>
    <row r="1075" spans="1:21" x14ac:dyDescent="0.25">
      <c r="A1075" t="s">
        <v>108</v>
      </c>
      <c r="B1075" t="s">
        <v>100</v>
      </c>
      <c r="C1075" t="s">
        <v>67</v>
      </c>
      <c r="D1075" t="s">
        <v>8</v>
      </c>
      <c r="E1075">
        <v>15869.994418276799</v>
      </c>
      <c r="F1075">
        <v>18132.215433722999</v>
      </c>
      <c r="G1075">
        <v>9.3295086363130997E-2</v>
      </c>
      <c r="H1075">
        <v>9.7815159049078601E-2</v>
      </c>
      <c r="I1075">
        <v>8.57895927381392E-2</v>
      </c>
      <c r="J1075">
        <v>0.10261910860644401</v>
      </c>
      <c r="K1075">
        <v>1.0233591751113099E-2</v>
      </c>
      <c r="L1075">
        <v>1.0239056200018999E-2</v>
      </c>
      <c r="M1075">
        <v>5.6007681983789505E-2</v>
      </c>
      <c r="N1075">
        <v>7.9011333973156406E-2</v>
      </c>
      <c r="O1075">
        <v>-7.6892392225241246E-3</v>
      </c>
      <c r="P1075">
        <v>6.232401983797109E-2</v>
      </c>
      <c r="Q1075">
        <v>17338.558684016283</v>
      </c>
      <c r="R1075">
        <f>Table_nydc_frldevdb01_flc_fx_carry_view[[#This Row],[atmf]]/(Table_nydc_frldevdb01_flc_fx_carry_view[[#This Row],[atmf_cost_orig]]+1)</f>
        <v>17170.53364579723</v>
      </c>
      <c r="S1075">
        <f>Table_nydc_frldevdb01_flc_fx_carry_view[[#This Row],[num_rate]]-Table_nydc_frldevdb01_flc_fx_carry_view[[#This Row],[asset_rate]]</f>
        <v>7.0013259060495214E-2</v>
      </c>
      <c r="T10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1.5024280640763767</v>
      </c>
      <c r="U1075" s="95">
        <f>Table_nydc_frldevdb01_flc_fx_carry_view[[#This Row],[atmf_cost_final]]/Table_nydc_frldevdb01_flc_fx_carry_view[[#This Row],[atmf_cost_orig]]</f>
        <v>1.4107231575130164</v>
      </c>
    </row>
    <row r="1076" spans="1:21" x14ac:dyDescent="0.25">
      <c r="A1076" t="s">
        <v>108</v>
      </c>
      <c r="B1076" t="s">
        <v>101</v>
      </c>
      <c r="C1076" t="s">
        <v>8</v>
      </c>
      <c r="D1076" t="s">
        <v>8</v>
      </c>
      <c r="E1076">
        <v>21.968089043507</v>
      </c>
      <c r="F1076">
        <v>21.933802336357701</v>
      </c>
      <c r="G1076">
        <v>8.3133171440236603E-2</v>
      </c>
      <c r="H1076">
        <v>8.3009158479719902E-2</v>
      </c>
      <c r="I1076">
        <v>6.07500643687209E-2</v>
      </c>
      <c r="J1076">
        <v>6.0636785387672899E-2</v>
      </c>
      <c r="K1076">
        <v>2.9443502096745001E-2</v>
      </c>
      <c r="L1076">
        <v>1.2683123869070701E-3</v>
      </c>
      <c r="M1076">
        <v>2.8598194289994199E-2</v>
      </c>
      <c r="N1076">
        <v>6.3490013746409998E-4</v>
      </c>
      <c r="O1076">
        <v>1.3500516024973045E-2</v>
      </c>
      <c r="P1076">
        <v>1.1394476368531137E-2</v>
      </c>
      <c r="Q1076">
        <v>21.952358836658924</v>
      </c>
      <c r="R1076">
        <f>Table_nydc_frldevdb01_flc_fx_carry_view[[#This Row],[atmf]]/(Table_nydc_frldevdb01_flc_fx_carry_view[[#This Row],[atmf_cost_orig]]+1)</f>
        <v>21.323975151927858</v>
      </c>
      <c r="S1076">
        <f>Table_nydc_frldevdb01_flc_fx_carry_view[[#This Row],[num_rate]]-Table_nydc_frldevdb01_flc_fx_carry_view[[#This Row],[asset_rate]]</f>
        <v>-2.1060396564419083E-3</v>
      </c>
      <c r="T10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0.74932733896979298</v>
      </c>
      <c r="U1076" s="95">
        <f>Table_nydc_frldevdb01_flc_fx_carry_view[[#This Row],[atmf_cost_final]]/Table_nydc_frldevdb01_flc_fx_carry_view[[#This Row],[atmf_cost_orig]]</f>
        <v>2.2200707185426594E-2</v>
      </c>
    </row>
    <row r="1077" spans="1:21" x14ac:dyDescent="0.25">
      <c r="A1077" t="s">
        <v>108</v>
      </c>
      <c r="B1077" t="s">
        <v>101</v>
      </c>
      <c r="C1077" t="s">
        <v>6</v>
      </c>
      <c r="D1077" t="s">
        <v>8</v>
      </c>
      <c r="E1077">
        <v>21.968089043507</v>
      </c>
      <c r="F1077">
        <v>21.924205000000001</v>
      </c>
      <c r="G1077">
        <v>8.6823480890068097E-2</v>
      </c>
      <c r="H1077">
        <v>8.6669457010352599E-2</v>
      </c>
      <c r="I1077">
        <v>7.4067777865650705E-2</v>
      </c>
      <c r="J1077">
        <v>7.3795045208200294E-2</v>
      </c>
      <c r="K1077">
        <v>3.5172438887130203E-2</v>
      </c>
      <c r="L1077">
        <v>1.5114154397470899E-2</v>
      </c>
      <c r="M1077">
        <v>3.4081865151679797E-2</v>
      </c>
      <c r="N1077">
        <v>1.4056369069537802E-2</v>
      </c>
      <c r="O1077">
        <v>1.3967451884815407E-2</v>
      </c>
      <c r="P1077">
        <v>1.1935510271465111E-2</v>
      </c>
      <c r="Q1077">
        <v>21.948141066188747</v>
      </c>
      <c r="R1077">
        <f>Table_nydc_frldevdb01_flc_fx_carry_view[[#This Row],[atmf]]/(Table_nydc_frldevdb01_flc_fx_carry_view[[#This Row],[atmf_cost_orig]]+1)</f>
        <v>21.201614435801119</v>
      </c>
      <c r="S1077">
        <f>Table_nydc_frldevdb01_flc_fx_carry_view[[#This Row],[num_rate]]-Table_nydc_frldevdb01_flc_fx_carry_view[[#This Row],[asset_rate]]</f>
        <v>-2.0319416133502965E-3</v>
      </c>
      <c r="T10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0.96993471743222648</v>
      </c>
      <c r="U1077" s="95">
        <f>Table_nydc_frldevdb01_flc_fx_carry_view[[#This Row],[atmf_cost_final]]/Table_nydc_frldevdb01_flc_fx_carry_view[[#This Row],[atmf_cost_orig]]</f>
        <v>0.41242957235411171</v>
      </c>
    </row>
    <row r="1078" spans="1:21" x14ac:dyDescent="0.25">
      <c r="A1078" t="s">
        <v>108</v>
      </c>
      <c r="B1078" t="s">
        <v>101</v>
      </c>
      <c r="C1078" t="s">
        <v>67</v>
      </c>
      <c r="D1078" t="s">
        <v>8</v>
      </c>
      <c r="E1078">
        <v>21.968089043507</v>
      </c>
      <c r="F1078">
        <v>21.8849568988052</v>
      </c>
      <c r="G1078">
        <v>8.8275862404324598E-2</v>
      </c>
      <c r="H1078">
        <v>8.8079558440102707E-2</v>
      </c>
      <c r="I1078">
        <v>8.7441101918858094E-2</v>
      </c>
      <c r="J1078">
        <v>8.7190625710736103E-2</v>
      </c>
      <c r="K1078">
        <v>5.0234735823212896E-2</v>
      </c>
      <c r="L1078">
        <v>3.9516017853930406E-2</v>
      </c>
      <c r="M1078">
        <v>4.8171238759486999E-2</v>
      </c>
      <c r="N1078">
        <v>3.7464721037610303E-2</v>
      </c>
      <c r="O1078">
        <v>1.5371879024778212E-2</v>
      </c>
      <c r="P1078">
        <v>1.3417079973250257E-2</v>
      </c>
      <c r="Q1078">
        <v>21.930209822380576</v>
      </c>
      <c r="R1078">
        <f>Table_nydc_frldevdb01_flc_fx_carry_view[[#This Row],[atmf]]/(Table_nydc_frldevdb01_flc_fx_carry_view[[#This Row],[atmf_cost_orig]]+1)</f>
        <v>20.879180891002214</v>
      </c>
      <c r="S1078">
        <f>Table_nydc_frldevdb01_flc_fx_carry_view[[#This Row],[num_rate]]-Table_nydc_frldevdb01_flc_fx_carry_view[[#This Row],[asset_rate]]</f>
        <v>-1.9547990515279556E-3</v>
      </c>
      <c r="T10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0.99408758673794029</v>
      </c>
      <c r="U1078" s="95">
        <f>Table_nydc_frldevdb01_flc_fx_carry_view[[#This Row],[atmf_cost_final]]/Table_nydc_frldevdb01_flc_fx_carry_view[[#This Row],[atmf_cost_orig]]</f>
        <v>0.77774045265198588</v>
      </c>
    </row>
    <row r="1079" spans="1:21" x14ac:dyDescent="0.25">
      <c r="A1079" t="s">
        <v>108</v>
      </c>
      <c r="B1079" t="s">
        <v>102</v>
      </c>
      <c r="C1079" t="s">
        <v>8</v>
      </c>
      <c r="D1079" t="s">
        <v>8</v>
      </c>
      <c r="E1079">
        <v>76.652744983851306</v>
      </c>
      <c r="F1079">
        <v>80.288673977876201</v>
      </c>
      <c r="G1079">
        <v>7.8855964170246498E-2</v>
      </c>
      <c r="H1079">
        <v>8.4691122238027994E-2</v>
      </c>
      <c r="I1079">
        <v>9.0591224106942106E-2</v>
      </c>
      <c r="J1079">
        <v>0.104555532407407</v>
      </c>
      <c r="K1079">
        <v>9.9518520516767694E-3</v>
      </c>
      <c r="L1079">
        <v>1.8918917826116499E-3</v>
      </c>
      <c r="M1079">
        <v>2.9448675181782499E-2</v>
      </c>
      <c r="N1079">
        <v>4.7438900804727797E-2</v>
      </c>
      <c r="O1079">
        <v>-8.0882239820774526E-3</v>
      </c>
      <c r="P1079">
        <v>5.7160221765217858E-2</v>
      </c>
      <c r="Q1079">
        <v>78.753236063424154</v>
      </c>
      <c r="R1079">
        <f>Table_nydc_frldevdb01_flc_fx_carry_view[[#This Row],[atmf]]/(Table_nydc_frldevdb01_flc_fx_carry_view[[#This Row],[atmf_cost_orig]]+1)</f>
        <v>77.99191539461512</v>
      </c>
      <c r="S1079">
        <f>Table_nydc_frldevdb01_flc_fx_carry_view[[#This Row],[num_rate]]-Table_nydc_frldevdb01_flc_fx_carry_view[[#This Row],[asset_rate]]</f>
        <v>6.5248445747295311E-2</v>
      </c>
      <c r="T10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2.3361246454446936</v>
      </c>
      <c r="U1079" s="95">
        <f>Table_nydc_frldevdb01_flc_fx_carry_view[[#This Row],[atmf_cost_final]]/Table_nydc_frldevdb01_flc_fx_carry_view[[#This Row],[atmf_cost_orig]]</f>
        <v>1.6109010171729012</v>
      </c>
    </row>
    <row r="1080" spans="1:21" x14ac:dyDescent="0.25">
      <c r="A1080" t="s">
        <v>108</v>
      </c>
      <c r="B1080" t="s">
        <v>102</v>
      </c>
      <c r="C1080" t="s">
        <v>6</v>
      </c>
      <c r="D1080" t="s">
        <v>8</v>
      </c>
      <c r="E1080">
        <v>76.652744983851306</v>
      </c>
      <c r="F1080">
        <v>81.4900033243688</v>
      </c>
      <c r="G1080">
        <v>8.2122072131634194E-2</v>
      </c>
      <c r="H1080">
        <v>8.8150123382771894E-2</v>
      </c>
      <c r="I1080">
        <v>7.2761758138182503E-2</v>
      </c>
      <c r="J1080">
        <v>9.3122895281581297E-2</v>
      </c>
      <c r="K1080">
        <v>1.06184618090761E-2</v>
      </c>
      <c r="L1080">
        <v>7.77614001400542E-3</v>
      </c>
      <c r="M1080">
        <v>3.5452651376780699E-2</v>
      </c>
      <c r="N1080">
        <v>5.0254262551519102E-2</v>
      </c>
      <c r="O1080">
        <v>-8.2813719097305505E-3</v>
      </c>
      <c r="P1080">
        <v>5.6010916430749846E-2</v>
      </c>
      <c r="Q1080">
        <v>79.515305162431105</v>
      </c>
      <c r="R1080">
        <f>Table_nydc_frldevdb01_flc_fx_carry_view[[#This Row],[atmf]]/(Table_nydc_frldevdb01_flc_fx_carry_view[[#This Row],[atmf_cost_orig]]+1)</f>
        <v>78.69988378127799</v>
      </c>
      <c r="S1080">
        <f>Table_nydc_frldevdb01_flc_fx_carry_view[[#This Row],[num_rate]]-Table_nydc_frldevdb01_flc_fx_carry_view[[#This Row],[asset_rate]]</f>
        <v>6.4292288340480397E-2</v>
      </c>
      <c r="T10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1.7104694486488892</v>
      </c>
      <c r="U1080" s="95">
        <f>Table_nydc_frldevdb01_flc_fx_carry_view[[#This Row],[atmf_cost_final]]/Table_nydc_frldevdb01_flc_fx_carry_view[[#This Row],[atmf_cost_orig]]</f>
        <v>1.4175036450005132</v>
      </c>
    </row>
    <row r="1081" spans="1:21" x14ac:dyDescent="0.25">
      <c r="A1081" t="s">
        <v>108</v>
      </c>
      <c r="B1081" t="s">
        <v>102</v>
      </c>
      <c r="C1081" t="s">
        <v>67</v>
      </c>
      <c r="D1081" t="s">
        <v>8</v>
      </c>
      <c r="E1081">
        <v>76.652744983851306</v>
      </c>
      <c r="F1081">
        <v>86.927050138154797</v>
      </c>
      <c r="G1081">
        <v>9.5498692288114501E-2</v>
      </c>
      <c r="H1081">
        <v>9.7607379828985499E-2</v>
      </c>
      <c r="I1081">
        <v>8.6387429393575299E-2</v>
      </c>
      <c r="J1081">
        <v>9.7960140067197402E-2</v>
      </c>
      <c r="K1081">
        <v>1.21932281732306E-2</v>
      </c>
      <c r="L1081">
        <v>1.1292247046103101E-2</v>
      </c>
      <c r="M1081">
        <v>5.5889701589500802E-2</v>
      </c>
      <c r="N1081">
        <v>7.4696734290169695E-2</v>
      </c>
      <c r="O1081">
        <v>-7.6892392225241246E-3</v>
      </c>
      <c r="P1081">
        <v>5.9155744071506922E-2</v>
      </c>
      <c r="Q1081">
        <v>83.287672567889018</v>
      </c>
      <c r="R1081">
        <f>Table_nydc_frldevdb01_flc_fx_carry_view[[#This Row],[atmf]]/(Table_nydc_frldevdb01_flc_fx_carry_view[[#This Row],[atmf_cost_orig]]+1)</f>
        <v>82.325881204540352</v>
      </c>
      <c r="S1081">
        <f>Table_nydc_frldevdb01_flc_fx_carry_view[[#This Row],[num_rate]]-Table_nydc_frldevdb01_flc_fx_carry_view[[#This Row],[asset_rate]]</f>
        <v>6.6844983294031046E-2</v>
      </c>
      <c r="T10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1.4510206954243177</v>
      </c>
      <c r="U1081" s="95">
        <f>Table_nydc_frldevdb01_flc_fx_carry_view[[#This Row],[atmf_cost_final]]/Table_nydc_frldevdb01_flc_fx_carry_view[[#This Row],[atmf_cost_orig]]</f>
        <v>1.336502650144797</v>
      </c>
    </row>
    <row r="1082" spans="1:21" x14ac:dyDescent="0.25">
      <c r="A1082" t="s">
        <v>108</v>
      </c>
      <c r="B1082" t="s">
        <v>103</v>
      </c>
      <c r="C1082" t="s">
        <v>8</v>
      </c>
      <c r="D1082" t="s">
        <v>8</v>
      </c>
      <c r="E1082">
        <v>6.1701010041390996</v>
      </c>
      <c r="F1082">
        <v>5.8347847454321196</v>
      </c>
      <c r="G1082">
        <v>0.127773278067213</v>
      </c>
      <c r="H1082">
        <v>0.139798882625917</v>
      </c>
      <c r="I1082">
        <v>0.140114300344719</v>
      </c>
      <c r="J1082">
        <v>0.183562499719263</v>
      </c>
      <c r="K1082">
        <v>7.5729753772214595E-2</v>
      </c>
      <c r="L1082">
        <v>2.9219042888124699E-3</v>
      </c>
      <c r="M1082">
        <v>4.5827678815326497E-2</v>
      </c>
      <c r="N1082">
        <v>4.5923153064385397E-12</v>
      </c>
      <c r="O1082">
        <v>7.0607057287289623E-2</v>
      </c>
      <c r="P1082">
        <v>-6.3851279997119426E-3</v>
      </c>
      <c r="Q1082">
        <v>6.0146348062468205</v>
      </c>
      <c r="R1082">
        <f>Table_nydc_frldevdb01_flc_fx_carry_view[[#This Row],[atmf]]/(Table_nydc_frldevdb01_flc_fx_carry_view[[#This Row],[atmf_cost_orig]]+1)</f>
        <v>5.5791072120423708</v>
      </c>
      <c r="S1082">
        <f>Table_nydc_frldevdb01_flc_fx_carry_view[[#This Row],[num_rate]]-Table_nydc_frldevdb01_flc_fx_carry_view[[#This Row],[asset_rate]]</f>
        <v>-7.6992185287001566E-2</v>
      </c>
      <c r="T10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9.7715770174239325E-2</v>
      </c>
      <c r="U1082" s="95">
        <f>Table_nydc_frldevdb01_flc_fx_carry_view[[#This Row],[atmf_cost_final]]/Table_nydc_frldevdb01_flc_fx_carry_view[[#This Row],[atmf_cost_orig]]</f>
        <v>1.002083331548247E-10</v>
      </c>
    </row>
    <row r="1083" spans="1:21" x14ac:dyDescent="0.25">
      <c r="A1083" t="s">
        <v>108</v>
      </c>
      <c r="B1083" t="s">
        <v>103</v>
      </c>
      <c r="C1083" t="s">
        <v>6</v>
      </c>
      <c r="D1083" t="s">
        <v>8</v>
      </c>
      <c r="E1083">
        <v>6.1701010041390996</v>
      </c>
      <c r="F1083">
        <v>5.7258407444715704</v>
      </c>
      <c r="G1083">
        <v>0.119790297943535</v>
      </c>
      <c r="H1083">
        <v>0.135411593359438</v>
      </c>
      <c r="I1083">
        <v>0.14514983632408199</v>
      </c>
      <c r="J1083">
        <v>0.16922313670355099</v>
      </c>
      <c r="K1083">
        <v>9.1203499916916897E-2</v>
      </c>
      <c r="L1083">
        <v>3.9296267136735098E-2</v>
      </c>
      <c r="M1083">
        <v>5.0368439547414795E-2</v>
      </c>
      <c r="N1083">
        <v>1.2514433245231198E-2</v>
      </c>
      <c r="O1083">
        <v>7.0724006948818419E-2</v>
      </c>
      <c r="P1083">
        <v>-6.7351045058482439E-3</v>
      </c>
      <c r="Q1083">
        <v>5.9696101347046255</v>
      </c>
      <c r="R1083">
        <f>Table_nydc_frldevdb01_flc_fx_carry_view[[#This Row],[atmf]]/(Table_nydc_frldevdb01_flc_fx_carry_view[[#This Row],[atmf_cost_orig]]+1)</f>
        <v>5.4512688394738262</v>
      </c>
      <c r="S1083">
        <f>Table_nydc_frldevdb01_flc_fx_carry_view[[#This Row],[num_rate]]-Table_nydc_frldevdb01_flc_fx_carry_view[[#This Row],[asset_rate]]</f>
        <v>-7.7459111454666663E-2</v>
      </c>
      <c r="T10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0.65585390713677172</v>
      </c>
      <c r="U1083" s="95">
        <f>Table_nydc_frldevdb01_flc_fx_carry_view[[#This Row],[atmf_cost_final]]/Table_nydc_frldevdb01_flc_fx_carry_view[[#This Row],[atmf_cost_orig]]</f>
        <v>0.24845783108787042</v>
      </c>
    </row>
    <row r="1084" spans="1:21" x14ac:dyDescent="0.25">
      <c r="A1084" t="s">
        <v>108</v>
      </c>
      <c r="B1084" t="s">
        <v>103</v>
      </c>
      <c r="C1084" t="s">
        <v>67</v>
      </c>
      <c r="D1084" t="s">
        <v>8</v>
      </c>
      <c r="E1084">
        <v>6.1701010041390996</v>
      </c>
      <c r="F1084">
        <v>5.3280152086376802</v>
      </c>
      <c r="G1084">
        <v>0.15887967032966999</v>
      </c>
      <c r="H1084">
        <v>0.15887967032966999</v>
      </c>
      <c r="I1084">
        <v>0.13528478689069801</v>
      </c>
      <c r="J1084">
        <v>0.147475718647535</v>
      </c>
      <c r="K1084">
        <v>0.17090351064696899</v>
      </c>
      <c r="L1084">
        <v>0.113244411421856</v>
      </c>
      <c r="M1084">
        <v>7.8277647716259696E-2</v>
      </c>
      <c r="N1084">
        <v>3.7769906975936296E-2</v>
      </c>
      <c r="O1084">
        <v>7.0967445661456519E-2</v>
      </c>
      <c r="P1084">
        <v>-7.2575643889795094E-3</v>
      </c>
      <c r="Q1084">
        <v>5.8719055249321173</v>
      </c>
      <c r="R1084">
        <f>Table_nydc_frldevdb01_flc_fx_carry_view[[#This Row],[atmf]]/(Table_nydc_frldevdb01_flc_fx_carry_view[[#This Row],[atmf_cost_orig]]+1)</f>
        <v>4.9412275399774455</v>
      </c>
      <c r="S1084">
        <f>Table_nydc_frldevdb01_flc_fx_carry_view[[#This Row],[num_rate]]-Table_nydc_frldevdb01_flc_fx_carry_view[[#This Row],[asset_rate]]</f>
        <v>-7.8225010050436028E-2</v>
      </c>
      <c r="T10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0.81483186291478849</v>
      </c>
      <c r="U1084" s="95">
        <f>Table_nydc_frldevdb01_flc_fx_carry_view[[#This Row],[atmf_cost_final]]/Table_nydc_frldevdb01_flc_fx_carry_view[[#This Row],[atmf_cost_orig]]</f>
        <v>0.48251203348425092</v>
      </c>
    </row>
    <row r="1085" spans="1:21" x14ac:dyDescent="0.25">
      <c r="A1085" t="s">
        <v>108</v>
      </c>
      <c r="B1085" t="s">
        <v>104</v>
      </c>
      <c r="C1085" t="s">
        <v>8</v>
      </c>
      <c r="D1085" t="s">
        <v>8</v>
      </c>
      <c r="E1085">
        <v>3.5137999999999998</v>
      </c>
      <c r="F1085">
        <v>3.47250740225161</v>
      </c>
      <c r="G1085">
        <v>6.6801358374984798E-2</v>
      </c>
      <c r="H1085">
        <v>6.6273557931588706E-2</v>
      </c>
      <c r="I1085">
        <v>0</v>
      </c>
      <c r="J1085">
        <v>0</v>
      </c>
      <c r="K1085">
        <v>2.9350480641570299E-2</v>
      </c>
      <c r="L1085">
        <v>0</v>
      </c>
      <c r="M1085">
        <v>2.2671313073891201E-2</v>
      </c>
      <c r="N1085">
        <v>0</v>
      </c>
      <c r="O1085">
        <v>1.3477290743069855E-2</v>
      </c>
      <c r="P1085">
        <v>-2.3387127888240392E-3</v>
      </c>
      <c r="Q1085">
        <v>3.495856815716393</v>
      </c>
      <c r="R1085">
        <f>Table_nydc_frldevdb01_flc_fx_carry_view[[#This Row],[atmf]]/(Table_nydc_frldevdb01_flc_fx_carry_view[[#This Row],[atmf_cost_orig]]+1)</f>
        <v>3.3955263610691606</v>
      </c>
      <c r="S1085">
        <f>Table_nydc_frldevdb01_flc_fx_carry_view[[#This Row],[num_rate]]-Table_nydc_frldevdb01_flc_fx_carry_view[[#This Row],[asset_rate]]</f>
        <v>-1.5816003531893896E-2</v>
      </c>
      <c r="T10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085" s="95">
        <f>Table_nydc_frldevdb01_flc_fx_carry_view[[#This Row],[atmf_cost_final]]/Table_nydc_frldevdb01_flc_fx_carry_view[[#This Row],[atmf_cost_orig]]</f>
        <v>0</v>
      </c>
    </row>
    <row r="1086" spans="1:21" x14ac:dyDescent="0.25">
      <c r="A1086" t="s">
        <v>108</v>
      </c>
      <c r="B1086" t="s">
        <v>104</v>
      </c>
      <c r="C1086" t="s">
        <v>6</v>
      </c>
      <c r="D1086" t="s">
        <v>8</v>
      </c>
      <c r="E1086">
        <v>3.5137999999999998</v>
      </c>
      <c r="F1086">
        <v>3.4561654810154199</v>
      </c>
      <c r="G1086">
        <v>6.7450842931194202E-2</v>
      </c>
      <c r="H1086">
        <v>6.6616374680872101E-2</v>
      </c>
      <c r="I1086">
        <v>6.5734954855486E-2</v>
      </c>
      <c r="J1086">
        <v>6.6082015780313294E-2</v>
      </c>
      <c r="K1086">
        <v>3.5769838183257699E-2</v>
      </c>
      <c r="L1086">
        <v>1.4811275116812099E-2</v>
      </c>
      <c r="M1086">
        <v>2.6199553171934502E-2</v>
      </c>
      <c r="N1086">
        <v>7.5513640526074692E-3</v>
      </c>
      <c r="O1086">
        <v>1.3967451884815407E-2</v>
      </c>
      <c r="P1086">
        <v>-2.5995183117508702E-3</v>
      </c>
      <c r="Q1086">
        <v>3.4895615798996222</v>
      </c>
      <c r="R1086">
        <f>Table_nydc_frldevdb01_flc_fx_carry_view[[#This Row],[atmf]]/(Table_nydc_frldevdb01_flc_fx_carry_view[[#This Row],[atmf_cost_orig]]+1)</f>
        <v>3.3679272908788302</v>
      </c>
      <c r="S1086">
        <f>Table_nydc_frldevdb01_flc_fx_carry_view[[#This Row],[num_rate]]-Table_nydc_frldevdb01_flc_fx_carry_view[[#This Row],[asset_rate]]</f>
        <v>-1.6566970196566277E-2</v>
      </c>
      <c r="T10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0.75858880436841525</v>
      </c>
      <c r="U1086" s="95">
        <f>Table_nydc_frldevdb01_flc_fx_carry_view[[#This Row],[atmf_cost_final]]/Table_nydc_frldevdb01_flc_fx_carry_view[[#This Row],[atmf_cost_orig]]</f>
        <v>0.28822491754159552</v>
      </c>
    </row>
    <row r="1087" spans="1:21" x14ac:dyDescent="0.25">
      <c r="A1087" t="s">
        <v>108</v>
      </c>
      <c r="B1087" t="s">
        <v>104</v>
      </c>
      <c r="C1087" t="s">
        <v>67</v>
      </c>
      <c r="D1087" t="s">
        <v>8</v>
      </c>
      <c r="E1087">
        <v>3.5137999999999998</v>
      </c>
      <c r="F1087">
        <v>3.3880870000000001</v>
      </c>
      <c r="G1087">
        <v>7.2578455215606102E-2</v>
      </c>
      <c r="H1087">
        <v>7.0544493467064595E-2</v>
      </c>
      <c r="I1087">
        <v>6.90330634233116E-2</v>
      </c>
      <c r="J1087">
        <v>6.7803158635932198E-2</v>
      </c>
      <c r="K1087">
        <v>6.0946639451693201E-2</v>
      </c>
      <c r="L1087">
        <v>4.2345108294901998E-2</v>
      </c>
      <c r="M1087">
        <v>3.8586547122504401E-2</v>
      </c>
      <c r="N1087">
        <v>2.27288871964542E-2</v>
      </c>
      <c r="O1087">
        <v>1.5371879024778212E-2</v>
      </c>
      <c r="P1087">
        <v>-2.9971866733833896E-3</v>
      </c>
      <c r="Q1087">
        <v>3.4655776359129864</v>
      </c>
      <c r="R1087">
        <f>Table_nydc_frldevdb01_flc_fx_carry_view[[#This Row],[atmf]]/(Table_nydc_frldevdb01_flc_fx_carry_view[[#This Row],[atmf_cost_orig]]+1)</f>
        <v>3.2622095957115889</v>
      </c>
      <c r="S1087">
        <f>Table_nydc_frldevdb01_flc_fx_carry_view[[#This Row],[num_rate]]-Table_nydc_frldevdb01_flc_fx_carry_view[[#This Row],[asset_rate]]</f>
        <v>-1.8369065698161602E-2</v>
      </c>
      <c r="T10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0.87728712429513722</v>
      </c>
      <c r="U1087" s="95">
        <f>Table_nydc_frldevdb01_flc_fx_carry_view[[#This Row],[atmf_cost_final]]/Table_nydc_frldevdb01_flc_fx_carry_view[[#This Row],[atmf_cost_orig]]</f>
        <v>0.58903656562725415</v>
      </c>
    </row>
    <row r="1088" spans="1:21" x14ac:dyDescent="0.25">
      <c r="A1088" t="s">
        <v>108</v>
      </c>
      <c r="B1088" t="s">
        <v>105</v>
      </c>
      <c r="C1088" t="s">
        <v>8</v>
      </c>
      <c r="D1088" t="s">
        <v>8</v>
      </c>
      <c r="E1088">
        <v>35.8682890885174</v>
      </c>
      <c r="F1088">
        <v>34.1562858542597</v>
      </c>
      <c r="G1088">
        <v>0.18344939674566699</v>
      </c>
      <c r="H1088">
        <v>0.192879555659484</v>
      </c>
      <c r="I1088">
        <v>0.234168817294684</v>
      </c>
      <c r="J1088">
        <v>0.27091610904276298</v>
      </c>
      <c r="K1088">
        <v>8.8936074237828594E-2</v>
      </c>
      <c r="L1088">
        <v>4.8850354698662408E-3</v>
      </c>
      <c r="M1088">
        <v>6.3658286190736602E-2</v>
      </c>
      <c r="N1088">
        <v>9.8945560434146895E-7</v>
      </c>
      <c r="O1088">
        <v>6.0458293590036523E-2</v>
      </c>
      <c r="P1088">
        <v>-6.3851279997119426E-3</v>
      </c>
      <c r="Q1088">
        <v>35.042071921009942</v>
      </c>
      <c r="R1088">
        <f>Table_nydc_frldevdb01_flc_fx_carry_view[[#This Row],[atmf]]/(Table_nydc_frldevdb01_flc_fx_carry_view[[#This Row],[atmf_cost_orig]]+1)</f>
        <v>32.112085523803977</v>
      </c>
      <c r="S1088">
        <f>Table_nydc_frldevdb01_flc_fx_carry_view[[#This Row],[num_rate]]-Table_nydc_frldevdb01_flc_fx_carry_view[[#This Row],[asset_rate]]</f>
        <v>-6.6843421589748458E-2</v>
      </c>
      <c r="T10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0.19321492866239021</v>
      </c>
      <c r="U1088" s="95">
        <f>Table_nydc_frldevdb01_flc_fx_carry_view[[#This Row],[atmf_cost_final]]/Table_nydc_frldevdb01_flc_fx_carry_view[[#This Row],[atmf_cost_orig]]</f>
        <v>1.5543233466524772E-5</v>
      </c>
    </row>
    <row r="1089" spans="1:21" x14ac:dyDescent="0.25">
      <c r="A1089" t="s">
        <v>108</v>
      </c>
      <c r="B1089" t="s">
        <v>105</v>
      </c>
      <c r="C1089" t="s">
        <v>6</v>
      </c>
      <c r="D1089" t="s">
        <v>8</v>
      </c>
      <c r="E1089">
        <v>35.8682890885174</v>
      </c>
      <c r="F1089">
        <v>33.569980969554202</v>
      </c>
      <c r="G1089">
        <v>0.177933584803492</v>
      </c>
      <c r="H1089">
        <v>0.19147125222568501</v>
      </c>
      <c r="I1089">
        <v>0.20157907541556599</v>
      </c>
      <c r="J1089">
        <v>0.215272773405876</v>
      </c>
      <c r="K1089">
        <v>0.105958784617204</v>
      </c>
      <c r="L1089">
        <v>4.8717104850120797E-2</v>
      </c>
      <c r="M1089">
        <v>7.1800133517845796E-2</v>
      </c>
      <c r="N1089">
        <v>2.17857106776214E-2</v>
      </c>
      <c r="O1089">
        <v>6.1361705810741629E-2</v>
      </c>
      <c r="P1089">
        <v>-6.7351045058482439E-3</v>
      </c>
      <c r="Q1089">
        <v>34.757241453541887</v>
      </c>
      <c r="R1089">
        <f>Table_nydc_frldevdb01_flc_fx_carry_view[[#This Row],[atmf]]/(Table_nydc_frldevdb01_flc_fx_carry_view[[#This Row],[atmf_cost_orig]]+1)</f>
        <v>31.321120346730442</v>
      </c>
      <c r="S1089">
        <f>Table_nydc_frldevdb01_flc_fx_carry_view[[#This Row],[num_rate]]-Table_nydc_frldevdb01_flc_fx_carry_view[[#This Row],[asset_rate]]</f>
        <v>-6.8096810316589873E-2</v>
      </c>
      <c r="T10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0.78842089209445998</v>
      </c>
      <c r="U1089" s="95">
        <f>Table_nydc_frldevdb01_flc_fx_carry_view[[#This Row],[atmf_cost_final]]/Table_nydc_frldevdb01_flc_fx_carry_view[[#This Row],[atmf_cost_orig]]</f>
        <v>0.30342159004769259</v>
      </c>
    </row>
    <row r="1090" spans="1:21" x14ac:dyDescent="0.25">
      <c r="A1090" t="s">
        <v>108</v>
      </c>
      <c r="B1090" t="s">
        <v>105</v>
      </c>
      <c r="C1090" t="s">
        <v>67</v>
      </c>
      <c r="D1090" t="s">
        <v>8</v>
      </c>
      <c r="E1090">
        <v>35.8682890885174</v>
      </c>
      <c r="F1090">
        <v>31.042615310450699</v>
      </c>
      <c r="G1090">
        <v>0.18291092997990299</v>
      </c>
      <c r="H1090">
        <v>0.20491027441057499</v>
      </c>
      <c r="I1090">
        <v>0.17951211238769599</v>
      </c>
      <c r="J1090">
        <v>0.20941263169441501</v>
      </c>
      <c r="K1090">
        <v>0.18018895867042201</v>
      </c>
      <c r="L1090">
        <v>0.12565218793646898</v>
      </c>
      <c r="M1090">
        <v>0.10107874234508299</v>
      </c>
      <c r="N1090">
        <v>6.0043900247242502E-2</v>
      </c>
      <c r="O1090">
        <v>6.9421621971629599E-2</v>
      </c>
      <c r="P1090">
        <v>-7.2575643889795094E-3</v>
      </c>
      <c r="Q1090">
        <v>33.709370937508055</v>
      </c>
      <c r="R1090">
        <f>Table_nydc_frldevdb01_flc_fx_carry_view[[#This Row],[atmf]]/(Table_nydc_frldevdb01_flc_fx_carry_view[[#This Row],[atmf_cost_orig]]+1)</f>
        <v>28.192911293824441</v>
      </c>
      <c r="S1090">
        <f>Table_nydc_frldevdb01_flc_fx_carry_view[[#This Row],[num_rate]]-Table_nydc_frldevdb01_flc_fx_carry_view[[#This Row],[asset_rate]]</f>
        <v>-7.6679186360609108E-2</v>
      </c>
      <c r="T10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0.82932762336805965</v>
      </c>
      <c r="U1090" s="95">
        <f>Table_nydc_frldevdb01_flc_fx_carry_view[[#This Row],[atmf_cost_final]]/Table_nydc_frldevdb01_flc_fx_carry_view[[#This Row],[atmf_cost_orig]]</f>
        <v>0.59403093918850447</v>
      </c>
    </row>
    <row r="1091" spans="1:21" x14ac:dyDescent="0.25">
      <c r="A1091" t="s">
        <v>108</v>
      </c>
      <c r="B1091" t="s">
        <v>106</v>
      </c>
      <c r="C1091" t="s">
        <v>8</v>
      </c>
      <c r="D1091" t="s">
        <v>8</v>
      </c>
      <c r="E1091">
        <v>7.8270724444655801</v>
      </c>
      <c r="F1091">
        <v>8.0807599091115794</v>
      </c>
      <c r="G1091">
        <v>7.4377483869699806E-2</v>
      </c>
      <c r="H1091">
        <v>7.5636638823833702E-2</v>
      </c>
      <c r="I1091">
        <v>9.9162844945983403E-2</v>
      </c>
      <c r="J1091">
        <v>0.101947460171045</v>
      </c>
      <c r="K1091">
        <v>1.2718445179038201E-2</v>
      </c>
      <c r="L1091">
        <v>5.0728017875682303E-3</v>
      </c>
      <c r="M1091">
        <v>2.63014572751081E-2</v>
      </c>
      <c r="N1091">
        <v>3.2448187354685097E-2</v>
      </c>
      <c r="O1091">
        <v>-8.0882239820774526E-3</v>
      </c>
      <c r="P1091">
        <v>3.5168319540584525E-2</v>
      </c>
      <c r="Q1091">
        <v>7.9724697559805451</v>
      </c>
      <c r="R1091">
        <f>Table_nydc_frldevdb01_flc_fx_carry_view[[#This Row],[atmf]]/(Table_nydc_frldevdb01_flc_fx_carry_view[[#This Row],[atmf_cost_orig]]+1)</f>
        <v>7.8736708905846058</v>
      </c>
      <c r="S1091">
        <f>Table_nydc_frldevdb01_flc_fx_carry_view[[#This Row],[num_rate]]-Table_nydc_frldevdb01_flc_fx_carry_view[[#This Row],[asset_rate]]</f>
        <v>4.3256543522661978E-2</v>
      </c>
      <c r="T10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2.0154134718791603</v>
      </c>
      <c r="U1091" s="95">
        <f>Table_nydc_frldevdb01_flc_fx_carry_view[[#This Row],[atmf_cost_final]]/Table_nydc_frldevdb01_flc_fx_carry_view[[#This Row],[atmf_cost_orig]]</f>
        <v>1.233703023193103</v>
      </c>
    </row>
    <row r="1092" spans="1:21" x14ac:dyDescent="0.25">
      <c r="A1092" t="s">
        <v>108</v>
      </c>
      <c r="B1092" t="s">
        <v>106</v>
      </c>
      <c r="C1092" t="s">
        <v>6</v>
      </c>
      <c r="D1092" t="s">
        <v>8</v>
      </c>
      <c r="E1092">
        <v>7.8270724444655801</v>
      </c>
      <c r="F1092">
        <v>8.1760258453786605</v>
      </c>
      <c r="G1092">
        <v>7.5981893926033994E-2</v>
      </c>
      <c r="H1092">
        <v>7.7544476012034805E-2</v>
      </c>
      <c r="I1092">
        <v>7.0763221050869005E-2</v>
      </c>
      <c r="J1092">
        <v>7.7887031458856296E-2</v>
      </c>
      <c r="K1092">
        <v>1.3356246211331999E-2</v>
      </c>
      <c r="L1092">
        <v>9.6520384757808105E-3</v>
      </c>
      <c r="M1092">
        <v>3.14035302677289E-2</v>
      </c>
      <c r="N1092">
        <v>3.8464421933224704E-2</v>
      </c>
      <c r="O1092">
        <v>-8.270360359097572E-3</v>
      </c>
      <c r="P1092">
        <v>3.5857771391196502E-2</v>
      </c>
      <c r="Q1092">
        <v>8.0310865452156452</v>
      </c>
      <c r="R1092">
        <f>Table_nydc_frldevdb01_flc_fx_carry_view[[#This Row],[atmf]]/(Table_nydc_frldevdb01_flc_fx_carry_view[[#This Row],[atmf_cost_orig]]+1)</f>
        <v>7.9270873188269482</v>
      </c>
      <c r="S1092">
        <f>Table_nydc_frldevdb01_flc_fx_carry_view[[#This Row],[num_rate]]-Table_nydc_frldevdb01_flc_fx_carry_view[[#This Row],[asset_rate]]</f>
        <v>4.4128131750294078E-2</v>
      </c>
      <c r="T10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1.5964941521065756</v>
      </c>
      <c r="U1092" s="95">
        <f>Table_nydc_frldevdb01_flc_fx_carry_view[[#This Row],[atmf_cost_final]]/Table_nydc_frldevdb01_flc_fx_carry_view[[#This Row],[atmf_cost_orig]]</f>
        <v>1.2248438823692305</v>
      </c>
    </row>
    <row r="1093" spans="1:21" x14ac:dyDescent="0.25">
      <c r="A1093" t="s">
        <v>108</v>
      </c>
      <c r="B1093" t="s">
        <v>106</v>
      </c>
      <c r="C1093" t="s">
        <v>67</v>
      </c>
      <c r="D1093" t="s">
        <v>8</v>
      </c>
      <c r="E1093">
        <v>7.8270724444655801</v>
      </c>
      <c r="F1093">
        <v>8.54550853055974</v>
      </c>
      <c r="G1093">
        <v>8.6944555672694102E-2</v>
      </c>
      <c r="H1093">
        <v>8.7878032168892103E-2</v>
      </c>
      <c r="I1093">
        <v>7.9416895026379997E-2</v>
      </c>
      <c r="J1093">
        <v>8.4020047839329898E-2</v>
      </c>
      <c r="K1093">
        <v>1.67283675168651E-2</v>
      </c>
      <c r="L1093">
        <v>1.4423543921950001E-2</v>
      </c>
      <c r="M1093">
        <v>5.0429439782740303E-2</v>
      </c>
      <c r="N1093">
        <v>5.80530426606716E-2</v>
      </c>
      <c r="O1093">
        <v>-7.6866912929716867E-3</v>
      </c>
      <c r="P1093">
        <v>3.7588722021293756E-2</v>
      </c>
      <c r="Q1093">
        <v>8.266904968791378</v>
      </c>
      <c r="R1093">
        <f>Table_nydc_frldevdb01_flc_fx_carry_view[[#This Row],[atmf]]/(Table_nydc_frldevdb01_flc_fx_carry_view[[#This Row],[atmf_cost_orig]]+1)</f>
        <v>8.1352523138795529</v>
      </c>
      <c r="S1093">
        <f>Table_nydc_frldevdb01_flc_fx_carry_view[[#This Row],[num_rate]]-Table_nydc_frldevdb01_flc_fx_carry_view[[#This Row],[asset_rate]]</f>
        <v>4.5275413314265441E-2</v>
      </c>
      <c r="T10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1.2946026878468093</v>
      </c>
      <c r="U1093" s="95">
        <f>Table_nydc_frldevdb01_flc_fx_carry_view[[#This Row],[atmf_cost_final]]/Table_nydc_frldevdb01_flc_fx_carry_view[[#This Row],[atmf_cost_orig]]</f>
        <v>1.1511736579025118</v>
      </c>
    </row>
    <row r="1094" spans="1:21" x14ac:dyDescent="0.25">
      <c r="A1094" t="s">
        <v>108</v>
      </c>
      <c r="B1094" t="s">
        <v>5</v>
      </c>
      <c r="C1094" t="s">
        <v>6</v>
      </c>
      <c r="D1094" t="s">
        <v>6</v>
      </c>
      <c r="E1094">
        <v>3.5676352187037601</v>
      </c>
      <c r="F1094">
        <v>3.9326898017543099</v>
      </c>
      <c r="G1094">
        <v>0.11814775504962299</v>
      </c>
      <c r="H1094">
        <v>0.130263502837767</v>
      </c>
      <c r="I1094">
        <v>0.112199361972786</v>
      </c>
      <c r="J1094">
        <v>0.142875393518518</v>
      </c>
      <c r="K1094">
        <v>1.27588888448409E-2</v>
      </c>
      <c r="L1094">
        <v>2.3427471047115398E-3</v>
      </c>
      <c r="M1094">
        <v>5.12133609886248E-2</v>
      </c>
      <c r="N1094">
        <v>0.10231737172264799</v>
      </c>
      <c r="O1094">
        <v>1.3967451884815407E-2</v>
      </c>
      <c r="P1094">
        <v>0.11809557538470661</v>
      </c>
      <c r="Q1094">
        <v>3.7870603933513531</v>
      </c>
      <c r="R1094">
        <f>Table_nydc_frldevdb01_flc_fx_carry_view[[#This Row],[atmf]]/(Table_nydc_frldevdb01_flc_fx_carry_view[[#This Row],[atmf_cost_orig]]+1)</f>
        <v>3.7410957163403729</v>
      </c>
      <c r="S1094">
        <f>Table_nydc_frldevdb01_flc_fx_carry_view[[#This Row],[num_rate]]-Table_nydc_frldevdb01_flc_fx_carry_view[[#This Row],[asset_rate]]</f>
        <v>0.1041281234998912</v>
      </c>
      <c r="T10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2.5998178896884738</v>
      </c>
      <c r="U1094" s="95">
        <f>Table_nydc_frldevdb01_flc_fx_carry_view[[#This Row],[atmf_cost_final]]/Table_nydc_frldevdb01_flc_fx_carry_view[[#This Row],[atmf_cost_orig]]</f>
        <v>1.997864810032173</v>
      </c>
    </row>
    <row r="1095" spans="1:21" x14ac:dyDescent="0.25">
      <c r="A1095" t="s">
        <v>108</v>
      </c>
      <c r="B1095" t="s">
        <v>5</v>
      </c>
      <c r="C1095" t="s">
        <v>67</v>
      </c>
      <c r="D1095" t="s">
        <v>6</v>
      </c>
      <c r="E1095">
        <v>3.5676352187037601</v>
      </c>
      <c r="F1095">
        <v>4.29915423117163</v>
      </c>
      <c r="G1095">
        <v>0.12944101538417299</v>
      </c>
      <c r="H1095">
        <v>0.14327214016342699</v>
      </c>
      <c r="I1095">
        <v>0.11814775504962299</v>
      </c>
      <c r="J1095">
        <v>0.151519831744959</v>
      </c>
      <c r="K1095">
        <v>1.29646022903275E-2</v>
      </c>
      <c r="L1095">
        <v>1.27588888448409E-2</v>
      </c>
      <c r="M1095">
        <v>7.827678790954129E-2</v>
      </c>
      <c r="N1095">
        <v>0.118725321207272</v>
      </c>
      <c r="O1095">
        <v>1.5371879024778212E-2</v>
      </c>
      <c r="P1095">
        <v>0.12095652808125967</v>
      </c>
      <c r="Q1095">
        <v>4.035581578063657</v>
      </c>
      <c r="R1095">
        <f>Table_nydc_frldevdb01_flc_fx_carry_view[[#This Row],[atmf]]/(Table_nydc_frldevdb01_flc_fx_carry_view[[#This Row],[atmf_cost_orig]]+1)</f>
        <v>3.9870599825360369</v>
      </c>
      <c r="S1095">
        <f>Table_nydc_frldevdb01_flc_fx_carry_view[[#This Row],[num_rate]]-Table_nydc_frldevdb01_flc_fx_carry_view[[#This Row],[asset_rate]]</f>
        <v>0.10558464905648146</v>
      </c>
      <c r="T10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1.6224603626073952</v>
      </c>
      <c r="U1095" s="95">
        <f>Table_nydc_frldevdb01_flc_fx_carry_view[[#This Row],[atmf_cost_final]]/Table_nydc_frldevdb01_flc_fx_carry_view[[#This Row],[atmf_cost_orig]]</f>
        <v>1.5167372650047175</v>
      </c>
    </row>
    <row r="1096" spans="1:21" x14ac:dyDescent="0.25">
      <c r="A1096" t="s">
        <v>108</v>
      </c>
      <c r="B1096" t="s">
        <v>4</v>
      </c>
      <c r="C1096" t="s">
        <v>6</v>
      </c>
      <c r="D1096" t="s">
        <v>6</v>
      </c>
      <c r="E1096">
        <v>4.2055433069271002</v>
      </c>
      <c r="F1096">
        <v>4.7390911945442102</v>
      </c>
      <c r="G1096">
        <v>0.122385093478881</v>
      </c>
      <c r="H1096">
        <v>0.13059966571384399</v>
      </c>
      <c r="I1096">
        <v>0.105927950268128</v>
      </c>
      <c r="J1096">
        <v>0.130067569444444</v>
      </c>
      <c r="K1096">
        <v>1.01265168550181E-2</v>
      </c>
      <c r="L1096">
        <v>2.2121806133636201E-3</v>
      </c>
      <c r="M1096">
        <v>5.25049075006025E-2</v>
      </c>
      <c r="N1096">
        <v>0.126881478705171</v>
      </c>
      <c r="O1096">
        <v>-8.2813719097305505E-3</v>
      </c>
      <c r="P1096">
        <v>0.11809557538470661</v>
      </c>
      <c r="Q1096">
        <v>4.5464211816681193</v>
      </c>
      <c r="R1096">
        <f>Table_nydc_frldevdb01_flc_fx_carry_view[[#This Row],[atmf]]/(Table_nydc_frldevdb01_flc_fx_carry_view[[#This Row],[atmf_cost_orig]]+1)</f>
        <v>4.5026784775742215</v>
      </c>
      <c r="S1096">
        <f>Table_nydc_frldevdb01_flc_fx_carry_view[[#This Row],[num_rate]]-Table_nydc_frldevdb01_flc_fx_carry_view[[#This Row],[asset_rate]]</f>
        <v>0.12637694729443716</v>
      </c>
      <c r="T10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2.9418129426960022</v>
      </c>
      <c r="U1096" s="95">
        <f>Table_nydc_frldevdb01_flc_fx_carry_view[[#This Row],[atmf_cost_final]]/Table_nydc_frldevdb01_flc_fx_carry_view[[#This Row],[atmf_cost_orig]]</f>
        <v>2.4165641793334274</v>
      </c>
    </row>
    <row r="1097" spans="1:21" x14ac:dyDescent="0.25">
      <c r="A1097" t="s">
        <v>108</v>
      </c>
      <c r="B1097" t="s">
        <v>4</v>
      </c>
      <c r="C1097" t="s">
        <v>67</v>
      </c>
      <c r="D1097" t="s">
        <v>6</v>
      </c>
      <c r="E1097">
        <v>4.2055433069271002</v>
      </c>
      <c r="F1097">
        <v>5.3001550185605497</v>
      </c>
      <c r="G1097">
        <v>0.133387519963758</v>
      </c>
      <c r="H1097">
        <v>0.14379178594335401</v>
      </c>
      <c r="I1097">
        <v>0.122385093478881</v>
      </c>
      <c r="J1097">
        <v>0.155518572185917</v>
      </c>
      <c r="K1097">
        <v>9.0420407200682406E-3</v>
      </c>
      <c r="L1097">
        <v>1.01265168550181E-2</v>
      </c>
      <c r="M1097">
        <v>8.2257194737957187E-2</v>
      </c>
      <c r="N1097">
        <v>0.14227816244200001</v>
      </c>
      <c r="O1097">
        <v>-7.6892392225241246E-3</v>
      </c>
      <c r="P1097">
        <v>0.12095652808125967</v>
      </c>
      <c r="Q1097">
        <v>4.9385763877055764</v>
      </c>
      <c r="R1097">
        <f>Table_nydc_frldevdb01_flc_fx_carry_view[[#This Row],[atmf]]/(Table_nydc_frldevdb01_flc_fx_carry_view[[#This Row],[atmf_cost_orig]]+1)</f>
        <v>4.8973155774158252</v>
      </c>
      <c r="S1097">
        <f>Table_nydc_frldevdb01_flc_fx_carry_view[[#This Row],[num_rate]]-Table_nydc_frldevdb01_flc_fx_carry_view[[#This Row],[asset_rate]]</f>
        <v>0.1286457673037838</v>
      </c>
      <c r="T10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1.8049766794821296</v>
      </c>
      <c r="U1097" s="95">
        <f>Table_nydc_frldevdb01_flc_fx_carry_view[[#This Row],[atmf_cost_final]]/Table_nydc_frldevdb01_flc_fx_carry_view[[#This Row],[atmf_cost_orig]]</f>
        <v>1.729674381617909</v>
      </c>
    </row>
    <row r="1098" spans="1:21" x14ac:dyDescent="0.25">
      <c r="A1098" t="s">
        <v>108</v>
      </c>
      <c r="B1098" t="s">
        <v>17</v>
      </c>
      <c r="C1098" t="s">
        <v>6</v>
      </c>
      <c r="D1098" t="s">
        <v>6</v>
      </c>
      <c r="E1098">
        <v>1.1774365586895901</v>
      </c>
      <c r="F1098">
        <v>1.2038706356089399</v>
      </c>
      <c r="G1098">
        <v>7.6274944873693407E-2</v>
      </c>
      <c r="H1098">
        <v>7.6039546519346995E-2</v>
      </c>
      <c r="I1098">
        <v>7.9047469878060397E-2</v>
      </c>
      <c r="J1098">
        <v>8.5119416728816996E-2</v>
      </c>
      <c r="K1098">
        <v>2.0546447092026601E-2</v>
      </c>
      <c r="L1098">
        <v>1.6508143432646301E-3</v>
      </c>
      <c r="M1098">
        <v>3.0584493133036701E-2</v>
      </c>
      <c r="N1098">
        <v>2.24529585334108E-2</v>
      </c>
      <c r="O1098">
        <v>-8.2813719097305505E-3</v>
      </c>
      <c r="P1098">
        <v>1.3967451884815407E-2</v>
      </c>
      <c r="Q1098">
        <v>1.1919062260354296</v>
      </c>
      <c r="R1098">
        <f>Table_nydc_frldevdb01_flc_fx_carry_view[[#This Row],[atmf]]/(Table_nydc_frldevdb01_flc_fx_carry_view[[#This Row],[atmf_cost_orig]]+1)</f>
        <v>1.1681435570111318</v>
      </c>
      <c r="S1098">
        <f>Table_nydc_frldevdb01_flc_fx_carry_view[[#This Row],[num_rate]]-Table_nydc_frldevdb01_flc_fx_carry_view[[#This Row],[asset_rate]]</f>
        <v>2.2248823794545958E-2</v>
      </c>
      <c r="T10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2.0723300237077722</v>
      </c>
      <c r="U1098" s="95">
        <f>Table_nydc_frldevdb01_flc_fx_carry_view[[#This Row],[atmf_cost_final]]/Table_nydc_frldevdb01_flc_fx_carry_view[[#This Row],[atmf_cost_orig]]</f>
        <v>0.73412884221244801</v>
      </c>
    </row>
    <row r="1099" spans="1:21" x14ac:dyDescent="0.25">
      <c r="A1099" t="s">
        <v>108</v>
      </c>
      <c r="B1099" t="s">
        <v>17</v>
      </c>
      <c r="C1099" t="s">
        <v>67</v>
      </c>
      <c r="D1099" t="s">
        <v>6</v>
      </c>
      <c r="E1099">
        <v>1.1774365586895901</v>
      </c>
      <c r="F1099">
        <v>1.2325394520397599</v>
      </c>
      <c r="G1099">
        <v>8.2290420804948805E-2</v>
      </c>
      <c r="H1099">
        <v>8.1021953744591105E-2</v>
      </c>
      <c r="I1099">
        <v>7.6274944873693407E-2</v>
      </c>
      <c r="J1099">
        <v>7.6604631434055701E-2</v>
      </c>
      <c r="K1099">
        <v>2.6880227434936E-2</v>
      </c>
      <c r="L1099">
        <v>2.0546447092026601E-2</v>
      </c>
      <c r="M1099">
        <v>4.6403717847741797E-2</v>
      </c>
      <c r="N1099">
        <v>4.4645293951552797E-2</v>
      </c>
      <c r="O1099">
        <v>-7.6892392225241246E-3</v>
      </c>
      <c r="P1099">
        <v>1.5371879024778212E-2</v>
      </c>
      <c r="Q1099">
        <v>1.208936786283074</v>
      </c>
      <c r="R1099">
        <f>Table_nydc_frldevdb01_flc_fx_carry_view[[#This Row],[atmf]]/(Table_nydc_frldevdb01_flc_fx_carry_view[[#This Row],[atmf_cost_orig]]+1)</f>
        <v>1.1778813769649679</v>
      </c>
      <c r="S1099">
        <f>Table_nydc_frldevdb01_flc_fx_carry_view[[#This Row],[num_rate]]-Table_nydc_frldevdb01_flc_fx_carry_view[[#This Row],[asset_rate]]</f>
        <v>2.3061118247302337E-2</v>
      </c>
      <c r="T10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1.2343513557247603</v>
      </c>
      <c r="U1099" s="95">
        <f>Table_nydc_frldevdb01_flc_fx_carry_view[[#This Row],[atmf_cost_final]]/Table_nydc_frldevdb01_flc_fx_carry_view[[#This Row],[atmf_cost_orig]]</f>
        <v>0.96210596956996686</v>
      </c>
    </row>
    <row r="1100" spans="1:21" x14ac:dyDescent="0.25">
      <c r="A1100" t="s">
        <v>108</v>
      </c>
      <c r="B1100" t="s">
        <v>21</v>
      </c>
      <c r="C1100" t="s">
        <v>6</v>
      </c>
      <c r="D1100" t="s">
        <v>6</v>
      </c>
      <c r="E1100">
        <v>1.3274731401225699</v>
      </c>
      <c r="F1100">
        <v>1.34230343451217</v>
      </c>
      <c r="G1100">
        <v>8.7997448001570097E-2</v>
      </c>
      <c r="H1100">
        <v>8.69946524433928E-2</v>
      </c>
      <c r="I1100">
        <v>9.2749233603982906E-2</v>
      </c>
      <c r="J1100">
        <v>9.8875964876108002E-2</v>
      </c>
      <c r="K1100">
        <v>2.9571817215198897E-2</v>
      </c>
      <c r="L1100">
        <v>1.93675439698317E-3</v>
      </c>
      <c r="M1100">
        <v>3.45986175151402E-2</v>
      </c>
      <c r="N1100">
        <v>1.12014137166198E-2</v>
      </c>
      <c r="O1100">
        <v>2.7035440444198588E-3</v>
      </c>
      <c r="P1100">
        <v>1.3967451884815407E-2</v>
      </c>
      <c r="Q1100">
        <v>1.335589691848587</v>
      </c>
      <c r="R1100">
        <f>Table_nydc_frldevdb01_flc_fx_carry_view[[#This Row],[atmf]]/(Table_nydc_frldevdb01_flc_fx_carry_view[[#This Row],[atmf_cost_orig]]+1)</f>
        <v>1.2974146802322852</v>
      </c>
      <c r="S1100">
        <f>Table_nydc_frldevdb01_flc_fx_carry_view[[#This Row],[num_rate]]-Table_nydc_frldevdb01_flc_fx_carry_view[[#This Row],[asset_rate]]</f>
        <v>1.1263907840395548E-2</v>
      </c>
      <c r="T11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1.8430529893429055</v>
      </c>
      <c r="U1100" s="95">
        <f>Table_nydc_frldevdb01_flc_fx_carry_view[[#This Row],[atmf_cost_final]]/Table_nydc_frldevdb01_flc_fx_carry_view[[#This Row],[atmf_cost_orig]]</f>
        <v>0.32375321677862162</v>
      </c>
    </row>
    <row r="1101" spans="1:21" x14ac:dyDescent="0.25">
      <c r="A1101" t="s">
        <v>108</v>
      </c>
      <c r="B1101" t="s">
        <v>21</v>
      </c>
      <c r="C1101" t="s">
        <v>67</v>
      </c>
      <c r="D1101" t="s">
        <v>6</v>
      </c>
      <c r="E1101">
        <v>1.3274731401225699</v>
      </c>
      <c r="F1101">
        <v>1.35605689253204</v>
      </c>
      <c r="G1101">
        <v>9.2998331169142204E-2</v>
      </c>
      <c r="H1101">
        <v>9.1500404719552494E-2</v>
      </c>
      <c r="I1101">
        <v>8.7997448001570097E-2</v>
      </c>
      <c r="J1101">
        <v>8.6221612506365605E-2</v>
      </c>
      <c r="K1101">
        <v>4.1642028895865102E-2</v>
      </c>
      <c r="L1101">
        <v>2.9571817215198897E-2</v>
      </c>
      <c r="M1101">
        <v>5.1127036590490699E-2</v>
      </c>
      <c r="N1101">
        <v>3.9816369930533196E-2</v>
      </c>
      <c r="O1101">
        <v>4.4677199261344835E-3</v>
      </c>
      <c r="P1101">
        <v>1.5371879024778212E-2</v>
      </c>
      <c r="Q1101">
        <v>1.3433155343523975</v>
      </c>
      <c r="R1101">
        <f>Table_nydc_frldevdb01_flc_fx_carry_view[[#This Row],[atmf]]/(Table_nydc_frldevdb01_flc_fx_carry_view[[#This Row],[atmf_cost_orig]]+1)</f>
        <v>1.2900980046433217</v>
      </c>
      <c r="S1101">
        <f>Table_nydc_frldevdb01_flc_fx_carry_view[[#This Row],[num_rate]]-Table_nydc_frldevdb01_flc_fx_carry_view[[#This Row],[asset_rate]]</f>
        <v>1.0904159098643729E-2</v>
      </c>
      <c r="T11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1.080078482291488</v>
      </c>
      <c r="U1101" s="95">
        <f>Table_nydc_frldevdb01_flc_fx_carry_view[[#This Row],[atmf_cost_final]]/Table_nydc_frldevdb01_flc_fx_carry_view[[#This Row],[atmf_cost_orig]]</f>
        <v>0.77877327898833837</v>
      </c>
    </row>
    <row r="1102" spans="1:21" x14ac:dyDescent="0.25">
      <c r="A1102" t="s">
        <v>108</v>
      </c>
      <c r="B1102" t="s">
        <v>20</v>
      </c>
      <c r="C1102" t="s">
        <v>6</v>
      </c>
      <c r="D1102" t="s">
        <v>6</v>
      </c>
      <c r="E1102">
        <v>3.1362282407236899</v>
      </c>
      <c r="F1102">
        <v>3.2822969999999998</v>
      </c>
      <c r="G1102">
        <v>0.12347899468592401</v>
      </c>
      <c r="H1102">
        <v>0.13141595262668801</v>
      </c>
      <c r="I1102">
        <v>0.11502246843897899</v>
      </c>
      <c r="J1102">
        <v>0.148425370114422</v>
      </c>
      <c r="K1102">
        <v>2.87058708861328E-2</v>
      </c>
      <c r="L1102">
        <v>2.4013844946896203E-3</v>
      </c>
      <c r="M1102">
        <v>5.1656960849768806E-2</v>
      </c>
      <c r="N1102">
        <v>4.6565655420594203E-2</v>
      </c>
      <c r="O1102">
        <v>1.3967451884815407E-2</v>
      </c>
      <c r="P1102">
        <v>6.1361705810741629E-2</v>
      </c>
      <c r="Q1102">
        <v>3.2086548733397207</v>
      </c>
      <c r="R1102">
        <f>Table_nydc_frldevdb01_flc_fx_carry_view[[#This Row],[atmf]]/(Table_nydc_frldevdb01_flc_fx_carry_view[[#This Row],[atmf_cost_orig]]+1)</f>
        <v>3.1210719105094977</v>
      </c>
      <c r="S1102">
        <f>Table_nydc_frldevdb01_flc_fx_carry_view[[#This Row],[num_rate]]-Table_nydc_frldevdb01_flc_fx_carry_view[[#This Row],[asset_rate]]</f>
        <v>4.7394253925926222E-2</v>
      </c>
      <c r="T11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1.9242777138636555</v>
      </c>
      <c r="U1102" s="95">
        <f>Table_nydc_frldevdb01_flc_fx_carry_view[[#This Row],[atmf_cost_final]]/Table_nydc_frldevdb01_flc_fx_carry_view[[#This Row],[atmf_cost_orig]]</f>
        <v>0.90144008967191513</v>
      </c>
    </row>
    <row r="1103" spans="1:21" x14ac:dyDescent="0.25">
      <c r="A1103" t="s">
        <v>108</v>
      </c>
      <c r="B1103" t="s">
        <v>20</v>
      </c>
      <c r="C1103" t="s">
        <v>67</v>
      </c>
      <c r="D1103" t="s">
        <v>6</v>
      </c>
      <c r="E1103">
        <v>3.1362282407236899</v>
      </c>
      <c r="F1103">
        <v>3.4645686839206</v>
      </c>
      <c r="G1103">
        <v>0.130213913531667</v>
      </c>
      <c r="H1103">
        <v>0.14249259121053701</v>
      </c>
      <c r="I1103">
        <v>0.12347899468592401</v>
      </c>
      <c r="J1103">
        <v>0.141623414043136</v>
      </c>
      <c r="K1103">
        <v>3.1461616493318502E-2</v>
      </c>
      <c r="L1103">
        <v>2.87058708861328E-2</v>
      </c>
      <c r="M1103">
        <v>7.7848694689101397E-2</v>
      </c>
      <c r="N1103">
        <v>8.8693452986143603E-2</v>
      </c>
      <c r="O1103">
        <v>1.5371879024778212E-2</v>
      </c>
      <c r="P1103">
        <v>6.9421621971629599E-2</v>
      </c>
      <c r="Q1103">
        <v>3.310981907282657</v>
      </c>
      <c r="R1103">
        <f>Table_nydc_frldevdb01_flc_fx_carry_view[[#This Row],[atmf]]/(Table_nydc_frldevdb01_flc_fx_carry_view[[#This Row],[atmf_cost_orig]]+1)</f>
        <v>3.214336762656592</v>
      </c>
      <c r="S1103">
        <f>Table_nydc_frldevdb01_flc_fx_carry_view[[#This Row],[num_rate]]-Table_nydc_frldevdb01_flc_fx_carry_view[[#This Row],[asset_rate]]</f>
        <v>5.4049742946851387E-2</v>
      </c>
      <c r="T11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1.2931959595908402</v>
      </c>
      <c r="U1103" s="95">
        <f>Table_nydc_frldevdb01_flc_fx_carry_view[[#This Row],[atmf_cost_final]]/Table_nydc_frldevdb01_flc_fx_carry_view[[#This Row],[atmf_cost_orig]]</f>
        <v>1.1393055893917312</v>
      </c>
    </row>
    <row r="1104" spans="1:21" x14ac:dyDescent="0.25">
      <c r="A1104" t="s">
        <v>108</v>
      </c>
      <c r="B1104" t="s">
        <v>7</v>
      </c>
      <c r="C1104" t="s">
        <v>6</v>
      </c>
      <c r="D1104" t="s">
        <v>6</v>
      </c>
      <c r="E1104">
        <v>65.078523007433105</v>
      </c>
      <c r="F1104">
        <v>67.683613607885306</v>
      </c>
      <c r="G1104">
        <v>6.5461540204849497E-2</v>
      </c>
      <c r="H1104">
        <v>7.0637915157692605E-2</v>
      </c>
      <c r="I1104">
        <v>6.5239737111996807E-2</v>
      </c>
      <c r="J1104">
        <v>8.9178773148148094E-2</v>
      </c>
      <c r="K1104">
        <v>1.06802208412623E-2</v>
      </c>
      <c r="L1104">
        <v>1.3620895422018699E-3</v>
      </c>
      <c r="M1104">
        <v>2.7781735109673002E-2</v>
      </c>
      <c r="N1104">
        <v>4.0023510437076699E-2</v>
      </c>
      <c r="O1104">
        <v>1.3967451884815407E-2</v>
      </c>
      <c r="P1104">
        <v>5.6010916430749846E-2</v>
      </c>
      <c r="Q1104">
        <v>66.545583364477963</v>
      </c>
      <c r="R1104">
        <f>Table_nydc_frldevdb01_flc_fx_carry_view[[#This Row],[atmf]]/(Table_nydc_frldevdb01_flc_fx_carry_view[[#This Row],[atmf_cost_orig]]+1)</f>
        <v>65.854073190610748</v>
      </c>
      <c r="S1104">
        <f>Table_nydc_frldevdb01_flc_fx_carry_view[[#This Row],[num_rate]]-Table_nydc_frldevdb01_flc_fx_carry_view[[#This Row],[asset_rate]]</f>
        <v>4.2043464545934439E-2</v>
      </c>
      <c r="T11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2.2607016132067792</v>
      </c>
      <c r="U1104" s="95">
        <f>Table_nydc_frldevdb01_flc_fx_carry_view[[#This Row],[atmf_cost_final]]/Table_nydc_frldevdb01_flc_fx_carry_view[[#This Row],[atmf_cost_orig]]</f>
        <v>1.4406411363105027</v>
      </c>
    </row>
    <row r="1105" spans="1:21" x14ac:dyDescent="0.25">
      <c r="A1105" t="s">
        <v>108</v>
      </c>
      <c r="B1105" t="s">
        <v>7</v>
      </c>
      <c r="C1105" t="s">
        <v>67</v>
      </c>
      <c r="D1105" t="s">
        <v>6</v>
      </c>
      <c r="E1105">
        <v>65.078523007433105</v>
      </c>
      <c r="F1105">
        <v>70.522488040410295</v>
      </c>
      <c r="G1105">
        <v>7.3744244842317896E-2</v>
      </c>
      <c r="H1105">
        <v>7.6477418472831002E-2</v>
      </c>
      <c r="I1105">
        <v>6.5461540204849497E-2</v>
      </c>
      <c r="J1105">
        <v>7.8863381881394606E-2</v>
      </c>
      <c r="K1105">
        <v>1.2294617938300599E-2</v>
      </c>
      <c r="L1105">
        <v>1.06802208412623E-2</v>
      </c>
      <c r="M1105">
        <v>4.1830660139645696E-2</v>
      </c>
      <c r="N1105">
        <v>5.6544940822343299E-2</v>
      </c>
      <c r="O1105">
        <v>1.5371879024778212E-2</v>
      </c>
      <c r="P1105">
        <v>5.9155744071506922E-2</v>
      </c>
      <c r="Q1105">
        <v>68.499290116759511</v>
      </c>
      <c r="R1105">
        <f>Table_nydc_frldevdb01_flc_fx_carry_view[[#This Row],[atmf]]/(Table_nydc_frldevdb01_flc_fx_carry_view[[#This Row],[atmf_cost_orig]]+1)</f>
        <v>67.690931682657094</v>
      </c>
      <c r="S1105">
        <f>Table_nydc_frldevdb01_flc_fx_carry_view[[#This Row],[num_rate]]-Table_nydc_frldevdb01_flc_fx_carry_view[[#This Row],[asset_rate]]</f>
        <v>4.3783865046728709E-2</v>
      </c>
      <c r="T11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1.5528390590866734</v>
      </c>
      <c r="U1105" s="95">
        <f>Table_nydc_frldevdb01_flc_fx_carry_view[[#This Row],[atmf_cost_final]]/Table_nydc_frldevdb01_flc_fx_carry_view[[#This Row],[atmf_cost_orig]]</f>
        <v>1.3517582709327578</v>
      </c>
    </row>
    <row r="1106" spans="1:21" x14ac:dyDescent="0.25">
      <c r="A1106" t="s">
        <v>108</v>
      </c>
      <c r="B1106" t="s">
        <v>19</v>
      </c>
      <c r="C1106" t="s">
        <v>6</v>
      </c>
      <c r="D1106" t="s">
        <v>6</v>
      </c>
      <c r="E1106">
        <v>13.5869406369495</v>
      </c>
      <c r="F1106">
        <v>14.359722376204401</v>
      </c>
      <c r="G1106">
        <v>0.16171132099239399</v>
      </c>
      <c r="H1106">
        <v>0.16834450137674101</v>
      </c>
      <c r="I1106">
        <v>0.151962427436727</v>
      </c>
      <c r="J1106">
        <v>0.178858101726798</v>
      </c>
      <c r="K1106">
        <v>3.8876153519255593E-2</v>
      </c>
      <c r="L1106">
        <v>3.1726980718577401E-3</v>
      </c>
      <c r="M1106">
        <v>6.6145168706432209E-2</v>
      </c>
      <c r="N1106">
        <v>5.6867640188835798E-2</v>
      </c>
      <c r="O1106">
        <v>1.3967451884815407E-2</v>
      </c>
      <c r="P1106">
        <v>7.1891498540077148E-2</v>
      </c>
      <c r="Q1106">
        <v>13.978541320637364</v>
      </c>
      <c r="R1106">
        <f>Table_nydc_frldevdb01_flc_fx_carry_view[[#This Row],[atmf]]/(Table_nydc_frldevdb01_flc_fx_carry_view[[#This Row],[atmf_cost_orig]]+1)</f>
        <v>13.468824694508758</v>
      </c>
      <c r="S1106">
        <f>Table_nydc_frldevdb01_flc_fx_carry_view[[#This Row],[num_rate]]-Table_nydc_frldevdb01_flc_fx_carry_view[[#This Row],[asset_rate]]</f>
        <v>5.7924046655261741E-2</v>
      </c>
      <c r="T11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1.9690825557289786</v>
      </c>
      <c r="U1106" s="95">
        <f>Table_nydc_frldevdb01_flc_fx_carry_view[[#This Row],[atmf_cost_final]]/Table_nydc_frldevdb01_flc_fx_carry_view[[#This Row],[atmf_cost_orig]]</f>
        <v>0.85973989183137078</v>
      </c>
    </row>
    <row r="1107" spans="1:21" x14ac:dyDescent="0.25">
      <c r="A1107" t="s">
        <v>108</v>
      </c>
      <c r="B1107" t="s">
        <v>19</v>
      </c>
      <c r="C1107" t="s">
        <v>67</v>
      </c>
      <c r="D1107" t="s">
        <v>6</v>
      </c>
      <c r="E1107">
        <v>13.5869406369495</v>
      </c>
      <c r="F1107">
        <v>15.1262490110662</v>
      </c>
      <c r="G1107">
        <v>0.165256060419607</v>
      </c>
      <c r="H1107">
        <v>0.17512639366900601</v>
      </c>
      <c r="I1107">
        <v>0.16171132099239399</v>
      </c>
      <c r="J1107">
        <v>0.17727260285228999</v>
      </c>
      <c r="K1107">
        <v>4.51099372404258E-2</v>
      </c>
      <c r="L1107">
        <v>3.8876153519255593E-2</v>
      </c>
      <c r="M1107">
        <v>9.5595217645059807E-2</v>
      </c>
      <c r="N1107">
        <v>0.100867042694525</v>
      </c>
      <c r="O1107">
        <v>1.5371879024778212E-2</v>
      </c>
      <c r="P1107">
        <v>7.3904226829296427E-2</v>
      </c>
      <c r="Q1107">
        <v>14.399296490132402</v>
      </c>
      <c r="R1107">
        <f>Table_nydc_frldevdb01_flc_fx_carry_view[[#This Row],[atmf]]/(Table_nydc_frldevdb01_flc_fx_carry_view[[#This Row],[atmf_cost_orig]]+1)</f>
        <v>13.806421174034964</v>
      </c>
      <c r="S1107">
        <f>Table_nydc_frldevdb01_flc_fx_carry_view[[#This Row],[num_rate]]-Table_nydc_frldevdb01_flc_fx_carry_view[[#This Row],[asset_rate]]</f>
        <v>5.8532347804518214E-2</v>
      </c>
      <c r="T11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1.2279002647587416</v>
      </c>
      <c r="U1107" s="95">
        <f>Table_nydc_frldevdb01_flc_fx_carry_view[[#This Row],[atmf_cost_final]]/Table_nydc_frldevdb01_flc_fx_carry_view[[#This Row],[atmf_cost_orig]]</f>
        <v>1.0551473722152003</v>
      </c>
    </row>
    <row r="1108" spans="1:21" x14ac:dyDescent="0.25">
      <c r="A1108" t="s">
        <v>108</v>
      </c>
      <c r="B1108" t="s">
        <v>13</v>
      </c>
      <c r="C1108" t="s">
        <v>6</v>
      </c>
      <c r="D1108" t="s">
        <v>6</v>
      </c>
      <c r="E1108">
        <v>6.6466000000000003</v>
      </c>
      <c r="F1108">
        <v>6.7902083592395499</v>
      </c>
      <c r="G1108">
        <v>5.3504095724201603E-2</v>
      </c>
      <c r="H1108">
        <v>5.4678343314098099E-2</v>
      </c>
      <c r="I1108">
        <v>6.1902116907097703E-2</v>
      </c>
      <c r="J1108">
        <v>6.1559205456520397E-2</v>
      </c>
      <c r="K1108">
        <v>1.21387820370473E-2</v>
      </c>
      <c r="L1108">
        <v>2.8897164858903302E-3</v>
      </c>
      <c r="M1108">
        <v>2.1622305389138001E-2</v>
      </c>
      <c r="N1108">
        <v>2.16045425139351E-2</v>
      </c>
      <c r="O1108">
        <v>1.3967451884815407E-2</v>
      </c>
      <c r="P1108">
        <v>3.5828236998351359E-2</v>
      </c>
      <c r="Q1108">
        <v>6.7264182150214653</v>
      </c>
      <c r="R1108">
        <f>Table_nydc_frldevdb01_flc_fx_carry_view[[#This Row],[atmf]]/(Table_nydc_frldevdb01_flc_fx_carry_view[[#This Row],[atmf_cost_orig]]+1)</f>
        <v>6.6464957973418031</v>
      </c>
      <c r="S1108">
        <f>Table_nydc_frldevdb01_flc_fx_carry_view[[#This Row],[num_rate]]-Table_nydc_frldevdb01_flc_fx_carry_view[[#This Row],[asset_rate]]</f>
        <v>2.1860785113535952E-2</v>
      </c>
      <c r="T11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1.9734043280358426</v>
      </c>
      <c r="U1108" s="95">
        <f>Table_nydc_frldevdb01_flc_fx_carry_view[[#This Row],[atmf_cost_final]]/Table_nydc_frldevdb01_flc_fx_carry_view[[#This Row],[atmf_cost_orig]]</f>
        <v>0.9991784930014066</v>
      </c>
    </row>
    <row r="1109" spans="1:21" x14ac:dyDescent="0.25">
      <c r="A1109" t="s">
        <v>108</v>
      </c>
      <c r="B1109" t="s">
        <v>13</v>
      </c>
      <c r="C1109" t="s">
        <v>67</v>
      </c>
      <c r="D1109" t="s">
        <v>6</v>
      </c>
      <c r="E1109">
        <v>6.6466000000000003</v>
      </c>
      <c r="F1109">
        <v>6.9332153832398298</v>
      </c>
      <c r="G1109">
        <v>5.88440784856177E-2</v>
      </c>
      <c r="H1109">
        <v>6.0304014253980499E-2</v>
      </c>
      <c r="I1109">
        <v>5.3504095724201603E-2</v>
      </c>
      <c r="J1109">
        <v>5.66798003379725E-2</v>
      </c>
      <c r="K1109">
        <v>1.55225636864629E-2</v>
      </c>
      <c r="L1109">
        <v>1.21387820370473E-2</v>
      </c>
      <c r="M1109">
        <v>3.3079076823776102E-2</v>
      </c>
      <c r="N1109">
        <v>3.45297989693156E-2</v>
      </c>
      <c r="O1109">
        <v>1.5371879024778212E-2</v>
      </c>
      <c r="P1109">
        <v>3.7578466281479872E-2</v>
      </c>
      <c r="Q1109">
        <v>6.8135924577431641</v>
      </c>
      <c r="R1109">
        <f>Table_nydc_frldevdb01_flc_fx_carry_view[[#This Row],[atmf]]/(Table_nydc_frldevdb01_flc_fx_carry_view[[#This Row],[atmf_cost_orig]]+1)</f>
        <v>6.7112145999086055</v>
      </c>
      <c r="S1109">
        <f>Table_nydc_frldevdb01_flc_fx_carry_view[[#This Row],[num_rate]]-Table_nydc_frldevdb01_flc_fx_carry_view[[#This Row],[asset_rate]]</f>
        <v>2.220658725670166E-2</v>
      </c>
      <c r="T11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1.2753681073880345</v>
      </c>
      <c r="U1109" s="95">
        <f>Table_nydc_frldevdb01_flc_fx_carry_view[[#This Row],[atmf_cost_final]]/Table_nydc_frldevdb01_flc_fx_carry_view[[#This Row],[atmf_cost_orig]]</f>
        <v>1.0438561859893494</v>
      </c>
    </row>
    <row r="1110" spans="1:21" x14ac:dyDescent="0.25">
      <c r="A1110" t="s">
        <v>108</v>
      </c>
      <c r="B1110" t="s">
        <v>16</v>
      </c>
      <c r="C1110" t="s">
        <v>6</v>
      </c>
      <c r="D1110" t="s">
        <v>6</v>
      </c>
      <c r="E1110">
        <v>18.2281888331955</v>
      </c>
      <c r="F1110">
        <v>19.241045276561099</v>
      </c>
      <c r="G1110">
        <v>0.12382156083622101</v>
      </c>
      <c r="H1110">
        <v>0.13226997319068401</v>
      </c>
      <c r="I1110">
        <v>9.7043368638073002E-2</v>
      </c>
      <c r="J1110">
        <v>0.117353912037037</v>
      </c>
      <c r="K1110">
        <v>2.5885869414703899E-2</v>
      </c>
      <c r="L1110">
        <v>2.0260915438178799E-3</v>
      </c>
      <c r="M1110">
        <v>5.1994397101878205E-2</v>
      </c>
      <c r="N1110">
        <v>5.5556440136211999E-2</v>
      </c>
      <c r="O1110">
        <v>1.3967451884815407E-2</v>
      </c>
      <c r="P1110">
        <v>7.0724006948818419E-2</v>
      </c>
      <c r="Q1110">
        <v>18.751471951928892</v>
      </c>
      <c r="R1110">
        <f>Table_nydc_frldevdb01_flc_fx_carry_view[[#This Row],[atmf]]/(Table_nydc_frldevdb01_flc_fx_carry_view[[#This Row],[atmf_cost_orig]]+1)</f>
        <v>18.290064404875096</v>
      </c>
      <c r="S1110">
        <f>Table_nydc_frldevdb01_flc_fx_carry_view[[#This Row],[num_rate]]-Table_nydc_frldevdb01_flc_fx_carry_view[[#This Row],[asset_rate]]</f>
        <v>5.6756555064003011E-2</v>
      </c>
      <c r="T11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2.0503013128040406</v>
      </c>
      <c r="U1110" s="95">
        <f>Table_nydc_frldevdb01_flc_fx_carry_view[[#This Row],[atmf_cost_final]]/Table_nydc_frldevdb01_flc_fx_carry_view[[#This Row],[atmf_cost_orig]]</f>
        <v>1.0685082092086633</v>
      </c>
    </row>
    <row r="1111" spans="1:21" x14ac:dyDescent="0.25">
      <c r="A1111" t="s">
        <v>108</v>
      </c>
      <c r="B1111" t="s">
        <v>16</v>
      </c>
      <c r="C1111" t="s">
        <v>67</v>
      </c>
      <c r="D1111" t="s">
        <v>6</v>
      </c>
      <c r="E1111">
        <v>18.2281888331955</v>
      </c>
      <c r="F1111">
        <v>20.1856167184405</v>
      </c>
      <c r="G1111">
        <v>0.12466507792974101</v>
      </c>
      <c r="H1111">
        <v>0.135062070694252</v>
      </c>
      <c r="I1111">
        <v>0.12382156083622101</v>
      </c>
      <c r="J1111">
        <v>0.141709355286737</v>
      </c>
      <c r="K1111">
        <v>2.83205464732076E-2</v>
      </c>
      <c r="L1111">
        <v>2.5885869414703899E-2</v>
      </c>
      <c r="M1111">
        <v>7.3801807552819398E-2</v>
      </c>
      <c r="N1111">
        <v>8.4496056521921103E-2</v>
      </c>
      <c r="O1111">
        <v>1.5371879024778212E-2</v>
      </c>
      <c r="P1111">
        <v>7.0967445661456519E-2</v>
      </c>
      <c r="Q1111">
        <v>19.307487823928959</v>
      </c>
      <c r="R1111">
        <f>Table_nydc_frldevdb01_flc_fx_carry_view[[#This Row],[atmf]]/(Table_nydc_frldevdb01_flc_fx_carry_view[[#This Row],[atmf_cost_orig]]+1)</f>
        <v>18.798270385149809</v>
      </c>
      <c r="S1111">
        <f>Table_nydc_frldevdb01_flc_fx_carry_view[[#This Row],[num_rate]]-Table_nydc_frldevdb01_flc_fx_carry_view[[#This Row],[asset_rate]]</f>
        <v>5.5595566636678306E-2</v>
      </c>
      <c r="T11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1.2886667105519376</v>
      </c>
      <c r="U1111" s="95">
        <f>Table_nydc_frldevdb01_flc_fx_carry_view[[#This Row],[atmf_cost_final]]/Table_nydc_frldevdb01_flc_fx_carry_view[[#This Row],[atmf_cost_orig]]</f>
        <v>1.1449049735190824</v>
      </c>
    </row>
    <row r="1112" spans="1:21" x14ac:dyDescent="0.25">
      <c r="A1112" t="s">
        <v>108</v>
      </c>
      <c r="B1112" t="s">
        <v>22</v>
      </c>
      <c r="C1112" t="s">
        <v>6</v>
      </c>
      <c r="D1112" t="s">
        <v>6</v>
      </c>
      <c r="E1112">
        <v>630.76142427427101</v>
      </c>
      <c r="F1112">
        <v>637.20000000000005</v>
      </c>
      <c r="G1112">
        <v>8.8043399311330303E-2</v>
      </c>
      <c r="H1112">
        <v>8.9318311107637105E-2</v>
      </c>
      <c r="I1112">
        <v>8.6845821218667602E-2</v>
      </c>
      <c r="J1112">
        <v>0.10222041894280801</v>
      </c>
      <c r="K1112">
        <v>2.9694076995395897E-2</v>
      </c>
      <c r="L1112">
        <v>1.81312700681417E-3</v>
      </c>
      <c r="M1112">
        <v>3.5122817513749197E-2</v>
      </c>
      <c r="N1112">
        <v>1.0265375708185601E-2</v>
      </c>
      <c r="O1112">
        <v>1.3967451884815407E-2</v>
      </c>
      <c r="P1112">
        <v>2.4270400682453452E-2</v>
      </c>
      <c r="Q1112">
        <v>633.75948420918292</v>
      </c>
      <c r="R1112">
        <f>Table_nydc_frldevdb01_flc_fx_carry_view[[#This Row],[atmf]]/(Table_nydc_frldevdb01_flc_fx_carry_view[[#This Row],[atmf_cost_orig]]+1)</f>
        <v>615.57912666874074</v>
      </c>
      <c r="S1112">
        <f>Table_nydc_frldevdb01_flc_fx_carry_view[[#This Row],[num_rate]]-Table_nydc_frldevdb01_flc_fx_carry_view[[#This Row],[asset_rate]]</f>
        <v>1.0302948797638045E-2</v>
      </c>
      <c r="T11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1.5569446859352292</v>
      </c>
      <c r="U1112" s="95">
        <f>Table_nydc_frldevdb01_flc_fx_carry_view[[#This Row],[atmf_cost_final]]/Table_nydc_frldevdb01_flc_fx_carry_view[[#This Row],[atmf_cost_orig]]</f>
        <v>0.29227084940344294</v>
      </c>
    </row>
    <row r="1113" spans="1:21" x14ac:dyDescent="0.25">
      <c r="A1113" t="s">
        <v>108</v>
      </c>
      <c r="B1113" t="s">
        <v>22</v>
      </c>
      <c r="C1113" t="s">
        <v>67</v>
      </c>
      <c r="D1113" t="s">
        <v>6</v>
      </c>
      <c r="E1113">
        <v>630.76142427427101</v>
      </c>
      <c r="F1113">
        <v>645.82102958732696</v>
      </c>
      <c r="G1113">
        <v>9.2368676241717101E-2</v>
      </c>
      <c r="H1113">
        <v>9.4890526900673705E-2</v>
      </c>
      <c r="I1113">
        <v>8.8043399311330303E-2</v>
      </c>
      <c r="J1113">
        <v>9.1177087598371995E-2</v>
      </c>
      <c r="K1113">
        <v>3.9426358268696594E-2</v>
      </c>
      <c r="L1113">
        <v>2.9694076995395897E-2</v>
      </c>
      <c r="M1113">
        <v>5.1890812113672503E-2</v>
      </c>
      <c r="N1113">
        <v>4.3157046791984503E-2</v>
      </c>
      <c r="O1113">
        <v>1.5371879024778212E-2</v>
      </c>
      <c r="P1113">
        <v>2.7659840646813261E-2</v>
      </c>
      <c r="Q1113">
        <v>637.87032437013568</v>
      </c>
      <c r="R1113">
        <f>Table_nydc_frldevdb01_flc_fx_carry_view[[#This Row],[atmf]]/(Table_nydc_frldevdb01_flc_fx_carry_view[[#This Row],[atmf_cost_orig]]+1)</f>
        <v>613.9620406890067</v>
      </c>
      <c r="S1113">
        <f>Table_nydc_frldevdb01_flc_fx_carry_view[[#This Row],[num_rate]]-Table_nydc_frldevdb01_flc_fx_carry_view[[#This Row],[asset_rate]]</f>
        <v>1.2287961622035048E-2</v>
      </c>
      <c r="T11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1.080109081716017</v>
      </c>
      <c r="U1113" s="95">
        <f>Table_nydc_frldevdb01_flc_fx_carry_view[[#This Row],[atmf_cost_final]]/Table_nydc_frldevdb01_flc_fx_carry_view[[#This Row],[atmf_cost_orig]]</f>
        <v>0.83168956187165211</v>
      </c>
    </row>
    <row r="1114" spans="1:21" x14ac:dyDescent="0.25">
      <c r="A1114" t="s">
        <v>108</v>
      </c>
      <c r="B1114" t="s">
        <v>15</v>
      </c>
      <c r="C1114" t="s">
        <v>6</v>
      </c>
      <c r="D1114" t="s">
        <v>6</v>
      </c>
      <c r="E1114">
        <v>57.624303563724503</v>
      </c>
      <c r="F1114">
        <v>60.8842</v>
      </c>
      <c r="G1114">
        <v>0.120545371806732</v>
      </c>
      <c r="H1114">
        <v>0.129566743997755</v>
      </c>
      <c r="I1114">
        <v>0.10398023165883701</v>
      </c>
      <c r="J1114">
        <v>0.121050439814815</v>
      </c>
      <c r="K1114">
        <v>2.4440524215918899E-2</v>
      </c>
      <c r="L1114">
        <v>2.1708505162473797E-3</v>
      </c>
      <c r="M1114">
        <v>5.09310978010757E-2</v>
      </c>
      <c r="N1114">
        <v>5.6560619095873302E-2</v>
      </c>
      <c r="O1114">
        <v>1.3967451884815407E-2</v>
      </c>
      <c r="P1114">
        <v>7.1711708450057809E-2</v>
      </c>
      <c r="Q1114">
        <v>59.312965522278219</v>
      </c>
      <c r="R1114">
        <f>Table_nydc_frldevdb01_flc_fx_carry_view[[#This Row],[atmf]]/(Table_nydc_frldevdb01_flc_fx_carry_view[[#This Row],[atmf_cost_orig]]+1)</f>
        <v>57.93357921122665</v>
      </c>
      <c r="S1114">
        <f>Table_nydc_frldevdb01_flc_fx_carry_view[[#This Row],[num_rate]]-Table_nydc_frldevdb01_flc_fx_carry_view[[#This Row],[asset_rate]]</f>
        <v>5.7744256565242402E-2</v>
      </c>
      <c r="T11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2.0531744397600207</v>
      </c>
      <c r="U1114" s="95">
        <f>Table_nydc_frldevdb01_flc_fx_carry_view[[#This Row],[atmf_cost_final]]/Table_nydc_frldevdb01_flc_fx_carry_view[[#This Row],[atmf_cost_orig]]</f>
        <v>1.1105321019543919</v>
      </c>
    </row>
    <row r="1115" spans="1:21" x14ac:dyDescent="0.25">
      <c r="A1115" t="s">
        <v>108</v>
      </c>
      <c r="B1115" t="s">
        <v>15</v>
      </c>
      <c r="C1115" t="s">
        <v>67</v>
      </c>
      <c r="D1115" t="s">
        <v>6</v>
      </c>
      <c r="E1115">
        <v>57.624303563724503</v>
      </c>
      <c r="F1115">
        <v>63.896790181516003</v>
      </c>
      <c r="G1115">
        <v>0.12911419923190401</v>
      </c>
      <c r="H1115">
        <v>0.13906354372489499</v>
      </c>
      <c r="I1115">
        <v>0.120545371806732</v>
      </c>
      <c r="J1115">
        <v>0.14039206884486999</v>
      </c>
      <c r="K1115">
        <v>2.9911736174552301E-2</v>
      </c>
      <c r="L1115">
        <v>2.4440524215918899E-2</v>
      </c>
      <c r="M1115">
        <v>7.5981390736354404E-2</v>
      </c>
      <c r="N1115">
        <v>8.4246035039171302E-2</v>
      </c>
      <c r="O1115">
        <v>1.5371879024778212E-2</v>
      </c>
      <c r="P1115">
        <v>7.1775014525480185E-2</v>
      </c>
      <c r="Q1115">
        <v>61.082729914655957</v>
      </c>
      <c r="R1115">
        <f>Table_nydc_frldevdb01_flc_fx_carry_view[[#This Row],[atmf]]/(Table_nydc_frldevdb01_flc_fx_carry_view[[#This Row],[atmf_cost_orig]]+1)</f>
        <v>59.384661046775022</v>
      </c>
      <c r="S1115">
        <f>Table_nydc_frldevdb01_flc_fx_carry_view[[#This Row],[num_rate]]-Table_nydc_frldevdb01_flc_fx_carry_view[[#This Row],[asset_rate]]</f>
        <v>5.6403135500701973E-2</v>
      </c>
      <c r="T11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1.2981540971405319</v>
      </c>
      <c r="U1115" s="95">
        <f>Table_nydc_frldevdb01_flc_fx_carry_view[[#This Row],[atmf_cost_final]]/Table_nydc_frldevdb01_flc_fx_carry_view[[#This Row],[atmf_cost_orig]]</f>
        <v>1.1087719535365461</v>
      </c>
    </row>
    <row r="1116" spans="1:21" x14ac:dyDescent="0.25">
      <c r="A1116" t="s">
        <v>108</v>
      </c>
      <c r="B1116" t="s">
        <v>11</v>
      </c>
      <c r="C1116" t="s">
        <v>6</v>
      </c>
      <c r="D1116" t="s">
        <v>6</v>
      </c>
      <c r="E1116">
        <v>21.466614901778701</v>
      </c>
      <c r="F1116">
        <v>23.166985543999399</v>
      </c>
      <c r="G1116">
        <v>0.12446048258161101</v>
      </c>
      <c r="H1116">
        <v>0.13626437548803899</v>
      </c>
      <c r="I1116">
        <v>0.102939917403151</v>
      </c>
      <c r="J1116">
        <v>0.12060814814814801</v>
      </c>
      <c r="K1116">
        <v>1.99475819942448E-2</v>
      </c>
      <c r="L1116">
        <v>2.1497792156649899E-3</v>
      </c>
      <c r="M1116">
        <v>5.4778839010813901E-2</v>
      </c>
      <c r="N1116">
        <v>7.9218564560817106E-2</v>
      </c>
      <c r="O1116">
        <v>-8.2813719097305505E-3</v>
      </c>
      <c r="P1116">
        <v>7.0724006948818419E-2</v>
      </c>
      <c r="Q1116">
        <v>22.387210849032616</v>
      </c>
      <c r="R1116">
        <f>Table_nydc_frldevdb01_flc_fx_carry_view[[#This Row],[atmf]]/(Table_nydc_frldevdb01_flc_fx_carry_view[[#This Row],[atmf_cost_orig]]+1)</f>
        <v>21.963832309838256</v>
      </c>
      <c r="S1116">
        <f>Table_nydc_frldevdb01_flc_fx_carry_view[[#This Row],[num_rate]]-Table_nydc_frldevdb01_flc_fx_carry_view[[#This Row],[asset_rate]]</f>
        <v>7.9005378858548969E-2</v>
      </c>
      <c r="T11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2.212632903500749</v>
      </c>
      <c r="U1116" s="95">
        <f>Table_nydc_frldevdb01_flc_fx_carry_view[[#This Row],[atmf_cost_final]]/Table_nydc_frldevdb01_flc_fx_carry_view[[#This Row],[atmf_cost_orig]]</f>
        <v>1.4461526748527576</v>
      </c>
    </row>
    <row r="1117" spans="1:21" x14ac:dyDescent="0.25">
      <c r="A1117" t="s">
        <v>108</v>
      </c>
      <c r="B1117" t="s">
        <v>11</v>
      </c>
      <c r="C1117" t="s">
        <v>67</v>
      </c>
      <c r="D1117" t="s">
        <v>6</v>
      </c>
      <c r="E1117">
        <v>21.466614901778701</v>
      </c>
      <c r="F1117">
        <v>24.879568969231201</v>
      </c>
      <c r="G1117">
        <v>0.128730127743277</v>
      </c>
      <c r="H1117">
        <v>0.14229684962736799</v>
      </c>
      <c r="I1117">
        <v>0.12446048258161101</v>
      </c>
      <c r="J1117">
        <v>0.15108579474586001</v>
      </c>
      <c r="K1117">
        <v>2.0218584533894003E-2</v>
      </c>
      <c r="L1117">
        <v>1.99475819942448E-2</v>
      </c>
      <c r="M1117">
        <v>8.1404902237284402E-2</v>
      </c>
      <c r="N1117">
        <v>0.10711663456643999</v>
      </c>
      <c r="O1117">
        <v>-7.6892392225241246E-3</v>
      </c>
      <c r="P1117">
        <v>7.0967445661456519E-2</v>
      </c>
      <c r="Q1117">
        <v>23.445052536179823</v>
      </c>
      <c r="R1117">
        <f>Table_nydc_frldevdb01_flc_fx_carry_view[[#This Row],[atmf]]/(Table_nydc_frldevdb01_flc_fx_carry_view[[#This Row],[atmf_cost_orig]]+1)</f>
        <v>23.006709991566197</v>
      </c>
      <c r="S1117">
        <f>Table_nydc_frldevdb01_flc_fx_carry_view[[#This Row],[num_rate]]-Table_nydc_frldevdb01_flc_fx_carry_view[[#This Row],[asset_rate]]</f>
        <v>7.8656684883980643E-2</v>
      </c>
      <c r="T11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1.4246494288929086</v>
      </c>
      <c r="U1117" s="95">
        <f>Table_nydc_frldevdb01_flc_fx_carry_view[[#This Row],[atmf_cost_final]]/Table_nydc_frldevdb01_flc_fx_carry_view[[#This Row],[atmf_cost_orig]]</f>
        <v>1.3158499257723979</v>
      </c>
    </row>
    <row r="1118" spans="1:21" x14ac:dyDescent="0.25">
      <c r="A1118" t="s">
        <v>108</v>
      </c>
      <c r="B1118" t="s">
        <v>24</v>
      </c>
      <c r="C1118" t="s">
        <v>6</v>
      </c>
      <c r="D1118" t="s">
        <v>6</v>
      </c>
      <c r="E1118">
        <v>30.373999999999999</v>
      </c>
      <c r="F1118">
        <v>29.907418996272401</v>
      </c>
      <c r="G1118">
        <v>5.8918521603573797E-2</v>
      </c>
      <c r="H1118">
        <v>5.6157163500050102E-2</v>
      </c>
      <c r="I1118">
        <v>0</v>
      </c>
      <c r="J1118">
        <v>0</v>
      </c>
      <c r="K1118">
        <v>3.1846323343837003E-2</v>
      </c>
      <c r="L1118">
        <v>1.16939240301096E-16</v>
      </c>
      <c r="M1118">
        <v>2.2087231727389099E-2</v>
      </c>
      <c r="N1118">
        <v>0</v>
      </c>
      <c r="O1118">
        <v>1.3967451884815407E-2</v>
      </c>
      <c r="P1118">
        <v>-1.7355464670053555E-3</v>
      </c>
      <c r="Q1118">
        <v>30.202164688482348</v>
      </c>
      <c r="R1118">
        <f>Table_nydc_frldevdb01_flc_fx_carry_view[[#This Row],[atmf]]/(Table_nydc_frldevdb01_flc_fx_carry_view[[#This Row],[atmf_cost_orig]]+1)</f>
        <v>29.26112181807326</v>
      </c>
      <c r="S1118">
        <f>Table_nydc_frldevdb01_flc_fx_carry_view[[#This Row],[num_rate]]-Table_nydc_frldevdb01_flc_fx_carry_view[[#This Row],[asset_rate]]</f>
        <v>-1.5702998351820763E-2</v>
      </c>
      <c r="T11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1.1982594784130054E-14</v>
      </c>
      <c r="U1118" s="95">
        <f>Table_nydc_frldevdb01_flc_fx_carry_view[[#This Row],[atmf_cost_final]]/Table_nydc_frldevdb01_flc_fx_carry_view[[#This Row],[atmf_cost_orig]]</f>
        <v>0</v>
      </c>
    </row>
    <row r="1119" spans="1:21" x14ac:dyDescent="0.25">
      <c r="A1119" t="s">
        <v>108</v>
      </c>
      <c r="B1119" t="s">
        <v>24</v>
      </c>
      <c r="C1119" t="s">
        <v>67</v>
      </c>
      <c r="D1119" t="s">
        <v>6</v>
      </c>
      <c r="E1119">
        <v>30.373999999999999</v>
      </c>
      <c r="F1119">
        <v>29.684046958656701</v>
      </c>
      <c r="G1119">
        <v>6.2200680295753798E-2</v>
      </c>
      <c r="H1119">
        <v>5.8882435220277703E-2</v>
      </c>
      <c r="I1119">
        <v>5.8918521603573797E-2</v>
      </c>
      <c r="J1119">
        <v>5.5044077590191497E-2</v>
      </c>
      <c r="K1119">
        <v>4.6864233211278798E-2</v>
      </c>
      <c r="L1119">
        <v>3.1846323343837003E-2</v>
      </c>
      <c r="M1119">
        <v>3.2214669669573197E-2</v>
      </c>
      <c r="N1119">
        <v>1.8086227765441398E-2</v>
      </c>
      <c r="O1119">
        <v>1.5371879024778212E-2</v>
      </c>
      <c r="P1119">
        <v>3.5436940594298916E-3</v>
      </c>
      <c r="Q1119">
        <v>30.125370487835674</v>
      </c>
      <c r="R1119">
        <f>Table_nydc_frldevdb01_flc_fx_carry_view[[#This Row],[atmf]]/(Table_nydc_frldevdb01_flc_fx_carry_view[[#This Row],[atmf_cost_orig]]+1)</f>
        <v>28.757629426211309</v>
      </c>
      <c r="S1119">
        <f>Table_nydc_frldevdb01_flc_fx_carry_view[[#This Row],[num_rate]]-Table_nydc_frldevdb01_flc_fx_carry_view[[#This Row],[asset_rate]]</f>
        <v>-1.1828184965348321E-2</v>
      </c>
      <c r="T11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0.93928365437115013</v>
      </c>
      <c r="U1119" s="95">
        <f>Table_nydc_frldevdb01_flc_fx_carry_view[[#This Row],[atmf_cost_final]]/Table_nydc_frldevdb01_flc_fx_carry_view[[#This Row],[atmf_cost_orig]]</f>
        <v>0.56142831669398952</v>
      </c>
    </row>
    <row r="1120" spans="1:21" x14ac:dyDescent="0.25">
      <c r="A1120" t="s">
        <v>108</v>
      </c>
      <c r="B1120" t="s">
        <v>23</v>
      </c>
      <c r="C1120" t="s">
        <v>6</v>
      </c>
      <c r="D1120" t="s">
        <v>6</v>
      </c>
      <c r="E1120">
        <v>1.3601091347059</v>
      </c>
      <c r="F1120">
        <v>1.3532</v>
      </c>
      <c r="G1120">
        <v>5.2120148164199402E-2</v>
      </c>
      <c r="H1120">
        <v>5.1430491024143703E-2</v>
      </c>
      <c r="I1120">
        <v>5.4070992030744502E-2</v>
      </c>
      <c r="J1120">
        <v>5.17796583945416E-2</v>
      </c>
      <c r="K1120">
        <v>2.31673316370213E-2</v>
      </c>
      <c r="L1120">
        <v>1.12886983217593E-3</v>
      </c>
      <c r="M1120">
        <v>2.0228607889357299E-2</v>
      </c>
      <c r="N1120">
        <v>3.1542316211360302E-5</v>
      </c>
      <c r="O1120">
        <v>1.3967451884815407E-2</v>
      </c>
      <c r="P1120">
        <v>8.7944396727803742E-3</v>
      </c>
      <c r="Q1120">
        <v>1.3571884017863838</v>
      </c>
      <c r="R1120">
        <f>Table_nydc_frldevdb01_flc_fx_carry_view[[#This Row],[atmf]]/(Table_nydc_frldevdb01_flc_fx_carry_view[[#This Row],[atmf_cost_orig]]+1)</f>
        <v>1.3263693936200163</v>
      </c>
      <c r="S1120">
        <f>Table_nydc_frldevdb01_flc_fx_carry_view[[#This Row],[num_rate]]-Table_nydc_frldevdb01_flc_fx_carry_view[[#This Row],[asset_rate]]</f>
        <v>-5.173012212035033E-3</v>
      </c>
      <c r="T11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0.37340274560915709</v>
      </c>
      <c r="U1120" s="95">
        <f>Table_nydc_frldevdb01_flc_fx_carry_view[[#This Row],[atmf_cost_final]]/Table_nydc_frldevdb01_flc_fx_carry_view[[#This Row],[atmf_cost_orig]]</f>
        <v>1.5592924824033682E-3</v>
      </c>
    </row>
    <row r="1121" spans="1:21" x14ac:dyDescent="0.25">
      <c r="A1121" t="s">
        <v>108</v>
      </c>
      <c r="B1121" t="s">
        <v>23</v>
      </c>
      <c r="C1121" t="s">
        <v>67</v>
      </c>
      <c r="D1121" t="s">
        <v>6</v>
      </c>
      <c r="E1121">
        <v>1.3601091347059</v>
      </c>
      <c r="F1121">
        <v>1.3490724974332999</v>
      </c>
      <c r="G1121">
        <v>5.5146723010114002E-2</v>
      </c>
      <c r="H1121">
        <v>5.4164470936670997E-2</v>
      </c>
      <c r="I1121">
        <v>5.2120148164199402E-2</v>
      </c>
      <c r="J1121">
        <v>5.1055758027423598E-2</v>
      </c>
      <c r="K1121">
        <v>3.44281424282935E-2</v>
      </c>
      <c r="L1121">
        <v>2.31673316370213E-2</v>
      </c>
      <c r="M1121">
        <v>2.96347810853833E-2</v>
      </c>
      <c r="N1121">
        <v>1.8582737173054698E-2</v>
      </c>
      <c r="O1121">
        <v>1.5371879024778212E-2</v>
      </c>
      <c r="P1121">
        <v>1.1159089973277525E-2</v>
      </c>
      <c r="Q1121">
        <v>1.3555702353972527</v>
      </c>
      <c r="R1121">
        <f>Table_nydc_frldevdb01_flc_fx_carry_view[[#This Row],[atmf]]/(Table_nydc_frldevdb01_flc_fx_carry_view[[#This Row],[atmf_cost_orig]]+1)</f>
        <v>1.3102437118637187</v>
      </c>
      <c r="S1121">
        <f>Table_nydc_frldevdb01_flc_fx_carry_view[[#This Row],[num_rate]]-Table_nydc_frldevdb01_flc_fx_carry_view[[#This Row],[asset_rate]]</f>
        <v>-4.2127890515006872E-3</v>
      </c>
      <c r="T11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0.95644666362314157</v>
      </c>
      <c r="U1121" s="95">
        <f>Table_nydc_frldevdb01_flc_fx_carry_view[[#This Row],[atmf_cost_final]]/Table_nydc_frldevdb01_flc_fx_carry_view[[#This Row],[atmf_cost_orig]]</f>
        <v>0.62705835820127653</v>
      </c>
    </row>
    <row r="1122" spans="1:21" x14ac:dyDescent="0.25">
      <c r="A1122" t="s">
        <v>108</v>
      </c>
      <c r="B1122" t="s">
        <v>25</v>
      </c>
      <c r="C1122" t="s">
        <v>6</v>
      </c>
      <c r="D1122" t="s">
        <v>6</v>
      </c>
      <c r="E1122">
        <v>311.306742519463</v>
      </c>
      <c r="F1122">
        <v>311.94450000000001</v>
      </c>
      <c r="G1122">
        <v>5.8688765053344097E-2</v>
      </c>
      <c r="H1122">
        <v>5.9027726939822202E-2</v>
      </c>
      <c r="I1122">
        <v>4.3421103717803902E-2</v>
      </c>
      <c r="J1122">
        <v>4.8928037485904602E-2</v>
      </c>
      <c r="K1122">
        <v>2.2567320351394301E-2</v>
      </c>
      <c r="L1122">
        <v>9.0679963103555705E-4</v>
      </c>
      <c r="M1122">
        <v>2.3744301676813E-2</v>
      </c>
      <c r="N1122">
        <v>2.3575473783267699E-3</v>
      </c>
      <c r="O1122">
        <v>-8.2813719097305505E-3</v>
      </c>
      <c r="P1122">
        <v>-6.1806273804738687E-3</v>
      </c>
      <c r="Q1122">
        <v>311.57777877296877</v>
      </c>
      <c r="R1122">
        <f>Table_nydc_frldevdb01_flc_fx_carry_view[[#This Row],[atmf]]/(Table_nydc_frldevdb01_flc_fx_carry_view[[#This Row],[atmf_cost_orig]]+1)</f>
        <v>304.70938835904565</v>
      </c>
      <c r="S1122">
        <f>Table_nydc_frldevdb01_flc_fx_carry_view[[#This Row],[num_rate]]-Table_nydc_frldevdb01_flc_fx_carry_view[[#This Row],[asset_rate]]</f>
        <v>2.1007445292566818E-3</v>
      </c>
      <c r="T11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1.2326004805344926</v>
      </c>
      <c r="U1122" s="95">
        <f>Table_nydc_frldevdb01_flc_fx_carry_view[[#This Row],[atmf_cost_final]]/Table_nydc_frldevdb01_flc_fx_carry_view[[#This Row],[atmf_cost_orig]]</f>
        <v>9.9288975115616199E-2</v>
      </c>
    </row>
    <row r="1123" spans="1:21" x14ac:dyDescent="0.25">
      <c r="A1123" t="s">
        <v>108</v>
      </c>
      <c r="B1123" t="s">
        <v>25</v>
      </c>
      <c r="C1123" t="s">
        <v>67</v>
      </c>
      <c r="D1123" t="s">
        <v>6</v>
      </c>
      <c r="E1123">
        <v>311.306742519463</v>
      </c>
      <c r="F1123">
        <v>312.08724574401799</v>
      </c>
      <c r="G1123">
        <v>6.2279030451539902E-2</v>
      </c>
      <c r="H1123">
        <v>6.2608957238361601E-2</v>
      </c>
      <c r="I1123">
        <v>5.8688765053344097E-2</v>
      </c>
      <c r="J1123">
        <v>5.9105750631465601E-2</v>
      </c>
      <c r="K1123">
        <v>3.43767592589167E-2</v>
      </c>
      <c r="L1123">
        <v>2.2567320351394301E-2</v>
      </c>
      <c r="M1123">
        <v>3.5865939962023793E-2</v>
      </c>
      <c r="N1123">
        <v>2.4012564453598801E-2</v>
      </c>
      <c r="O1123">
        <v>-7.6892392225241246E-3</v>
      </c>
      <c r="P1123">
        <v>-6.4149974678432975E-3</v>
      </c>
      <c r="Q1123">
        <v>311.62318251397738</v>
      </c>
      <c r="R1123">
        <f>Table_nydc_frldevdb01_flc_fx_carry_view[[#This Row],[atmf]]/(Table_nydc_frldevdb01_flc_fx_carry_view[[#This Row],[atmf_cost_orig]]+1)</f>
        <v>301.28150149956616</v>
      </c>
      <c r="S1123">
        <f>Table_nydc_frldevdb01_flc_fx_carry_view[[#This Row],[num_rate]]-Table_nydc_frldevdb01_flc_fx_carry_view[[#This Row],[asset_rate]]</f>
        <v>1.2742417546808271E-3</v>
      </c>
      <c r="T11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0.97049612527820051</v>
      </c>
      <c r="U1123" s="95">
        <f>Table_nydc_frldevdb01_flc_fx_carry_view[[#This Row],[atmf_cost_final]]/Table_nydc_frldevdb01_flc_fx_carry_view[[#This Row],[atmf_cost_orig]]</f>
        <v>0.66950885656486925</v>
      </c>
    </row>
    <row r="1124" spans="1:21" x14ac:dyDescent="0.25">
      <c r="A1124" t="s">
        <v>108</v>
      </c>
      <c r="B1124" t="s">
        <v>9</v>
      </c>
      <c r="C1124" t="s">
        <v>6</v>
      </c>
      <c r="D1124" t="s">
        <v>6</v>
      </c>
      <c r="E1124">
        <v>67.848961684956194</v>
      </c>
      <c r="F1124">
        <v>73.296700552541495</v>
      </c>
      <c r="G1124">
        <v>0.124967903677937</v>
      </c>
      <c r="H1124">
        <v>0.134166421620556</v>
      </c>
      <c r="I1124">
        <v>0.11175297558238401</v>
      </c>
      <c r="J1124">
        <v>0.13025378472222199</v>
      </c>
      <c r="K1124">
        <v>1.9838239420610401E-2</v>
      </c>
      <c r="L1124">
        <v>2.3338290758852199E-3</v>
      </c>
      <c r="M1124">
        <v>5.3936727185986098E-2</v>
      </c>
      <c r="N1124">
        <v>8.0300825902129794E-2</v>
      </c>
      <c r="O1124">
        <v>-8.2813719097305505E-3</v>
      </c>
      <c r="P1124">
        <v>7.1711708450057809E-2</v>
      </c>
      <c r="Q1124">
        <v>70.879806343137815</v>
      </c>
      <c r="R1124">
        <f>Table_nydc_frldevdb01_flc_fx_carry_view[[#This Row],[atmf]]/(Table_nydc_frldevdb01_flc_fx_carry_view[[#This Row],[atmf_cost_orig]]+1)</f>
        <v>69.545636528147071</v>
      </c>
      <c r="S1124">
        <f>Table_nydc_frldevdb01_flc_fx_carry_view[[#This Row],[num_rate]]-Table_nydc_frldevdb01_flc_fx_carry_view[[#This Row],[asset_rate]]</f>
        <v>7.999308035978836E-2</v>
      </c>
      <c r="T11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2.2865235949089171</v>
      </c>
      <c r="U1124" s="95">
        <f>Table_nydc_frldevdb01_flc_fx_carry_view[[#This Row],[atmf_cost_final]]/Table_nydc_frldevdb01_flc_fx_carry_view[[#This Row],[atmf_cost_orig]]</f>
        <v>1.4887967826678525</v>
      </c>
    </row>
    <row r="1125" spans="1:21" x14ac:dyDescent="0.25">
      <c r="A1125" t="s">
        <v>108</v>
      </c>
      <c r="B1125" t="s">
        <v>9</v>
      </c>
      <c r="C1125" t="s">
        <v>67</v>
      </c>
      <c r="D1125" t="s">
        <v>6</v>
      </c>
      <c r="E1125">
        <v>67.848961684956194</v>
      </c>
      <c r="F1125">
        <v>78.755314757424998</v>
      </c>
      <c r="G1125">
        <v>0.137479132182215</v>
      </c>
      <c r="H1125">
        <v>0.14552562247925499</v>
      </c>
      <c r="I1125">
        <v>0.124967903677937</v>
      </c>
      <c r="J1125">
        <v>0.14921009571214799</v>
      </c>
      <c r="K1125">
        <v>2.32926318521046E-2</v>
      </c>
      <c r="L1125">
        <v>1.9838239420610401E-2</v>
      </c>
      <c r="M1125">
        <v>8.3245574148437099E-2</v>
      </c>
      <c r="N1125">
        <v>0.106813556608038</v>
      </c>
      <c r="O1125">
        <v>-7.6892392225241246E-3</v>
      </c>
      <c r="P1125">
        <v>7.1775014525480185E-2</v>
      </c>
      <c r="Q1125">
        <v>74.300765264923683</v>
      </c>
      <c r="R1125">
        <f>Table_nydc_frldevdb01_flc_fx_carry_view[[#This Row],[atmf]]/(Table_nydc_frldevdb01_flc_fx_carry_view[[#This Row],[atmf_cost_orig]]+1)</f>
        <v>72.703103190000348</v>
      </c>
      <c r="S1125">
        <f>Table_nydc_frldevdb01_flc_fx_carry_view[[#This Row],[num_rate]]-Table_nydc_frldevdb01_flc_fx_carry_view[[#This Row],[asset_rate]]</f>
        <v>7.946425374800431E-2</v>
      </c>
      <c r="T11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1.4507264173546348</v>
      </c>
      <c r="U1125" s="95">
        <f>Table_nydc_frldevdb01_flc_fx_carry_view[[#This Row],[atmf_cost_final]]/Table_nydc_frldevdb01_flc_fx_carry_view[[#This Row],[atmf_cost_orig]]</f>
        <v>1.283113939698179</v>
      </c>
    </row>
    <row r="1126" spans="1:21" x14ac:dyDescent="0.25">
      <c r="A1126" t="s">
        <v>108</v>
      </c>
      <c r="B1126" t="s">
        <v>10</v>
      </c>
      <c r="C1126" t="s">
        <v>6</v>
      </c>
      <c r="D1126" t="s">
        <v>6</v>
      </c>
      <c r="E1126">
        <v>13478.428456424899</v>
      </c>
      <c r="F1126">
        <v>14058.25</v>
      </c>
      <c r="G1126">
        <v>7.6658492857640106E-2</v>
      </c>
      <c r="H1126">
        <v>8.4669952757479697E-2</v>
      </c>
      <c r="I1126">
        <v>6.2193283952493801E-2</v>
      </c>
      <c r="J1126">
        <v>8.5588518518518494E-2</v>
      </c>
      <c r="K1126">
        <v>1.3536646040464501E-2</v>
      </c>
      <c r="L1126">
        <v>1.2984432467897599E-3</v>
      </c>
      <c r="M1126">
        <v>3.3296056013407301E-2</v>
      </c>
      <c r="N1126">
        <v>4.3010167208825799E-2</v>
      </c>
      <c r="O1126">
        <v>1.3967451884815407E-2</v>
      </c>
      <c r="P1126">
        <v>5.7083593470470095E-2</v>
      </c>
      <c r="Q1126">
        <v>13785.849743100685</v>
      </c>
      <c r="R1126">
        <f>Table_nydc_frldevdb01_flc_fx_carry_view[[#This Row],[atmf]]/(Table_nydc_frldevdb01_flc_fx_carry_view[[#This Row],[atmf_cost_orig]]+1)</f>
        <v>13605.248871498248</v>
      </c>
      <c r="S1126">
        <f>Table_nydc_frldevdb01_flc_fx_carry_view[[#This Row],[num_rate]]-Table_nydc_frldevdb01_flc_fx_carry_view[[#This Row],[asset_rate]]</f>
        <v>4.3116141585654688E-2</v>
      </c>
      <c r="T11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2.1109802377274045</v>
      </c>
      <c r="U1126" s="95">
        <f>Table_nydc_frldevdb01_flc_fx_carry_view[[#This Row],[atmf_cost_final]]/Table_nydc_frldevdb01_flc_fx_carry_view[[#This Row],[atmf_cost_orig]]</f>
        <v>1.2917496051636543</v>
      </c>
    </row>
    <row r="1127" spans="1:21" x14ac:dyDescent="0.25">
      <c r="A1127" t="s">
        <v>108</v>
      </c>
      <c r="B1127" t="s">
        <v>10</v>
      </c>
      <c r="C1127" t="s">
        <v>67</v>
      </c>
      <c r="D1127" t="s">
        <v>6</v>
      </c>
      <c r="E1127">
        <v>13478.428456424899</v>
      </c>
      <c r="F1127">
        <v>14711.265756009399</v>
      </c>
      <c r="G1127">
        <v>8.4376558149748898E-2</v>
      </c>
      <c r="H1127">
        <v>9.3181131821985994E-2</v>
      </c>
      <c r="I1127">
        <v>7.6658492857640106E-2</v>
      </c>
      <c r="J1127">
        <v>9.7207357803466704E-2</v>
      </c>
      <c r="K1127">
        <v>1.4936165610643299E-2</v>
      </c>
      <c r="L1127">
        <v>1.3536646040464501E-2</v>
      </c>
      <c r="M1127">
        <v>5.0957395084217302E-2</v>
      </c>
      <c r="N1127">
        <v>6.61972075346699E-2</v>
      </c>
      <c r="O1127">
        <v>1.5371879024778212E-2</v>
      </c>
      <c r="P1127">
        <v>6.232401983797109E-2</v>
      </c>
      <c r="Q1127">
        <v>14199.772492581575</v>
      </c>
      <c r="R1127">
        <f>Table_nydc_frldevdb01_flc_fx_carry_view[[#This Row],[atmf]]/(Table_nydc_frldevdb01_flc_fx_carry_view[[#This Row],[atmf_cost_orig]]+1)</f>
        <v>13997.965878369912</v>
      </c>
      <c r="S1127">
        <f>Table_nydc_frldevdb01_flc_fx_carry_view[[#This Row],[num_rate]]-Table_nydc_frldevdb01_flc_fx_carry_view[[#This Row],[asset_rate]]</f>
        <v>4.6952140813192877E-2</v>
      </c>
      <c r="T11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1.4619312628637064</v>
      </c>
      <c r="U1127" s="95">
        <f>Table_nydc_frldevdb01_flc_fx_carry_view[[#This Row],[atmf_cost_final]]/Table_nydc_frldevdb01_flc_fx_carry_view[[#This Row],[atmf_cost_orig]]</f>
        <v>1.2990696919508102</v>
      </c>
    </row>
    <row r="1128" spans="1:21" x14ac:dyDescent="0.25">
      <c r="A1128" t="s">
        <v>108</v>
      </c>
      <c r="B1128" t="s">
        <v>18</v>
      </c>
      <c r="C1128" t="s">
        <v>6</v>
      </c>
      <c r="D1128" t="s">
        <v>6</v>
      </c>
      <c r="E1128">
        <v>2955.0282849505902</v>
      </c>
      <c r="F1128">
        <v>3060.9</v>
      </c>
      <c r="G1128">
        <v>0.12613680514495201</v>
      </c>
      <c r="H1128">
        <v>0.12778543210243101</v>
      </c>
      <c r="I1128">
        <v>0.115367195064512</v>
      </c>
      <c r="J1128">
        <v>0.12924363155093499</v>
      </c>
      <c r="K1128">
        <v>3.3557227248476998E-2</v>
      </c>
      <c r="L1128">
        <v>2.4085815116991196E-3</v>
      </c>
      <c r="M1128">
        <v>5.0231844885450405E-2</v>
      </c>
      <c r="N1128">
        <v>3.5820723103516597E-2</v>
      </c>
      <c r="O1128">
        <v>1.3967451884815407E-2</v>
      </c>
      <c r="P1128">
        <v>5.0604799286789737E-2</v>
      </c>
      <c r="Q1128">
        <v>3010.6977659325839</v>
      </c>
      <c r="R1128">
        <f>Table_nydc_frldevdb01_flc_fx_carry_view[[#This Row],[atmf]]/(Table_nydc_frldevdb01_flc_fx_carry_view[[#This Row],[atmf_cost_orig]]+1)</f>
        <v>2914.4993221319191</v>
      </c>
      <c r="S1128">
        <f>Table_nydc_frldevdb01_flc_fx_carry_view[[#This Row],[num_rate]]-Table_nydc_frldevdb01_flc_fx_carry_view[[#This Row],[asset_rate]]</f>
        <v>3.6637347401974329E-2</v>
      </c>
      <c r="T11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2.0037725793322645</v>
      </c>
      <c r="U1128" s="95">
        <f>Table_nydc_frldevdb01_flc_fx_carry_view[[#This Row],[atmf_cost_final]]/Table_nydc_frldevdb01_flc_fx_carry_view[[#This Row],[atmf_cost_orig]]</f>
        <v>0.71310785389632436</v>
      </c>
    </row>
    <row r="1129" spans="1:21" x14ac:dyDescent="0.25">
      <c r="A1129" t="s">
        <v>108</v>
      </c>
      <c r="B1129" t="s">
        <v>18</v>
      </c>
      <c r="C1129" t="s">
        <v>67</v>
      </c>
      <c r="D1129" t="s">
        <v>6</v>
      </c>
      <c r="E1129">
        <v>2955.0282849505902</v>
      </c>
      <c r="F1129">
        <v>3161.61933159711</v>
      </c>
      <c r="G1129">
        <v>0.13347411682862401</v>
      </c>
      <c r="H1129">
        <v>0.13561275494477401</v>
      </c>
      <c r="I1129">
        <v>0.12613680514495201</v>
      </c>
      <c r="J1129">
        <v>0.130039005839162</v>
      </c>
      <c r="K1129">
        <v>4.3320537207344995E-2</v>
      </c>
      <c r="L1129">
        <v>3.3557227248476998E-2</v>
      </c>
      <c r="M1129">
        <v>7.4101797968914002E-2</v>
      </c>
      <c r="N1129">
        <v>6.9779515336504297E-2</v>
      </c>
      <c r="O1129">
        <v>1.5371879024778212E-2</v>
      </c>
      <c r="P1129">
        <v>5.1615117846807723E-2</v>
      </c>
      <c r="Q1129">
        <v>3067.2068381037702</v>
      </c>
      <c r="R1129">
        <f>Table_nydc_frldevdb01_flc_fx_carry_view[[#This Row],[atmf]]/(Table_nydc_frldevdb01_flc_fx_carry_view[[#This Row],[atmf_cost_orig]]+1)</f>
        <v>2943.5006417227983</v>
      </c>
      <c r="S1129">
        <f>Table_nydc_frldevdb01_flc_fx_carry_view[[#This Row],[num_rate]]-Table_nydc_frldevdb01_flc_fx_carry_view[[#This Row],[asset_rate]]</f>
        <v>3.6243238822029511E-2</v>
      </c>
      <c r="T11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1.1767642777404206</v>
      </c>
      <c r="U1129" s="95">
        <f>Table_nydc_frldevdb01_flc_fx_carry_view[[#This Row],[atmf_cost_final]]/Table_nydc_frldevdb01_flc_fx_carry_view[[#This Row],[atmf_cost_orig]]</f>
        <v>0.94167101540204301</v>
      </c>
    </row>
    <row r="1130" spans="1:21" x14ac:dyDescent="0.25">
      <c r="A1130" t="s">
        <v>108</v>
      </c>
      <c r="B1130" t="s">
        <v>12</v>
      </c>
      <c r="C1130" t="s">
        <v>6</v>
      </c>
      <c r="D1130" t="s">
        <v>6</v>
      </c>
      <c r="E1130">
        <v>16.000367803421</v>
      </c>
      <c r="F1130">
        <v>17.289749294488399</v>
      </c>
      <c r="G1130">
        <v>0.14998837462768899</v>
      </c>
      <c r="H1130">
        <v>0.15880699009069299</v>
      </c>
      <c r="I1130">
        <v>0.118059811246914</v>
      </c>
      <c r="J1130">
        <v>0.146404513888889</v>
      </c>
      <c r="K1130">
        <v>2.7996746755880701E-2</v>
      </c>
      <c r="L1130">
        <v>2.4655394915217899E-3</v>
      </c>
      <c r="M1130">
        <v>6.3823384328223293E-2</v>
      </c>
      <c r="N1130">
        <v>8.0593200320642988E-2</v>
      </c>
      <c r="O1130">
        <v>-8.2813719097305505E-3</v>
      </c>
      <c r="P1130">
        <v>7.1891498540077148E-2</v>
      </c>
      <c r="Q1130">
        <v>16.69174036208436</v>
      </c>
      <c r="R1130">
        <f>Table_nydc_frldevdb01_flc_fx_carry_view[[#This Row],[atmf]]/(Table_nydc_frldevdb01_flc_fx_carry_view[[#This Row],[atmf_cost_orig]]+1)</f>
        <v>16.252462156024542</v>
      </c>
      <c r="S1130">
        <f>Table_nydc_frldevdb01_flc_fx_carry_view[[#This Row],[num_rate]]-Table_nydc_frldevdb01_flc_fx_carry_view[[#This Row],[asset_rate]]</f>
        <v>8.0172870449807698E-2</v>
      </c>
      <c r="T11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2.1807142987215218</v>
      </c>
      <c r="U1130" s="95">
        <f>Table_nydc_frldevdb01_flc_fx_carry_view[[#This Row],[atmf_cost_final]]/Table_nydc_frldevdb01_flc_fx_carry_view[[#This Row],[atmf_cost_orig]]</f>
        <v>1.2627534745913487</v>
      </c>
    </row>
    <row r="1131" spans="1:21" x14ac:dyDescent="0.25">
      <c r="A1131" t="s">
        <v>108</v>
      </c>
      <c r="B1131" t="s">
        <v>12</v>
      </c>
      <c r="C1131" t="s">
        <v>67</v>
      </c>
      <c r="D1131" t="s">
        <v>6</v>
      </c>
      <c r="E1131">
        <v>16.000367803421</v>
      </c>
      <c r="F1131">
        <v>18.6436986675164</v>
      </c>
      <c r="G1131">
        <v>0.15337503189938601</v>
      </c>
      <c r="H1131">
        <v>0.164777166357091</v>
      </c>
      <c r="I1131">
        <v>0.14998837462768899</v>
      </c>
      <c r="J1131">
        <v>0.17150760102368201</v>
      </c>
      <c r="K1131">
        <v>2.88234983817303E-2</v>
      </c>
      <c r="L1131">
        <v>2.7996746755880701E-2</v>
      </c>
      <c r="M1131">
        <v>9.4211271729987806E-2</v>
      </c>
      <c r="N1131">
        <v>0.11788929348327599</v>
      </c>
      <c r="O1131">
        <v>-7.6892392225241246E-3</v>
      </c>
      <c r="P1131">
        <v>7.3904226829296427E-2</v>
      </c>
      <c r="Q1131">
        <v>17.499448683293725</v>
      </c>
      <c r="R1131">
        <f>Table_nydc_frldevdb01_flc_fx_carry_view[[#This Row],[atmf]]/(Table_nydc_frldevdb01_flc_fx_carry_view[[#This Row],[atmf_cost_orig]]+1)</f>
        <v>17.038481643531266</v>
      </c>
      <c r="S1131">
        <f>Table_nydc_frldevdb01_flc_fx_carry_view[[#This Row],[num_rate]]-Table_nydc_frldevdb01_flc_fx_carry_view[[#This Row],[asset_rate]]</f>
        <v>8.1593466051820551E-2</v>
      </c>
      <c r="T11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1.3747607866783373</v>
      </c>
      <c r="U1131" s="95">
        <f>Table_nydc_frldevdb01_flc_fx_carry_view[[#This Row],[atmf_cost_final]]/Table_nydc_frldevdb01_flc_fx_carry_view[[#This Row],[atmf_cost_orig]]</f>
        <v>1.2513289685882818</v>
      </c>
    </row>
    <row r="1132" spans="1:21" x14ac:dyDescent="0.25">
      <c r="A1132" t="s">
        <v>108</v>
      </c>
      <c r="B1132" t="s">
        <v>100</v>
      </c>
      <c r="C1132" t="s">
        <v>6</v>
      </c>
      <c r="D1132" t="s">
        <v>6</v>
      </c>
      <c r="E1132">
        <v>15869.994418276799</v>
      </c>
      <c r="F1132">
        <v>16924.3143630493</v>
      </c>
      <c r="G1132">
        <v>8.2469809543989206E-2</v>
      </c>
      <c r="H1132">
        <v>9.0175146084116503E-2</v>
      </c>
      <c r="I1132">
        <v>8.3992924317993004E-2</v>
      </c>
      <c r="J1132">
        <v>9.8859583333333306E-2</v>
      </c>
      <c r="K1132">
        <v>1.00229497469828E-2</v>
      </c>
      <c r="L1132">
        <v>1.75409423790895E-3</v>
      </c>
      <c r="M1132">
        <v>3.6266539455158495E-2</v>
      </c>
      <c r="N1132">
        <v>6.6441982776856701E-2</v>
      </c>
      <c r="O1132">
        <v>-8.2813719097305505E-3</v>
      </c>
      <c r="P1132">
        <v>5.7083593470470095E-2</v>
      </c>
      <c r="Q1132">
        <v>16491.517737871498</v>
      </c>
      <c r="R1132">
        <f>Table_nydc_frldevdb01_flc_fx_carry_view[[#This Row],[atmf]]/(Table_nydc_frldevdb01_flc_fx_carry_view[[#This Row],[atmf_cost_orig]]+1)</f>
        <v>16332.008917269159</v>
      </c>
      <c r="S1132">
        <f>Table_nydc_frldevdb01_flc_fx_carry_view[[#This Row],[num_rate]]-Table_nydc_frldevdb01_flc_fx_carry_view[[#This Row],[asset_rate]]</f>
        <v>6.5364965380200646E-2</v>
      </c>
      <c r="T11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2.464902448874799</v>
      </c>
      <c r="U1132" s="95">
        <f>Table_nydc_frldevdb01_flc_fx_carry_view[[#This Row],[atmf_cost_final]]/Table_nydc_frldevdb01_flc_fx_carry_view[[#This Row],[atmf_cost_orig]]</f>
        <v>1.8320463924882719</v>
      </c>
    </row>
    <row r="1133" spans="1:21" x14ac:dyDescent="0.25">
      <c r="A1133" t="s">
        <v>108</v>
      </c>
      <c r="B1133" t="s">
        <v>100</v>
      </c>
      <c r="C1133" t="s">
        <v>67</v>
      </c>
      <c r="D1133" t="s">
        <v>6</v>
      </c>
      <c r="E1133">
        <v>15869.994418276799</v>
      </c>
      <c r="F1133">
        <v>18132.215433722999</v>
      </c>
      <c r="G1133">
        <v>9.3295086363130997E-2</v>
      </c>
      <c r="H1133">
        <v>9.7815159049078601E-2</v>
      </c>
      <c r="I1133">
        <v>8.2469809543989206E-2</v>
      </c>
      <c r="J1133">
        <v>0.105663306177244</v>
      </c>
      <c r="K1133">
        <v>1.0233591751113099E-2</v>
      </c>
      <c r="L1133">
        <v>1.00229497469828E-2</v>
      </c>
      <c r="M1133">
        <v>5.6007681983789505E-2</v>
      </c>
      <c r="N1133">
        <v>8.9028316555179302E-2</v>
      </c>
      <c r="O1133">
        <v>-7.6892392225241246E-3</v>
      </c>
      <c r="P1133">
        <v>6.232401983797109E-2</v>
      </c>
      <c r="Q1133">
        <v>17338.558684016283</v>
      </c>
      <c r="R1133">
        <f>Table_nydc_frldevdb01_flc_fx_carry_view[[#This Row],[atmf]]/(Table_nydc_frldevdb01_flc_fx_carry_view[[#This Row],[atmf_cost_orig]]+1)</f>
        <v>17170.53364579723</v>
      </c>
      <c r="S1133">
        <f>Table_nydc_frldevdb01_flc_fx_carry_view[[#This Row],[num_rate]]-Table_nydc_frldevdb01_flc_fx_carry_view[[#This Row],[asset_rate]]</f>
        <v>7.0013259060495214E-2</v>
      </c>
      <c r="T11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1.7259844249574519</v>
      </c>
      <c r="U1133" s="95">
        <f>Table_nydc_frldevdb01_flc_fx_carry_view[[#This Row],[atmf_cost_final]]/Table_nydc_frldevdb01_flc_fx_carry_view[[#This Row],[atmf_cost_orig]]</f>
        <v>1.5895733121207742</v>
      </c>
    </row>
    <row r="1134" spans="1:21" x14ac:dyDescent="0.25">
      <c r="A1134" t="s">
        <v>108</v>
      </c>
      <c r="B1134" t="s">
        <v>101</v>
      </c>
      <c r="C1134" t="s">
        <v>6</v>
      </c>
      <c r="D1134" t="s">
        <v>6</v>
      </c>
      <c r="E1134">
        <v>21.968089043507</v>
      </c>
      <c r="F1134">
        <v>21.924205000000001</v>
      </c>
      <c r="G1134">
        <v>8.6823480890068097E-2</v>
      </c>
      <c r="H1134">
        <v>8.6669457010352599E-2</v>
      </c>
      <c r="I1134">
        <v>6.07500643687209E-2</v>
      </c>
      <c r="J1134">
        <v>6.2299294464494698E-2</v>
      </c>
      <c r="K1134">
        <v>3.5172438887130203E-2</v>
      </c>
      <c r="L1134">
        <v>1.2683123869070701E-3</v>
      </c>
      <c r="M1134">
        <v>3.4081865151679797E-2</v>
      </c>
      <c r="N1134">
        <v>5.3765916874656599E-4</v>
      </c>
      <c r="O1134">
        <v>1.3967451884815407E-2</v>
      </c>
      <c r="P1134">
        <v>1.1935510271465111E-2</v>
      </c>
      <c r="Q1134">
        <v>21.948141066188747</v>
      </c>
      <c r="R1134">
        <f>Table_nydc_frldevdb01_flc_fx_carry_view[[#This Row],[atmf]]/(Table_nydc_frldevdb01_flc_fx_carry_view[[#This Row],[atmf_cost_orig]]+1)</f>
        <v>21.201614435801119</v>
      </c>
      <c r="S1134">
        <f>Table_nydc_frldevdb01_flc_fx_carry_view[[#This Row],[num_rate]]-Table_nydc_frldevdb01_flc_fx_carry_view[[#This Row],[asset_rate]]</f>
        <v>-2.0319416133502965E-3</v>
      </c>
      <c r="T11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0.66997140533440847</v>
      </c>
      <c r="U1134" s="95">
        <f>Table_nydc_frldevdb01_flc_fx_carry_view[[#This Row],[atmf_cost_final]]/Table_nydc_frldevdb01_flc_fx_carry_view[[#This Row],[atmf_cost_orig]]</f>
        <v>1.5775520686844402E-2</v>
      </c>
    </row>
    <row r="1135" spans="1:21" x14ac:dyDescent="0.25">
      <c r="A1135" t="s">
        <v>108</v>
      </c>
      <c r="B1135" t="s">
        <v>101</v>
      </c>
      <c r="C1135" t="s">
        <v>67</v>
      </c>
      <c r="D1135" t="s">
        <v>6</v>
      </c>
      <c r="E1135">
        <v>21.968089043507</v>
      </c>
      <c r="F1135">
        <v>21.8849568988052</v>
      </c>
      <c r="G1135">
        <v>8.8275862404324598E-2</v>
      </c>
      <c r="H1135">
        <v>8.8079558440102707E-2</v>
      </c>
      <c r="I1135">
        <v>8.6823480890068097E-2</v>
      </c>
      <c r="J1135">
        <v>8.6532438056703104E-2</v>
      </c>
      <c r="K1135">
        <v>5.0234735823212896E-2</v>
      </c>
      <c r="L1135">
        <v>3.5172438887130203E-2</v>
      </c>
      <c r="M1135">
        <v>4.8171238759486999E-2</v>
      </c>
      <c r="N1135">
        <v>3.31222755320272E-2</v>
      </c>
      <c r="O1135">
        <v>1.5371879024778212E-2</v>
      </c>
      <c r="P1135">
        <v>1.3417079973250257E-2</v>
      </c>
      <c r="Q1135">
        <v>21.930209822380576</v>
      </c>
      <c r="R1135">
        <f>Table_nydc_frldevdb01_flc_fx_carry_view[[#This Row],[atmf]]/(Table_nydc_frldevdb01_flc_fx_carry_view[[#This Row],[atmf_cost_orig]]+1)</f>
        <v>20.879180891002214</v>
      </c>
      <c r="S1135">
        <f>Table_nydc_frldevdb01_flc_fx_carry_view[[#This Row],[num_rate]]-Table_nydc_frldevdb01_flc_fx_carry_view[[#This Row],[asset_rate]]</f>
        <v>-1.9547990515279556E-3</v>
      </c>
      <c r="T11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0.99353829532530658</v>
      </c>
      <c r="U1135" s="95">
        <f>Table_nydc_frldevdb01_flc_fx_carry_view[[#This Row],[atmf_cost_final]]/Table_nydc_frldevdb01_flc_fx_carry_view[[#This Row],[atmf_cost_orig]]</f>
        <v>0.68759443155287325</v>
      </c>
    </row>
    <row r="1136" spans="1:21" x14ac:dyDescent="0.25">
      <c r="A1136" t="s">
        <v>108</v>
      </c>
      <c r="B1136" t="s">
        <v>102</v>
      </c>
      <c r="C1136" t="s">
        <v>6</v>
      </c>
      <c r="D1136" t="s">
        <v>6</v>
      </c>
      <c r="E1136">
        <v>76.652744983851306</v>
      </c>
      <c r="F1136">
        <v>81.4900033243688</v>
      </c>
      <c r="G1136">
        <v>8.2122072131634194E-2</v>
      </c>
      <c r="H1136">
        <v>8.8150123382771894E-2</v>
      </c>
      <c r="I1136">
        <v>9.0591224106942106E-2</v>
      </c>
      <c r="J1136">
        <v>0.104555532407407</v>
      </c>
      <c r="K1136">
        <v>1.06184618090761E-2</v>
      </c>
      <c r="L1136">
        <v>1.8918917826116499E-3</v>
      </c>
      <c r="M1136">
        <v>3.5452651376780699E-2</v>
      </c>
      <c r="N1136">
        <v>6.3112953789735193E-2</v>
      </c>
      <c r="O1136">
        <v>-8.2813719097305505E-3</v>
      </c>
      <c r="P1136">
        <v>5.6010916430749846E-2</v>
      </c>
      <c r="Q1136">
        <v>79.515305162431105</v>
      </c>
      <c r="R1136">
        <f>Table_nydc_frldevdb01_flc_fx_carry_view[[#This Row],[atmf]]/(Table_nydc_frldevdb01_flc_fx_carry_view[[#This Row],[atmf_cost_orig]]+1)</f>
        <v>78.69988378127799</v>
      </c>
      <c r="S1136">
        <f>Table_nydc_frldevdb01_flc_fx_carry_view[[#This Row],[num_rate]]-Table_nydc_frldevdb01_flc_fx_carry_view[[#This Row],[asset_rate]]</f>
        <v>6.4292288340480397E-2</v>
      </c>
      <c r="T11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2.4651926667555899</v>
      </c>
      <c r="U1136" s="95">
        <f>Table_nydc_frldevdb01_flc_fx_carry_view[[#This Row],[atmf_cost_final]]/Table_nydc_frldevdb01_flc_fx_carry_view[[#This Row],[atmf_cost_orig]]</f>
        <v>1.7802040563620662</v>
      </c>
    </row>
    <row r="1137" spans="1:21" x14ac:dyDescent="0.25">
      <c r="A1137" t="s">
        <v>108</v>
      </c>
      <c r="B1137" t="s">
        <v>102</v>
      </c>
      <c r="C1137" t="s">
        <v>67</v>
      </c>
      <c r="D1137" t="s">
        <v>6</v>
      </c>
      <c r="E1137">
        <v>76.652744983851306</v>
      </c>
      <c r="F1137">
        <v>86.927050138154797</v>
      </c>
      <c r="G1137">
        <v>9.5498692288114501E-2</v>
      </c>
      <c r="H1137">
        <v>9.7607379828985499E-2</v>
      </c>
      <c r="I1137">
        <v>8.2122072131634194E-2</v>
      </c>
      <c r="J1137">
        <v>9.99893584128385E-2</v>
      </c>
      <c r="K1137">
        <v>1.21932281732306E-2</v>
      </c>
      <c r="L1137">
        <v>1.06184618090761E-2</v>
      </c>
      <c r="M1137">
        <v>5.5889701589500802E-2</v>
      </c>
      <c r="N1137">
        <v>8.3563257414937503E-2</v>
      </c>
      <c r="O1137">
        <v>-7.6892392225241246E-3</v>
      </c>
      <c r="P1137">
        <v>5.9155744071506922E-2</v>
      </c>
      <c r="Q1137">
        <v>83.287672567889018</v>
      </c>
      <c r="R1137">
        <f>Table_nydc_frldevdb01_flc_fx_carry_view[[#This Row],[atmf]]/(Table_nydc_frldevdb01_flc_fx_carry_view[[#This Row],[atmf_cost_orig]]+1)</f>
        <v>82.325881204540352</v>
      </c>
      <c r="S1137">
        <f>Table_nydc_frldevdb01_flc_fx_carry_view[[#This Row],[num_rate]]-Table_nydc_frldevdb01_flc_fx_carry_view[[#This Row],[asset_rate]]</f>
        <v>6.6844983294031046E-2</v>
      </c>
      <c r="T11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1.6693520072194363</v>
      </c>
      <c r="U1137" s="95">
        <f>Table_nydc_frldevdb01_flc_fx_carry_view[[#This Row],[atmf_cost_final]]/Table_nydc_frldevdb01_flc_fx_carry_view[[#This Row],[atmf_cost_orig]]</f>
        <v>1.4951458862438323</v>
      </c>
    </row>
    <row r="1138" spans="1:21" x14ac:dyDescent="0.25">
      <c r="A1138" t="s">
        <v>108</v>
      </c>
      <c r="B1138" t="s">
        <v>103</v>
      </c>
      <c r="C1138" t="s">
        <v>6</v>
      </c>
      <c r="D1138" t="s">
        <v>6</v>
      </c>
      <c r="E1138">
        <v>6.1701010041390996</v>
      </c>
      <c r="F1138">
        <v>5.7258407444715704</v>
      </c>
      <c r="G1138">
        <v>0.119790297943535</v>
      </c>
      <c r="H1138">
        <v>0.135411593359438</v>
      </c>
      <c r="I1138">
        <v>0.140114300344719</v>
      </c>
      <c r="J1138">
        <v>0.18356249999999999</v>
      </c>
      <c r="K1138">
        <v>9.1203499916916897E-2</v>
      </c>
      <c r="L1138">
        <v>2.9219042888124699E-3</v>
      </c>
      <c r="M1138">
        <v>5.0368439547414795E-2</v>
      </c>
      <c r="N1138">
        <v>-1.43756935559197E-16</v>
      </c>
      <c r="O1138">
        <v>7.0724006948818419E-2</v>
      </c>
      <c r="P1138">
        <v>-6.7351045058482439E-3</v>
      </c>
      <c r="Q1138">
        <v>5.9696101347046255</v>
      </c>
      <c r="R1138">
        <f>Table_nydc_frldevdb01_flc_fx_carry_view[[#This Row],[atmf]]/(Table_nydc_frldevdb01_flc_fx_carry_view[[#This Row],[atmf_cost_orig]]+1)</f>
        <v>5.4512688394738262</v>
      </c>
      <c r="S1138">
        <f>Table_nydc_frldevdb01_flc_fx_carry_view[[#This Row],[num_rate]]-Table_nydc_frldevdb01_flc_fx_carry_view[[#This Row],[asset_rate]]</f>
        <v>-7.7459111454666663E-2</v>
      </c>
      <c r="T11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7.1553813374422098E-2</v>
      </c>
      <c r="U1138" s="95">
        <f>Table_nydc_frldevdb01_flc_fx_carry_view[[#This Row],[atmf_cost_final]]/Table_nydc_frldevdb01_flc_fx_carry_view[[#This Row],[atmf_cost_orig]]</f>
        <v>-2.8541073904795101E-15</v>
      </c>
    </row>
    <row r="1139" spans="1:21" x14ac:dyDescent="0.25">
      <c r="A1139" t="s">
        <v>108</v>
      </c>
      <c r="B1139" t="s">
        <v>103</v>
      </c>
      <c r="C1139" t="s">
        <v>67</v>
      </c>
      <c r="D1139" t="s">
        <v>6</v>
      </c>
      <c r="E1139">
        <v>6.1701010041390996</v>
      </c>
      <c r="F1139">
        <v>5.3280152086376802</v>
      </c>
      <c r="G1139">
        <v>0.15887967032966999</v>
      </c>
      <c r="H1139">
        <v>0.15887967032966999</v>
      </c>
      <c r="I1139">
        <v>0.119790297943535</v>
      </c>
      <c r="J1139">
        <v>0.14724631524086301</v>
      </c>
      <c r="K1139">
        <v>0.17090351064696899</v>
      </c>
      <c r="L1139">
        <v>9.1203499916916897E-2</v>
      </c>
      <c r="M1139">
        <v>7.8277647716259696E-2</v>
      </c>
      <c r="N1139">
        <v>2.66290814922523E-2</v>
      </c>
      <c r="O1139">
        <v>7.0967445661456519E-2</v>
      </c>
      <c r="P1139">
        <v>-7.2575643889795094E-3</v>
      </c>
      <c r="Q1139">
        <v>5.8719055249321173</v>
      </c>
      <c r="R1139">
        <f>Table_nydc_frldevdb01_flc_fx_carry_view[[#This Row],[atmf]]/(Table_nydc_frldevdb01_flc_fx_carry_view[[#This Row],[atmf_cost_orig]]+1)</f>
        <v>4.9412275399774455</v>
      </c>
      <c r="S1139">
        <f>Table_nydc_frldevdb01_flc_fx_carry_view[[#This Row],[num_rate]]-Table_nydc_frldevdb01_flc_fx_carry_view[[#This Row],[asset_rate]]</f>
        <v>-7.8225010050436028E-2</v>
      </c>
      <c r="T11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0.69715321813488362</v>
      </c>
      <c r="U1139" s="95">
        <f>Table_nydc_frldevdb01_flc_fx_carry_view[[#This Row],[atmf_cost_final]]/Table_nydc_frldevdb01_flc_fx_carry_view[[#This Row],[atmf_cost_orig]]</f>
        <v>0.34018755378006782</v>
      </c>
    </row>
    <row r="1140" spans="1:21" x14ac:dyDescent="0.25">
      <c r="A1140" t="s">
        <v>108</v>
      </c>
      <c r="B1140" t="s">
        <v>104</v>
      </c>
      <c r="C1140" t="s">
        <v>6</v>
      </c>
      <c r="D1140" t="s">
        <v>6</v>
      </c>
      <c r="E1140">
        <v>3.5137999999999998</v>
      </c>
      <c r="F1140">
        <v>3.4561654810154199</v>
      </c>
      <c r="G1140">
        <v>6.7450842931194202E-2</v>
      </c>
      <c r="H1140">
        <v>6.6616374680872101E-2</v>
      </c>
      <c r="I1140">
        <v>0</v>
      </c>
      <c r="J1140">
        <v>0</v>
      </c>
      <c r="K1140">
        <v>3.5769838183257699E-2</v>
      </c>
      <c r="L1140">
        <v>0</v>
      </c>
      <c r="M1140">
        <v>2.6199553171934502E-2</v>
      </c>
      <c r="N1140">
        <v>0</v>
      </c>
      <c r="O1140">
        <v>1.3967451884815407E-2</v>
      </c>
      <c r="P1140">
        <v>-2.5995183117508702E-3</v>
      </c>
      <c r="Q1140">
        <v>3.4895615798996222</v>
      </c>
      <c r="R1140">
        <f>Table_nydc_frldevdb01_flc_fx_carry_view[[#This Row],[atmf]]/(Table_nydc_frldevdb01_flc_fx_carry_view[[#This Row],[atmf_cost_orig]]+1)</f>
        <v>3.3679272908788302</v>
      </c>
      <c r="S1140">
        <f>Table_nydc_frldevdb01_flc_fx_carry_view[[#This Row],[num_rate]]-Table_nydc_frldevdb01_flc_fx_carry_view[[#This Row],[asset_rate]]</f>
        <v>-1.6566970196566277E-2</v>
      </c>
      <c r="T11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140" s="95">
        <f>Table_nydc_frldevdb01_flc_fx_carry_view[[#This Row],[atmf_cost_final]]/Table_nydc_frldevdb01_flc_fx_carry_view[[#This Row],[atmf_cost_orig]]</f>
        <v>0</v>
      </c>
    </row>
    <row r="1141" spans="1:21" x14ac:dyDescent="0.25">
      <c r="A1141" t="s">
        <v>108</v>
      </c>
      <c r="B1141" t="s">
        <v>104</v>
      </c>
      <c r="C1141" t="s">
        <v>67</v>
      </c>
      <c r="D1141" t="s">
        <v>6</v>
      </c>
      <c r="E1141">
        <v>3.5137999999999998</v>
      </c>
      <c r="F1141">
        <v>3.3880870000000001</v>
      </c>
      <c r="G1141">
        <v>7.2578455215606102E-2</v>
      </c>
      <c r="H1141">
        <v>7.0544493467064595E-2</v>
      </c>
      <c r="I1141">
        <v>6.7450842931194202E-2</v>
      </c>
      <c r="J1141">
        <v>6.6912322031267998E-2</v>
      </c>
      <c r="K1141">
        <v>6.0946639451693201E-2</v>
      </c>
      <c r="L1141">
        <v>3.5769838183257699E-2</v>
      </c>
      <c r="M1141">
        <v>3.8586547122504401E-2</v>
      </c>
      <c r="N1141">
        <v>1.7488423438624799E-2</v>
      </c>
      <c r="O1141">
        <v>1.5371879024778212E-2</v>
      </c>
      <c r="P1141">
        <v>-2.9971866733833896E-3</v>
      </c>
      <c r="Q1141">
        <v>3.4655776359129864</v>
      </c>
      <c r="R1141">
        <f>Table_nydc_frldevdb01_flc_fx_carry_view[[#This Row],[atmf]]/(Table_nydc_frldevdb01_flc_fx_carry_view[[#This Row],[atmf_cost_orig]]+1)</f>
        <v>3.2622095957115889</v>
      </c>
      <c r="S1141">
        <f>Table_nydc_frldevdb01_flc_fx_carry_view[[#This Row],[num_rate]]-Table_nydc_frldevdb01_flc_fx_carry_view[[#This Row],[asset_rate]]</f>
        <v>-1.8369065698161602E-2</v>
      </c>
      <c r="T11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0.817591201122564</v>
      </c>
      <c r="U1141" s="95">
        <f>Table_nydc_frldevdb01_flc_fx_carry_view[[#This Row],[atmf_cost_final]]/Table_nydc_frldevdb01_flc_fx_carry_view[[#This Row],[atmf_cost_orig]]</f>
        <v>0.45322592309445642</v>
      </c>
    </row>
    <row r="1142" spans="1:21" x14ac:dyDescent="0.25">
      <c r="A1142" t="s">
        <v>108</v>
      </c>
      <c r="B1142" t="s">
        <v>105</v>
      </c>
      <c r="C1142" t="s">
        <v>6</v>
      </c>
      <c r="D1142" t="s">
        <v>6</v>
      </c>
      <c r="E1142">
        <v>35.8682890885174</v>
      </c>
      <c r="F1142">
        <v>33.569980969554202</v>
      </c>
      <c r="G1142">
        <v>0.177933584803492</v>
      </c>
      <c r="H1142">
        <v>0.19147125222568501</v>
      </c>
      <c r="I1142">
        <v>0.234168817294684</v>
      </c>
      <c r="J1142">
        <v>0.27094024144328599</v>
      </c>
      <c r="K1142">
        <v>0.105958784617204</v>
      </c>
      <c r="L1142">
        <v>4.8850354698662408E-3</v>
      </c>
      <c r="M1142">
        <v>7.1800133517845796E-2</v>
      </c>
      <c r="N1142">
        <v>4.0954602722069001E-9</v>
      </c>
      <c r="O1142">
        <v>6.1361705810741629E-2</v>
      </c>
      <c r="P1142">
        <v>-6.7351045058482439E-3</v>
      </c>
      <c r="Q1142">
        <v>34.757241453541887</v>
      </c>
      <c r="R1142">
        <f>Table_nydc_frldevdb01_flc_fx_carry_view[[#This Row],[atmf]]/(Table_nydc_frldevdb01_flc_fx_carry_view[[#This Row],[atmf_cost_orig]]+1)</f>
        <v>31.321120346730442</v>
      </c>
      <c r="S1142">
        <f>Table_nydc_frldevdb01_flc_fx_carry_view[[#This Row],[num_rate]]-Table_nydc_frldevdb01_flc_fx_carry_view[[#This Row],[asset_rate]]</f>
        <v>-6.8096810316589873E-2</v>
      </c>
      <c r="T11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0.14301007847753544</v>
      </c>
      <c r="U1142" s="95">
        <f>Table_nydc_frldevdb01_flc_fx_carry_view[[#This Row],[atmf_cost_final]]/Table_nydc_frldevdb01_flc_fx_carry_view[[#This Row],[atmf_cost_orig]]</f>
        <v>5.7039730590319595E-8</v>
      </c>
    </row>
    <row r="1143" spans="1:21" x14ac:dyDescent="0.25">
      <c r="A1143" t="s">
        <v>108</v>
      </c>
      <c r="B1143" t="s">
        <v>105</v>
      </c>
      <c r="C1143" t="s">
        <v>67</v>
      </c>
      <c r="D1143" t="s">
        <v>6</v>
      </c>
      <c r="E1143">
        <v>35.8682890885174</v>
      </c>
      <c r="F1143">
        <v>31.042615310450699</v>
      </c>
      <c r="G1143">
        <v>0.18291092997990299</v>
      </c>
      <c r="H1143">
        <v>0.20491027441057499</v>
      </c>
      <c r="I1143">
        <v>0.177933584803492</v>
      </c>
      <c r="J1143">
        <v>0.211523632014542</v>
      </c>
      <c r="K1143">
        <v>0.18018895867042201</v>
      </c>
      <c r="L1143">
        <v>0.105958784617204</v>
      </c>
      <c r="M1143">
        <v>0.10107874234508299</v>
      </c>
      <c r="N1143">
        <v>4.6013703473248999E-2</v>
      </c>
      <c r="O1143">
        <v>6.9421621971629599E-2</v>
      </c>
      <c r="P1143">
        <v>-7.2575643889795094E-3</v>
      </c>
      <c r="Q1143">
        <v>33.709370937508055</v>
      </c>
      <c r="R1143">
        <f>Table_nydc_frldevdb01_flc_fx_carry_view[[#This Row],[atmf]]/(Table_nydc_frldevdb01_flc_fx_carry_view[[#This Row],[atmf_cost_orig]]+1)</f>
        <v>28.192911293824441</v>
      </c>
      <c r="S1143">
        <f>Table_nydc_frldevdb01_flc_fx_carry_view[[#This Row],[num_rate]]-Table_nydc_frldevdb01_flc_fx_carry_view[[#This Row],[asset_rate]]</f>
        <v>-7.6679186360609108E-2</v>
      </c>
      <c r="T11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0.75774133769818275</v>
      </c>
      <c r="U1143" s="95">
        <f>Table_nydc_frldevdb01_flc_fx_carry_view[[#This Row],[atmf_cost_final]]/Table_nydc_frldevdb01_flc_fx_carry_view[[#This Row],[atmf_cost_orig]]</f>
        <v>0.45522631569908278</v>
      </c>
    </row>
    <row r="1144" spans="1:21" x14ac:dyDescent="0.25">
      <c r="A1144" t="s">
        <v>108</v>
      </c>
      <c r="B1144" t="s">
        <v>106</v>
      </c>
      <c r="C1144" t="s">
        <v>6</v>
      </c>
      <c r="D1144" t="s">
        <v>6</v>
      </c>
      <c r="E1144">
        <v>7.8270724444655801</v>
      </c>
      <c r="F1144">
        <v>8.1760258453786605</v>
      </c>
      <c r="G1144">
        <v>7.5981893926033994E-2</v>
      </c>
      <c r="H1144">
        <v>7.7544476012034805E-2</v>
      </c>
      <c r="I1144">
        <v>9.9162844945983403E-2</v>
      </c>
      <c r="J1144">
        <v>0.102046851214251</v>
      </c>
      <c r="K1144">
        <v>1.3356246211331999E-2</v>
      </c>
      <c r="L1144">
        <v>5.0728017875682303E-3</v>
      </c>
      <c r="M1144">
        <v>3.14035302677289E-2</v>
      </c>
      <c r="N1144">
        <v>4.4590797400702299E-2</v>
      </c>
      <c r="O1144">
        <v>-8.270360359097572E-3</v>
      </c>
      <c r="P1144">
        <v>3.5857771391196502E-2</v>
      </c>
      <c r="Q1144">
        <v>8.0310865452156452</v>
      </c>
      <c r="R1144">
        <f>Table_nydc_frldevdb01_flc_fx_carry_view[[#This Row],[atmf]]/(Table_nydc_frldevdb01_flc_fx_carry_view[[#This Row],[atmf_cost_orig]]+1)</f>
        <v>7.9270873188269482</v>
      </c>
      <c r="S1144">
        <f>Table_nydc_frldevdb01_flc_fx_carry_view[[#This Row],[num_rate]]-Table_nydc_frldevdb01_flc_fx_carry_view[[#This Row],[asset_rate]]</f>
        <v>4.4128131750294078E-2</v>
      </c>
      <c r="T11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2.1896921159794585</v>
      </c>
      <c r="U1144" s="95">
        <f>Table_nydc_frldevdb01_flc_fx_carry_view[[#This Row],[atmf_cost_final]]/Table_nydc_frldevdb01_flc_fx_carry_view[[#This Row],[atmf_cost_orig]]</f>
        <v>1.4199294480762561</v>
      </c>
    </row>
    <row r="1145" spans="1:21" x14ac:dyDescent="0.25">
      <c r="A1145" t="s">
        <v>108</v>
      </c>
      <c r="B1145" t="s">
        <v>106</v>
      </c>
      <c r="C1145" t="s">
        <v>67</v>
      </c>
      <c r="D1145" t="s">
        <v>6</v>
      </c>
      <c r="E1145">
        <v>7.8270724444655801</v>
      </c>
      <c r="F1145">
        <v>8.54550853055974</v>
      </c>
      <c r="G1145">
        <v>8.6944555672694102E-2</v>
      </c>
      <c r="H1145">
        <v>8.7878032168892103E-2</v>
      </c>
      <c r="I1145">
        <v>7.5981893926033994E-2</v>
      </c>
      <c r="J1145">
        <v>8.3107455101678801E-2</v>
      </c>
      <c r="K1145">
        <v>1.67283675168651E-2</v>
      </c>
      <c r="L1145">
        <v>1.3356246211331999E-2</v>
      </c>
      <c r="M1145">
        <v>5.0429439782740303E-2</v>
      </c>
      <c r="N1145">
        <v>6.1892170619965596E-2</v>
      </c>
      <c r="O1145">
        <v>-7.6866912929716867E-3</v>
      </c>
      <c r="P1145">
        <v>3.7588722021293756E-2</v>
      </c>
      <c r="Q1145">
        <v>8.266904968791378</v>
      </c>
      <c r="R1145">
        <f>Table_nydc_frldevdb01_flc_fx_carry_view[[#This Row],[atmf]]/(Table_nydc_frldevdb01_flc_fx_carry_view[[#This Row],[atmf_cost_orig]]+1)</f>
        <v>8.1352523138795529</v>
      </c>
      <c r="S1145">
        <f>Table_nydc_frldevdb01_flc_fx_carry_view[[#This Row],[num_rate]]-Table_nydc_frldevdb01_flc_fx_carry_view[[#This Row],[asset_rate]]</f>
        <v>4.5275413314265441E-2</v>
      </c>
      <c r="T11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1.4401893217439186</v>
      </c>
      <c r="U1145" s="95">
        <f>Table_nydc_frldevdb01_flc_fx_carry_view[[#This Row],[atmf_cost_final]]/Table_nydc_frldevdb01_flc_fx_carry_view[[#This Row],[atmf_cost_orig]]</f>
        <v>1.2273023631951681</v>
      </c>
    </row>
    <row r="1146" spans="1:21" x14ac:dyDescent="0.25">
      <c r="A1146" t="s">
        <v>108</v>
      </c>
      <c r="B1146" t="s">
        <v>5</v>
      </c>
      <c r="C1146" t="s">
        <v>67</v>
      </c>
      <c r="D1146" t="s">
        <v>67</v>
      </c>
      <c r="E1146">
        <v>3.5676352187037601</v>
      </c>
      <c r="F1146">
        <v>4.29915423117163</v>
      </c>
      <c r="G1146">
        <v>0.12944101538417299</v>
      </c>
      <c r="H1146">
        <v>0.14327214016342699</v>
      </c>
      <c r="I1146">
        <v>0.112199361972786</v>
      </c>
      <c r="J1146">
        <v>0.142875393518518</v>
      </c>
      <c r="K1146">
        <v>1.29646022903275E-2</v>
      </c>
      <c r="L1146">
        <v>2.3427471047115398E-3</v>
      </c>
      <c r="M1146">
        <v>7.827678790954129E-2</v>
      </c>
      <c r="N1146">
        <v>0.20502989469521399</v>
      </c>
      <c r="O1146">
        <v>1.5371879024778212E-2</v>
      </c>
      <c r="P1146">
        <v>0.12095652808125967</v>
      </c>
      <c r="Q1146">
        <v>4.035581578063657</v>
      </c>
      <c r="R1146">
        <f>Table_nydc_frldevdb01_flc_fx_carry_view[[#This Row],[atmf]]/(Table_nydc_frldevdb01_flc_fx_carry_view[[#This Row],[atmf_cost_orig]]+1)</f>
        <v>3.9870599825360369</v>
      </c>
      <c r="S1146">
        <f>Table_nydc_frldevdb01_flc_fx_carry_view[[#This Row],[num_rate]]-Table_nydc_frldevdb01_flc_fx_carry_view[[#This Row],[asset_rate]]</f>
        <v>0.10558464905648146</v>
      </c>
      <c r="T11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3.1033588245265391</v>
      </c>
      <c r="U1146" s="95">
        <f>Table_nydc_frldevdb01_flc_fx_carry_view[[#This Row],[atmf_cost_final]]/Table_nydc_frldevdb01_flc_fx_carry_view[[#This Row],[atmf_cost_orig]]</f>
        <v>2.6192936650920311</v>
      </c>
    </row>
    <row r="1147" spans="1:21" x14ac:dyDescent="0.25">
      <c r="A1147" t="s">
        <v>108</v>
      </c>
      <c r="B1147" t="s">
        <v>4</v>
      </c>
      <c r="C1147" t="s">
        <v>67</v>
      </c>
      <c r="D1147" t="s">
        <v>67</v>
      </c>
      <c r="E1147">
        <v>4.2055433069271002</v>
      </c>
      <c r="F1147">
        <v>5.3001550185605497</v>
      </c>
      <c r="G1147">
        <v>0.133387519963758</v>
      </c>
      <c r="H1147">
        <v>0.14379178594335401</v>
      </c>
      <c r="I1147">
        <v>0.105927950268128</v>
      </c>
      <c r="J1147">
        <v>0.130067569444444</v>
      </c>
      <c r="K1147">
        <v>9.0420407200682406E-3</v>
      </c>
      <c r="L1147">
        <v>2.2121806133636201E-3</v>
      </c>
      <c r="M1147">
        <v>8.2257194737957187E-2</v>
      </c>
      <c r="N1147">
        <v>0.26030644259568098</v>
      </c>
      <c r="O1147">
        <v>-7.6892392225241246E-3</v>
      </c>
      <c r="P1147">
        <v>0.12095652808125967</v>
      </c>
      <c r="Q1147">
        <v>4.9385763877055764</v>
      </c>
      <c r="R1147">
        <f>Table_nydc_frldevdb01_flc_fx_carry_view[[#This Row],[atmf]]/(Table_nydc_frldevdb01_flc_fx_carry_view[[#This Row],[atmf_cost_orig]]+1)</f>
        <v>4.8973155774158252</v>
      </c>
      <c r="S1147">
        <f>Table_nydc_frldevdb01_flc_fx_carry_view[[#This Row],[num_rate]]-Table_nydc_frldevdb01_flc_fx_carry_view[[#This Row],[asset_rate]]</f>
        <v>0.1286457673037838</v>
      </c>
      <c r="T11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3.5251481123601289</v>
      </c>
      <c r="U1147" s="95">
        <f>Table_nydc_frldevdb01_flc_fx_carry_view[[#This Row],[atmf_cost_final]]/Table_nydc_frldevdb01_flc_fx_carry_view[[#This Row],[atmf_cost_orig]]</f>
        <v>3.1645431554641119</v>
      </c>
    </row>
    <row r="1148" spans="1:21" x14ac:dyDescent="0.25">
      <c r="A1148" t="s">
        <v>108</v>
      </c>
      <c r="B1148" t="s">
        <v>17</v>
      </c>
      <c r="C1148" t="s">
        <v>67</v>
      </c>
      <c r="D1148" t="s">
        <v>67</v>
      </c>
      <c r="E1148">
        <v>1.1774365586895901</v>
      </c>
      <c r="F1148">
        <v>1.2325394520397599</v>
      </c>
      <c r="G1148">
        <v>8.2290420804948805E-2</v>
      </c>
      <c r="H1148">
        <v>8.1021953744591105E-2</v>
      </c>
      <c r="I1148">
        <v>7.9047469878060397E-2</v>
      </c>
      <c r="J1148">
        <v>8.5119421296296294E-2</v>
      </c>
      <c r="K1148">
        <v>2.6880227434936E-2</v>
      </c>
      <c r="L1148">
        <v>1.6508143432646301E-3</v>
      </c>
      <c r="M1148">
        <v>4.6403717847741797E-2</v>
      </c>
      <c r="N1148">
        <v>4.6804091881869701E-2</v>
      </c>
      <c r="O1148">
        <v>-7.6892392225241246E-3</v>
      </c>
      <c r="P1148">
        <v>1.5371879024778212E-2</v>
      </c>
      <c r="Q1148">
        <v>1.208936786283074</v>
      </c>
      <c r="R1148">
        <f>Table_nydc_frldevdb01_flc_fx_carry_view[[#This Row],[atmf]]/(Table_nydc_frldevdb01_flc_fx_carry_view[[#This Row],[atmf_cost_orig]]+1)</f>
        <v>1.1778813769649679</v>
      </c>
      <c r="S1148">
        <f>Table_nydc_frldevdb01_flc_fx_carry_view[[#This Row],[num_rate]]-Table_nydc_frldevdb01_flc_fx_carry_view[[#This Row],[asset_rate]]</f>
        <v>2.3061118247302337E-2</v>
      </c>
      <c r="T11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2.3127666510383946</v>
      </c>
      <c r="U1148" s="95">
        <f>Table_nydc_frldevdb01_flc_fx_carry_view[[#This Row],[atmf_cost_final]]/Table_nydc_frldevdb01_flc_fx_carry_view[[#This Row],[atmf_cost_orig]]</f>
        <v>1.0086280594033779</v>
      </c>
    </row>
    <row r="1149" spans="1:21" x14ac:dyDescent="0.25">
      <c r="A1149" t="s">
        <v>108</v>
      </c>
      <c r="B1149" t="s">
        <v>21</v>
      </c>
      <c r="C1149" t="s">
        <v>67</v>
      </c>
      <c r="D1149" t="s">
        <v>67</v>
      </c>
      <c r="E1149">
        <v>1.3274731401225699</v>
      </c>
      <c r="F1149">
        <v>1.35605689253204</v>
      </c>
      <c r="G1149">
        <v>9.2998331169142204E-2</v>
      </c>
      <c r="H1149">
        <v>9.1500404719552494E-2</v>
      </c>
      <c r="I1149">
        <v>9.2749233603982906E-2</v>
      </c>
      <c r="J1149">
        <v>9.9216812452248906E-2</v>
      </c>
      <c r="K1149">
        <v>4.1642028895865102E-2</v>
      </c>
      <c r="L1149">
        <v>1.93675439698317E-3</v>
      </c>
      <c r="M1149">
        <v>5.1127036590490699E-2</v>
      </c>
      <c r="N1149">
        <v>2.1532526546366303E-2</v>
      </c>
      <c r="O1149">
        <v>4.4677199261344835E-3</v>
      </c>
      <c r="P1149">
        <v>1.5371879024778212E-2</v>
      </c>
      <c r="Q1149">
        <v>1.3433155343523975</v>
      </c>
      <c r="R1149">
        <f>Table_nydc_frldevdb01_flc_fx_carry_view[[#This Row],[atmf]]/(Table_nydc_frldevdb01_flc_fx_carry_view[[#This Row],[atmf_cost_orig]]+1)</f>
        <v>1.2900980046433217</v>
      </c>
      <c r="S1149">
        <f>Table_nydc_frldevdb01_flc_fx_carry_view[[#This Row],[num_rate]]-Table_nydc_frldevdb01_flc_fx_carry_view[[#This Row],[asset_rate]]</f>
        <v>1.0904159098643729E-2</v>
      </c>
      <c r="T11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2.0659732474952555</v>
      </c>
      <c r="U1149" s="95">
        <f>Table_nydc_frldevdb01_flc_fx_carry_view[[#This Row],[atmf_cost_final]]/Table_nydc_frldevdb01_flc_fx_carry_view[[#This Row],[atmf_cost_orig]]</f>
        <v>0.42115733635872832</v>
      </c>
    </row>
    <row r="1150" spans="1:21" x14ac:dyDescent="0.25">
      <c r="A1150" t="s">
        <v>108</v>
      </c>
      <c r="B1150" t="s">
        <v>20</v>
      </c>
      <c r="C1150" t="s">
        <v>67</v>
      </c>
      <c r="D1150" t="s">
        <v>67</v>
      </c>
      <c r="E1150">
        <v>3.1362282407236899</v>
      </c>
      <c r="F1150">
        <v>3.4645686839206</v>
      </c>
      <c r="G1150">
        <v>0.130213913531667</v>
      </c>
      <c r="H1150">
        <v>0.14249259121053701</v>
      </c>
      <c r="I1150">
        <v>0.11502246843897899</v>
      </c>
      <c r="J1150">
        <v>0.14842537037037001</v>
      </c>
      <c r="K1150">
        <v>3.1461616493318502E-2</v>
      </c>
      <c r="L1150">
        <v>2.4013844946896203E-3</v>
      </c>
      <c r="M1150">
        <v>7.7848694689101397E-2</v>
      </c>
      <c r="N1150">
        <v>0.104672539243319</v>
      </c>
      <c r="O1150">
        <v>1.5371879024778212E-2</v>
      </c>
      <c r="P1150">
        <v>6.9421621971629599E-2</v>
      </c>
      <c r="Q1150">
        <v>3.310981907282657</v>
      </c>
      <c r="R1150">
        <f>Table_nydc_frldevdb01_flc_fx_carry_view[[#This Row],[atmf]]/(Table_nydc_frldevdb01_flc_fx_carry_view[[#This Row],[atmf_cost_orig]]+1)</f>
        <v>3.214336762656592</v>
      </c>
      <c r="S1150">
        <f>Table_nydc_frldevdb01_flc_fx_carry_view[[#This Row],[num_rate]]-Table_nydc_frldevdb01_flc_fx_carry_view[[#This Row],[asset_rate]]</f>
        <v>5.4049742946851387E-2</v>
      </c>
      <c r="T11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2.2047337044376936</v>
      </c>
      <c r="U1150" s="95">
        <f>Table_nydc_frldevdb01_flc_fx_carry_view[[#This Row],[atmf_cost_final]]/Table_nydc_frldevdb01_flc_fx_carry_view[[#This Row],[atmf_cost_orig]]</f>
        <v>1.3445638319478832</v>
      </c>
    </row>
    <row r="1151" spans="1:21" x14ac:dyDescent="0.25">
      <c r="A1151" t="s">
        <v>108</v>
      </c>
      <c r="B1151" t="s">
        <v>7</v>
      </c>
      <c r="C1151" t="s">
        <v>67</v>
      </c>
      <c r="D1151" t="s">
        <v>67</v>
      </c>
      <c r="E1151">
        <v>65.078523007433105</v>
      </c>
      <c r="F1151">
        <v>70.522488040410295</v>
      </c>
      <c r="G1151">
        <v>7.3744244842317896E-2</v>
      </c>
      <c r="H1151">
        <v>7.6477418472831002E-2</v>
      </c>
      <c r="I1151">
        <v>6.5239737111996807E-2</v>
      </c>
      <c r="J1151">
        <v>8.9178773148148094E-2</v>
      </c>
      <c r="K1151">
        <v>1.2294617938300599E-2</v>
      </c>
      <c r="L1151">
        <v>1.3620895422018699E-3</v>
      </c>
      <c r="M1151">
        <v>4.1830660139645696E-2</v>
      </c>
      <c r="N1151">
        <v>8.3638776815908492E-2</v>
      </c>
      <c r="O1151">
        <v>1.5371879024778212E-2</v>
      </c>
      <c r="P1151">
        <v>5.9155744071506922E-2</v>
      </c>
      <c r="Q1151">
        <v>68.499290116759511</v>
      </c>
      <c r="R1151">
        <f>Table_nydc_frldevdb01_flc_fx_carry_view[[#This Row],[atmf]]/(Table_nydc_frldevdb01_flc_fx_carry_view[[#This Row],[atmf_cost_orig]]+1)</f>
        <v>67.690931682657094</v>
      </c>
      <c r="S1151">
        <f>Table_nydc_frldevdb01_flc_fx_carry_view[[#This Row],[num_rate]]-Table_nydc_frldevdb01_flc_fx_carry_view[[#This Row],[asset_rate]]</f>
        <v>4.3783865046728709E-2</v>
      </c>
      <c r="T11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2.7856368403333223</v>
      </c>
      <c r="U1151" s="95">
        <f>Table_nydc_frldevdb01_flc_fx_carry_view[[#This Row],[atmf_cost_final]]/Table_nydc_frldevdb01_flc_fx_carry_view[[#This Row],[atmf_cost_orig]]</f>
        <v>1.9994610779914148</v>
      </c>
    </row>
    <row r="1152" spans="1:21" x14ac:dyDescent="0.25">
      <c r="A1152" t="s">
        <v>108</v>
      </c>
      <c r="B1152" t="s">
        <v>19</v>
      </c>
      <c r="C1152" t="s">
        <v>67</v>
      </c>
      <c r="D1152" t="s">
        <v>67</v>
      </c>
      <c r="E1152">
        <v>13.5869406369495</v>
      </c>
      <c r="F1152">
        <v>15.1262490110662</v>
      </c>
      <c r="G1152">
        <v>0.165256060419607</v>
      </c>
      <c r="H1152">
        <v>0.17512639366900601</v>
      </c>
      <c r="I1152">
        <v>0.151962427436727</v>
      </c>
      <c r="J1152">
        <v>0.178858101851852</v>
      </c>
      <c r="K1152">
        <v>4.51099372404258E-2</v>
      </c>
      <c r="L1152">
        <v>3.1726980718577401E-3</v>
      </c>
      <c r="M1152">
        <v>9.5595217645059807E-2</v>
      </c>
      <c r="N1152">
        <v>0.11327497831306201</v>
      </c>
      <c r="O1152">
        <v>1.5371879024778212E-2</v>
      </c>
      <c r="P1152">
        <v>7.3904226829296427E-2</v>
      </c>
      <c r="Q1152">
        <v>14.399296490132402</v>
      </c>
      <c r="R1152">
        <f>Table_nydc_frldevdb01_flc_fx_carry_view[[#This Row],[atmf]]/(Table_nydc_frldevdb01_flc_fx_carry_view[[#This Row],[atmf_cost_orig]]+1)</f>
        <v>13.806421174034964</v>
      </c>
      <c r="S1152">
        <f>Table_nydc_frldevdb01_flc_fx_carry_view[[#This Row],[num_rate]]-Table_nydc_frldevdb01_flc_fx_carry_view[[#This Row],[asset_rate]]</f>
        <v>5.8532347804518214E-2</v>
      </c>
      <c r="T11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2.1808788494140572</v>
      </c>
      <c r="U1152" s="95">
        <f>Table_nydc_frldevdb01_flc_fx_carry_view[[#This Row],[atmf_cost_final]]/Table_nydc_frldevdb01_flc_fx_carry_view[[#This Row],[atmf_cost_orig]]</f>
        <v>1.1849439867760567</v>
      </c>
    </row>
    <row r="1153" spans="1:21" x14ac:dyDescent="0.25">
      <c r="A1153" t="s">
        <v>108</v>
      </c>
      <c r="B1153" t="s">
        <v>13</v>
      </c>
      <c r="C1153" t="s">
        <v>67</v>
      </c>
      <c r="D1153" t="s">
        <v>67</v>
      </c>
      <c r="E1153">
        <v>6.6466000000000003</v>
      </c>
      <c r="F1153">
        <v>6.9332153832398298</v>
      </c>
      <c r="G1153">
        <v>5.88440784856177E-2</v>
      </c>
      <c r="H1153">
        <v>6.0304014253980499E-2</v>
      </c>
      <c r="I1153">
        <v>6.1902116907097703E-2</v>
      </c>
      <c r="J1153">
        <v>6.1554328711284502E-2</v>
      </c>
      <c r="K1153">
        <v>1.55225636864629E-2</v>
      </c>
      <c r="L1153">
        <v>2.8897164858903302E-3</v>
      </c>
      <c r="M1153">
        <v>3.3079076823776102E-2</v>
      </c>
      <c r="N1153">
        <v>4.3112380298789804E-2</v>
      </c>
      <c r="O1153">
        <v>1.5371879024778212E-2</v>
      </c>
      <c r="P1153">
        <v>3.7578466281479872E-2</v>
      </c>
      <c r="Q1153">
        <v>6.8135924577431641</v>
      </c>
      <c r="R1153">
        <f>Table_nydc_frldevdb01_flc_fx_carry_view[[#This Row],[atmf]]/(Table_nydc_frldevdb01_flc_fx_carry_view[[#This Row],[atmf_cost_orig]]+1)</f>
        <v>6.7112145999086055</v>
      </c>
      <c r="S1153">
        <f>Table_nydc_frldevdb01_flc_fx_carry_view[[#This Row],[num_rate]]-Table_nydc_frldevdb01_flc_fx_carry_view[[#This Row],[asset_rate]]</f>
        <v>2.220658725670166E-2</v>
      </c>
      <c r="T11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2.2910394278356709</v>
      </c>
      <c r="U1153" s="95">
        <f>Table_nydc_frldevdb01_flc_fx_carry_view[[#This Row],[atmf_cost_final]]/Table_nydc_frldevdb01_flc_fx_carry_view[[#This Row],[atmf_cost_orig]]</f>
        <v>1.303312680957351</v>
      </c>
    </row>
    <row r="1154" spans="1:21" x14ac:dyDescent="0.25">
      <c r="A1154" t="s">
        <v>108</v>
      </c>
      <c r="B1154" t="s">
        <v>16</v>
      </c>
      <c r="C1154" t="s">
        <v>67</v>
      </c>
      <c r="D1154" t="s">
        <v>67</v>
      </c>
      <c r="E1154">
        <v>18.2281888331955</v>
      </c>
      <c r="F1154">
        <v>20.1856167184405</v>
      </c>
      <c r="G1154">
        <v>0.12466507792974101</v>
      </c>
      <c r="H1154">
        <v>0.135062070694252</v>
      </c>
      <c r="I1154">
        <v>9.7043368638073002E-2</v>
      </c>
      <c r="J1154">
        <v>0.117353912037037</v>
      </c>
      <c r="K1154">
        <v>2.83205464732076E-2</v>
      </c>
      <c r="L1154">
        <v>2.0260915438178799E-3</v>
      </c>
      <c r="M1154">
        <v>7.3801807552819398E-2</v>
      </c>
      <c r="N1154">
        <v>0.107367362709577</v>
      </c>
      <c r="O1154">
        <v>1.5371879024778212E-2</v>
      </c>
      <c r="P1154">
        <v>7.0967445661456519E-2</v>
      </c>
      <c r="Q1154">
        <v>19.307487823928959</v>
      </c>
      <c r="R1154">
        <f>Table_nydc_frldevdb01_flc_fx_carry_view[[#This Row],[atmf]]/(Table_nydc_frldevdb01_flc_fx_carry_view[[#This Row],[atmf_cost_orig]]+1)</f>
        <v>18.798270385149809</v>
      </c>
      <c r="S1154">
        <f>Table_nydc_frldevdb01_flc_fx_carry_view[[#This Row],[num_rate]]-Table_nydc_frldevdb01_flc_fx_carry_view[[#This Row],[asset_rate]]</f>
        <v>5.5595566636678306E-2</v>
      </c>
      <c r="T11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2.316146664916932</v>
      </c>
      <c r="U1154" s="95">
        <f>Table_nydc_frldevdb01_flc_fx_carry_view[[#This Row],[atmf_cost_final]]/Table_nydc_frldevdb01_flc_fx_carry_view[[#This Row],[atmf_cost_orig]]</f>
        <v>1.4548066811606881</v>
      </c>
    </row>
    <row r="1155" spans="1:21" x14ac:dyDescent="0.25">
      <c r="A1155" t="s">
        <v>108</v>
      </c>
      <c r="B1155" t="s">
        <v>22</v>
      </c>
      <c r="C1155" t="s">
        <v>67</v>
      </c>
      <c r="D1155" t="s">
        <v>67</v>
      </c>
      <c r="E1155">
        <v>630.76142427427101</v>
      </c>
      <c r="F1155">
        <v>645.82102958732696</v>
      </c>
      <c r="G1155">
        <v>9.2368676241717101E-2</v>
      </c>
      <c r="H1155">
        <v>9.4890526900673705E-2</v>
      </c>
      <c r="I1155">
        <v>8.6845821218667602E-2</v>
      </c>
      <c r="J1155">
        <v>0.104007342326531</v>
      </c>
      <c r="K1155">
        <v>3.9426358268696594E-2</v>
      </c>
      <c r="L1155">
        <v>1.81312700681417E-3</v>
      </c>
      <c r="M1155">
        <v>5.1890812113672503E-2</v>
      </c>
      <c r="N1155">
        <v>2.3870672827448501E-2</v>
      </c>
      <c r="O1155">
        <v>1.5371879024778212E-2</v>
      </c>
      <c r="P1155">
        <v>2.7659840646813261E-2</v>
      </c>
      <c r="Q1155">
        <v>637.87032437013568</v>
      </c>
      <c r="R1155">
        <f>Table_nydc_frldevdb01_flc_fx_carry_view[[#This Row],[atmf]]/(Table_nydc_frldevdb01_flc_fx_carry_view[[#This Row],[atmf_cost_orig]]+1)</f>
        <v>613.9620406890067</v>
      </c>
      <c r="S1155">
        <f>Table_nydc_frldevdb01_flc_fx_carry_view[[#This Row],[num_rate]]-Table_nydc_frldevdb01_flc_fx_carry_view[[#This Row],[asset_rate]]</f>
        <v>1.2287961622035048E-2</v>
      </c>
      <c r="T11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1.7696359660014422</v>
      </c>
      <c r="U1155" s="95">
        <f>Table_nydc_frldevdb01_flc_fx_carry_view[[#This Row],[atmf_cost_final]]/Table_nydc_frldevdb01_flc_fx_carry_view[[#This Row],[atmf_cost_orig]]</f>
        <v>0.46001732975689763</v>
      </c>
    </row>
    <row r="1156" spans="1:21" x14ac:dyDescent="0.25">
      <c r="A1156" t="s">
        <v>108</v>
      </c>
      <c r="B1156" t="s">
        <v>15</v>
      </c>
      <c r="C1156" t="s">
        <v>67</v>
      </c>
      <c r="D1156" t="s">
        <v>67</v>
      </c>
      <c r="E1156">
        <v>57.624303563724503</v>
      </c>
      <c r="F1156">
        <v>63.896790181516003</v>
      </c>
      <c r="G1156">
        <v>0.12911419923190401</v>
      </c>
      <c r="H1156">
        <v>0.13906354372489499</v>
      </c>
      <c r="I1156">
        <v>0.10398023165883701</v>
      </c>
      <c r="J1156">
        <v>0.121050439814815</v>
      </c>
      <c r="K1156">
        <v>2.9911736174552301E-2</v>
      </c>
      <c r="L1156">
        <v>2.1708505162473797E-3</v>
      </c>
      <c r="M1156">
        <v>7.5981390736354404E-2</v>
      </c>
      <c r="N1156">
        <v>0.108830367254921</v>
      </c>
      <c r="O1156">
        <v>1.5371879024778212E-2</v>
      </c>
      <c r="P1156">
        <v>7.1775014525480185E-2</v>
      </c>
      <c r="Q1156">
        <v>61.082729914655957</v>
      </c>
      <c r="R1156">
        <f>Table_nydc_frldevdb01_flc_fx_carry_view[[#This Row],[atmf]]/(Table_nydc_frldevdb01_flc_fx_carry_view[[#This Row],[atmf_cost_orig]]+1)</f>
        <v>59.384661046775022</v>
      </c>
      <c r="S1156">
        <f>Table_nydc_frldevdb01_flc_fx_carry_view[[#This Row],[num_rate]]-Table_nydc_frldevdb01_flc_fx_carry_view[[#This Row],[asset_rate]]</f>
        <v>5.6403135500701973E-2</v>
      </c>
      <c r="T11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2.3151794332555857</v>
      </c>
      <c r="U1156" s="95">
        <f>Table_nydc_frldevdb01_flc_fx_carry_view[[#This Row],[atmf_cost_final]]/Table_nydc_frldevdb01_flc_fx_carry_view[[#This Row],[atmf_cost_orig]]</f>
        <v>1.4323292348326222</v>
      </c>
    </row>
    <row r="1157" spans="1:21" x14ac:dyDescent="0.25">
      <c r="A1157" t="s">
        <v>108</v>
      </c>
      <c r="B1157" t="s">
        <v>11</v>
      </c>
      <c r="C1157" t="s">
        <v>67</v>
      </c>
      <c r="D1157" t="s">
        <v>67</v>
      </c>
      <c r="E1157">
        <v>21.466614901778701</v>
      </c>
      <c r="F1157">
        <v>24.879568969231201</v>
      </c>
      <c r="G1157">
        <v>0.128730127743277</v>
      </c>
      <c r="H1157">
        <v>0.14229684962736799</v>
      </c>
      <c r="I1157">
        <v>0.102939917403151</v>
      </c>
      <c r="J1157">
        <v>0.12060814814814801</v>
      </c>
      <c r="K1157">
        <v>2.0218584533894003E-2</v>
      </c>
      <c r="L1157">
        <v>2.1497792156649899E-3</v>
      </c>
      <c r="M1157">
        <v>8.1404902237284402E-2</v>
      </c>
      <c r="N1157">
        <v>0.159006110445712</v>
      </c>
      <c r="O1157">
        <v>-7.6892392225241246E-3</v>
      </c>
      <c r="P1157">
        <v>7.0967445661456519E-2</v>
      </c>
      <c r="Q1157">
        <v>23.445052536179823</v>
      </c>
      <c r="R1157">
        <f>Table_nydc_frldevdb01_flc_fx_carry_view[[#This Row],[atmf]]/(Table_nydc_frldevdb01_flc_fx_carry_view[[#This Row],[atmf_cost_orig]]+1)</f>
        <v>23.006709991566197</v>
      </c>
      <c r="S1157">
        <f>Table_nydc_frldevdb01_flc_fx_carry_view[[#This Row],[num_rate]]-Table_nydc_frldevdb01_flc_fx_carry_view[[#This Row],[asset_rate]]</f>
        <v>7.8656684883980643E-2</v>
      </c>
      <c r="T11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2.5635850810704279</v>
      </c>
      <c r="U1157" s="95">
        <f>Table_nydc_frldevdb01_flc_fx_carry_view[[#This Row],[atmf_cost_final]]/Table_nydc_frldevdb01_flc_fx_carry_view[[#This Row],[atmf_cost_orig]]</f>
        <v>1.9532743861325508</v>
      </c>
    </row>
    <row r="1158" spans="1:21" x14ac:dyDescent="0.25">
      <c r="A1158" t="s">
        <v>108</v>
      </c>
      <c r="B1158" t="s">
        <v>24</v>
      </c>
      <c r="C1158" t="s">
        <v>67</v>
      </c>
      <c r="D1158" t="s">
        <v>67</v>
      </c>
      <c r="E1158">
        <v>30.373999999999999</v>
      </c>
      <c r="F1158">
        <v>29.684046958656701</v>
      </c>
      <c r="G1158">
        <v>6.2200680295753798E-2</v>
      </c>
      <c r="H1158">
        <v>5.8882435220277703E-2</v>
      </c>
      <c r="I1158">
        <v>0</v>
      </c>
      <c r="J1158">
        <v>0</v>
      </c>
      <c r="K1158">
        <v>4.6864233211278798E-2</v>
      </c>
      <c r="L1158">
        <v>1.16939240301096E-16</v>
      </c>
      <c r="M1158">
        <v>3.2214669669573197E-2</v>
      </c>
      <c r="N1158">
        <v>0</v>
      </c>
      <c r="O1158">
        <v>1.5371879024778212E-2</v>
      </c>
      <c r="P1158">
        <v>3.5436940594298916E-3</v>
      </c>
      <c r="Q1158">
        <v>30.125370487835674</v>
      </c>
      <c r="R1158">
        <f>Table_nydc_frldevdb01_flc_fx_carry_view[[#This Row],[atmf]]/(Table_nydc_frldevdb01_flc_fx_carry_view[[#This Row],[atmf_cost_orig]]+1)</f>
        <v>28.757629426211309</v>
      </c>
      <c r="S1158">
        <f>Table_nydc_frldevdb01_flc_fx_carry_view[[#This Row],[num_rate]]-Table_nydc_frldevdb01_flc_fx_carry_view[[#This Row],[asset_rate]]</f>
        <v>-1.1828184965348321E-2</v>
      </c>
      <c r="T11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7.9824385189486084E-15</v>
      </c>
      <c r="U1158" s="95">
        <f>Table_nydc_frldevdb01_flc_fx_carry_view[[#This Row],[atmf_cost_final]]/Table_nydc_frldevdb01_flc_fx_carry_view[[#This Row],[atmf_cost_orig]]</f>
        <v>0</v>
      </c>
    </row>
    <row r="1159" spans="1:21" x14ac:dyDescent="0.25">
      <c r="A1159" t="s">
        <v>108</v>
      </c>
      <c r="B1159" t="s">
        <v>23</v>
      </c>
      <c r="C1159" t="s">
        <v>67</v>
      </c>
      <c r="D1159" t="s">
        <v>67</v>
      </c>
      <c r="E1159">
        <v>1.3601091347059</v>
      </c>
      <c r="F1159">
        <v>1.3490724974332999</v>
      </c>
      <c r="G1159">
        <v>5.5146723010114002E-2</v>
      </c>
      <c r="H1159">
        <v>5.4164470936670997E-2</v>
      </c>
      <c r="I1159">
        <v>5.4070992030744502E-2</v>
      </c>
      <c r="J1159">
        <v>5.1650221026810397E-2</v>
      </c>
      <c r="K1159">
        <v>3.44281424282935E-2</v>
      </c>
      <c r="L1159">
        <v>1.12886983217593E-3</v>
      </c>
      <c r="M1159">
        <v>2.96347810853833E-2</v>
      </c>
      <c r="N1159">
        <v>9.79945507424161E-7</v>
      </c>
      <c r="O1159">
        <v>1.5371879024778212E-2</v>
      </c>
      <c r="P1159">
        <v>1.1159089973277525E-2</v>
      </c>
      <c r="Q1159">
        <v>1.3555702353972527</v>
      </c>
      <c r="R1159">
        <f>Table_nydc_frldevdb01_flc_fx_carry_view[[#This Row],[atmf]]/(Table_nydc_frldevdb01_flc_fx_carry_view[[#This Row],[atmf_cost_orig]]+1)</f>
        <v>1.3102437118637187</v>
      </c>
      <c r="S1159">
        <f>Table_nydc_frldevdb01_flc_fx_carry_view[[#This Row],[num_rate]]-Table_nydc_frldevdb01_flc_fx_carry_view[[#This Row],[asset_rate]]</f>
        <v>-4.2127890515006872E-3</v>
      </c>
      <c r="T11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0.23530249567701661</v>
      </c>
      <c r="U1159" s="95">
        <f>Table_nydc_frldevdb01_flc_fx_carry_view[[#This Row],[atmf_cost_final]]/Table_nydc_frldevdb01_flc_fx_carry_view[[#This Row],[atmf_cost_orig]]</f>
        <v>3.3067411721407903E-5</v>
      </c>
    </row>
    <row r="1160" spans="1:21" x14ac:dyDescent="0.25">
      <c r="A1160" t="s">
        <v>108</v>
      </c>
      <c r="B1160" t="s">
        <v>25</v>
      </c>
      <c r="C1160" t="s">
        <v>67</v>
      </c>
      <c r="D1160" t="s">
        <v>67</v>
      </c>
      <c r="E1160">
        <v>311.306742519463</v>
      </c>
      <c r="F1160">
        <v>312.08724574401799</v>
      </c>
      <c r="G1160">
        <v>6.2279030451539902E-2</v>
      </c>
      <c r="H1160">
        <v>6.2608957238361601E-2</v>
      </c>
      <c r="I1160">
        <v>4.3421103717803902E-2</v>
      </c>
      <c r="J1160">
        <v>5.0414060907160697E-2</v>
      </c>
      <c r="K1160">
        <v>3.43767592589167E-2</v>
      </c>
      <c r="L1160">
        <v>9.0679963103555705E-4</v>
      </c>
      <c r="M1160">
        <v>3.5865939962023793E-2</v>
      </c>
      <c r="N1160">
        <v>2.7498612316073398E-3</v>
      </c>
      <c r="O1160">
        <v>-7.6892392225241246E-3</v>
      </c>
      <c r="P1160">
        <v>-6.4149974678432975E-3</v>
      </c>
      <c r="Q1160">
        <v>311.62318251397738</v>
      </c>
      <c r="R1160">
        <f>Table_nydc_frldevdb01_flc_fx_carry_view[[#This Row],[atmf]]/(Table_nydc_frldevdb01_flc_fx_carry_view[[#This Row],[atmf_cost_orig]]+1)</f>
        <v>301.28150149956616</v>
      </c>
      <c r="S1160">
        <f>Table_nydc_frldevdb01_flc_fx_carry_view[[#This Row],[num_rate]]-Table_nydc_frldevdb01_flc_fx_carry_view[[#This Row],[asset_rate]]</f>
        <v>1.2742417546808271E-3</v>
      </c>
      <c r="T11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1.2376346246807637</v>
      </c>
      <c r="U1160" s="95">
        <f>Table_nydc_frldevdb01_flc_fx_carry_view[[#This Row],[atmf_cost_final]]/Table_nydc_frldevdb01_flc_fx_carry_view[[#This Row],[atmf_cost_orig]]</f>
        <v>7.6670546889862537E-2</v>
      </c>
    </row>
    <row r="1161" spans="1:21" x14ac:dyDescent="0.25">
      <c r="A1161" t="s">
        <v>108</v>
      </c>
      <c r="B1161" t="s">
        <v>9</v>
      </c>
      <c r="C1161" t="s">
        <v>67</v>
      </c>
      <c r="D1161" t="s">
        <v>67</v>
      </c>
      <c r="E1161">
        <v>67.848961684956194</v>
      </c>
      <c r="F1161">
        <v>78.755314757424998</v>
      </c>
      <c r="G1161">
        <v>0.137479132182215</v>
      </c>
      <c r="H1161">
        <v>0.14552562247925499</v>
      </c>
      <c r="I1161">
        <v>0.11175297558238401</v>
      </c>
      <c r="J1161">
        <v>0.13025378472222199</v>
      </c>
      <c r="K1161">
        <v>2.32926318521046E-2</v>
      </c>
      <c r="L1161">
        <v>2.3338290758852199E-3</v>
      </c>
      <c r="M1161">
        <v>8.3245574148437099E-2</v>
      </c>
      <c r="N1161">
        <v>0.16076195658175302</v>
      </c>
      <c r="O1161">
        <v>-7.6892392225241246E-3</v>
      </c>
      <c r="P1161">
        <v>7.1775014525480185E-2</v>
      </c>
      <c r="Q1161">
        <v>74.300765264923683</v>
      </c>
      <c r="R1161">
        <f>Table_nydc_frldevdb01_flc_fx_carry_view[[#This Row],[atmf]]/(Table_nydc_frldevdb01_flc_fx_carry_view[[#This Row],[atmf_cost_orig]]+1)</f>
        <v>72.703103190000348</v>
      </c>
      <c r="S1161">
        <f>Table_nydc_frldevdb01_flc_fx_carry_view[[#This Row],[num_rate]]-Table_nydc_frldevdb01_flc_fx_carry_view[[#This Row],[asset_rate]]</f>
        <v>7.946425374800431E-2</v>
      </c>
      <c r="T11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2.6425413238735964</v>
      </c>
      <c r="U1161" s="95">
        <f>Table_nydc_frldevdb01_flc_fx_carry_view[[#This Row],[atmf_cost_final]]/Table_nydc_frldevdb01_flc_fx_carry_view[[#This Row],[atmf_cost_orig]]</f>
        <v>1.9311772214471687</v>
      </c>
    </row>
    <row r="1162" spans="1:21" x14ac:dyDescent="0.25">
      <c r="A1162" t="s">
        <v>108</v>
      </c>
      <c r="B1162" t="s">
        <v>10</v>
      </c>
      <c r="C1162" t="s">
        <v>67</v>
      </c>
      <c r="D1162" t="s">
        <v>67</v>
      </c>
      <c r="E1162">
        <v>13478.428456424899</v>
      </c>
      <c r="F1162">
        <v>14711.265756009399</v>
      </c>
      <c r="G1162">
        <v>8.4376558149748898E-2</v>
      </c>
      <c r="H1162">
        <v>9.3181131821985994E-2</v>
      </c>
      <c r="I1162">
        <v>6.2193283952493801E-2</v>
      </c>
      <c r="J1162">
        <v>8.5588518518518494E-2</v>
      </c>
      <c r="K1162">
        <v>1.4936165610643299E-2</v>
      </c>
      <c r="L1162">
        <v>1.2984432467897599E-3</v>
      </c>
      <c r="M1162">
        <v>5.0957395084217302E-2</v>
      </c>
      <c r="N1162">
        <v>9.1449755504882699E-2</v>
      </c>
      <c r="O1162">
        <v>1.5371879024778212E-2</v>
      </c>
      <c r="P1162">
        <v>6.232401983797109E-2</v>
      </c>
      <c r="Q1162">
        <v>14199.772492581575</v>
      </c>
      <c r="R1162">
        <f>Table_nydc_frldevdb01_flc_fx_carry_view[[#This Row],[atmf]]/(Table_nydc_frldevdb01_flc_fx_carry_view[[#This Row],[atmf_cost_orig]]+1)</f>
        <v>13997.965878369912</v>
      </c>
      <c r="S1162">
        <f>Table_nydc_frldevdb01_flc_fx_carry_view[[#This Row],[num_rate]]-Table_nydc_frldevdb01_flc_fx_carry_view[[#This Row],[asset_rate]]</f>
        <v>4.6952140813192877E-2</v>
      </c>
      <c r="T11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2.5027272410074177</v>
      </c>
      <c r="U1162" s="95">
        <f>Table_nydc_frldevdb01_flc_fx_carry_view[[#This Row],[atmf_cost_final]]/Table_nydc_frldevdb01_flc_fx_carry_view[[#This Row],[atmf_cost_orig]]</f>
        <v>1.7946316791457582</v>
      </c>
    </row>
    <row r="1163" spans="1:21" x14ac:dyDescent="0.25">
      <c r="A1163" t="s">
        <v>108</v>
      </c>
      <c r="B1163" t="s">
        <v>18</v>
      </c>
      <c r="C1163" t="s">
        <v>67</v>
      </c>
      <c r="D1163" t="s">
        <v>67</v>
      </c>
      <c r="E1163">
        <v>2955.0282849505902</v>
      </c>
      <c r="F1163">
        <v>3161.61933159711</v>
      </c>
      <c r="G1163">
        <v>0.13347411682862401</v>
      </c>
      <c r="H1163">
        <v>0.13561275494477401</v>
      </c>
      <c r="I1163">
        <v>0.115367195064512</v>
      </c>
      <c r="J1163">
        <v>0.129243634259259</v>
      </c>
      <c r="K1163">
        <v>4.3320537207344995E-2</v>
      </c>
      <c r="L1163">
        <v>2.4085815116991196E-3</v>
      </c>
      <c r="M1163">
        <v>7.4101797968914002E-2</v>
      </c>
      <c r="N1163">
        <v>6.98981843175627E-2</v>
      </c>
      <c r="O1163">
        <v>1.5371879024778212E-2</v>
      </c>
      <c r="P1163">
        <v>5.1615117846807723E-2</v>
      </c>
      <c r="Q1163">
        <v>3067.2068381037702</v>
      </c>
      <c r="R1163">
        <f>Table_nydc_frldevdb01_flc_fx_carry_view[[#This Row],[atmf]]/(Table_nydc_frldevdb01_flc_fx_carry_view[[#This Row],[atmf_cost_orig]]+1)</f>
        <v>2943.5006417227983</v>
      </c>
      <c r="S1163">
        <f>Table_nydc_frldevdb01_flc_fx_carry_view[[#This Row],[num_rate]]-Table_nydc_frldevdb01_flc_fx_carry_view[[#This Row],[asset_rate]]</f>
        <v>3.6243238822029511E-2</v>
      </c>
      <c r="T11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2.192554857601078</v>
      </c>
      <c r="U1163" s="95">
        <f>Table_nydc_frldevdb01_flc_fx_carry_view[[#This Row],[atmf_cost_final]]/Table_nydc_frldevdb01_flc_fx_carry_view[[#This Row],[atmf_cost_orig]]</f>
        <v>0.94327244727429238</v>
      </c>
    </row>
    <row r="1164" spans="1:21" x14ac:dyDescent="0.25">
      <c r="A1164" t="s">
        <v>108</v>
      </c>
      <c r="B1164" t="s">
        <v>12</v>
      </c>
      <c r="C1164" t="s">
        <v>67</v>
      </c>
      <c r="D1164" t="s">
        <v>67</v>
      </c>
      <c r="E1164">
        <v>16.000367803421</v>
      </c>
      <c r="F1164">
        <v>18.6436986675164</v>
      </c>
      <c r="G1164">
        <v>0.15337503189938601</v>
      </c>
      <c r="H1164">
        <v>0.164777166357091</v>
      </c>
      <c r="I1164">
        <v>0.118059811246914</v>
      </c>
      <c r="J1164">
        <v>0.146404513888889</v>
      </c>
      <c r="K1164">
        <v>2.88234983817303E-2</v>
      </c>
      <c r="L1164">
        <v>2.4655394915217899E-3</v>
      </c>
      <c r="M1164">
        <v>9.4211271729987806E-2</v>
      </c>
      <c r="N1164">
        <v>0.16522223664574298</v>
      </c>
      <c r="O1164">
        <v>-7.6892392225241246E-3</v>
      </c>
      <c r="P1164">
        <v>7.3904226829296427E-2</v>
      </c>
      <c r="Q1164">
        <v>17.499448683293725</v>
      </c>
      <c r="R1164">
        <f>Table_nydc_frldevdb01_flc_fx_carry_view[[#This Row],[atmf]]/(Table_nydc_frldevdb01_flc_fx_carry_view[[#This Row],[atmf_cost_orig]]+1)</f>
        <v>17.038481643531266</v>
      </c>
      <c r="S1164">
        <f>Table_nydc_frldevdb01_flc_fx_carry_view[[#This Row],[num_rate]]-Table_nydc_frldevdb01_flc_fx_carry_view[[#This Row],[asset_rate]]</f>
        <v>8.1593466051820551E-2</v>
      </c>
      <c r="T11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2.4890998549128365</v>
      </c>
      <c r="U1164" s="95">
        <f>Table_nydc_frldevdb01_flc_fx_carry_view[[#This Row],[atmf_cost_final]]/Table_nydc_frldevdb01_flc_fx_carry_view[[#This Row],[atmf_cost_orig]]</f>
        <v>1.7537417085216154</v>
      </c>
    </row>
    <row r="1165" spans="1:21" x14ac:dyDescent="0.25">
      <c r="A1165" t="s">
        <v>108</v>
      </c>
      <c r="B1165" t="s">
        <v>100</v>
      </c>
      <c r="C1165" t="s">
        <v>67</v>
      </c>
      <c r="D1165" t="s">
        <v>67</v>
      </c>
      <c r="E1165">
        <v>15869.994418276799</v>
      </c>
      <c r="F1165">
        <v>18132.215433722999</v>
      </c>
      <c r="G1165">
        <v>9.3295086363130997E-2</v>
      </c>
      <c r="H1165">
        <v>9.7815159049078601E-2</v>
      </c>
      <c r="I1165">
        <v>8.3992924317993004E-2</v>
      </c>
      <c r="J1165">
        <v>9.8859583333333306E-2</v>
      </c>
      <c r="K1165">
        <v>1.0233591751113099E-2</v>
      </c>
      <c r="L1165">
        <v>1.75409423790895E-3</v>
      </c>
      <c r="M1165">
        <v>5.6007681983789505E-2</v>
      </c>
      <c r="N1165">
        <v>0.14256246454500401</v>
      </c>
      <c r="O1165">
        <v>-7.6892392225241246E-3</v>
      </c>
      <c r="P1165">
        <v>6.232401983797109E-2</v>
      </c>
      <c r="Q1165">
        <v>17338.558684016283</v>
      </c>
      <c r="R1165">
        <f>Table_nydc_frldevdb01_flc_fx_carry_view[[#This Row],[atmf]]/(Table_nydc_frldevdb01_flc_fx_carry_view[[#This Row],[atmf_cost_orig]]+1)</f>
        <v>17170.53364579723</v>
      </c>
      <c r="S1165">
        <f>Table_nydc_frldevdb01_flc_fx_carry_view[[#This Row],[num_rate]]-Table_nydc_frldevdb01_flc_fx_carry_view[[#This Row],[asset_rate]]</f>
        <v>7.0013259060495214E-2</v>
      </c>
      <c r="T11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3.0761587961955219</v>
      </c>
      <c r="U1165" s="95">
        <f>Table_nydc_frldevdb01_flc_fx_carry_view[[#This Row],[atmf_cost_final]]/Table_nydc_frldevdb01_flc_fx_carry_view[[#This Row],[atmf_cost_orig]]</f>
        <v>2.5454091205964633</v>
      </c>
    </row>
    <row r="1166" spans="1:21" x14ac:dyDescent="0.25">
      <c r="A1166" t="s">
        <v>108</v>
      </c>
      <c r="B1166" t="s">
        <v>101</v>
      </c>
      <c r="C1166" t="s">
        <v>67</v>
      </c>
      <c r="D1166" t="s">
        <v>67</v>
      </c>
      <c r="E1166">
        <v>21.968089043507</v>
      </c>
      <c r="F1166">
        <v>21.8849568988052</v>
      </c>
      <c r="G1166">
        <v>8.8275862404324598E-2</v>
      </c>
      <c r="H1166">
        <v>8.8079558440102707E-2</v>
      </c>
      <c r="I1166">
        <v>6.07500643687209E-2</v>
      </c>
      <c r="J1166">
        <v>7.2791057464933195E-2</v>
      </c>
      <c r="K1166">
        <v>5.0234735823212896E-2</v>
      </c>
      <c r="L1166">
        <v>1.2683123869070701E-3</v>
      </c>
      <c r="M1166">
        <v>4.8171238759486999E-2</v>
      </c>
      <c r="N1166">
        <v>3.1973886590812902E-4</v>
      </c>
      <c r="O1166">
        <v>1.5371879024778212E-2</v>
      </c>
      <c r="P1166">
        <v>1.3417079973250257E-2</v>
      </c>
      <c r="Q1166">
        <v>21.930209822380576</v>
      </c>
      <c r="R1166">
        <f>Table_nydc_frldevdb01_flc_fx_carry_view[[#This Row],[atmf]]/(Table_nydc_frldevdb01_flc_fx_carry_view[[#This Row],[atmf_cost_orig]]+1)</f>
        <v>20.879180891002214</v>
      </c>
      <c r="S1166">
        <f>Table_nydc_frldevdb01_flc_fx_carry_view[[#This Row],[num_rate]]-Table_nydc_frldevdb01_flc_fx_carry_view[[#This Row],[asset_rate]]</f>
        <v>-1.9547990515279556E-3</v>
      </c>
      <c r="T11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0.45969220779319903</v>
      </c>
      <c r="U1166" s="95">
        <f>Table_nydc_frldevdb01_flc_fx_carry_view[[#This Row],[atmf_cost_final]]/Table_nydc_frldevdb01_flc_fx_carry_view[[#This Row],[atmf_cost_orig]]</f>
        <v>6.6375470953642154E-3</v>
      </c>
    </row>
    <row r="1167" spans="1:21" x14ac:dyDescent="0.25">
      <c r="A1167" t="s">
        <v>108</v>
      </c>
      <c r="B1167" t="s">
        <v>102</v>
      </c>
      <c r="C1167" t="s">
        <v>67</v>
      </c>
      <c r="D1167" t="s">
        <v>67</v>
      </c>
      <c r="E1167">
        <v>76.652744983851306</v>
      </c>
      <c r="F1167">
        <v>86.927050138154797</v>
      </c>
      <c r="G1167">
        <v>9.5498692288114501E-2</v>
      </c>
      <c r="H1167">
        <v>9.7607379828985499E-2</v>
      </c>
      <c r="I1167">
        <v>9.0591224106942106E-2</v>
      </c>
      <c r="J1167">
        <v>0.104555532407407</v>
      </c>
      <c r="K1167">
        <v>1.21932281732306E-2</v>
      </c>
      <c r="L1167">
        <v>1.8918917826116499E-3</v>
      </c>
      <c r="M1167">
        <v>5.5889701589500802E-2</v>
      </c>
      <c r="N1167">
        <v>0.13405150206549099</v>
      </c>
      <c r="O1167">
        <v>-7.6892392225241246E-3</v>
      </c>
      <c r="P1167">
        <v>5.9155744071506922E-2</v>
      </c>
      <c r="Q1167">
        <v>83.287672567889018</v>
      </c>
      <c r="R1167">
        <f>Table_nydc_frldevdb01_flc_fx_carry_view[[#This Row],[atmf]]/(Table_nydc_frldevdb01_flc_fx_carry_view[[#This Row],[atmf_cost_orig]]+1)</f>
        <v>82.325881204540352</v>
      </c>
      <c r="S1167">
        <f>Table_nydc_frldevdb01_flc_fx_carry_view[[#This Row],[num_rate]]-Table_nydc_frldevdb01_flc_fx_carry_view[[#This Row],[asset_rate]]</f>
        <v>6.6844983294031046E-2</v>
      </c>
      <c r="T11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3.0244914509203911</v>
      </c>
      <c r="U1167" s="95">
        <f>Table_nydc_frldevdb01_flc_fx_carry_view[[#This Row],[atmf_cost_final]]/Table_nydc_frldevdb01_flc_fx_carry_view[[#This Row],[atmf_cost_orig]]</f>
        <v>2.398500944772862</v>
      </c>
    </row>
    <row r="1168" spans="1:21" x14ac:dyDescent="0.25">
      <c r="A1168" t="s">
        <v>108</v>
      </c>
      <c r="B1168" t="s">
        <v>103</v>
      </c>
      <c r="C1168" t="s">
        <v>67</v>
      </c>
      <c r="D1168" t="s">
        <v>67</v>
      </c>
      <c r="E1168">
        <v>6.1701010041390996</v>
      </c>
      <c r="F1168">
        <v>5.3280152086376802</v>
      </c>
      <c r="G1168">
        <v>0.15887967032966999</v>
      </c>
      <c r="H1168">
        <v>0.15887967032966999</v>
      </c>
      <c r="I1168">
        <v>0.140114300344719</v>
      </c>
      <c r="J1168">
        <v>0.18356249999999999</v>
      </c>
      <c r="K1168">
        <v>0.17090351064696899</v>
      </c>
      <c r="L1168">
        <v>2.9219042888124699E-3</v>
      </c>
      <c r="M1168">
        <v>7.8277647716259696E-2</v>
      </c>
      <c r="N1168">
        <v>0</v>
      </c>
      <c r="O1168">
        <v>7.0967445661456519E-2</v>
      </c>
      <c r="P1168">
        <v>-7.2575643889795094E-3</v>
      </c>
      <c r="Q1168">
        <v>5.8719055249321173</v>
      </c>
      <c r="R1168">
        <f>Table_nydc_frldevdb01_flc_fx_carry_view[[#This Row],[atmf]]/(Table_nydc_frldevdb01_flc_fx_carry_view[[#This Row],[atmf_cost_orig]]+1)</f>
        <v>4.9412275399774455</v>
      </c>
      <c r="S1168">
        <f>Table_nydc_frldevdb01_flc_fx_carry_view[[#This Row],[num_rate]]-Table_nydc_frldevdb01_flc_fx_carry_view[[#This Row],[asset_rate]]</f>
        <v>-7.8225010050436028E-2</v>
      </c>
      <c r="T11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3.154523149758142E-2</v>
      </c>
      <c r="U1168" s="95">
        <f>Table_nydc_frldevdb01_flc_fx_carry_view[[#This Row],[atmf_cost_final]]/Table_nydc_frldevdb01_flc_fx_carry_view[[#This Row],[atmf_cost_orig]]</f>
        <v>0</v>
      </c>
    </row>
    <row r="1169" spans="1:21" x14ac:dyDescent="0.25">
      <c r="A1169" t="s">
        <v>108</v>
      </c>
      <c r="B1169" t="s">
        <v>104</v>
      </c>
      <c r="C1169" t="s">
        <v>67</v>
      </c>
      <c r="D1169" t="s">
        <v>67</v>
      </c>
      <c r="E1169">
        <v>3.5137999999999998</v>
      </c>
      <c r="F1169">
        <v>3.3880870000000001</v>
      </c>
      <c r="G1169">
        <v>7.2578455215606102E-2</v>
      </c>
      <c r="H1169">
        <v>7.0544493467064595E-2</v>
      </c>
      <c r="I1169">
        <v>0</v>
      </c>
      <c r="J1169">
        <v>0</v>
      </c>
      <c r="K1169">
        <v>6.0946639451693201E-2</v>
      </c>
      <c r="L1169">
        <v>0</v>
      </c>
      <c r="M1169">
        <v>3.8586547122504401E-2</v>
      </c>
      <c r="N1169">
        <v>0</v>
      </c>
      <c r="O1169">
        <v>1.5371879024778212E-2</v>
      </c>
      <c r="P1169">
        <v>-2.9971866733833896E-3</v>
      </c>
      <c r="Q1169">
        <v>3.4655776359129864</v>
      </c>
      <c r="R1169">
        <f>Table_nydc_frldevdb01_flc_fx_carry_view[[#This Row],[atmf]]/(Table_nydc_frldevdb01_flc_fx_carry_view[[#This Row],[atmf_cost_orig]]+1)</f>
        <v>3.2622095957115889</v>
      </c>
      <c r="S1169">
        <f>Table_nydc_frldevdb01_flc_fx_carry_view[[#This Row],[num_rate]]-Table_nydc_frldevdb01_flc_fx_carry_view[[#This Row],[asset_rate]]</f>
        <v>-1.8369065698161602E-2</v>
      </c>
      <c r="T11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169" s="95">
        <f>Table_nydc_frldevdb01_flc_fx_carry_view[[#This Row],[atmf_cost_final]]/Table_nydc_frldevdb01_flc_fx_carry_view[[#This Row],[atmf_cost_orig]]</f>
        <v>0</v>
      </c>
    </row>
    <row r="1170" spans="1:21" x14ac:dyDescent="0.25">
      <c r="A1170" t="s">
        <v>108</v>
      </c>
      <c r="B1170" t="s">
        <v>105</v>
      </c>
      <c r="C1170" t="s">
        <v>67</v>
      </c>
      <c r="D1170" t="s">
        <v>67</v>
      </c>
      <c r="E1170">
        <v>35.8682890885174</v>
      </c>
      <c r="F1170">
        <v>31.042615310450699</v>
      </c>
      <c r="G1170">
        <v>0.18291092997990299</v>
      </c>
      <c r="H1170">
        <v>0.20491027441057499</v>
      </c>
      <c r="I1170">
        <v>0.234168817294684</v>
      </c>
      <c r="J1170">
        <v>0.27094037037037</v>
      </c>
      <c r="K1170">
        <v>0.18018895867042201</v>
      </c>
      <c r="L1170">
        <v>4.8850354698662408E-3</v>
      </c>
      <c r="M1170">
        <v>0.10107874234508299</v>
      </c>
      <c r="N1170">
        <v>0</v>
      </c>
      <c r="O1170">
        <v>6.9421621971629599E-2</v>
      </c>
      <c r="P1170">
        <v>-7.2575643889795094E-3</v>
      </c>
      <c r="Q1170">
        <v>33.709370937508055</v>
      </c>
      <c r="R1170">
        <f>Table_nydc_frldevdb01_flc_fx_carry_view[[#This Row],[atmf]]/(Table_nydc_frldevdb01_flc_fx_carry_view[[#This Row],[atmf_cost_orig]]+1)</f>
        <v>28.192911293824441</v>
      </c>
      <c r="S1170">
        <f>Table_nydc_frldevdb01_flc_fx_carry_view[[#This Row],[num_rate]]-Table_nydc_frldevdb01_flc_fx_carry_view[[#This Row],[asset_rate]]</f>
        <v>-7.6679186360609108E-2</v>
      </c>
      <c r="T11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6.1749742280777495E-2</v>
      </c>
      <c r="U1170" s="95">
        <f>Table_nydc_frldevdb01_flc_fx_carry_view[[#This Row],[atmf_cost_final]]/Table_nydc_frldevdb01_flc_fx_carry_view[[#This Row],[atmf_cost_orig]]</f>
        <v>0</v>
      </c>
    </row>
    <row r="1171" spans="1:21" x14ac:dyDescent="0.25">
      <c r="A1171" t="s">
        <v>108</v>
      </c>
      <c r="B1171" t="s">
        <v>106</v>
      </c>
      <c r="C1171" t="s">
        <v>67</v>
      </c>
      <c r="D1171" t="s">
        <v>67</v>
      </c>
      <c r="E1171">
        <v>7.8270724444655801</v>
      </c>
      <c r="F1171">
        <v>8.54550853055974</v>
      </c>
      <c r="G1171">
        <v>8.6944555672694102E-2</v>
      </c>
      <c r="H1171">
        <v>8.7878032168892103E-2</v>
      </c>
      <c r="I1171">
        <v>9.9162844945983403E-2</v>
      </c>
      <c r="J1171">
        <v>0.102053009259118</v>
      </c>
      <c r="K1171">
        <v>1.67283675168651E-2</v>
      </c>
      <c r="L1171">
        <v>5.0728017875682303E-3</v>
      </c>
      <c r="M1171">
        <v>5.0429439782740303E-2</v>
      </c>
      <c r="N1171">
        <v>9.1801835821805997E-2</v>
      </c>
      <c r="O1171">
        <v>-7.6866912929716867E-3</v>
      </c>
      <c r="P1171">
        <v>3.7588722021293756E-2</v>
      </c>
      <c r="Q1171">
        <v>8.266904968791378</v>
      </c>
      <c r="R1171">
        <f>Table_nydc_frldevdb01_flc_fx_carry_view[[#This Row],[atmf]]/(Table_nydc_frldevdb01_flc_fx_carry_view[[#This Row],[atmf_cost_orig]]+1)</f>
        <v>8.1352523138795529</v>
      </c>
      <c r="S1171">
        <f>Table_nydc_frldevdb01_flc_fx_carry_view[[#This Row],[num_rate]]-Table_nydc_frldevdb01_flc_fx_carry_view[[#This Row],[asset_rate]]</f>
        <v>4.5275413314265441E-2</v>
      </c>
      <c r="T11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2.5734799578486185</v>
      </c>
      <c r="U1171" s="95">
        <f>Table_nydc_frldevdb01_flc_fx_carry_view[[#This Row],[atmf_cost_final]]/Table_nydc_frldevdb01_flc_fx_carry_view[[#This Row],[atmf_cost_orig]]</f>
        <v>1.8204016585808986</v>
      </c>
    </row>
    <row r="1172" spans="1:21" x14ac:dyDescent="0.25">
      <c r="A1172" t="s">
        <v>109</v>
      </c>
      <c r="B1172" t="s">
        <v>5</v>
      </c>
      <c r="C1172" t="s">
        <v>30</v>
      </c>
      <c r="D1172" t="s">
        <v>30</v>
      </c>
      <c r="E1172">
        <v>3.5757294606385499</v>
      </c>
      <c r="F1172">
        <v>3.67147202381117</v>
      </c>
      <c r="G1172">
        <v>0.100012358409343</v>
      </c>
      <c r="H1172">
        <v>0.107123621318305</v>
      </c>
      <c r="I1172">
        <v>0.102608446749942</v>
      </c>
      <c r="J1172">
        <v>0.132970366433184</v>
      </c>
      <c r="K1172">
        <v>9.3747422705612506E-3</v>
      </c>
      <c r="L1172">
        <v>2.1423491272064797E-3</v>
      </c>
      <c r="M1172">
        <v>2.1385365767453802E-2</v>
      </c>
      <c r="N1172">
        <v>2.67723439525137E-2</v>
      </c>
      <c r="O1172">
        <v>1.2121674267103245E-2</v>
      </c>
      <c r="P1172">
        <v>0.11972522666562156</v>
      </c>
      <c r="Q1172">
        <v>3.6278986984591106</v>
      </c>
      <c r="R1172">
        <f>Table_nydc_frldevdb01_flc_fx_carry_view[[#This Row],[atmf]]/(Table_nydc_frldevdb01_flc_fx_carry_view[[#This Row],[atmf_cost_orig]]+1)</f>
        <v>3.5946001840867186</v>
      </c>
      <c r="S1172">
        <f>Table_nydc_frldevdb01_flc_fx_carry_view[[#This Row],[num_rate]]-Table_nydc_frldevdb01_flc_fx_carry_view[[#This Row],[asset_rate]]</f>
        <v>0.10760355239851832</v>
      </c>
      <c r="T11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2.0506841157479974</v>
      </c>
      <c r="U1172" s="95">
        <f>Table_nydc_frldevdb01_flc_fx_carry_view[[#This Row],[atmf_cost_final]]/Table_nydc_frldevdb01_flc_fx_carry_view[[#This Row],[atmf_cost_orig]]</f>
        <v>1.251900212679939</v>
      </c>
    </row>
    <row r="1173" spans="1:21" x14ac:dyDescent="0.25">
      <c r="A1173" t="s">
        <v>109</v>
      </c>
      <c r="B1173" t="s">
        <v>5</v>
      </c>
      <c r="C1173" t="s">
        <v>14</v>
      </c>
      <c r="D1173" t="s">
        <v>30</v>
      </c>
      <c r="E1173">
        <v>3.5757294606385499</v>
      </c>
      <c r="F1173">
        <v>3.75927582397571</v>
      </c>
      <c r="G1173">
        <v>0.106967920537547</v>
      </c>
      <c r="H1173">
        <v>0.11671665451907499</v>
      </c>
      <c r="I1173">
        <v>9.9857122162653397E-2</v>
      </c>
      <c r="J1173">
        <v>0.11747199912221599</v>
      </c>
      <c r="K1173">
        <v>1.11295340637844E-2</v>
      </c>
      <c r="L1173">
        <v>9.528423693647441E-3</v>
      </c>
      <c r="M1173">
        <v>3.2658421040913703E-2</v>
      </c>
      <c r="N1173">
        <v>3.8130250902975803E-2</v>
      </c>
      <c r="O1173">
        <v>1.2958078772337994E-2</v>
      </c>
      <c r="P1173">
        <v>0.11848071467381095</v>
      </c>
      <c r="Q1173">
        <v>3.6800484762599526</v>
      </c>
      <c r="R1173">
        <f>Table_nydc_frldevdb01_flc_fx_carry_view[[#This Row],[atmf]]/(Table_nydc_frldevdb01_flc_fx_carry_view[[#This Row],[atmf_cost_orig]]+1)</f>
        <v>3.6403865473603378</v>
      </c>
      <c r="S1173">
        <f>Table_nydc_frldevdb01_flc_fx_carry_view[[#This Row],[num_rate]]-Table_nydc_frldevdb01_flc_fx_carry_view[[#This Row],[asset_rate]]</f>
        <v>0.10552263590147296</v>
      </c>
      <c r="T11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1.3285325544099342</v>
      </c>
      <c r="U1173" s="95">
        <f>Table_nydc_frldevdb01_flc_fx_carry_view[[#This Row],[atmf_cost_final]]/Table_nydc_frldevdb01_flc_fx_carry_view[[#This Row],[atmf_cost_orig]]</f>
        <v>1.1675472875803494</v>
      </c>
    </row>
    <row r="1174" spans="1:21" x14ac:dyDescent="0.25">
      <c r="A1174" t="s">
        <v>109</v>
      </c>
      <c r="B1174" t="s">
        <v>5</v>
      </c>
      <c r="C1174" t="s">
        <v>8</v>
      </c>
      <c r="D1174" t="s">
        <v>30</v>
      </c>
      <c r="E1174">
        <v>3.5757294606385499</v>
      </c>
      <c r="F1174">
        <v>3.85064315855197</v>
      </c>
      <c r="G1174">
        <v>0.111710997888246</v>
      </c>
      <c r="H1174">
        <v>0.122848889832187</v>
      </c>
      <c r="I1174">
        <v>0.106891615067906</v>
      </c>
      <c r="J1174">
        <v>0.123862792166539</v>
      </c>
      <c r="K1174">
        <v>1.1735695950264101E-2</v>
      </c>
      <c r="L1174">
        <v>1.11158207934005E-2</v>
      </c>
      <c r="M1174">
        <v>4.1937916167606303E-2</v>
      </c>
      <c r="N1174">
        <v>4.8543250870443103E-2</v>
      </c>
      <c r="O1174">
        <v>1.3574708938113635E-2</v>
      </c>
      <c r="P1174">
        <v>0.11872722139294825</v>
      </c>
      <c r="Q1174">
        <v>3.7377546689227659</v>
      </c>
      <c r="R1174">
        <f>Table_nydc_frldevdb01_flc_fx_carry_view[[#This Row],[atmf]]/(Table_nydc_frldevdb01_flc_fx_carry_view[[#This Row],[atmf_cost_orig]]+1)</f>
        <v>3.6956550853962349</v>
      </c>
      <c r="S1174">
        <f>Table_nydc_frldevdb01_flc_fx_carry_view[[#This Row],[num_rate]]-Table_nydc_frldevdb01_flc_fx_carry_view[[#This Row],[asset_rate]]</f>
        <v>0.10515251245483462</v>
      </c>
      <c r="T11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1.239227772253368</v>
      </c>
      <c r="U1174" s="95">
        <f>Table_nydc_frldevdb01_flc_fx_carry_view[[#This Row],[atmf_cost_final]]/Table_nydc_frldevdb01_flc_fx_carry_view[[#This Row],[atmf_cost_orig]]</f>
        <v>1.1575026922281584</v>
      </c>
    </row>
    <row r="1175" spans="1:21" x14ac:dyDescent="0.25">
      <c r="A1175" t="s">
        <v>109</v>
      </c>
      <c r="B1175" t="s">
        <v>5</v>
      </c>
      <c r="C1175" t="s">
        <v>6</v>
      </c>
      <c r="D1175" t="s">
        <v>30</v>
      </c>
      <c r="E1175">
        <v>3.5757294606385499</v>
      </c>
      <c r="F1175">
        <v>3.94660648971881</v>
      </c>
      <c r="G1175">
        <v>0.116861213186673</v>
      </c>
      <c r="H1175">
        <v>0.128978600571728</v>
      </c>
      <c r="I1175">
        <v>0.111710997888246</v>
      </c>
      <c r="J1175">
        <v>0.128919422257815</v>
      </c>
      <c r="K1175">
        <v>1.21690034326567E-2</v>
      </c>
      <c r="L1175">
        <v>1.1735695950264101E-2</v>
      </c>
      <c r="M1175">
        <v>5.0699119112360996E-2</v>
      </c>
      <c r="N1175">
        <v>5.7971840136072497E-2</v>
      </c>
      <c r="O1175">
        <v>1.4075331769918042E-2</v>
      </c>
      <c r="P1175">
        <v>0.11968647841465208</v>
      </c>
      <c r="Q1175">
        <v>3.8001849249559876</v>
      </c>
      <c r="R1175">
        <f>Table_nydc_frldevdb01_flc_fx_carry_view[[#This Row],[atmf]]/(Table_nydc_frldevdb01_flc_fx_carry_view[[#This Row],[atmf_cost_orig]]+1)</f>
        <v>3.7561718839670628</v>
      </c>
      <c r="S1175">
        <f>Table_nydc_frldevdb01_flc_fx_carry_view[[#This Row],[num_rate]]-Table_nydc_frldevdb01_flc_fx_carry_view[[#This Row],[asset_rate]]</f>
        <v>0.10561114664473403</v>
      </c>
      <c r="T11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1.2000001393757362</v>
      </c>
      <c r="U1175" s="95">
        <f>Table_nydc_frldevdb01_flc_fx_carry_view[[#This Row],[atmf_cost_final]]/Table_nydc_frldevdb01_flc_fx_carry_view[[#This Row],[atmf_cost_orig]]</f>
        <v>1.14344866638794</v>
      </c>
    </row>
    <row r="1176" spans="1:21" x14ac:dyDescent="0.25">
      <c r="A1176" t="s">
        <v>109</v>
      </c>
      <c r="B1176" t="s">
        <v>5</v>
      </c>
      <c r="C1176" t="s">
        <v>67</v>
      </c>
      <c r="D1176" t="s">
        <v>30</v>
      </c>
      <c r="E1176">
        <v>3.5757294606385499</v>
      </c>
      <c r="F1176">
        <v>4.33698015480382</v>
      </c>
      <c r="G1176">
        <v>0.128107943298753</v>
      </c>
      <c r="H1176">
        <v>0.14262801822023999</v>
      </c>
      <c r="I1176">
        <v>0.12625882798699301</v>
      </c>
      <c r="J1176">
        <v>0.14377729833105801</v>
      </c>
      <c r="K1176">
        <v>1.17358186043191E-2</v>
      </c>
      <c r="L1176">
        <v>1.2077503123580399E-2</v>
      </c>
      <c r="M1176">
        <v>7.8006206799730901E-2</v>
      </c>
      <c r="N1176">
        <v>8.6859158642741602E-2</v>
      </c>
      <c r="O1176">
        <v>1.5543771166543929E-2</v>
      </c>
      <c r="P1176">
        <v>0.1255482276930654</v>
      </c>
      <c r="Q1176">
        <v>4.0674299903834488</v>
      </c>
      <c r="R1176">
        <f>Table_nydc_frldevdb01_flc_fx_carry_view[[#This Row],[atmf]]/(Table_nydc_frldevdb01_flc_fx_carry_view[[#This Row],[atmf_cost_orig]]+1)</f>
        <v>4.0231495212620167</v>
      </c>
      <c r="S1176">
        <f>Table_nydc_frldevdb01_flc_fx_carry_view[[#This Row],[num_rate]]-Table_nydc_frldevdb01_flc_fx_carry_view[[#This Row],[asset_rate]]</f>
        <v>0.11000445652652147</v>
      </c>
      <c r="T11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1.1284324349912089</v>
      </c>
      <c r="U1176" s="95">
        <f>Table_nydc_frldevdb01_flc_fx_carry_view[[#This Row],[atmf_cost_final]]/Table_nydc_frldevdb01_flc_fx_carry_view[[#This Row],[atmf_cost_orig]]</f>
        <v>1.1134903516811081</v>
      </c>
    </row>
    <row r="1177" spans="1:21" x14ac:dyDescent="0.25">
      <c r="A1177" t="s">
        <v>109</v>
      </c>
      <c r="B1177" t="s">
        <v>4</v>
      </c>
      <c r="C1177" t="s">
        <v>30</v>
      </c>
      <c r="D1177" t="s">
        <v>30</v>
      </c>
      <c r="E1177">
        <v>4.1955549951609896</v>
      </c>
      <c r="F1177">
        <v>4.3303913262950902</v>
      </c>
      <c r="G1177">
        <v>9.7321849957219903E-2</v>
      </c>
      <c r="H1177">
        <v>0.104021773981291</v>
      </c>
      <c r="I1177">
        <v>0</v>
      </c>
      <c r="J1177">
        <v>0</v>
      </c>
      <c r="K1177">
        <v>7.5204239735370999E-3</v>
      </c>
      <c r="L1177">
        <v>0</v>
      </c>
      <c r="M1177">
        <v>2.0879040113509103E-2</v>
      </c>
      <c r="N1177">
        <v>3.2140941927325799E-2</v>
      </c>
      <c r="O1177">
        <v>-8.5148125189104026E-3</v>
      </c>
      <c r="P1177">
        <v>0.11972522666562156</v>
      </c>
      <c r="Q1177">
        <v>4.2733058734825491</v>
      </c>
      <c r="R1177">
        <f>Table_nydc_frldevdb01_flc_fx_carry_view[[#This Row],[atmf]]/(Table_nydc_frldevdb01_flc_fx_carry_view[[#This Row],[atmf_cost_orig]]+1)</f>
        <v>4.2418260696327001</v>
      </c>
      <c r="S1177">
        <f>Table_nydc_frldevdb01_flc_fx_carry_view[[#This Row],[num_rate]]-Table_nydc_frldevdb01_flc_fx_carry_view[[#This Row],[asset_rate]]</f>
        <v>0.12824003918453197</v>
      </c>
      <c r="T11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2.4060083462652111</v>
      </c>
      <c r="U1177" s="95">
        <f>Table_nydc_frldevdb01_flc_fx_carry_view[[#This Row],[atmf_cost_final]]/Table_nydc_frldevdb01_flc_fx_carry_view[[#This Row],[atmf_cost_orig]]</f>
        <v>1.5393879102004335</v>
      </c>
    </row>
    <row r="1178" spans="1:21" x14ac:dyDescent="0.25">
      <c r="A1178" t="s">
        <v>109</v>
      </c>
      <c r="B1178" t="s">
        <v>4</v>
      </c>
      <c r="C1178" t="s">
        <v>14</v>
      </c>
      <c r="D1178" t="s">
        <v>30</v>
      </c>
      <c r="E1178">
        <v>4.1955549951609896</v>
      </c>
      <c r="F1178">
        <v>4.4599216785176399</v>
      </c>
      <c r="G1178">
        <v>0.107507604069414</v>
      </c>
      <c r="H1178">
        <v>0.115474266649816</v>
      </c>
      <c r="I1178">
        <v>9.7060846101636594E-2</v>
      </c>
      <c r="J1178">
        <v>0.115577181100414</v>
      </c>
      <c r="K1178">
        <v>8.8076544314643606E-3</v>
      </c>
      <c r="L1178">
        <v>7.6916791815677295E-3</v>
      </c>
      <c r="M1178">
        <v>3.2657903823244301E-2</v>
      </c>
      <c r="N1178">
        <v>4.2354189489214399E-2</v>
      </c>
      <c r="O1178">
        <v>-8.2519806729107002E-3</v>
      </c>
      <c r="P1178">
        <v>0.11848071467381095</v>
      </c>
      <c r="Q1178">
        <v>4.3560292935095379</v>
      </c>
      <c r="R1178">
        <f>Table_nydc_frldevdb01_flc_fx_carry_view[[#This Row],[atmf]]/(Table_nydc_frldevdb01_flc_fx_carry_view[[#This Row],[atmf_cost_orig]]+1)</f>
        <v>4.3188762338481315</v>
      </c>
      <c r="S1178">
        <f>Table_nydc_frldevdb01_flc_fx_carry_view[[#This Row],[num_rate]]-Table_nydc_frldevdb01_flc_fx_carry_view[[#This Row],[asset_rate]]</f>
        <v>0.12673269534672166</v>
      </c>
      <c r="T11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1.453339532776257</v>
      </c>
      <c r="U1178" s="95">
        <f>Table_nydc_frldevdb01_flc_fx_carry_view[[#This Row],[atmf_cost_final]]/Table_nydc_frldevdb01_flc_fx_carry_view[[#This Row],[atmf_cost_orig]]</f>
        <v>1.2969047161890641</v>
      </c>
    </row>
    <row r="1179" spans="1:21" x14ac:dyDescent="0.25">
      <c r="A1179" t="s">
        <v>109</v>
      </c>
      <c r="B1179" t="s">
        <v>4</v>
      </c>
      <c r="C1179" t="s">
        <v>8</v>
      </c>
      <c r="D1179" t="s">
        <v>30</v>
      </c>
      <c r="E1179">
        <v>4.1955549951609896</v>
      </c>
      <c r="F1179">
        <v>4.5941450966586199</v>
      </c>
      <c r="G1179">
        <v>0.114510807195634</v>
      </c>
      <c r="H1179">
        <v>0.122403225072478</v>
      </c>
      <c r="I1179">
        <v>0.107412456234266</v>
      </c>
      <c r="J1179">
        <v>0.123464231837628</v>
      </c>
      <c r="K1179">
        <v>9.27210957243765E-3</v>
      </c>
      <c r="L1179">
        <v>8.9346374343284608E-3</v>
      </c>
      <c r="M1179">
        <v>4.2473519000697103E-2</v>
      </c>
      <c r="N1179">
        <v>5.3143495463703096E-2</v>
      </c>
      <c r="O1179">
        <v>-8.1191120401579771E-3</v>
      </c>
      <c r="P1179">
        <v>0.11872722139294825</v>
      </c>
      <c r="Q1179">
        <v>4.446514546666049</v>
      </c>
      <c r="R1179">
        <f>Table_nydc_frldevdb01_flc_fx_carry_view[[#This Row],[atmf]]/(Table_nydc_frldevdb01_flc_fx_carry_view[[#This Row],[atmf_cost_orig]]+1)</f>
        <v>4.4069657530126172</v>
      </c>
      <c r="S1179">
        <f>Table_nydc_frldevdb01_flc_fx_carry_view[[#This Row],[num_rate]]-Table_nydc_frldevdb01_flc_fx_carry_view[[#This Row],[asset_rate]]</f>
        <v>0.12684633343310622</v>
      </c>
      <c r="T11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1.3315355820932757</v>
      </c>
      <c r="U1179" s="95">
        <f>Table_nydc_frldevdb01_flc_fx_carry_view[[#This Row],[atmf_cost_final]]/Table_nydc_frldevdb01_flc_fx_carry_view[[#This Row],[atmf_cost_orig]]</f>
        <v>1.2512147972206134</v>
      </c>
    </row>
    <row r="1180" spans="1:21" x14ac:dyDescent="0.25">
      <c r="A1180" t="s">
        <v>109</v>
      </c>
      <c r="B1180" t="s">
        <v>4</v>
      </c>
      <c r="C1180" t="s">
        <v>6</v>
      </c>
      <c r="D1180" t="s">
        <v>30</v>
      </c>
      <c r="E1180">
        <v>4.1955549951609896</v>
      </c>
      <c r="F1180">
        <v>4.7339661063787304</v>
      </c>
      <c r="G1180">
        <v>0.12172802566579199</v>
      </c>
      <c r="H1180">
        <v>0.129062448035176</v>
      </c>
      <c r="I1180">
        <v>0.114510807195634</v>
      </c>
      <c r="J1180">
        <v>0.12861421564116399</v>
      </c>
      <c r="K1180">
        <v>9.7262506840318994E-3</v>
      </c>
      <c r="L1180">
        <v>9.27210957243765E-3</v>
      </c>
      <c r="M1180">
        <v>5.1804761166727303E-2</v>
      </c>
      <c r="N1180">
        <v>6.2251245992531498E-2</v>
      </c>
      <c r="O1180">
        <v>-8.0678067780504126E-3</v>
      </c>
      <c r="P1180">
        <v>0.11968647841465208</v>
      </c>
      <c r="Q1180">
        <v>4.5428113705040669</v>
      </c>
      <c r="R1180">
        <f>Table_nydc_frldevdb01_flc_fx_carry_view[[#This Row],[atmf]]/(Table_nydc_frldevdb01_flc_fx_carry_view[[#This Row],[atmf_cost_orig]]+1)</f>
        <v>4.5008030778711445</v>
      </c>
      <c r="S1180">
        <f>Table_nydc_frldevdb01_flc_fx_carry_view[[#This Row],[num_rate]]-Table_nydc_frldevdb01_flc_fx_carry_view[[#This Row],[asset_rate]]</f>
        <v>0.12775428519270249</v>
      </c>
      <c r="T11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1.259054463011025</v>
      </c>
      <c r="U1180" s="95">
        <f>Table_nydc_frldevdb01_flc_fx_carry_view[[#This Row],[atmf_cost_final]]/Table_nydc_frldevdb01_flc_fx_carry_view[[#This Row],[atmf_cost_orig]]</f>
        <v>1.2016510565927223</v>
      </c>
    </row>
    <row r="1181" spans="1:21" x14ac:dyDescent="0.25">
      <c r="A1181" t="s">
        <v>109</v>
      </c>
      <c r="B1181" t="s">
        <v>4</v>
      </c>
      <c r="C1181" t="s">
        <v>67</v>
      </c>
      <c r="D1181" t="s">
        <v>30</v>
      </c>
      <c r="E1181">
        <v>4.1955549951609896</v>
      </c>
      <c r="F1181">
        <v>5.3278031714513796</v>
      </c>
      <c r="G1181">
        <v>0.13291809121564399</v>
      </c>
      <c r="H1181">
        <v>0.14213192618850101</v>
      </c>
      <c r="I1181">
        <v>0.13130671512977601</v>
      </c>
      <c r="J1181">
        <v>0.143769984886361</v>
      </c>
      <c r="K1181">
        <v>8.2166748641970093E-3</v>
      </c>
      <c r="L1181">
        <v>8.7856047578125911E-3</v>
      </c>
      <c r="M1181">
        <v>8.1407200999074003E-2</v>
      </c>
      <c r="N1181">
        <v>9.4186907270869605E-2</v>
      </c>
      <c r="O1181">
        <v>-7.5967975545967884E-3</v>
      </c>
      <c r="P1181">
        <v>0.12558464896538354</v>
      </c>
      <c r="Q1181">
        <v>4.9644522959400303</v>
      </c>
      <c r="R1181">
        <f>Table_nydc_frldevdb01_flc_fx_carry_view[[#This Row],[atmf]]/(Table_nydc_frldevdb01_flc_fx_carry_view[[#This Row],[atmf_cost_orig]]+1)</f>
        <v>4.9267317311455017</v>
      </c>
      <c r="S1181">
        <f>Table_nydc_frldevdb01_flc_fx_carry_view[[#This Row],[num_rate]]-Table_nydc_frldevdb01_flc_fx_carry_view[[#This Row],[asset_rate]]</f>
        <v>0.13318144651998035</v>
      </c>
      <c r="T11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1.166835477527211</v>
      </c>
      <c r="U1181" s="95">
        <f>Table_nydc_frldevdb01_flc_fx_carry_view[[#This Row],[atmf_cost_final]]/Table_nydc_frldevdb01_flc_fx_carry_view[[#This Row],[atmf_cost_orig]]</f>
        <v>1.1569849609734275</v>
      </c>
    </row>
    <row r="1182" spans="1:21" x14ac:dyDescent="0.25">
      <c r="A1182" t="s">
        <v>109</v>
      </c>
      <c r="B1182" t="s">
        <v>17</v>
      </c>
      <c r="C1182" t="s">
        <v>30</v>
      </c>
      <c r="D1182" t="s">
        <v>30</v>
      </c>
      <c r="E1182">
        <v>1.173</v>
      </c>
      <c r="F1182">
        <v>1.1791121473724</v>
      </c>
      <c r="G1182">
        <v>7.0023521050495002E-2</v>
      </c>
      <c r="H1182">
        <v>7.03273428570763E-2</v>
      </c>
      <c r="I1182">
        <v>0</v>
      </c>
      <c r="J1182">
        <v>0</v>
      </c>
      <c r="K1182">
        <v>1.15746382112319E-2</v>
      </c>
      <c r="L1182">
        <v>0</v>
      </c>
      <c r="M1182">
        <v>1.4116832914249101E-2</v>
      </c>
      <c r="N1182">
        <v>5.2111898623416501E-3</v>
      </c>
      <c r="O1182">
        <v>-8.5148125189104026E-3</v>
      </c>
      <c r="P1182">
        <v>1.2121674267103245E-2</v>
      </c>
      <c r="Q1182">
        <v>1.1761222157055324</v>
      </c>
      <c r="R1182">
        <f>Table_nydc_frldevdb01_flc_fx_carry_view[[#This Row],[atmf]]/(Table_nydc_frldevdb01_flc_fx_carry_view[[#This Row],[atmf_cost_orig]]+1)</f>
        <v>1.1626985265435412</v>
      </c>
      <c r="S1182">
        <f>Table_nydc_frldevdb01_flc_fx_carry_view[[#This Row],[num_rate]]-Table_nydc_frldevdb01_flc_fx_carry_view[[#This Row],[asset_rate]]</f>
        <v>2.0636486786013646E-2</v>
      </c>
      <c r="T11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2.0498783417952824</v>
      </c>
      <c r="U1182" s="95">
        <f>Table_nydc_frldevdb01_flc_fx_carry_view[[#This Row],[atmf_cost_final]]/Table_nydc_frldevdb01_flc_fx_carry_view[[#This Row],[atmf_cost_orig]]</f>
        <v>0.36914723677728267</v>
      </c>
    </row>
    <row r="1183" spans="1:21" x14ac:dyDescent="0.25">
      <c r="A1183" t="s">
        <v>109</v>
      </c>
      <c r="B1183" t="s">
        <v>17</v>
      </c>
      <c r="C1183" t="s">
        <v>14</v>
      </c>
      <c r="D1183" t="s">
        <v>30</v>
      </c>
      <c r="E1183">
        <v>1.173</v>
      </c>
      <c r="F1183">
        <v>1.1854306671129</v>
      </c>
      <c r="G1183">
        <v>7.2106799463955804E-2</v>
      </c>
      <c r="H1183">
        <v>7.2424371321925696E-2</v>
      </c>
      <c r="I1183">
        <v>6.9941899407643005E-2</v>
      </c>
      <c r="J1183">
        <v>7.0749531734559903E-2</v>
      </c>
      <c r="K1183">
        <v>1.5457436701546E-2</v>
      </c>
      <c r="L1183">
        <v>1.1519499778101501E-2</v>
      </c>
      <c r="M1183">
        <v>2.0486171445426801E-2</v>
      </c>
      <c r="N1183">
        <v>1.7075708035159801E-2</v>
      </c>
      <c r="O1183">
        <v>-8.2519806729107002E-3</v>
      </c>
      <c r="P1183">
        <v>1.2958078772337994E-2</v>
      </c>
      <c r="Q1183">
        <v>1.1794992781126723</v>
      </c>
      <c r="R1183">
        <f>Table_nydc_frldevdb01_flc_fx_carry_view[[#This Row],[atmf]]/(Table_nydc_frldevdb01_flc_fx_carry_view[[#This Row],[atmf_cost_orig]]+1)</f>
        <v>1.1616332492128181</v>
      </c>
      <c r="S1183">
        <f>Table_nydc_frldevdb01_flc_fx_carry_view[[#This Row],[num_rate]]-Table_nydc_frldevdb01_flc_fx_carry_view[[#This Row],[asset_rate]]</f>
        <v>2.1210059445248695E-2</v>
      </c>
      <c r="T11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1.1048918942919694</v>
      </c>
      <c r="U1183" s="95">
        <f>Table_nydc_frldevdb01_flc_fx_carry_view[[#This Row],[atmf_cost_final]]/Table_nydc_frldevdb01_flc_fx_carry_view[[#This Row],[atmf_cost_orig]]</f>
        <v>0.83352363230229976</v>
      </c>
    </row>
    <row r="1184" spans="1:21" x14ac:dyDescent="0.25">
      <c r="A1184" t="s">
        <v>109</v>
      </c>
      <c r="B1184" t="s">
        <v>17</v>
      </c>
      <c r="C1184" t="s">
        <v>8</v>
      </c>
      <c r="D1184" t="s">
        <v>30</v>
      </c>
      <c r="E1184">
        <v>1.173</v>
      </c>
      <c r="F1184">
        <v>1.1921448056405199</v>
      </c>
      <c r="G1184">
        <v>7.44408628658077E-2</v>
      </c>
      <c r="H1184">
        <v>7.4563761295488001E-2</v>
      </c>
      <c r="I1184">
        <v>7.2085246161289404E-2</v>
      </c>
      <c r="J1184">
        <v>7.2719696086243305E-2</v>
      </c>
      <c r="K1184">
        <v>1.8357407119987602E-2</v>
      </c>
      <c r="L1184">
        <v>1.5470619091945E-2</v>
      </c>
      <c r="M1184">
        <v>2.58809784759261E-2</v>
      </c>
      <c r="N1184">
        <v>2.3636861962415403E-2</v>
      </c>
      <c r="O1184">
        <v>-8.1191120401579771E-3</v>
      </c>
      <c r="P1184">
        <v>1.3574708938113635E-2</v>
      </c>
      <c r="Q1184">
        <v>1.1832425955415771</v>
      </c>
      <c r="R1184">
        <f>Table_nydc_frldevdb01_flc_fx_carry_view[[#This Row],[atmf]]/(Table_nydc_frldevdb01_flc_fx_carry_view[[#This Row],[atmf_cost_orig]]+1)</f>
        <v>1.1620693147187497</v>
      </c>
      <c r="S1184">
        <f>Table_nydc_frldevdb01_flc_fx_carry_view[[#This Row],[num_rate]]-Table_nydc_frldevdb01_flc_fx_carry_view[[#This Row],[asset_rate]]</f>
        <v>2.1693820978271612E-2</v>
      </c>
      <c r="T11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1.0854210698785536</v>
      </c>
      <c r="U1184" s="95">
        <f>Table_nydc_frldevdb01_flc_fx_carry_view[[#This Row],[atmf_cost_final]]/Table_nydc_frldevdb01_flc_fx_carry_view[[#This Row],[atmf_cost_orig]]</f>
        <v>0.91329089371183847</v>
      </c>
    </row>
    <row r="1185" spans="1:21" x14ac:dyDescent="0.25">
      <c r="A1185" t="s">
        <v>109</v>
      </c>
      <c r="B1185" t="s">
        <v>17</v>
      </c>
      <c r="C1185" t="s">
        <v>6</v>
      </c>
      <c r="D1185" t="s">
        <v>30</v>
      </c>
      <c r="E1185">
        <v>1.173</v>
      </c>
      <c r="F1185">
        <v>1.1991900435865499</v>
      </c>
      <c r="G1185">
        <v>7.6896158268723896E-2</v>
      </c>
      <c r="H1185">
        <v>7.6721110092473094E-2</v>
      </c>
      <c r="I1185">
        <v>7.44408628658077E-2</v>
      </c>
      <c r="J1185">
        <v>7.4736433134932403E-2</v>
      </c>
      <c r="K1185">
        <v>2.07859399988298E-2</v>
      </c>
      <c r="L1185">
        <v>1.8357407119987602E-2</v>
      </c>
      <c r="M1185">
        <v>3.0809096050175202E-2</v>
      </c>
      <c r="N1185">
        <v>2.90987134731098E-2</v>
      </c>
      <c r="O1185">
        <v>-8.0678067780504126E-3</v>
      </c>
      <c r="P1185">
        <v>1.4075331769918042E-2</v>
      </c>
      <c r="Q1185">
        <v>1.1872896541053046</v>
      </c>
      <c r="R1185">
        <f>Table_nydc_frldevdb01_flc_fx_carry_view[[#This Row],[atmf]]/(Table_nydc_frldevdb01_flc_fx_carry_view[[#This Row],[atmf_cost_orig]]+1)</f>
        <v>1.1633483330536876</v>
      </c>
      <c r="S1185">
        <f>Table_nydc_frldevdb01_flc_fx_carry_view[[#This Row],[num_rate]]-Table_nydc_frldevdb01_flc_fx_carry_view[[#This Row],[asset_rate]]</f>
        <v>2.2143138547968455E-2</v>
      </c>
      <c r="T11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1.071649119109584</v>
      </c>
      <c r="U1185" s="95">
        <f>Table_nydc_frldevdb01_flc_fx_carry_view[[#This Row],[atmf_cost_final]]/Table_nydc_frldevdb01_flc_fx_carry_view[[#This Row],[atmf_cost_orig]]</f>
        <v>0.94448449333664641</v>
      </c>
    </row>
    <row r="1186" spans="1:21" x14ac:dyDescent="0.25">
      <c r="A1186" t="s">
        <v>109</v>
      </c>
      <c r="B1186" t="s">
        <v>17</v>
      </c>
      <c r="C1186" t="s">
        <v>67</v>
      </c>
      <c r="D1186" t="s">
        <v>30</v>
      </c>
      <c r="E1186">
        <v>1.173</v>
      </c>
      <c r="F1186">
        <v>1.22814383129599</v>
      </c>
      <c r="G1186">
        <v>8.2403482603705197E-2</v>
      </c>
      <c r="H1186">
        <v>8.1274501868851698E-2</v>
      </c>
      <c r="I1186">
        <v>8.1323684273505295E-2</v>
      </c>
      <c r="J1186">
        <v>8.0453315304845896E-2</v>
      </c>
      <c r="K1186">
        <v>2.69198607215843E-2</v>
      </c>
      <c r="L1186">
        <v>2.5715101882357899E-2</v>
      </c>
      <c r="M1186">
        <v>4.6603491731241703E-2</v>
      </c>
      <c r="N1186">
        <v>4.6314514917721102E-2</v>
      </c>
      <c r="O1186">
        <v>-7.5967975545967884E-3</v>
      </c>
      <c r="P1186">
        <v>1.5549898989541766E-2</v>
      </c>
      <c r="Q1186">
        <v>1.2044361544569684</v>
      </c>
      <c r="R1186">
        <f>Table_nydc_frldevdb01_flc_fx_carry_view[[#This Row],[atmf]]/(Table_nydc_frldevdb01_flc_fx_carry_view[[#This Row],[atmf_cost_orig]]+1)</f>
        <v>1.1734566538321527</v>
      </c>
      <c r="S1186">
        <f>Table_nydc_frldevdb01_flc_fx_carry_view[[#This Row],[num_rate]]-Table_nydc_frldevdb01_flc_fx_carry_view[[#This Row],[asset_rate]]</f>
        <v>2.3146696544138555E-2</v>
      </c>
      <c r="T11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1.0465250555274324</v>
      </c>
      <c r="U1186" s="95">
        <f>Table_nydc_frldevdb01_flc_fx_carry_view[[#This Row],[atmf_cost_final]]/Table_nydc_frldevdb01_flc_fx_carry_view[[#This Row],[atmf_cost_orig]]</f>
        <v>0.99379924544737752</v>
      </c>
    </row>
    <row r="1187" spans="1:21" x14ac:dyDescent="0.25">
      <c r="A1187" t="s">
        <v>109</v>
      </c>
      <c r="B1187" t="s">
        <v>21</v>
      </c>
      <c r="C1187" t="s">
        <v>30</v>
      </c>
      <c r="D1187" t="s">
        <v>30</v>
      </c>
      <c r="E1187">
        <v>1.3140000000000001</v>
      </c>
      <c r="F1187">
        <v>1.3178323111355199</v>
      </c>
      <c r="G1187">
        <v>8.1043906643289504E-2</v>
      </c>
      <c r="H1187">
        <v>8.0832527832182102E-2</v>
      </c>
      <c r="I1187">
        <v>0</v>
      </c>
      <c r="J1187">
        <v>0</v>
      </c>
      <c r="K1187">
        <v>1.4793180247079001E-2</v>
      </c>
      <c r="L1187">
        <v>1.6898478484984798E-16</v>
      </c>
      <c r="M1187">
        <v>1.6186811895749102E-2</v>
      </c>
      <c r="N1187">
        <v>2.9165413540769699E-3</v>
      </c>
      <c r="O1187">
        <v>4.5830369244221264E-4</v>
      </c>
      <c r="P1187">
        <v>1.2121674267103245E-2</v>
      </c>
      <c r="Q1187">
        <v>1.3159982942630393</v>
      </c>
      <c r="R1187">
        <f>Table_nydc_frldevdb01_flc_fx_carry_view[[#This Row],[atmf]]/(Table_nydc_frldevdb01_flc_fx_carry_view[[#This Row],[atmf_cost_orig]]+1)</f>
        <v>1.2968405963437328</v>
      </c>
      <c r="S1187">
        <f>Table_nydc_frldevdb01_flc_fx_carry_view[[#This Row],[num_rate]]-Table_nydc_frldevdb01_flc_fx_carry_view[[#This Row],[asset_rate]]</f>
        <v>1.1663370574661032E-2</v>
      </c>
      <c r="T11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2.0927634334796887</v>
      </c>
      <c r="U1187" s="95">
        <f>Table_nydc_frldevdb01_flc_fx_carry_view[[#This Row],[atmf_cost_final]]/Table_nydc_frldevdb01_flc_fx_carry_view[[#This Row],[atmf_cost_orig]]</f>
        <v>0.18018009802429946</v>
      </c>
    </row>
    <row r="1188" spans="1:21" x14ac:dyDescent="0.25">
      <c r="A1188" t="s">
        <v>109</v>
      </c>
      <c r="B1188" t="s">
        <v>21</v>
      </c>
      <c r="C1188" t="s">
        <v>14</v>
      </c>
      <c r="D1188" t="s">
        <v>30</v>
      </c>
      <c r="E1188">
        <v>1.3140000000000001</v>
      </c>
      <c r="F1188">
        <v>1.3214878002239501</v>
      </c>
      <c r="G1188">
        <v>8.4215184285310996E-2</v>
      </c>
      <c r="H1188">
        <v>8.37238533261766E-2</v>
      </c>
      <c r="I1188">
        <v>8.0999968403116504E-2</v>
      </c>
      <c r="J1188">
        <v>8.0627499380665005E-2</v>
      </c>
      <c r="K1188">
        <v>2.0912536740020402E-2</v>
      </c>
      <c r="L1188">
        <v>1.4677124188698799E-2</v>
      </c>
      <c r="M1188">
        <v>2.3564631727149402E-2</v>
      </c>
      <c r="N1188">
        <v>1.74943162654774E-2</v>
      </c>
      <c r="O1188">
        <v>1.4408284067136373E-3</v>
      </c>
      <c r="P1188">
        <v>1.2958078772337994E-2</v>
      </c>
      <c r="Q1188">
        <v>1.3179923592947902</v>
      </c>
      <c r="R1188">
        <f>Table_nydc_frldevdb01_flc_fx_carry_view[[#This Row],[atmf]]/(Table_nydc_frldevdb01_flc_fx_carry_view[[#This Row],[atmf_cost_orig]]+1)</f>
        <v>1.2910643444118317</v>
      </c>
      <c r="S1188">
        <f>Table_nydc_frldevdb01_flc_fx_carry_view[[#This Row],[num_rate]]-Table_nydc_frldevdb01_flc_fx_carry_view[[#This Row],[asset_rate]]</f>
        <v>1.1517250365624357E-2</v>
      </c>
      <c r="T11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1.0622515748684869</v>
      </c>
      <c r="U1188" s="95">
        <f>Table_nydc_frldevdb01_flc_fx_carry_view[[#This Row],[atmf_cost_final]]/Table_nydc_frldevdb01_flc_fx_carry_view[[#This Row],[atmf_cost_orig]]</f>
        <v>0.74239718524103904</v>
      </c>
    </row>
    <row r="1189" spans="1:21" x14ac:dyDescent="0.25">
      <c r="A1189" t="s">
        <v>109</v>
      </c>
      <c r="B1189" t="s">
        <v>21</v>
      </c>
      <c r="C1189" t="s">
        <v>8</v>
      </c>
      <c r="D1189" t="s">
        <v>30</v>
      </c>
      <c r="E1189">
        <v>1.3140000000000001</v>
      </c>
      <c r="F1189">
        <v>1.32510296313413</v>
      </c>
      <c r="G1189">
        <v>8.6244495109309899E-2</v>
      </c>
      <c r="H1189">
        <v>8.5492938381367206E-2</v>
      </c>
      <c r="I1189">
        <v>8.4172406489733897E-2</v>
      </c>
      <c r="J1189">
        <v>8.3474639469528905E-2</v>
      </c>
      <c r="K1189">
        <v>2.5580189965642302E-2</v>
      </c>
      <c r="L1189">
        <v>2.08813986384856E-2</v>
      </c>
      <c r="M1189">
        <v>2.9440444908720401E-2</v>
      </c>
      <c r="N1189">
        <v>2.4905463143013399E-2</v>
      </c>
      <c r="O1189">
        <v>2.1997580799562834E-3</v>
      </c>
      <c r="P1189">
        <v>1.3574708938113635E-2</v>
      </c>
      <c r="Q1189">
        <v>1.3200073980509042</v>
      </c>
      <c r="R1189">
        <f>Table_nydc_frldevdb01_flc_fx_carry_view[[#This Row],[atmf]]/(Table_nydc_frldevdb01_flc_fx_carry_view[[#This Row],[atmf_cost_orig]]+1)</f>
        <v>1.2872070158965103</v>
      </c>
      <c r="S1189">
        <f>Table_nydc_frldevdb01_flc_fx_carry_view[[#This Row],[num_rate]]-Table_nydc_frldevdb01_flc_fx_carry_view[[#This Row],[asset_rate]]</f>
        <v>1.1374950858157352E-2</v>
      </c>
      <c r="T11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1.0424349075035653</v>
      </c>
      <c r="U1189" s="95">
        <f>Table_nydc_frldevdb01_flc_fx_carry_view[[#This Row],[atmf_cost_final]]/Table_nydc_frldevdb01_flc_fx_carry_view[[#This Row],[atmf_cost_orig]]</f>
        <v>0.84596082770597947</v>
      </c>
    </row>
    <row r="1190" spans="1:21" x14ac:dyDescent="0.25">
      <c r="A1190" t="s">
        <v>109</v>
      </c>
      <c r="B1190" t="s">
        <v>21</v>
      </c>
      <c r="C1190" t="s">
        <v>6</v>
      </c>
      <c r="D1190" t="s">
        <v>30</v>
      </c>
      <c r="E1190">
        <v>1.3140000000000001</v>
      </c>
      <c r="F1190">
        <v>1.3287352226509701</v>
      </c>
      <c r="G1190">
        <v>8.8235408344063807E-2</v>
      </c>
      <c r="H1190">
        <v>8.7201084732023995E-2</v>
      </c>
      <c r="I1190">
        <v>8.6244495109309899E-2</v>
      </c>
      <c r="J1190">
        <v>8.5275945648178794E-2</v>
      </c>
      <c r="K1190">
        <v>2.9596945631887198E-2</v>
      </c>
      <c r="L1190">
        <v>2.5580189965642302E-2</v>
      </c>
      <c r="M1190">
        <v>3.4631372444790802E-2</v>
      </c>
      <c r="N1190">
        <v>3.0794496254797198E-2</v>
      </c>
      <c r="O1190">
        <v>2.7845606540248813E-3</v>
      </c>
      <c r="P1190">
        <v>1.4075331769918042E-2</v>
      </c>
      <c r="Q1190">
        <v>1.3220793111182909</v>
      </c>
      <c r="R1190">
        <f>Table_nydc_frldevdb01_flc_fx_carry_view[[#This Row],[atmf]]/(Table_nydc_frldevdb01_flc_fx_carry_view[[#This Row],[atmf_cost_orig]]+1)</f>
        <v>1.2842595517969111</v>
      </c>
      <c r="S1190">
        <f>Table_nydc_frldevdb01_flc_fx_carry_view[[#This Row],[num_rate]]-Table_nydc_frldevdb01_flc_fx_carry_view[[#This Row],[asset_rate]]</f>
        <v>1.1290771115893161E-2</v>
      </c>
      <c r="T11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1.0357298820573275</v>
      </c>
      <c r="U1190" s="95">
        <f>Table_nydc_frldevdb01_flc_fx_carry_view[[#This Row],[atmf_cost_final]]/Table_nydc_frldevdb01_flc_fx_carry_view[[#This Row],[atmf_cost_orig]]</f>
        <v>0.88920808159970166</v>
      </c>
    </row>
    <row r="1191" spans="1:21" x14ac:dyDescent="0.25">
      <c r="A1191" t="s">
        <v>109</v>
      </c>
      <c r="B1191" t="s">
        <v>21</v>
      </c>
      <c r="C1191" t="s">
        <v>67</v>
      </c>
      <c r="D1191" t="s">
        <v>30</v>
      </c>
      <c r="E1191">
        <v>1.3140000000000001</v>
      </c>
      <c r="F1191">
        <v>1.3428270897379899</v>
      </c>
      <c r="G1191">
        <v>9.3532114768494504E-2</v>
      </c>
      <c r="H1191">
        <v>9.1989147079515401E-2</v>
      </c>
      <c r="I1191">
        <v>9.2522671529593398E-2</v>
      </c>
      <c r="J1191">
        <v>9.0922065035048003E-2</v>
      </c>
      <c r="K1191">
        <v>4.1826072262754102E-2</v>
      </c>
      <c r="L1191">
        <v>3.9224019784253897E-2</v>
      </c>
      <c r="M1191">
        <v>5.1471705224402801E-2</v>
      </c>
      <c r="N1191">
        <v>4.9032296190217296E-2</v>
      </c>
      <c r="O1191">
        <v>4.458171105062113E-3</v>
      </c>
      <c r="P1191">
        <v>1.5549898989541766E-2</v>
      </c>
      <c r="Q1191">
        <v>1.3299984132046427</v>
      </c>
      <c r="R1191">
        <f>Table_nydc_frldevdb01_flc_fx_carry_view[[#This Row],[atmf]]/(Table_nydc_frldevdb01_flc_fx_carry_view[[#This Row],[atmf_cost_orig]]+1)</f>
        <v>1.2770929384651457</v>
      </c>
      <c r="S1191">
        <f>Table_nydc_frldevdb01_flc_fx_carry_view[[#This Row],[num_rate]]-Table_nydc_frldevdb01_flc_fx_carry_view[[#This Row],[asset_rate]]</f>
        <v>1.1091727884479652E-2</v>
      </c>
      <c r="T11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1.0168618736542614</v>
      </c>
      <c r="U1191" s="95">
        <f>Table_nydc_frldevdb01_flc_fx_carry_view[[#This Row],[atmf_cost_final]]/Table_nydc_frldevdb01_flc_fx_carry_view[[#This Row],[atmf_cost_orig]]</f>
        <v>0.95260679583957175</v>
      </c>
    </row>
    <row r="1192" spans="1:21" x14ac:dyDescent="0.25">
      <c r="A1192" t="s">
        <v>109</v>
      </c>
      <c r="B1192" t="s">
        <v>20</v>
      </c>
      <c r="C1192" t="s">
        <v>30</v>
      </c>
      <c r="D1192" t="s">
        <v>30</v>
      </c>
      <c r="E1192">
        <v>3.1360999999999999</v>
      </c>
      <c r="F1192">
        <v>3.1732026043713799</v>
      </c>
      <c r="G1192">
        <v>0.105146049060476</v>
      </c>
      <c r="H1192">
        <v>0.108669288234275</v>
      </c>
      <c r="I1192">
        <v>0</v>
      </c>
      <c r="J1192">
        <v>0</v>
      </c>
      <c r="K1192">
        <v>1.5555281369534399E-2</v>
      </c>
      <c r="L1192">
        <v>1.4158275096657401E-16</v>
      </c>
      <c r="M1192">
        <v>2.1693040253712399E-2</v>
      </c>
      <c r="N1192">
        <v>1.1828904369682999E-2</v>
      </c>
      <c r="O1192">
        <v>1.2121674267103245E-2</v>
      </c>
      <c r="P1192">
        <v>5.9995556455509726E-2</v>
      </c>
      <c r="Q1192">
        <v>3.1538450638116489</v>
      </c>
      <c r="R1192">
        <f>Table_nydc_frldevdb01_flc_fx_carry_view[[#This Row],[atmf]]/(Table_nydc_frldevdb01_flc_fx_carry_view[[#This Row],[atmf_cost_orig]]+1)</f>
        <v>3.1058277578003204</v>
      </c>
      <c r="S1192">
        <f>Table_nydc_frldevdb01_flc_fx_carry_view[[#This Row],[num_rate]]-Table_nydc_frldevdb01_flc_fx_carry_view[[#This Row],[asset_rate]]</f>
        <v>4.7873882188406477E-2</v>
      </c>
      <c r="T11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1.9272351020786382</v>
      </c>
      <c r="U1192" s="95">
        <f>Table_nydc_frldevdb01_flc_fx_carry_view[[#This Row],[atmf_cost_final]]/Table_nydc_frldevdb01_flc_fx_carry_view[[#This Row],[atmf_cost_orig]]</f>
        <v>0.54528568754481899</v>
      </c>
    </row>
    <row r="1193" spans="1:21" x14ac:dyDescent="0.25">
      <c r="A1193" t="s">
        <v>109</v>
      </c>
      <c r="B1193" t="s">
        <v>20</v>
      </c>
      <c r="C1193" t="s">
        <v>14</v>
      </c>
      <c r="D1193" t="s">
        <v>30</v>
      </c>
      <c r="E1193">
        <v>3.1360999999999999</v>
      </c>
      <c r="F1193">
        <v>3.20755408040805</v>
      </c>
      <c r="G1193">
        <v>0.112170101377877</v>
      </c>
      <c r="H1193">
        <v>0.117463574067073</v>
      </c>
      <c r="I1193">
        <v>0.105136613133003</v>
      </c>
      <c r="J1193">
        <v>0.11207403480927899</v>
      </c>
      <c r="K1193">
        <v>2.1214688459057801E-2</v>
      </c>
      <c r="L1193">
        <v>1.5531210978945801E-2</v>
      </c>
      <c r="M1193">
        <v>3.2863431865832203E-2</v>
      </c>
      <c r="N1193">
        <v>2.8344413849794199E-2</v>
      </c>
      <c r="O1193">
        <v>1.2958078772337994E-2</v>
      </c>
      <c r="P1193">
        <v>5.9357578157250283E-2</v>
      </c>
      <c r="Q1193">
        <v>3.1706203376544133</v>
      </c>
      <c r="R1193">
        <f>Table_nydc_frldevdb01_flc_fx_carry_view[[#This Row],[atmf]]/(Table_nydc_frldevdb01_flc_fx_carry_view[[#This Row],[atmf_cost_orig]]+1)</f>
        <v>3.1054967979781352</v>
      </c>
      <c r="S1193">
        <f>Table_nydc_frldevdb01_flc_fx_carry_view[[#This Row],[num_rate]]-Table_nydc_frldevdb01_flc_fx_carry_view[[#This Row],[asset_rate]]</f>
        <v>4.6399499384912293E-2</v>
      </c>
      <c r="T11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1.0999643844328133</v>
      </c>
      <c r="U1193" s="95">
        <f>Table_nydc_frldevdb01_flc_fx_carry_view[[#This Row],[atmf_cost_final]]/Table_nydc_frldevdb01_flc_fx_carry_view[[#This Row],[atmf_cost_orig]]</f>
        <v>0.86249098893605258</v>
      </c>
    </row>
    <row r="1194" spans="1:21" x14ac:dyDescent="0.25">
      <c r="A1194" t="s">
        <v>109</v>
      </c>
      <c r="B1194" t="s">
        <v>20</v>
      </c>
      <c r="C1194" t="s">
        <v>8</v>
      </c>
      <c r="D1194" t="s">
        <v>30</v>
      </c>
      <c r="E1194">
        <v>3.1360999999999999</v>
      </c>
      <c r="F1194">
        <v>3.2445123701738101</v>
      </c>
      <c r="G1194">
        <v>0.119076504154145</v>
      </c>
      <c r="H1194">
        <v>0.125498120223245</v>
      </c>
      <c r="I1194">
        <v>0.112139180151545</v>
      </c>
      <c r="J1194">
        <v>0.120322807486361</v>
      </c>
      <c r="K1194">
        <v>2.5585411226249202E-2</v>
      </c>
      <c r="L1194">
        <v>2.12661533845241E-2</v>
      </c>
      <c r="M1194">
        <v>4.2836123517827798E-2</v>
      </c>
      <c r="N1194">
        <v>4.0003259264198399E-2</v>
      </c>
      <c r="O1194">
        <v>1.3574708938113635E-2</v>
      </c>
      <c r="P1194">
        <v>6.0502222796128442E-2</v>
      </c>
      <c r="Q1194">
        <v>3.1894913721562701</v>
      </c>
      <c r="R1194">
        <f>Table_nydc_frldevdb01_flc_fx_carry_view[[#This Row],[atmf]]/(Table_nydc_frldevdb01_flc_fx_carry_view[[#This Row],[atmf_cost_orig]]+1)</f>
        <v>3.1112389540448668</v>
      </c>
      <c r="S1194">
        <f>Table_nydc_frldevdb01_flc_fx_carry_view[[#This Row],[num_rate]]-Table_nydc_frldevdb01_flc_fx_carry_view[[#This Row],[asset_rate]]</f>
        <v>4.6927513858014809E-2</v>
      </c>
      <c r="T11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1.0861641863229803</v>
      </c>
      <c r="U1194" s="95">
        <f>Table_nydc_frldevdb01_flc_fx_carry_view[[#This Row],[atmf_cost_final]]/Table_nydc_frldevdb01_flc_fx_carry_view[[#This Row],[atmf_cost_orig]]</f>
        <v>0.93386739926523932</v>
      </c>
    </row>
    <row r="1195" spans="1:21" x14ac:dyDescent="0.25">
      <c r="A1195" t="s">
        <v>109</v>
      </c>
      <c r="B1195" t="s">
        <v>20</v>
      </c>
      <c r="C1195" t="s">
        <v>6</v>
      </c>
      <c r="D1195" t="s">
        <v>30</v>
      </c>
      <c r="E1195">
        <v>3.1360999999999999</v>
      </c>
      <c r="F1195">
        <v>3.2836746539173101</v>
      </c>
      <c r="G1195">
        <v>0.12606870611816001</v>
      </c>
      <c r="H1195">
        <v>0.133447858081643</v>
      </c>
      <c r="I1195">
        <v>0.119076504154145</v>
      </c>
      <c r="J1195">
        <v>0.127947839695776</v>
      </c>
      <c r="K1195">
        <v>2.9406007373436498E-2</v>
      </c>
      <c r="L1195">
        <v>2.5585411226249202E-2</v>
      </c>
      <c r="M1195">
        <v>5.2379283861317599E-2</v>
      </c>
      <c r="N1195">
        <v>5.0166259576913501E-2</v>
      </c>
      <c r="O1195">
        <v>1.4075331769918042E-2</v>
      </c>
      <c r="P1195">
        <v>6.1957140157079538E-2</v>
      </c>
      <c r="Q1195">
        <v>3.2099319986060366</v>
      </c>
      <c r="R1195">
        <f>Table_nydc_frldevdb01_flc_fx_carry_view[[#This Row],[atmf]]/(Table_nydc_frldevdb01_flc_fx_carry_view[[#This Row],[atmf_cost_orig]]+1)</f>
        <v>3.1202387810876298</v>
      </c>
      <c r="S1195">
        <f>Table_nydc_frldevdb01_flc_fx_carry_view[[#This Row],[num_rate]]-Table_nydc_frldevdb01_flc_fx_carry_view[[#This Row],[asset_rate]]</f>
        <v>4.7881808387161495E-2</v>
      </c>
      <c r="T11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1.069975733049277</v>
      </c>
      <c r="U1195" s="95">
        <f>Table_nydc_frldevdb01_flc_fx_carry_view[[#This Row],[atmf_cost_final]]/Table_nydc_frldevdb01_flc_fx_carry_view[[#This Row],[atmf_cost_orig]]</f>
        <v>0.95775000875797711</v>
      </c>
    </row>
    <row r="1196" spans="1:21" x14ac:dyDescent="0.25">
      <c r="A1196" t="s">
        <v>109</v>
      </c>
      <c r="B1196" t="s">
        <v>20</v>
      </c>
      <c r="C1196" t="s">
        <v>67</v>
      </c>
      <c r="D1196" t="s">
        <v>30</v>
      </c>
      <c r="E1196">
        <v>3.1360999999999999</v>
      </c>
      <c r="F1196">
        <v>3.4719331992291398</v>
      </c>
      <c r="G1196">
        <v>0.13253934531700801</v>
      </c>
      <c r="H1196">
        <v>0.14364557618808199</v>
      </c>
      <c r="I1196">
        <v>0.13180319553978601</v>
      </c>
      <c r="J1196">
        <v>0.143859162687797</v>
      </c>
      <c r="K1196">
        <v>3.1952141216603398E-2</v>
      </c>
      <c r="L1196">
        <v>3.1872901274443997E-2</v>
      </c>
      <c r="M1196">
        <v>7.8557106295914197E-2</v>
      </c>
      <c r="N1196">
        <v>8.1334996015816688E-2</v>
      </c>
      <c r="O1196">
        <v>1.5549898989541766E-2</v>
      </c>
      <c r="P1196">
        <v>7.0822143842545954E-2</v>
      </c>
      <c r="Q1196">
        <v>3.3173291882539844</v>
      </c>
      <c r="R1196">
        <f>Table_nydc_frldevdb01_flc_fx_carry_view[[#This Row],[atmf]]/(Table_nydc_frldevdb01_flc_fx_carry_view[[#This Row],[atmf_cost_orig]]+1)</f>
        <v>3.2190536587838086</v>
      </c>
      <c r="S1196">
        <f>Table_nydc_frldevdb01_flc_fx_carry_view[[#This Row],[num_rate]]-Table_nydc_frldevdb01_flc_fx_carry_view[[#This Row],[asset_rate]]</f>
        <v>5.5272244853004186E-2</v>
      </c>
      <c r="T11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1.0613052634456377</v>
      </c>
      <c r="U1196" s="95">
        <f>Table_nydc_frldevdb01_flc_fx_carry_view[[#This Row],[atmf_cost_final]]/Table_nydc_frldevdb01_flc_fx_carry_view[[#This Row],[atmf_cost_orig]]</f>
        <v>1.0353614058725451</v>
      </c>
    </row>
    <row r="1197" spans="1:21" x14ac:dyDescent="0.25">
      <c r="A1197" t="s">
        <v>109</v>
      </c>
      <c r="B1197" t="s">
        <v>7</v>
      </c>
      <c r="C1197" t="s">
        <v>30</v>
      </c>
      <c r="D1197" t="s">
        <v>30</v>
      </c>
      <c r="E1197">
        <v>65.144685406088598</v>
      </c>
      <c r="F1197">
        <v>65.783291413063196</v>
      </c>
      <c r="G1197">
        <v>5.33796636773518E-2</v>
      </c>
      <c r="H1197">
        <v>5.6160182106777999E-2</v>
      </c>
      <c r="I1197">
        <v>5.3441533488443001E-2</v>
      </c>
      <c r="J1197">
        <v>8.2849315481488897E-2</v>
      </c>
      <c r="K1197">
        <v>6.4617036838303206E-3</v>
      </c>
      <c r="L1197">
        <v>1.11576422234946E-3</v>
      </c>
      <c r="M1197">
        <v>1.1211961064255399E-2</v>
      </c>
      <c r="N1197">
        <v>9.81978331743006E-3</v>
      </c>
      <c r="O1197">
        <v>1.2121674267103245E-2</v>
      </c>
      <c r="P1197">
        <v>4.9549517744255846E-2</v>
      </c>
      <c r="Q1197">
        <v>65.472281225956337</v>
      </c>
      <c r="R1197">
        <f>Table_nydc_frldevdb01_flc_fx_carry_view[[#This Row],[atmf]]/(Table_nydc_frldevdb01_flc_fx_carry_view[[#This Row],[atmf_cost_orig]]+1)</f>
        <v>65.053909512531106</v>
      </c>
      <c r="S1197">
        <f>Table_nydc_frldevdb01_flc_fx_carry_view[[#This Row],[num_rate]]-Table_nydc_frldevdb01_flc_fx_carry_view[[#This Row],[asset_rate]]</f>
        <v>3.7427843477152598E-2</v>
      </c>
      <c r="T11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1.8323257874295893</v>
      </c>
      <c r="U1197" s="95">
        <f>Table_nydc_frldevdb01_flc_fx_carry_view[[#This Row],[atmf_cost_final]]/Table_nydc_frldevdb01_flc_fx_carry_view[[#This Row],[atmf_cost_orig]]</f>
        <v>0.87583102199099583</v>
      </c>
    </row>
    <row r="1198" spans="1:21" x14ac:dyDescent="0.25">
      <c r="A1198" t="s">
        <v>109</v>
      </c>
      <c r="B1198" t="s">
        <v>7</v>
      </c>
      <c r="C1198" t="s">
        <v>14</v>
      </c>
      <c r="D1198" t="s">
        <v>30</v>
      </c>
      <c r="E1198">
        <v>65.144685406088598</v>
      </c>
      <c r="F1198">
        <v>66.433727998633202</v>
      </c>
      <c r="G1198">
        <v>5.8416307990101099E-2</v>
      </c>
      <c r="H1198">
        <v>6.2328817847310002E-2</v>
      </c>
      <c r="I1198">
        <v>5.3363644655137897E-2</v>
      </c>
      <c r="J1198">
        <v>5.9756561826381803E-2</v>
      </c>
      <c r="K1198">
        <v>8.3428867064385698E-3</v>
      </c>
      <c r="L1198">
        <v>6.5176425444727001E-3</v>
      </c>
      <c r="M1198">
        <v>1.74416683120267E-2</v>
      </c>
      <c r="N1198">
        <v>1.7731334619861702E-2</v>
      </c>
      <c r="O1198">
        <v>1.2958078772337994E-2</v>
      </c>
      <c r="P1198">
        <v>5.2150303829012187E-2</v>
      </c>
      <c r="Q1198">
        <v>65.834712329084155</v>
      </c>
      <c r="R1198">
        <f>Table_nydc_frldevdb01_flc_fx_carry_view[[#This Row],[atmf]]/(Table_nydc_frldevdb01_flc_fx_carry_view[[#This Row],[atmf_cost_orig]]+1)</f>
        <v>65.29487642161267</v>
      </c>
      <c r="S1198">
        <f>Table_nydc_frldevdb01_flc_fx_carry_view[[#This Row],[num_rate]]-Table_nydc_frldevdb01_flc_fx_carry_view[[#This Row],[asset_rate]]</f>
        <v>3.919222505667419E-2</v>
      </c>
      <c r="T11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1.2324388650566107</v>
      </c>
      <c r="U1198" s="95">
        <f>Table_nydc_frldevdb01_flc_fx_carry_view[[#This Row],[atmf_cost_final]]/Table_nydc_frldevdb01_flc_fx_carry_view[[#This Row],[atmf_cost_orig]]</f>
        <v>1.0166077179460675</v>
      </c>
    </row>
    <row r="1199" spans="1:21" x14ac:dyDescent="0.25">
      <c r="A1199" t="s">
        <v>109</v>
      </c>
      <c r="B1199" t="s">
        <v>7</v>
      </c>
      <c r="C1199" t="s">
        <v>8</v>
      </c>
      <c r="D1199" t="s">
        <v>30</v>
      </c>
      <c r="E1199">
        <v>65.144685406088598</v>
      </c>
      <c r="F1199">
        <v>67.054105089196199</v>
      </c>
      <c r="G1199">
        <v>6.2069941509980603E-2</v>
      </c>
      <c r="H1199">
        <v>6.6621975793816401E-2</v>
      </c>
      <c r="I1199">
        <v>5.8383038172694197E-2</v>
      </c>
      <c r="J1199">
        <v>6.4684096631715496E-2</v>
      </c>
      <c r="K1199">
        <v>9.7534304173927111E-3</v>
      </c>
      <c r="L1199">
        <v>8.3984917172090501E-3</v>
      </c>
      <c r="M1199">
        <v>2.27480149027115E-2</v>
      </c>
      <c r="N1199">
        <v>2.33442244104872E-2</v>
      </c>
      <c r="O1199">
        <v>1.3574708938113635E-2</v>
      </c>
      <c r="P1199">
        <v>5.2692578099510626E-2</v>
      </c>
      <c r="Q1199">
        <v>66.193942313388561</v>
      </c>
      <c r="R1199">
        <f>Table_nydc_frldevdb01_flc_fx_carry_view[[#This Row],[atmf]]/(Table_nydc_frldevdb01_flc_fx_carry_view[[#This Row],[atmf_cost_orig]]+1)</f>
        <v>65.562684172576652</v>
      </c>
      <c r="S1199">
        <f>Table_nydc_frldevdb01_flc_fx_carry_view[[#This Row],[num_rate]]-Table_nydc_frldevdb01_flc_fx_carry_view[[#This Row],[asset_rate]]</f>
        <v>3.9117869161396993E-2</v>
      </c>
      <c r="T11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1.1501508732475254</v>
      </c>
      <c r="U1199" s="95">
        <f>Table_nydc_frldevdb01_flc_fx_carry_view[[#This Row],[atmf_cost_final]]/Table_nydc_frldevdb01_flc_fx_carry_view[[#This Row],[atmf_cost_orig]]</f>
        <v>1.0262092982761601</v>
      </c>
    </row>
    <row r="1200" spans="1:21" x14ac:dyDescent="0.25">
      <c r="A1200" t="s">
        <v>109</v>
      </c>
      <c r="B1200" t="s">
        <v>7</v>
      </c>
      <c r="C1200" t="s">
        <v>6</v>
      </c>
      <c r="D1200" t="s">
        <v>30</v>
      </c>
      <c r="E1200">
        <v>65.144685406088598</v>
      </c>
      <c r="F1200">
        <v>67.654398317998798</v>
      </c>
      <c r="G1200">
        <v>6.4497398157756E-2</v>
      </c>
      <c r="H1200">
        <v>6.9423250246369098E-2</v>
      </c>
      <c r="I1200">
        <v>6.2069941509980603E-2</v>
      </c>
      <c r="J1200">
        <v>6.8430954256970905E-2</v>
      </c>
      <c r="K1200">
        <v>1.07622513436755E-2</v>
      </c>
      <c r="L1200">
        <v>9.7534304173927111E-3</v>
      </c>
      <c r="M1200">
        <v>2.7301260568878102E-2</v>
      </c>
      <c r="N1200">
        <v>2.8166123134434E-2</v>
      </c>
      <c r="O1200">
        <v>1.4075331769918042E-2</v>
      </c>
      <c r="P1200">
        <v>5.2810284862651935E-2</v>
      </c>
      <c r="Q1200">
        <v>66.553666611932968</v>
      </c>
      <c r="R1200">
        <f>Table_nydc_frldevdb01_flc_fx_carry_view[[#This Row],[atmf]]/(Table_nydc_frldevdb01_flc_fx_carry_view[[#This Row],[atmf_cost_orig]]+1)</f>
        <v>65.856434635867686</v>
      </c>
      <c r="S1200">
        <f>Table_nydc_frldevdb01_flc_fx_carry_view[[#This Row],[num_rate]]-Table_nydc_frldevdb01_flc_fx_carry_view[[#This Row],[asset_rate]]</f>
        <v>3.8734953092733893E-2</v>
      </c>
      <c r="T12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1.1132887385408503</v>
      </c>
      <c r="U1200" s="95">
        <f>Table_nydc_frldevdb01_flc_fx_carry_view[[#This Row],[atmf_cost_final]]/Table_nydc_frldevdb01_flc_fx_carry_view[[#This Row],[atmf_cost_orig]]</f>
        <v>1.0316784847122331</v>
      </c>
    </row>
    <row r="1201" spans="1:21" x14ac:dyDescent="0.25">
      <c r="A1201" t="s">
        <v>109</v>
      </c>
      <c r="B1201" t="s">
        <v>7</v>
      </c>
      <c r="C1201" t="s">
        <v>67</v>
      </c>
      <c r="D1201" t="s">
        <v>30</v>
      </c>
      <c r="E1201">
        <v>65.144685406088598</v>
      </c>
      <c r="F1201">
        <v>70.350563384034999</v>
      </c>
      <c r="G1201">
        <v>7.2953393640910302E-2</v>
      </c>
      <c r="H1201">
        <v>7.5902571096817903E-2</v>
      </c>
      <c r="I1201">
        <v>7.1049419982539899E-2</v>
      </c>
      <c r="J1201">
        <v>7.5852565909218503E-2</v>
      </c>
      <c r="K1201">
        <v>1.27824738299489E-2</v>
      </c>
      <c r="L1201">
        <v>1.23355017275091E-2</v>
      </c>
      <c r="M1201">
        <v>4.1587670887642002E-2</v>
      </c>
      <c r="N1201">
        <v>4.4127272100210994E-2</v>
      </c>
      <c r="O1201">
        <v>1.5543771166543929E-2</v>
      </c>
      <c r="P1201">
        <v>5.6487323552665392E-2</v>
      </c>
      <c r="Q1201">
        <v>68.380839818103979</v>
      </c>
      <c r="R1201">
        <f>Table_nydc_frldevdb01_flc_fx_carry_view[[#This Row],[atmf]]/(Table_nydc_frldevdb01_flc_fx_carry_view[[#This Row],[atmf_cost_orig]]+1)</f>
        <v>67.541662934702543</v>
      </c>
      <c r="S1201">
        <f>Table_nydc_frldevdb01_flc_fx_carry_view[[#This Row],[num_rate]]-Table_nydc_frldevdb01_flc_fx_carry_view[[#This Row],[asset_rate]]</f>
        <v>4.0943552386121462E-2</v>
      </c>
      <c r="T12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1.1036817526027358</v>
      </c>
      <c r="U1201" s="95">
        <f>Table_nydc_frldevdb01_flc_fx_carry_view[[#This Row],[atmf_cost_final]]/Table_nydc_frldevdb01_flc_fx_carry_view[[#This Row],[atmf_cost_orig]]</f>
        <v>1.0610662044390577</v>
      </c>
    </row>
    <row r="1202" spans="1:21" x14ac:dyDescent="0.25">
      <c r="A1202" t="s">
        <v>109</v>
      </c>
      <c r="B1202" t="s">
        <v>19</v>
      </c>
      <c r="C1202" t="s">
        <v>30</v>
      </c>
      <c r="D1202" t="s">
        <v>30</v>
      </c>
      <c r="E1202">
        <v>13.6270555942448</v>
      </c>
      <c r="F1202">
        <v>13.8291417205375</v>
      </c>
      <c r="G1202">
        <v>0.15677203811023499</v>
      </c>
      <c r="H1202">
        <v>0.15993120878591099</v>
      </c>
      <c r="I1202">
        <v>0.17161195895721101</v>
      </c>
      <c r="J1202">
        <v>0.19092106139079101</v>
      </c>
      <c r="K1202">
        <v>2.4320949435978401E-2</v>
      </c>
      <c r="L1202">
        <v>3.5829417705875097E-3</v>
      </c>
      <c r="M1202">
        <v>3.1921554169271699E-2</v>
      </c>
      <c r="N1202">
        <v>1.5140947102868901E-2</v>
      </c>
      <c r="O1202">
        <v>1.2121674267103245E-2</v>
      </c>
      <c r="P1202">
        <v>7.1892978311662234E-2</v>
      </c>
      <c r="Q1202">
        <v>13.724824752559575</v>
      </c>
      <c r="R1202">
        <f>Table_nydc_frldevdb01_flc_fx_carry_view[[#This Row],[atmf]]/(Table_nydc_frldevdb01_flc_fx_carry_view[[#This Row],[atmf_cost_orig]]+1)</f>
        <v>13.401349806740281</v>
      </c>
      <c r="S1202">
        <f>Table_nydc_frldevdb01_flc_fx_carry_view[[#This Row],[num_rate]]-Table_nydc_frldevdb01_flc_fx_carry_view[[#This Row],[asset_rate]]</f>
        <v>5.9771304044558993E-2</v>
      </c>
      <c r="T12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1.5206691753951234</v>
      </c>
      <c r="U1202" s="95">
        <f>Table_nydc_frldevdb01_flc_fx_carry_view[[#This Row],[atmf_cost_final]]/Table_nydc_frldevdb01_flc_fx_carry_view[[#This Row],[atmf_cost_orig]]</f>
        <v>0.47431735380365242</v>
      </c>
    </row>
    <row r="1203" spans="1:21" x14ac:dyDescent="0.25">
      <c r="A1203" t="s">
        <v>109</v>
      </c>
      <c r="B1203" t="s">
        <v>19</v>
      </c>
      <c r="C1203" t="s">
        <v>14</v>
      </c>
      <c r="D1203" t="s">
        <v>30</v>
      </c>
      <c r="E1203">
        <v>13.6270555942448</v>
      </c>
      <c r="F1203">
        <v>14.0231073900911</v>
      </c>
      <c r="G1203">
        <v>0.15807512029083401</v>
      </c>
      <c r="H1203">
        <v>0.162802560568828</v>
      </c>
      <c r="I1203">
        <v>0.155502558569549</v>
      </c>
      <c r="J1203">
        <v>0.162529839353171</v>
      </c>
      <c r="K1203">
        <v>3.09886922147046E-2</v>
      </c>
      <c r="L1203">
        <v>2.4024643531702201E-2</v>
      </c>
      <c r="M1203">
        <v>4.5536150875799999E-2</v>
      </c>
      <c r="N1203">
        <v>4.0166276008752E-2</v>
      </c>
      <c r="O1203">
        <v>1.2958078772337994E-2</v>
      </c>
      <c r="P1203">
        <v>7.2067548548824148E-2</v>
      </c>
      <c r="Q1203">
        <v>13.822031951661957</v>
      </c>
      <c r="R1203">
        <f>Table_nydc_frldevdb01_flc_fx_carry_view[[#This Row],[atmf]]/(Table_nydc_frldevdb01_flc_fx_carry_view[[#This Row],[atmf_cost_orig]]+1)</f>
        <v>13.412360135366486</v>
      </c>
      <c r="S1203">
        <f>Table_nydc_frldevdb01_flc_fx_carry_view[[#This Row],[num_rate]]-Table_nydc_frldevdb01_flc_fx_carry_view[[#This Row],[asset_rate]]</f>
        <v>5.9109469776486151E-2</v>
      </c>
      <c r="T12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1.1095843509916776</v>
      </c>
      <c r="U1203" s="95">
        <f>Table_nydc_frldevdb01_flc_fx_carry_view[[#This Row],[atmf_cost_final]]/Table_nydc_frldevdb01_flc_fx_carry_view[[#This Row],[atmf_cost_orig]]</f>
        <v>0.88207446690664848</v>
      </c>
    </row>
    <row r="1204" spans="1:21" x14ac:dyDescent="0.25">
      <c r="A1204" t="s">
        <v>109</v>
      </c>
      <c r="B1204" t="s">
        <v>19</v>
      </c>
      <c r="C1204" t="s">
        <v>8</v>
      </c>
      <c r="D1204" t="s">
        <v>30</v>
      </c>
      <c r="E1204">
        <v>13.6270555942448</v>
      </c>
      <c r="F1204">
        <v>14.2134640287675</v>
      </c>
      <c r="G1204">
        <v>0.15844267244361299</v>
      </c>
      <c r="H1204">
        <v>0.16422261735850899</v>
      </c>
      <c r="I1204">
        <v>0.158133521216266</v>
      </c>
      <c r="J1204">
        <v>0.165687760261086</v>
      </c>
      <c r="K1204">
        <v>3.5011181878844E-2</v>
      </c>
      <c r="L1204">
        <v>3.1078823839365399E-2</v>
      </c>
      <c r="M1204">
        <v>5.6034324925567404E-2</v>
      </c>
      <c r="N1204">
        <v>5.38513081586268E-2</v>
      </c>
      <c r="O1204">
        <v>1.3574708938113635E-2</v>
      </c>
      <c r="P1204">
        <v>7.2029971659661726E-2</v>
      </c>
      <c r="Q1204">
        <v>13.920804954875615</v>
      </c>
      <c r="R1204">
        <f>Table_nydc_frldevdb01_flc_fx_carry_view[[#This Row],[atmf]]/(Table_nydc_frldevdb01_flc_fx_carry_view[[#This Row],[atmf_cost_orig]]+1)</f>
        <v>13.459282234760039</v>
      </c>
      <c r="S1204">
        <f>Table_nydc_frldevdb01_flc_fx_carry_view[[#This Row],[num_rate]]-Table_nydc_frldevdb01_flc_fx_carry_view[[#This Row],[asset_rate]]</f>
        <v>5.8455262721548093E-2</v>
      </c>
      <c r="T12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1.0832102635010441</v>
      </c>
      <c r="U1204" s="95">
        <f>Table_nydc_frldevdb01_flc_fx_carry_view[[#This Row],[atmf_cost_final]]/Table_nydc_frldevdb01_flc_fx_carry_view[[#This Row],[atmf_cost_orig]]</f>
        <v>0.96104143719335622</v>
      </c>
    </row>
    <row r="1205" spans="1:21" x14ac:dyDescent="0.25">
      <c r="A1205" t="s">
        <v>109</v>
      </c>
      <c r="B1205" t="s">
        <v>19</v>
      </c>
      <c r="C1205" t="s">
        <v>6</v>
      </c>
      <c r="D1205" t="s">
        <v>30</v>
      </c>
      <c r="E1205">
        <v>13.6270555942448</v>
      </c>
      <c r="F1205">
        <v>14.405171568598901</v>
      </c>
      <c r="G1205">
        <v>0.15897317644822301</v>
      </c>
      <c r="H1205">
        <v>0.16572264182532001</v>
      </c>
      <c r="I1205">
        <v>0.15844267244361299</v>
      </c>
      <c r="J1205">
        <v>0.166555737815965</v>
      </c>
      <c r="K1205">
        <v>3.7810158492388696E-2</v>
      </c>
      <c r="L1205">
        <v>3.5011181878844E-2</v>
      </c>
      <c r="M1205">
        <v>6.5110354746299892E-2</v>
      </c>
      <c r="N1205">
        <v>6.4134136550243095E-2</v>
      </c>
      <c r="O1205">
        <v>1.4075331769918042E-2</v>
      </c>
      <c r="P1205">
        <v>7.2246621398074584E-2</v>
      </c>
      <c r="Q1205">
        <v>14.022358431476894</v>
      </c>
      <c r="R1205">
        <f>Table_nydc_frldevdb01_flc_fx_carry_view[[#This Row],[atmf]]/(Table_nydc_frldevdb01_flc_fx_carry_view[[#This Row],[atmf_cost_orig]]+1)</f>
        <v>13.524581283439018</v>
      </c>
      <c r="S1205">
        <f>Table_nydc_frldevdb01_flc_fx_carry_view[[#This Row],[num_rate]]-Table_nydc_frldevdb01_flc_fx_carry_view[[#This Row],[asset_rate]]</f>
        <v>5.8171289628156542E-2</v>
      </c>
      <c r="T12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1.0667672276248474</v>
      </c>
      <c r="U1205" s="95">
        <f>Table_nydc_frldevdb01_flc_fx_carry_view[[#This Row],[atmf_cost_final]]/Table_nydc_frldevdb01_flc_fx_carry_view[[#This Row],[atmf_cost_orig]]</f>
        <v>0.98500671360399439</v>
      </c>
    </row>
    <row r="1206" spans="1:21" x14ac:dyDescent="0.25">
      <c r="A1206" t="s">
        <v>109</v>
      </c>
      <c r="B1206" t="s">
        <v>19</v>
      </c>
      <c r="C1206" t="s">
        <v>67</v>
      </c>
      <c r="D1206" t="s">
        <v>30</v>
      </c>
      <c r="E1206">
        <v>13.6270555942448</v>
      </c>
      <c r="F1206">
        <v>15.1725622227838</v>
      </c>
      <c r="G1206">
        <v>0.16286301239326101</v>
      </c>
      <c r="H1206">
        <v>0.17294204878050601</v>
      </c>
      <c r="I1206">
        <v>0.162796741096916</v>
      </c>
      <c r="J1206">
        <v>0.17352991194016801</v>
      </c>
      <c r="K1206">
        <v>4.4055941832830896E-2</v>
      </c>
      <c r="L1206">
        <v>4.3324889829605598E-2</v>
      </c>
      <c r="M1206">
        <v>9.4505655820983997E-2</v>
      </c>
      <c r="N1206">
        <v>9.6015619382267908E-2</v>
      </c>
      <c r="O1206">
        <v>1.5543771166543929E-2</v>
      </c>
      <c r="P1206">
        <v>7.4166344498075465E-2</v>
      </c>
      <c r="Q1206">
        <v>14.443872962923113</v>
      </c>
      <c r="R1206">
        <f>Table_nydc_frldevdb01_flc_fx_carry_view[[#This Row],[atmf]]/(Table_nydc_frldevdb01_flc_fx_carry_view[[#This Row],[atmf_cost_orig]]+1)</f>
        <v>13.86247950578467</v>
      </c>
      <c r="S1206">
        <f>Table_nydc_frldevdb01_flc_fx_carry_view[[#This Row],[num_rate]]-Table_nydc_frldevdb01_flc_fx_carry_view[[#This Row],[asset_rate]]</f>
        <v>5.8622573331531536E-2</v>
      </c>
      <c r="T12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1.0444207783821224</v>
      </c>
      <c r="U1206" s="95">
        <f>Table_nydc_frldevdb01_flc_fx_carry_view[[#This Row],[atmf_cost_final]]/Table_nydc_frldevdb01_flc_fx_carry_view[[#This Row],[atmf_cost_orig]]</f>
        <v>1.015977494131612</v>
      </c>
    </row>
    <row r="1207" spans="1:21" x14ac:dyDescent="0.25">
      <c r="A1207" t="s">
        <v>109</v>
      </c>
      <c r="B1207" t="s">
        <v>13</v>
      </c>
      <c r="C1207" t="s">
        <v>30</v>
      </c>
      <c r="D1207" t="s">
        <v>30</v>
      </c>
      <c r="E1207">
        <v>6.6448</v>
      </c>
      <c r="F1207">
        <v>6.6790032261982004</v>
      </c>
      <c r="G1207">
        <v>5.2044207812063703E-2</v>
      </c>
      <c r="H1207">
        <v>5.2129934116458401E-2</v>
      </c>
      <c r="I1207">
        <v>5.8601621096954597E-2</v>
      </c>
      <c r="J1207">
        <v>5.7704219071159697E-2</v>
      </c>
      <c r="K1207">
        <v>8.0107782706153405E-3</v>
      </c>
      <c r="L1207">
        <v>2.44691347389271E-3</v>
      </c>
      <c r="M1207">
        <v>1.0407399844731701E-2</v>
      </c>
      <c r="N1207">
        <v>5.8123555383933897E-3</v>
      </c>
      <c r="O1207">
        <v>1.2121674267103245E-2</v>
      </c>
      <c r="P1207">
        <v>3.2682256427360147E-2</v>
      </c>
      <c r="Q1207">
        <v>6.6630344540764792</v>
      </c>
      <c r="R1207">
        <f>Table_nydc_frldevdb01_flc_fx_carry_view[[#This Row],[atmf]]/(Table_nydc_frldevdb01_flc_fx_carry_view[[#This Row],[atmf_cost_orig]]+1)</f>
        <v>6.6102081469559275</v>
      </c>
      <c r="S1207">
        <f>Table_nydc_frldevdb01_flc_fx_carry_view[[#This Row],[num_rate]]-Table_nydc_frldevdb01_flc_fx_carry_view[[#This Row],[asset_rate]]</f>
        <v>2.0560582160256902E-2</v>
      </c>
      <c r="T12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1.4042442498422079</v>
      </c>
      <c r="U1207" s="95">
        <f>Table_nydc_frldevdb01_flc_fx_carry_view[[#This Row],[atmf_cost_final]]/Table_nydc_frldevdb01_flc_fx_carry_view[[#This Row],[atmf_cost_orig]]</f>
        <v>0.55848296645733708</v>
      </c>
    </row>
    <row r="1208" spans="1:21" x14ac:dyDescent="0.25">
      <c r="A1208" t="s">
        <v>109</v>
      </c>
      <c r="B1208" t="s">
        <v>13</v>
      </c>
      <c r="C1208" t="s">
        <v>14</v>
      </c>
      <c r="D1208" t="s">
        <v>30</v>
      </c>
      <c r="E1208">
        <v>6.6448</v>
      </c>
      <c r="F1208">
        <v>6.7157999999999998</v>
      </c>
      <c r="G1208">
        <v>5.2149950561314398E-2</v>
      </c>
      <c r="H1208">
        <v>5.2647170421978397E-2</v>
      </c>
      <c r="I1208">
        <v>5.20785692533395E-2</v>
      </c>
      <c r="J1208">
        <v>5.22972744919614E-2</v>
      </c>
      <c r="K1208">
        <v>1.0017032968424001E-2</v>
      </c>
      <c r="L1208">
        <v>8.0089479470284893E-3</v>
      </c>
      <c r="M1208">
        <v>1.4892593141428E-2</v>
      </c>
      <c r="N1208">
        <v>1.3475275475352801E-2</v>
      </c>
      <c r="O1208">
        <v>1.2958078772337994E-2</v>
      </c>
      <c r="P1208">
        <v>3.4338105273184587E-2</v>
      </c>
      <c r="Q1208">
        <v>6.6832155802891426</v>
      </c>
      <c r="R1208">
        <f>Table_nydc_frldevdb01_flc_fx_carry_view[[#This Row],[atmf]]/(Table_nydc_frldevdb01_flc_fx_carry_view[[#This Row],[atmf_cost_orig]]+1)</f>
        <v>6.6172519588623446</v>
      </c>
      <c r="S1208">
        <f>Table_nydc_frldevdb01_flc_fx_carry_view[[#This Row],[num_rate]]-Table_nydc_frldevdb01_flc_fx_carry_view[[#This Row],[asset_rate]]</f>
        <v>2.1380026500846593E-2</v>
      </c>
      <c r="T12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1.121169124030382</v>
      </c>
      <c r="U1208" s="95">
        <f>Table_nydc_frldevdb01_flc_fx_carry_view[[#This Row],[atmf_cost_final]]/Table_nydc_frldevdb01_flc_fx_carry_view[[#This Row],[atmf_cost_orig]]</f>
        <v>0.90483069989117437</v>
      </c>
    </row>
    <row r="1209" spans="1:21" x14ac:dyDescent="0.25">
      <c r="A1209" t="s">
        <v>109</v>
      </c>
      <c r="B1209" t="s">
        <v>13</v>
      </c>
      <c r="C1209" t="s">
        <v>8</v>
      </c>
      <c r="D1209" t="s">
        <v>30</v>
      </c>
      <c r="E1209">
        <v>6.6448</v>
      </c>
      <c r="F1209">
        <v>6.7519973840734098</v>
      </c>
      <c r="G1209">
        <v>5.2797341562799797E-2</v>
      </c>
      <c r="H1209">
        <v>5.3627230461630399E-2</v>
      </c>
      <c r="I1209">
        <v>5.2137083116359E-2</v>
      </c>
      <c r="J1209">
        <v>5.2897260196384799E-2</v>
      </c>
      <c r="K1209">
        <v>1.11155292864155E-2</v>
      </c>
      <c r="L1209">
        <v>9.84599074055632E-3</v>
      </c>
      <c r="M1209">
        <v>1.8311862207570098E-2</v>
      </c>
      <c r="N1209">
        <v>1.7665015207672399E-2</v>
      </c>
      <c r="O1209">
        <v>1.3574708938113635E-2</v>
      </c>
      <c r="P1209">
        <v>3.5390217469513513E-2</v>
      </c>
      <c r="Q1209">
        <v>6.7037549317626137</v>
      </c>
      <c r="R1209">
        <f>Table_nydc_frldevdb01_flc_fx_carry_view[[#This Row],[atmf]]/(Table_nydc_frldevdb01_flc_fx_carry_view[[#This Row],[atmf_cost_orig]]+1)</f>
        <v>6.630579132640114</v>
      </c>
      <c r="S1209">
        <f>Table_nydc_frldevdb01_flc_fx_carry_view[[#This Row],[num_rate]]-Table_nydc_frldevdb01_flc_fx_carry_view[[#This Row],[asset_rate]]</f>
        <v>2.181550853139988E-2</v>
      </c>
      <c r="T12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1.0865290075909348</v>
      </c>
      <c r="U1209" s="95">
        <f>Table_nydc_frldevdb01_flc_fx_carry_view[[#This Row],[atmf_cost_final]]/Table_nydc_frldevdb01_flc_fx_carry_view[[#This Row],[atmf_cost_orig]]</f>
        <v>0.96467606666293648</v>
      </c>
    </row>
    <row r="1210" spans="1:21" x14ac:dyDescent="0.25">
      <c r="A1210" t="s">
        <v>109</v>
      </c>
      <c r="B1210" t="s">
        <v>13</v>
      </c>
      <c r="C1210" t="s">
        <v>6</v>
      </c>
      <c r="D1210" t="s">
        <v>30</v>
      </c>
      <c r="E1210">
        <v>6.6448</v>
      </c>
      <c r="F1210">
        <v>6.7894031122044201</v>
      </c>
      <c r="G1210">
        <v>5.35340027640984E-2</v>
      </c>
      <c r="H1210">
        <v>5.4699304097379997E-2</v>
      </c>
      <c r="I1210">
        <v>5.2797341562799797E-2</v>
      </c>
      <c r="J1210">
        <v>5.3984301189006802E-2</v>
      </c>
      <c r="K1210">
        <v>1.20704249238046E-2</v>
      </c>
      <c r="L1210">
        <v>1.11155292864155E-2</v>
      </c>
      <c r="M1210">
        <v>2.15998588537601E-2</v>
      </c>
      <c r="N1210">
        <v>2.1355752361747801E-2</v>
      </c>
      <c r="O1210">
        <v>1.4075331769918042E-2</v>
      </c>
      <c r="P1210">
        <v>3.6107547131006834E-2</v>
      </c>
      <c r="Q1210">
        <v>6.7253146703947335</v>
      </c>
      <c r="R1210">
        <f>Table_nydc_frldevdb01_flc_fx_carry_view[[#This Row],[atmf]]/(Table_nydc_frldevdb01_flc_fx_carry_view[[#This Row],[atmf_cost_orig]]+1)</f>
        <v>6.6458536122177652</v>
      </c>
      <c r="S1210">
        <f>Table_nydc_frldevdb01_flc_fx_carry_view[[#This Row],[num_rate]]-Table_nydc_frldevdb01_flc_fx_carry_view[[#This Row],[asset_rate]]</f>
        <v>2.2032215361088792E-2</v>
      </c>
      <c r="T12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1.0745888108990878</v>
      </c>
      <c r="U1210" s="95">
        <f>Table_nydc_frldevdb01_flc_fx_carry_view[[#This Row],[atmf_cost_final]]/Table_nydc_frldevdb01_flc_fx_carry_view[[#This Row],[atmf_cost_orig]]</f>
        <v>0.98869869966905799</v>
      </c>
    </row>
    <row r="1211" spans="1:21" x14ac:dyDescent="0.25">
      <c r="A1211" t="s">
        <v>109</v>
      </c>
      <c r="B1211" t="s">
        <v>13</v>
      </c>
      <c r="C1211" t="s">
        <v>67</v>
      </c>
      <c r="D1211" t="s">
        <v>30</v>
      </c>
      <c r="E1211">
        <v>6.6448</v>
      </c>
      <c r="F1211">
        <v>6.9309197508313503</v>
      </c>
      <c r="G1211">
        <v>5.9332322385928601E-2</v>
      </c>
      <c r="H1211">
        <v>6.0318554820179199E-2</v>
      </c>
      <c r="I1211">
        <v>5.8297090679521199E-2</v>
      </c>
      <c r="J1211">
        <v>5.9577701804694898E-2</v>
      </c>
      <c r="K1211">
        <v>1.57478010527516E-2</v>
      </c>
      <c r="L1211">
        <v>1.5021352697069701E-2</v>
      </c>
      <c r="M1211">
        <v>3.3054923744015002E-2</v>
      </c>
      <c r="N1211">
        <v>3.3246846219821304E-2</v>
      </c>
      <c r="O1211">
        <v>1.5543771166543929E-2</v>
      </c>
      <c r="P1211">
        <v>3.773379002002053E-2</v>
      </c>
      <c r="Q1211">
        <v>6.813006216348664</v>
      </c>
      <c r="R1211">
        <f>Table_nydc_frldevdb01_flc_fx_carry_view[[#This Row],[atmf]]/(Table_nydc_frldevdb01_flc_fx_carry_view[[#This Row],[atmf_cost_orig]]+1)</f>
        <v>6.7091493312980832</v>
      </c>
      <c r="S1211">
        <f>Table_nydc_frldevdb01_flc_fx_carry_view[[#This Row],[num_rate]]-Table_nydc_frldevdb01_flc_fx_carry_view[[#This Row],[asset_rate]]</f>
        <v>2.2190018853476601E-2</v>
      </c>
      <c r="T12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1.0530631721904757</v>
      </c>
      <c r="U1211" s="95">
        <f>Table_nydc_frldevdb01_flc_fx_carry_view[[#This Row],[atmf_cost_final]]/Table_nydc_frldevdb01_flc_fx_carry_view[[#This Row],[atmf_cost_orig]]</f>
        <v>1.0058061690685658</v>
      </c>
    </row>
    <row r="1212" spans="1:21" x14ac:dyDescent="0.25">
      <c r="A1212" t="s">
        <v>109</v>
      </c>
      <c r="B1212" t="s">
        <v>16</v>
      </c>
      <c r="C1212" t="s">
        <v>30</v>
      </c>
      <c r="D1212" t="s">
        <v>30</v>
      </c>
      <c r="E1212">
        <v>18.2653329063324</v>
      </c>
      <c r="F1212">
        <v>18.535847762147199</v>
      </c>
      <c r="G1212">
        <v>9.5214962427785696E-2</v>
      </c>
      <c r="H1212">
        <v>9.8052226833341E-2</v>
      </c>
      <c r="I1212">
        <v>0.123387026277069</v>
      </c>
      <c r="J1212">
        <v>0.14739781844049701</v>
      </c>
      <c r="K1212">
        <v>1.24805446868285E-2</v>
      </c>
      <c r="L1212">
        <v>2.57609814046126E-3</v>
      </c>
      <c r="M1212">
        <v>1.9574066999206302E-2</v>
      </c>
      <c r="N1212">
        <v>1.48925709531567E-2</v>
      </c>
      <c r="O1212">
        <v>1.2121674267103245E-2</v>
      </c>
      <c r="P1212">
        <v>7.2581416303136095E-2</v>
      </c>
      <c r="Q1212">
        <v>18.405289430903316</v>
      </c>
      <c r="R1212">
        <f>Table_nydc_frldevdb01_flc_fx_carry_view[[#This Row],[atmf]]/(Table_nydc_frldevdb01_flc_fx_carry_view[[#This Row],[atmf_cost_orig]]+1)</f>
        <v>18.179991392583769</v>
      </c>
      <c r="S1212">
        <f>Table_nydc_frldevdb01_flc_fx_carry_view[[#This Row],[num_rate]]-Table_nydc_frldevdb01_flc_fx_carry_view[[#This Row],[asset_rate]]</f>
        <v>6.0459742036032854E-2</v>
      </c>
      <c r="T12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1.7362985933242052</v>
      </c>
      <c r="U1212" s="95">
        <f>Table_nydc_frldevdb01_flc_fx_carry_view[[#This Row],[atmf_cost_final]]/Table_nydc_frldevdb01_flc_fx_carry_view[[#This Row],[atmf_cost_orig]]</f>
        <v>0.76083171441890796</v>
      </c>
    </row>
    <row r="1213" spans="1:21" x14ac:dyDescent="0.25">
      <c r="A1213" t="s">
        <v>109</v>
      </c>
      <c r="B1213" t="s">
        <v>16</v>
      </c>
      <c r="C1213" t="s">
        <v>14</v>
      </c>
      <c r="D1213" t="s">
        <v>30</v>
      </c>
      <c r="E1213">
        <v>18.2653329063324</v>
      </c>
      <c r="F1213">
        <v>18.788534003613002</v>
      </c>
      <c r="G1213">
        <v>0.106197195730397</v>
      </c>
      <c r="H1213">
        <v>0.109999894391679</v>
      </c>
      <c r="I1213">
        <v>9.5201965934713501E-2</v>
      </c>
      <c r="J1213">
        <v>0.101395465464043</v>
      </c>
      <c r="K1213">
        <v>1.75198436701074E-2</v>
      </c>
      <c r="L1213">
        <v>1.25092763985613E-2</v>
      </c>
      <c r="M1213">
        <v>3.0776362340537902E-2</v>
      </c>
      <c r="N1213">
        <v>2.80482398301608E-2</v>
      </c>
      <c r="O1213">
        <v>1.2958078772337994E-2</v>
      </c>
      <c r="P1213">
        <v>7.1546157097979013E-2</v>
      </c>
      <c r="Q1213">
        <v>18.542722062392293</v>
      </c>
      <c r="R1213">
        <f>Table_nydc_frldevdb01_flc_fx_carry_view[[#This Row],[atmf]]/(Table_nydc_frldevdb01_flc_fx_carry_view[[#This Row],[atmf_cost_orig]]+1)</f>
        <v>18.227556131526644</v>
      </c>
      <c r="S1213">
        <f>Table_nydc_frldevdb01_flc_fx_carry_view[[#This Row],[num_rate]]-Table_nydc_frldevdb01_flc_fx_carry_view[[#This Row],[asset_rate]]</f>
        <v>5.8588078325641016E-2</v>
      </c>
      <c r="T12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1.172175276021761</v>
      </c>
      <c r="U1213" s="95">
        <f>Table_nydc_frldevdb01_flc_fx_carry_view[[#This Row],[atmf_cost_final]]/Table_nydc_frldevdb01_flc_fx_carry_view[[#This Row],[atmf_cost_orig]]</f>
        <v>0.91135656383978547</v>
      </c>
    </row>
    <row r="1214" spans="1:21" x14ac:dyDescent="0.25">
      <c r="A1214" t="s">
        <v>109</v>
      </c>
      <c r="B1214" t="s">
        <v>16</v>
      </c>
      <c r="C1214" t="s">
        <v>8</v>
      </c>
      <c r="D1214" t="s">
        <v>30</v>
      </c>
      <c r="E1214">
        <v>18.2653329063324</v>
      </c>
      <c r="F1214">
        <v>19.040440018636399</v>
      </c>
      <c r="G1214">
        <v>0.116023679507278</v>
      </c>
      <c r="H1214">
        <v>0.121922738081872</v>
      </c>
      <c r="I1214">
        <v>0.106095993420492</v>
      </c>
      <c r="J1214">
        <v>0.112148273645854</v>
      </c>
      <c r="K1214">
        <v>2.1930474077346399E-2</v>
      </c>
      <c r="L1214">
        <v>1.7579809983153599E-2</v>
      </c>
      <c r="M1214">
        <v>4.1616889473547497E-2</v>
      </c>
      <c r="N1214">
        <v>3.8874170033815499E-2</v>
      </c>
      <c r="O1214">
        <v>1.3574708938113635E-2</v>
      </c>
      <c r="P1214">
        <v>7.1430444968468648E-2</v>
      </c>
      <c r="Q1214">
        <v>18.672838758215878</v>
      </c>
      <c r="R1214">
        <f>Table_nydc_frldevdb01_flc_fx_carry_view[[#This Row],[atmf]]/(Table_nydc_frldevdb01_flc_fx_carry_view[[#This Row],[atmf_cost_orig]]+1)</f>
        <v>18.279695933367393</v>
      </c>
      <c r="S1214">
        <f>Table_nydc_frldevdb01_flc_fx_carry_view[[#This Row],[num_rate]]-Table_nydc_frldevdb01_flc_fx_carry_view[[#This Row],[asset_rate]]</f>
        <v>5.7855736030355015E-2</v>
      </c>
      <c r="T12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1.0816778789891373</v>
      </c>
      <c r="U1214" s="95">
        <f>Table_nydc_frldevdb01_flc_fx_carry_view[[#This Row],[atmf_cost_final]]/Table_nydc_frldevdb01_flc_fx_carry_view[[#This Row],[atmf_cost_orig]]</f>
        <v>0.9340960010604511</v>
      </c>
    </row>
    <row r="1215" spans="1:21" x14ac:dyDescent="0.25">
      <c r="A1215" t="s">
        <v>109</v>
      </c>
      <c r="B1215" t="s">
        <v>16</v>
      </c>
      <c r="C1215" t="s">
        <v>6</v>
      </c>
      <c r="D1215" t="s">
        <v>30</v>
      </c>
      <c r="E1215">
        <v>18.2653329063324</v>
      </c>
      <c r="F1215">
        <v>19.290763005845299</v>
      </c>
      <c r="G1215">
        <v>0.125644969978607</v>
      </c>
      <c r="H1215">
        <v>0.13379953975933101</v>
      </c>
      <c r="I1215">
        <v>0.116023679507278</v>
      </c>
      <c r="J1215">
        <v>0.12419278179240199</v>
      </c>
      <c r="K1215">
        <v>2.63362555518049E-2</v>
      </c>
      <c r="L1215">
        <v>2.1930474077346399E-2</v>
      </c>
      <c r="M1215">
        <v>5.2589098586289698E-2</v>
      </c>
      <c r="N1215">
        <v>4.9490772050116399E-2</v>
      </c>
      <c r="O1215">
        <v>1.4075331769918042E-2</v>
      </c>
      <c r="P1215">
        <v>7.1438062004311353E-2</v>
      </c>
      <c r="Q1215">
        <v>18.797280939856144</v>
      </c>
      <c r="R1215">
        <f>Table_nydc_frldevdb01_flc_fx_carry_view[[#This Row],[atmf]]/(Table_nydc_frldevdb01_flc_fx_carry_view[[#This Row],[atmf_cost_orig]]+1)</f>
        <v>18.326964464817578</v>
      </c>
      <c r="S1215">
        <f>Table_nydc_frldevdb01_flc_fx_carry_view[[#This Row],[num_rate]]-Table_nydc_frldevdb01_flc_fx_carry_view[[#This Row],[asset_rate]]</f>
        <v>5.7362730234393311E-2</v>
      </c>
      <c r="T12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1.0498024132688324</v>
      </c>
      <c r="U1215" s="95">
        <f>Table_nydc_frldevdb01_flc_fx_carry_view[[#This Row],[atmf_cost_final]]/Table_nydc_frldevdb01_flc_fx_carry_view[[#This Row],[atmf_cost_orig]]</f>
        <v>0.9410842433229869</v>
      </c>
    </row>
    <row r="1216" spans="1:21" x14ac:dyDescent="0.25">
      <c r="A1216" t="s">
        <v>109</v>
      </c>
      <c r="B1216" t="s">
        <v>16</v>
      </c>
      <c r="C1216" t="s">
        <v>67</v>
      </c>
      <c r="D1216" t="s">
        <v>30</v>
      </c>
      <c r="E1216">
        <v>18.2653329063324</v>
      </c>
      <c r="F1216">
        <v>20.236164190273801</v>
      </c>
      <c r="G1216">
        <v>0.12580834846485001</v>
      </c>
      <c r="H1216">
        <v>0.13597326335562601</v>
      </c>
      <c r="I1216">
        <v>0.126249226644709</v>
      </c>
      <c r="J1216">
        <v>0.13727341820334699</v>
      </c>
      <c r="K1216">
        <v>2.8760378269920599E-2</v>
      </c>
      <c r="L1216">
        <v>2.8695481011391501E-2</v>
      </c>
      <c r="M1216">
        <v>7.4374574714373698E-2</v>
      </c>
      <c r="N1216">
        <v>7.6838940954345E-2</v>
      </c>
      <c r="O1216">
        <v>1.5543771166543929E-2</v>
      </c>
      <c r="P1216">
        <v>7.1427803737471485E-2</v>
      </c>
      <c r="Q1216">
        <v>19.353375517552873</v>
      </c>
      <c r="R1216">
        <f>Table_nydc_frldevdb01_flc_fx_carry_view[[#This Row],[atmf]]/(Table_nydc_frldevdb01_flc_fx_carry_view[[#This Row],[atmf_cost_orig]]+1)</f>
        <v>18.835296987229672</v>
      </c>
      <c r="S1216">
        <f>Table_nydc_frldevdb01_flc_fx_carry_view[[#This Row],[num_rate]]-Table_nydc_frldevdb01_flc_fx_carry_view[[#This Row],[asset_rate]]</f>
        <v>5.5884032570927555E-2</v>
      </c>
      <c r="T12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1.0554490420889124</v>
      </c>
      <c r="U1216" s="95">
        <f>Table_nydc_frldevdb01_flc_fx_carry_view[[#This Row],[atmf_cost_final]]/Table_nydc_frldevdb01_flc_fx_carry_view[[#This Row],[atmf_cost_orig]]</f>
        <v>1.0331345254670079</v>
      </c>
    </row>
    <row r="1217" spans="1:21" x14ac:dyDescent="0.25">
      <c r="A1217" t="s">
        <v>109</v>
      </c>
      <c r="B1217" t="s">
        <v>22</v>
      </c>
      <c r="C1217" t="s">
        <v>30</v>
      </c>
      <c r="D1217" t="s">
        <v>30</v>
      </c>
      <c r="E1217">
        <v>628.80428271396499</v>
      </c>
      <c r="F1217">
        <v>630.12481460453898</v>
      </c>
      <c r="G1217">
        <v>8.7564701627668204E-2</v>
      </c>
      <c r="H1217">
        <v>8.7946106792827106E-2</v>
      </c>
      <c r="I1217">
        <v>8.7063054020911496E-2</v>
      </c>
      <c r="J1217">
        <v>9.0119809767711598E-2</v>
      </c>
      <c r="K1217">
        <v>1.6437884133935699E-2</v>
      </c>
      <c r="L1217">
        <v>1.8176622565897901E-3</v>
      </c>
      <c r="M1217">
        <v>1.75569390331131E-2</v>
      </c>
      <c r="N1217">
        <v>3.1165413408876601E-3</v>
      </c>
      <c r="O1217">
        <v>1.2121674267103245E-2</v>
      </c>
      <c r="P1217">
        <v>2.0637202798128626E-2</v>
      </c>
      <c r="Q1217">
        <v>629.4204585567486</v>
      </c>
      <c r="R1217">
        <f>Table_nydc_frldevdb01_flc_fx_carry_view[[#This Row],[atmf]]/(Table_nydc_frldevdb01_flc_fx_carry_view[[#This Row],[atmf_cost_orig]]+1)</f>
        <v>619.25263386566473</v>
      </c>
      <c r="S1217">
        <f>Table_nydc_frldevdb01_flc_fx_carry_view[[#This Row],[num_rate]]-Table_nydc_frldevdb01_flc_fx_carry_view[[#This Row],[asset_rate]]</f>
        <v>8.5155285310253813E-3</v>
      </c>
      <c r="T12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1.1606929072493721</v>
      </c>
      <c r="U1217" s="95">
        <f>Table_nydc_frldevdb01_flc_fx_carry_view[[#This Row],[atmf_cost_final]]/Table_nydc_frldevdb01_flc_fx_carry_view[[#This Row],[atmf_cost_orig]]</f>
        <v>0.17751051792170244</v>
      </c>
    </row>
    <row r="1218" spans="1:21" x14ac:dyDescent="0.25">
      <c r="A1218" t="s">
        <v>109</v>
      </c>
      <c r="B1218" t="s">
        <v>22</v>
      </c>
      <c r="C1218" t="s">
        <v>14</v>
      </c>
      <c r="D1218" t="s">
        <v>30</v>
      </c>
      <c r="E1218">
        <v>628.80428271396499</v>
      </c>
      <c r="F1218">
        <v>631.44626843890603</v>
      </c>
      <c r="G1218">
        <v>8.7787442135234997E-2</v>
      </c>
      <c r="H1218">
        <v>8.8443086510229404E-2</v>
      </c>
      <c r="I1218">
        <v>8.7555555581596806E-2</v>
      </c>
      <c r="J1218">
        <v>8.8352249084721293E-2</v>
      </c>
      <c r="K1218">
        <v>2.2490270764887597E-2</v>
      </c>
      <c r="L1218">
        <v>1.6294993418515799E-2</v>
      </c>
      <c r="M1218">
        <v>2.47472816311918E-2</v>
      </c>
      <c r="N1218">
        <v>1.8582429615917499E-2</v>
      </c>
      <c r="O1218">
        <v>1.2958078772337994E-2</v>
      </c>
      <c r="P1218">
        <v>2.1538088028948372E-2</v>
      </c>
      <c r="Q1218">
        <v>630.02429675509404</v>
      </c>
      <c r="R1218">
        <f>Table_nydc_frldevdb01_flc_fx_carry_view[[#This Row],[atmf]]/(Table_nydc_frldevdb01_flc_fx_carry_view[[#This Row],[atmf_cost_orig]]+1)</f>
        <v>616.19706610372305</v>
      </c>
      <c r="S1218">
        <f>Table_nydc_frldevdb01_flc_fx_carry_view[[#This Row],[num_rate]]-Table_nydc_frldevdb01_flc_fx_carry_view[[#This Row],[asset_rate]]</f>
        <v>8.5800092566103783E-3</v>
      </c>
      <c r="T12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1.0134803653592142</v>
      </c>
      <c r="U1218" s="95">
        <f>Table_nydc_frldevdb01_flc_fx_carry_view[[#This Row],[atmf_cost_final]]/Table_nydc_frldevdb01_flc_fx_carry_view[[#This Row],[atmf_cost_orig]]</f>
        <v>0.75088770931898874</v>
      </c>
    </row>
    <row r="1219" spans="1:21" x14ac:dyDescent="0.25">
      <c r="A1219" t="s">
        <v>109</v>
      </c>
      <c r="B1219" t="s">
        <v>22</v>
      </c>
      <c r="C1219" t="s">
        <v>8</v>
      </c>
      <c r="D1219" t="s">
        <v>30</v>
      </c>
      <c r="E1219">
        <v>628.80428271396499</v>
      </c>
      <c r="F1219">
        <v>633.07267129941295</v>
      </c>
      <c r="G1219">
        <v>8.8233463686077498E-2</v>
      </c>
      <c r="H1219">
        <v>8.9162925909027302E-2</v>
      </c>
      <c r="I1219">
        <v>8.7791775300022398E-2</v>
      </c>
      <c r="J1219">
        <v>8.8874610993099998E-2</v>
      </c>
      <c r="K1219">
        <v>2.6803663295033701E-2</v>
      </c>
      <c r="L1219">
        <v>2.24582799542851E-2</v>
      </c>
      <c r="M1219">
        <v>3.0441271440649401E-2</v>
      </c>
      <c r="N1219">
        <v>2.6169424493914201E-2</v>
      </c>
      <c r="O1219">
        <v>1.3574708938113635E-2</v>
      </c>
      <c r="P1219">
        <v>2.2778692141389143E-2</v>
      </c>
      <c r="Q1219">
        <v>630.77814757172962</v>
      </c>
      <c r="R1219">
        <f>Table_nydc_frldevdb01_flc_fx_carry_view[[#This Row],[atmf]]/(Table_nydc_frldevdb01_flc_fx_carry_view[[#This Row],[atmf_cost_orig]]+1)</f>
        <v>614.37045355755254</v>
      </c>
      <c r="S1219">
        <f>Table_nydc_frldevdb01_flc_fx_carry_view[[#This Row],[num_rate]]-Table_nydc_frldevdb01_flc_fx_carry_view[[#This Row],[asset_rate]]</f>
        <v>9.2039832032755082E-3</v>
      </c>
      <c r="T12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1.0202155897693466</v>
      </c>
      <c r="U1219" s="95">
        <f>Table_nydc_frldevdb01_flc_fx_carry_view[[#This Row],[atmf_cost_final]]/Table_nydc_frldevdb01_flc_fx_carry_view[[#This Row],[atmf_cost_orig]]</f>
        <v>0.85966923375510396</v>
      </c>
    </row>
    <row r="1220" spans="1:21" x14ac:dyDescent="0.25">
      <c r="A1220" t="s">
        <v>109</v>
      </c>
      <c r="B1220" t="s">
        <v>22</v>
      </c>
      <c r="C1220" t="s">
        <v>6</v>
      </c>
      <c r="D1220" t="s">
        <v>30</v>
      </c>
      <c r="E1220">
        <v>628.80428271396499</v>
      </c>
      <c r="F1220">
        <v>635.07871325964902</v>
      </c>
      <c r="G1220">
        <v>8.8638857288210304E-2</v>
      </c>
      <c r="H1220">
        <v>8.9896048308831897E-2</v>
      </c>
      <c r="I1220">
        <v>8.8233463686077498E-2</v>
      </c>
      <c r="J1220">
        <v>8.9622577091345607E-2</v>
      </c>
      <c r="K1220">
        <v>2.9980890263203299E-2</v>
      </c>
      <c r="L1220">
        <v>2.6803663295033701E-2</v>
      </c>
      <c r="M1220">
        <v>3.52991305842945E-2</v>
      </c>
      <c r="N1220">
        <v>3.22403014786991E-2</v>
      </c>
      <c r="O1220">
        <v>1.4075331769918042E-2</v>
      </c>
      <c r="P1220">
        <v>2.4196172786189241E-2</v>
      </c>
      <c r="Q1220">
        <v>631.71907938008724</v>
      </c>
      <c r="R1220">
        <f>Table_nydc_frldevdb01_flc_fx_carry_view[[#This Row],[atmf]]/(Table_nydc_frldevdb01_flc_fx_carry_view[[#This Row],[atmf_cost_orig]]+1)</f>
        <v>613.42533234933558</v>
      </c>
      <c r="S1220">
        <f>Table_nydc_frldevdb01_flc_fx_carry_view[[#This Row],[num_rate]]-Table_nydc_frldevdb01_flc_fx_carry_view[[#This Row],[asset_rate]]</f>
        <v>1.0120841016271198E-2</v>
      </c>
      <c r="T12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1.0222626010533322</v>
      </c>
      <c r="U1220" s="95">
        <f>Table_nydc_frldevdb01_flc_fx_carry_view[[#This Row],[atmf_cost_final]]/Table_nydc_frldevdb01_flc_fx_carry_view[[#This Row],[atmf_cost_orig]]</f>
        <v>0.91334548316166309</v>
      </c>
    </row>
    <row r="1221" spans="1:21" x14ac:dyDescent="0.25">
      <c r="A1221" t="s">
        <v>109</v>
      </c>
      <c r="B1221" t="s">
        <v>22</v>
      </c>
      <c r="C1221" t="s">
        <v>67</v>
      </c>
      <c r="D1221" t="s">
        <v>30</v>
      </c>
      <c r="E1221">
        <v>628.80428271396499</v>
      </c>
      <c r="F1221">
        <v>643.72720388180699</v>
      </c>
      <c r="G1221">
        <v>9.22745111276837E-2</v>
      </c>
      <c r="H1221">
        <v>9.4786403809640707E-2</v>
      </c>
      <c r="I1221">
        <v>9.1737750961310996E-2</v>
      </c>
      <c r="J1221">
        <v>9.43415165203422E-2</v>
      </c>
      <c r="K1221">
        <v>3.9490304722518306E-2</v>
      </c>
      <c r="L1221">
        <v>3.75454525367548E-2</v>
      </c>
      <c r="M1221">
        <v>5.1887365155007296E-2</v>
      </c>
      <c r="N1221">
        <v>5.01305044205239E-2</v>
      </c>
      <c r="O1221">
        <v>1.5549898989541766E-2</v>
      </c>
      <c r="P1221">
        <v>2.7787062804428581E-2</v>
      </c>
      <c r="Q1221">
        <v>635.84459995054829</v>
      </c>
      <c r="R1221">
        <f>Table_nydc_frldevdb01_flc_fx_carry_view[[#This Row],[atmf]]/(Table_nydc_frldevdb01_flc_fx_carry_view[[#This Row],[atmf_cost_orig]]+1)</f>
        <v>611.97351085869025</v>
      </c>
      <c r="S1221">
        <f>Table_nydc_frldevdb01_flc_fx_carry_view[[#This Row],[num_rate]]-Table_nydc_frldevdb01_flc_fx_carry_view[[#This Row],[asset_rate]]</f>
        <v>1.2237163814886815E-2</v>
      </c>
      <c r="T12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1.0151641957626858</v>
      </c>
      <c r="U1221" s="95">
        <f>Table_nydc_frldevdb01_flc_fx_carry_view[[#This Row],[atmf_cost_final]]/Table_nydc_frldevdb01_flc_fx_carry_view[[#This Row],[atmf_cost_orig]]</f>
        <v>0.96614087592933295</v>
      </c>
    </row>
    <row r="1222" spans="1:21" x14ac:dyDescent="0.25">
      <c r="A1222" t="s">
        <v>109</v>
      </c>
      <c r="B1222" t="s">
        <v>15</v>
      </c>
      <c r="C1222" t="s">
        <v>30</v>
      </c>
      <c r="D1222" t="s">
        <v>30</v>
      </c>
      <c r="E1222">
        <v>57.453699999999998</v>
      </c>
      <c r="F1222">
        <v>58.359699999999997</v>
      </c>
      <c r="G1222">
        <v>0.107006242331392</v>
      </c>
      <c r="H1222">
        <v>0.11176369961519</v>
      </c>
      <c r="I1222">
        <v>0</v>
      </c>
      <c r="J1222">
        <v>0</v>
      </c>
      <c r="K1222">
        <v>1.40161197364123E-2</v>
      </c>
      <c r="L1222">
        <v>0</v>
      </c>
      <c r="M1222">
        <v>2.1943095056983102E-2</v>
      </c>
      <c r="N1222">
        <v>1.5766678904660898E-2</v>
      </c>
      <c r="O1222">
        <v>1.217269436501821E-2</v>
      </c>
      <c r="P1222">
        <v>7.499745034622117E-2</v>
      </c>
      <c r="Q1222">
        <v>57.900722402472375</v>
      </c>
      <c r="R1222">
        <f>Table_nydc_frldevdb01_flc_fx_carry_view[[#This Row],[atmf]]/(Table_nydc_frldevdb01_flc_fx_carry_view[[#This Row],[atmf_cost_orig]]+1)</f>
        <v>57.106604352315614</v>
      </c>
      <c r="S1222">
        <f>Table_nydc_frldevdb01_flc_fx_carry_view[[#This Row],[num_rate]]-Table_nydc_frldevdb01_flc_fx_carry_view[[#This Row],[asset_rate]]</f>
        <v>6.2824755981202962E-2</v>
      </c>
      <c r="T12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1.9889905376324015</v>
      </c>
      <c r="U1222" s="95">
        <f>Table_nydc_frldevdb01_flc_fx_carry_view[[#This Row],[atmf_cost_final]]/Table_nydc_frldevdb01_flc_fx_carry_view[[#This Row],[atmf_cost_orig]]</f>
        <v>0.71852575325937706</v>
      </c>
    </row>
    <row r="1223" spans="1:21" x14ac:dyDescent="0.25">
      <c r="A1223" t="s">
        <v>109</v>
      </c>
      <c r="B1223" t="s">
        <v>15</v>
      </c>
      <c r="C1223" t="s">
        <v>14</v>
      </c>
      <c r="D1223" t="s">
        <v>30</v>
      </c>
      <c r="E1223">
        <v>57.453699999999998</v>
      </c>
      <c r="F1223">
        <v>59.118508234671197</v>
      </c>
      <c r="G1223">
        <v>0.11398905372712</v>
      </c>
      <c r="H1223">
        <v>0.120535630108718</v>
      </c>
      <c r="I1223">
        <v>0.107006242331392</v>
      </c>
      <c r="J1223">
        <v>0.116458336750555</v>
      </c>
      <c r="K1223">
        <v>1.9413316329750598E-2</v>
      </c>
      <c r="L1223">
        <v>1.40161197364123E-2</v>
      </c>
      <c r="M1223">
        <v>3.3722405782017399E-2</v>
      </c>
      <c r="N1223">
        <v>3.0071397422131399E-2</v>
      </c>
      <c r="O1223">
        <v>1.2958078772337994E-2</v>
      </c>
      <c r="P1223">
        <v>7.2071238336916713E-2</v>
      </c>
      <c r="Q1223">
        <v>58.284509967859556</v>
      </c>
      <c r="R1223">
        <f>Table_nydc_frldevdb01_flc_fx_carry_view[[#This Row],[atmf]]/(Table_nydc_frldevdb01_flc_fx_carry_view[[#This Row],[atmf_cost_orig]]+1)</f>
        <v>57.189926332251339</v>
      </c>
      <c r="S1223">
        <f>Table_nydc_frldevdb01_flc_fx_carry_view[[#This Row],[num_rate]]-Table_nydc_frldevdb01_flc_fx_carry_view[[#This Row],[asset_rate]]</f>
        <v>5.9113159564578716E-2</v>
      </c>
      <c r="T12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1.1220334976084501</v>
      </c>
      <c r="U1223" s="95">
        <f>Table_nydc_frldevdb01_flc_fx_carry_view[[#This Row],[atmf_cost_final]]/Table_nydc_frldevdb01_flc_fx_carry_view[[#This Row],[atmf_cost_orig]]</f>
        <v>0.89173345509551649</v>
      </c>
    </row>
    <row r="1224" spans="1:21" x14ac:dyDescent="0.25">
      <c r="A1224" t="s">
        <v>109</v>
      </c>
      <c r="B1224" t="s">
        <v>15</v>
      </c>
      <c r="C1224" t="s">
        <v>8</v>
      </c>
      <c r="D1224" t="s">
        <v>30</v>
      </c>
      <c r="E1224">
        <v>57.453699999999998</v>
      </c>
      <c r="F1224">
        <v>59.902089077579298</v>
      </c>
      <c r="G1224">
        <v>0.11660842735283</v>
      </c>
      <c r="H1224">
        <v>0.124426126454726</v>
      </c>
      <c r="I1224">
        <v>0.113977198370038</v>
      </c>
      <c r="J1224">
        <v>0.12412664140574201</v>
      </c>
      <c r="K1224">
        <v>2.2051386122159899E-2</v>
      </c>
      <c r="L1224">
        <v>1.9488374271198899E-2</v>
      </c>
      <c r="M1224">
        <v>4.2470575632404001E-2</v>
      </c>
      <c r="N1224">
        <v>4.20944366016082E-2</v>
      </c>
      <c r="O1224">
        <v>1.3574708938113635E-2</v>
      </c>
      <c r="P1224">
        <v>7.1552872049588268E-2</v>
      </c>
      <c r="Q1224">
        <v>58.703412963381879</v>
      </c>
      <c r="R1224">
        <f>Table_nydc_frldevdb01_flc_fx_carry_view[[#This Row],[atmf]]/(Table_nydc_frldevdb01_flc_fx_carry_view[[#This Row],[atmf_cost_orig]]+1)</f>
        <v>57.46165932908017</v>
      </c>
      <c r="S1224">
        <f>Table_nydc_frldevdb01_flc_fx_carry_view[[#This Row],[num_rate]]-Table_nydc_frldevdb01_flc_fx_carry_view[[#This Row],[asset_rate]]</f>
        <v>5.7978163111474634E-2</v>
      </c>
      <c r="T12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1.1070989041493575</v>
      </c>
      <c r="U1224" s="95">
        <f>Table_nydc_frldevdb01_flc_fx_carry_view[[#This Row],[atmf_cost_final]]/Table_nydc_frldevdb01_flc_fx_carry_view[[#This Row],[atmf_cost_orig]]</f>
        <v>0.99114353819803624</v>
      </c>
    </row>
    <row r="1225" spans="1:21" x14ac:dyDescent="0.25">
      <c r="A1225" t="s">
        <v>109</v>
      </c>
      <c r="B1225" t="s">
        <v>15</v>
      </c>
      <c r="C1225" t="s">
        <v>6</v>
      </c>
      <c r="D1225" t="s">
        <v>30</v>
      </c>
      <c r="E1225">
        <v>57.453699999999998</v>
      </c>
      <c r="F1225">
        <v>60.703982060375502</v>
      </c>
      <c r="G1225">
        <v>0.119241858632334</v>
      </c>
      <c r="H1225">
        <v>0.12807788505848</v>
      </c>
      <c r="I1225">
        <v>0.11660842735283</v>
      </c>
      <c r="J1225">
        <v>0.12751072966382701</v>
      </c>
      <c r="K1225">
        <v>2.3934488604215501E-2</v>
      </c>
      <c r="L1225">
        <v>2.2051386122159899E-2</v>
      </c>
      <c r="M1225">
        <v>5.0274461278625504E-2</v>
      </c>
      <c r="N1225">
        <v>5.0756542059439698E-2</v>
      </c>
      <c r="O1225">
        <v>1.4075331769918042E-2</v>
      </c>
      <c r="P1225">
        <v>7.1766666640356025E-2</v>
      </c>
      <c r="Q1225">
        <v>59.146076033845439</v>
      </c>
      <c r="R1225">
        <f>Table_nydc_frldevdb01_flc_fx_carry_view[[#This Row],[atmf]]/(Table_nydc_frldevdb01_flc_fx_carry_view[[#This Row],[atmf_cost_orig]]+1)</f>
        <v>57.798208276409234</v>
      </c>
      <c r="S1225">
        <f>Table_nydc_frldevdb01_flc_fx_carry_view[[#This Row],[num_rate]]-Table_nydc_frldevdb01_flc_fx_carry_view[[#This Row],[asset_rate]]</f>
        <v>5.7691334870437982E-2</v>
      </c>
      <c r="T12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1.0897944463384974</v>
      </c>
      <c r="U1225" s="95">
        <f>Table_nydc_frldevdb01_flc_fx_carry_view[[#This Row],[atmf_cost_final]]/Table_nydc_frldevdb01_flc_fx_carry_view[[#This Row],[atmf_cost_orig]]</f>
        <v>1.0095889795445536</v>
      </c>
    </row>
    <row r="1226" spans="1:21" x14ac:dyDescent="0.25">
      <c r="A1226" t="s">
        <v>109</v>
      </c>
      <c r="B1226" t="s">
        <v>15</v>
      </c>
      <c r="C1226" t="s">
        <v>67</v>
      </c>
      <c r="D1226" t="s">
        <v>30</v>
      </c>
      <c r="E1226">
        <v>57.453699999999998</v>
      </c>
      <c r="F1226">
        <v>63.604673515139503</v>
      </c>
      <c r="G1226">
        <v>0.128373536551384</v>
      </c>
      <c r="H1226">
        <v>0.13843311624437901</v>
      </c>
      <c r="I1226">
        <v>0.12698432705867799</v>
      </c>
      <c r="J1226">
        <v>0.138691963148183</v>
      </c>
      <c r="K1226">
        <v>3.0103038691467597E-2</v>
      </c>
      <c r="L1226">
        <v>2.9140102142857397E-2</v>
      </c>
      <c r="M1226">
        <v>7.5715798158629791E-2</v>
      </c>
      <c r="N1226">
        <v>7.7403593065887899E-2</v>
      </c>
      <c r="O1226">
        <v>1.5549898989541766E-2</v>
      </c>
      <c r="P1226">
        <v>7.0953279542570954E-2</v>
      </c>
      <c r="Q1226">
        <v>60.830047203662708</v>
      </c>
      <c r="R1226">
        <f>Table_nydc_frldevdb01_flc_fx_carry_view[[#This Row],[atmf]]/(Table_nydc_frldevdb01_flc_fx_carry_view[[#This Row],[atmf_cost_orig]]+1)</f>
        <v>59.127767412187872</v>
      </c>
      <c r="S1226">
        <f>Table_nydc_frldevdb01_flc_fx_carry_view[[#This Row],[num_rate]]-Table_nydc_frldevdb01_flc_fx_carry_view[[#This Row],[asset_rate]]</f>
        <v>5.5403380553029187E-2</v>
      </c>
      <c r="T12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1.0581138147929121</v>
      </c>
      <c r="U1226" s="95">
        <f>Table_nydc_frldevdb01_flc_fx_carry_view[[#This Row],[atmf_cost_final]]/Table_nydc_frldevdb01_flc_fx_carry_view[[#This Row],[atmf_cost_orig]]</f>
        <v>1.0222911855689887</v>
      </c>
    </row>
    <row r="1227" spans="1:21" x14ac:dyDescent="0.25">
      <c r="A1227" t="s">
        <v>109</v>
      </c>
      <c r="B1227" t="s">
        <v>11</v>
      </c>
      <c r="C1227" t="s">
        <v>30</v>
      </c>
      <c r="D1227" t="s">
        <v>30</v>
      </c>
      <c r="E1227">
        <v>21.425235499127901</v>
      </c>
      <c r="F1227">
        <v>21.8558432581933</v>
      </c>
      <c r="G1227">
        <v>9.4481396038057705E-2</v>
      </c>
      <c r="H1227">
        <v>9.7821601062852995E-2</v>
      </c>
      <c r="I1227">
        <v>0</v>
      </c>
      <c r="J1227">
        <v>0</v>
      </c>
      <c r="K1227">
        <v>1.0532454439345799E-2</v>
      </c>
      <c r="L1227">
        <v>0</v>
      </c>
      <c r="M1227">
        <v>1.96348119847372E-2</v>
      </c>
      <c r="N1227">
        <v>2.0100059274641497E-2</v>
      </c>
      <c r="O1227">
        <v>-8.5148125189104026E-3</v>
      </c>
      <c r="P1227">
        <v>7.2581416303136095E-2</v>
      </c>
      <c r="Q1227">
        <v>21.658698044623467</v>
      </c>
      <c r="R1227">
        <f>Table_nydc_frldevdb01_flc_fx_carry_view[[#This Row],[atmf]]/(Table_nydc_frldevdb01_flc_fx_carry_view[[#This Row],[atmf_cost_orig]]+1)</f>
        <v>21.434971620526092</v>
      </c>
      <c r="S1227">
        <f>Table_nydc_frldevdb01_flc_fx_carry_view[[#This Row],[num_rate]]-Table_nydc_frldevdb01_flc_fx_carry_view[[#This Row],[asset_rate]]</f>
        <v>8.1096228822046493E-2</v>
      </c>
      <c r="T12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2.2082256354364289</v>
      </c>
      <c r="U1227" s="95">
        <f>Table_nydc_frldevdb01_flc_fx_carry_view[[#This Row],[atmf_cost_final]]/Table_nydc_frldevdb01_flc_fx_carry_view[[#This Row],[atmf_cost_orig]]</f>
        <v>1.0236950213868077</v>
      </c>
    </row>
    <row r="1228" spans="1:21" x14ac:dyDescent="0.25">
      <c r="A1228" t="s">
        <v>109</v>
      </c>
      <c r="B1228" t="s">
        <v>11</v>
      </c>
      <c r="C1228" t="s">
        <v>14</v>
      </c>
      <c r="D1228" t="s">
        <v>30</v>
      </c>
      <c r="E1228">
        <v>21.425235499127901</v>
      </c>
      <c r="F1228">
        <v>22.272504397976402</v>
      </c>
      <c r="G1228">
        <v>0.104129352192874</v>
      </c>
      <c r="H1228">
        <v>0.109154957264206</v>
      </c>
      <c r="I1228">
        <v>9.4491935059748594E-2</v>
      </c>
      <c r="J1228">
        <v>0.102941625009006</v>
      </c>
      <c r="K1228">
        <v>1.3715953825305501E-2</v>
      </c>
      <c r="L1228">
        <v>1.0633991281110401E-2</v>
      </c>
      <c r="M1228">
        <v>3.0871615911334201E-2</v>
      </c>
      <c r="N1228">
        <v>3.2139622539115398E-2</v>
      </c>
      <c r="O1228">
        <v>-8.2519806729107002E-3</v>
      </c>
      <c r="P1228">
        <v>7.1546157097979013E-2</v>
      </c>
      <c r="Q1228">
        <v>21.896849448096219</v>
      </c>
      <c r="R1228">
        <f>Table_nydc_frldevdb01_flc_fx_carry_view[[#This Row],[atmf]]/(Table_nydc_frldevdb01_flc_fx_carry_view[[#This Row],[atmf_cost_orig]]+1)</f>
        <v>21.605507469799296</v>
      </c>
      <c r="S1228">
        <f>Table_nydc_frldevdb01_flc_fx_carry_view[[#This Row],[num_rate]]-Table_nydc_frldevdb01_flc_fx_carry_view[[#This Row],[asset_rate]]</f>
        <v>7.9798137770889718E-2</v>
      </c>
      <c r="T12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1.2535588046770192</v>
      </c>
      <c r="U1228" s="95">
        <f>Table_nydc_frldevdb01_flc_fx_carry_view[[#This Row],[atmf_cost_final]]/Table_nydc_frldevdb01_flc_fx_carry_view[[#This Row],[atmf_cost_orig]]</f>
        <v>1.0410735424871511</v>
      </c>
    </row>
    <row r="1229" spans="1:21" x14ac:dyDescent="0.25">
      <c r="A1229" t="s">
        <v>109</v>
      </c>
      <c r="B1229" t="s">
        <v>11</v>
      </c>
      <c r="C1229" t="s">
        <v>8</v>
      </c>
      <c r="D1229" t="s">
        <v>30</v>
      </c>
      <c r="E1229">
        <v>21.425235499127901</v>
      </c>
      <c r="F1229">
        <v>22.698961665327399</v>
      </c>
      <c r="G1229">
        <v>0.11487989044833199</v>
      </c>
      <c r="H1229">
        <v>0.122985775615486</v>
      </c>
      <c r="I1229">
        <v>0.104041466738394</v>
      </c>
      <c r="J1229">
        <v>0.112859926907261</v>
      </c>
      <c r="K1229">
        <v>1.6875732597891401E-2</v>
      </c>
      <c r="L1229">
        <v>1.3812933137187899E-2</v>
      </c>
      <c r="M1229">
        <v>4.2675472086836495E-2</v>
      </c>
      <c r="N1229">
        <v>4.3046951122099698E-2</v>
      </c>
      <c r="O1229">
        <v>-8.1191120401579771E-3</v>
      </c>
      <c r="P1229">
        <v>7.1430444968468648E-2</v>
      </c>
      <c r="Q1229">
        <v>22.128063394358097</v>
      </c>
      <c r="R1229">
        <f>Table_nydc_frldevdb01_flc_fx_carry_view[[#This Row],[atmf]]/(Table_nydc_frldevdb01_flc_fx_carry_view[[#This Row],[atmf_cost_orig]]+1)</f>
        <v>21.769920049905014</v>
      </c>
      <c r="S1229">
        <f>Table_nydc_frldevdb01_flc_fx_carry_view[[#This Row],[num_rate]]-Table_nydc_frldevdb01_flc_fx_carry_view[[#This Row],[asset_rate]]</f>
        <v>7.954955700862662E-2</v>
      </c>
      <c r="T12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1.1331129136958245</v>
      </c>
      <c r="U1229" s="95">
        <f>Table_nydc_frldevdb01_flc_fx_carry_view[[#This Row],[atmf_cost_final]]/Table_nydc_frldevdb01_flc_fx_carry_view[[#This Row],[atmf_cost_orig]]</f>
        <v>1.0087047434298397</v>
      </c>
    </row>
    <row r="1230" spans="1:21" x14ac:dyDescent="0.25">
      <c r="A1230" t="s">
        <v>109</v>
      </c>
      <c r="B1230" t="s">
        <v>11</v>
      </c>
      <c r="C1230" t="s">
        <v>6</v>
      </c>
      <c r="D1230" t="s">
        <v>30</v>
      </c>
      <c r="E1230">
        <v>21.425235499127901</v>
      </c>
      <c r="F1230">
        <v>23.1332909297975</v>
      </c>
      <c r="G1230">
        <v>0.12535295780129199</v>
      </c>
      <c r="H1230">
        <v>0.136746408604589</v>
      </c>
      <c r="I1230">
        <v>0.11487989044833199</v>
      </c>
      <c r="J1230">
        <v>0.126625400184953</v>
      </c>
      <c r="K1230">
        <v>2.0044906613685898E-2</v>
      </c>
      <c r="L1230">
        <v>1.6875732597891401E-2</v>
      </c>
      <c r="M1230">
        <v>5.48843935563188E-2</v>
      </c>
      <c r="N1230">
        <v>5.4645993212822597E-2</v>
      </c>
      <c r="O1230">
        <v>-8.0678067780504126E-3</v>
      </c>
      <c r="P1230">
        <v>7.1438062004311353E-2</v>
      </c>
      <c r="Q1230">
        <v>22.35447257443116</v>
      </c>
      <c r="R1230">
        <f>Table_nydc_frldevdb01_flc_fx_carry_view[[#This Row],[atmf]]/(Table_nydc_frldevdb01_flc_fx_carry_view[[#This Row],[atmf_cost_orig]]+1)</f>
        <v>21.929693027127382</v>
      </c>
      <c r="S1230">
        <f>Table_nydc_frldevdb01_flc_fx_carry_view[[#This Row],[num_rate]]-Table_nydc_frldevdb01_flc_fx_carry_view[[#This Row],[asset_rate]]</f>
        <v>7.9505868782361766E-2</v>
      </c>
      <c r="T12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1.0841221823135381</v>
      </c>
      <c r="U1230" s="95">
        <f>Table_nydc_frldevdb01_flc_fx_carry_view[[#This Row],[atmf_cost_final]]/Table_nydc_frldevdb01_flc_fx_carry_view[[#This Row],[atmf_cost_orig]]</f>
        <v>0.99565631816170885</v>
      </c>
    </row>
    <row r="1231" spans="1:21" x14ac:dyDescent="0.25">
      <c r="A1231" t="s">
        <v>109</v>
      </c>
      <c r="B1231" t="s">
        <v>11</v>
      </c>
      <c r="C1231" t="s">
        <v>67</v>
      </c>
      <c r="D1231" t="s">
        <v>30</v>
      </c>
      <c r="E1231">
        <v>21.425235499127901</v>
      </c>
      <c r="F1231">
        <v>24.852920219377701</v>
      </c>
      <c r="G1231">
        <v>0.129308607996523</v>
      </c>
      <c r="H1231">
        <v>0.143069899238006</v>
      </c>
      <c r="I1231">
        <v>0.128967579532589</v>
      </c>
      <c r="J1231">
        <v>0.14486722430672699</v>
      </c>
      <c r="K1231">
        <v>2.0325889899238399E-2</v>
      </c>
      <c r="L1231">
        <v>2.0673487049263198E-2</v>
      </c>
      <c r="M1231">
        <v>8.1942603335324993E-2</v>
      </c>
      <c r="N1231">
        <v>8.7628305151016495E-2</v>
      </c>
      <c r="O1231">
        <v>-7.5967975545967884E-3</v>
      </c>
      <c r="P1231">
        <v>7.1434058268465259E-2</v>
      </c>
      <c r="Q1231">
        <v>23.410445507152374</v>
      </c>
      <c r="R1231">
        <f>Table_nydc_frldevdb01_flc_fx_carry_view[[#This Row],[atmf]]/(Table_nydc_frldevdb01_flc_fx_carry_view[[#This Row],[atmf_cost_orig]]+1)</f>
        <v>22.97064570963666</v>
      </c>
      <c r="S1231">
        <f>Table_nydc_frldevdb01_flc_fx_carry_view[[#This Row],[num_rate]]-Table_nydc_frldevdb01_flc_fx_carry_view[[#This Row],[asset_rate]]</f>
        <v>7.9030855823062046E-2</v>
      </c>
      <c r="T12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1.0866340375522265</v>
      </c>
      <c r="U1231" s="95">
        <f>Table_nydc_frldevdb01_flc_fx_carry_view[[#This Row],[atmf_cost_final]]/Table_nydc_frldevdb01_flc_fx_carry_view[[#This Row],[atmf_cost_orig]]</f>
        <v>1.0693863946746298</v>
      </c>
    </row>
    <row r="1232" spans="1:21" x14ac:dyDescent="0.25">
      <c r="A1232" t="s">
        <v>109</v>
      </c>
      <c r="B1232" t="s">
        <v>24</v>
      </c>
      <c r="C1232" t="s">
        <v>30</v>
      </c>
      <c r="D1232" t="s">
        <v>30</v>
      </c>
      <c r="E1232">
        <v>30.344571124001199</v>
      </c>
      <c r="F1232">
        <v>30.217106275427501</v>
      </c>
      <c r="G1232">
        <v>5.0920358421508098E-2</v>
      </c>
      <c r="H1232">
        <v>5.0144394629882301E-2</v>
      </c>
      <c r="I1232">
        <v>4.5247510221539902E-2</v>
      </c>
      <c r="J1232">
        <v>5.2457171965426902E-2</v>
      </c>
      <c r="K1232">
        <v>1.24275643396507E-2</v>
      </c>
      <c r="L1232">
        <v>9.4462679325972793E-4</v>
      </c>
      <c r="M1232">
        <v>1.00110212434149E-2</v>
      </c>
      <c r="N1232">
        <v>7.4418394872831297E-5</v>
      </c>
      <c r="O1232">
        <v>1.2121674267103245E-2</v>
      </c>
      <c r="P1232">
        <v>-5.086802784357458E-3</v>
      </c>
      <c r="Q1232">
        <v>30.290304100684896</v>
      </c>
      <c r="R1232">
        <f>Table_nydc_frldevdb01_flc_fx_carry_view[[#This Row],[atmf]]/(Table_nydc_frldevdb01_flc_fx_carry_view[[#This Row],[atmf_cost_orig]]+1)</f>
        <v>29.917600540860942</v>
      </c>
      <c r="S1232">
        <f>Table_nydc_frldevdb01_flc_fx_carry_view[[#This Row],[num_rate]]-Table_nydc_frldevdb01_flc_fx_carry_view[[#This Row],[asset_rate]]</f>
        <v>-1.7208477051460704E-2</v>
      </c>
      <c r="T12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0.36010464689928445</v>
      </c>
      <c r="U1232" s="95">
        <f>Table_nydc_frldevdb01_flc_fx_carry_view[[#This Row],[atmf_cost_final]]/Table_nydc_frldevdb01_flc_fx_carry_view[[#This Row],[atmf_cost_orig]]</f>
        <v>7.4336466843262974E-3</v>
      </c>
    </row>
    <row r="1233" spans="1:21" x14ac:dyDescent="0.25">
      <c r="A1233" t="s">
        <v>109</v>
      </c>
      <c r="B1233" t="s">
        <v>24</v>
      </c>
      <c r="C1233" t="s">
        <v>14</v>
      </c>
      <c r="D1233" t="s">
        <v>30</v>
      </c>
      <c r="E1233">
        <v>30.344571124001199</v>
      </c>
      <c r="F1233">
        <v>30.0973541632641</v>
      </c>
      <c r="G1233">
        <v>5.3964419407229701E-2</v>
      </c>
      <c r="H1233">
        <v>5.2432626890780598E-2</v>
      </c>
      <c r="I1233">
        <v>5.0797800684510702E-2</v>
      </c>
      <c r="J1233">
        <v>4.94293697898932E-2</v>
      </c>
      <c r="K1233">
        <v>1.9549798165399999E-2</v>
      </c>
      <c r="L1233">
        <v>1.217854528599E-2</v>
      </c>
      <c r="M1233">
        <v>1.4631797273236199E-2</v>
      </c>
      <c r="N1233">
        <v>7.8047554515304597E-3</v>
      </c>
      <c r="O1233">
        <v>1.2965824913497898E-2</v>
      </c>
      <c r="P1233">
        <v>-3.6878252020495664E-3</v>
      </c>
      <c r="Q1233">
        <v>30.24610453233862</v>
      </c>
      <c r="R1233">
        <f>Table_nydc_frldevdb01_flc_fx_carry_view[[#This Row],[atmf]]/(Table_nydc_frldevdb01_flc_fx_carry_view[[#This Row],[atmf_cost_orig]]+1)</f>
        <v>29.663326385146796</v>
      </c>
      <c r="S1233">
        <f>Table_nydc_frldevdb01_flc_fx_carry_view[[#This Row],[num_rate]]-Table_nydc_frldevdb01_flc_fx_carry_view[[#This Row],[asset_rate]]</f>
        <v>-1.6653650115547463E-2</v>
      </c>
      <c r="T12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0.88934303396093517</v>
      </c>
      <c r="U1233" s="95">
        <f>Table_nydc_frldevdb01_flc_fx_carry_view[[#This Row],[atmf_cost_final]]/Table_nydc_frldevdb01_flc_fx_carry_view[[#This Row],[atmf_cost_orig]]</f>
        <v>0.53341057874049103</v>
      </c>
    </row>
    <row r="1234" spans="1:21" x14ac:dyDescent="0.25">
      <c r="A1234" t="s">
        <v>109</v>
      </c>
      <c r="B1234" t="s">
        <v>24</v>
      </c>
      <c r="C1234" t="s">
        <v>8</v>
      </c>
      <c r="D1234" t="s">
        <v>30</v>
      </c>
      <c r="E1234">
        <v>30.344571124001199</v>
      </c>
      <c r="F1234">
        <v>29.993360421807498</v>
      </c>
      <c r="G1234">
        <v>5.63755072460011E-2</v>
      </c>
      <c r="H1234">
        <v>5.4275792471668999E-2</v>
      </c>
      <c r="I1234">
        <v>5.3964419407229701E-2</v>
      </c>
      <c r="J1234">
        <v>5.1881408982101598E-2</v>
      </c>
      <c r="K1234">
        <v>2.5707074995209401E-2</v>
      </c>
      <c r="L1234">
        <v>1.9549798165399999E-2</v>
      </c>
      <c r="M1234">
        <v>1.8533283500490202E-2</v>
      </c>
      <c r="N1234">
        <v>1.2801588890911E-2</v>
      </c>
      <c r="O1234">
        <v>1.3574708938113635E-2</v>
      </c>
      <c r="P1234">
        <v>-2.2871103169475903E-3</v>
      </c>
      <c r="Q1234">
        <v>30.210081245702696</v>
      </c>
      <c r="R1234">
        <f>Table_nydc_frldevdb01_flc_fx_carry_view[[#This Row],[atmf]]/(Table_nydc_frldevdb01_flc_fx_carry_view[[#This Row],[atmf_cost_orig]]+1)</f>
        <v>29.447599708009999</v>
      </c>
      <c r="S1234">
        <f>Table_nydc_frldevdb01_flc_fx_carry_view[[#This Row],[num_rate]]-Table_nydc_frldevdb01_flc_fx_carry_view[[#This Row],[asset_rate]]</f>
        <v>-1.5861819255061225E-2</v>
      </c>
      <c r="T12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0.9406754126400968</v>
      </c>
      <c r="U1234" s="95">
        <f>Table_nydc_frldevdb01_flc_fx_carry_view[[#This Row],[atmf_cost_final]]/Table_nydc_frldevdb01_flc_fx_carry_view[[#This Row],[atmf_cost_orig]]</f>
        <v>0.69073507080234331</v>
      </c>
    </row>
    <row r="1235" spans="1:21" x14ac:dyDescent="0.25">
      <c r="A1235" t="s">
        <v>109</v>
      </c>
      <c r="B1235" t="s">
        <v>24</v>
      </c>
      <c r="C1235" t="s">
        <v>6</v>
      </c>
      <c r="D1235" t="s">
        <v>30</v>
      </c>
      <c r="E1235">
        <v>30.344571124001199</v>
      </c>
      <c r="F1235">
        <v>29.88344247509</v>
      </c>
      <c r="G1235">
        <v>5.8773544397260999E-2</v>
      </c>
      <c r="H1235">
        <v>5.6056619169419897E-2</v>
      </c>
      <c r="I1235">
        <v>5.63755072460011E-2</v>
      </c>
      <c r="J1235">
        <v>5.3710048817014001E-2</v>
      </c>
      <c r="K1235">
        <v>3.1654933737319396E-2</v>
      </c>
      <c r="L1235">
        <v>2.5707074995209401E-2</v>
      </c>
      <c r="M1235">
        <v>2.2016050918931801E-2</v>
      </c>
      <c r="N1235">
        <v>1.65500202749067E-2</v>
      </c>
      <c r="O1235">
        <v>1.4075331769918042E-2</v>
      </c>
      <c r="P1235">
        <v>-1.5011492703190799E-3</v>
      </c>
      <c r="Q1235">
        <v>30.174288910021872</v>
      </c>
      <c r="R1235">
        <f>Table_nydc_frldevdb01_flc_fx_carry_view[[#This Row],[atmf]]/(Table_nydc_frldevdb01_flc_fx_carry_view[[#This Row],[atmf_cost_orig]]+1)</f>
        <v>29.239699756398846</v>
      </c>
      <c r="S1235">
        <f>Table_nydc_frldevdb01_flc_fx_carry_view[[#This Row],[num_rate]]-Table_nydc_frldevdb01_flc_fx_carry_view[[#This Row],[asset_rate]]</f>
        <v>-1.5576481040237122E-2</v>
      </c>
      <c r="T12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0.95001203903363818</v>
      </c>
      <c r="U1235" s="95">
        <f>Table_nydc_frldevdb01_flc_fx_carry_view[[#This Row],[atmf_cost_final]]/Table_nydc_frldevdb01_flc_fx_carry_view[[#This Row],[atmf_cost_orig]]</f>
        <v>0.75172519975756358</v>
      </c>
    </row>
    <row r="1236" spans="1:21" x14ac:dyDescent="0.25">
      <c r="A1236" t="s">
        <v>109</v>
      </c>
      <c r="B1236" t="s">
        <v>24</v>
      </c>
      <c r="C1236" t="s">
        <v>67</v>
      </c>
      <c r="D1236" t="s">
        <v>30</v>
      </c>
      <c r="E1236">
        <v>30.344571124001199</v>
      </c>
      <c r="F1236">
        <v>29.6624107295819</v>
      </c>
      <c r="G1236">
        <v>6.2346113532075698E-2</v>
      </c>
      <c r="H1236">
        <v>5.9148158669089901E-2</v>
      </c>
      <c r="I1236">
        <v>6.1676048399064799E-2</v>
      </c>
      <c r="J1236">
        <v>5.8391904865809398E-2</v>
      </c>
      <c r="K1236">
        <v>4.6824284719780403E-2</v>
      </c>
      <c r="L1236">
        <v>4.3248833963828906E-2</v>
      </c>
      <c r="M1236">
        <v>3.2393345627018101E-2</v>
      </c>
      <c r="N1236">
        <v>2.9004227072670499E-2</v>
      </c>
      <c r="O1236">
        <v>1.5549898989541766E-2</v>
      </c>
      <c r="P1236">
        <v>3.8471233000339118E-3</v>
      </c>
      <c r="Q1236">
        <v>30.096734877489972</v>
      </c>
      <c r="R1236">
        <f>Table_nydc_frldevdb01_flc_fx_carry_view[[#This Row],[atmf]]/(Table_nydc_frldevdb01_flc_fx_carry_view[[#This Row],[atmf_cost_orig]]+1)</f>
        <v>28.731695002902804</v>
      </c>
      <c r="S1236">
        <f>Table_nydc_frldevdb01_flc_fx_carry_view[[#This Row],[num_rate]]-Table_nydc_frldevdb01_flc_fx_carry_view[[#This Row],[asset_rate]]</f>
        <v>-1.1702775689507854E-2</v>
      </c>
      <c r="T12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0.98708800581818357</v>
      </c>
      <c r="U1236" s="95">
        <f>Table_nydc_frldevdb01_flc_fx_carry_view[[#This Row],[atmf_cost_final]]/Table_nydc_frldevdb01_flc_fx_carry_view[[#This Row],[atmf_cost_orig]]</f>
        <v>0.89537608762705689</v>
      </c>
    </row>
    <row r="1237" spans="1:21" x14ac:dyDescent="0.25">
      <c r="A1237" t="s">
        <v>109</v>
      </c>
      <c r="B1237" t="s">
        <v>23</v>
      </c>
      <c r="C1237" t="s">
        <v>30</v>
      </c>
      <c r="D1237" t="s">
        <v>30</v>
      </c>
      <c r="E1237">
        <v>1.3631</v>
      </c>
      <c r="F1237">
        <v>1.3615444695589001</v>
      </c>
      <c r="G1237">
        <v>4.6295317697709198E-2</v>
      </c>
      <c r="H1237">
        <v>4.6139021991547999E-2</v>
      </c>
      <c r="I1237">
        <v>0</v>
      </c>
      <c r="J1237">
        <v>0</v>
      </c>
      <c r="K1237">
        <v>9.8284610072525997E-3</v>
      </c>
      <c r="L1237">
        <v>1.6287053969124499E-16</v>
      </c>
      <c r="M1237">
        <v>9.2114104372759999E-3</v>
      </c>
      <c r="N1237">
        <v>0</v>
      </c>
      <c r="O1237">
        <v>1.2121674267103245E-2</v>
      </c>
      <c r="P1237">
        <v>7.5048245034564981E-3</v>
      </c>
      <c r="Q1237">
        <v>1.3623851300799437</v>
      </c>
      <c r="R1237">
        <f>Table_nydc_frldevdb01_flc_fx_carry_view[[#This Row],[atmf]]/(Table_nydc_frldevdb01_flc_fx_carry_view[[#This Row],[atmf_cost_orig]]+1)</f>
        <v>1.3491171973263396</v>
      </c>
      <c r="S1237">
        <f>Table_nydc_frldevdb01_flc_fx_carry_view[[#This Row],[num_rate]]-Table_nydc_frldevdb01_flc_fx_carry_view[[#This Row],[asset_rate]]</f>
        <v>-4.6168497636467467E-3</v>
      </c>
      <c r="T12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2.6395006765397114E-13</v>
      </c>
      <c r="U1237" s="95">
        <f>Table_nydc_frldevdb01_flc_fx_carry_view[[#This Row],[atmf_cost_final]]/Table_nydc_frldevdb01_flc_fx_carry_view[[#This Row],[atmf_cost_orig]]</f>
        <v>0</v>
      </c>
    </row>
    <row r="1238" spans="1:21" x14ac:dyDescent="0.25">
      <c r="A1238" t="s">
        <v>109</v>
      </c>
      <c r="B1238" t="s">
        <v>23</v>
      </c>
      <c r="C1238" t="s">
        <v>14</v>
      </c>
      <c r="D1238" t="s">
        <v>30</v>
      </c>
      <c r="E1238">
        <v>1.3631</v>
      </c>
      <c r="F1238">
        <v>1.35992009148808</v>
      </c>
      <c r="G1238">
        <v>4.8565913350749598E-2</v>
      </c>
      <c r="H1238">
        <v>4.8249932903336103E-2</v>
      </c>
      <c r="I1238">
        <v>4.6267916581044302E-2</v>
      </c>
      <c r="J1238">
        <v>4.5960038988788997E-2</v>
      </c>
      <c r="K1238">
        <v>1.47996768917634E-2</v>
      </c>
      <c r="L1238">
        <v>9.6937611150461206E-3</v>
      </c>
      <c r="M1238">
        <v>1.35023665475963E-2</v>
      </c>
      <c r="N1238">
        <v>8.4616235333852194E-3</v>
      </c>
      <c r="O1238">
        <v>1.2958078772337994E-2</v>
      </c>
      <c r="P1238">
        <v>8.2146300232984418E-3</v>
      </c>
      <c r="Q1238">
        <v>1.3616866216278318</v>
      </c>
      <c r="R1238">
        <f>Table_nydc_frldevdb01_flc_fx_carry_view[[#This Row],[atmf]]/(Table_nydc_frldevdb01_flc_fx_carry_view[[#This Row],[atmf_cost_orig]]+1)</f>
        <v>1.3418025812021772</v>
      </c>
      <c r="S1238">
        <f>Table_nydc_frldevdb01_flc_fx_carry_view[[#This Row],[num_rate]]-Table_nydc_frldevdb01_flc_fx_carry_view[[#This Row],[asset_rate]]</f>
        <v>-4.7434487490395517E-3</v>
      </c>
      <c r="T12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0.94976316746472755</v>
      </c>
      <c r="U1238" s="95">
        <f>Table_nydc_frldevdb01_flc_fx_carry_view[[#This Row],[atmf_cost_final]]/Table_nydc_frldevdb01_flc_fx_carry_view[[#This Row],[atmf_cost_orig]]</f>
        <v>0.62667707201976108</v>
      </c>
    </row>
    <row r="1239" spans="1:21" x14ac:dyDescent="0.25">
      <c r="A1239" t="s">
        <v>109</v>
      </c>
      <c r="B1239" t="s">
        <v>23</v>
      </c>
      <c r="C1239" t="s">
        <v>8</v>
      </c>
      <c r="D1239" t="s">
        <v>30</v>
      </c>
      <c r="E1239">
        <v>1.3631</v>
      </c>
      <c r="F1239">
        <v>1.35803798956679</v>
      </c>
      <c r="G1239">
        <v>5.0279850005245499E-2</v>
      </c>
      <c r="H1239">
        <v>4.97885950364109E-2</v>
      </c>
      <c r="I1239">
        <v>4.8535512100786597E-2</v>
      </c>
      <c r="J1239">
        <v>4.80449877588148E-2</v>
      </c>
      <c r="K1239">
        <v>1.9108628662453799E-2</v>
      </c>
      <c r="L1239">
        <v>1.4732136334575499E-2</v>
      </c>
      <c r="M1239">
        <v>1.7001310018296002E-2</v>
      </c>
      <c r="N1239">
        <v>1.27025737693681E-2</v>
      </c>
      <c r="O1239">
        <v>1.3574708938113635E-2</v>
      </c>
      <c r="P1239">
        <v>8.5438422212658523E-3</v>
      </c>
      <c r="Q1239">
        <v>1.3609058518413186</v>
      </c>
      <c r="R1239">
        <f>Table_nydc_frldevdb01_flc_fx_carry_view[[#This Row],[atmf]]/(Table_nydc_frldevdb01_flc_fx_carry_view[[#This Row],[atmf_cost_orig]]+1)</f>
        <v>1.3353355361384527</v>
      </c>
      <c r="S1239">
        <f>Table_nydc_frldevdb01_flc_fx_carry_view[[#This Row],[num_rate]]-Table_nydc_frldevdb01_flc_fx_carry_view[[#This Row],[asset_rate]]</f>
        <v>-5.0308667168477827E-3</v>
      </c>
      <c r="T12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0.96310188819049047</v>
      </c>
      <c r="U1239" s="95">
        <f>Table_nydc_frldevdb01_flc_fx_carry_view[[#This Row],[atmf_cost_final]]/Table_nydc_frldevdb01_flc_fx_carry_view[[#This Row],[atmf_cost_orig]]</f>
        <v>0.74715264621950861</v>
      </c>
    </row>
    <row r="1240" spans="1:21" x14ac:dyDescent="0.25">
      <c r="A1240" t="s">
        <v>109</v>
      </c>
      <c r="B1240" t="s">
        <v>23</v>
      </c>
      <c r="C1240" t="s">
        <v>6</v>
      </c>
      <c r="D1240" t="s">
        <v>30</v>
      </c>
      <c r="E1240">
        <v>1.3631</v>
      </c>
      <c r="F1240">
        <v>1.35592425337775</v>
      </c>
      <c r="G1240">
        <v>5.1977906373284498E-2</v>
      </c>
      <c r="H1240">
        <v>5.12827204258249E-2</v>
      </c>
      <c r="I1240">
        <v>5.0279850005245499E-2</v>
      </c>
      <c r="J1240">
        <v>4.9598208513387497E-2</v>
      </c>
      <c r="K1240">
        <v>2.3183144934978701E-2</v>
      </c>
      <c r="L1240">
        <v>1.9108628662453799E-2</v>
      </c>
      <c r="M1240">
        <v>2.01415468705506E-2</v>
      </c>
      <c r="N1240">
        <v>1.6164001439692498E-2</v>
      </c>
      <c r="O1240">
        <v>1.4075331769918042E-2</v>
      </c>
      <c r="P1240">
        <v>8.7322325157401792E-3</v>
      </c>
      <c r="Q1240">
        <v>1.3600610123203276</v>
      </c>
      <c r="R1240">
        <f>Table_nydc_frldevdb01_flc_fx_carry_view[[#This Row],[atmf]]/(Table_nydc_frldevdb01_flc_fx_carry_view[[#This Row],[atmf_cost_orig]]+1)</f>
        <v>1.3291530548258399</v>
      </c>
      <c r="S1240">
        <f>Table_nydc_frldevdb01_flc_fx_carry_view[[#This Row],[num_rate]]-Table_nydc_frldevdb01_flc_fx_carry_view[[#This Row],[asset_rate]]</f>
        <v>-5.3430992541778632E-3</v>
      </c>
      <c r="T12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0.96811845628096371</v>
      </c>
      <c r="U1240" s="95">
        <f>Table_nydc_frldevdb01_flc_fx_carry_view[[#This Row],[atmf_cost_final]]/Table_nydc_frldevdb01_flc_fx_carry_view[[#This Row],[atmf_cost_orig]]</f>
        <v>0.80252035971111246</v>
      </c>
    </row>
    <row r="1241" spans="1:21" x14ac:dyDescent="0.25">
      <c r="A1241" t="s">
        <v>109</v>
      </c>
      <c r="B1241" t="s">
        <v>23</v>
      </c>
      <c r="C1241" t="s">
        <v>67</v>
      </c>
      <c r="D1241" t="s">
        <v>30</v>
      </c>
      <c r="E1241">
        <v>1.3631</v>
      </c>
      <c r="F1241">
        <v>1.3499106524182201</v>
      </c>
      <c r="G1241">
        <v>5.5192172316388503E-2</v>
      </c>
      <c r="H1241">
        <v>5.4059483879759299E-2</v>
      </c>
      <c r="I1241">
        <v>5.4657436283146101E-2</v>
      </c>
      <c r="J1241">
        <v>5.35193298709234E-2</v>
      </c>
      <c r="K1241">
        <v>3.5347295777517503E-2</v>
      </c>
      <c r="L1241">
        <v>3.2532945861113598E-2</v>
      </c>
      <c r="M1241">
        <v>2.9607884111027299E-2</v>
      </c>
      <c r="N1241">
        <v>2.6870513195820098E-2</v>
      </c>
      <c r="O1241">
        <v>1.5549898989541766E-2</v>
      </c>
      <c r="P1241">
        <v>1.0550014155899188E-2</v>
      </c>
      <c r="Q1241">
        <v>1.3577030692535232</v>
      </c>
      <c r="R1241">
        <f>Table_nydc_frldevdb01_flc_fx_carry_view[[#This Row],[atmf]]/(Table_nydc_frldevdb01_flc_fx_carry_view[[#This Row],[atmf_cost_orig]]+1)</f>
        <v>1.3110919926412035</v>
      </c>
      <c r="S1241">
        <f>Table_nydc_frldevdb01_flc_fx_carry_view[[#This Row],[num_rate]]-Table_nydc_frldevdb01_flc_fx_carry_view[[#This Row],[asset_rate]]</f>
        <v>-4.9998848336425782E-3</v>
      </c>
      <c r="T12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0.98658764945435973</v>
      </c>
      <c r="U1241" s="95">
        <f>Table_nydc_frldevdb01_flc_fx_carry_view[[#This Row],[atmf_cost_final]]/Table_nydc_frldevdb01_flc_fx_carry_view[[#This Row],[atmf_cost_orig]]</f>
        <v>0.90754587849161161</v>
      </c>
    </row>
    <row r="1242" spans="1:21" x14ac:dyDescent="0.25">
      <c r="A1242" t="s">
        <v>109</v>
      </c>
      <c r="B1242" t="s">
        <v>25</v>
      </c>
      <c r="C1242" t="s">
        <v>30</v>
      </c>
      <c r="D1242" t="s">
        <v>30</v>
      </c>
      <c r="E1242">
        <v>311.08</v>
      </c>
      <c r="F1242">
        <v>311.23199981366599</v>
      </c>
      <c r="G1242">
        <v>4.9409877849951898E-2</v>
      </c>
      <c r="H1242">
        <v>4.9542990737056598E-2</v>
      </c>
      <c r="I1242">
        <v>0</v>
      </c>
      <c r="J1242">
        <v>0</v>
      </c>
      <c r="K1242">
        <v>9.6730829715486102E-3</v>
      </c>
      <c r="L1242">
        <v>0</v>
      </c>
      <c r="M1242">
        <v>9.9450426189572009E-3</v>
      </c>
      <c r="N1242">
        <v>4.8866592518406293E-4</v>
      </c>
      <c r="O1242">
        <v>-8.5148125189104026E-3</v>
      </c>
      <c r="P1242">
        <v>-6.2103313018914939E-3</v>
      </c>
      <c r="Q1242">
        <v>311.14738028183245</v>
      </c>
      <c r="R1242">
        <f>Table_nydc_frldevdb01_flc_fx_carry_view[[#This Row],[atmf]]/(Table_nydc_frldevdb01_flc_fx_carry_view[[#This Row],[atmf_cost_orig]]+1)</f>
        <v>308.16726324690813</v>
      </c>
      <c r="S1242">
        <f>Table_nydc_frldevdb01_flc_fx_carry_view[[#This Row],[num_rate]]-Table_nydc_frldevdb01_flc_fx_carry_view[[#This Row],[asset_rate]]</f>
        <v>2.3044812170189086E-3</v>
      </c>
      <c r="T12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1.7968324707006766</v>
      </c>
      <c r="U1242" s="95">
        <f>Table_nydc_frldevdb01_flc_fx_carry_view[[#This Row],[atmf_cost_final]]/Table_nydc_frldevdb01_flc_fx_carry_view[[#This Row],[atmf_cost_orig]]</f>
        <v>4.9136634593457636E-2</v>
      </c>
    </row>
    <row r="1243" spans="1:21" x14ac:dyDescent="0.25">
      <c r="A1243" t="s">
        <v>109</v>
      </c>
      <c r="B1243" t="s">
        <v>25</v>
      </c>
      <c r="C1243" t="s">
        <v>14</v>
      </c>
      <c r="D1243" t="s">
        <v>30</v>
      </c>
      <c r="E1243">
        <v>311.08</v>
      </c>
      <c r="F1243">
        <v>311.49278504615802</v>
      </c>
      <c r="G1243">
        <v>5.36488826193465E-2</v>
      </c>
      <c r="H1243">
        <v>5.3937517087920203E-2</v>
      </c>
      <c r="I1243">
        <v>4.9305741182637898E-2</v>
      </c>
      <c r="J1243">
        <v>4.9675541911614302E-2</v>
      </c>
      <c r="K1243">
        <v>1.45098806694652E-2</v>
      </c>
      <c r="L1243">
        <v>9.5302943228644001E-3</v>
      </c>
      <c r="M1243">
        <v>1.52576657375299E-2</v>
      </c>
      <c r="N1243">
        <v>1.0277965434927101E-2</v>
      </c>
      <c r="O1243">
        <v>-8.2519806729107002E-3</v>
      </c>
      <c r="P1243">
        <v>-5.5231784672917497E-3</v>
      </c>
      <c r="Q1243">
        <v>311.26002944385453</v>
      </c>
      <c r="R1243">
        <f>Table_nydc_frldevdb01_flc_fx_carry_view[[#This Row],[atmf]]/(Table_nydc_frldevdb01_flc_fx_carry_view[[#This Row],[atmf_cost_orig]]+1)</f>
        <v>306.81155686706916</v>
      </c>
      <c r="S1243">
        <f>Table_nydc_frldevdb01_flc_fx_carry_view[[#This Row],[num_rate]]-Table_nydc_frldevdb01_flc_fx_carry_view[[#This Row],[asset_rate]]</f>
        <v>2.7288022056189505E-3</v>
      </c>
      <c r="T12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0.99984760861527466</v>
      </c>
      <c r="U1243" s="95">
        <f>Table_nydc_frldevdb01_flc_fx_carry_view[[#This Row],[atmf_cost_final]]/Table_nydc_frldevdb01_flc_fx_carry_view[[#This Row],[atmf_cost_orig]]</f>
        <v>0.67362633391856086</v>
      </c>
    </row>
    <row r="1244" spans="1:21" x14ac:dyDescent="0.25">
      <c r="A1244" t="s">
        <v>109</v>
      </c>
      <c r="B1244" t="s">
        <v>25</v>
      </c>
      <c r="C1244" t="s">
        <v>8</v>
      </c>
      <c r="D1244" t="s">
        <v>30</v>
      </c>
      <c r="E1244">
        <v>311.08</v>
      </c>
      <c r="F1244">
        <v>311.64503256563199</v>
      </c>
      <c r="G1244">
        <v>5.6147087989944E-2</v>
      </c>
      <c r="H1244">
        <v>5.64815252522749E-2</v>
      </c>
      <c r="I1244">
        <v>5.3604201321483497E-2</v>
      </c>
      <c r="J1244">
        <v>5.4003110261368302E-2</v>
      </c>
      <c r="K1244">
        <v>1.8573813709073603E-2</v>
      </c>
      <c r="L1244">
        <v>1.44653285344131E-2</v>
      </c>
      <c r="M1244">
        <v>1.96061069786913E-2</v>
      </c>
      <c r="N1244">
        <v>1.54946884900759E-2</v>
      </c>
      <c r="O1244">
        <v>-8.1191120401579771E-3</v>
      </c>
      <c r="P1244">
        <v>-5.6437134746047781E-3</v>
      </c>
      <c r="Q1244">
        <v>311.32365525164295</v>
      </c>
      <c r="R1244">
        <f>Table_nydc_frldevdb01_flc_fx_carry_view[[#This Row],[atmf]]/(Table_nydc_frldevdb01_flc_fx_carry_view[[#This Row],[atmf_cost_orig]]+1)</f>
        <v>305.65237931842347</v>
      </c>
      <c r="S1244">
        <f>Table_nydc_frldevdb01_flc_fx_carry_view[[#This Row],[num_rate]]-Table_nydc_frldevdb01_flc_fx_carry_view[[#This Row],[asset_rate]]</f>
        <v>2.4753985655531991E-3</v>
      </c>
      <c r="T12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0.99715844901712547</v>
      </c>
      <c r="U1244" s="95">
        <f>Table_nydc_frldevdb01_flc_fx_carry_view[[#This Row],[atmf_cost_final]]/Table_nydc_frldevdb01_flc_fx_carry_view[[#This Row],[atmf_cost_orig]]</f>
        <v>0.79029908930498782</v>
      </c>
    </row>
    <row r="1245" spans="1:21" x14ac:dyDescent="0.25">
      <c r="A1245" t="s">
        <v>109</v>
      </c>
      <c r="B1245" t="s">
        <v>25</v>
      </c>
      <c r="C1245" t="s">
        <v>6</v>
      </c>
      <c r="D1245" t="s">
        <v>30</v>
      </c>
      <c r="E1245">
        <v>311.08</v>
      </c>
      <c r="F1245">
        <v>311.79318983911099</v>
      </c>
      <c r="G1245">
        <v>5.8535142257820499E-2</v>
      </c>
      <c r="H1245">
        <v>5.8911025057758998E-2</v>
      </c>
      <c r="I1245">
        <v>5.6147087989944E-2</v>
      </c>
      <c r="J1245">
        <v>5.6571685375690801E-2</v>
      </c>
      <c r="K1245">
        <v>2.23465434268354E-2</v>
      </c>
      <c r="L1245">
        <v>1.8573813709073603E-2</v>
      </c>
      <c r="M1245">
        <v>2.3659428133114301E-2</v>
      </c>
      <c r="N1245">
        <v>1.9882167097850498E-2</v>
      </c>
      <c r="O1245">
        <v>-8.0678067780504126E-3</v>
      </c>
      <c r="P1245">
        <v>-5.7468732784614618E-3</v>
      </c>
      <c r="Q1245">
        <v>311.38437805139318</v>
      </c>
      <c r="R1245">
        <f>Table_nydc_frldevdb01_flc_fx_carry_view[[#This Row],[atmf]]/(Table_nydc_frldevdb01_flc_fx_carry_view[[#This Row],[atmf_cost_orig]]+1)</f>
        <v>304.58683940198722</v>
      </c>
      <c r="S1245">
        <f>Table_nydc_frldevdb01_flc_fx_carry_view[[#This Row],[num_rate]]-Table_nydc_frldevdb01_flc_fx_carry_view[[#This Row],[asset_rate]]</f>
        <v>2.3209334995889508E-3</v>
      </c>
      <c r="T12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0.99654857926188434</v>
      </c>
      <c r="U1245" s="95">
        <f>Table_nydc_frldevdb01_flc_fx_carry_view[[#This Row],[atmf_cost_final]]/Table_nydc_frldevdb01_flc_fx_carry_view[[#This Row],[atmf_cost_orig]]</f>
        <v>0.84034859109814841</v>
      </c>
    </row>
    <row r="1246" spans="1:21" x14ac:dyDescent="0.25">
      <c r="A1246" t="s">
        <v>109</v>
      </c>
      <c r="B1246" t="s">
        <v>25</v>
      </c>
      <c r="C1246" t="s">
        <v>67</v>
      </c>
      <c r="D1246" t="s">
        <v>30</v>
      </c>
      <c r="E1246">
        <v>311.08</v>
      </c>
      <c r="F1246">
        <v>312.14117276257201</v>
      </c>
      <c r="G1246">
        <v>6.1693108666379302E-2</v>
      </c>
      <c r="H1246">
        <v>6.2153934051451698E-2</v>
      </c>
      <c r="I1246">
        <v>6.1163508124020501E-2</v>
      </c>
      <c r="J1246">
        <v>6.1634006687780303E-2</v>
      </c>
      <c r="K1246">
        <v>3.3624101011016205E-2</v>
      </c>
      <c r="L1246">
        <v>3.1084269413589997E-2</v>
      </c>
      <c r="M1246">
        <v>3.5647760587410794E-2</v>
      </c>
      <c r="N1246">
        <v>3.3090624417988698E-2</v>
      </c>
      <c r="O1246">
        <v>-7.5967975545967884E-3</v>
      </c>
      <c r="P1246">
        <v>-5.8913774381314172E-3</v>
      </c>
      <c r="Q1246">
        <v>311.51078098747655</v>
      </c>
      <c r="R1246">
        <f>Table_nydc_frldevdb01_flc_fx_carry_view[[#This Row],[atmf]]/(Table_nydc_frldevdb01_flc_fx_carry_view[[#This Row],[atmf_cost_orig]]+1)</f>
        <v>301.39704312741247</v>
      </c>
      <c r="S1246">
        <f>Table_nydc_frldevdb01_flc_fx_carry_view[[#This Row],[num_rate]]-Table_nydc_frldevdb01_flc_fx_carry_view[[#This Row],[asset_rate]]</f>
        <v>1.7054201164653712E-3</v>
      </c>
      <c r="T12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0.99144887203473342</v>
      </c>
      <c r="U1246" s="95">
        <f>Table_nydc_frldevdb01_flc_fx_carry_view[[#This Row],[atmf_cost_final]]/Table_nydc_frldevdb01_flc_fx_carry_view[[#This Row],[atmf_cost_orig]]</f>
        <v>0.92826656913968497</v>
      </c>
    </row>
    <row r="1247" spans="1:21" x14ac:dyDescent="0.25">
      <c r="A1247" t="s">
        <v>109</v>
      </c>
      <c r="B1247" t="s">
        <v>9</v>
      </c>
      <c r="C1247" t="s">
        <v>30</v>
      </c>
      <c r="D1247" t="s">
        <v>30</v>
      </c>
      <c r="E1247">
        <v>67.393190099999998</v>
      </c>
      <c r="F1247">
        <v>68.816999563899998</v>
      </c>
      <c r="G1247">
        <v>0.111838023000407</v>
      </c>
      <c r="H1247">
        <v>0.11763070043096099</v>
      </c>
      <c r="I1247">
        <v>0</v>
      </c>
      <c r="J1247">
        <v>0</v>
      </c>
      <c r="K1247">
        <v>1.37049133965152E-2</v>
      </c>
      <c r="L1247">
        <v>0</v>
      </c>
      <c r="M1247">
        <v>2.3992211333924398E-2</v>
      </c>
      <c r="N1247">
        <v>2.1128903139075398E-2</v>
      </c>
      <c r="O1247">
        <v>-8.5437995896059469E-3</v>
      </c>
      <c r="P1247">
        <v>7.499745034622117E-2</v>
      </c>
      <c r="Q1247">
        <v>68.116267228535875</v>
      </c>
      <c r="R1247">
        <f>Table_nydc_frldevdb01_flc_fx_carry_view[[#This Row],[atmf]]/(Table_nydc_frldevdb01_flc_fx_carry_view[[#This Row],[atmf_cost_orig]]+1)</f>
        <v>67.204612302914029</v>
      </c>
      <c r="S1247">
        <f>Table_nydc_frldevdb01_flc_fx_carry_view[[#This Row],[num_rate]]-Table_nydc_frldevdb01_flc_fx_carry_view[[#This Row],[asset_rate]]</f>
        <v>8.3541249935827122E-2</v>
      </c>
      <c r="T12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2.0538826879156766</v>
      </c>
      <c r="U1247" s="95">
        <f>Table_nydc_frldevdb01_flc_fx_carry_view[[#This Row],[atmf_cost_final]]/Table_nydc_frldevdb01_flc_fx_carry_view[[#This Row],[atmf_cost_orig]]</f>
        <v>0.88065676168830875</v>
      </c>
    </row>
    <row r="1248" spans="1:21" x14ac:dyDescent="0.25">
      <c r="A1248" t="s">
        <v>109</v>
      </c>
      <c r="B1248" t="s">
        <v>9</v>
      </c>
      <c r="C1248" t="s">
        <v>14</v>
      </c>
      <c r="D1248" t="s">
        <v>30</v>
      </c>
      <c r="E1248">
        <v>67.393190099999998</v>
      </c>
      <c r="F1248">
        <v>70.080892655345707</v>
      </c>
      <c r="G1248">
        <v>0.118164141248606</v>
      </c>
      <c r="H1248">
        <v>0.125799047389029</v>
      </c>
      <c r="I1248">
        <v>0.111838023000407</v>
      </c>
      <c r="J1248">
        <v>0.12371700609149899</v>
      </c>
      <c r="K1248">
        <v>1.7053738131896701E-2</v>
      </c>
      <c r="L1248">
        <v>1.37049133965152E-2</v>
      </c>
      <c r="M1248">
        <v>3.5576070215605597E-2</v>
      </c>
      <c r="N1248">
        <v>3.5719795351380597E-2</v>
      </c>
      <c r="O1248">
        <v>-8.2519806729107002E-3</v>
      </c>
      <c r="P1248">
        <v>7.2071238336916713E-2</v>
      </c>
      <c r="Q1248">
        <v>68.806436980103442</v>
      </c>
      <c r="R1248">
        <f>Table_nydc_frldevdb01_flc_fx_carry_view[[#This Row],[atmf]]/(Table_nydc_frldevdb01_flc_fx_carry_view[[#This Row],[atmf_cost_orig]]+1)</f>
        <v>67.673341119938158</v>
      </c>
      <c r="S1248">
        <f>Table_nydc_frldevdb01_flc_fx_carry_view[[#This Row],[num_rate]]-Table_nydc_frldevdb01_flc_fx_carry_view[[#This Row],[asset_rate]]</f>
        <v>8.0323219009827418E-2</v>
      </c>
      <c r="T12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1.188558862640646</v>
      </c>
      <c r="U1248" s="95">
        <f>Table_nydc_frldevdb01_flc_fx_carry_view[[#This Row],[atmf_cost_final]]/Table_nydc_frldevdb01_flc_fx_carry_view[[#This Row],[atmf_cost_orig]]</f>
        <v>1.0040399385009071</v>
      </c>
    </row>
    <row r="1249" spans="1:21" x14ac:dyDescent="0.25">
      <c r="A1249" t="s">
        <v>109</v>
      </c>
      <c r="B1249" t="s">
        <v>9</v>
      </c>
      <c r="C1249" t="s">
        <v>8</v>
      </c>
      <c r="D1249" t="s">
        <v>30</v>
      </c>
      <c r="E1249">
        <v>67.393190099999998</v>
      </c>
      <c r="F1249">
        <v>71.411964340852094</v>
      </c>
      <c r="G1249">
        <v>0.120826520695182</v>
      </c>
      <c r="H1249">
        <v>0.129618341369101</v>
      </c>
      <c r="I1249">
        <v>0.11813992200692899</v>
      </c>
      <c r="J1249">
        <v>0.130563640923677</v>
      </c>
      <c r="K1249">
        <v>1.8531350398424899E-2</v>
      </c>
      <c r="L1249">
        <v>1.7162548024665401E-2</v>
      </c>
      <c r="M1249">
        <v>4.4974593078847797E-2</v>
      </c>
      <c r="N1249">
        <v>4.7852199538165399E-2</v>
      </c>
      <c r="O1249">
        <v>-8.1191120401579771E-3</v>
      </c>
      <c r="P1249">
        <v>7.1552872049588268E-2</v>
      </c>
      <c r="Q1249">
        <v>69.572248490202981</v>
      </c>
      <c r="R1249">
        <f>Table_nydc_frldevdb01_flc_fx_carry_view[[#This Row],[atmf]]/(Table_nydc_frldevdb01_flc_fx_carry_view[[#This Row],[atmf_cost_orig]]+1)</f>
        <v>68.338469484170275</v>
      </c>
      <c r="S1249">
        <f>Table_nydc_frldevdb01_flc_fx_carry_view[[#This Row],[num_rate]]-Table_nydc_frldevdb01_flc_fx_carry_view[[#This Row],[asset_rate]]</f>
        <v>7.9671984089746239E-2</v>
      </c>
      <c r="T12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1.1605857830825304</v>
      </c>
      <c r="U1249" s="95">
        <f>Table_nydc_frldevdb01_flc_fx_carry_view[[#This Row],[atmf_cost_final]]/Table_nydc_frldevdb01_flc_fx_carry_view[[#This Row],[atmf_cost_orig]]</f>
        <v>1.0639829348599705</v>
      </c>
    </row>
    <row r="1250" spans="1:21" x14ac:dyDescent="0.25">
      <c r="A1250" t="s">
        <v>109</v>
      </c>
      <c r="B1250" t="s">
        <v>9</v>
      </c>
      <c r="C1250" t="s">
        <v>6</v>
      </c>
      <c r="D1250" t="s">
        <v>30</v>
      </c>
      <c r="E1250">
        <v>67.393190099999998</v>
      </c>
      <c r="F1250">
        <v>72.795610892859102</v>
      </c>
      <c r="G1250">
        <v>0.12361618989192701</v>
      </c>
      <c r="H1250">
        <v>0.13315609639891299</v>
      </c>
      <c r="I1250">
        <v>0.120826520695182</v>
      </c>
      <c r="J1250">
        <v>0.13368369979643599</v>
      </c>
      <c r="K1250">
        <v>1.9381447528581001E-2</v>
      </c>
      <c r="L1250">
        <v>1.8531350398424899E-2</v>
      </c>
      <c r="M1250">
        <v>5.34455403382533E-2</v>
      </c>
      <c r="N1250">
        <v>5.7223728366365002E-2</v>
      </c>
      <c r="O1250">
        <v>-8.0678067780504126E-3</v>
      </c>
      <c r="P1250">
        <v>7.1766666640356025E-2</v>
      </c>
      <c r="Q1250">
        <v>70.397581154824721</v>
      </c>
      <c r="R1250">
        <f>Table_nydc_frldevdb01_flc_fx_carry_view[[#This Row],[atmf]]/(Table_nydc_frldevdb01_flc_fx_carry_view[[#This Row],[atmf_cost_orig]]+1)</f>
        <v>69.102395999972615</v>
      </c>
      <c r="S1250">
        <f>Table_nydc_frldevdb01_flc_fx_carry_view[[#This Row],[num_rate]]-Table_nydc_frldevdb01_flc_fx_carry_view[[#This Row],[asset_rate]]</f>
        <v>7.9834473418406438E-2</v>
      </c>
      <c r="T12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1.1358699080620644</v>
      </c>
      <c r="U1250" s="95">
        <f>Table_nydc_frldevdb01_flc_fx_carry_view[[#This Row],[atmf_cost_final]]/Table_nydc_frldevdb01_flc_fx_carry_view[[#This Row],[atmf_cost_orig]]</f>
        <v>1.0706922973217186</v>
      </c>
    </row>
    <row r="1251" spans="1:21" x14ac:dyDescent="0.25">
      <c r="A1251" t="s">
        <v>109</v>
      </c>
      <c r="B1251" t="s">
        <v>9</v>
      </c>
      <c r="C1251" t="s">
        <v>67</v>
      </c>
      <c r="D1251" t="s">
        <v>30</v>
      </c>
      <c r="E1251">
        <v>67.393190099999998</v>
      </c>
      <c r="F1251">
        <v>78.115687419214197</v>
      </c>
      <c r="G1251">
        <v>0.136534082539505</v>
      </c>
      <c r="H1251">
        <v>0.14455553750341901</v>
      </c>
      <c r="I1251">
        <v>0.13427334967704099</v>
      </c>
      <c r="J1251">
        <v>0.14511403972710801</v>
      </c>
      <c r="K1251">
        <v>2.3301032567236001E-2</v>
      </c>
      <c r="L1251">
        <v>2.2780503539416002E-2</v>
      </c>
      <c r="M1251">
        <v>8.2790543447272297E-2</v>
      </c>
      <c r="N1251">
        <v>8.7584776546643095E-2</v>
      </c>
      <c r="O1251">
        <v>-7.5967975545967884E-3</v>
      </c>
      <c r="P1251">
        <v>7.0953279542570954E-2</v>
      </c>
      <c r="Q1251">
        <v>73.729552408998842</v>
      </c>
      <c r="R1251">
        <f>Table_nydc_frldevdb01_flc_fx_carry_view[[#This Row],[atmf]]/(Table_nydc_frldevdb01_flc_fx_carry_view[[#This Row],[atmf_cost_orig]]+1)</f>
        <v>72.142934653379839</v>
      </c>
      <c r="S1251">
        <f>Table_nydc_frldevdb01_flc_fx_carry_view[[#This Row],[num_rate]]-Table_nydc_frldevdb01_flc_fx_carry_view[[#This Row],[asset_rate]]</f>
        <v>7.8550077097167742E-2</v>
      </c>
      <c r="T12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1.0893394826847422</v>
      </c>
      <c r="U1251" s="95">
        <f>Table_nydc_frldevdb01_flc_fx_carry_view[[#This Row],[atmf_cost_final]]/Table_nydc_frldevdb01_flc_fx_carry_view[[#This Row],[atmf_cost_orig]]</f>
        <v>1.0579079795801094</v>
      </c>
    </row>
    <row r="1252" spans="1:21" x14ac:dyDescent="0.25">
      <c r="A1252" t="s">
        <v>109</v>
      </c>
      <c r="B1252" t="s">
        <v>10</v>
      </c>
      <c r="C1252" t="s">
        <v>30</v>
      </c>
      <c r="D1252" t="s">
        <v>30</v>
      </c>
      <c r="E1252">
        <v>13464</v>
      </c>
      <c r="F1252">
        <v>13585.7569237395</v>
      </c>
      <c r="G1252">
        <v>6.21627295981763E-2</v>
      </c>
      <c r="H1252">
        <v>6.5473761820009094E-2</v>
      </c>
      <c r="I1252">
        <v>0</v>
      </c>
      <c r="J1252">
        <v>0</v>
      </c>
      <c r="K1252">
        <v>8.3983195742751097E-3</v>
      </c>
      <c r="L1252">
        <v>0</v>
      </c>
      <c r="M1252">
        <v>1.3071192208207899E-2</v>
      </c>
      <c r="N1252">
        <v>9.0416895583206695E-3</v>
      </c>
      <c r="O1252">
        <v>1.2121674267103245E-2</v>
      </c>
      <c r="P1252">
        <v>4.5704563642104921E-2</v>
      </c>
      <c r="Q1252">
        <v>13522.567687253229</v>
      </c>
      <c r="R1252">
        <f>Table_nydc_frldevdb01_flc_fx_carry_view[[#This Row],[atmf]]/(Table_nydc_frldevdb01_flc_fx_carry_view[[#This Row],[atmf_cost_orig]]+1)</f>
        <v>13410.466143180327</v>
      </c>
      <c r="S1252">
        <f>Table_nydc_frldevdb01_flc_fx_carry_view[[#This Row],[num_rate]]-Table_nydc_frldevdb01_flc_fx_carry_view[[#This Row],[asset_rate]]</f>
        <v>3.3582889375001673E-2</v>
      </c>
      <c r="T12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1.9349317361365763</v>
      </c>
      <c r="U1252" s="95">
        <f>Table_nydc_frldevdb01_flc_fx_carry_view[[#This Row],[atmf_cost_final]]/Table_nydc_frldevdb01_flc_fx_carry_view[[#This Row],[atmf_cost_orig]]</f>
        <v>0.69172646337822563</v>
      </c>
    </row>
    <row r="1253" spans="1:21" x14ac:dyDescent="0.25">
      <c r="A1253" t="s">
        <v>109</v>
      </c>
      <c r="B1253" t="s">
        <v>10</v>
      </c>
      <c r="C1253" t="s">
        <v>14</v>
      </c>
      <c r="D1253" t="s">
        <v>30</v>
      </c>
      <c r="E1253">
        <v>13464</v>
      </c>
      <c r="F1253">
        <v>13729.1679203402</v>
      </c>
      <c r="G1253">
        <v>6.6577189600306494E-2</v>
      </c>
      <c r="H1253">
        <v>7.2129984057607094E-2</v>
      </c>
      <c r="I1253">
        <v>6.2134591329536401E-2</v>
      </c>
      <c r="J1253">
        <v>7.0373921497256506E-2</v>
      </c>
      <c r="K1253">
        <v>1.0421695985509101E-2</v>
      </c>
      <c r="L1253">
        <v>8.4359846087515705E-3</v>
      </c>
      <c r="M1253">
        <v>2.0183806750386401E-2</v>
      </c>
      <c r="N1253">
        <v>2.01370840827205E-2</v>
      </c>
      <c r="O1253">
        <v>1.2958078772337994E-2</v>
      </c>
      <c r="P1253">
        <v>5.1434097456932677E-2</v>
      </c>
      <c r="Q1253">
        <v>13596.437986706189</v>
      </c>
      <c r="R1253">
        <f>Table_nydc_frldevdb01_flc_fx_carry_view[[#This Row],[atmf]]/(Table_nydc_frldevdb01_flc_fx_carry_view[[#This Row],[atmf_cost_orig]]+1)</f>
        <v>13457.543463733282</v>
      </c>
      <c r="S1253">
        <f>Table_nydc_frldevdb01_flc_fx_carry_view[[#This Row],[num_rate]]-Table_nydc_frldevdb01_flc_fx_carry_view[[#This Row],[asset_rate]]</f>
        <v>3.8476018684594687E-2</v>
      </c>
      <c r="T12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1.1986239201533995</v>
      </c>
      <c r="U1253" s="95">
        <f>Table_nydc_frldevdb01_flc_fx_carry_view[[#This Row],[atmf_cost_final]]/Table_nydc_frldevdb01_flc_fx_carry_view[[#This Row],[atmf_cost_orig]]</f>
        <v>0.9976851409526597</v>
      </c>
    </row>
    <row r="1254" spans="1:21" x14ac:dyDescent="0.25">
      <c r="A1254" t="s">
        <v>109</v>
      </c>
      <c r="B1254" t="s">
        <v>10</v>
      </c>
      <c r="C1254" t="s">
        <v>8</v>
      </c>
      <c r="D1254" t="s">
        <v>30</v>
      </c>
      <c r="E1254">
        <v>13464</v>
      </c>
      <c r="F1254">
        <v>13880.905852470099</v>
      </c>
      <c r="G1254">
        <v>7.0886668176434103E-2</v>
      </c>
      <c r="H1254">
        <v>7.7824708286361705E-2</v>
      </c>
      <c r="I1254">
        <v>6.6573745051066002E-2</v>
      </c>
      <c r="J1254">
        <v>7.6031131936908802E-2</v>
      </c>
      <c r="K1254">
        <v>1.18652929206347E-2</v>
      </c>
      <c r="L1254">
        <v>1.04930186152695E-2</v>
      </c>
      <c r="M1254">
        <v>2.6571838156560702E-2</v>
      </c>
      <c r="N1254">
        <v>2.7480858902418498E-2</v>
      </c>
      <c r="O1254">
        <v>1.3574708938113635E-2</v>
      </c>
      <c r="P1254">
        <v>5.4505120677259121E-2</v>
      </c>
      <c r="Q1254">
        <v>13679.724367248164</v>
      </c>
      <c r="R1254">
        <f>Table_nydc_frldevdb01_flc_fx_carry_view[[#This Row],[atmf]]/(Table_nydc_frldevdb01_flc_fx_carry_view[[#This Row],[atmf_cost_orig]]+1)</f>
        <v>13521.611772826702</v>
      </c>
      <c r="S1254">
        <f>Table_nydc_frldevdb01_flc_fx_carry_view[[#This Row],[num_rate]]-Table_nydc_frldevdb01_flc_fx_carry_view[[#This Row],[asset_rate]]</f>
        <v>4.0930411739145488E-2</v>
      </c>
      <c r="T12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1.1551210712390911</v>
      </c>
      <c r="U1254" s="95">
        <f>Table_nydc_frldevdb01_flc_fx_carry_view[[#This Row],[atmf_cost_final]]/Table_nydc_frldevdb01_flc_fx_carry_view[[#This Row],[atmf_cost_orig]]</f>
        <v>1.0342099308486625</v>
      </c>
    </row>
    <row r="1255" spans="1:21" x14ac:dyDescent="0.25">
      <c r="A1255" t="s">
        <v>109</v>
      </c>
      <c r="B1255" t="s">
        <v>10</v>
      </c>
      <c r="C1255" t="s">
        <v>6</v>
      </c>
      <c r="D1255" t="s">
        <v>30</v>
      </c>
      <c r="E1255">
        <v>13464</v>
      </c>
      <c r="F1255">
        <v>14045.4627072352</v>
      </c>
      <c r="G1255">
        <v>7.5137524832459196E-2</v>
      </c>
      <c r="H1255">
        <v>8.34387322286987E-2</v>
      </c>
      <c r="I1255">
        <v>7.0886668176434103E-2</v>
      </c>
      <c r="J1255">
        <v>8.1253006719798002E-2</v>
      </c>
      <c r="K1255">
        <v>1.2954433773267899E-2</v>
      </c>
      <c r="L1255">
        <v>1.18652929206347E-2</v>
      </c>
      <c r="M1255">
        <v>3.2765084918622199E-2</v>
      </c>
      <c r="N1255">
        <v>3.41646216237287E-2</v>
      </c>
      <c r="O1255">
        <v>1.4075331769918042E-2</v>
      </c>
      <c r="P1255">
        <v>5.7162847205012746E-2</v>
      </c>
      <c r="Q1255">
        <v>13772.618173246838</v>
      </c>
      <c r="R1255">
        <f>Table_nydc_frldevdb01_flc_fx_carry_view[[#This Row],[atmf]]/(Table_nydc_frldevdb01_flc_fx_carry_view[[#This Row],[atmf_cost_orig]]+1)</f>
        <v>13599.862071578384</v>
      </c>
      <c r="S1255">
        <f>Table_nydc_frldevdb01_flc_fx_carry_view[[#This Row],[num_rate]]-Table_nydc_frldevdb01_flc_fx_carry_view[[#This Row],[asset_rate]]</f>
        <v>4.3087515435094703E-2</v>
      </c>
      <c r="T12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1.1256232084185334</v>
      </c>
      <c r="U1255" s="95">
        <f>Table_nydc_frldevdb01_flc_fx_carry_view[[#This Row],[atmf_cost_final]]/Table_nydc_frldevdb01_flc_fx_carry_view[[#This Row],[atmf_cost_orig]]</f>
        <v>1.0427142706506787</v>
      </c>
    </row>
    <row r="1256" spans="1:21" x14ac:dyDescent="0.25">
      <c r="A1256" t="s">
        <v>109</v>
      </c>
      <c r="B1256" t="s">
        <v>10</v>
      </c>
      <c r="C1256" t="s">
        <v>67</v>
      </c>
      <c r="D1256" t="s">
        <v>30</v>
      </c>
      <c r="E1256">
        <v>13464</v>
      </c>
      <c r="F1256">
        <v>14699.9313187712</v>
      </c>
      <c r="G1256">
        <v>8.2825967914129994E-2</v>
      </c>
      <c r="H1256">
        <v>9.1562166827795E-2</v>
      </c>
      <c r="I1256">
        <v>8.1479421740074096E-2</v>
      </c>
      <c r="J1256">
        <v>9.2472448541304694E-2</v>
      </c>
      <c r="K1256">
        <v>1.4294245916014602E-2</v>
      </c>
      <c r="L1256">
        <v>1.41775651478182E-2</v>
      </c>
      <c r="M1256">
        <v>5.0124889100441702E-2</v>
      </c>
      <c r="N1256">
        <v>5.3510231044717499E-2</v>
      </c>
      <c r="O1256">
        <v>1.5549898989541766E-2</v>
      </c>
      <c r="P1256">
        <v>6.2521963074359241E-2</v>
      </c>
      <c r="Q1256">
        <v>14191.44279568674</v>
      </c>
      <c r="R1256">
        <f>Table_nydc_frldevdb01_flc_fx_carry_view[[#This Row],[atmf]]/(Table_nydc_frldevdb01_flc_fx_carry_view[[#This Row],[atmf_cost_orig]]+1)</f>
        <v>13998.269607116405</v>
      </c>
      <c r="S1256">
        <f>Table_nydc_frldevdb01_flc_fx_carry_view[[#This Row],[num_rate]]-Table_nydc_frldevdb01_flc_fx_carry_view[[#This Row],[asset_rate]]</f>
        <v>4.6972064084817473E-2</v>
      </c>
      <c r="T12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1.0977382039849697</v>
      </c>
      <c r="U1256" s="95">
        <f>Table_nydc_frldevdb01_flc_fx_carry_view[[#This Row],[atmf_cost_final]]/Table_nydc_frldevdb01_flc_fx_carry_view[[#This Row],[atmf_cost_orig]]</f>
        <v>1.0675381433262057</v>
      </c>
    </row>
    <row r="1257" spans="1:21" x14ac:dyDescent="0.25">
      <c r="A1257" t="s">
        <v>109</v>
      </c>
      <c r="B1257" t="s">
        <v>18</v>
      </c>
      <c r="C1257" t="s">
        <v>30</v>
      </c>
      <c r="D1257" t="s">
        <v>30</v>
      </c>
      <c r="E1257">
        <v>2935.49</v>
      </c>
      <c r="F1257">
        <v>2965.16</v>
      </c>
      <c r="G1257">
        <v>0.11795009138243</v>
      </c>
      <c r="H1257">
        <v>0.118896265378079</v>
      </c>
      <c r="I1257">
        <v>0</v>
      </c>
      <c r="J1257">
        <v>0</v>
      </c>
      <c r="K1257">
        <v>1.87764996044236E-2</v>
      </c>
      <c r="L1257">
        <v>0</v>
      </c>
      <c r="M1257">
        <v>2.37331223456154E-2</v>
      </c>
      <c r="N1257">
        <v>1.0105713201068799E-2</v>
      </c>
      <c r="O1257">
        <v>1.2121674267103245E-2</v>
      </c>
      <c r="P1257">
        <v>5.297682337899421E-2</v>
      </c>
      <c r="Q1257">
        <v>2950.5353095858172</v>
      </c>
      <c r="R1257">
        <f>Table_nydc_frldevdb01_flc_fx_carry_view[[#This Row],[atmf]]/(Table_nydc_frldevdb01_flc_fx_carry_view[[#This Row],[atmf_cost_orig]]+1)</f>
        <v>2896.4189350502943</v>
      </c>
      <c r="S1257">
        <f>Table_nydc_frldevdb01_flc_fx_carry_view[[#This Row],[num_rate]]-Table_nydc_frldevdb01_flc_fx_carry_view[[#This Row],[asset_rate]]</f>
        <v>4.0855149111890962E-2</v>
      </c>
      <c r="T12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2.0388304151303882</v>
      </c>
      <c r="U1257" s="95">
        <f>Table_nydc_frldevdb01_flc_fx_carry_view[[#This Row],[atmf_cost_final]]/Table_nydc_frldevdb01_flc_fx_carry_view[[#This Row],[atmf_cost_orig]]</f>
        <v>0.42580630790603874</v>
      </c>
    </row>
    <row r="1258" spans="1:21" x14ac:dyDescent="0.25">
      <c r="A1258" t="s">
        <v>109</v>
      </c>
      <c r="B1258" t="s">
        <v>18</v>
      </c>
      <c r="C1258" t="s">
        <v>14</v>
      </c>
      <c r="D1258" t="s">
        <v>30</v>
      </c>
      <c r="E1258">
        <v>2935.49</v>
      </c>
      <c r="F1258">
        <v>2990.8545874912502</v>
      </c>
      <c r="G1258">
        <v>0.12140496477151599</v>
      </c>
      <c r="H1258">
        <v>0.12275969940909701</v>
      </c>
      <c r="I1258">
        <v>0.117791491742343</v>
      </c>
      <c r="J1258">
        <v>0.119730182064249</v>
      </c>
      <c r="K1258">
        <v>2.5251918170276697E-2</v>
      </c>
      <c r="L1258">
        <v>1.8702390545497202E-2</v>
      </c>
      <c r="M1258">
        <v>3.4344250454490702E-2</v>
      </c>
      <c r="N1258">
        <v>2.8582916551011198E-2</v>
      </c>
      <c r="O1258">
        <v>1.2958078772337994E-2</v>
      </c>
      <c r="P1258">
        <v>5.152683032555596E-2</v>
      </c>
      <c r="Q1258">
        <v>2963.905771358955</v>
      </c>
      <c r="R1258">
        <f>Table_nydc_frldevdb01_flc_fx_carry_view[[#This Row],[atmf]]/(Table_nydc_frldevdb01_flc_fx_carry_view[[#This Row],[atmf_cost_orig]]+1)</f>
        <v>2891.5465872963177</v>
      </c>
      <c r="S1258">
        <f>Table_nydc_frldevdb01_flc_fx_carry_view[[#This Row],[num_rate]]-Table_nydc_frldevdb01_flc_fx_carry_view[[#This Row],[asset_rate]]</f>
        <v>3.856875155321797E-2</v>
      </c>
      <c r="T12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1.0866877382680398</v>
      </c>
      <c r="U1258" s="95">
        <f>Table_nydc_frldevdb01_flc_fx_carry_view[[#This Row],[atmf_cost_final]]/Table_nydc_frldevdb01_flc_fx_carry_view[[#This Row],[atmf_cost_orig]]</f>
        <v>0.83224749915233109</v>
      </c>
    </row>
    <row r="1259" spans="1:21" x14ac:dyDescent="0.25">
      <c r="A1259" t="s">
        <v>109</v>
      </c>
      <c r="B1259" t="s">
        <v>18</v>
      </c>
      <c r="C1259" t="s">
        <v>8</v>
      </c>
      <c r="D1259" t="s">
        <v>30</v>
      </c>
      <c r="E1259">
        <v>2935.49</v>
      </c>
      <c r="F1259">
        <v>3016.6383881070401</v>
      </c>
      <c r="G1259">
        <v>0.12321739865975601</v>
      </c>
      <c r="H1259">
        <v>0.124787613012199</v>
      </c>
      <c r="I1259">
        <v>0.121381941848306</v>
      </c>
      <c r="J1259">
        <v>0.123398601198666</v>
      </c>
      <c r="K1259">
        <v>2.9529694389624498E-2</v>
      </c>
      <c r="L1259">
        <v>2.52787036669006E-2</v>
      </c>
      <c r="M1259">
        <v>4.2593842900325606E-2</v>
      </c>
      <c r="N1259">
        <v>3.9191485313815902E-2</v>
      </c>
      <c r="O1259">
        <v>1.3574708938113635E-2</v>
      </c>
      <c r="P1259">
        <v>5.1258816262519463E-2</v>
      </c>
      <c r="Q1259">
        <v>2977.7367924250211</v>
      </c>
      <c r="R1259">
        <f>Table_nydc_frldevdb01_flc_fx_carry_view[[#This Row],[atmf]]/(Table_nydc_frldevdb01_flc_fx_carry_view[[#This Row],[atmf_cost_orig]]+1)</f>
        <v>2893.3974707880925</v>
      </c>
      <c r="S1259">
        <f>Table_nydc_frldevdb01_flc_fx_carry_view[[#This Row],[num_rate]]-Table_nydc_frldevdb01_flc_fx_carry_view[[#This Row],[asset_rate]]</f>
        <v>3.768410732440583E-2</v>
      </c>
      <c r="T12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1.0649589321124957</v>
      </c>
      <c r="U1259" s="95">
        <f>Table_nydc_frldevdb01_flc_fx_carry_view[[#This Row],[atmf_cost_final]]/Table_nydc_frldevdb01_flc_fx_carry_view[[#This Row],[atmf_cost_orig]]</f>
        <v>0.9201209058672728</v>
      </c>
    </row>
    <row r="1260" spans="1:21" x14ac:dyDescent="0.25">
      <c r="A1260" t="s">
        <v>109</v>
      </c>
      <c r="B1260" t="s">
        <v>18</v>
      </c>
      <c r="C1260" t="s">
        <v>6</v>
      </c>
      <c r="D1260" t="s">
        <v>30</v>
      </c>
      <c r="E1260">
        <v>2935.49</v>
      </c>
      <c r="F1260">
        <v>3042.9555349093298</v>
      </c>
      <c r="G1260">
        <v>0.125040136688502</v>
      </c>
      <c r="H1260">
        <v>0.12672310978759499</v>
      </c>
      <c r="I1260">
        <v>0.12321739865975601</v>
      </c>
      <c r="J1260">
        <v>0.12536568251461699</v>
      </c>
      <c r="K1260">
        <v>3.27892033115285E-2</v>
      </c>
      <c r="L1260">
        <v>2.9529694389624498E-2</v>
      </c>
      <c r="M1260">
        <v>4.9743383944125197E-2</v>
      </c>
      <c r="N1260">
        <v>4.7432775278072999E-2</v>
      </c>
      <c r="O1260">
        <v>1.4075331769918042E-2</v>
      </c>
      <c r="P1260">
        <v>5.1463482531879823E-2</v>
      </c>
      <c r="Q1260">
        <v>2992.224814904107</v>
      </c>
      <c r="R1260">
        <f>Table_nydc_frldevdb01_flc_fx_carry_view[[#This Row],[atmf]]/(Table_nydc_frldevdb01_flc_fx_carry_view[[#This Row],[atmf_cost_orig]]+1)</f>
        <v>2898.7613367718996</v>
      </c>
      <c r="S1260">
        <f>Table_nydc_frldevdb01_flc_fx_carry_view[[#This Row],[num_rate]]-Table_nydc_frldevdb01_flc_fx_carry_view[[#This Row],[asset_rate]]</f>
        <v>3.738815076196178E-2</v>
      </c>
      <c r="T12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1.0559685116264135</v>
      </c>
      <c r="U1260" s="95">
        <f>Table_nydc_frldevdb01_flc_fx_carry_view[[#This Row],[atmf_cost_final]]/Table_nydc_frldevdb01_flc_fx_carry_view[[#This Row],[atmf_cost_orig]]</f>
        <v>0.95354942742440651</v>
      </c>
    </row>
    <row r="1261" spans="1:21" x14ac:dyDescent="0.25">
      <c r="A1261" t="s">
        <v>109</v>
      </c>
      <c r="B1261" t="s">
        <v>18</v>
      </c>
      <c r="C1261" t="s">
        <v>67</v>
      </c>
      <c r="D1261" t="s">
        <v>30</v>
      </c>
      <c r="E1261">
        <v>2935.49</v>
      </c>
      <c r="F1261">
        <v>3138.1304734997302</v>
      </c>
      <c r="G1261">
        <v>0.13247916595237999</v>
      </c>
      <c r="H1261">
        <v>0.134616945070926</v>
      </c>
      <c r="I1261">
        <v>0.13132869326487201</v>
      </c>
      <c r="J1261">
        <v>0.13372848340210999</v>
      </c>
      <c r="K1261">
        <v>4.31997740029859E-2</v>
      </c>
      <c r="L1261">
        <v>4.1236473959902403E-2</v>
      </c>
      <c r="M1261">
        <v>7.3634951960869111E-2</v>
      </c>
      <c r="N1261">
        <v>7.2664284667833201E-2</v>
      </c>
      <c r="O1261">
        <v>1.5549898989541766E-2</v>
      </c>
      <c r="P1261">
        <v>5.1297344198930915E-2</v>
      </c>
      <c r="Q1261">
        <v>3045.4419070968424</v>
      </c>
      <c r="R1261">
        <f>Table_nydc_frldevdb01_flc_fx_carry_view[[#This Row],[atmf]]/(Table_nydc_frldevdb01_flc_fx_carry_view[[#This Row],[atmf_cost_orig]]+1)</f>
        <v>2922.9026754096453</v>
      </c>
      <c r="S1261">
        <f>Table_nydc_frldevdb01_flc_fx_carry_view[[#This Row],[num_rate]]-Table_nydc_frldevdb01_flc_fx_carry_view[[#This Row],[asset_rate]]</f>
        <v>3.5747445209389148E-2</v>
      </c>
      <c r="T12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1.0326146524071984</v>
      </c>
      <c r="U1261" s="95">
        <f>Table_nydc_frldevdb01_flc_fx_carry_view[[#This Row],[atmf_cost_final]]/Table_nydc_frldevdb01_flc_fx_carry_view[[#This Row],[atmf_cost_orig]]</f>
        <v>0.98681784577585197</v>
      </c>
    </row>
    <row r="1262" spans="1:21" x14ac:dyDescent="0.25">
      <c r="A1262" t="s">
        <v>109</v>
      </c>
      <c r="B1262" t="s">
        <v>12</v>
      </c>
      <c r="C1262" t="s">
        <v>30</v>
      </c>
      <c r="D1262" t="s">
        <v>30</v>
      </c>
      <c r="E1262">
        <v>15.9845362120491</v>
      </c>
      <c r="F1262">
        <v>16.306108990420299</v>
      </c>
      <c r="G1262">
        <v>0.145590219786668</v>
      </c>
      <c r="H1262">
        <v>0.14987659314818599</v>
      </c>
      <c r="I1262">
        <v>0</v>
      </c>
      <c r="J1262">
        <v>0</v>
      </c>
      <c r="K1262">
        <v>2.0115591094366701E-2</v>
      </c>
      <c r="L1262">
        <v>0</v>
      </c>
      <c r="M1262">
        <v>3.00792491118455E-2</v>
      </c>
      <c r="N1262">
        <v>2.0119645735768601E-2</v>
      </c>
      <c r="O1262">
        <v>-8.5148125189104026E-3</v>
      </c>
      <c r="P1262">
        <v>7.1892978311662234E-2</v>
      </c>
      <c r="Q1262">
        <v>16.145243307495424</v>
      </c>
      <c r="R1262">
        <f>Table_nydc_frldevdb01_flc_fx_carry_view[[#This Row],[atmf]]/(Table_nydc_frldevdb01_flc_fx_carry_view[[#This Row],[atmf_cost_orig]]+1)</f>
        <v>15.829955806293297</v>
      </c>
      <c r="S1262">
        <f>Table_nydc_frldevdb01_flc_fx_carry_view[[#This Row],[num_rate]]-Table_nydc_frldevdb01_flc_fx_carry_view[[#This Row],[asset_rate]]</f>
        <v>8.0407790830572631E-2</v>
      </c>
      <c r="T12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2.0193031214513391</v>
      </c>
      <c r="U1262" s="95">
        <f>Table_nydc_frldevdb01_flc_fx_carry_view[[#This Row],[atmf_cost_final]]/Table_nydc_frldevdb01_flc_fx_carry_view[[#This Row],[atmf_cost_orig]]</f>
        <v>0.66888789879549515</v>
      </c>
    </row>
    <row r="1263" spans="1:21" x14ac:dyDescent="0.25">
      <c r="A1263" t="s">
        <v>109</v>
      </c>
      <c r="B1263" t="s">
        <v>12</v>
      </c>
      <c r="C1263" t="s">
        <v>14</v>
      </c>
      <c r="D1263" t="s">
        <v>30</v>
      </c>
      <c r="E1263">
        <v>15.9845362120491</v>
      </c>
      <c r="F1263">
        <v>16.623421548431502</v>
      </c>
      <c r="G1263">
        <v>0.14764818865092599</v>
      </c>
      <c r="H1263">
        <v>0.15390315073650901</v>
      </c>
      <c r="I1263">
        <v>0.14441900009862599</v>
      </c>
      <c r="J1263">
        <v>0.15383515380118201</v>
      </c>
      <c r="K1263">
        <v>2.45065240156398E-2</v>
      </c>
      <c r="L1263">
        <v>1.9945276820148301E-2</v>
      </c>
      <c r="M1263">
        <v>4.3516827587610003E-2</v>
      </c>
      <c r="N1263">
        <v>4.2119810610911398E-2</v>
      </c>
      <c r="O1263">
        <v>-8.2519806729107002E-3</v>
      </c>
      <c r="P1263">
        <v>7.2067548548824148E-2</v>
      </c>
      <c r="Q1263">
        <v>16.313300748933429</v>
      </c>
      <c r="R1263">
        <f>Table_nydc_frldevdb01_flc_fx_carry_view[[#This Row],[atmf]]/(Table_nydc_frldevdb01_flc_fx_carry_view[[#This Row],[atmf_cost_orig]]+1)</f>
        <v>15.930190207724136</v>
      </c>
      <c r="S1263">
        <f>Table_nydc_frldevdb01_flc_fx_carry_view[[#This Row],[num_rate]]-Table_nydc_frldevdb01_flc_fx_carry_view[[#This Row],[asset_rate]]</f>
        <v>8.0319529221734853E-2</v>
      </c>
      <c r="T12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1.1664481688476771</v>
      </c>
      <c r="U1263" s="95">
        <f>Table_nydc_frldevdb01_flc_fx_carry_view[[#This Row],[atmf_cost_final]]/Table_nydc_frldevdb01_flc_fx_carry_view[[#This Row],[atmf_cost_orig]]</f>
        <v>0.96789708592874635</v>
      </c>
    </row>
    <row r="1264" spans="1:21" x14ac:dyDescent="0.25">
      <c r="A1264" t="s">
        <v>109</v>
      </c>
      <c r="B1264" t="s">
        <v>12</v>
      </c>
      <c r="C1264" t="s">
        <v>8</v>
      </c>
      <c r="D1264" t="s">
        <v>30</v>
      </c>
      <c r="E1264">
        <v>15.9845362120491</v>
      </c>
      <c r="F1264">
        <v>16.944507312053599</v>
      </c>
      <c r="G1264">
        <v>0.147529862029255</v>
      </c>
      <c r="H1264">
        <v>0.15519737971387201</v>
      </c>
      <c r="I1264">
        <v>0.14770664967709199</v>
      </c>
      <c r="J1264">
        <v>0.15785365788407599</v>
      </c>
      <c r="K1264">
        <v>2.6327579319751302E-2</v>
      </c>
      <c r="L1264">
        <v>2.4644607790696799E-2</v>
      </c>
      <c r="M1264">
        <v>5.38377144156022E-2</v>
      </c>
      <c r="N1264">
        <v>5.5682561328540096E-2</v>
      </c>
      <c r="O1264">
        <v>-8.1191120401579771E-3</v>
      </c>
      <c r="P1264">
        <v>7.2029971659661726E-2</v>
      </c>
      <c r="Q1264">
        <v>16.490842020232662</v>
      </c>
      <c r="R1264">
        <f>Table_nydc_frldevdb01_flc_fx_carry_view[[#This Row],[atmf]]/(Table_nydc_frldevdb01_flc_fx_carry_view[[#This Row],[atmf_cost_orig]]+1)</f>
        <v>16.078858329197345</v>
      </c>
      <c r="S1264">
        <f>Table_nydc_frldevdb01_flc_fx_carry_view[[#This Row],[num_rate]]-Table_nydc_frldevdb01_flc_fx_carry_view[[#This Row],[asset_rate]]</f>
        <v>8.0149083699819698E-2</v>
      </c>
      <c r="T12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1.1282370453544035</v>
      </c>
      <c r="U1264" s="95">
        <f>Table_nydc_frldevdb01_flc_fx_carry_view[[#This Row],[atmf_cost_final]]/Table_nydc_frldevdb01_flc_fx_carry_view[[#This Row],[atmf_cost_orig]]</f>
        <v>1.0342668133846942</v>
      </c>
    </row>
    <row r="1265" spans="1:21" x14ac:dyDescent="0.25">
      <c r="A1265" t="s">
        <v>109</v>
      </c>
      <c r="B1265" t="s">
        <v>12</v>
      </c>
      <c r="C1265" t="s">
        <v>6</v>
      </c>
      <c r="D1265" t="s">
        <v>30</v>
      </c>
      <c r="E1265">
        <v>15.9845362120491</v>
      </c>
      <c r="F1265">
        <v>17.2745383212199</v>
      </c>
      <c r="G1265">
        <v>0.14758566006157101</v>
      </c>
      <c r="H1265">
        <v>0.15651301071162299</v>
      </c>
      <c r="I1265">
        <v>0.147529862029255</v>
      </c>
      <c r="J1265">
        <v>0.15851527381195901</v>
      </c>
      <c r="K1265">
        <v>2.7079446250612E-2</v>
      </c>
      <c r="L1265">
        <v>2.6327579319751302E-2</v>
      </c>
      <c r="M1265">
        <v>6.2802777801973797E-2</v>
      </c>
      <c r="N1265">
        <v>6.5869201186363899E-2</v>
      </c>
      <c r="O1265">
        <v>-8.0678067780504126E-3</v>
      </c>
      <c r="P1265">
        <v>7.2246621398074584E-2</v>
      </c>
      <c r="Q1265">
        <v>16.678718915547815</v>
      </c>
      <c r="R1265">
        <f>Table_nydc_frldevdb01_flc_fx_carry_view[[#This Row],[atmf]]/(Table_nydc_frldevdb01_flc_fx_carry_view[[#This Row],[atmf_cost_orig]]+1)</f>
        <v>16.253757218198174</v>
      </c>
      <c r="S1265">
        <f>Table_nydc_frldevdb01_flc_fx_carry_view[[#This Row],[num_rate]]-Table_nydc_frldevdb01_flc_fx_carry_view[[#This Row],[asset_rate]]</f>
        <v>8.0314428176124997E-2</v>
      </c>
      <c r="T12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1.1068850566123989</v>
      </c>
      <c r="U1265" s="95">
        <f>Table_nydc_frldevdb01_flc_fx_carry_view[[#This Row],[atmf_cost_final]]/Table_nydc_frldevdb01_flc_fx_carry_view[[#This Row],[atmf_cost_orig]]</f>
        <v>1.0488262381332714</v>
      </c>
    </row>
    <row r="1266" spans="1:21" x14ac:dyDescent="0.25">
      <c r="A1266" t="s">
        <v>109</v>
      </c>
      <c r="B1266" t="s">
        <v>12</v>
      </c>
      <c r="C1266" t="s">
        <v>67</v>
      </c>
      <c r="D1266" t="s">
        <v>30</v>
      </c>
      <c r="E1266">
        <v>15.9845362120491</v>
      </c>
      <c r="F1266">
        <v>18.634088698866599</v>
      </c>
      <c r="G1266">
        <v>0.151318719829035</v>
      </c>
      <c r="H1266">
        <v>0.162849946260818</v>
      </c>
      <c r="I1266">
        <v>0.151062033951604</v>
      </c>
      <c r="J1266">
        <v>0.16437893172366</v>
      </c>
      <c r="K1266">
        <v>2.7947164619213798E-2</v>
      </c>
      <c r="L1266">
        <v>2.8259246163646102E-2</v>
      </c>
      <c r="M1266">
        <v>9.3224455094384304E-2</v>
      </c>
      <c r="N1266">
        <v>9.8669358195371204E-2</v>
      </c>
      <c r="O1266">
        <v>-7.5967975545967884E-3</v>
      </c>
      <c r="P1266">
        <v>7.4178837247773674E-2</v>
      </c>
      <c r="Q1266">
        <v>17.492242503878778</v>
      </c>
      <c r="R1266">
        <f>Table_nydc_frldevdb01_flc_fx_carry_view[[#This Row],[atmf]]/(Table_nydc_frldevdb01_flc_fx_carry_view[[#This Row],[atmf_cost_orig]]+1)</f>
        <v>17.045071222137828</v>
      </c>
      <c r="S1266">
        <f>Table_nydc_frldevdb01_flc_fx_carry_view[[#This Row],[num_rate]]-Table_nydc_frldevdb01_flc_fx_carry_view[[#This Row],[asset_rate]]</f>
        <v>8.1775634802370462E-2</v>
      </c>
      <c r="T12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1.0786310448732086</v>
      </c>
      <c r="U1266" s="95">
        <f>Table_nydc_frldevdb01_flc_fx_carry_view[[#This Row],[atmf_cost_final]]/Table_nydc_frldevdb01_flc_fx_carry_view[[#This Row],[atmf_cost_orig]]</f>
        <v>1.0584063816245883</v>
      </c>
    </row>
    <row r="1267" spans="1:21" x14ac:dyDescent="0.25">
      <c r="A1267" t="s">
        <v>109</v>
      </c>
      <c r="B1267" t="s">
        <v>100</v>
      </c>
      <c r="C1267" t="s">
        <v>30</v>
      </c>
      <c r="D1267" t="s">
        <v>30</v>
      </c>
      <c r="E1267">
        <v>15793.272000000001</v>
      </c>
      <c r="F1267">
        <v>16019.131020029899</v>
      </c>
      <c r="G1267">
        <v>7.2551618657255998E-2</v>
      </c>
      <c r="H1267">
        <v>7.6664096780692206E-2</v>
      </c>
      <c r="I1267">
        <v>0</v>
      </c>
      <c r="J1267">
        <v>0</v>
      </c>
      <c r="K1267">
        <v>8.4800007925680196E-3</v>
      </c>
      <c r="L1267">
        <v>0</v>
      </c>
      <c r="M1267">
        <v>1.5388661285440199E-2</v>
      </c>
      <c r="N1267">
        <v>1.4302317530250601E-2</v>
      </c>
      <c r="O1267">
        <v>-8.5148125189104026E-3</v>
      </c>
      <c r="P1267">
        <v>4.5704563642104921E-2</v>
      </c>
      <c r="Q1267">
        <v>15909.219622948411</v>
      </c>
      <c r="R1267">
        <f>Table_nydc_frldevdb01_flc_fx_carry_view[[#This Row],[atmf]]/(Table_nydc_frldevdb01_flc_fx_carry_view[[#This Row],[atmf_cost_orig]]+1)</f>
        <v>15776.354051216547</v>
      </c>
      <c r="S1267">
        <f>Table_nydc_frldevdb01_flc_fx_carry_view[[#This Row],[num_rate]]-Table_nydc_frldevdb01_flc_fx_carry_view[[#This Row],[asset_rate]]</f>
        <v>5.4219376161015326E-2</v>
      </c>
      <c r="T12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2.0702012416164646</v>
      </c>
      <c r="U1267" s="95">
        <f>Table_nydc_frldevdb01_flc_fx_carry_view[[#This Row],[atmf_cost_final]]/Table_nydc_frldevdb01_flc_fx_carry_view[[#This Row],[atmf_cost_orig]]</f>
        <v>0.92940622091556269</v>
      </c>
    </row>
    <row r="1268" spans="1:21" x14ac:dyDescent="0.25">
      <c r="A1268" t="s">
        <v>109</v>
      </c>
      <c r="B1268" t="s">
        <v>100</v>
      </c>
      <c r="C1268" t="s">
        <v>14</v>
      </c>
      <c r="D1268" t="s">
        <v>30</v>
      </c>
      <c r="E1268">
        <v>15793.272000000001</v>
      </c>
      <c r="F1268">
        <v>16274.976686713901</v>
      </c>
      <c r="G1268">
        <v>7.4885071593734795E-2</v>
      </c>
      <c r="H1268">
        <v>8.1158047073357498E-2</v>
      </c>
      <c r="I1268">
        <v>7.27116061673002E-2</v>
      </c>
      <c r="J1268">
        <v>8.1580924431012905E-2</v>
      </c>
      <c r="K1268">
        <v>9.2869632572861894E-3</v>
      </c>
      <c r="L1268">
        <v>8.6069018225398801E-3</v>
      </c>
      <c r="M1268">
        <v>2.2955965064548899E-2</v>
      </c>
      <c r="N1268">
        <v>2.6027924545993703E-2</v>
      </c>
      <c r="O1268">
        <v>-8.2519806729107002E-3</v>
      </c>
      <c r="P1268">
        <v>5.1434097456932677E-2</v>
      </c>
      <c r="Q1268">
        <v>16055.513839031646</v>
      </c>
      <c r="R1268">
        <f>Table_nydc_frldevdb01_flc_fx_carry_view[[#This Row],[atmf]]/(Table_nydc_frldevdb01_flc_fx_carry_view[[#This Row],[atmf_cost_orig]]+1)</f>
        <v>15909.752953722638</v>
      </c>
      <c r="S1268">
        <f>Table_nydc_frldevdb01_flc_fx_carry_view[[#This Row],[num_rate]]-Table_nydc_frldevdb01_flc_fx_carry_view[[#This Row],[asset_rate]]</f>
        <v>5.9686078129843376E-2</v>
      </c>
      <c r="T12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1.2744912151666818</v>
      </c>
      <c r="U1268" s="95">
        <f>Table_nydc_frldevdb01_flc_fx_carry_view[[#This Row],[atmf_cost_final]]/Table_nydc_frldevdb01_flc_fx_carry_view[[#This Row],[atmf_cost_orig]]</f>
        <v>1.1338196618093332</v>
      </c>
    </row>
    <row r="1269" spans="1:21" x14ac:dyDescent="0.25">
      <c r="A1269" t="s">
        <v>109</v>
      </c>
      <c r="B1269" t="s">
        <v>100</v>
      </c>
      <c r="C1269" t="s">
        <v>8</v>
      </c>
      <c r="D1269" t="s">
        <v>30</v>
      </c>
      <c r="E1269">
        <v>15793.272000000001</v>
      </c>
      <c r="F1269">
        <v>16548.049809607401</v>
      </c>
      <c r="G1269">
        <v>7.7725513792115994E-2</v>
      </c>
      <c r="H1269">
        <v>8.4926335505487893E-2</v>
      </c>
      <c r="I1269">
        <v>7.4876945151914995E-2</v>
      </c>
      <c r="J1269">
        <v>8.5293054477039998E-2</v>
      </c>
      <c r="K1269">
        <v>9.5261364960045995E-3</v>
      </c>
      <c r="L1269">
        <v>9.3856013534006997E-3</v>
      </c>
      <c r="M1269">
        <v>2.94762956492216E-2</v>
      </c>
      <c r="N1269">
        <v>3.3939390755268098E-2</v>
      </c>
      <c r="O1269">
        <v>-8.1191120401579771E-3</v>
      </c>
      <c r="P1269">
        <v>5.4505120677259121E-2</v>
      </c>
      <c r="Q1269">
        <v>16224.371025488072</v>
      </c>
      <c r="R1269">
        <f>Table_nydc_frldevdb01_flc_fx_carry_view[[#This Row],[atmf]]/(Table_nydc_frldevdb01_flc_fx_carry_view[[#This Row],[atmf_cost_orig]]+1)</f>
        <v>16074.240737298041</v>
      </c>
      <c r="S1269">
        <f>Table_nydc_frldevdb01_flc_fx_carry_view[[#This Row],[num_rate]]-Table_nydc_frldevdb01_flc_fx_carry_view[[#This Row],[asset_rate]]</f>
        <v>6.26242327174171E-2</v>
      </c>
      <c r="T12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1.2307565675689387</v>
      </c>
      <c r="U1269" s="95">
        <f>Table_nydc_frldevdb01_flc_fx_carry_view[[#This Row],[atmf_cost_final]]/Table_nydc_frldevdb01_flc_fx_carry_view[[#This Row],[atmf_cost_orig]]</f>
        <v>1.1514130255429285</v>
      </c>
    </row>
    <row r="1270" spans="1:21" x14ac:dyDescent="0.25">
      <c r="A1270" t="s">
        <v>109</v>
      </c>
      <c r="B1270" t="s">
        <v>100</v>
      </c>
      <c r="C1270" t="s">
        <v>6</v>
      </c>
      <c r="D1270" t="s">
        <v>30</v>
      </c>
      <c r="E1270">
        <v>15793.272000000001</v>
      </c>
      <c r="F1270">
        <v>16843.1790360827</v>
      </c>
      <c r="G1270">
        <v>8.0965735788988802E-2</v>
      </c>
      <c r="H1270">
        <v>8.8612660690619599E-2</v>
      </c>
      <c r="I1270">
        <v>7.7725513792115994E-2</v>
      </c>
      <c r="J1270">
        <v>8.8740030952815796E-2</v>
      </c>
      <c r="K1270">
        <v>9.5511003149372897E-3</v>
      </c>
      <c r="L1270">
        <v>9.5261364960045995E-3</v>
      </c>
      <c r="M1270">
        <v>3.5581510704261299E-2</v>
      </c>
      <c r="N1270">
        <v>4.0866847051577497E-2</v>
      </c>
      <c r="O1270">
        <v>-8.0678067780504126E-3</v>
      </c>
      <c r="P1270">
        <v>5.7162847205012746E-2</v>
      </c>
      <c r="Q1270">
        <v>16415.867274042695</v>
      </c>
      <c r="R1270">
        <f>Table_nydc_frldevdb01_flc_fx_carry_view[[#This Row],[atmf]]/(Table_nydc_frldevdb01_flc_fx_carry_view[[#This Row],[atmf_cost_orig]]+1)</f>
        <v>16264.464807437773</v>
      </c>
      <c r="S1270">
        <f>Table_nydc_frldevdb01_flc_fx_carry_view[[#This Row],[num_rate]]-Table_nydc_frldevdb01_flc_fx_carry_view[[#This Row],[asset_rate]]</f>
        <v>6.5230653983063158E-2</v>
      </c>
      <c r="T12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1.204003705159671</v>
      </c>
      <c r="U1270" s="95">
        <f>Table_nydc_frldevdb01_flc_fx_carry_view[[#This Row],[atmf_cost_final]]/Table_nydc_frldevdb01_flc_fx_carry_view[[#This Row],[atmf_cost_orig]]</f>
        <v>1.1485416510627027</v>
      </c>
    </row>
    <row r="1271" spans="1:21" x14ac:dyDescent="0.25">
      <c r="A1271" t="s">
        <v>109</v>
      </c>
      <c r="B1271" t="s">
        <v>100</v>
      </c>
      <c r="C1271" t="s">
        <v>67</v>
      </c>
      <c r="D1271" t="s">
        <v>30</v>
      </c>
      <c r="E1271">
        <v>15793.272000000001</v>
      </c>
      <c r="F1271">
        <v>18053.629969623598</v>
      </c>
      <c r="G1271">
        <v>9.3491695524594701E-2</v>
      </c>
      <c r="H1271">
        <v>9.8002044968378499E-2</v>
      </c>
      <c r="I1271">
        <v>9.1064113049555598E-2</v>
      </c>
      <c r="J1271">
        <v>9.9283565643245295E-2</v>
      </c>
      <c r="K1271">
        <v>1.02588843584432E-2</v>
      </c>
      <c r="L1271">
        <v>1.0224575319401699E-2</v>
      </c>
      <c r="M1271">
        <v>5.6181134912824705E-2</v>
      </c>
      <c r="N1271">
        <v>6.2929433360712203E-2</v>
      </c>
      <c r="O1271">
        <v>-7.5967975545967884E-3</v>
      </c>
      <c r="P1271">
        <v>6.2521963074359241E-2</v>
      </c>
      <c r="Q1271">
        <v>17260.967495484907</v>
      </c>
      <c r="R1271">
        <f>Table_nydc_frldevdb01_flc_fx_carry_view[[#This Row],[atmf]]/(Table_nydc_frldevdb01_flc_fx_carry_view[[#This Row],[atmf_cost_orig]]+1)</f>
        <v>17093.308498748855</v>
      </c>
      <c r="S1271">
        <f>Table_nydc_frldevdb01_flc_fx_carry_view[[#This Row],[num_rate]]-Table_nydc_frldevdb01_flc_fx_carry_view[[#This Row],[asset_rate]]</f>
        <v>7.0118760628956028E-2</v>
      </c>
      <c r="T12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1.1476976281660451</v>
      </c>
      <c r="U1271" s="95">
        <f>Table_nydc_frldevdb01_flc_fx_carry_view[[#This Row],[atmf_cost_final]]/Table_nydc_frldevdb01_flc_fx_carry_view[[#This Row],[atmf_cost_orig]]</f>
        <v>1.1201168053717447</v>
      </c>
    </row>
    <row r="1272" spans="1:21" x14ac:dyDescent="0.25">
      <c r="A1272" t="s">
        <v>109</v>
      </c>
      <c r="B1272" t="s">
        <v>101</v>
      </c>
      <c r="C1272" t="s">
        <v>30</v>
      </c>
      <c r="D1272" t="s">
        <v>30</v>
      </c>
      <c r="E1272">
        <v>22.001999999999999</v>
      </c>
      <c r="F1272">
        <v>21.9877340876319</v>
      </c>
      <c r="G1272">
        <v>7.4622895714626006E-2</v>
      </c>
      <c r="H1272">
        <v>7.4545691632310104E-2</v>
      </c>
      <c r="I1272">
        <v>0</v>
      </c>
      <c r="J1272">
        <v>0</v>
      </c>
      <c r="K1272">
        <v>1.5227961477267099E-2</v>
      </c>
      <c r="L1272">
        <v>0</v>
      </c>
      <c r="M1272">
        <v>1.4882115188904399E-2</v>
      </c>
      <c r="N1272">
        <v>0</v>
      </c>
      <c r="O1272">
        <v>1.2121674267103245E-2</v>
      </c>
      <c r="P1272">
        <v>9.6363152193127792E-3</v>
      </c>
      <c r="Q1272">
        <v>21.995341094710774</v>
      </c>
      <c r="R1272">
        <f>Table_nydc_frldevdb01_flc_fx_carry_view[[#This Row],[atmf]]/(Table_nydc_frldevdb01_flc_fx_carry_view[[#This Row],[atmf_cost_orig]]+1)</f>
        <v>21.665308471358003</v>
      </c>
      <c r="S1272">
        <f>Table_nydc_frldevdb01_flc_fx_carry_view[[#This Row],[num_rate]]-Table_nydc_frldevdb01_flc_fx_carry_view[[#This Row],[asset_rate]]</f>
        <v>-2.4853590477904655E-3</v>
      </c>
      <c r="T12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272" s="95">
        <f>Table_nydc_frldevdb01_flc_fx_carry_view[[#This Row],[atmf_cost_final]]/Table_nydc_frldevdb01_flc_fx_carry_view[[#This Row],[atmf_cost_orig]]</f>
        <v>0</v>
      </c>
    </row>
    <row r="1273" spans="1:21" x14ac:dyDescent="0.25">
      <c r="A1273" t="s">
        <v>109</v>
      </c>
      <c r="B1273" t="s">
        <v>101</v>
      </c>
      <c r="C1273" t="s">
        <v>14</v>
      </c>
      <c r="D1273" t="s">
        <v>30</v>
      </c>
      <c r="E1273">
        <v>22.001999999999999</v>
      </c>
      <c r="F1273">
        <v>21.977256947628302</v>
      </c>
      <c r="G1273">
        <v>8.0299455189210903E-2</v>
      </c>
      <c r="H1273">
        <v>8.0210559500689296E-2</v>
      </c>
      <c r="I1273">
        <v>7.4460590991043601E-2</v>
      </c>
      <c r="J1273">
        <v>7.4325072741386597E-2</v>
      </c>
      <c r="K1273">
        <v>2.3045547847505801E-2</v>
      </c>
      <c r="L1273">
        <v>1.50089343455769E-2</v>
      </c>
      <c r="M1273">
        <v>2.2444383598976901E-2</v>
      </c>
      <c r="N1273">
        <v>1.44125793311334E-2</v>
      </c>
      <c r="O1273">
        <v>1.2958078772337994E-2</v>
      </c>
      <c r="P1273">
        <v>1.0686126669098413E-2</v>
      </c>
      <c r="Q1273">
        <v>21.990476836110272</v>
      </c>
      <c r="R1273">
        <f>Table_nydc_frldevdb01_flc_fx_carry_view[[#This Row],[atmf]]/(Table_nydc_frldevdb01_flc_fx_carry_view[[#This Row],[atmf_cost_orig]]+1)</f>
        <v>21.494818984939741</v>
      </c>
      <c r="S1273">
        <f>Table_nydc_frldevdb01_flc_fx_carry_view[[#This Row],[num_rate]]-Table_nydc_frldevdb01_flc_fx_carry_view[[#This Row],[asset_rate]]</f>
        <v>-2.2719521032395808E-3</v>
      </c>
      <c r="T12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0.99200013291347799</v>
      </c>
      <c r="U1273" s="95">
        <f>Table_nydc_frldevdb01_flc_fx_carry_view[[#This Row],[atmf_cost_final]]/Table_nydc_frldevdb01_flc_fx_carry_view[[#This Row],[atmf_cost_orig]]</f>
        <v>0.64214636448248819</v>
      </c>
    </row>
    <row r="1274" spans="1:21" x14ac:dyDescent="0.25">
      <c r="A1274" t="s">
        <v>109</v>
      </c>
      <c r="B1274" t="s">
        <v>101</v>
      </c>
      <c r="C1274" t="s">
        <v>8</v>
      </c>
      <c r="D1274" t="s">
        <v>30</v>
      </c>
      <c r="E1274">
        <v>22.001999999999999</v>
      </c>
      <c r="F1274">
        <v>21.967414243599901</v>
      </c>
      <c r="G1274">
        <v>8.4268569083705294E-2</v>
      </c>
      <c r="H1274">
        <v>8.4153118232388094E-2</v>
      </c>
      <c r="I1274">
        <v>8.0236127370655205E-2</v>
      </c>
      <c r="J1274">
        <v>8.0111392355699196E-2</v>
      </c>
      <c r="K1274">
        <v>2.9787131878090699E-2</v>
      </c>
      <c r="L1274">
        <v>2.2958424299867899E-2</v>
      </c>
      <c r="M1274">
        <v>2.8938879313422601E-2</v>
      </c>
      <c r="N1274">
        <v>2.2120739487826301E-2</v>
      </c>
      <c r="O1274">
        <v>1.3598377017226109E-2</v>
      </c>
      <c r="P1274">
        <v>1.1481813757948104E-2</v>
      </c>
      <c r="Q1274">
        <v>21.986063978756839</v>
      </c>
      <c r="R1274">
        <f>Table_nydc_frldevdb01_flc_fx_carry_view[[#This Row],[atmf]]/(Table_nydc_frldevdb01_flc_fx_carry_view[[#This Row],[atmf_cost_orig]]+1)</f>
        <v>21.349581287333645</v>
      </c>
      <c r="S1274">
        <f>Table_nydc_frldevdb01_flc_fx_carry_view[[#This Row],[num_rate]]-Table_nydc_frldevdb01_flc_fx_carry_view[[#This Row],[asset_rate]]</f>
        <v>-2.1165632592780054E-3</v>
      </c>
      <c r="T12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0.98754173807817047</v>
      </c>
      <c r="U1274" s="95">
        <f>Table_nydc_frldevdb01_flc_fx_carry_view[[#This Row],[atmf_cost_final]]/Table_nydc_frldevdb01_flc_fx_carry_view[[#This Row],[atmf_cost_orig]]</f>
        <v>0.76439516707774269</v>
      </c>
    </row>
    <row r="1275" spans="1:21" x14ac:dyDescent="0.25">
      <c r="A1275" t="s">
        <v>109</v>
      </c>
      <c r="B1275" t="s">
        <v>101</v>
      </c>
      <c r="C1275" t="s">
        <v>6</v>
      </c>
      <c r="D1275" t="s">
        <v>30</v>
      </c>
      <c r="E1275">
        <v>22.001999999999999</v>
      </c>
      <c r="F1275">
        <v>21.9579259962102</v>
      </c>
      <c r="G1275">
        <v>8.77967668926143E-2</v>
      </c>
      <c r="H1275">
        <v>8.7653376238093897E-2</v>
      </c>
      <c r="I1275">
        <v>8.4268569083705294E-2</v>
      </c>
      <c r="J1275">
        <v>8.4121479461047699E-2</v>
      </c>
      <c r="K1275">
        <v>3.5508467429083194E-2</v>
      </c>
      <c r="L1275">
        <v>2.9787131878090699E-2</v>
      </c>
      <c r="M1275">
        <v>3.4419078621591701E-2</v>
      </c>
      <c r="N1275">
        <v>2.8708520856427999E-2</v>
      </c>
      <c r="O1275">
        <v>1.4075331769918042E-2</v>
      </c>
      <c r="P1275">
        <v>1.2039013513791552E-2</v>
      </c>
      <c r="Q1275">
        <v>21.981872802408848</v>
      </c>
      <c r="R1275">
        <f>Table_nydc_frldevdb01_flc_fx_carry_view[[#This Row],[atmf]]/(Table_nydc_frldevdb01_flc_fx_carry_view[[#This Row],[atmf_cost_orig]]+1)</f>
        <v>21.227301825745606</v>
      </c>
      <c r="S1275">
        <f>Table_nydc_frldevdb01_flc_fx_carry_view[[#This Row],[num_rate]]-Table_nydc_frldevdb01_flc_fx_carry_view[[#This Row],[asset_rate]]</f>
        <v>-2.0363182561264903E-3</v>
      </c>
      <c r="T12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0.99010657558194293</v>
      </c>
      <c r="U1275" s="95">
        <f>Table_nydc_frldevdb01_flc_fx_carry_view[[#This Row],[atmf_cost_final]]/Table_nydc_frldevdb01_flc_fx_carry_view[[#This Row],[atmf_cost_orig]]</f>
        <v>0.83408743075471614</v>
      </c>
    </row>
    <row r="1276" spans="1:21" x14ac:dyDescent="0.25">
      <c r="A1276" t="s">
        <v>109</v>
      </c>
      <c r="B1276" t="s">
        <v>101</v>
      </c>
      <c r="C1276" t="s">
        <v>67</v>
      </c>
      <c r="D1276" t="s">
        <v>30</v>
      </c>
      <c r="E1276">
        <v>22.001999999999999</v>
      </c>
      <c r="F1276">
        <v>21.918394443843201</v>
      </c>
      <c r="G1276">
        <v>8.9756436335411097E-2</v>
      </c>
      <c r="H1276">
        <v>8.9559296575727698E-2</v>
      </c>
      <c r="I1276">
        <v>8.9404088341759794E-2</v>
      </c>
      <c r="J1276">
        <v>8.9200791989440698E-2</v>
      </c>
      <c r="K1276">
        <v>5.1102817436881207E-2</v>
      </c>
      <c r="L1276">
        <v>4.76746293154892E-2</v>
      </c>
      <c r="M1276">
        <v>4.9029921108365501E-2</v>
      </c>
      <c r="N1276">
        <v>4.5609575915882196E-2</v>
      </c>
      <c r="O1276">
        <v>1.5549898989541766E-2</v>
      </c>
      <c r="P1276">
        <v>1.3588638952163895E-2</v>
      </c>
      <c r="Q1276">
        <v>21.963923379977356</v>
      </c>
      <c r="R1276">
        <f>Table_nydc_frldevdb01_flc_fx_carry_view[[#This Row],[atmf]]/(Table_nydc_frldevdb01_flc_fx_carry_view[[#This Row],[atmf_cost_orig]]+1)</f>
        <v>20.893964988801322</v>
      </c>
      <c r="S1276">
        <f>Table_nydc_frldevdb01_flc_fx_carry_view[[#This Row],[num_rate]]-Table_nydc_frldevdb01_flc_fx_carry_view[[#This Row],[asset_rate]]</f>
        <v>-1.961260037377871E-3</v>
      </c>
      <c r="T12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0.99621643938444482</v>
      </c>
      <c r="U1276" s="95">
        <f>Table_nydc_frldevdb01_flc_fx_carry_view[[#This Row],[atmf_cost_final]]/Table_nydc_frldevdb01_flc_fx_carry_view[[#This Row],[atmf_cost_orig]]</f>
        <v>0.93023963499913276</v>
      </c>
    </row>
    <row r="1277" spans="1:21" x14ac:dyDescent="0.25">
      <c r="A1277" t="s">
        <v>109</v>
      </c>
      <c r="B1277" t="s">
        <v>102</v>
      </c>
      <c r="C1277" t="s">
        <v>30</v>
      </c>
      <c r="D1277" t="s">
        <v>30</v>
      </c>
      <c r="E1277">
        <v>76.414715981341899</v>
      </c>
      <c r="F1277">
        <v>77.565877999281298</v>
      </c>
      <c r="G1277">
        <v>7.1910891892593601E-2</v>
      </c>
      <c r="H1277">
        <v>7.5563658787903401E-2</v>
      </c>
      <c r="I1277">
        <v>0</v>
      </c>
      <c r="J1277">
        <v>0</v>
      </c>
      <c r="K1277">
        <v>8.1016321072426394E-3</v>
      </c>
      <c r="L1277">
        <v>0</v>
      </c>
      <c r="M1277">
        <v>1.5167798814286799E-2</v>
      </c>
      <c r="N1277">
        <v>1.5066089391260902E-2</v>
      </c>
      <c r="O1277">
        <v>-8.5148125189104026E-3</v>
      </c>
      <c r="P1277">
        <v>4.9549517744255846E-2</v>
      </c>
      <c r="Q1277">
        <v>77.02163031939611</v>
      </c>
      <c r="R1277">
        <f>Table_nydc_frldevdb01_flc_fx_carry_view[[#This Row],[atmf]]/(Table_nydc_frldevdb01_flc_fx_carry_view[[#This Row],[atmf_cost_orig]]+1)</f>
        <v>76.406952712524983</v>
      </c>
      <c r="S1277">
        <f>Table_nydc_frldevdb01_flc_fx_carry_view[[#This Row],[num_rate]]-Table_nydc_frldevdb01_flc_fx_carry_view[[#This Row],[asset_rate]]</f>
        <v>5.806433026316625E-2</v>
      </c>
      <c r="T12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2.1321446288893431</v>
      </c>
      <c r="U1277" s="95">
        <f>Table_nydc_frldevdb01_flc_fx_carry_view[[#This Row],[atmf_cost_final]]/Table_nydc_frldevdb01_flc_fx_carry_view[[#This Row],[atmf_cost_orig]]</f>
        <v>0.99329438475079879</v>
      </c>
    </row>
    <row r="1278" spans="1:21" x14ac:dyDescent="0.25">
      <c r="A1278" t="s">
        <v>109</v>
      </c>
      <c r="B1278" t="s">
        <v>102</v>
      </c>
      <c r="C1278" t="s">
        <v>14</v>
      </c>
      <c r="D1278" t="s">
        <v>30</v>
      </c>
      <c r="E1278">
        <v>76.414715981341899</v>
      </c>
      <c r="F1278">
        <v>78.7525785002167</v>
      </c>
      <c r="G1278">
        <v>7.5646301345269798E-2</v>
      </c>
      <c r="H1278">
        <v>8.0735930580244697E-2</v>
      </c>
      <c r="I1278">
        <v>7.1867136715978094E-2</v>
      </c>
      <c r="J1278">
        <v>7.9866335142301195E-2</v>
      </c>
      <c r="K1278">
        <v>9.4414823660369691E-3</v>
      </c>
      <c r="L1278">
        <v>8.1952123577976998E-3</v>
      </c>
      <c r="M1278">
        <v>2.2836599694536702E-2</v>
      </c>
      <c r="N1278">
        <v>2.5279003463603702E-2</v>
      </c>
      <c r="O1278">
        <v>-8.2519806729107002E-3</v>
      </c>
      <c r="P1278">
        <v>5.2150303829012187E-2</v>
      </c>
      <c r="Q1278">
        <v>77.711622203019218</v>
      </c>
      <c r="R1278">
        <f>Table_nydc_frldevdb01_flc_fx_carry_view[[#This Row],[atmf]]/(Table_nydc_frldevdb01_flc_fx_carry_view[[#This Row],[atmf_cost_orig]]+1)</f>
        <v>76.994290704630259</v>
      </c>
      <c r="S1278">
        <f>Table_nydc_frldevdb01_flc_fx_carry_view[[#This Row],[num_rate]]-Table_nydc_frldevdb01_flc_fx_carry_view[[#This Row],[asset_rate]]</f>
        <v>6.0402284501922886E-2</v>
      </c>
      <c r="T12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1.2753745030256787</v>
      </c>
      <c r="U1278" s="95">
        <f>Table_nydc_frldevdb01_flc_fx_carry_view[[#This Row],[atmf_cost_final]]/Table_nydc_frldevdb01_flc_fx_carry_view[[#This Row],[atmf_cost_orig]]</f>
        <v>1.1069512887967865</v>
      </c>
    </row>
    <row r="1279" spans="1:21" x14ac:dyDescent="0.25">
      <c r="A1279" t="s">
        <v>109</v>
      </c>
      <c r="B1279" t="s">
        <v>102</v>
      </c>
      <c r="C1279" t="s">
        <v>8</v>
      </c>
      <c r="D1279" t="s">
        <v>30</v>
      </c>
      <c r="E1279">
        <v>76.414715981341899</v>
      </c>
      <c r="F1279">
        <v>79.938203078959006</v>
      </c>
      <c r="G1279">
        <v>7.8480057373332204E-2</v>
      </c>
      <c r="H1279">
        <v>8.4095540742486694E-2</v>
      </c>
      <c r="I1279">
        <v>7.5631287678378095E-2</v>
      </c>
      <c r="J1279">
        <v>8.3749435965610505E-2</v>
      </c>
      <c r="K1279">
        <v>1.0129428247564499E-2</v>
      </c>
      <c r="L1279">
        <v>9.5320554474698001E-3</v>
      </c>
      <c r="M1279">
        <v>2.91880704946221E-2</v>
      </c>
      <c r="N1279">
        <v>3.2430104782082303E-2</v>
      </c>
      <c r="O1279">
        <v>-8.1191120401579771E-3</v>
      </c>
      <c r="P1279">
        <v>5.2692578099510626E-2</v>
      </c>
      <c r="Q1279">
        <v>78.443182526466444</v>
      </c>
      <c r="R1279">
        <f>Table_nydc_frldevdb01_flc_fx_carry_view[[#This Row],[atmf]]/(Table_nydc_frldevdb01_flc_fx_carry_view[[#This Row],[atmf_cost_orig]]+1)</f>
        <v>77.671132585651861</v>
      </c>
      <c r="S1279">
        <f>Table_nydc_frldevdb01_flc_fx_carry_view[[#This Row],[num_rate]]-Table_nydc_frldevdb01_flc_fx_carry_view[[#This Row],[asset_rate]]</f>
        <v>6.0811690139668605E-2</v>
      </c>
      <c r="T12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1.2014522880373419</v>
      </c>
      <c r="U1279" s="95">
        <f>Table_nydc_frldevdb01_flc_fx_carry_view[[#This Row],[atmf_cost_final]]/Table_nydc_frldevdb01_flc_fx_carry_view[[#This Row],[atmf_cost_orig]]</f>
        <v>1.1110739501625346</v>
      </c>
    </row>
    <row r="1280" spans="1:21" x14ac:dyDescent="0.25">
      <c r="A1280" t="s">
        <v>109</v>
      </c>
      <c r="B1280" t="s">
        <v>102</v>
      </c>
      <c r="C1280" t="s">
        <v>6</v>
      </c>
      <c r="D1280" t="s">
        <v>30</v>
      </c>
      <c r="E1280">
        <v>76.414715981341899</v>
      </c>
      <c r="F1280">
        <v>81.130480867783007</v>
      </c>
      <c r="G1280">
        <v>8.1570567387253406E-2</v>
      </c>
      <c r="H1280">
        <v>8.7346529303842693E-2</v>
      </c>
      <c r="I1280">
        <v>7.8480057373332204E-2</v>
      </c>
      <c r="J1280">
        <v>8.6542997547063294E-2</v>
      </c>
      <c r="K1280">
        <v>1.07207817933115E-2</v>
      </c>
      <c r="L1280">
        <v>1.0129428247564499E-2</v>
      </c>
      <c r="M1280">
        <v>3.5073433154100504E-2</v>
      </c>
      <c r="N1280">
        <v>3.8354664064291499E-2</v>
      </c>
      <c r="O1280">
        <v>-8.0678067780504126E-3</v>
      </c>
      <c r="P1280">
        <v>5.2810284862651935E-2</v>
      </c>
      <c r="Q1280">
        <v>79.201709255114622</v>
      </c>
      <c r="R1280">
        <f>Table_nydc_frldevdb01_flc_fx_carry_view[[#This Row],[atmf]]/(Table_nydc_frldevdb01_flc_fx_carry_view[[#This Row],[atmf_cost_orig]]+1)</f>
        <v>78.38137688507787</v>
      </c>
      <c r="S1280">
        <f>Table_nydc_frldevdb01_flc_fx_carry_view[[#This Row],[num_rate]]-Table_nydc_frldevdb01_flc_fx_carry_view[[#This Row],[asset_rate]]</f>
        <v>6.0878091640702348E-2</v>
      </c>
      <c r="T12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1.1590210609335692</v>
      </c>
      <c r="U1280" s="95">
        <f>Table_nydc_frldevdb01_flc_fx_carry_view[[#This Row],[atmf_cost_final]]/Table_nydc_frldevdb01_flc_fx_carry_view[[#This Row],[atmf_cost_orig]]</f>
        <v>1.0935531715921394</v>
      </c>
    </row>
    <row r="1281" spans="1:21" x14ac:dyDescent="0.25">
      <c r="A1281" t="s">
        <v>109</v>
      </c>
      <c r="B1281" t="s">
        <v>102</v>
      </c>
      <c r="C1281" t="s">
        <v>67</v>
      </c>
      <c r="D1281" t="s">
        <v>30</v>
      </c>
      <c r="E1281">
        <v>76.414715981341899</v>
      </c>
      <c r="F1281">
        <v>86.406401182127695</v>
      </c>
      <c r="G1281">
        <v>9.5134837841198805E-2</v>
      </c>
      <c r="H1281">
        <v>9.7017954027137698E-2</v>
      </c>
      <c r="I1281">
        <v>9.2662167974413498E-2</v>
      </c>
      <c r="J1281">
        <v>9.6851527071887905E-2</v>
      </c>
      <c r="K1281">
        <v>1.26426304542284E-2</v>
      </c>
      <c r="L1281">
        <v>1.24191333974107E-2</v>
      </c>
      <c r="M1281">
        <v>5.5656897256418598E-2</v>
      </c>
      <c r="N1281">
        <v>6.0751411984451699E-2</v>
      </c>
      <c r="O1281">
        <v>-7.5961090411415678E-3</v>
      </c>
      <c r="P1281">
        <v>5.6509641444610209E-2</v>
      </c>
      <c r="Q1281">
        <v>82.842971503202691</v>
      </c>
      <c r="R1281">
        <f>Table_nydc_frldevdb01_flc_fx_carry_view[[#This Row],[atmf]]/(Table_nydc_frldevdb01_flc_fx_carry_view[[#This Row],[atmf_cost_orig]]+1)</f>
        <v>81.850837527507394</v>
      </c>
      <c r="S1281">
        <f>Table_nydc_frldevdb01_flc_fx_carry_view[[#This Row],[num_rate]]-Table_nydc_frldevdb01_flc_fx_carry_view[[#This Row],[asset_rate]]</f>
        <v>6.4105750485751775E-2</v>
      </c>
      <c r="T12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1.1236336727371583</v>
      </c>
      <c r="U1281" s="95">
        <f>Table_nydc_frldevdb01_flc_fx_carry_view[[#This Row],[atmf_cost_final]]/Table_nydc_frldevdb01_flc_fx_carry_view[[#This Row],[atmf_cost_orig]]</f>
        <v>1.0915342927681004</v>
      </c>
    </row>
    <row r="1282" spans="1:21" x14ac:dyDescent="0.25">
      <c r="A1282" t="s">
        <v>109</v>
      </c>
      <c r="B1282" t="s">
        <v>103</v>
      </c>
      <c r="C1282" t="s">
        <v>30</v>
      </c>
      <c r="D1282" t="s">
        <v>30</v>
      </c>
      <c r="E1282">
        <v>6.1561133663958296</v>
      </c>
      <c r="F1282">
        <v>6.0376081907407899</v>
      </c>
      <c r="G1282">
        <v>0.14482073291165901</v>
      </c>
      <c r="H1282">
        <v>0.15003843500379299</v>
      </c>
      <c r="I1282">
        <v>0.139639071845125</v>
      </c>
      <c r="J1282">
        <v>0.180683364304459</v>
      </c>
      <c r="K1282">
        <v>3.9380385714648102E-2</v>
      </c>
      <c r="L1282">
        <v>2.9119344623717404E-3</v>
      </c>
      <c r="M1282">
        <v>2.9476913491905499E-2</v>
      </c>
      <c r="N1282">
        <v>6.8394204790794399E-5</v>
      </c>
      <c r="O1282">
        <v>7.2581416303136095E-2</v>
      </c>
      <c r="P1282">
        <v>-6.5568329509934561E-3</v>
      </c>
      <c r="Q1282">
        <v>6.0979995599975219</v>
      </c>
      <c r="R1282">
        <f>Table_nydc_frldevdb01_flc_fx_carry_view[[#This Row],[atmf]]/(Table_nydc_frldevdb01_flc_fx_carry_view[[#This Row],[atmf_cost_orig]]+1)</f>
        <v>5.8647339358603903</v>
      </c>
      <c r="S1282">
        <f>Table_nydc_frldevdb01_flc_fx_carry_view[[#This Row],[num_rate]]-Table_nydc_frldevdb01_flc_fx_carry_view[[#This Row],[asset_rate]]</f>
        <v>-7.9138249254129545E-2</v>
      </c>
      <c r="T12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0.28712558521151432</v>
      </c>
      <c r="U1282" s="95">
        <f>Table_nydc_frldevdb01_flc_fx_carry_view[[#This Row],[atmf_cost_final]]/Table_nydc_frldevdb01_flc_fx_carry_view[[#This Row],[atmf_cost_orig]]</f>
        <v>2.3202634431035585E-3</v>
      </c>
    </row>
    <row r="1283" spans="1:21" x14ac:dyDescent="0.25">
      <c r="A1283" t="s">
        <v>109</v>
      </c>
      <c r="B1283" t="s">
        <v>103</v>
      </c>
      <c r="C1283" t="s">
        <v>14</v>
      </c>
      <c r="D1283" t="s">
        <v>30</v>
      </c>
      <c r="E1283">
        <v>6.1561133663958296</v>
      </c>
      <c r="F1283">
        <v>5.9285214170622504</v>
      </c>
      <c r="G1283">
        <v>0.135546140972989</v>
      </c>
      <c r="H1283">
        <v>0.144566896292187</v>
      </c>
      <c r="I1283">
        <v>0.14469641084182899</v>
      </c>
      <c r="J1283">
        <v>0.15638665093286799</v>
      </c>
      <c r="K1283">
        <v>5.89212448246988E-2</v>
      </c>
      <c r="L1283">
        <v>3.9080364708658596E-2</v>
      </c>
      <c r="M1283">
        <v>3.9276171471177096E-2</v>
      </c>
      <c r="N1283">
        <v>2.2154936830726602E-2</v>
      </c>
      <c r="O1283">
        <v>7.1546157097979013E-2</v>
      </c>
      <c r="P1283">
        <v>-6.4351496278842709E-3</v>
      </c>
      <c r="Q1283">
        <v>6.0473214913521929</v>
      </c>
      <c r="R1283">
        <f>Table_nydc_frldevdb01_flc_fx_carry_view[[#This Row],[atmf]]/(Table_nydc_frldevdb01_flc_fx_carry_view[[#This Row],[atmf_cost_orig]]+1)</f>
        <v>5.7044716118815293</v>
      </c>
      <c r="S1283">
        <f>Table_nydc_frldevdb01_flc_fx_carry_view[[#This Row],[num_rate]]-Table_nydc_frldevdb01_flc_fx_carry_view[[#This Row],[asset_rate]]</f>
        <v>-7.7981306725863286E-2</v>
      </c>
      <c r="T12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0.86156094066698063</v>
      </c>
      <c r="U1283" s="95">
        <f>Table_nydc_frldevdb01_flc_fx_carry_view[[#This Row],[atmf_cost_final]]/Table_nydc_frldevdb01_flc_fx_carry_view[[#This Row],[atmf_cost_orig]]</f>
        <v>0.56408086635900978</v>
      </c>
    </row>
    <row r="1284" spans="1:21" x14ac:dyDescent="0.25">
      <c r="A1284" t="s">
        <v>109</v>
      </c>
      <c r="B1284" t="s">
        <v>103</v>
      </c>
      <c r="C1284" t="s">
        <v>8</v>
      </c>
      <c r="D1284" t="s">
        <v>30</v>
      </c>
      <c r="E1284">
        <v>6.1561133663958296</v>
      </c>
      <c r="F1284">
        <v>5.8191962002880402</v>
      </c>
      <c r="G1284">
        <v>0.12728109687052899</v>
      </c>
      <c r="H1284">
        <v>0.14008039879798501</v>
      </c>
      <c r="I1284">
        <v>0.13576368752311099</v>
      </c>
      <c r="J1284">
        <v>0.14949786981927099</v>
      </c>
      <c r="K1284">
        <v>7.5774432261366195E-2</v>
      </c>
      <c r="L1284">
        <v>5.8502233137411402E-2</v>
      </c>
      <c r="M1284">
        <v>4.5817193367678803E-2</v>
      </c>
      <c r="N1284">
        <v>3.1614856900327698E-2</v>
      </c>
      <c r="O1284">
        <v>7.1430444968468648E-2</v>
      </c>
      <c r="P1284">
        <v>-6.446919930864034E-3</v>
      </c>
      <c r="Q1284">
        <v>5.9989068870029749</v>
      </c>
      <c r="R1284">
        <f>Table_nydc_frldevdb01_flc_fx_carry_view[[#This Row],[atmf]]/(Table_nydc_frldevdb01_flc_fx_carry_view[[#This Row],[atmf_cost_orig]]+1)</f>
        <v>5.5642575367779221</v>
      </c>
      <c r="S1284">
        <f>Table_nydc_frldevdb01_flc_fx_carry_view[[#This Row],[num_rate]]-Table_nydc_frldevdb01_flc_fx_carry_view[[#This Row],[asset_rate]]</f>
        <v>-7.7877364899332682E-2</v>
      </c>
      <c r="T12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0.89752518022445082</v>
      </c>
      <c r="U1284" s="95">
        <f>Table_nydc_frldevdb01_flc_fx_carry_view[[#This Row],[atmf_cost_final]]/Table_nydc_frldevdb01_flc_fx_carry_view[[#This Row],[atmf_cost_orig]]</f>
        <v>0.69002168348945669</v>
      </c>
    </row>
    <row r="1285" spans="1:21" x14ac:dyDescent="0.25">
      <c r="A1285" t="s">
        <v>109</v>
      </c>
      <c r="B1285" t="s">
        <v>103</v>
      </c>
      <c r="C1285" t="s">
        <v>6</v>
      </c>
      <c r="D1285" t="s">
        <v>30</v>
      </c>
      <c r="E1285">
        <v>6.1561133663958296</v>
      </c>
      <c r="F1285">
        <v>5.7103220053565202</v>
      </c>
      <c r="G1285">
        <v>0.11851313659438099</v>
      </c>
      <c r="H1285">
        <v>0.13563546526461601</v>
      </c>
      <c r="I1285">
        <v>0.12728109687052899</v>
      </c>
      <c r="J1285">
        <v>0.144372766970529</v>
      </c>
      <c r="K1285">
        <v>9.1075343079382906E-2</v>
      </c>
      <c r="L1285">
        <v>7.5774432261366195E-2</v>
      </c>
      <c r="M1285">
        <v>5.0417764839170501E-2</v>
      </c>
      <c r="N1285">
        <v>3.8437359205947097E-2</v>
      </c>
      <c r="O1285">
        <v>7.1438062004311353E-2</v>
      </c>
      <c r="P1285">
        <v>-6.5476291425685673E-3</v>
      </c>
      <c r="Q1285">
        <v>5.9523292995650969</v>
      </c>
      <c r="R1285">
        <f>Table_nydc_frldevdb01_flc_fx_carry_view[[#This Row],[atmf]]/(Table_nydc_frldevdb01_flc_fx_carry_view[[#This Row],[atmf_cost_orig]]+1)</f>
        <v>5.4362389865244021</v>
      </c>
      <c r="S1285">
        <f>Table_nydc_frldevdb01_flc_fx_carry_view[[#This Row],[num_rate]]-Table_nydc_frldevdb01_flc_fx_carry_view[[#This Row],[asset_rate]]</f>
        <v>-7.7985691146879921E-2</v>
      </c>
      <c r="T12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0.91832998106342789</v>
      </c>
      <c r="U1285" s="95">
        <f>Table_nydc_frldevdb01_flc_fx_carry_view[[#This Row],[atmf_cost_final]]/Table_nydc_frldevdb01_flc_fx_carry_view[[#This Row],[atmf_cost_orig]]</f>
        <v>0.76237729555365763</v>
      </c>
    </row>
    <row r="1286" spans="1:21" x14ac:dyDescent="0.25">
      <c r="A1286" t="s">
        <v>109</v>
      </c>
      <c r="B1286" t="s">
        <v>103</v>
      </c>
      <c r="C1286" t="s">
        <v>67</v>
      </c>
      <c r="D1286" t="s">
        <v>30</v>
      </c>
      <c r="E1286">
        <v>6.1561133663958296</v>
      </c>
      <c r="F1286">
        <v>5.3115623631542999</v>
      </c>
      <c r="G1286">
        <v>0.15888155737704901</v>
      </c>
      <c r="H1286">
        <v>0.15888155737704901</v>
      </c>
      <c r="I1286">
        <v>0.15517035519125699</v>
      </c>
      <c r="J1286">
        <v>0.15517035519125699</v>
      </c>
      <c r="K1286">
        <v>0.17150623643343102</v>
      </c>
      <c r="L1286">
        <v>0.15377333946654401</v>
      </c>
      <c r="M1286">
        <v>7.8321147736261101E-2</v>
      </c>
      <c r="N1286">
        <v>6.4178381648105201E-2</v>
      </c>
      <c r="O1286">
        <v>7.1434058268465259E-2</v>
      </c>
      <c r="P1286">
        <v>-7.2735787705864733E-3</v>
      </c>
      <c r="Q1286">
        <v>5.8573831296213745</v>
      </c>
      <c r="R1286">
        <f>Table_nydc_frldevdb01_flc_fx_carry_view[[#This Row],[atmf]]/(Table_nydc_frldevdb01_flc_fx_carry_view[[#This Row],[atmf_cost_orig]]+1)</f>
        <v>4.9257703739789935</v>
      </c>
      <c r="S1286">
        <f>Table_nydc_frldevdb01_flc_fx_carry_view[[#This Row],[num_rate]]-Table_nydc_frldevdb01_flc_fx_carry_view[[#This Row],[asset_rate]]</f>
        <v>-7.8707637039051731E-2</v>
      </c>
      <c r="T12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0.96147311840418792</v>
      </c>
      <c r="U1286" s="95">
        <f>Table_nydc_frldevdb01_flc_fx_carry_view[[#This Row],[atmf_cost_final]]/Table_nydc_frldevdb01_flc_fx_carry_view[[#This Row],[atmf_cost_orig]]</f>
        <v>0.81942595969379439</v>
      </c>
    </row>
    <row r="1287" spans="1:21" x14ac:dyDescent="0.25">
      <c r="A1287" t="s">
        <v>109</v>
      </c>
      <c r="B1287" t="s">
        <v>104</v>
      </c>
      <c r="C1287" t="s">
        <v>30</v>
      </c>
      <c r="D1287" t="s">
        <v>30</v>
      </c>
      <c r="E1287">
        <v>3.5104000000000002</v>
      </c>
      <c r="F1287">
        <v>3.4987491999645601</v>
      </c>
      <c r="G1287">
        <v>6.4405790893519999E-2</v>
      </c>
      <c r="H1287">
        <v>6.4197353754646802E-2</v>
      </c>
      <c r="I1287">
        <v>0</v>
      </c>
      <c r="J1287">
        <v>0</v>
      </c>
      <c r="K1287">
        <v>1.4607089004752301E-2</v>
      </c>
      <c r="L1287">
        <v>0</v>
      </c>
      <c r="M1287">
        <v>1.2816392176826301E-2</v>
      </c>
      <c r="N1287">
        <v>0</v>
      </c>
      <c r="O1287">
        <v>1.2121674267103245E-2</v>
      </c>
      <c r="P1287">
        <v>-1.0510600999220725E-3</v>
      </c>
      <c r="Q1287">
        <v>3.5050256382567859</v>
      </c>
      <c r="R1287">
        <f>Table_nydc_frldevdb01_flc_fx_carry_view[[#This Row],[atmf]]/(Table_nydc_frldevdb01_flc_fx_carry_view[[#This Row],[atmf_cost_orig]]+1)</f>
        <v>3.4544752898842481</v>
      </c>
      <c r="S1287">
        <f>Table_nydc_frldevdb01_flc_fx_carry_view[[#This Row],[num_rate]]-Table_nydc_frldevdb01_flc_fx_carry_view[[#This Row],[asset_rate]]</f>
        <v>-1.3172734367025317E-2</v>
      </c>
      <c r="T12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287" s="95">
        <f>Table_nydc_frldevdb01_flc_fx_carry_view[[#This Row],[atmf_cost_final]]/Table_nydc_frldevdb01_flc_fx_carry_view[[#This Row],[atmf_cost_orig]]</f>
        <v>0</v>
      </c>
    </row>
    <row r="1288" spans="1:21" x14ac:dyDescent="0.25">
      <c r="A1288" t="s">
        <v>109</v>
      </c>
      <c r="B1288" t="s">
        <v>104</v>
      </c>
      <c r="C1288" t="s">
        <v>14</v>
      </c>
      <c r="D1288" t="s">
        <v>30</v>
      </c>
      <c r="E1288">
        <v>3.5104000000000002</v>
      </c>
      <c r="F1288">
        <v>3.484</v>
      </c>
      <c r="G1288">
        <v>6.5401002762518007E-2</v>
      </c>
      <c r="H1288">
        <v>6.4982538500348505E-2</v>
      </c>
      <c r="I1288">
        <v>6.4415226030190398E-2</v>
      </c>
      <c r="J1288">
        <v>6.4066294094172194E-2</v>
      </c>
      <c r="K1288">
        <v>2.2378347357921199E-2</v>
      </c>
      <c r="L1288">
        <v>1.4376706086792399E-2</v>
      </c>
      <c r="M1288">
        <v>1.8183425715182399E-2</v>
      </c>
      <c r="N1288">
        <v>1.0557922755590501E-2</v>
      </c>
      <c r="O1288">
        <v>1.2958078772337994E-2</v>
      </c>
      <c r="P1288">
        <v>-2.0701482232588202E-3</v>
      </c>
      <c r="Q1288">
        <v>3.4986766745028173</v>
      </c>
      <c r="R1288">
        <f>Table_nydc_frldevdb01_flc_fx_carry_view[[#This Row],[atmf]]/(Table_nydc_frldevdb01_flc_fx_carry_view[[#This Row],[atmf_cost_orig]]+1)</f>
        <v>3.4217803118851622</v>
      </c>
      <c r="S1288">
        <f>Table_nydc_frldevdb01_flc_fx_carry_view[[#This Row],[num_rate]]-Table_nydc_frldevdb01_flc_fx_carry_view[[#This Row],[asset_rate]]</f>
        <v>-1.5028226995596814E-2</v>
      </c>
      <c r="T12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0.9103348420850772</v>
      </c>
      <c r="U1288" s="95">
        <f>Table_nydc_frldevdb01_flc_fx_carry_view[[#This Row],[atmf_cost_final]]/Table_nydc_frldevdb01_flc_fx_carry_view[[#This Row],[atmf_cost_orig]]</f>
        <v>0.58063441515176528</v>
      </c>
    </row>
    <row r="1289" spans="1:21" x14ac:dyDescent="0.25">
      <c r="A1289" t="s">
        <v>109</v>
      </c>
      <c r="B1289" t="s">
        <v>104</v>
      </c>
      <c r="C1289" t="s">
        <v>8</v>
      </c>
      <c r="D1289" t="s">
        <v>30</v>
      </c>
      <c r="E1289">
        <v>3.5104000000000002</v>
      </c>
      <c r="F1289">
        <v>3.4691678057964999</v>
      </c>
      <c r="G1289">
        <v>6.6117855786788304E-2</v>
      </c>
      <c r="H1289">
        <v>6.5476861214617002E-2</v>
      </c>
      <c r="I1289">
        <v>6.53887355109906E-2</v>
      </c>
      <c r="J1289">
        <v>6.4854621759531106E-2</v>
      </c>
      <c r="K1289">
        <v>2.9075003586608E-2</v>
      </c>
      <c r="L1289">
        <v>2.2298425603520997E-2</v>
      </c>
      <c r="M1289">
        <v>2.2357121923006699E-2</v>
      </c>
      <c r="N1289">
        <v>1.6001640514205499E-2</v>
      </c>
      <c r="O1289">
        <v>1.3574708938113635E-2</v>
      </c>
      <c r="P1289">
        <v>-2.249415361446125E-3</v>
      </c>
      <c r="Q1289">
        <v>3.4926308867885845</v>
      </c>
      <c r="R1289">
        <f>Table_nydc_frldevdb01_flc_fx_carry_view[[#This Row],[atmf]]/(Table_nydc_frldevdb01_flc_fx_carry_view[[#This Row],[atmf_cost_orig]]+1)</f>
        <v>3.393303309973676</v>
      </c>
      <c r="S1289">
        <f>Table_nydc_frldevdb01_flc_fx_carry_view[[#This Row],[num_rate]]-Table_nydc_frldevdb01_flc_fx_carry_view[[#This Row],[asset_rate]]</f>
        <v>-1.5824124299559761E-2</v>
      </c>
      <c r="T12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0.93731705984531111</v>
      </c>
      <c r="U1289" s="95">
        <f>Table_nydc_frldevdb01_flc_fx_carry_view[[#This Row],[atmf_cost_final]]/Table_nydc_frldevdb01_flc_fx_carry_view[[#This Row],[atmf_cost_orig]]</f>
        <v>0.71572899988253569</v>
      </c>
    </row>
    <row r="1290" spans="1:21" x14ac:dyDescent="0.25">
      <c r="A1290" t="s">
        <v>109</v>
      </c>
      <c r="B1290" t="s">
        <v>104</v>
      </c>
      <c r="C1290" t="s">
        <v>6</v>
      </c>
      <c r="D1290" t="s">
        <v>30</v>
      </c>
      <c r="E1290">
        <v>3.5104000000000002</v>
      </c>
      <c r="F1290">
        <v>3.4519244471713999</v>
      </c>
      <c r="G1290">
        <v>6.6894717012937893E-2</v>
      </c>
      <c r="H1290">
        <v>6.5948113861321198E-2</v>
      </c>
      <c r="I1290">
        <v>6.6117855786788304E-2</v>
      </c>
      <c r="J1290">
        <v>6.5364035462172398E-2</v>
      </c>
      <c r="K1290">
        <v>3.5677619860859204E-2</v>
      </c>
      <c r="L1290">
        <v>2.9075003586608E-2</v>
      </c>
      <c r="M1290">
        <v>2.58996039614755E-2</v>
      </c>
      <c r="N1290">
        <v>1.9889706978832199E-2</v>
      </c>
      <c r="O1290">
        <v>1.4075331769918042E-2</v>
      </c>
      <c r="P1290">
        <v>-2.7604593424565005E-3</v>
      </c>
      <c r="Q1290">
        <v>3.4860107153717266</v>
      </c>
      <c r="R1290">
        <f>Table_nydc_frldevdb01_flc_fx_carry_view[[#This Row],[atmf]]/(Table_nydc_frldevdb01_flc_fx_carry_view[[#This Row],[atmf_cost_orig]]+1)</f>
        <v>3.3647780288070241</v>
      </c>
      <c r="S1290">
        <f>Table_nydc_frldevdb01_flc_fx_carry_view[[#This Row],[num_rate]]-Table_nydc_frldevdb01_flc_fx_carry_view[[#This Row],[asset_rate]]</f>
        <v>-1.6835791112374543E-2</v>
      </c>
      <c r="T12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0.93938245778008389</v>
      </c>
      <c r="U1290" s="95">
        <f>Table_nydc_frldevdb01_flc_fx_carry_view[[#This Row],[atmf_cost_final]]/Table_nydc_frldevdb01_flc_fx_carry_view[[#This Row],[atmf_cost_orig]]</f>
        <v>0.76795409722933394</v>
      </c>
    </row>
    <row r="1291" spans="1:21" x14ac:dyDescent="0.25">
      <c r="A1291" t="s">
        <v>109</v>
      </c>
      <c r="B1291" t="s">
        <v>104</v>
      </c>
      <c r="C1291" t="s">
        <v>67</v>
      </c>
      <c r="D1291" t="s">
        <v>30</v>
      </c>
      <c r="E1291">
        <v>3.5104000000000002</v>
      </c>
      <c r="F1291">
        <v>3.38389186756977</v>
      </c>
      <c r="G1291">
        <v>7.2241645155518203E-2</v>
      </c>
      <c r="H1291">
        <v>7.0146101552602605E-2</v>
      </c>
      <c r="I1291">
        <v>7.1220715803941695E-2</v>
      </c>
      <c r="J1291">
        <v>6.9291048379725606E-2</v>
      </c>
      <c r="K1291">
        <v>6.0981235352008299E-2</v>
      </c>
      <c r="L1291">
        <v>5.4785843867050703E-2</v>
      </c>
      <c r="M1291">
        <v>3.84083320935171E-2</v>
      </c>
      <c r="N1291">
        <v>3.3010152632463499E-2</v>
      </c>
      <c r="O1291">
        <v>1.5549898989541766E-2</v>
      </c>
      <c r="P1291">
        <v>-2.9507296016419485E-3</v>
      </c>
      <c r="Q1291">
        <v>3.4620401652980535</v>
      </c>
      <c r="R1291">
        <f>Table_nydc_frldevdb01_flc_fx_carry_view[[#This Row],[atmf]]/(Table_nydc_frldevdb01_flc_fx_carry_view[[#This Row],[atmf_cost_orig]]+1)</f>
        <v>3.258729502629822</v>
      </c>
      <c r="S1291">
        <f>Table_nydc_frldevdb01_flc_fx_carry_view[[#This Row],[num_rate]]-Table_nydc_frldevdb01_flc_fx_carry_view[[#This Row],[asset_rate]]</f>
        <v>-1.8500628591183715E-2</v>
      </c>
      <c r="T12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0.9646827873767585</v>
      </c>
      <c r="U1291" s="95">
        <f>Table_nydc_frldevdb01_flc_fx_carry_view[[#This Row],[atmf_cost_final]]/Table_nydc_frldevdb01_flc_fx_carry_view[[#This Row],[atmf_cost_orig]]</f>
        <v>0.85945290600200908</v>
      </c>
    </row>
    <row r="1292" spans="1:21" x14ac:dyDescent="0.25">
      <c r="A1292" t="s">
        <v>109</v>
      </c>
      <c r="B1292" t="s">
        <v>105</v>
      </c>
      <c r="C1292" t="s">
        <v>30</v>
      </c>
      <c r="D1292" t="s">
        <v>30</v>
      </c>
      <c r="E1292">
        <v>35.856671897254998</v>
      </c>
      <c r="F1292">
        <v>35.268918782232902</v>
      </c>
      <c r="G1292">
        <v>0.20008756242815201</v>
      </c>
      <c r="H1292">
        <v>0.20339614568551001</v>
      </c>
      <c r="I1292">
        <v>0.21597621834789499</v>
      </c>
      <c r="J1292">
        <v>0.24426104566158599</v>
      </c>
      <c r="K1292">
        <v>4.84979161150393E-2</v>
      </c>
      <c r="L1292">
        <v>4.5053994518528496E-3</v>
      </c>
      <c r="M1292">
        <v>4.0082438238035797E-2</v>
      </c>
      <c r="N1292">
        <v>5.8570594506935302E-4</v>
      </c>
      <c r="O1292">
        <v>5.9995556455509726E-2</v>
      </c>
      <c r="P1292">
        <v>-6.5568329509934561E-3</v>
      </c>
      <c r="Q1292">
        <v>35.568242540456005</v>
      </c>
      <c r="R1292">
        <f>Table_nydc_frldevdb01_flc_fx_carry_view[[#This Row],[atmf]]/(Table_nydc_frldevdb01_flc_fx_carry_view[[#This Row],[atmf_cost_orig]]+1)</f>
        <v>33.909733964915937</v>
      </c>
      <c r="S1292">
        <f>Table_nydc_frldevdb01_flc_fx_carry_view[[#This Row],[num_rate]]-Table_nydc_frldevdb01_flc_fx_carry_view[[#This Row],[asset_rate]]</f>
        <v>-6.6552389406503182E-2</v>
      </c>
      <c r="T12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0.46577194593959065</v>
      </c>
      <c r="U1292" s="95">
        <f>Table_nydc_frldevdb01_flc_fx_carry_view[[#This Row],[atmf_cost_final]]/Table_nydc_frldevdb01_flc_fx_carry_view[[#This Row],[atmf_cost_orig]]</f>
        <v>1.4612532840219128E-2</v>
      </c>
    </row>
    <row r="1293" spans="1:21" x14ac:dyDescent="0.25">
      <c r="A1293" t="s">
        <v>109</v>
      </c>
      <c r="B1293" t="s">
        <v>105</v>
      </c>
      <c r="C1293" t="s">
        <v>14</v>
      </c>
      <c r="D1293" t="s">
        <v>30</v>
      </c>
      <c r="E1293">
        <v>35.856671897254998</v>
      </c>
      <c r="F1293">
        <v>34.726842772812098</v>
      </c>
      <c r="G1293">
        <v>0.18962436720808701</v>
      </c>
      <c r="H1293">
        <v>0.19537181428844</v>
      </c>
      <c r="I1293">
        <v>0.20025738148688299</v>
      </c>
      <c r="J1293">
        <v>0.206719648841512</v>
      </c>
      <c r="K1293">
        <v>6.9940054767496193E-2</v>
      </c>
      <c r="L1293">
        <v>4.8216599321404603E-2</v>
      </c>
      <c r="M1293">
        <v>5.3379690979259105E-2</v>
      </c>
      <c r="N1293">
        <v>3.3013083760305095E-2</v>
      </c>
      <c r="O1293">
        <v>5.9357578157250283E-2</v>
      </c>
      <c r="P1293">
        <v>-6.4351496278842709E-3</v>
      </c>
      <c r="Q1293">
        <v>35.31161597938118</v>
      </c>
      <c r="R1293">
        <f>Table_nydc_frldevdb01_flc_fx_carry_view[[#This Row],[atmf]]/(Table_nydc_frldevdb01_flc_fx_carry_view[[#This Row],[atmf_cost_orig]]+1)</f>
        <v>32.967070725019191</v>
      </c>
      <c r="S1293">
        <f>Table_nydc_frldevdb01_flc_fx_carry_view[[#This Row],[num_rate]]-Table_nydc_frldevdb01_flc_fx_carry_view[[#This Row],[asset_rate]]</f>
        <v>-6.579272778513455E-2</v>
      </c>
      <c r="T12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0.91806652048903925</v>
      </c>
      <c r="U1293" s="95">
        <f>Table_nydc_frldevdb01_flc_fx_carry_view[[#This Row],[atmf_cost_final]]/Table_nydc_frldevdb01_flc_fx_carry_view[[#This Row],[atmf_cost_orig]]</f>
        <v>0.61845775340161602</v>
      </c>
    </row>
    <row r="1294" spans="1:21" x14ac:dyDescent="0.25">
      <c r="A1294" t="s">
        <v>109</v>
      </c>
      <c r="B1294" t="s">
        <v>105</v>
      </c>
      <c r="C1294" t="s">
        <v>8</v>
      </c>
      <c r="D1294" t="s">
        <v>30</v>
      </c>
      <c r="E1294">
        <v>35.856671897254998</v>
      </c>
      <c r="F1294">
        <v>34.149987291411001</v>
      </c>
      <c r="G1294">
        <v>0.18369214279418</v>
      </c>
      <c r="H1294">
        <v>0.19303535544440301</v>
      </c>
      <c r="I1294">
        <v>0.18979715875031999</v>
      </c>
      <c r="J1294">
        <v>0.19894645052850601</v>
      </c>
      <c r="K1294">
        <v>8.8826343406314304E-2</v>
      </c>
      <c r="L1294">
        <v>6.9554663415493101E-2</v>
      </c>
      <c r="M1294">
        <v>6.3601541387135002E-2</v>
      </c>
      <c r="N1294">
        <v>4.5859389521347299E-2</v>
      </c>
      <c r="O1294">
        <v>6.0502222796128442E-2</v>
      </c>
      <c r="P1294">
        <v>-6.446919930864034E-3</v>
      </c>
      <c r="Q1294">
        <v>35.033705578630162</v>
      </c>
      <c r="R1294">
        <f>Table_nydc_frldevdb01_flc_fx_carry_view[[#This Row],[atmf]]/(Table_nydc_frldevdb01_flc_fx_carry_view[[#This Row],[atmf_cost_orig]]+1)</f>
        <v>32.10787683409432</v>
      </c>
      <c r="S1294">
        <f>Table_nydc_frldevdb01_flc_fx_carry_view[[#This Row],[num_rate]]-Table_nydc_frldevdb01_flc_fx_carry_view[[#This Row],[asset_rate]]</f>
        <v>-6.6949142726992483E-2</v>
      </c>
      <c r="T12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0.93936411774924755</v>
      </c>
      <c r="U1294" s="95">
        <f>Table_nydc_frldevdb01_flc_fx_carry_view[[#This Row],[atmf_cost_final]]/Table_nydc_frldevdb01_flc_fx_carry_view[[#This Row],[atmf_cost_orig]]</f>
        <v>0.72104210874712393</v>
      </c>
    </row>
    <row r="1295" spans="1:21" x14ac:dyDescent="0.25">
      <c r="A1295" t="s">
        <v>109</v>
      </c>
      <c r="B1295" t="s">
        <v>105</v>
      </c>
      <c r="C1295" t="s">
        <v>6</v>
      </c>
      <c r="D1295" t="s">
        <v>30</v>
      </c>
      <c r="E1295">
        <v>35.856671897254998</v>
      </c>
      <c r="F1295">
        <v>33.547090527084997</v>
      </c>
      <c r="G1295">
        <v>0.17758219550176199</v>
      </c>
      <c r="H1295">
        <v>0.191186621318334</v>
      </c>
      <c r="I1295">
        <v>0.18369214279418</v>
      </c>
      <c r="J1295">
        <v>0.19722148130867001</v>
      </c>
      <c r="K1295">
        <v>0.10601374666154001</v>
      </c>
      <c r="L1295">
        <v>8.8826343406314304E-2</v>
      </c>
      <c r="M1295">
        <v>7.1651380077809787E-2</v>
      </c>
      <c r="N1295">
        <v>5.6314505705966703E-2</v>
      </c>
      <c r="O1295">
        <v>6.1957140157079538E-2</v>
      </c>
      <c r="P1295">
        <v>-6.5476291425685673E-3</v>
      </c>
      <c r="Q1295">
        <v>34.740869003210676</v>
      </c>
      <c r="R1295">
        <f>Table_nydc_frldevdb01_flc_fx_carry_view[[#This Row],[atmf]]/(Table_nydc_frldevdb01_flc_fx_carry_view[[#This Row],[atmf_cost_orig]]+1)</f>
        <v>31.304107987664075</v>
      </c>
      <c r="S1295">
        <f>Table_nydc_frldevdb01_flc_fx_carry_view[[#This Row],[num_rate]]-Table_nydc_frldevdb01_flc_fx_carry_view[[#This Row],[asset_rate]]</f>
        <v>-6.8504769299648105E-2</v>
      </c>
      <c r="T12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0.9461466404278801</v>
      </c>
      <c r="U1295" s="95">
        <f>Table_nydc_frldevdb01_flc_fx_carry_view[[#This Row],[atmf_cost_final]]/Table_nydc_frldevdb01_flc_fx_carry_view[[#This Row],[atmf_cost_orig]]</f>
        <v>0.78595144496605629</v>
      </c>
    </row>
    <row r="1296" spans="1:21" x14ac:dyDescent="0.25">
      <c r="A1296" t="s">
        <v>109</v>
      </c>
      <c r="B1296" t="s">
        <v>105</v>
      </c>
      <c r="C1296" t="s">
        <v>67</v>
      </c>
      <c r="D1296" t="s">
        <v>30</v>
      </c>
      <c r="E1296">
        <v>35.856671897254998</v>
      </c>
      <c r="F1296">
        <v>30.958443587432502</v>
      </c>
      <c r="G1296">
        <v>0.18281718222038401</v>
      </c>
      <c r="H1296">
        <v>0.20311557391270499</v>
      </c>
      <c r="I1296">
        <v>0.18216453015737999</v>
      </c>
      <c r="J1296">
        <v>0.20450867076287199</v>
      </c>
      <c r="K1296">
        <v>0.181658255575921</v>
      </c>
      <c r="L1296">
        <v>0.163589818183938</v>
      </c>
      <c r="M1296">
        <v>0.100095949815697</v>
      </c>
      <c r="N1296">
        <v>8.6208450350255997E-2</v>
      </c>
      <c r="O1296">
        <v>7.0822143842545954E-2</v>
      </c>
      <c r="P1296">
        <v>-7.2735787705864733E-3</v>
      </c>
      <c r="Q1296">
        <v>33.707723214755376</v>
      </c>
      <c r="R1296">
        <f>Table_nydc_frldevdb01_flc_fx_carry_view[[#This Row],[atmf]]/(Table_nydc_frldevdb01_flc_fx_carry_view[[#This Row],[atmf_cost_orig]]+1)</f>
        <v>28.141584915951267</v>
      </c>
      <c r="S1296">
        <f>Table_nydc_frldevdb01_flc_fx_carry_view[[#This Row],[num_rate]]-Table_nydc_frldevdb01_flc_fx_carry_view[[#This Row],[asset_rate]]</f>
        <v>-7.8095722613132426E-2</v>
      </c>
      <c r="T12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0.94873933629545648</v>
      </c>
      <c r="U1296" s="95">
        <f>Table_nydc_frldevdb01_flc_fx_carry_view[[#This Row],[atmf_cost_final]]/Table_nydc_frldevdb01_flc_fx_carry_view[[#This Row],[atmf_cost_orig]]</f>
        <v>0.86125812791614897</v>
      </c>
    </row>
    <row r="1297" spans="1:21" x14ac:dyDescent="0.25">
      <c r="A1297" t="s">
        <v>109</v>
      </c>
      <c r="B1297" t="s">
        <v>106</v>
      </c>
      <c r="C1297" t="s">
        <v>30</v>
      </c>
      <c r="D1297" t="s">
        <v>30</v>
      </c>
      <c r="E1297">
        <v>7.7954828246255197</v>
      </c>
      <c r="F1297">
        <v>7.8752938363497504</v>
      </c>
      <c r="G1297">
        <v>7.0166798493047203E-2</v>
      </c>
      <c r="H1297">
        <v>7.0940536044233504E-2</v>
      </c>
      <c r="I1297">
        <v>7.5180230324598196E-2</v>
      </c>
      <c r="J1297">
        <v>7.6775384042726103E-2</v>
      </c>
      <c r="K1297">
        <v>9.5163428534062611E-3</v>
      </c>
      <c r="L1297">
        <v>3.5108187934207598E-3</v>
      </c>
      <c r="M1297">
        <v>1.4239906449731299E-2</v>
      </c>
      <c r="N1297">
        <v>1.08192646437512E-2</v>
      </c>
      <c r="O1297">
        <v>-8.5148125189104026E-3</v>
      </c>
      <c r="P1297">
        <v>3.2682256427360147E-2</v>
      </c>
      <c r="Q1297">
        <v>7.8382692729538332</v>
      </c>
      <c r="R1297">
        <f>Table_nydc_frldevdb01_flc_fx_carry_view[[#This Row],[atmf]]/(Table_nydc_frldevdb01_flc_fx_carry_view[[#This Row],[atmf_cost_orig]]+1)</f>
        <v>7.7647248804443212</v>
      </c>
      <c r="S1297">
        <f>Table_nydc_frldevdb01_flc_fx_carry_view[[#This Row],[num_rate]]-Table_nydc_frldevdb01_flc_fx_carry_view[[#This Row],[asset_rate]]</f>
        <v>4.1197068946270551E-2</v>
      </c>
      <c r="T12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1.5472313860697158</v>
      </c>
      <c r="U1297" s="95">
        <f>Table_nydc_frldevdb01_flc_fx_carry_view[[#This Row],[atmf_cost_final]]/Table_nydc_frldevdb01_flc_fx_carry_view[[#This Row],[atmf_cost_orig]]</f>
        <v>0.75978481192587854</v>
      </c>
    </row>
    <row r="1298" spans="1:21" x14ac:dyDescent="0.25">
      <c r="A1298" t="s">
        <v>109</v>
      </c>
      <c r="B1298" t="s">
        <v>106</v>
      </c>
      <c r="C1298" t="s">
        <v>14</v>
      </c>
      <c r="D1298" t="s">
        <v>30</v>
      </c>
      <c r="E1298">
        <v>7.7954828246255197</v>
      </c>
      <c r="F1298">
        <v>7.9620670205300099</v>
      </c>
      <c r="G1298">
        <v>7.2210919064807894E-2</v>
      </c>
      <c r="H1298">
        <v>7.3471096467849703E-2</v>
      </c>
      <c r="I1298">
        <v>7.0152686578249301E-2</v>
      </c>
      <c r="J1298">
        <v>7.2180411514889103E-2</v>
      </c>
      <c r="K1298">
        <v>1.1623093218690001E-2</v>
      </c>
      <c r="L1298">
        <v>9.5586286329791496E-3</v>
      </c>
      <c r="M1298">
        <v>2.1010129137640898E-2</v>
      </c>
      <c r="N1298">
        <v>2.0911226968035001E-2</v>
      </c>
      <c r="O1298">
        <v>-8.2247900844824116E-3</v>
      </c>
      <c r="P1298">
        <v>3.437820637900852E-2</v>
      </c>
      <c r="Q1298">
        <v>7.8880218758519174</v>
      </c>
      <c r="R1298">
        <f>Table_nydc_frldevdb01_flc_fx_carry_view[[#This Row],[atmf]]/(Table_nydc_frldevdb01_flc_fx_carry_view[[#This Row],[atmf_cost_orig]]+1)</f>
        <v>7.7982252999339776</v>
      </c>
      <c r="S1298">
        <f>Table_nydc_frldevdb01_flc_fx_carry_view[[#This Row],[num_rate]]-Table_nydc_frldevdb01_flc_fx_carry_view[[#This Row],[asset_rate]]</f>
        <v>4.260299646349093E-2</v>
      </c>
      <c r="T12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1.2093911681041727</v>
      </c>
      <c r="U1298" s="95">
        <f>Table_nydc_frldevdb01_flc_fx_carry_view[[#This Row],[atmf_cost_final]]/Table_nydc_frldevdb01_flc_fx_carry_view[[#This Row],[atmf_cost_orig]]</f>
        <v>0.99529264342175283</v>
      </c>
    </row>
    <row r="1299" spans="1:21" x14ac:dyDescent="0.25">
      <c r="A1299" t="s">
        <v>109</v>
      </c>
      <c r="B1299" t="s">
        <v>106</v>
      </c>
      <c r="C1299" t="s">
        <v>8</v>
      </c>
      <c r="D1299" t="s">
        <v>30</v>
      </c>
      <c r="E1299">
        <v>7.7954828246255197</v>
      </c>
      <c r="F1299">
        <v>8.0493586091215104</v>
      </c>
      <c r="G1299">
        <v>7.3825928603080404E-2</v>
      </c>
      <c r="H1299">
        <v>7.5456936305339201E-2</v>
      </c>
      <c r="I1299">
        <v>7.2091605208312107E-2</v>
      </c>
      <c r="J1299">
        <v>7.4402271291002797E-2</v>
      </c>
      <c r="K1299">
        <v>1.2463928806523999E-2</v>
      </c>
      <c r="L1299">
        <v>1.13793088293195E-2</v>
      </c>
      <c r="M1299">
        <v>2.6190888932746702E-2</v>
      </c>
      <c r="N1299">
        <v>2.7135039772401399E-2</v>
      </c>
      <c r="O1299">
        <v>-8.1191120401579771E-3</v>
      </c>
      <c r="P1299">
        <v>3.5390217469513513E-2</v>
      </c>
      <c r="Q1299">
        <v>7.9403615822935762</v>
      </c>
      <c r="R1299">
        <f>Table_nydc_frldevdb01_flc_fx_carry_view[[#This Row],[atmf]]/(Table_nydc_frldevdb01_flc_fx_carry_view[[#This Row],[atmf_cost_orig]]+1)</f>
        <v>7.8439193876423507</v>
      </c>
      <c r="S1299">
        <f>Table_nydc_frldevdb01_flc_fx_carry_view[[#This Row],[num_rate]]-Table_nydc_frldevdb01_flc_fx_carry_view[[#This Row],[asset_rate]]</f>
        <v>4.3509329509671492E-2</v>
      </c>
      <c r="T12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1.1477946171770124</v>
      </c>
      <c r="U1299" s="95">
        <f>Table_nydc_frldevdb01_flc_fx_carry_view[[#This Row],[atmf_cost_final]]/Table_nydc_frldevdb01_flc_fx_carry_view[[#This Row],[atmf_cost_orig]]</f>
        <v>1.0360488275934086</v>
      </c>
    </row>
    <row r="1300" spans="1:21" x14ac:dyDescent="0.25">
      <c r="A1300" t="s">
        <v>109</v>
      </c>
      <c r="B1300" t="s">
        <v>106</v>
      </c>
      <c r="C1300" t="s">
        <v>6</v>
      </c>
      <c r="D1300" t="s">
        <v>30</v>
      </c>
      <c r="E1300">
        <v>7.7954828246255197</v>
      </c>
      <c r="F1300">
        <v>8.1433021699954704</v>
      </c>
      <c r="G1300">
        <v>7.5623769320128098E-2</v>
      </c>
      <c r="H1300">
        <v>7.7626952245376593E-2</v>
      </c>
      <c r="I1300">
        <v>7.3825928603080404E-2</v>
      </c>
      <c r="J1300">
        <v>7.6540850962475204E-2</v>
      </c>
      <c r="K1300">
        <v>1.31887712380057E-2</v>
      </c>
      <c r="L1300">
        <v>1.2463928806523999E-2</v>
      </c>
      <c r="M1300">
        <v>3.1387241222244899E-2</v>
      </c>
      <c r="N1300">
        <v>3.3002971868704004E-2</v>
      </c>
      <c r="O1300">
        <v>-8.066083437607589E-3</v>
      </c>
      <c r="P1300">
        <v>3.6132883407902799E-2</v>
      </c>
      <c r="Q1300">
        <v>7.9977552609379989</v>
      </c>
      <c r="R1300">
        <f>Table_nydc_frldevdb01_flc_fx_carry_view[[#This Row],[atmf]]/(Table_nydc_frldevdb01_flc_fx_carry_view[[#This Row],[atmf_cost_orig]]+1)</f>
        <v>7.895484687541078</v>
      </c>
      <c r="S1300">
        <f>Table_nydc_frldevdb01_flc_fx_carry_view[[#This Row],[num_rate]]-Table_nydc_frldevdb01_flc_fx_carry_view[[#This Row],[asset_rate]]</f>
        <v>4.419896684551039E-2</v>
      </c>
      <c r="T13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1.128613728514972</v>
      </c>
      <c r="U1300" s="95">
        <f>Table_nydc_frldevdb01_flc_fx_carry_view[[#This Row],[atmf_cost_final]]/Table_nydc_frldevdb01_flc_fx_carry_view[[#This Row],[atmf_cost_orig]]</f>
        <v>1.051477306814528</v>
      </c>
    </row>
    <row r="1301" spans="1:21" x14ac:dyDescent="0.25">
      <c r="A1301" t="s">
        <v>109</v>
      </c>
      <c r="B1301" t="s">
        <v>106</v>
      </c>
      <c r="C1301" t="s">
        <v>67</v>
      </c>
      <c r="D1301" t="s">
        <v>30</v>
      </c>
      <c r="E1301">
        <v>7.7954828246255197</v>
      </c>
      <c r="F1301">
        <v>8.5116992900908599</v>
      </c>
      <c r="G1301">
        <v>8.5193453342417805E-2</v>
      </c>
      <c r="H1301">
        <v>8.6726433063676306E-2</v>
      </c>
      <c r="I1301">
        <v>8.3487460414857995E-2</v>
      </c>
      <c r="J1301">
        <v>8.5981309307668105E-2</v>
      </c>
      <c r="K1301">
        <v>1.59408590221462E-2</v>
      </c>
      <c r="L1301">
        <v>1.55095269665626E-2</v>
      </c>
      <c r="M1301">
        <v>4.9725871325413604E-2</v>
      </c>
      <c r="N1301">
        <v>5.2144225334179201E-2</v>
      </c>
      <c r="O1301">
        <v>-7.5967975545967884E-3</v>
      </c>
      <c r="P1301">
        <v>3.7740270957270422E-2</v>
      </c>
      <c r="Q1301">
        <v>8.2335293980774971</v>
      </c>
      <c r="R1301">
        <f>Table_nydc_frldevdb01_flc_fx_carry_view[[#This Row],[atmf]]/(Table_nydc_frldevdb01_flc_fx_carry_view[[#This Row],[atmf_cost_orig]]+1)</f>
        <v>8.1084972016015442</v>
      </c>
      <c r="S1301">
        <f>Table_nydc_frldevdb01_flc_fx_carry_view[[#This Row],[num_rate]]-Table_nydc_frldevdb01_flc_fx_carry_view[[#This Row],[asset_rate]]</f>
        <v>4.533706851186721E-2</v>
      </c>
      <c r="T13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1.0843476402722398</v>
      </c>
      <c r="U1301" s="95">
        <f>Table_nydc_frldevdb01_flc_fx_carry_view[[#This Row],[atmf_cost_final]]/Table_nydc_frldevdb01_flc_fx_carry_view[[#This Row],[atmf_cost_orig]]</f>
        <v>1.0486337181090206</v>
      </c>
    </row>
    <row r="1302" spans="1:21" x14ac:dyDescent="0.25">
      <c r="A1302" t="s">
        <v>109</v>
      </c>
      <c r="B1302" t="s">
        <v>5</v>
      </c>
      <c r="C1302" t="s">
        <v>14</v>
      </c>
      <c r="D1302" t="s">
        <v>14</v>
      </c>
      <c r="E1302">
        <v>3.5757294606385499</v>
      </c>
      <c r="F1302">
        <v>3.75927582397571</v>
      </c>
      <c r="G1302">
        <v>0.106967920537547</v>
      </c>
      <c r="H1302">
        <v>0.11671665451907499</v>
      </c>
      <c r="I1302">
        <v>0.102608446749942</v>
      </c>
      <c r="J1302">
        <v>0.13297653935182499</v>
      </c>
      <c r="K1302">
        <v>1.11295340637844E-2</v>
      </c>
      <c r="L1302">
        <v>2.1423491272064797E-3</v>
      </c>
      <c r="M1302">
        <v>3.2658421040913703E-2</v>
      </c>
      <c r="N1302">
        <v>5.1324550351404596E-2</v>
      </c>
      <c r="O1302">
        <v>1.2958078772337994E-2</v>
      </c>
      <c r="P1302">
        <v>0.11848071467381095</v>
      </c>
      <c r="Q1302">
        <v>3.6800484762599526</v>
      </c>
      <c r="R1302">
        <f>Table_nydc_frldevdb01_flc_fx_carry_view[[#This Row],[atmf]]/(Table_nydc_frldevdb01_flc_fx_carry_view[[#This Row],[atmf_cost_orig]]+1)</f>
        <v>3.6403865473603378</v>
      </c>
      <c r="S1302">
        <f>Table_nydc_frldevdb01_flc_fx_carry_view[[#This Row],[num_rate]]-Table_nydc_frldevdb01_flc_fx_carry_view[[#This Row],[asset_rate]]</f>
        <v>0.10552263590147296</v>
      </c>
      <c r="T13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2.2844748674859803</v>
      </c>
      <c r="U1302" s="95">
        <f>Table_nydc_frldevdb01_flc_fx_carry_view[[#This Row],[atmf_cost_final]]/Table_nydc_frldevdb01_flc_fx_carry_view[[#This Row],[atmf_cost_orig]]</f>
        <v>1.5715563923652771</v>
      </c>
    </row>
    <row r="1303" spans="1:21" x14ac:dyDescent="0.25">
      <c r="A1303" t="s">
        <v>109</v>
      </c>
      <c r="B1303" t="s">
        <v>5</v>
      </c>
      <c r="C1303" t="s">
        <v>8</v>
      </c>
      <c r="D1303" t="s">
        <v>14</v>
      </c>
      <c r="E1303">
        <v>3.5757294606385499</v>
      </c>
      <c r="F1303">
        <v>3.85064315855197</v>
      </c>
      <c r="G1303">
        <v>0.111710997888246</v>
      </c>
      <c r="H1303">
        <v>0.122848889832187</v>
      </c>
      <c r="I1303">
        <v>9.9993772703943606E-2</v>
      </c>
      <c r="J1303">
        <v>0.128779492123994</v>
      </c>
      <c r="K1303">
        <v>1.1735695950264101E-2</v>
      </c>
      <c r="L1303">
        <v>9.5536653563601786E-3</v>
      </c>
      <c r="M1303">
        <v>4.1937916167606303E-2</v>
      </c>
      <c r="N1303">
        <v>5.8140887809488902E-2</v>
      </c>
      <c r="O1303">
        <v>1.3574708938113635E-2</v>
      </c>
      <c r="P1303">
        <v>0.11872722139294825</v>
      </c>
      <c r="Q1303">
        <v>3.7377546689227659</v>
      </c>
      <c r="R1303">
        <f>Table_nydc_frldevdb01_flc_fx_carry_view[[#This Row],[atmf]]/(Table_nydc_frldevdb01_flc_fx_carry_view[[#This Row],[atmf_cost_orig]]+1)</f>
        <v>3.6956550853962349</v>
      </c>
      <c r="S1303">
        <f>Table_nydc_frldevdb01_flc_fx_carry_view[[#This Row],[num_rate]]-Table_nydc_frldevdb01_flc_fx_carry_view[[#This Row],[asset_rate]]</f>
        <v>0.10515251245483462</v>
      </c>
      <c r="T13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1.6087301563753846</v>
      </c>
      <c r="U1303" s="95">
        <f>Table_nydc_frldevdb01_flc_fx_carry_view[[#This Row],[atmf_cost_final]]/Table_nydc_frldevdb01_flc_fx_carry_view[[#This Row],[atmf_cost_orig]]</f>
        <v>1.3863561455253732</v>
      </c>
    </row>
    <row r="1304" spans="1:21" x14ac:dyDescent="0.25">
      <c r="A1304" t="s">
        <v>109</v>
      </c>
      <c r="B1304" t="s">
        <v>5</v>
      </c>
      <c r="C1304" t="s">
        <v>6</v>
      </c>
      <c r="D1304" t="s">
        <v>14</v>
      </c>
      <c r="E1304">
        <v>3.5757294606385499</v>
      </c>
      <c r="F1304">
        <v>3.94660648971881</v>
      </c>
      <c r="G1304">
        <v>0.116861213186673</v>
      </c>
      <c r="H1304">
        <v>0.128978600571728</v>
      </c>
      <c r="I1304">
        <v>0.10696472177498</v>
      </c>
      <c r="J1304">
        <v>0.13217571116024199</v>
      </c>
      <c r="K1304">
        <v>1.21690034326567E-2</v>
      </c>
      <c r="L1304">
        <v>1.09919735135509E-2</v>
      </c>
      <c r="M1304">
        <v>5.0699119112360996E-2</v>
      </c>
      <c r="N1304">
        <v>6.7172912809258009E-2</v>
      </c>
      <c r="O1304">
        <v>1.4075331769918042E-2</v>
      </c>
      <c r="P1304">
        <v>0.11968647841465208</v>
      </c>
      <c r="Q1304">
        <v>3.8001849249559876</v>
      </c>
      <c r="R1304">
        <f>Table_nydc_frldevdb01_flc_fx_carry_view[[#This Row],[atmf]]/(Table_nydc_frldevdb01_flc_fx_carry_view[[#This Row],[atmf_cost_orig]]+1)</f>
        <v>3.7561718839670628</v>
      </c>
      <c r="S1304">
        <f>Table_nydc_frldevdb01_flc_fx_carry_view[[#This Row],[num_rate]]-Table_nydc_frldevdb01_flc_fx_carry_view[[#This Row],[asset_rate]]</f>
        <v>0.10561114664473403</v>
      </c>
      <c r="T13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1.4581046099817543</v>
      </c>
      <c r="U1304" s="95">
        <f>Table_nydc_frldevdb01_flc_fx_carry_view[[#This Row],[atmf_cost_final]]/Table_nydc_frldevdb01_flc_fx_carry_view[[#This Row],[atmf_cost_orig]]</f>
        <v>1.3249325429182954</v>
      </c>
    </row>
    <row r="1305" spans="1:21" x14ac:dyDescent="0.25">
      <c r="A1305" t="s">
        <v>109</v>
      </c>
      <c r="B1305" t="s">
        <v>5</v>
      </c>
      <c r="C1305" t="s">
        <v>67</v>
      </c>
      <c r="D1305" t="s">
        <v>14</v>
      </c>
      <c r="E1305">
        <v>3.5757294606385499</v>
      </c>
      <c r="F1305">
        <v>4.33698015480382</v>
      </c>
      <c r="G1305">
        <v>0.128107943298753</v>
      </c>
      <c r="H1305">
        <v>0.14262801822023999</v>
      </c>
      <c r="I1305">
        <v>0.12464835888888701</v>
      </c>
      <c r="J1305">
        <v>0.14615222148666801</v>
      </c>
      <c r="K1305">
        <v>1.17358186043191E-2</v>
      </c>
      <c r="L1305">
        <v>1.2590150343511899E-2</v>
      </c>
      <c r="M1305">
        <v>7.8006206799730901E-2</v>
      </c>
      <c r="N1305">
        <v>9.7461041542504692E-2</v>
      </c>
      <c r="O1305">
        <v>1.5543771166543929E-2</v>
      </c>
      <c r="P1305">
        <v>0.1255482276930654</v>
      </c>
      <c r="Q1305">
        <v>4.0674299903834488</v>
      </c>
      <c r="R1305">
        <f>Table_nydc_frldevdb01_flc_fx_carry_view[[#This Row],[atmf]]/(Table_nydc_frldevdb01_flc_fx_carry_view[[#This Row],[atmf_cost_orig]]+1)</f>
        <v>4.0231495212620167</v>
      </c>
      <c r="S1305">
        <f>Table_nydc_frldevdb01_flc_fx_carry_view[[#This Row],[num_rate]]-Table_nydc_frldevdb01_flc_fx_carry_view[[#This Row],[asset_rate]]</f>
        <v>0.11000445652652147</v>
      </c>
      <c r="T13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1.2806759324954249</v>
      </c>
      <c r="U1305" s="95">
        <f>Table_nydc_frldevdb01_flc_fx_carry_view[[#This Row],[atmf_cost_final]]/Table_nydc_frldevdb01_flc_fx_carry_view[[#This Row],[atmf_cost_orig]]</f>
        <v>1.2494011123079107</v>
      </c>
    </row>
    <row r="1306" spans="1:21" x14ac:dyDescent="0.25">
      <c r="A1306" t="s">
        <v>109</v>
      </c>
      <c r="B1306" t="s">
        <v>4</v>
      </c>
      <c r="C1306" t="s">
        <v>14</v>
      </c>
      <c r="D1306" t="s">
        <v>14</v>
      </c>
      <c r="E1306">
        <v>4.1955549951609896</v>
      </c>
      <c r="F1306">
        <v>4.4599216785176399</v>
      </c>
      <c r="G1306">
        <v>0.107507604069414</v>
      </c>
      <c r="H1306">
        <v>0.115474266649816</v>
      </c>
      <c r="I1306">
        <v>0</v>
      </c>
      <c r="J1306">
        <v>0</v>
      </c>
      <c r="K1306">
        <v>8.8076544314643606E-3</v>
      </c>
      <c r="L1306">
        <v>0</v>
      </c>
      <c r="M1306">
        <v>3.2657903823244301E-2</v>
      </c>
      <c r="N1306">
        <v>6.3017097438191505E-2</v>
      </c>
      <c r="O1306">
        <v>-8.2519806729107002E-3</v>
      </c>
      <c r="P1306">
        <v>0.11848071467381095</v>
      </c>
      <c r="Q1306">
        <v>4.3560292935095379</v>
      </c>
      <c r="R1306">
        <f>Table_nydc_frldevdb01_flc_fx_carry_view[[#This Row],[atmf]]/(Table_nydc_frldevdb01_flc_fx_carry_view[[#This Row],[atmf_cost_orig]]+1)</f>
        <v>4.3188762338481315</v>
      </c>
      <c r="S1306">
        <f>Table_nydc_frldevdb01_flc_fx_carry_view[[#This Row],[num_rate]]-Table_nydc_frldevdb01_flc_fx_carry_view[[#This Row],[asset_rate]]</f>
        <v>0.12673269534672166</v>
      </c>
      <c r="T13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2.6421986790591188</v>
      </c>
      <c r="U1306" s="95">
        <f>Table_nydc_frldevdb01_flc_fx_carry_view[[#This Row],[atmf_cost_final]]/Table_nydc_frldevdb01_flc_fx_carry_view[[#This Row],[atmf_cost_orig]]</f>
        <v>1.9296124386691045</v>
      </c>
    </row>
    <row r="1307" spans="1:21" x14ac:dyDescent="0.25">
      <c r="A1307" t="s">
        <v>109</v>
      </c>
      <c r="B1307" t="s">
        <v>4</v>
      </c>
      <c r="C1307" t="s">
        <v>8</v>
      </c>
      <c r="D1307" t="s">
        <v>14</v>
      </c>
      <c r="E1307">
        <v>4.1955549951609896</v>
      </c>
      <c r="F1307">
        <v>4.5941450966586199</v>
      </c>
      <c r="G1307">
        <v>0.114510807195634</v>
      </c>
      <c r="H1307">
        <v>0.122403225072478</v>
      </c>
      <c r="I1307">
        <v>9.7154951252328398E-2</v>
      </c>
      <c r="J1307">
        <v>0.128844595954862</v>
      </c>
      <c r="K1307">
        <v>9.27210957243765E-3</v>
      </c>
      <c r="L1307">
        <v>7.5037640941421893E-3</v>
      </c>
      <c r="M1307">
        <v>4.2473519000697103E-2</v>
      </c>
      <c r="N1307">
        <v>6.7805600255632203E-2</v>
      </c>
      <c r="O1307">
        <v>-8.1191120401579771E-3</v>
      </c>
      <c r="P1307">
        <v>0.11872722139294825</v>
      </c>
      <c r="Q1307">
        <v>4.446514546666049</v>
      </c>
      <c r="R1307">
        <f>Table_nydc_frldevdb01_flc_fx_carry_view[[#This Row],[atmf]]/(Table_nydc_frldevdb01_flc_fx_carry_view[[#This Row],[atmf_cost_orig]]+1)</f>
        <v>4.4069657530126172</v>
      </c>
      <c r="S1307">
        <f>Table_nydc_frldevdb01_flc_fx_carry_view[[#This Row],[num_rate]]-Table_nydc_frldevdb01_flc_fx_carry_view[[#This Row],[asset_rate]]</f>
        <v>0.12684633343310622</v>
      </c>
      <c r="T13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1.8162432619551374</v>
      </c>
      <c r="U1307" s="95">
        <f>Table_nydc_frldevdb01_flc_fx_carry_view[[#This Row],[atmf_cost_final]]/Table_nydc_frldevdb01_flc_fx_carry_view[[#This Row],[atmf_cost_orig]]</f>
        <v>1.596420589839032</v>
      </c>
    </row>
    <row r="1308" spans="1:21" x14ac:dyDescent="0.25">
      <c r="A1308" t="s">
        <v>109</v>
      </c>
      <c r="B1308" t="s">
        <v>4</v>
      </c>
      <c r="C1308" t="s">
        <v>6</v>
      </c>
      <c r="D1308" t="s">
        <v>14</v>
      </c>
      <c r="E1308">
        <v>4.1955549951609896</v>
      </c>
      <c r="F1308">
        <v>4.7339661063787304</v>
      </c>
      <c r="G1308">
        <v>0.12172802566579199</v>
      </c>
      <c r="H1308">
        <v>0.129062448035176</v>
      </c>
      <c r="I1308">
        <v>0.10762010585474199</v>
      </c>
      <c r="J1308">
        <v>0.13313664313131601</v>
      </c>
      <c r="K1308">
        <v>9.7262506840318994E-3</v>
      </c>
      <c r="L1308">
        <v>8.8207500109944194E-3</v>
      </c>
      <c r="M1308">
        <v>5.1804761166727303E-2</v>
      </c>
      <c r="N1308">
        <v>7.7033941297458608E-2</v>
      </c>
      <c r="O1308">
        <v>-8.0678067780504126E-3</v>
      </c>
      <c r="P1308">
        <v>0.11968647841465208</v>
      </c>
      <c r="Q1308">
        <v>4.5428113705040669</v>
      </c>
      <c r="R1308">
        <f>Table_nydc_frldevdb01_flc_fx_carry_view[[#This Row],[atmf]]/(Table_nydc_frldevdb01_flc_fx_carry_view[[#This Row],[atmf_cost_orig]]+1)</f>
        <v>4.5008030778711445</v>
      </c>
      <c r="S1308">
        <f>Table_nydc_frldevdb01_flc_fx_carry_view[[#This Row],[num_rate]]-Table_nydc_frldevdb01_flc_fx_carry_view[[#This Row],[asset_rate]]</f>
        <v>0.12775428519270249</v>
      </c>
      <c r="T13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1.6210932968864609</v>
      </c>
      <c r="U1308" s="95">
        <f>Table_nydc_frldevdb01_flc_fx_carry_view[[#This Row],[atmf_cost_final]]/Table_nydc_frldevdb01_flc_fx_carry_view[[#This Row],[atmf_cost_orig]]</f>
        <v>1.4870050466893239</v>
      </c>
    </row>
    <row r="1309" spans="1:21" x14ac:dyDescent="0.25">
      <c r="A1309" t="s">
        <v>109</v>
      </c>
      <c r="B1309" t="s">
        <v>4</v>
      </c>
      <c r="C1309" t="s">
        <v>67</v>
      </c>
      <c r="D1309" t="s">
        <v>14</v>
      </c>
      <c r="E1309">
        <v>4.1955549951609896</v>
      </c>
      <c r="F1309">
        <v>5.3278031714513796</v>
      </c>
      <c r="G1309">
        <v>0.13291809121564399</v>
      </c>
      <c r="H1309">
        <v>0.14213192618850101</v>
      </c>
      <c r="I1309">
        <v>0.129722130529626</v>
      </c>
      <c r="J1309">
        <v>0.14657928189820599</v>
      </c>
      <c r="K1309">
        <v>8.2166748641970093E-3</v>
      </c>
      <c r="L1309">
        <v>9.4942457452370597E-3</v>
      </c>
      <c r="M1309">
        <v>8.1407200999074003E-2</v>
      </c>
      <c r="N1309">
        <v>0.109406043863935</v>
      </c>
      <c r="O1309">
        <v>-7.5967975545967884E-3</v>
      </c>
      <c r="P1309">
        <v>0.12558464896538354</v>
      </c>
      <c r="Q1309">
        <v>4.9644522959400303</v>
      </c>
      <c r="R1309">
        <f>Table_nydc_frldevdb01_flc_fx_carry_view[[#This Row],[atmf]]/(Table_nydc_frldevdb01_flc_fx_carry_view[[#This Row],[atmf_cost_orig]]+1)</f>
        <v>4.9267317311455017</v>
      </c>
      <c r="S1309">
        <f>Table_nydc_frldevdb01_flc_fx_carry_view[[#This Row],[num_rate]]-Table_nydc_frldevdb01_flc_fx_carry_view[[#This Row],[asset_rate]]</f>
        <v>0.13318144651998035</v>
      </c>
      <c r="T13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1.365091951034461</v>
      </c>
      <c r="U1309" s="95">
        <f>Table_nydc_frldevdb01_flc_fx_carry_view[[#This Row],[atmf_cost_final]]/Table_nydc_frldevdb01_flc_fx_carry_view[[#This Row],[atmf_cost_orig]]</f>
        <v>1.343935702508424</v>
      </c>
    </row>
    <row r="1310" spans="1:21" x14ac:dyDescent="0.25">
      <c r="A1310" t="s">
        <v>109</v>
      </c>
      <c r="B1310" t="s">
        <v>17</v>
      </c>
      <c r="C1310" t="s">
        <v>14</v>
      </c>
      <c r="D1310" t="s">
        <v>14</v>
      </c>
      <c r="E1310">
        <v>1.173</v>
      </c>
      <c r="F1310">
        <v>1.1854306671129</v>
      </c>
      <c r="G1310">
        <v>7.2106799463955804E-2</v>
      </c>
      <c r="H1310">
        <v>7.2424371321925696E-2</v>
      </c>
      <c r="I1310">
        <v>0</v>
      </c>
      <c r="J1310">
        <v>0</v>
      </c>
      <c r="K1310">
        <v>1.5457436701546E-2</v>
      </c>
      <c r="L1310">
        <v>0</v>
      </c>
      <c r="M1310">
        <v>2.0486171445426801E-2</v>
      </c>
      <c r="N1310">
        <v>1.0598331894515901E-2</v>
      </c>
      <c r="O1310">
        <v>-8.2519806729107002E-3</v>
      </c>
      <c r="P1310">
        <v>1.2958078772337994E-2</v>
      </c>
      <c r="Q1310">
        <v>1.1794992781126723</v>
      </c>
      <c r="R1310">
        <f>Table_nydc_frldevdb01_flc_fx_carry_view[[#This Row],[atmf]]/(Table_nydc_frldevdb01_flc_fx_carry_view[[#This Row],[atmf_cost_orig]]+1)</f>
        <v>1.1616332492128181</v>
      </c>
      <c r="S1310">
        <f>Table_nydc_frldevdb01_flc_fx_carry_view[[#This Row],[num_rate]]-Table_nydc_frldevdb01_flc_fx_carry_view[[#This Row],[asset_rate]]</f>
        <v>2.1210059445248695E-2</v>
      </c>
      <c r="T13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2.107554371884985</v>
      </c>
      <c r="U1310" s="95">
        <f>Table_nydc_frldevdb01_flc_fx_carry_view[[#This Row],[atmf_cost_final]]/Table_nydc_frldevdb01_flc_fx_carry_view[[#This Row],[atmf_cost_orig]]</f>
        <v>0.51734077901031161</v>
      </c>
    </row>
    <row r="1311" spans="1:21" x14ac:dyDescent="0.25">
      <c r="A1311" t="s">
        <v>109</v>
      </c>
      <c r="B1311" t="s">
        <v>17</v>
      </c>
      <c r="C1311" t="s">
        <v>8</v>
      </c>
      <c r="D1311" t="s">
        <v>14</v>
      </c>
      <c r="E1311">
        <v>1.173</v>
      </c>
      <c r="F1311">
        <v>1.1921448056405199</v>
      </c>
      <c r="G1311">
        <v>7.44408628658077E-2</v>
      </c>
      <c r="H1311">
        <v>7.4563761295488001E-2</v>
      </c>
      <c r="I1311">
        <v>6.9980040380413694E-2</v>
      </c>
      <c r="J1311">
        <v>7.1480564730773299E-2</v>
      </c>
      <c r="K1311">
        <v>1.8357407119987602E-2</v>
      </c>
      <c r="L1311">
        <v>1.1518580770872401E-2</v>
      </c>
      <c r="M1311">
        <v>2.58809784759261E-2</v>
      </c>
      <c r="N1311">
        <v>2.0602882496050502E-2</v>
      </c>
      <c r="O1311">
        <v>-8.1191120401579771E-3</v>
      </c>
      <c r="P1311">
        <v>1.3574708938113635E-2</v>
      </c>
      <c r="Q1311">
        <v>1.1832425955415771</v>
      </c>
      <c r="R1311">
        <f>Table_nydc_frldevdb01_flc_fx_carry_view[[#This Row],[atmf]]/(Table_nydc_frldevdb01_flc_fx_carry_view[[#This Row],[atmf_cost_orig]]+1)</f>
        <v>1.1620693147187497</v>
      </c>
      <c r="S1311">
        <f>Table_nydc_frldevdb01_flc_fx_carry_view[[#This Row],[num_rate]]-Table_nydc_frldevdb01_flc_fx_carry_view[[#This Row],[asset_rate]]</f>
        <v>2.1693820978271612E-2</v>
      </c>
      <c r="T13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1.2074454132753976</v>
      </c>
      <c r="U1311" s="95">
        <f>Table_nydc_frldevdb01_flc_fx_carry_view[[#This Row],[atmf_cost_final]]/Table_nydc_frldevdb01_flc_fx_carry_view[[#This Row],[atmf_cost_orig]]</f>
        <v>0.79606273446016873</v>
      </c>
    </row>
    <row r="1312" spans="1:21" x14ac:dyDescent="0.25">
      <c r="A1312" t="s">
        <v>109</v>
      </c>
      <c r="B1312" t="s">
        <v>17</v>
      </c>
      <c r="C1312" t="s">
        <v>6</v>
      </c>
      <c r="D1312" t="s">
        <v>14</v>
      </c>
      <c r="E1312">
        <v>1.173</v>
      </c>
      <c r="F1312">
        <v>1.1991900435865499</v>
      </c>
      <c r="G1312">
        <v>7.6896158268723896E-2</v>
      </c>
      <c r="H1312">
        <v>7.6721110092473094E-2</v>
      </c>
      <c r="I1312">
        <v>7.2129284972017704E-2</v>
      </c>
      <c r="J1312">
        <v>7.3161927556727402E-2</v>
      </c>
      <c r="K1312">
        <v>2.07859399988298E-2</v>
      </c>
      <c r="L1312">
        <v>1.5493544221546E-2</v>
      </c>
      <c r="M1312">
        <v>3.0809096050175202E-2</v>
      </c>
      <c r="N1312">
        <v>2.7180536139523901E-2</v>
      </c>
      <c r="O1312">
        <v>-8.0678067780504126E-3</v>
      </c>
      <c r="P1312">
        <v>1.4075331769918042E-2</v>
      </c>
      <c r="Q1312">
        <v>1.1872896541053046</v>
      </c>
      <c r="R1312">
        <f>Table_nydc_frldevdb01_flc_fx_carry_view[[#This Row],[atmf]]/(Table_nydc_frldevdb01_flc_fx_carry_view[[#This Row],[atmf_cost_orig]]+1)</f>
        <v>1.1633483330536876</v>
      </c>
      <c r="S1312">
        <f>Table_nydc_frldevdb01_flc_fx_carry_view[[#This Row],[num_rate]]-Table_nydc_frldevdb01_flc_fx_carry_view[[#This Row],[asset_rate]]</f>
        <v>2.2143138547968455E-2</v>
      </c>
      <c r="T13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1.1659991980678743</v>
      </c>
      <c r="U1312" s="95">
        <f>Table_nydc_frldevdb01_flc_fx_carry_view[[#This Row],[atmf_cost_final]]/Table_nydc_frldevdb01_flc_fx_carry_view[[#This Row],[atmf_cost_orig]]</f>
        <v>0.88222439552455922</v>
      </c>
    </row>
    <row r="1313" spans="1:21" x14ac:dyDescent="0.25">
      <c r="A1313" t="s">
        <v>109</v>
      </c>
      <c r="B1313" t="s">
        <v>17</v>
      </c>
      <c r="C1313" t="s">
        <v>67</v>
      </c>
      <c r="D1313" t="s">
        <v>14</v>
      </c>
      <c r="E1313">
        <v>1.173</v>
      </c>
      <c r="F1313">
        <v>1.22814383129599</v>
      </c>
      <c r="G1313">
        <v>8.2403482603705197E-2</v>
      </c>
      <c r="H1313">
        <v>8.1274501868851698E-2</v>
      </c>
      <c r="I1313">
        <v>8.02999921022228E-2</v>
      </c>
      <c r="J1313">
        <v>7.9720181864229994E-2</v>
      </c>
      <c r="K1313">
        <v>2.69198607215843E-2</v>
      </c>
      <c r="L1313">
        <v>2.4545357281253601E-2</v>
      </c>
      <c r="M1313">
        <v>4.6603491731241703E-2</v>
      </c>
      <c r="N1313">
        <v>4.6168561479922904E-2</v>
      </c>
      <c r="O1313">
        <v>-7.5967975545967884E-3</v>
      </c>
      <c r="P1313">
        <v>1.5549898989541766E-2</v>
      </c>
      <c r="Q1313">
        <v>1.2044361544569684</v>
      </c>
      <c r="R1313">
        <f>Table_nydc_frldevdb01_flc_fx_carry_view[[#This Row],[atmf]]/(Table_nydc_frldevdb01_flc_fx_carry_view[[#This Row],[atmf_cost_orig]]+1)</f>
        <v>1.1734566538321527</v>
      </c>
      <c r="S1313">
        <f>Table_nydc_frldevdb01_flc_fx_carry_view[[#This Row],[num_rate]]-Table_nydc_frldevdb01_flc_fx_carry_view[[#This Row],[asset_rate]]</f>
        <v>2.3146696544138555E-2</v>
      </c>
      <c r="T13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1.0985373678291512</v>
      </c>
      <c r="U1313" s="95">
        <f>Table_nydc_frldevdb01_flc_fx_carry_view[[#This Row],[atmf_cost_final]]/Table_nydc_frldevdb01_flc_fx_carry_view[[#This Row],[atmf_cost_orig]]</f>
        <v>0.99066743209227748</v>
      </c>
    </row>
    <row r="1314" spans="1:21" x14ac:dyDescent="0.25">
      <c r="A1314" t="s">
        <v>109</v>
      </c>
      <c r="B1314" t="s">
        <v>21</v>
      </c>
      <c r="C1314" t="s">
        <v>14</v>
      </c>
      <c r="D1314" t="s">
        <v>14</v>
      </c>
      <c r="E1314">
        <v>1.3140000000000001</v>
      </c>
      <c r="F1314">
        <v>1.3214878002239501</v>
      </c>
      <c r="G1314">
        <v>8.4215184285310996E-2</v>
      </c>
      <c r="H1314">
        <v>8.37238533261766E-2</v>
      </c>
      <c r="I1314">
        <v>0</v>
      </c>
      <c r="J1314">
        <v>0</v>
      </c>
      <c r="K1314">
        <v>2.0912536740020402E-2</v>
      </c>
      <c r="L1314">
        <v>1.6898478484984798E-16</v>
      </c>
      <c r="M1314">
        <v>2.3564631727149402E-2</v>
      </c>
      <c r="N1314">
        <v>5.6985140903112099E-3</v>
      </c>
      <c r="O1314">
        <v>1.4408284067136373E-3</v>
      </c>
      <c r="P1314">
        <v>1.2958078772337994E-2</v>
      </c>
      <c r="Q1314">
        <v>1.3179923592947902</v>
      </c>
      <c r="R1314">
        <f>Table_nydc_frldevdb01_flc_fx_carry_view[[#This Row],[atmf]]/(Table_nydc_frldevdb01_flc_fx_carry_view[[#This Row],[atmf_cost_orig]]+1)</f>
        <v>1.2910643444118317</v>
      </c>
      <c r="S1314">
        <f>Table_nydc_frldevdb01_flc_fx_carry_view[[#This Row],[num_rate]]-Table_nydc_frldevdb01_flc_fx_carry_view[[#This Row],[asset_rate]]</f>
        <v>1.1517250365624357E-2</v>
      </c>
      <c r="T13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2.1486840094215145</v>
      </c>
      <c r="U1314" s="95">
        <f>Table_nydc_frldevdb01_flc_fx_carry_view[[#This Row],[atmf_cost_final]]/Table_nydc_frldevdb01_flc_fx_carry_view[[#This Row],[atmf_cost_orig]]</f>
        <v>0.24182487366207422</v>
      </c>
    </row>
    <row r="1315" spans="1:21" x14ac:dyDescent="0.25">
      <c r="A1315" t="s">
        <v>109</v>
      </c>
      <c r="B1315" t="s">
        <v>21</v>
      </c>
      <c r="C1315" t="s">
        <v>8</v>
      </c>
      <c r="D1315" t="s">
        <v>14</v>
      </c>
      <c r="E1315">
        <v>1.3140000000000001</v>
      </c>
      <c r="F1315">
        <v>1.32510296313413</v>
      </c>
      <c r="G1315">
        <v>8.6244495109309899E-2</v>
      </c>
      <c r="H1315">
        <v>8.5492938381367206E-2</v>
      </c>
      <c r="I1315">
        <v>8.1024746405138098E-2</v>
      </c>
      <c r="J1315">
        <v>8.0514614652017702E-2</v>
      </c>
      <c r="K1315">
        <v>2.5580189965642302E-2</v>
      </c>
      <c r="L1315">
        <v>1.47186213578109E-2</v>
      </c>
      <c r="M1315">
        <v>2.9440444908720401E-2</v>
      </c>
      <c r="N1315">
        <v>1.9008586598730597E-2</v>
      </c>
      <c r="O1315">
        <v>2.1997580799562834E-3</v>
      </c>
      <c r="P1315">
        <v>1.3574708938113635E-2</v>
      </c>
      <c r="Q1315">
        <v>1.3200073980509042</v>
      </c>
      <c r="R1315">
        <f>Table_nydc_frldevdb01_flc_fx_carry_view[[#This Row],[atmf]]/(Table_nydc_frldevdb01_flc_fx_carry_view[[#This Row],[atmf_cost_orig]]+1)</f>
        <v>1.2872070158965103</v>
      </c>
      <c r="S1315">
        <f>Table_nydc_frldevdb01_flc_fx_carry_view[[#This Row],[num_rate]]-Table_nydc_frldevdb01_flc_fx_carry_view[[#This Row],[asset_rate]]</f>
        <v>1.1374950858157352E-2</v>
      </c>
      <c r="T13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1.1113165591853256</v>
      </c>
      <c r="U1315" s="95">
        <f>Table_nydc_frldevdb01_flc_fx_carry_view[[#This Row],[atmf_cost_final]]/Table_nydc_frldevdb01_flc_fx_carry_view[[#This Row],[atmf_cost_orig]]</f>
        <v>0.64566234164145264</v>
      </c>
    </row>
    <row r="1316" spans="1:21" x14ac:dyDescent="0.25">
      <c r="A1316" t="s">
        <v>109</v>
      </c>
      <c r="B1316" t="s">
        <v>21</v>
      </c>
      <c r="C1316" t="s">
        <v>6</v>
      </c>
      <c r="D1316" t="s">
        <v>14</v>
      </c>
      <c r="E1316">
        <v>1.3140000000000001</v>
      </c>
      <c r="F1316">
        <v>1.3287352226509701</v>
      </c>
      <c r="G1316">
        <v>8.8235408344063807E-2</v>
      </c>
      <c r="H1316">
        <v>8.7201084732023995E-2</v>
      </c>
      <c r="I1316">
        <v>8.4251942997913998E-2</v>
      </c>
      <c r="J1316">
        <v>8.3354482080144301E-2</v>
      </c>
      <c r="K1316">
        <v>2.9596945631887198E-2</v>
      </c>
      <c r="L1316">
        <v>2.0972175456143299E-2</v>
      </c>
      <c r="M1316">
        <v>3.4631372444790802E-2</v>
      </c>
      <c r="N1316">
        <v>2.6413039842266801E-2</v>
      </c>
      <c r="O1316">
        <v>2.7845606540248813E-3</v>
      </c>
      <c r="P1316">
        <v>1.4075331769918042E-2</v>
      </c>
      <c r="Q1316">
        <v>1.3220793111182909</v>
      </c>
      <c r="R1316">
        <f>Table_nydc_frldevdb01_flc_fx_carry_view[[#This Row],[atmf]]/(Table_nydc_frldevdb01_flc_fx_carry_view[[#This Row],[atmf_cost_orig]]+1)</f>
        <v>1.2842595517969111</v>
      </c>
      <c r="S1316">
        <f>Table_nydc_frldevdb01_flc_fx_carry_view[[#This Row],[num_rate]]-Table_nydc_frldevdb01_flc_fx_carry_view[[#This Row],[asset_rate]]</f>
        <v>1.1290771115893161E-2</v>
      </c>
      <c r="T13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1.0807316479759261</v>
      </c>
      <c r="U1316" s="95">
        <f>Table_nydc_frldevdb01_flc_fx_carry_view[[#This Row],[atmf_cost_final]]/Table_nydc_frldevdb01_flc_fx_carry_view[[#This Row],[atmf_cost_orig]]</f>
        <v>0.76269110860028333</v>
      </c>
    </row>
    <row r="1317" spans="1:21" x14ac:dyDescent="0.25">
      <c r="A1317" t="s">
        <v>109</v>
      </c>
      <c r="B1317" t="s">
        <v>21</v>
      </c>
      <c r="C1317" t="s">
        <v>67</v>
      </c>
      <c r="D1317" t="s">
        <v>14</v>
      </c>
      <c r="E1317">
        <v>1.3140000000000001</v>
      </c>
      <c r="F1317">
        <v>1.3428270897379899</v>
      </c>
      <c r="G1317">
        <v>9.3532114768494504E-2</v>
      </c>
      <c r="H1317">
        <v>9.1989147079515401E-2</v>
      </c>
      <c r="I1317">
        <v>9.1553209176217398E-2</v>
      </c>
      <c r="J1317">
        <v>8.9887738766823599E-2</v>
      </c>
      <c r="K1317">
        <v>4.1826072262754102E-2</v>
      </c>
      <c r="L1317">
        <v>3.66263975128771E-2</v>
      </c>
      <c r="M1317">
        <v>5.1471705224402801E-2</v>
      </c>
      <c r="N1317">
        <v>4.6615047487561102E-2</v>
      </c>
      <c r="O1317">
        <v>4.458171105062113E-3</v>
      </c>
      <c r="P1317">
        <v>1.5549898989541766E-2</v>
      </c>
      <c r="Q1317">
        <v>1.3299984132046427</v>
      </c>
      <c r="R1317">
        <f>Table_nydc_frldevdb01_flc_fx_carry_view[[#This Row],[atmf]]/(Table_nydc_frldevdb01_flc_fx_carry_view[[#This Row],[atmf_cost_orig]]+1)</f>
        <v>1.2770929384651457</v>
      </c>
      <c r="S1317">
        <f>Table_nydc_frldevdb01_flc_fx_carry_view[[#This Row],[num_rate]]-Table_nydc_frldevdb01_flc_fx_carry_view[[#This Row],[asset_rate]]</f>
        <v>1.1091727884479652E-2</v>
      </c>
      <c r="T13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1.035561897741615</v>
      </c>
      <c r="U1317" s="95">
        <f>Table_nydc_frldevdb01_flc_fx_carry_view[[#This Row],[atmf_cost_final]]/Table_nydc_frldevdb01_flc_fx_carry_view[[#This Row],[atmf_cost_orig]]</f>
        <v>0.90564412591990151</v>
      </c>
    </row>
    <row r="1318" spans="1:21" x14ac:dyDescent="0.25">
      <c r="A1318" t="s">
        <v>109</v>
      </c>
      <c r="B1318" t="s">
        <v>20</v>
      </c>
      <c r="C1318" t="s">
        <v>14</v>
      </c>
      <c r="D1318" t="s">
        <v>14</v>
      </c>
      <c r="E1318">
        <v>3.1360999999999999</v>
      </c>
      <c r="F1318">
        <v>3.20755408040805</v>
      </c>
      <c r="G1318">
        <v>0.112170101377877</v>
      </c>
      <c r="H1318">
        <v>0.117463574067073</v>
      </c>
      <c r="I1318">
        <v>0</v>
      </c>
      <c r="J1318">
        <v>0</v>
      </c>
      <c r="K1318">
        <v>2.1214688459057801E-2</v>
      </c>
      <c r="L1318">
        <v>1.4158275096657401E-16</v>
      </c>
      <c r="M1318">
        <v>3.2863431865832203E-2</v>
      </c>
      <c r="N1318">
        <v>2.27807049745123E-2</v>
      </c>
      <c r="O1318">
        <v>1.2958078772337994E-2</v>
      </c>
      <c r="P1318">
        <v>5.9357578157250283E-2</v>
      </c>
      <c r="Q1318">
        <v>3.1706203376544133</v>
      </c>
      <c r="R1318">
        <f>Table_nydc_frldevdb01_flc_fx_carry_view[[#This Row],[atmf]]/(Table_nydc_frldevdb01_flc_fx_carry_view[[#This Row],[atmf_cost_orig]]+1)</f>
        <v>3.1054967979781352</v>
      </c>
      <c r="S1318">
        <f>Table_nydc_frldevdb01_flc_fx_carry_view[[#This Row],[num_rate]]-Table_nydc_frldevdb01_flc_fx_carry_view[[#This Row],[asset_rate]]</f>
        <v>4.6399499384912293E-2</v>
      </c>
      <c r="T13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1.9556362586941258</v>
      </c>
      <c r="U1318" s="95">
        <f>Table_nydc_frldevdb01_flc_fx_carry_view[[#This Row],[atmf_cost_final]]/Table_nydc_frldevdb01_flc_fx_carry_view[[#This Row],[atmf_cost_orig]]</f>
        <v>0.69319312321112703</v>
      </c>
    </row>
    <row r="1319" spans="1:21" x14ac:dyDescent="0.25">
      <c r="A1319" t="s">
        <v>109</v>
      </c>
      <c r="B1319" t="s">
        <v>20</v>
      </c>
      <c r="C1319" t="s">
        <v>8</v>
      </c>
      <c r="D1319" t="s">
        <v>14</v>
      </c>
      <c r="E1319">
        <v>3.1360999999999999</v>
      </c>
      <c r="F1319">
        <v>3.2445123701738101</v>
      </c>
      <c r="G1319">
        <v>0.119076504154145</v>
      </c>
      <c r="H1319">
        <v>0.125498120223245</v>
      </c>
      <c r="I1319">
        <v>0.105107972864399</v>
      </c>
      <c r="J1319">
        <v>0.116062782507919</v>
      </c>
      <c r="K1319">
        <v>2.5585411226249202E-2</v>
      </c>
      <c r="L1319">
        <v>1.5486967510201401E-2</v>
      </c>
      <c r="M1319">
        <v>4.2836123517827798E-2</v>
      </c>
      <c r="N1319">
        <v>3.6274888760785801E-2</v>
      </c>
      <c r="O1319">
        <v>1.3574708938113635E-2</v>
      </c>
      <c r="P1319">
        <v>6.0502222796128442E-2</v>
      </c>
      <c r="Q1319">
        <v>3.1894913721562701</v>
      </c>
      <c r="R1319">
        <f>Table_nydc_frldevdb01_flc_fx_carry_view[[#This Row],[atmf]]/(Table_nydc_frldevdb01_flc_fx_carry_view[[#This Row],[atmf_cost_orig]]+1)</f>
        <v>3.1112389540448668</v>
      </c>
      <c r="S1319">
        <f>Table_nydc_frldevdb01_flc_fx_carry_view[[#This Row],[num_rate]]-Table_nydc_frldevdb01_flc_fx_carry_view[[#This Row],[asset_rate]]</f>
        <v>4.6927513858014809E-2</v>
      </c>
      <c r="T13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1.2050471249661145</v>
      </c>
      <c r="U1319" s="95">
        <f>Table_nydc_frldevdb01_flc_fx_carry_view[[#This Row],[atmf_cost_final]]/Table_nydc_frldevdb01_flc_fx_carry_view[[#This Row],[atmf_cost_orig]]</f>
        <v>0.84682939962316373</v>
      </c>
    </row>
    <row r="1320" spans="1:21" x14ac:dyDescent="0.25">
      <c r="A1320" t="s">
        <v>109</v>
      </c>
      <c r="B1320" t="s">
        <v>20</v>
      </c>
      <c r="C1320" t="s">
        <v>6</v>
      </c>
      <c r="D1320" t="s">
        <v>14</v>
      </c>
      <c r="E1320">
        <v>3.1360999999999999</v>
      </c>
      <c r="F1320">
        <v>3.2836746539173101</v>
      </c>
      <c r="G1320">
        <v>0.12606870611816001</v>
      </c>
      <c r="H1320">
        <v>0.133447858081643</v>
      </c>
      <c r="I1320">
        <v>0.11225148867998</v>
      </c>
      <c r="J1320">
        <v>0.123554161479242</v>
      </c>
      <c r="K1320">
        <v>2.9406007373436498E-2</v>
      </c>
      <c r="L1320">
        <v>2.1270969524634999E-2</v>
      </c>
      <c r="M1320">
        <v>5.2379283861317599E-2</v>
      </c>
      <c r="N1320">
        <v>4.8035657481446496E-2</v>
      </c>
      <c r="O1320">
        <v>1.4075331769918042E-2</v>
      </c>
      <c r="P1320">
        <v>6.1957140157079538E-2</v>
      </c>
      <c r="Q1320">
        <v>3.2099319986060366</v>
      </c>
      <c r="R1320">
        <f>Table_nydc_frldevdb01_flc_fx_carry_view[[#This Row],[atmf]]/(Table_nydc_frldevdb01_flc_fx_carry_view[[#This Row],[atmf_cost_orig]]+1)</f>
        <v>3.1202387810876298</v>
      </c>
      <c r="S1320">
        <f>Table_nydc_frldevdb01_flc_fx_carry_view[[#This Row],[num_rate]]-Table_nydc_frldevdb01_flc_fx_carry_view[[#This Row],[asset_rate]]</f>
        <v>4.7881808387161495E-2</v>
      </c>
      <c r="T13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1.1650357305772403</v>
      </c>
      <c r="U1320" s="95">
        <f>Table_nydc_frldevdb01_flc_fx_carry_view[[#This Row],[atmf_cost_final]]/Table_nydc_frldevdb01_flc_fx_carry_view[[#This Row],[atmf_cost_orig]]</f>
        <v>0.91707358215565649</v>
      </c>
    </row>
    <row r="1321" spans="1:21" x14ac:dyDescent="0.25">
      <c r="A1321" t="s">
        <v>109</v>
      </c>
      <c r="B1321" t="s">
        <v>20</v>
      </c>
      <c r="C1321" t="s">
        <v>67</v>
      </c>
      <c r="D1321" t="s">
        <v>14</v>
      </c>
      <c r="E1321">
        <v>3.1360999999999999</v>
      </c>
      <c r="F1321">
        <v>3.4719331992291398</v>
      </c>
      <c r="G1321">
        <v>0.13253934531700801</v>
      </c>
      <c r="H1321">
        <v>0.14364557618808199</v>
      </c>
      <c r="I1321">
        <v>0.131196644755456</v>
      </c>
      <c r="J1321">
        <v>0.144374432356729</v>
      </c>
      <c r="K1321">
        <v>3.1952141216603398E-2</v>
      </c>
      <c r="L1321">
        <v>3.1881307750912198E-2</v>
      </c>
      <c r="M1321">
        <v>7.8557106295914197E-2</v>
      </c>
      <c r="N1321">
        <v>8.4571179284072706E-2</v>
      </c>
      <c r="O1321">
        <v>1.5549898989541766E-2</v>
      </c>
      <c r="P1321">
        <v>7.0822143842545954E-2</v>
      </c>
      <c r="Q1321">
        <v>3.3173291882539844</v>
      </c>
      <c r="R1321">
        <f>Table_nydc_frldevdb01_flc_fx_carry_view[[#This Row],[atmf]]/(Table_nydc_frldevdb01_flc_fx_carry_view[[#This Row],[atmf_cost_orig]]+1)</f>
        <v>3.2190536587838086</v>
      </c>
      <c r="S1321">
        <f>Table_nydc_frldevdb01_flc_fx_carry_view[[#This Row],[num_rate]]-Table_nydc_frldevdb01_flc_fx_carry_view[[#This Row],[asset_rate]]</f>
        <v>5.5272244853004186E-2</v>
      </c>
      <c r="T13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1.1305634805968552</v>
      </c>
      <c r="U1321" s="95">
        <f>Table_nydc_frldevdb01_flc_fx_carry_view[[#This Row],[atmf_cost_final]]/Table_nydc_frldevdb01_flc_fx_carry_view[[#This Row],[atmf_cost_orig]]</f>
        <v>1.0765567021461342</v>
      </c>
    </row>
    <row r="1322" spans="1:21" x14ac:dyDescent="0.25">
      <c r="A1322" t="s">
        <v>109</v>
      </c>
      <c r="B1322" t="s">
        <v>7</v>
      </c>
      <c r="C1322" t="s">
        <v>14</v>
      </c>
      <c r="D1322" t="s">
        <v>14</v>
      </c>
      <c r="E1322">
        <v>65.144685406088598</v>
      </c>
      <c r="F1322">
        <v>66.433727998633202</v>
      </c>
      <c r="G1322">
        <v>5.8416307990101099E-2</v>
      </c>
      <c r="H1322">
        <v>6.2328817847310002E-2</v>
      </c>
      <c r="I1322">
        <v>5.3441533488443001E-2</v>
      </c>
      <c r="J1322">
        <v>8.4265711385753395E-2</v>
      </c>
      <c r="K1322">
        <v>8.3428867064385698E-3</v>
      </c>
      <c r="L1322">
        <v>1.11576422234946E-3</v>
      </c>
      <c r="M1322">
        <v>1.74416683120267E-2</v>
      </c>
      <c r="N1322">
        <v>1.9784195458522301E-2</v>
      </c>
      <c r="O1322">
        <v>1.2958078772337994E-2</v>
      </c>
      <c r="P1322">
        <v>5.2150303829012187E-2</v>
      </c>
      <c r="Q1322">
        <v>65.834712329084155</v>
      </c>
      <c r="R1322">
        <f>Table_nydc_frldevdb01_flc_fx_carry_view[[#This Row],[atmf]]/(Table_nydc_frldevdb01_flc_fx_carry_view[[#This Row],[atmf_cost_orig]]+1)</f>
        <v>65.29487642161267</v>
      </c>
      <c r="S1322">
        <f>Table_nydc_frldevdb01_flc_fx_carry_view[[#This Row],[num_rate]]-Table_nydc_frldevdb01_flc_fx_carry_view[[#This Row],[asset_rate]]</f>
        <v>3.919222505667419E-2</v>
      </c>
      <c r="T13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2.0517506678814437</v>
      </c>
      <c r="U1322" s="95">
        <f>Table_nydc_frldevdb01_flc_fx_carry_view[[#This Row],[atmf_cost_final]]/Table_nydc_frldevdb01_flc_fx_carry_view[[#This Row],[atmf_cost_orig]]</f>
        <v>1.1343063693557536</v>
      </c>
    </row>
    <row r="1323" spans="1:21" x14ac:dyDescent="0.25">
      <c r="A1323" t="s">
        <v>109</v>
      </c>
      <c r="B1323" t="s">
        <v>7</v>
      </c>
      <c r="C1323" t="s">
        <v>8</v>
      </c>
      <c r="D1323" t="s">
        <v>14</v>
      </c>
      <c r="E1323">
        <v>65.144685406088598</v>
      </c>
      <c r="F1323">
        <v>67.054105089196199</v>
      </c>
      <c r="G1323">
        <v>6.2069941509980603E-2</v>
      </c>
      <c r="H1323">
        <v>6.6621975793816401E-2</v>
      </c>
      <c r="I1323">
        <v>5.3345949761936497E-2</v>
      </c>
      <c r="J1323">
        <v>6.3704670899233901E-2</v>
      </c>
      <c r="K1323">
        <v>9.7534304173927111E-3</v>
      </c>
      <c r="L1323">
        <v>6.4430068861695998E-3</v>
      </c>
      <c r="M1323">
        <v>2.27480149027115E-2</v>
      </c>
      <c r="N1323">
        <v>2.4728969369776501E-2</v>
      </c>
      <c r="O1323">
        <v>1.3574708938113635E-2</v>
      </c>
      <c r="P1323">
        <v>5.2692578099510626E-2</v>
      </c>
      <c r="Q1323">
        <v>66.193942313388561</v>
      </c>
      <c r="R1323">
        <f>Table_nydc_frldevdb01_flc_fx_carry_view[[#This Row],[atmf]]/(Table_nydc_frldevdb01_flc_fx_carry_view[[#This Row],[atmf_cost_orig]]+1)</f>
        <v>65.562684172576652</v>
      </c>
      <c r="S1323">
        <f>Table_nydc_frldevdb01_flc_fx_carry_view[[#This Row],[num_rate]]-Table_nydc_frldevdb01_flc_fx_carry_view[[#This Row],[asset_rate]]</f>
        <v>3.9117869161396993E-2</v>
      </c>
      <c r="T13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1.4071987068356269</v>
      </c>
      <c r="U1323" s="95">
        <f>Table_nydc_frldevdb01_flc_fx_carry_view[[#This Row],[atmf_cost_final]]/Table_nydc_frldevdb01_flc_fx_carry_view[[#This Row],[atmf_cost_orig]]</f>
        <v>1.0870825201907564</v>
      </c>
    </row>
    <row r="1324" spans="1:21" x14ac:dyDescent="0.25">
      <c r="A1324" t="s">
        <v>109</v>
      </c>
      <c r="B1324" t="s">
        <v>7</v>
      </c>
      <c r="C1324" t="s">
        <v>6</v>
      </c>
      <c r="D1324" t="s">
        <v>14</v>
      </c>
      <c r="E1324">
        <v>65.144685406088598</v>
      </c>
      <c r="F1324">
        <v>67.654398317998798</v>
      </c>
      <c r="G1324">
        <v>6.4497398157756E-2</v>
      </c>
      <c r="H1324">
        <v>6.9423250246369098E-2</v>
      </c>
      <c r="I1324">
        <v>5.84750964722223E-2</v>
      </c>
      <c r="J1324">
        <v>6.7219477650516599E-2</v>
      </c>
      <c r="K1324">
        <v>1.07622513436755E-2</v>
      </c>
      <c r="L1324">
        <v>8.3627355426695391E-3</v>
      </c>
      <c r="M1324">
        <v>2.7301260568878102E-2</v>
      </c>
      <c r="N1324">
        <v>2.9464488975626899E-2</v>
      </c>
      <c r="O1324">
        <v>1.4075331769918042E-2</v>
      </c>
      <c r="P1324">
        <v>5.2810284862651935E-2</v>
      </c>
      <c r="Q1324">
        <v>66.553666611932968</v>
      </c>
      <c r="R1324">
        <f>Table_nydc_frldevdb01_flc_fx_carry_view[[#This Row],[atmf]]/(Table_nydc_frldevdb01_flc_fx_carry_view[[#This Row],[atmf_cost_orig]]+1)</f>
        <v>65.856434635867686</v>
      </c>
      <c r="S1324">
        <f>Table_nydc_frldevdb01_flc_fx_carry_view[[#This Row],[num_rate]]-Table_nydc_frldevdb01_flc_fx_carry_view[[#This Row],[asset_rate]]</f>
        <v>3.8734953092733893E-2</v>
      </c>
      <c r="T13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1.2758777231227323</v>
      </c>
      <c r="U1324" s="95">
        <f>Table_nydc_frldevdb01_flc_fx_carry_view[[#This Row],[atmf_cost_final]]/Table_nydc_frldevdb01_flc_fx_carry_view[[#This Row],[atmf_cost_orig]]</f>
        <v>1.0792354771052131</v>
      </c>
    </row>
    <row r="1325" spans="1:21" x14ac:dyDescent="0.25">
      <c r="A1325" t="s">
        <v>109</v>
      </c>
      <c r="B1325" t="s">
        <v>7</v>
      </c>
      <c r="C1325" t="s">
        <v>67</v>
      </c>
      <c r="D1325" t="s">
        <v>14</v>
      </c>
      <c r="E1325">
        <v>65.144685406088598</v>
      </c>
      <c r="F1325">
        <v>70.350563384034999</v>
      </c>
      <c r="G1325">
        <v>7.2953393640910302E-2</v>
      </c>
      <c r="H1325">
        <v>7.5902571096817903E-2</v>
      </c>
      <c r="I1325">
        <v>6.9385786814974607E-2</v>
      </c>
      <c r="J1325">
        <v>7.6140204118435806E-2</v>
      </c>
      <c r="K1325">
        <v>1.27824738299489E-2</v>
      </c>
      <c r="L1325">
        <v>1.2052503841743801E-2</v>
      </c>
      <c r="M1325">
        <v>4.1587670887642002E-2</v>
      </c>
      <c r="N1325">
        <v>4.71618971026792E-2</v>
      </c>
      <c r="O1325">
        <v>1.5543771166543929E-2</v>
      </c>
      <c r="P1325">
        <v>5.6487323552665392E-2</v>
      </c>
      <c r="Q1325">
        <v>68.380839818103979</v>
      </c>
      <c r="R1325">
        <f>Table_nydc_frldevdb01_flc_fx_carry_view[[#This Row],[atmf]]/(Table_nydc_frldevdb01_flc_fx_carry_view[[#This Row],[atmf_cost_orig]]+1)</f>
        <v>67.541662934702543</v>
      </c>
      <c r="S1325">
        <f>Table_nydc_frldevdb01_flc_fx_carry_view[[#This Row],[num_rate]]-Table_nydc_frldevdb01_flc_fx_carry_view[[#This Row],[asset_rate]]</f>
        <v>4.0943552386121462E-2</v>
      </c>
      <c r="T13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1.2188562081563201</v>
      </c>
      <c r="U1325" s="95">
        <f>Table_nydc_frldevdb01_flc_fx_carry_view[[#This Row],[atmf_cost_final]]/Table_nydc_frldevdb01_flc_fx_carry_view[[#This Row],[atmf_cost_orig]]</f>
        <v>1.1340355469797085</v>
      </c>
    </row>
    <row r="1326" spans="1:21" x14ac:dyDescent="0.25">
      <c r="A1326" t="s">
        <v>109</v>
      </c>
      <c r="B1326" t="s">
        <v>19</v>
      </c>
      <c r="C1326" t="s">
        <v>14</v>
      </c>
      <c r="D1326" t="s">
        <v>14</v>
      </c>
      <c r="E1326">
        <v>13.6270555942448</v>
      </c>
      <c r="F1326">
        <v>14.0231073900911</v>
      </c>
      <c r="G1326">
        <v>0.15807512029083401</v>
      </c>
      <c r="H1326">
        <v>0.162802560568828</v>
      </c>
      <c r="I1326">
        <v>0.17161195895721101</v>
      </c>
      <c r="J1326">
        <v>0.19561189704457099</v>
      </c>
      <c r="K1326">
        <v>3.09886922147046E-2</v>
      </c>
      <c r="L1326">
        <v>3.5829417705875097E-3</v>
      </c>
      <c r="M1326">
        <v>4.5536150875799999E-2</v>
      </c>
      <c r="N1326">
        <v>2.9066908545401102E-2</v>
      </c>
      <c r="O1326">
        <v>1.2958078772337994E-2</v>
      </c>
      <c r="P1326">
        <v>7.2067548548824148E-2</v>
      </c>
      <c r="Q1326">
        <v>13.822031951661957</v>
      </c>
      <c r="R1326">
        <f>Table_nydc_frldevdb01_flc_fx_carry_view[[#This Row],[atmf]]/(Table_nydc_frldevdb01_flc_fx_carry_view[[#This Row],[atmf_cost_orig]]+1)</f>
        <v>13.412360135366486</v>
      </c>
      <c r="S1326">
        <f>Table_nydc_frldevdb01_flc_fx_carry_view[[#This Row],[num_rate]]-Table_nydc_frldevdb01_flc_fx_carry_view[[#This Row],[asset_rate]]</f>
        <v>5.9109469776486151E-2</v>
      </c>
      <c r="T13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1.7517813501657127</v>
      </c>
      <c r="U1326" s="95">
        <f>Table_nydc_frldevdb01_flc_fx_carry_view[[#This Row],[atmf_cost_final]]/Table_nydc_frldevdb01_flc_fx_carry_view[[#This Row],[atmf_cost_orig]]</f>
        <v>0.63832598905166993</v>
      </c>
    </row>
    <row r="1327" spans="1:21" x14ac:dyDescent="0.25">
      <c r="A1327" t="s">
        <v>109</v>
      </c>
      <c r="B1327" t="s">
        <v>19</v>
      </c>
      <c r="C1327" t="s">
        <v>8</v>
      </c>
      <c r="D1327" t="s">
        <v>14</v>
      </c>
      <c r="E1327">
        <v>13.6270555942448</v>
      </c>
      <c r="F1327">
        <v>14.2134640287675</v>
      </c>
      <c r="G1327">
        <v>0.15844267244361299</v>
      </c>
      <c r="H1327">
        <v>0.16422261735850899</v>
      </c>
      <c r="I1327">
        <v>0.156106365265058</v>
      </c>
      <c r="J1327">
        <v>0.16718479049937801</v>
      </c>
      <c r="K1327">
        <v>3.5011181878844E-2</v>
      </c>
      <c r="L1327">
        <v>2.4096138350231999E-2</v>
      </c>
      <c r="M1327">
        <v>5.6034324925567404E-2</v>
      </c>
      <c r="N1327">
        <v>4.94032453302167E-2</v>
      </c>
      <c r="O1327">
        <v>1.3574708938113635E-2</v>
      </c>
      <c r="P1327">
        <v>7.2029971659661726E-2</v>
      </c>
      <c r="Q1327">
        <v>13.920804954875615</v>
      </c>
      <c r="R1327">
        <f>Table_nydc_frldevdb01_flc_fx_carry_view[[#This Row],[atmf]]/(Table_nydc_frldevdb01_flc_fx_carry_view[[#This Row],[atmf_cost_orig]]+1)</f>
        <v>13.459282234760039</v>
      </c>
      <c r="S1327">
        <f>Table_nydc_frldevdb01_flc_fx_carry_view[[#This Row],[num_rate]]-Table_nydc_frldevdb01_flc_fx_carry_view[[#This Row],[asset_rate]]</f>
        <v>5.8455262721548093E-2</v>
      </c>
      <c r="T13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1.2037737137468121</v>
      </c>
      <c r="U1327" s="95">
        <f>Table_nydc_frldevdb01_flc_fx_carry_view[[#This Row],[atmf_cost_final]]/Table_nydc_frldevdb01_flc_fx_carry_view[[#This Row],[atmf_cost_orig]]</f>
        <v>0.88166040004659596</v>
      </c>
    </row>
    <row r="1328" spans="1:21" x14ac:dyDescent="0.25">
      <c r="A1328" t="s">
        <v>109</v>
      </c>
      <c r="B1328" t="s">
        <v>19</v>
      </c>
      <c r="C1328" t="s">
        <v>6</v>
      </c>
      <c r="D1328" t="s">
        <v>14</v>
      </c>
      <c r="E1328">
        <v>13.6270555942448</v>
      </c>
      <c r="F1328">
        <v>14.405171568598901</v>
      </c>
      <c r="G1328">
        <v>0.15897317644822301</v>
      </c>
      <c r="H1328">
        <v>0.16572264182532001</v>
      </c>
      <c r="I1328">
        <v>0.158059720862577</v>
      </c>
      <c r="J1328">
        <v>0.16864525466543701</v>
      </c>
      <c r="K1328">
        <v>3.7810158492388696E-2</v>
      </c>
      <c r="L1328">
        <v>3.1036781040284799E-2</v>
      </c>
      <c r="M1328">
        <v>6.5110354746299892E-2</v>
      </c>
      <c r="N1328">
        <v>6.2585087600051895E-2</v>
      </c>
      <c r="O1328">
        <v>1.4075331769918042E-2</v>
      </c>
      <c r="P1328">
        <v>7.2246621398074584E-2</v>
      </c>
      <c r="Q1328">
        <v>14.022358431476894</v>
      </c>
      <c r="R1328">
        <f>Table_nydc_frldevdb01_flc_fx_carry_view[[#This Row],[atmf]]/(Table_nydc_frldevdb01_flc_fx_carry_view[[#This Row],[atmf_cost_orig]]+1)</f>
        <v>13.524581283439018</v>
      </c>
      <c r="S1328">
        <f>Table_nydc_frldevdb01_flc_fx_carry_view[[#This Row],[num_rate]]-Table_nydc_frldevdb01_flc_fx_carry_view[[#This Row],[asset_rate]]</f>
        <v>5.8171289628156542E-2</v>
      </c>
      <c r="T13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1.1556073174839279</v>
      </c>
      <c r="U1328" s="95">
        <f>Table_nydc_frldevdb01_flc_fx_carry_view[[#This Row],[atmf_cost_final]]/Table_nydc_frldevdb01_flc_fx_carry_view[[#This Row],[atmf_cost_orig]]</f>
        <v>0.96121558304992183</v>
      </c>
    </row>
    <row r="1329" spans="1:21" x14ac:dyDescent="0.25">
      <c r="A1329" t="s">
        <v>109</v>
      </c>
      <c r="B1329" t="s">
        <v>19</v>
      </c>
      <c r="C1329" t="s">
        <v>67</v>
      </c>
      <c r="D1329" t="s">
        <v>14</v>
      </c>
      <c r="E1329">
        <v>13.6270555942448</v>
      </c>
      <c r="F1329">
        <v>15.1725622227838</v>
      </c>
      <c r="G1329">
        <v>0.16286301239326101</v>
      </c>
      <c r="H1329">
        <v>0.17294204878050601</v>
      </c>
      <c r="I1329">
        <v>0.16274163921402801</v>
      </c>
      <c r="J1329">
        <v>0.17444538712268001</v>
      </c>
      <c r="K1329">
        <v>4.4055941832830896E-2</v>
      </c>
      <c r="L1329">
        <v>4.2530819565710899E-2</v>
      </c>
      <c r="M1329">
        <v>9.4505655820983997E-2</v>
      </c>
      <c r="N1329">
        <v>9.7809749787683212E-2</v>
      </c>
      <c r="O1329">
        <v>1.5543771166543929E-2</v>
      </c>
      <c r="P1329">
        <v>7.4166344498075465E-2</v>
      </c>
      <c r="Q1329">
        <v>14.443872962923113</v>
      </c>
      <c r="R1329">
        <f>Table_nydc_frldevdb01_flc_fx_carry_view[[#This Row],[atmf]]/(Table_nydc_frldevdb01_flc_fx_carry_view[[#This Row],[atmf_cost_orig]]+1)</f>
        <v>13.86247950578467</v>
      </c>
      <c r="S1329">
        <f>Table_nydc_frldevdb01_flc_fx_carry_view[[#This Row],[num_rate]]-Table_nydc_frldevdb01_flc_fx_carry_view[[#This Row],[asset_rate]]</f>
        <v>5.8622573331531536E-2</v>
      </c>
      <c r="T13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1.0957233619788853</v>
      </c>
      <c r="U1329" s="95">
        <f>Table_nydc_frldevdb01_flc_fx_carry_view[[#This Row],[atmf_cost_final]]/Table_nydc_frldevdb01_flc_fx_carry_view[[#This Row],[atmf_cost_orig]]</f>
        <v>1.0349618648534427</v>
      </c>
    </row>
    <row r="1330" spans="1:21" x14ac:dyDescent="0.25">
      <c r="A1330" t="s">
        <v>109</v>
      </c>
      <c r="B1330" t="s">
        <v>13</v>
      </c>
      <c r="C1330" t="s">
        <v>14</v>
      </c>
      <c r="D1330" t="s">
        <v>14</v>
      </c>
      <c r="E1330">
        <v>6.6448</v>
      </c>
      <c r="F1330">
        <v>6.7157999999999998</v>
      </c>
      <c r="G1330">
        <v>5.2149950561314398E-2</v>
      </c>
      <c r="H1330">
        <v>5.2647170421978397E-2</v>
      </c>
      <c r="I1330">
        <v>5.8601621096954597E-2</v>
      </c>
      <c r="J1330">
        <v>5.52589877451473E-2</v>
      </c>
      <c r="K1330">
        <v>1.0017032968424001E-2</v>
      </c>
      <c r="L1330">
        <v>2.44691347389271E-3</v>
      </c>
      <c r="M1330">
        <v>1.4892593141428E-2</v>
      </c>
      <c r="N1330">
        <v>1.0758505878118E-2</v>
      </c>
      <c r="O1330">
        <v>1.2958078772337994E-2</v>
      </c>
      <c r="P1330">
        <v>3.4338105273184587E-2</v>
      </c>
      <c r="Q1330">
        <v>6.6832155802891426</v>
      </c>
      <c r="R1330">
        <f>Table_nydc_frldevdb01_flc_fx_carry_view[[#This Row],[atmf]]/(Table_nydc_frldevdb01_flc_fx_carry_view[[#This Row],[atmf_cost_orig]]+1)</f>
        <v>6.6172519588623446</v>
      </c>
      <c r="S1330">
        <f>Table_nydc_frldevdb01_flc_fx_carry_view[[#This Row],[num_rate]]-Table_nydc_frldevdb01_flc_fx_carry_view[[#This Row],[asset_rate]]</f>
        <v>2.1380026500846593E-2</v>
      </c>
      <c r="T13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1.7047461438885767</v>
      </c>
      <c r="U1330" s="95">
        <f>Table_nydc_frldevdb01_flc_fx_carry_view[[#This Row],[atmf_cost_final]]/Table_nydc_frldevdb01_flc_fx_carry_view[[#This Row],[atmf_cost_orig]]</f>
        <v>0.72240648595912715</v>
      </c>
    </row>
    <row r="1331" spans="1:21" x14ac:dyDescent="0.25">
      <c r="A1331" t="s">
        <v>109</v>
      </c>
      <c r="B1331" t="s">
        <v>13</v>
      </c>
      <c r="C1331" t="s">
        <v>8</v>
      </c>
      <c r="D1331" t="s">
        <v>14</v>
      </c>
      <c r="E1331">
        <v>6.6448</v>
      </c>
      <c r="F1331">
        <v>6.7519973840734098</v>
      </c>
      <c r="G1331">
        <v>5.2797341562799797E-2</v>
      </c>
      <c r="H1331">
        <v>5.3627230461630399E-2</v>
      </c>
      <c r="I1331">
        <v>5.2061107253947803E-2</v>
      </c>
      <c r="J1331">
        <v>5.2625939027567799E-2</v>
      </c>
      <c r="K1331">
        <v>1.11155292864155E-2</v>
      </c>
      <c r="L1331">
        <v>7.9842487235014196E-3</v>
      </c>
      <c r="M1331">
        <v>1.8311862207570098E-2</v>
      </c>
      <c r="N1331">
        <v>1.6880112148429799E-2</v>
      </c>
      <c r="O1331">
        <v>1.3574708938113635E-2</v>
      </c>
      <c r="P1331">
        <v>3.5390217469513513E-2</v>
      </c>
      <c r="Q1331">
        <v>6.7037549317626137</v>
      </c>
      <c r="R1331">
        <f>Table_nydc_frldevdb01_flc_fx_carry_view[[#This Row],[atmf]]/(Table_nydc_frldevdb01_flc_fx_carry_view[[#This Row],[atmf_cost_orig]]+1)</f>
        <v>6.630579132640114</v>
      </c>
      <c r="S1331">
        <f>Table_nydc_frldevdb01_flc_fx_carry_view[[#This Row],[num_rate]]-Table_nydc_frldevdb01_flc_fx_carry_view[[#This Row],[asset_rate]]</f>
        <v>2.181550853139988E-2</v>
      </c>
      <c r="T13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1.2361661866390006</v>
      </c>
      <c r="U1331" s="95">
        <f>Table_nydc_frldevdb01_flc_fx_carry_view[[#This Row],[atmf_cost_final]]/Table_nydc_frldevdb01_flc_fx_carry_view[[#This Row],[atmf_cost_orig]]</f>
        <v>0.92181297331145184</v>
      </c>
    </row>
    <row r="1332" spans="1:21" x14ac:dyDescent="0.25">
      <c r="A1332" t="s">
        <v>109</v>
      </c>
      <c r="B1332" t="s">
        <v>13</v>
      </c>
      <c r="C1332" t="s">
        <v>6</v>
      </c>
      <c r="D1332" t="s">
        <v>14</v>
      </c>
      <c r="E1332">
        <v>6.6448</v>
      </c>
      <c r="F1332">
        <v>6.7894031122044201</v>
      </c>
      <c r="G1332">
        <v>5.35340027640984E-2</v>
      </c>
      <c r="H1332">
        <v>5.4699304097379997E-2</v>
      </c>
      <c r="I1332">
        <v>5.2149950561314398E-2</v>
      </c>
      <c r="J1332">
        <v>5.3322496211600699E-2</v>
      </c>
      <c r="K1332">
        <v>1.20704249238046E-2</v>
      </c>
      <c r="L1332">
        <v>1.0017032968424001E-2</v>
      </c>
      <c r="M1332">
        <v>2.15998588537601E-2</v>
      </c>
      <c r="N1332">
        <v>2.1227170998289198E-2</v>
      </c>
      <c r="O1332">
        <v>1.4075331769918042E-2</v>
      </c>
      <c r="P1332">
        <v>3.6107547131006834E-2</v>
      </c>
      <c r="Q1332">
        <v>6.7253146703947335</v>
      </c>
      <c r="R1332">
        <f>Table_nydc_frldevdb01_flc_fx_carry_view[[#This Row],[atmf]]/(Table_nydc_frldevdb01_flc_fx_carry_view[[#This Row],[atmf_cost_orig]]+1)</f>
        <v>6.6458536122177652</v>
      </c>
      <c r="S1332">
        <f>Table_nydc_frldevdb01_flc_fx_carry_view[[#This Row],[num_rate]]-Table_nydc_frldevdb01_flc_fx_carry_view[[#This Row],[asset_rate]]</f>
        <v>2.2032215361088792E-2</v>
      </c>
      <c r="T13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1.1763697730907658</v>
      </c>
      <c r="U1332" s="95">
        <f>Table_nydc_frldevdb01_flc_fx_carry_view[[#This Row],[atmf_cost_final]]/Table_nydc_frldevdb01_flc_fx_carry_view[[#This Row],[atmf_cost_orig]]</f>
        <v>0.98274581986881715</v>
      </c>
    </row>
    <row r="1333" spans="1:21" x14ac:dyDescent="0.25">
      <c r="A1333" t="s">
        <v>109</v>
      </c>
      <c r="B1333" t="s">
        <v>13</v>
      </c>
      <c r="C1333" t="s">
        <v>67</v>
      </c>
      <c r="D1333" t="s">
        <v>14</v>
      </c>
      <c r="E1333">
        <v>6.6448</v>
      </c>
      <c r="F1333">
        <v>6.9309197508313503</v>
      </c>
      <c r="G1333">
        <v>5.9332322385928601E-2</v>
      </c>
      <c r="H1333">
        <v>6.0318554820179199E-2</v>
      </c>
      <c r="I1333">
        <v>5.7302197002596797E-2</v>
      </c>
      <c r="J1333">
        <v>5.8926202606214097E-2</v>
      </c>
      <c r="K1333">
        <v>1.57478010527516E-2</v>
      </c>
      <c r="L1333">
        <v>1.4357119165201701E-2</v>
      </c>
      <c r="M1333">
        <v>3.3054923744015002E-2</v>
      </c>
      <c r="N1333">
        <v>3.3639206111120597E-2</v>
      </c>
      <c r="O1333">
        <v>1.5543771166543929E-2</v>
      </c>
      <c r="P1333">
        <v>3.773379002002053E-2</v>
      </c>
      <c r="Q1333">
        <v>6.813006216348664</v>
      </c>
      <c r="R1333">
        <f>Table_nydc_frldevdb01_flc_fx_carry_view[[#This Row],[atmf]]/(Table_nydc_frldevdb01_flc_fx_carry_view[[#This Row],[atmf_cost_orig]]+1)</f>
        <v>6.7091493312980832</v>
      </c>
      <c r="S1333">
        <f>Table_nydc_frldevdb01_flc_fx_carry_view[[#This Row],[num_rate]]-Table_nydc_frldevdb01_flc_fx_carry_view[[#This Row],[asset_rate]]</f>
        <v>2.2190018853476601E-2</v>
      </c>
      <c r="T13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1.1141128014105113</v>
      </c>
      <c r="U1333" s="95">
        <f>Table_nydc_frldevdb01_flc_fx_carry_view[[#This Row],[atmf_cost_final]]/Table_nydc_frldevdb01_flc_fx_carry_view[[#This Row],[atmf_cost_orig]]</f>
        <v>1.0176761069434137</v>
      </c>
    </row>
    <row r="1334" spans="1:21" x14ac:dyDescent="0.25">
      <c r="A1334" t="s">
        <v>109</v>
      </c>
      <c r="B1334" t="s">
        <v>16</v>
      </c>
      <c r="C1334" t="s">
        <v>14</v>
      </c>
      <c r="D1334" t="s">
        <v>14</v>
      </c>
      <c r="E1334">
        <v>18.2653329063324</v>
      </c>
      <c r="F1334">
        <v>18.788534003613002</v>
      </c>
      <c r="G1334">
        <v>0.106197195730397</v>
      </c>
      <c r="H1334">
        <v>0.109999894391679</v>
      </c>
      <c r="I1334">
        <v>0.123387026277069</v>
      </c>
      <c r="J1334">
        <v>0.15007334627757599</v>
      </c>
      <c r="K1334">
        <v>1.75198436701074E-2</v>
      </c>
      <c r="L1334">
        <v>2.57609814046126E-3</v>
      </c>
      <c r="M1334">
        <v>3.0776362340537902E-2</v>
      </c>
      <c r="N1334">
        <v>2.8640190137528103E-2</v>
      </c>
      <c r="O1334">
        <v>1.2958078772337994E-2</v>
      </c>
      <c r="P1334">
        <v>7.1546157097979013E-2</v>
      </c>
      <c r="Q1334">
        <v>18.542722062392293</v>
      </c>
      <c r="R1334">
        <f>Table_nydc_frldevdb01_flc_fx_carry_view[[#This Row],[atmf]]/(Table_nydc_frldevdb01_flc_fx_carry_view[[#This Row],[atmf_cost_orig]]+1)</f>
        <v>18.227556131526644</v>
      </c>
      <c r="S1334">
        <f>Table_nydc_frldevdb01_flc_fx_carry_view[[#This Row],[num_rate]]-Table_nydc_frldevdb01_flc_fx_carry_view[[#This Row],[asset_rate]]</f>
        <v>5.8588078325641016E-2</v>
      </c>
      <c r="T13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1.9661339937765441</v>
      </c>
      <c r="U1334" s="95">
        <f>Table_nydc_frldevdb01_flc_fx_carry_view[[#This Row],[atmf_cost_final]]/Table_nydc_frldevdb01_flc_fx_carry_view[[#This Row],[atmf_cost_orig]]</f>
        <v>0.93059049086525458</v>
      </c>
    </row>
    <row r="1335" spans="1:21" x14ac:dyDescent="0.25">
      <c r="A1335" t="s">
        <v>109</v>
      </c>
      <c r="B1335" t="s">
        <v>16</v>
      </c>
      <c r="C1335" t="s">
        <v>8</v>
      </c>
      <c r="D1335" t="s">
        <v>14</v>
      </c>
      <c r="E1335">
        <v>18.2653329063324</v>
      </c>
      <c r="F1335">
        <v>19.040440018636399</v>
      </c>
      <c r="G1335">
        <v>0.116023679507278</v>
      </c>
      <c r="H1335">
        <v>0.121922738081872</v>
      </c>
      <c r="I1335">
        <v>9.5186613169604403E-2</v>
      </c>
      <c r="J1335">
        <v>0.10573948791834099</v>
      </c>
      <c r="K1335">
        <v>2.1930474077346399E-2</v>
      </c>
      <c r="L1335">
        <v>1.2433924085724E-2</v>
      </c>
      <c r="M1335">
        <v>4.1616889473547497E-2</v>
      </c>
      <c r="N1335">
        <v>3.7649305929205297E-2</v>
      </c>
      <c r="O1335">
        <v>1.3574708938113635E-2</v>
      </c>
      <c r="P1335">
        <v>7.1430444968468648E-2</v>
      </c>
      <c r="Q1335">
        <v>18.672838758215878</v>
      </c>
      <c r="R1335">
        <f>Table_nydc_frldevdb01_flc_fx_carry_view[[#This Row],[atmf]]/(Table_nydc_frldevdb01_flc_fx_carry_view[[#This Row],[atmf_cost_orig]]+1)</f>
        <v>18.279695933367393</v>
      </c>
      <c r="S1335">
        <f>Table_nydc_frldevdb01_flc_fx_carry_view[[#This Row],[num_rate]]-Table_nydc_frldevdb01_flc_fx_carry_view[[#This Row],[asset_rate]]</f>
        <v>5.7855736030355015E-2</v>
      </c>
      <c r="T13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1.2808518633792076</v>
      </c>
      <c r="U1335" s="95">
        <f>Table_nydc_frldevdb01_flc_fx_carry_view[[#This Row],[atmf_cost_final]]/Table_nydc_frldevdb01_flc_fx_carry_view[[#This Row],[atmf_cost_orig]]</f>
        <v>0.90466410165363098</v>
      </c>
    </row>
    <row r="1336" spans="1:21" x14ac:dyDescent="0.25">
      <c r="A1336" t="s">
        <v>109</v>
      </c>
      <c r="B1336" t="s">
        <v>16</v>
      </c>
      <c r="C1336" t="s">
        <v>6</v>
      </c>
      <c r="D1336" t="s">
        <v>14</v>
      </c>
      <c r="E1336">
        <v>18.2653329063324</v>
      </c>
      <c r="F1336">
        <v>19.290763005845299</v>
      </c>
      <c r="G1336">
        <v>0.125644969978607</v>
      </c>
      <c r="H1336">
        <v>0.13379953975933101</v>
      </c>
      <c r="I1336">
        <v>0.10632475500442901</v>
      </c>
      <c r="J1336">
        <v>0.11480700732773901</v>
      </c>
      <c r="K1336">
        <v>2.63362555518049E-2</v>
      </c>
      <c r="L1336">
        <v>1.7574010715548299E-2</v>
      </c>
      <c r="M1336">
        <v>5.2589098586289698E-2</v>
      </c>
      <c r="N1336">
        <v>4.7519669569196503E-2</v>
      </c>
      <c r="O1336">
        <v>1.4075331769918042E-2</v>
      </c>
      <c r="P1336">
        <v>7.1438062004311353E-2</v>
      </c>
      <c r="Q1336">
        <v>18.797280939856144</v>
      </c>
      <c r="R1336">
        <f>Table_nydc_frldevdb01_flc_fx_carry_view[[#This Row],[atmf]]/(Table_nydc_frldevdb01_flc_fx_carry_view[[#This Row],[atmf_cost_orig]]+1)</f>
        <v>18.326964464817578</v>
      </c>
      <c r="S1336">
        <f>Table_nydc_frldevdb01_flc_fx_carry_view[[#This Row],[num_rate]]-Table_nydc_frldevdb01_flc_fx_carry_view[[#This Row],[asset_rate]]</f>
        <v>5.7362730234393311E-2</v>
      </c>
      <c r="T13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1.1406634631652144</v>
      </c>
      <c r="U1336" s="95">
        <f>Table_nydc_frldevdb01_flc_fx_carry_view[[#This Row],[atmf_cost_final]]/Table_nydc_frldevdb01_flc_fx_carry_view[[#This Row],[atmf_cost_orig]]</f>
        <v>0.90360304410285464</v>
      </c>
    </row>
    <row r="1337" spans="1:21" x14ac:dyDescent="0.25">
      <c r="A1337" t="s">
        <v>109</v>
      </c>
      <c r="B1337" t="s">
        <v>16</v>
      </c>
      <c r="C1337" t="s">
        <v>67</v>
      </c>
      <c r="D1337" t="s">
        <v>14</v>
      </c>
      <c r="E1337">
        <v>18.2653329063324</v>
      </c>
      <c r="F1337">
        <v>20.236164190273801</v>
      </c>
      <c r="G1337">
        <v>0.12580834846485001</v>
      </c>
      <c r="H1337">
        <v>0.13597326335562601</v>
      </c>
      <c r="I1337">
        <v>0.126697761179904</v>
      </c>
      <c r="J1337">
        <v>0.13891451116183501</v>
      </c>
      <c r="K1337">
        <v>2.8760378269920599E-2</v>
      </c>
      <c r="L1337">
        <v>2.8582941124737499E-2</v>
      </c>
      <c r="M1337">
        <v>7.4374574714373698E-2</v>
      </c>
      <c r="N1337">
        <v>7.9607810046937094E-2</v>
      </c>
      <c r="O1337">
        <v>1.5543771166543929E-2</v>
      </c>
      <c r="P1337">
        <v>7.1427803737471485E-2</v>
      </c>
      <c r="Q1337">
        <v>19.353375517552873</v>
      </c>
      <c r="R1337">
        <f>Table_nydc_frldevdb01_flc_fx_carry_view[[#This Row],[atmf]]/(Table_nydc_frldevdb01_flc_fx_carry_view[[#This Row],[atmf_cost_orig]]+1)</f>
        <v>18.835296987229672</v>
      </c>
      <c r="S1337">
        <f>Table_nydc_frldevdb01_flc_fx_carry_view[[#This Row],[num_rate]]-Table_nydc_frldevdb01_flc_fx_carry_view[[#This Row],[asset_rate]]</f>
        <v>5.5884032570927555E-2</v>
      </c>
      <c r="T13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1.1186181693310189</v>
      </c>
      <c r="U1337" s="95">
        <f>Table_nydc_frldevdb01_flc_fx_carry_view[[#This Row],[atmf_cost_final]]/Table_nydc_frldevdb01_flc_fx_carry_view[[#This Row],[atmf_cost_orig]]</f>
        <v>1.0703632303466741</v>
      </c>
    </row>
    <row r="1338" spans="1:21" x14ac:dyDescent="0.25">
      <c r="A1338" t="s">
        <v>109</v>
      </c>
      <c r="B1338" t="s">
        <v>22</v>
      </c>
      <c r="C1338" t="s">
        <v>14</v>
      </c>
      <c r="D1338" t="s">
        <v>14</v>
      </c>
      <c r="E1338">
        <v>628.80428271396499</v>
      </c>
      <c r="F1338">
        <v>631.44626843890603</v>
      </c>
      <c r="G1338">
        <v>8.7787442135234997E-2</v>
      </c>
      <c r="H1338">
        <v>8.8443086510229404E-2</v>
      </c>
      <c r="I1338">
        <v>8.7063054020911496E-2</v>
      </c>
      <c r="J1338">
        <v>9.5116848541310806E-2</v>
      </c>
      <c r="K1338">
        <v>2.2490270764887597E-2</v>
      </c>
      <c r="L1338">
        <v>1.8176622565897901E-3</v>
      </c>
      <c r="M1338">
        <v>2.47472816311918E-2</v>
      </c>
      <c r="N1338">
        <v>4.7571177163486201E-3</v>
      </c>
      <c r="O1338">
        <v>1.2958078772337994E-2</v>
      </c>
      <c r="P1338">
        <v>2.1538088028948372E-2</v>
      </c>
      <c r="Q1338">
        <v>630.02429675509404</v>
      </c>
      <c r="R1338">
        <f>Table_nydc_frldevdb01_flc_fx_carry_view[[#This Row],[atmf]]/(Table_nydc_frldevdb01_flc_fx_carry_view[[#This Row],[atmf_cost_orig]]+1)</f>
        <v>616.19706610372305</v>
      </c>
      <c r="S1338">
        <f>Table_nydc_frldevdb01_flc_fx_carry_view[[#This Row],[num_rate]]-Table_nydc_frldevdb01_flc_fx_carry_view[[#This Row],[asset_rate]]</f>
        <v>8.5800092566103783E-3</v>
      </c>
      <c r="T13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1.302366551992775</v>
      </c>
      <c r="U1338" s="95">
        <f>Table_nydc_frldevdb01_flc_fx_carry_view[[#This Row],[atmf_cost_final]]/Table_nydc_frldevdb01_flc_fx_carry_view[[#This Row],[atmf_cost_orig]]</f>
        <v>0.19222788939988811</v>
      </c>
    </row>
    <row r="1339" spans="1:21" x14ac:dyDescent="0.25">
      <c r="A1339" t="s">
        <v>109</v>
      </c>
      <c r="B1339" t="s">
        <v>22</v>
      </c>
      <c r="C1339" t="s">
        <v>8</v>
      </c>
      <c r="D1339" t="s">
        <v>14</v>
      </c>
      <c r="E1339">
        <v>628.80428271396499</v>
      </c>
      <c r="F1339">
        <v>633.07267129941295</v>
      </c>
      <c r="G1339">
        <v>8.8233463686077498E-2</v>
      </c>
      <c r="H1339">
        <v>8.9162925909027302E-2</v>
      </c>
      <c r="I1339">
        <v>8.7555864327090005E-2</v>
      </c>
      <c r="J1339">
        <v>8.8888059351974302E-2</v>
      </c>
      <c r="K1339">
        <v>2.6803663295033701E-2</v>
      </c>
      <c r="L1339">
        <v>1.6353451927368201E-2</v>
      </c>
      <c r="M1339">
        <v>3.0441271440649401E-2</v>
      </c>
      <c r="N1339">
        <v>2.0132935382502201E-2</v>
      </c>
      <c r="O1339">
        <v>1.3574708938113635E-2</v>
      </c>
      <c r="P1339">
        <v>2.2778692141389143E-2</v>
      </c>
      <c r="Q1339">
        <v>630.77814757172962</v>
      </c>
      <c r="R1339">
        <f>Table_nydc_frldevdb01_flc_fx_carry_view[[#This Row],[atmf]]/(Table_nydc_frldevdb01_flc_fx_carry_view[[#This Row],[atmf_cost_orig]]+1)</f>
        <v>614.37045355755254</v>
      </c>
      <c r="S1339">
        <f>Table_nydc_frldevdb01_flc_fx_carry_view[[#This Row],[num_rate]]-Table_nydc_frldevdb01_flc_fx_carry_view[[#This Row],[asset_rate]]</f>
        <v>9.2039832032755082E-3</v>
      </c>
      <c r="T13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1.0390023619474509</v>
      </c>
      <c r="U1339" s="95">
        <f>Table_nydc_frldevdb01_flc_fx_carry_view[[#This Row],[atmf_cost_final]]/Table_nydc_frldevdb01_flc_fx_carry_view[[#This Row],[atmf_cost_orig]]</f>
        <v>0.66136972700877128</v>
      </c>
    </row>
    <row r="1340" spans="1:21" x14ac:dyDescent="0.25">
      <c r="A1340" t="s">
        <v>109</v>
      </c>
      <c r="B1340" t="s">
        <v>22</v>
      </c>
      <c r="C1340" t="s">
        <v>6</v>
      </c>
      <c r="D1340" t="s">
        <v>14</v>
      </c>
      <c r="E1340">
        <v>628.80428271396499</v>
      </c>
      <c r="F1340">
        <v>635.07871325964902</v>
      </c>
      <c r="G1340">
        <v>8.8638857288210304E-2</v>
      </c>
      <c r="H1340">
        <v>8.9896048308831897E-2</v>
      </c>
      <c r="I1340">
        <v>8.7789629660037505E-2</v>
      </c>
      <c r="J1340">
        <v>8.9411492282871305E-2</v>
      </c>
      <c r="K1340">
        <v>2.9980890263203299E-2</v>
      </c>
      <c r="L1340">
        <v>2.25466286298311E-2</v>
      </c>
      <c r="M1340">
        <v>3.52991305842945E-2</v>
      </c>
      <c r="N1340">
        <v>2.8106445861152102E-2</v>
      </c>
      <c r="O1340">
        <v>1.4075331769918042E-2</v>
      </c>
      <c r="P1340">
        <v>2.4196172786189241E-2</v>
      </c>
      <c r="Q1340">
        <v>631.71907938008724</v>
      </c>
      <c r="R1340">
        <f>Table_nydc_frldevdb01_flc_fx_carry_view[[#This Row],[atmf]]/(Table_nydc_frldevdb01_flc_fx_carry_view[[#This Row],[atmf_cost_orig]]+1)</f>
        <v>613.42533234933558</v>
      </c>
      <c r="S1340">
        <f>Table_nydc_frldevdb01_flc_fx_carry_view[[#This Row],[num_rate]]-Table_nydc_frldevdb01_flc_fx_carry_view[[#This Row],[asset_rate]]</f>
        <v>1.0120841016271198E-2</v>
      </c>
      <c r="T13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1.0454242184716156</v>
      </c>
      <c r="U1340" s="95">
        <f>Table_nydc_frldevdb01_flc_fx_carry_view[[#This Row],[atmf_cost_final]]/Table_nydc_frldevdb01_flc_fx_carry_view[[#This Row],[atmf_cost_orig]]</f>
        <v>0.79623620740555545</v>
      </c>
    </row>
    <row r="1341" spans="1:21" x14ac:dyDescent="0.25">
      <c r="A1341" t="s">
        <v>109</v>
      </c>
      <c r="B1341" t="s">
        <v>22</v>
      </c>
      <c r="C1341" t="s">
        <v>67</v>
      </c>
      <c r="D1341" t="s">
        <v>14</v>
      </c>
      <c r="E1341">
        <v>628.80428271396499</v>
      </c>
      <c r="F1341">
        <v>643.72720388180699</v>
      </c>
      <c r="G1341">
        <v>9.22745111276837E-2</v>
      </c>
      <c r="H1341">
        <v>9.4786403809640707E-2</v>
      </c>
      <c r="I1341">
        <v>9.1238881516655698E-2</v>
      </c>
      <c r="J1341">
        <v>9.3953323553926799E-2</v>
      </c>
      <c r="K1341">
        <v>3.9490304722518306E-2</v>
      </c>
      <c r="L1341">
        <v>3.5614467463494698E-2</v>
      </c>
      <c r="M1341">
        <v>5.1887365155007296E-2</v>
      </c>
      <c r="N1341">
        <v>4.8419257530428896E-2</v>
      </c>
      <c r="O1341">
        <v>1.5549898989541766E-2</v>
      </c>
      <c r="P1341">
        <v>2.7787062804428581E-2</v>
      </c>
      <c r="Q1341">
        <v>635.84459995054829</v>
      </c>
      <c r="R1341">
        <f>Table_nydc_frldevdb01_flc_fx_carry_view[[#This Row],[atmf]]/(Table_nydc_frldevdb01_flc_fx_carry_view[[#This Row],[atmf_cost_orig]]+1)</f>
        <v>611.97351085869025</v>
      </c>
      <c r="S1341">
        <f>Table_nydc_frldevdb01_flc_fx_carry_view[[#This Row],[num_rate]]-Table_nydc_frldevdb01_flc_fx_carry_view[[#This Row],[asset_rate]]</f>
        <v>1.2237163814886815E-2</v>
      </c>
      <c r="T13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1.0328892189132732</v>
      </c>
      <c r="U1341" s="95">
        <f>Table_nydc_frldevdb01_flc_fx_carry_view[[#This Row],[atmf_cost_final]]/Table_nydc_frldevdb01_flc_fx_carry_view[[#This Row],[atmf_cost_orig]]</f>
        <v>0.93316084533840093</v>
      </c>
    </row>
    <row r="1342" spans="1:21" x14ac:dyDescent="0.25">
      <c r="A1342" t="s">
        <v>109</v>
      </c>
      <c r="B1342" t="s">
        <v>15</v>
      </c>
      <c r="C1342" t="s">
        <v>14</v>
      </c>
      <c r="D1342" t="s">
        <v>14</v>
      </c>
      <c r="E1342">
        <v>57.453699999999998</v>
      </c>
      <c r="F1342">
        <v>59.118508234671197</v>
      </c>
      <c r="G1342">
        <v>0.11398905372712</v>
      </c>
      <c r="H1342">
        <v>0.120535630108718</v>
      </c>
      <c r="I1342">
        <v>0</v>
      </c>
      <c r="J1342">
        <v>0</v>
      </c>
      <c r="K1342">
        <v>1.9413316329750598E-2</v>
      </c>
      <c r="L1342">
        <v>0</v>
      </c>
      <c r="M1342">
        <v>3.3722405782017399E-2</v>
      </c>
      <c r="N1342">
        <v>2.8971850854190098E-2</v>
      </c>
      <c r="O1342">
        <v>1.2958078772337994E-2</v>
      </c>
      <c r="P1342">
        <v>7.2071238336916713E-2</v>
      </c>
      <c r="Q1342">
        <v>58.284509967859556</v>
      </c>
      <c r="R1342">
        <f>Table_nydc_frldevdb01_flc_fx_carry_view[[#This Row],[atmf]]/(Table_nydc_frldevdb01_flc_fx_carry_view[[#This Row],[atmf_cost_orig]]+1)</f>
        <v>57.189926332251339</v>
      </c>
      <c r="S1342">
        <f>Table_nydc_frldevdb01_flc_fx_carry_view[[#This Row],[num_rate]]-Table_nydc_frldevdb01_flc_fx_carry_view[[#This Row],[asset_rate]]</f>
        <v>5.9113159564578716E-2</v>
      </c>
      <c r="T13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2.0247165936614135</v>
      </c>
      <c r="U1342" s="95">
        <f>Table_nydc_frldevdb01_flc_fx_carry_view[[#This Row],[atmf_cost_final]]/Table_nydc_frldevdb01_flc_fx_carry_view[[#This Row],[atmf_cost_orig]]</f>
        <v>0.85912763880089027</v>
      </c>
    </row>
    <row r="1343" spans="1:21" x14ac:dyDescent="0.25">
      <c r="A1343" t="s">
        <v>109</v>
      </c>
      <c r="B1343" t="s">
        <v>15</v>
      </c>
      <c r="C1343" t="s">
        <v>8</v>
      </c>
      <c r="D1343" t="s">
        <v>14</v>
      </c>
      <c r="E1343">
        <v>57.453699999999998</v>
      </c>
      <c r="F1343">
        <v>59.902089077579298</v>
      </c>
      <c r="G1343">
        <v>0.11660842735283</v>
      </c>
      <c r="H1343">
        <v>0.124426126454726</v>
      </c>
      <c r="I1343">
        <v>0.107006242331392</v>
      </c>
      <c r="J1343">
        <v>0.12201065031200301</v>
      </c>
      <c r="K1343">
        <v>2.2051386122159899E-2</v>
      </c>
      <c r="L1343">
        <v>1.40161197364123E-2</v>
      </c>
      <c r="M1343">
        <v>4.2470575632404001E-2</v>
      </c>
      <c r="N1343">
        <v>3.9681897019032797E-2</v>
      </c>
      <c r="O1343">
        <v>1.3574708938113635E-2</v>
      </c>
      <c r="P1343">
        <v>7.1552872049588268E-2</v>
      </c>
      <c r="Q1343">
        <v>58.703412963381879</v>
      </c>
      <c r="R1343">
        <f>Table_nydc_frldevdb01_flc_fx_carry_view[[#This Row],[atmf]]/(Table_nydc_frldevdb01_flc_fx_carry_view[[#This Row],[atmf_cost_orig]]+1)</f>
        <v>57.46165932908017</v>
      </c>
      <c r="S1343">
        <f>Table_nydc_frldevdb01_flc_fx_carry_view[[#This Row],[num_rate]]-Table_nydc_frldevdb01_flc_fx_carry_view[[#This Row],[asset_rate]]</f>
        <v>5.7978163111474634E-2</v>
      </c>
      <c r="T13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1.2569439776120515</v>
      </c>
      <c r="U1343" s="95">
        <f>Table_nydc_frldevdb01_flc_fx_carry_view[[#This Row],[atmf_cost_final]]/Table_nydc_frldevdb01_flc_fx_carry_view[[#This Row],[atmf_cost_orig]]</f>
        <v>0.93433857272130993</v>
      </c>
    </row>
    <row r="1344" spans="1:21" x14ac:dyDescent="0.25">
      <c r="A1344" t="s">
        <v>109</v>
      </c>
      <c r="B1344" t="s">
        <v>15</v>
      </c>
      <c r="C1344" t="s">
        <v>6</v>
      </c>
      <c r="D1344" t="s">
        <v>14</v>
      </c>
      <c r="E1344">
        <v>57.453699999999998</v>
      </c>
      <c r="F1344">
        <v>60.703982060375502</v>
      </c>
      <c r="G1344">
        <v>0.119241858632334</v>
      </c>
      <c r="H1344">
        <v>0.12807788505848</v>
      </c>
      <c r="I1344">
        <v>0.11405377117955399</v>
      </c>
      <c r="J1344">
        <v>0.12803009518564601</v>
      </c>
      <c r="K1344">
        <v>2.3934488604215501E-2</v>
      </c>
      <c r="L1344">
        <v>1.9458087444368499E-2</v>
      </c>
      <c r="M1344">
        <v>5.0274461278625504E-2</v>
      </c>
      <c r="N1344">
        <v>5.1163025877855102E-2</v>
      </c>
      <c r="O1344">
        <v>1.4075331769918042E-2</v>
      </c>
      <c r="P1344">
        <v>7.1766666640356025E-2</v>
      </c>
      <c r="Q1344">
        <v>59.146076033845439</v>
      </c>
      <c r="R1344">
        <f>Table_nydc_frldevdb01_flc_fx_carry_view[[#This Row],[atmf]]/(Table_nydc_frldevdb01_flc_fx_carry_view[[#This Row],[atmf_cost_orig]]+1)</f>
        <v>57.798208276409234</v>
      </c>
      <c r="S1344">
        <f>Table_nydc_frldevdb01_flc_fx_carry_view[[#This Row],[num_rate]]-Table_nydc_frldevdb01_flc_fx_carry_view[[#This Row],[asset_rate]]</f>
        <v>5.7691334870437982E-2</v>
      </c>
      <c r="T13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1.2036815233407137</v>
      </c>
      <c r="U1344" s="95">
        <f>Table_nydc_frldevdb01_flc_fx_carry_view[[#This Row],[atmf_cost_final]]/Table_nydc_frldevdb01_flc_fx_carry_view[[#This Row],[atmf_cost_orig]]</f>
        <v>1.0176742739082791</v>
      </c>
    </row>
    <row r="1345" spans="1:21" x14ac:dyDescent="0.25">
      <c r="A1345" t="s">
        <v>109</v>
      </c>
      <c r="B1345" t="s">
        <v>15</v>
      </c>
      <c r="C1345" t="s">
        <v>67</v>
      </c>
      <c r="D1345" t="s">
        <v>14</v>
      </c>
      <c r="E1345">
        <v>57.453699999999998</v>
      </c>
      <c r="F1345">
        <v>63.604673515139503</v>
      </c>
      <c r="G1345">
        <v>0.128373536551384</v>
      </c>
      <c r="H1345">
        <v>0.13843311624437901</v>
      </c>
      <c r="I1345">
        <v>0.12576584592428</v>
      </c>
      <c r="J1345">
        <v>0.13926183549404</v>
      </c>
      <c r="K1345">
        <v>3.0103038691467597E-2</v>
      </c>
      <c r="L1345">
        <v>2.8259334430025599E-2</v>
      </c>
      <c r="M1345">
        <v>7.5715798158629791E-2</v>
      </c>
      <c r="N1345">
        <v>7.9429612307116801E-2</v>
      </c>
      <c r="O1345">
        <v>1.5549898989541766E-2</v>
      </c>
      <c r="P1345">
        <v>7.0953279542570954E-2</v>
      </c>
      <c r="Q1345">
        <v>60.830047203662708</v>
      </c>
      <c r="R1345">
        <f>Table_nydc_frldevdb01_flc_fx_carry_view[[#This Row],[atmf]]/(Table_nydc_frldevdb01_flc_fx_carry_view[[#This Row],[atmf_cost_orig]]+1)</f>
        <v>59.127767412187872</v>
      </c>
      <c r="S1345">
        <f>Table_nydc_frldevdb01_flc_fx_carry_view[[#This Row],[num_rate]]-Table_nydc_frldevdb01_flc_fx_carry_view[[#This Row],[asset_rate]]</f>
        <v>5.5403380553029187E-2</v>
      </c>
      <c r="T13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1.1218413109588341</v>
      </c>
      <c r="U1345" s="95">
        <f>Table_nydc_frldevdb01_flc_fx_carry_view[[#This Row],[atmf_cost_final]]/Table_nydc_frldevdb01_flc_fx_carry_view[[#This Row],[atmf_cost_orig]]</f>
        <v>1.0490493957510203</v>
      </c>
    </row>
    <row r="1346" spans="1:21" x14ac:dyDescent="0.25">
      <c r="A1346" t="s">
        <v>109</v>
      </c>
      <c r="B1346" t="s">
        <v>11</v>
      </c>
      <c r="C1346" t="s">
        <v>14</v>
      </c>
      <c r="D1346" t="s">
        <v>14</v>
      </c>
      <c r="E1346">
        <v>21.425235499127901</v>
      </c>
      <c r="F1346">
        <v>22.272504397976402</v>
      </c>
      <c r="G1346">
        <v>0.104129352192874</v>
      </c>
      <c r="H1346">
        <v>0.109154957264206</v>
      </c>
      <c r="I1346">
        <v>0</v>
      </c>
      <c r="J1346">
        <v>0</v>
      </c>
      <c r="K1346">
        <v>1.3715953825305501E-2</v>
      </c>
      <c r="L1346">
        <v>0</v>
      </c>
      <c r="M1346">
        <v>3.0871615911334201E-2</v>
      </c>
      <c r="N1346">
        <v>3.9549113386573999E-2</v>
      </c>
      <c r="O1346">
        <v>-8.2519806729107002E-3</v>
      </c>
      <c r="P1346">
        <v>7.1546157097979013E-2</v>
      </c>
      <c r="Q1346">
        <v>21.896849448096219</v>
      </c>
      <c r="R1346">
        <f>Table_nydc_frldevdb01_flc_fx_carry_view[[#This Row],[atmf]]/(Table_nydc_frldevdb01_flc_fx_carry_view[[#This Row],[atmf_cost_orig]]+1)</f>
        <v>21.605507469799296</v>
      </c>
      <c r="S1346">
        <f>Table_nydc_frldevdb01_flc_fx_carry_view[[#This Row],[num_rate]]-Table_nydc_frldevdb01_flc_fx_carry_view[[#This Row],[asset_rate]]</f>
        <v>7.9798137770889718E-2</v>
      </c>
      <c r="T13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2.3053096516037215</v>
      </c>
      <c r="U1346" s="95">
        <f>Table_nydc_frldevdb01_flc_fx_carry_view[[#This Row],[atmf_cost_final]]/Table_nydc_frldevdb01_flc_fx_carry_view[[#This Row],[atmf_cost_orig]]</f>
        <v>1.281083358259</v>
      </c>
    </row>
    <row r="1347" spans="1:21" x14ac:dyDescent="0.25">
      <c r="A1347" t="s">
        <v>109</v>
      </c>
      <c r="B1347" t="s">
        <v>11</v>
      </c>
      <c r="C1347" t="s">
        <v>8</v>
      </c>
      <c r="D1347" t="s">
        <v>14</v>
      </c>
      <c r="E1347">
        <v>21.425235499127901</v>
      </c>
      <c r="F1347">
        <v>22.698961665327399</v>
      </c>
      <c r="G1347">
        <v>0.11487989044833199</v>
      </c>
      <c r="H1347">
        <v>0.122985775615486</v>
      </c>
      <c r="I1347">
        <v>9.4466063880404794E-2</v>
      </c>
      <c r="J1347">
        <v>0.108988295481258</v>
      </c>
      <c r="K1347">
        <v>1.6875732597891401E-2</v>
      </c>
      <c r="L1347">
        <v>1.05075192920144E-2</v>
      </c>
      <c r="M1347">
        <v>4.2675472086836495E-2</v>
      </c>
      <c r="N1347">
        <v>4.68306422767878E-2</v>
      </c>
      <c r="O1347">
        <v>-8.1191120401579771E-3</v>
      </c>
      <c r="P1347">
        <v>7.1430444968468648E-2</v>
      </c>
      <c r="Q1347">
        <v>22.128063394358097</v>
      </c>
      <c r="R1347">
        <f>Table_nydc_frldevdb01_flc_fx_carry_view[[#This Row],[atmf]]/(Table_nydc_frldevdb01_flc_fx_carry_view[[#This Row],[atmf_cost_orig]]+1)</f>
        <v>21.769920049905014</v>
      </c>
      <c r="S1347">
        <f>Table_nydc_frldevdb01_flc_fx_carry_view[[#This Row],[num_rate]]-Table_nydc_frldevdb01_flc_fx_carry_view[[#This Row],[asset_rate]]</f>
        <v>7.954955700862662E-2</v>
      </c>
      <c r="T13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1.4078871998043803</v>
      </c>
      <c r="U1347" s="95">
        <f>Table_nydc_frldevdb01_flc_fx_carry_view[[#This Row],[atmf_cost_final]]/Table_nydc_frldevdb01_flc_fx_carry_view[[#This Row],[atmf_cost_orig]]</f>
        <v>1.0973667070746476</v>
      </c>
    </row>
    <row r="1348" spans="1:21" x14ac:dyDescent="0.25">
      <c r="A1348" t="s">
        <v>109</v>
      </c>
      <c r="B1348" t="s">
        <v>11</v>
      </c>
      <c r="C1348" t="s">
        <v>6</v>
      </c>
      <c r="D1348" t="s">
        <v>14</v>
      </c>
      <c r="E1348">
        <v>21.425235499127901</v>
      </c>
      <c r="F1348">
        <v>23.1332909297975</v>
      </c>
      <c r="G1348">
        <v>0.12535295780129199</v>
      </c>
      <c r="H1348">
        <v>0.136746408604589</v>
      </c>
      <c r="I1348">
        <v>0.104242105382437</v>
      </c>
      <c r="J1348">
        <v>0.117203210240099</v>
      </c>
      <c r="K1348">
        <v>2.0044906613685898E-2</v>
      </c>
      <c r="L1348">
        <v>1.37499380772548E-2</v>
      </c>
      <c r="M1348">
        <v>5.48843935563188E-2</v>
      </c>
      <c r="N1348">
        <v>5.6610751200477705E-2</v>
      </c>
      <c r="O1348">
        <v>-8.0678067780504126E-3</v>
      </c>
      <c r="P1348">
        <v>7.1438062004311353E-2</v>
      </c>
      <c r="Q1348">
        <v>22.35447257443116</v>
      </c>
      <c r="R1348">
        <f>Table_nydc_frldevdb01_flc_fx_carry_view[[#This Row],[atmf]]/(Table_nydc_frldevdb01_flc_fx_carry_view[[#This Row],[atmf_cost_orig]]+1)</f>
        <v>21.929693027127382</v>
      </c>
      <c r="S1348">
        <f>Table_nydc_frldevdb01_flc_fx_carry_view[[#This Row],[num_rate]]-Table_nydc_frldevdb01_flc_fx_carry_view[[#This Row],[asset_rate]]</f>
        <v>7.9505868782361766E-2</v>
      </c>
      <c r="T13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1.2302366333292452</v>
      </c>
      <c r="U1348" s="95">
        <f>Table_nydc_frldevdb01_flc_fx_carry_view[[#This Row],[atmf_cost_final]]/Table_nydc_frldevdb01_flc_fx_carry_view[[#This Row],[atmf_cost_orig]]</f>
        <v>1.031454435993493</v>
      </c>
    </row>
    <row r="1349" spans="1:21" x14ac:dyDescent="0.25">
      <c r="A1349" t="s">
        <v>109</v>
      </c>
      <c r="B1349" t="s">
        <v>11</v>
      </c>
      <c r="C1349" t="s">
        <v>67</v>
      </c>
      <c r="D1349" t="s">
        <v>14</v>
      </c>
      <c r="E1349">
        <v>21.425235499127901</v>
      </c>
      <c r="F1349">
        <v>24.852920219377701</v>
      </c>
      <c r="G1349">
        <v>0.129308607996523</v>
      </c>
      <c r="H1349">
        <v>0.143069899238006</v>
      </c>
      <c r="I1349">
        <v>0.128817386696989</v>
      </c>
      <c r="J1349">
        <v>0.147048344237352</v>
      </c>
      <c r="K1349">
        <v>2.0325889899238399E-2</v>
      </c>
      <c r="L1349">
        <v>2.1120006909617101E-2</v>
      </c>
      <c r="M1349">
        <v>8.1942603335324993E-2</v>
      </c>
      <c r="N1349">
        <v>9.3949879548716697E-2</v>
      </c>
      <c r="O1349">
        <v>-7.5967975545967884E-3</v>
      </c>
      <c r="P1349">
        <v>7.1434058268465259E-2</v>
      </c>
      <c r="Q1349">
        <v>23.410445507152374</v>
      </c>
      <c r="R1349">
        <f>Table_nydc_frldevdb01_flc_fx_carry_view[[#This Row],[atmf]]/(Table_nydc_frldevdb01_flc_fx_carry_view[[#This Row],[atmf_cost_orig]]+1)</f>
        <v>22.97064570963666</v>
      </c>
      <c r="S1349">
        <f>Table_nydc_frldevdb01_flc_fx_carry_view[[#This Row],[num_rate]]-Table_nydc_frldevdb01_flc_fx_carry_view[[#This Row],[asset_rate]]</f>
        <v>7.9030855823062046E-2</v>
      </c>
      <c r="T13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1.1819824294043875</v>
      </c>
      <c r="U1349" s="95">
        <f>Table_nydc_frldevdb01_flc_fx_carry_view[[#This Row],[atmf_cost_final]]/Table_nydc_frldevdb01_flc_fx_carry_view[[#This Row],[atmf_cost_orig]]</f>
        <v>1.1465327646994032</v>
      </c>
    </row>
    <row r="1350" spans="1:21" x14ac:dyDescent="0.25">
      <c r="A1350" t="s">
        <v>109</v>
      </c>
      <c r="B1350" t="s">
        <v>24</v>
      </c>
      <c r="C1350" t="s">
        <v>14</v>
      </c>
      <c r="D1350" t="s">
        <v>14</v>
      </c>
      <c r="E1350">
        <v>30.344571124001199</v>
      </c>
      <c r="F1350">
        <v>30.0973541632641</v>
      </c>
      <c r="G1350">
        <v>5.3964419407229701E-2</v>
      </c>
      <c r="H1350">
        <v>5.2432626890780598E-2</v>
      </c>
      <c r="I1350">
        <v>4.5247510221539902E-2</v>
      </c>
      <c r="J1350">
        <v>5.6245518697548701E-2</v>
      </c>
      <c r="K1350">
        <v>1.9549798165399999E-2</v>
      </c>
      <c r="L1350">
        <v>9.4462679325972793E-4</v>
      </c>
      <c r="M1350">
        <v>1.4631797273236199E-2</v>
      </c>
      <c r="N1350">
        <v>2.3964635536485203E-6</v>
      </c>
      <c r="O1350">
        <v>1.2965824913497898E-2</v>
      </c>
      <c r="P1350">
        <v>-3.6878252020495664E-3</v>
      </c>
      <c r="Q1350">
        <v>30.24610453233862</v>
      </c>
      <c r="R1350">
        <f>Table_nydc_frldevdb01_flc_fx_carry_view[[#This Row],[atmf]]/(Table_nydc_frldevdb01_flc_fx_carry_view[[#This Row],[atmf_cost_orig]]+1)</f>
        <v>29.663326385146796</v>
      </c>
      <c r="S1350">
        <f>Table_nydc_frldevdb01_flc_fx_carry_view[[#This Row],[num_rate]]-Table_nydc_frldevdb01_flc_fx_carry_view[[#This Row],[asset_rate]]</f>
        <v>-1.6653650115547463E-2</v>
      </c>
      <c r="T13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0.19158807620539514</v>
      </c>
      <c r="U1350" s="95">
        <f>Table_nydc_frldevdb01_flc_fx_carry_view[[#This Row],[atmf_cost_final]]/Table_nydc_frldevdb01_flc_fx_carry_view[[#This Row],[atmf_cost_orig]]</f>
        <v>1.6378463348668858E-4</v>
      </c>
    </row>
    <row r="1351" spans="1:21" x14ac:dyDescent="0.25">
      <c r="A1351" t="s">
        <v>109</v>
      </c>
      <c r="B1351" t="s">
        <v>24</v>
      </c>
      <c r="C1351" t="s">
        <v>8</v>
      </c>
      <c r="D1351" t="s">
        <v>14</v>
      </c>
      <c r="E1351">
        <v>30.344571124001199</v>
      </c>
      <c r="F1351">
        <v>29.993360421807498</v>
      </c>
      <c r="G1351">
        <v>5.63755072460011E-2</v>
      </c>
      <c r="H1351">
        <v>5.4275792471668999E-2</v>
      </c>
      <c r="I1351">
        <v>5.0869541699162198E-2</v>
      </c>
      <c r="J1351">
        <v>4.9139500611273201E-2</v>
      </c>
      <c r="K1351">
        <v>2.5707074995209401E-2</v>
      </c>
      <c r="L1351">
        <v>1.2333949997664901E-2</v>
      </c>
      <c r="M1351">
        <v>1.8533283500490202E-2</v>
      </c>
      <c r="N1351">
        <v>6.4535613042084094E-3</v>
      </c>
      <c r="O1351">
        <v>1.3574708938113635E-2</v>
      </c>
      <c r="P1351">
        <v>-2.2871103169475903E-3</v>
      </c>
      <c r="Q1351">
        <v>30.210081245702696</v>
      </c>
      <c r="R1351">
        <f>Table_nydc_frldevdb01_flc_fx_carry_view[[#This Row],[atmf]]/(Table_nydc_frldevdb01_flc_fx_carry_view[[#This Row],[atmf_cost_orig]]+1)</f>
        <v>29.447599708009999</v>
      </c>
      <c r="S1351">
        <f>Table_nydc_frldevdb01_flc_fx_carry_view[[#This Row],[num_rate]]-Table_nydc_frldevdb01_flc_fx_carry_view[[#This Row],[asset_rate]]</f>
        <v>-1.5861819255061225E-2</v>
      </c>
      <c r="T13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0.81970443353214095</v>
      </c>
      <c r="U1351" s="95">
        <f>Table_nydc_frldevdb01_flc_fx_carry_view[[#This Row],[atmf_cost_final]]/Table_nydc_frldevdb01_flc_fx_carry_view[[#This Row],[atmf_cost_orig]]</f>
        <v>0.3482146757231504</v>
      </c>
    </row>
    <row r="1352" spans="1:21" x14ac:dyDescent="0.25">
      <c r="A1352" t="s">
        <v>109</v>
      </c>
      <c r="B1352" t="s">
        <v>24</v>
      </c>
      <c r="C1352" t="s">
        <v>6</v>
      </c>
      <c r="D1352" t="s">
        <v>14</v>
      </c>
      <c r="E1352">
        <v>30.344571124001199</v>
      </c>
      <c r="F1352">
        <v>29.88344247509</v>
      </c>
      <c r="G1352">
        <v>5.8773544397260999E-2</v>
      </c>
      <c r="H1352">
        <v>5.6056619169419897E-2</v>
      </c>
      <c r="I1352">
        <v>5.3964419407229701E-2</v>
      </c>
      <c r="J1352">
        <v>5.1378687510672899E-2</v>
      </c>
      <c r="K1352">
        <v>3.1654933737319396E-2</v>
      </c>
      <c r="L1352">
        <v>1.9549798165399999E-2</v>
      </c>
      <c r="M1352">
        <v>2.2016050918931801E-2</v>
      </c>
      <c r="N1352">
        <v>1.1033308988625E-2</v>
      </c>
      <c r="O1352">
        <v>1.4075331769918042E-2</v>
      </c>
      <c r="P1352">
        <v>-1.5011492703190799E-3</v>
      </c>
      <c r="Q1352">
        <v>30.174288910021872</v>
      </c>
      <c r="R1352">
        <f>Table_nydc_frldevdb01_flc_fx_carry_view[[#This Row],[atmf]]/(Table_nydc_frldevdb01_flc_fx_carry_view[[#This Row],[atmf_cost_orig]]+1)</f>
        <v>29.239699756398846</v>
      </c>
      <c r="S1352">
        <f>Table_nydc_frldevdb01_flc_fx_carry_view[[#This Row],[num_rate]]-Table_nydc_frldevdb01_flc_fx_carry_view[[#This Row],[asset_rate]]</f>
        <v>-1.5576481040237122E-2</v>
      </c>
      <c r="T13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0.88355562955164646</v>
      </c>
      <c r="U1352" s="95">
        <f>Table_nydc_frldevdb01_flc_fx_carry_view[[#This Row],[atmf_cost_final]]/Table_nydc_frldevdb01_flc_fx_carry_view[[#This Row],[atmf_cost_orig]]</f>
        <v>0.50114841345762684</v>
      </c>
    </row>
    <row r="1353" spans="1:21" x14ac:dyDescent="0.25">
      <c r="A1353" t="s">
        <v>109</v>
      </c>
      <c r="B1353" t="s">
        <v>24</v>
      </c>
      <c r="C1353" t="s">
        <v>67</v>
      </c>
      <c r="D1353" t="s">
        <v>14</v>
      </c>
      <c r="E1353">
        <v>30.344571124001199</v>
      </c>
      <c r="F1353">
        <v>29.6624107295819</v>
      </c>
      <c r="G1353">
        <v>6.2346113532075698E-2</v>
      </c>
      <c r="H1353">
        <v>5.9148158669089901E-2</v>
      </c>
      <c r="I1353">
        <v>6.1002280820787999E-2</v>
      </c>
      <c r="J1353">
        <v>5.7603315056521602E-2</v>
      </c>
      <c r="K1353">
        <v>4.6824284719780403E-2</v>
      </c>
      <c r="L1353">
        <v>3.9639249582429197E-2</v>
      </c>
      <c r="M1353">
        <v>3.2393345627018101E-2</v>
      </c>
      <c r="N1353">
        <v>2.5591240292397E-2</v>
      </c>
      <c r="O1353">
        <v>1.5549898989541766E-2</v>
      </c>
      <c r="P1353">
        <v>3.8471233000339118E-3</v>
      </c>
      <c r="Q1353">
        <v>30.096734877489972</v>
      </c>
      <c r="R1353">
        <f>Table_nydc_frldevdb01_flc_fx_carry_view[[#This Row],[atmf]]/(Table_nydc_frldevdb01_flc_fx_carry_view[[#This Row],[atmf_cost_orig]]+1)</f>
        <v>28.731695002902804</v>
      </c>
      <c r="S1353">
        <f>Table_nydc_frldevdb01_flc_fx_carry_view[[#This Row],[num_rate]]-Table_nydc_frldevdb01_flc_fx_carry_view[[#This Row],[asset_rate]]</f>
        <v>-1.1702775689507854E-2</v>
      </c>
      <c r="T13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0.97346466503194096</v>
      </c>
      <c r="U1353" s="95">
        <f>Table_nydc_frldevdb01_flc_fx_carry_view[[#This Row],[atmf_cost_final]]/Table_nydc_frldevdb01_flc_fx_carry_view[[#This Row],[atmf_cost_orig]]</f>
        <v>0.79001535028392633</v>
      </c>
    </row>
    <row r="1354" spans="1:21" x14ac:dyDescent="0.25">
      <c r="A1354" t="s">
        <v>109</v>
      </c>
      <c r="B1354" t="s">
        <v>23</v>
      </c>
      <c r="C1354" t="s">
        <v>14</v>
      </c>
      <c r="D1354" t="s">
        <v>14</v>
      </c>
      <c r="E1354">
        <v>1.3631</v>
      </c>
      <c r="F1354">
        <v>1.35992009148808</v>
      </c>
      <c r="G1354">
        <v>4.8565913350749598E-2</v>
      </c>
      <c r="H1354">
        <v>4.8249932903336103E-2</v>
      </c>
      <c r="I1354">
        <v>0</v>
      </c>
      <c r="J1354">
        <v>0</v>
      </c>
      <c r="K1354">
        <v>1.47996768917634E-2</v>
      </c>
      <c r="L1354">
        <v>1.6287053969124499E-16</v>
      </c>
      <c r="M1354">
        <v>1.35023665475963E-2</v>
      </c>
      <c r="N1354">
        <v>0</v>
      </c>
      <c r="O1354">
        <v>1.2958078772337994E-2</v>
      </c>
      <c r="P1354">
        <v>8.2146300232984418E-3</v>
      </c>
      <c r="Q1354">
        <v>1.3616866216278318</v>
      </c>
      <c r="R1354">
        <f>Table_nydc_frldevdb01_flc_fx_carry_view[[#This Row],[atmf]]/(Table_nydc_frldevdb01_flc_fx_carry_view[[#This Row],[atmf_cost_orig]]+1)</f>
        <v>1.3418025812021772</v>
      </c>
      <c r="S1354">
        <f>Table_nydc_frldevdb01_flc_fx_carry_view[[#This Row],[num_rate]]-Table_nydc_frldevdb01_flc_fx_carry_view[[#This Row],[asset_rate]]</f>
        <v>-4.7434487490395517E-3</v>
      </c>
      <c r="T13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1.2554477841291797E-13</v>
      </c>
      <c r="U1354" s="95">
        <f>Table_nydc_frldevdb01_flc_fx_carry_view[[#This Row],[atmf_cost_final]]/Table_nydc_frldevdb01_flc_fx_carry_view[[#This Row],[atmf_cost_orig]]</f>
        <v>0</v>
      </c>
    </row>
    <row r="1355" spans="1:21" x14ac:dyDescent="0.25">
      <c r="A1355" t="s">
        <v>109</v>
      </c>
      <c r="B1355" t="s">
        <v>23</v>
      </c>
      <c r="C1355" t="s">
        <v>8</v>
      </c>
      <c r="D1355" t="s">
        <v>14</v>
      </c>
      <c r="E1355">
        <v>1.3631</v>
      </c>
      <c r="F1355">
        <v>1.35803798956679</v>
      </c>
      <c r="G1355">
        <v>5.0279850005245499E-2</v>
      </c>
      <c r="H1355">
        <v>4.97885950364109E-2</v>
      </c>
      <c r="I1355">
        <v>4.6283611880787001E-2</v>
      </c>
      <c r="J1355">
        <v>4.5813452414190103E-2</v>
      </c>
      <c r="K1355">
        <v>1.9108628662453799E-2</v>
      </c>
      <c r="L1355">
        <v>9.7686965921285306E-3</v>
      </c>
      <c r="M1355">
        <v>1.7001310018296002E-2</v>
      </c>
      <c r="N1355">
        <v>7.8527159765124799E-3</v>
      </c>
      <c r="O1355">
        <v>1.3574708938113635E-2</v>
      </c>
      <c r="P1355">
        <v>8.5438422212658523E-3</v>
      </c>
      <c r="Q1355">
        <v>1.3609058518413186</v>
      </c>
      <c r="R1355">
        <f>Table_nydc_frldevdb01_flc_fx_carry_view[[#This Row],[atmf]]/(Table_nydc_frldevdb01_flc_fx_carry_view[[#This Row],[atmf_cost_orig]]+1)</f>
        <v>1.3353355361384527</v>
      </c>
      <c r="S1355">
        <f>Table_nydc_frldevdb01_flc_fx_carry_view[[#This Row],[num_rate]]-Table_nydc_frldevdb01_flc_fx_carry_view[[#This Row],[asset_rate]]</f>
        <v>-5.0308667168477827E-3</v>
      </c>
      <c r="T13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0.90920308655162319</v>
      </c>
      <c r="U1355" s="95">
        <f>Table_nydc_frldevdb01_flc_fx_carry_view[[#This Row],[atmf_cost_final]]/Table_nydc_frldevdb01_flc_fx_carry_view[[#This Row],[atmf_cost_orig]]</f>
        <v>0.461888876096122</v>
      </c>
    </row>
    <row r="1356" spans="1:21" x14ac:dyDescent="0.25">
      <c r="A1356" t="s">
        <v>109</v>
      </c>
      <c r="B1356" t="s">
        <v>23</v>
      </c>
      <c r="C1356" t="s">
        <v>6</v>
      </c>
      <c r="D1356" t="s">
        <v>14</v>
      </c>
      <c r="E1356">
        <v>1.3631</v>
      </c>
      <c r="F1356">
        <v>1.35592425337775</v>
      </c>
      <c r="G1356">
        <v>5.1977906373284498E-2</v>
      </c>
      <c r="H1356">
        <v>5.12827204258249E-2</v>
      </c>
      <c r="I1356">
        <v>4.8592179660406298E-2</v>
      </c>
      <c r="J1356">
        <v>4.7915981626200199E-2</v>
      </c>
      <c r="K1356">
        <v>2.3183144934978701E-2</v>
      </c>
      <c r="L1356">
        <v>1.485155081411E-2</v>
      </c>
      <c r="M1356">
        <v>2.01415468705506E-2</v>
      </c>
      <c r="N1356">
        <v>1.2023367162269601E-2</v>
      </c>
      <c r="O1356">
        <v>1.4075331769918042E-2</v>
      </c>
      <c r="P1356">
        <v>8.7322325157401792E-3</v>
      </c>
      <c r="Q1356">
        <v>1.3600610123203276</v>
      </c>
      <c r="R1356">
        <f>Table_nydc_frldevdb01_flc_fx_carry_view[[#This Row],[atmf]]/(Table_nydc_frldevdb01_flc_fx_carry_view[[#This Row],[atmf_cost_orig]]+1)</f>
        <v>1.3291530548258399</v>
      </c>
      <c r="S1356">
        <f>Table_nydc_frldevdb01_flc_fx_carry_view[[#This Row],[num_rate]]-Table_nydc_frldevdb01_flc_fx_carry_view[[#This Row],[asset_rate]]</f>
        <v>-5.3430992541778632E-3</v>
      </c>
      <c r="T13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0.92983477498765787</v>
      </c>
      <c r="U1356" s="95">
        <f>Table_nydc_frldevdb01_flc_fx_carry_view[[#This Row],[atmf_cost_final]]/Table_nydc_frldevdb01_flc_fx_carry_view[[#This Row],[atmf_cost_orig]]</f>
        <v>0.59694358330785557</v>
      </c>
    </row>
    <row r="1357" spans="1:21" x14ac:dyDescent="0.25">
      <c r="A1357" t="s">
        <v>109</v>
      </c>
      <c r="B1357" t="s">
        <v>23</v>
      </c>
      <c r="C1357" t="s">
        <v>67</v>
      </c>
      <c r="D1357" t="s">
        <v>14</v>
      </c>
      <c r="E1357">
        <v>1.3631</v>
      </c>
      <c r="F1357">
        <v>1.3499106524182201</v>
      </c>
      <c r="G1357">
        <v>5.5192172316388503E-2</v>
      </c>
      <c r="H1357">
        <v>5.4059483879759299E-2</v>
      </c>
      <c r="I1357">
        <v>5.4145996345955398E-2</v>
      </c>
      <c r="J1357">
        <v>5.3000016956669199E-2</v>
      </c>
      <c r="K1357">
        <v>3.5347295777517503E-2</v>
      </c>
      <c r="L1357">
        <v>2.97838108658545E-2</v>
      </c>
      <c r="M1357">
        <v>2.9607884111027299E-2</v>
      </c>
      <c r="N1357">
        <v>2.42019232017473E-2</v>
      </c>
      <c r="O1357">
        <v>1.5549898989541766E-2</v>
      </c>
      <c r="P1357">
        <v>1.0550014155899188E-2</v>
      </c>
      <c r="Q1357">
        <v>1.3577030692535232</v>
      </c>
      <c r="R1357">
        <f>Table_nydc_frldevdb01_flc_fx_carry_view[[#This Row],[atmf]]/(Table_nydc_frldevdb01_flc_fx_carry_view[[#This Row],[atmf_cost_orig]]+1)</f>
        <v>1.3110919926412035</v>
      </c>
      <c r="S1357">
        <f>Table_nydc_frldevdb01_flc_fx_carry_view[[#This Row],[num_rate]]-Table_nydc_frldevdb01_flc_fx_carry_view[[#This Row],[asset_rate]]</f>
        <v>-4.9998848336425782E-3</v>
      </c>
      <c r="T13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0.97255398087181777</v>
      </c>
      <c r="U1357" s="95">
        <f>Table_nydc_frldevdb01_flc_fx_carry_view[[#This Row],[atmf_cost_final]]/Table_nydc_frldevdb01_flc_fx_carry_view[[#This Row],[atmf_cost_orig]]</f>
        <v>0.81741481799212468</v>
      </c>
    </row>
    <row r="1358" spans="1:21" x14ac:dyDescent="0.25">
      <c r="A1358" t="s">
        <v>109</v>
      </c>
      <c r="B1358" t="s">
        <v>25</v>
      </c>
      <c r="C1358" t="s">
        <v>14</v>
      </c>
      <c r="D1358" t="s">
        <v>14</v>
      </c>
      <c r="E1358">
        <v>311.08</v>
      </c>
      <c r="F1358">
        <v>311.49278504615802</v>
      </c>
      <c r="G1358">
        <v>5.36488826193465E-2</v>
      </c>
      <c r="H1358">
        <v>5.3937517087920203E-2</v>
      </c>
      <c r="I1358">
        <v>0</v>
      </c>
      <c r="J1358">
        <v>0</v>
      </c>
      <c r="K1358">
        <v>1.45098806694652E-2</v>
      </c>
      <c r="L1358">
        <v>0</v>
      </c>
      <c r="M1358">
        <v>1.52576657375299E-2</v>
      </c>
      <c r="N1358">
        <v>1.3270673273734301E-3</v>
      </c>
      <c r="O1358">
        <v>-8.2519806729107002E-3</v>
      </c>
      <c r="P1358">
        <v>-5.5231784672917497E-3</v>
      </c>
      <c r="Q1358">
        <v>311.26002944385453</v>
      </c>
      <c r="R1358">
        <f>Table_nydc_frldevdb01_flc_fx_carry_view[[#This Row],[atmf]]/(Table_nydc_frldevdb01_flc_fx_carry_view[[#This Row],[atmf_cost_orig]]+1)</f>
        <v>306.81155686706916</v>
      </c>
      <c r="S1358">
        <f>Table_nydc_frldevdb01_flc_fx_carry_view[[#This Row],[num_rate]]-Table_nydc_frldevdb01_flc_fx_carry_view[[#This Row],[asset_rate]]</f>
        <v>2.7288022056189505E-3</v>
      </c>
      <c r="T13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1.7746641168002146</v>
      </c>
      <c r="U1358" s="95">
        <f>Table_nydc_frldevdb01_flc_fx_carry_view[[#This Row],[atmf_cost_final]]/Table_nydc_frldevdb01_flc_fx_carry_view[[#This Row],[atmf_cost_orig]]</f>
        <v>8.6977087465560918E-2</v>
      </c>
    </row>
    <row r="1359" spans="1:21" x14ac:dyDescent="0.25">
      <c r="A1359" t="s">
        <v>109</v>
      </c>
      <c r="B1359" t="s">
        <v>25</v>
      </c>
      <c r="C1359" t="s">
        <v>8</v>
      </c>
      <c r="D1359" t="s">
        <v>14</v>
      </c>
      <c r="E1359">
        <v>311.08</v>
      </c>
      <c r="F1359">
        <v>311.64503256563199</v>
      </c>
      <c r="G1359">
        <v>5.6147087989944E-2</v>
      </c>
      <c r="H1359">
        <v>5.64815252522749E-2</v>
      </c>
      <c r="I1359">
        <v>4.9359553616090103E-2</v>
      </c>
      <c r="J1359">
        <v>4.9870477756688701E-2</v>
      </c>
      <c r="K1359">
        <v>1.8573813709073603E-2</v>
      </c>
      <c r="L1359">
        <v>9.6055687515277498E-3</v>
      </c>
      <c r="M1359">
        <v>1.96061069786913E-2</v>
      </c>
      <c r="N1359">
        <v>1.06383300731696E-2</v>
      </c>
      <c r="O1359">
        <v>-8.1191120401579771E-3</v>
      </c>
      <c r="P1359">
        <v>-5.6437134746047781E-3</v>
      </c>
      <c r="Q1359">
        <v>311.32365525164295</v>
      </c>
      <c r="R1359">
        <f>Table_nydc_frldevdb01_flc_fx_carry_view[[#This Row],[atmf]]/(Table_nydc_frldevdb01_flc_fx_carry_view[[#This Row],[atmf_cost_orig]]+1)</f>
        <v>305.65237931842347</v>
      </c>
      <c r="S1359">
        <f>Table_nydc_frldevdb01_flc_fx_carry_view[[#This Row],[num_rate]]-Table_nydc_frldevdb01_flc_fx_carry_view[[#This Row],[asset_rate]]</f>
        <v>2.4753985655531991E-3</v>
      </c>
      <c r="T13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1.0004534099348796</v>
      </c>
      <c r="U1359" s="95">
        <f>Table_nydc_frldevdb01_flc_fx_carry_view[[#This Row],[atmf_cost_final]]/Table_nydc_frldevdb01_flc_fx_carry_view[[#This Row],[atmf_cost_orig]]</f>
        <v>0.54260287800794738</v>
      </c>
    </row>
    <row r="1360" spans="1:21" x14ac:dyDescent="0.25">
      <c r="A1360" t="s">
        <v>109</v>
      </c>
      <c r="B1360" t="s">
        <v>25</v>
      </c>
      <c r="C1360" t="s">
        <v>6</v>
      </c>
      <c r="D1360" t="s">
        <v>14</v>
      </c>
      <c r="E1360">
        <v>311.08</v>
      </c>
      <c r="F1360">
        <v>311.79318983911099</v>
      </c>
      <c r="G1360">
        <v>5.8535142257820499E-2</v>
      </c>
      <c r="H1360">
        <v>5.8911025057758998E-2</v>
      </c>
      <c r="I1360">
        <v>5.3696593598830597E-2</v>
      </c>
      <c r="J1360">
        <v>5.42014464650473E-2</v>
      </c>
      <c r="K1360">
        <v>2.23465434268354E-2</v>
      </c>
      <c r="L1360">
        <v>1.4561732206242899E-2</v>
      </c>
      <c r="M1360">
        <v>2.3659428133114301E-2</v>
      </c>
      <c r="N1360">
        <v>1.5867476049616799E-2</v>
      </c>
      <c r="O1360">
        <v>-8.0678067780504126E-3</v>
      </c>
      <c r="P1360">
        <v>-5.7468732784614618E-3</v>
      </c>
      <c r="Q1360">
        <v>311.38437805139318</v>
      </c>
      <c r="R1360">
        <f>Table_nydc_frldevdb01_flc_fx_carry_view[[#This Row],[atmf]]/(Table_nydc_frldevdb01_flc_fx_carry_view[[#This Row],[atmf_cost_orig]]+1)</f>
        <v>304.58683940198722</v>
      </c>
      <c r="S1360">
        <f>Table_nydc_frldevdb01_flc_fx_carry_view[[#This Row],[num_rate]]-Table_nydc_frldevdb01_flc_fx_carry_view[[#This Row],[asset_rate]]</f>
        <v>2.3209334995889508E-3</v>
      </c>
      <c r="T13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0.99456093678991853</v>
      </c>
      <c r="U1360" s="95">
        <f>Table_nydc_frldevdb01_flc_fx_carry_view[[#This Row],[atmf_cost_final]]/Table_nydc_frldevdb01_flc_fx_carry_view[[#This Row],[atmf_cost_orig]]</f>
        <v>0.67066185878805329</v>
      </c>
    </row>
    <row r="1361" spans="1:21" x14ac:dyDescent="0.25">
      <c r="A1361" t="s">
        <v>109</v>
      </c>
      <c r="B1361" t="s">
        <v>25</v>
      </c>
      <c r="C1361" t="s">
        <v>67</v>
      </c>
      <c r="D1361" t="s">
        <v>14</v>
      </c>
      <c r="E1361">
        <v>311.08</v>
      </c>
      <c r="F1361">
        <v>312.14117276257201</v>
      </c>
      <c r="G1361">
        <v>6.1693108666379302E-2</v>
      </c>
      <c r="H1361">
        <v>6.2153934051451698E-2</v>
      </c>
      <c r="I1361">
        <v>6.0654916523296798E-2</v>
      </c>
      <c r="J1361">
        <v>6.1138604137322201E-2</v>
      </c>
      <c r="K1361">
        <v>3.3624101011016205E-2</v>
      </c>
      <c r="L1361">
        <v>2.8588586592899E-2</v>
      </c>
      <c r="M1361">
        <v>3.5647760587410794E-2</v>
      </c>
      <c r="N1361">
        <v>3.0579090443421199E-2</v>
      </c>
      <c r="O1361">
        <v>-7.5967975545967884E-3</v>
      </c>
      <c r="P1361">
        <v>-5.8913774381314172E-3</v>
      </c>
      <c r="Q1361">
        <v>311.51078098747655</v>
      </c>
      <c r="R1361">
        <f>Table_nydc_frldevdb01_flc_fx_carry_view[[#This Row],[atmf]]/(Table_nydc_frldevdb01_flc_fx_carry_view[[#This Row],[atmf_cost_orig]]+1)</f>
        <v>301.39704312741247</v>
      </c>
      <c r="S1361">
        <f>Table_nydc_frldevdb01_flc_fx_carry_view[[#This Row],[num_rate]]-Table_nydc_frldevdb01_flc_fx_carry_view[[#This Row],[asset_rate]]</f>
        <v>1.7054201164653712E-3</v>
      </c>
      <c r="T13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0.98361595682438785</v>
      </c>
      <c r="U1361" s="95">
        <f>Table_nydc_frldevdb01_flc_fx_carry_view[[#This Row],[atmf_cost_final]]/Table_nydc_frldevdb01_flc_fx_carry_view[[#This Row],[atmf_cost_orig]]</f>
        <v>0.85781238258821724</v>
      </c>
    </row>
    <row r="1362" spans="1:21" x14ac:dyDescent="0.25">
      <c r="A1362" t="s">
        <v>109</v>
      </c>
      <c r="B1362" t="s">
        <v>9</v>
      </c>
      <c r="C1362" t="s">
        <v>14</v>
      </c>
      <c r="D1362" t="s">
        <v>14</v>
      </c>
      <c r="E1362">
        <v>67.393190099999998</v>
      </c>
      <c r="F1362">
        <v>70.080892655345707</v>
      </c>
      <c r="G1362">
        <v>0.118164141248606</v>
      </c>
      <c r="H1362">
        <v>0.125799047389029</v>
      </c>
      <c r="I1362">
        <v>0</v>
      </c>
      <c r="J1362">
        <v>0</v>
      </c>
      <c r="K1362">
        <v>1.7053738131896701E-2</v>
      </c>
      <c r="L1362">
        <v>0</v>
      </c>
      <c r="M1362">
        <v>3.5576070215605597E-2</v>
      </c>
      <c r="N1362">
        <v>3.9884695528708498E-2</v>
      </c>
      <c r="O1362">
        <v>-8.2519806729107002E-3</v>
      </c>
      <c r="P1362">
        <v>7.2071238336916713E-2</v>
      </c>
      <c r="Q1362">
        <v>68.806436980103442</v>
      </c>
      <c r="R1362">
        <f>Table_nydc_frldevdb01_flc_fx_carry_view[[#This Row],[atmf]]/(Table_nydc_frldevdb01_flc_fx_carry_view[[#This Row],[atmf_cost_orig]]+1)</f>
        <v>67.673341119938158</v>
      </c>
      <c r="S1362">
        <f>Table_nydc_frldevdb01_flc_fx_carry_view[[#This Row],[num_rate]]-Table_nydc_frldevdb01_flc_fx_carry_view[[#This Row],[asset_rate]]</f>
        <v>8.0323219009827418E-2</v>
      </c>
      <c r="T13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2.1533301178520938</v>
      </c>
      <c r="U1362" s="95">
        <f>Table_nydc_frldevdb01_flc_fx_carry_view[[#This Row],[atmf_cost_final]]/Table_nydc_frldevdb01_flc_fx_carry_view[[#This Row],[atmf_cost_orig]]</f>
        <v>1.1211102093904937</v>
      </c>
    </row>
    <row r="1363" spans="1:21" x14ac:dyDescent="0.25">
      <c r="A1363" t="s">
        <v>109</v>
      </c>
      <c r="B1363" t="s">
        <v>9</v>
      </c>
      <c r="C1363" t="s">
        <v>8</v>
      </c>
      <c r="D1363" t="s">
        <v>14</v>
      </c>
      <c r="E1363">
        <v>67.393190099999998</v>
      </c>
      <c r="F1363">
        <v>71.411964340852094</v>
      </c>
      <c r="G1363">
        <v>0.120826520695182</v>
      </c>
      <c r="H1363">
        <v>0.129618341369101</v>
      </c>
      <c r="I1363">
        <v>0.111838023000407</v>
      </c>
      <c r="J1363">
        <v>0.131330205341227</v>
      </c>
      <c r="K1363">
        <v>1.8531350398424899E-2</v>
      </c>
      <c r="L1363">
        <v>1.37049133965152E-2</v>
      </c>
      <c r="M1363">
        <v>4.4974593078847797E-2</v>
      </c>
      <c r="N1363">
        <v>5.0247180480148403E-2</v>
      </c>
      <c r="O1363">
        <v>-8.1191120401579771E-3</v>
      </c>
      <c r="P1363">
        <v>7.1552872049588268E-2</v>
      </c>
      <c r="Q1363">
        <v>69.572248490202981</v>
      </c>
      <c r="R1363">
        <f>Table_nydc_frldevdb01_flc_fx_carry_view[[#This Row],[atmf]]/(Table_nydc_frldevdb01_flc_fx_carry_view[[#This Row],[atmf_cost_orig]]+1)</f>
        <v>68.338469484170275</v>
      </c>
      <c r="S1363">
        <f>Table_nydc_frldevdb01_flc_fx_carry_view[[#This Row],[num_rate]]-Table_nydc_frldevdb01_flc_fx_carry_view[[#This Row],[asset_rate]]</f>
        <v>7.9671984089746239E-2</v>
      </c>
      <c r="T13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1.3819132367864648</v>
      </c>
      <c r="U1363" s="95">
        <f>Table_nydc_frldevdb01_flc_fx_carry_view[[#This Row],[atmf_cost_final]]/Table_nydc_frldevdb01_flc_fx_carry_view[[#This Row],[atmf_cost_orig]]</f>
        <v>1.1172347994801621</v>
      </c>
    </row>
    <row r="1364" spans="1:21" x14ac:dyDescent="0.25">
      <c r="A1364" t="s">
        <v>109</v>
      </c>
      <c r="B1364" t="s">
        <v>9</v>
      </c>
      <c r="C1364" t="s">
        <v>6</v>
      </c>
      <c r="D1364" t="s">
        <v>14</v>
      </c>
      <c r="E1364">
        <v>67.393190099999998</v>
      </c>
      <c r="F1364">
        <v>72.795610892859102</v>
      </c>
      <c r="G1364">
        <v>0.12361618989192701</v>
      </c>
      <c r="H1364">
        <v>0.13315609639891299</v>
      </c>
      <c r="I1364">
        <v>0.11823996807723799</v>
      </c>
      <c r="J1364">
        <v>0.136009876090257</v>
      </c>
      <c r="K1364">
        <v>1.9381447528581001E-2</v>
      </c>
      <c r="L1364">
        <v>1.7088136487608499E-2</v>
      </c>
      <c r="M1364">
        <v>5.34455403382533E-2</v>
      </c>
      <c r="N1364">
        <v>6.1643196194939298E-2</v>
      </c>
      <c r="O1364">
        <v>-8.0678067780504126E-3</v>
      </c>
      <c r="P1364">
        <v>7.1766666640356025E-2</v>
      </c>
      <c r="Q1364">
        <v>70.397581154824721</v>
      </c>
      <c r="R1364">
        <f>Table_nydc_frldevdb01_flc_fx_carry_view[[#This Row],[atmf]]/(Table_nydc_frldevdb01_flc_fx_carry_view[[#This Row],[atmf_cost_orig]]+1)</f>
        <v>69.102395999972615</v>
      </c>
      <c r="S1364">
        <f>Table_nydc_frldevdb01_flc_fx_carry_view[[#This Row],[num_rate]]-Table_nydc_frldevdb01_flc_fx_carry_view[[#This Row],[asset_rate]]</f>
        <v>7.9834473418406438E-2</v>
      </c>
      <c r="T13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1.3079772872941342</v>
      </c>
      <c r="U1364" s="95">
        <f>Table_nydc_frldevdb01_flc_fx_carry_view[[#This Row],[atmf_cost_final]]/Table_nydc_frldevdb01_flc_fx_carry_view[[#This Row],[atmf_cost_orig]]</f>
        <v>1.1533833469510004</v>
      </c>
    </row>
    <row r="1365" spans="1:21" x14ac:dyDescent="0.25">
      <c r="A1365" t="s">
        <v>109</v>
      </c>
      <c r="B1365" t="s">
        <v>9</v>
      </c>
      <c r="C1365" t="s">
        <v>67</v>
      </c>
      <c r="D1365" t="s">
        <v>14</v>
      </c>
      <c r="E1365">
        <v>67.393190099999998</v>
      </c>
      <c r="F1365">
        <v>78.115687419214197</v>
      </c>
      <c r="G1365">
        <v>0.136534082539505</v>
      </c>
      <c r="H1365">
        <v>0.14455553750341901</v>
      </c>
      <c r="I1365">
        <v>0.13221687177097399</v>
      </c>
      <c r="J1365">
        <v>0.14619999185128299</v>
      </c>
      <c r="K1365">
        <v>2.3301032567236001E-2</v>
      </c>
      <c r="L1365">
        <v>2.24019795406043E-2</v>
      </c>
      <c r="M1365">
        <v>8.2790543447272297E-2</v>
      </c>
      <c r="N1365">
        <v>9.3156008456071096E-2</v>
      </c>
      <c r="O1365">
        <v>-7.5967975545967884E-3</v>
      </c>
      <c r="P1365">
        <v>7.0953279542570954E-2</v>
      </c>
      <c r="Q1365">
        <v>73.729552408998842</v>
      </c>
      <c r="R1365">
        <f>Table_nydc_frldevdb01_flc_fx_carry_view[[#This Row],[atmf]]/(Table_nydc_frldevdb01_flc_fx_carry_view[[#This Row],[atmf_cost_orig]]+1)</f>
        <v>72.142934653379839</v>
      </c>
      <c r="S1365">
        <f>Table_nydc_frldevdb01_flc_fx_carry_view[[#This Row],[num_rate]]-Table_nydc_frldevdb01_flc_fx_carry_view[[#This Row],[asset_rate]]</f>
        <v>7.8550077097167742E-2</v>
      </c>
      <c r="T13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1.1893530114602218</v>
      </c>
      <c r="U1365" s="95">
        <f>Table_nydc_frldevdb01_flc_fx_carry_view[[#This Row],[atmf_cost_final]]/Table_nydc_frldevdb01_flc_fx_carry_view[[#This Row],[atmf_cost_orig]]</f>
        <v>1.1252010746299832</v>
      </c>
    </row>
    <row r="1366" spans="1:21" x14ac:dyDescent="0.25">
      <c r="A1366" t="s">
        <v>109</v>
      </c>
      <c r="B1366" t="s">
        <v>10</v>
      </c>
      <c r="C1366" t="s">
        <v>14</v>
      </c>
      <c r="D1366" t="s">
        <v>14</v>
      </c>
      <c r="E1366">
        <v>13464</v>
      </c>
      <c r="F1366">
        <v>13729.1679203402</v>
      </c>
      <c r="G1366">
        <v>6.6577189600306494E-2</v>
      </c>
      <c r="H1366">
        <v>7.2129984057607094E-2</v>
      </c>
      <c r="I1366">
        <v>0</v>
      </c>
      <c r="J1366">
        <v>0</v>
      </c>
      <c r="K1366">
        <v>1.0421695985509101E-2</v>
      </c>
      <c r="L1366">
        <v>0</v>
      </c>
      <c r="M1366">
        <v>2.0183806750386401E-2</v>
      </c>
      <c r="N1366">
        <v>1.9691414195641199E-2</v>
      </c>
      <c r="O1366">
        <v>1.2958078772337994E-2</v>
      </c>
      <c r="P1366">
        <v>5.1434097456932677E-2</v>
      </c>
      <c r="Q1366">
        <v>13596.437986706189</v>
      </c>
      <c r="R1366">
        <f>Table_nydc_frldevdb01_flc_fx_carry_view[[#This Row],[atmf]]/(Table_nydc_frldevdb01_flc_fx_carry_view[[#This Row],[atmf_cost_orig]]+1)</f>
        <v>13457.543463733282</v>
      </c>
      <c r="S1366">
        <f>Table_nydc_frldevdb01_flc_fx_carry_view[[#This Row],[num_rate]]-Table_nydc_frldevdb01_flc_fx_carry_view[[#This Row],[asset_rate]]</f>
        <v>3.8476018684594687E-2</v>
      </c>
      <c r="T13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2.0171266921584352</v>
      </c>
      <c r="U1366" s="95">
        <f>Table_nydc_frldevdb01_flc_fx_carry_view[[#This Row],[atmf_cost_final]]/Table_nydc_frldevdb01_flc_fx_carry_view[[#This Row],[atmf_cost_orig]]</f>
        <v>0.97560457445740378</v>
      </c>
    </row>
    <row r="1367" spans="1:21" x14ac:dyDescent="0.25">
      <c r="A1367" t="s">
        <v>109</v>
      </c>
      <c r="B1367" t="s">
        <v>10</v>
      </c>
      <c r="C1367" t="s">
        <v>8</v>
      </c>
      <c r="D1367" t="s">
        <v>14</v>
      </c>
      <c r="E1367">
        <v>13464</v>
      </c>
      <c r="F1367">
        <v>13880.905852470099</v>
      </c>
      <c r="G1367">
        <v>7.0886668176434103E-2</v>
      </c>
      <c r="H1367">
        <v>7.7824708286361705E-2</v>
      </c>
      <c r="I1367">
        <v>6.2113844437098102E-2</v>
      </c>
      <c r="J1367">
        <v>7.6182783182869404E-2</v>
      </c>
      <c r="K1367">
        <v>1.18652929206347E-2</v>
      </c>
      <c r="L1367">
        <v>8.3674156552163408E-3</v>
      </c>
      <c r="M1367">
        <v>2.6571838156560702E-2</v>
      </c>
      <c r="N1367">
        <v>2.8577075087263603E-2</v>
      </c>
      <c r="O1367">
        <v>1.3574708938113635E-2</v>
      </c>
      <c r="P1367">
        <v>5.4505120677259121E-2</v>
      </c>
      <c r="Q1367">
        <v>13679.724367248164</v>
      </c>
      <c r="R1367">
        <f>Table_nydc_frldevdb01_flc_fx_carry_view[[#This Row],[atmf]]/(Table_nydc_frldevdb01_flc_fx_carry_view[[#This Row],[atmf_cost_orig]]+1)</f>
        <v>13521.611772826702</v>
      </c>
      <c r="S1367">
        <f>Table_nydc_frldevdb01_flc_fx_carry_view[[#This Row],[num_rate]]-Table_nydc_frldevdb01_flc_fx_carry_view[[#This Row],[asset_rate]]</f>
        <v>4.0930411739145488E-2</v>
      </c>
      <c r="T13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1.37419489811094</v>
      </c>
      <c r="U1367" s="95">
        <f>Table_nydc_frldevdb01_flc_fx_carry_view[[#This Row],[atmf_cost_final]]/Table_nydc_frldevdb01_flc_fx_carry_view[[#This Row],[atmf_cost_orig]]</f>
        <v>1.0754647427433544</v>
      </c>
    </row>
    <row r="1368" spans="1:21" x14ac:dyDescent="0.25">
      <c r="A1368" t="s">
        <v>109</v>
      </c>
      <c r="B1368" t="s">
        <v>10</v>
      </c>
      <c r="C1368" t="s">
        <v>6</v>
      </c>
      <c r="D1368" t="s">
        <v>14</v>
      </c>
      <c r="E1368">
        <v>13464</v>
      </c>
      <c r="F1368">
        <v>14045.4627072352</v>
      </c>
      <c r="G1368">
        <v>7.5137524832459196E-2</v>
      </c>
      <c r="H1368">
        <v>8.34387322286987E-2</v>
      </c>
      <c r="I1368">
        <v>6.6629022582863004E-2</v>
      </c>
      <c r="J1368">
        <v>8.06088143485751E-2</v>
      </c>
      <c r="K1368">
        <v>1.2954433773267899E-2</v>
      </c>
      <c r="L1368">
        <v>1.0441899410218601E-2</v>
      </c>
      <c r="M1368">
        <v>3.2765084918622199E-2</v>
      </c>
      <c r="N1368">
        <v>3.6039446186834904E-2</v>
      </c>
      <c r="O1368">
        <v>1.4075331769918042E-2</v>
      </c>
      <c r="P1368">
        <v>5.7162847205012746E-2</v>
      </c>
      <c r="Q1368">
        <v>13772.618173246838</v>
      </c>
      <c r="R1368">
        <f>Table_nydc_frldevdb01_flc_fx_carry_view[[#This Row],[atmf]]/(Table_nydc_frldevdb01_flc_fx_carry_view[[#This Row],[atmf_cost_orig]]+1)</f>
        <v>13599.862071578384</v>
      </c>
      <c r="S1368">
        <f>Table_nydc_frldevdb01_flc_fx_carry_view[[#This Row],[num_rate]]-Table_nydc_frldevdb01_flc_fx_carry_view[[#This Row],[asset_rate]]</f>
        <v>4.3087515435094703E-2</v>
      </c>
      <c r="T13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1.2921103192824159</v>
      </c>
      <c r="U1368" s="95">
        <f>Table_nydc_frldevdb01_flc_fx_carry_view[[#This Row],[atmf_cost_final]]/Table_nydc_frldevdb01_flc_fx_carry_view[[#This Row],[atmf_cost_orig]]</f>
        <v>1.0999344661045485</v>
      </c>
    </row>
    <row r="1369" spans="1:21" x14ac:dyDescent="0.25">
      <c r="A1369" t="s">
        <v>109</v>
      </c>
      <c r="B1369" t="s">
        <v>10</v>
      </c>
      <c r="C1369" t="s">
        <v>67</v>
      </c>
      <c r="D1369" t="s">
        <v>14</v>
      </c>
      <c r="E1369">
        <v>13464</v>
      </c>
      <c r="F1369">
        <v>14699.9313187712</v>
      </c>
      <c r="G1369">
        <v>8.2825967914129994E-2</v>
      </c>
      <c r="H1369">
        <v>9.1562166827795E-2</v>
      </c>
      <c r="I1369">
        <v>8.0348710591578401E-2</v>
      </c>
      <c r="J1369">
        <v>9.3827620689518096E-2</v>
      </c>
      <c r="K1369">
        <v>1.4294245916014602E-2</v>
      </c>
      <c r="L1369">
        <v>1.4211529029077598E-2</v>
      </c>
      <c r="M1369">
        <v>5.0124889100441702E-2</v>
      </c>
      <c r="N1369">
        <v>5.74346638308754E-2</v>
      </c>
      <c r="O1369">
        <v>1.5549898989541766E-2</v>
      </c>
      <c r="P1369">
        <v>6.2521963074359241E-2</v>
      </c>
      <c r="Q1369">
        <v>14191.44279568674</v>
      </c>
      <c r="R1369">
        <f>Table_nydc_frldevdb01_flc_fx_carry_view[[#This Row],[atmf]]/(Table_nydc_frldevdb01_flc_fx_carry_view[[#This Row],[atmf_cost_orig]]+1)</f>
        <v>13998.269607116405</v>
      </c>
      <c r="S1369">
        <f>Table_nydc_frldevdb01_flc_fx_carry_view[[#This Row],[num_rate]]-Table_nydc_frldevdb01_flc_fx_carry_view[[#This Row],[asset_rate]]</f>
        <v>4.6972064084817473E-2</v>
      </c>
      <c r="T13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1.2063175807177156</v>
      </c>
      <c r="U1369" s="95">
        <f>Table_nydc_frldevdb01_flc_fx_carry_view[[#This Row],[atmf_cost_final]]/Table_nydc_frldevdb01_flc_fx_carry_view[[#This Row],[atmf_cost_orig]]</f>
        <v>1.145831239961173</v>
      </c>
    </row>
    <row r="1370" spans="1:21" x14ac:dyDescent="0.25">
      <c r="A1370" t="s">
        <v>109</v>
      </c>
      <c r="B1370" t="s">
        <v>18</v>
      </c>
      <c r="C1370" t="s">
        <v>14</v>
      </c>
      <c r="D1370" t="s">
        <v>14</v>
      </c>
      <c r="E1370">
        <v>2935.49</v>
      </c>
      <c r="F1370">
        <v>2990.8545874912502</v>
      </c>
      <c r="G1370">
        <v>0.12140496477151599</v>
      </c>
      <c r="H1370">
        <v>0.12275969940909701</v>
      </c>
      <c r="I1370">
        <v>0</v>
      </c>
      <c r="J1370">
        <v>0</v>
      </c>
      <c r="K1370">
        <v>2.5251918170276697E-2</v>
      </c>
      <c r="L1370">
        <v>0</v>
      </c>
      <c r="M1370">
        <v>3.4344250454490702E-2</v>
      </c>
      <c r="N1370">
        <v>1.8857386002091601E-2</v>
      </c>
      <c r="O1370">
        <v>1.2958078772337994E-2</v>
      </c>
      <c r="P1370">
        <v>5.152683032555596E-2</v>
      </c>
      <c r="Q1370">
        <v>2963.905771358955</v>
      </c>
      <c r="R1370">
        <f>Table_nydc_frldevdb01_flc_fx_carry_view[[#This Row],[atmf]]/(Table_nydc_frldevdb01_flc_fx_carry_view[[#This Row],[atmf_cost_orig]]+1)</f>
        <v>2891.5465872963177</v>
      </c>
      <c r="S1370">
        <f>Table_nydc_frldevdb01_flc_fx_carry_view[[#This Row],[num_rate]]-Table_nydc_frldevdb01_flc_fx_carry_view[[#This Row],[asset_rate]]</f>
        <v>3.856875155321797E-2</v>
      </c>
      <c r="T13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2.0739877748233599</v>
      </c>
      <c r="U1370" s="95">
        <f>Table_nydc_frldevdb01_flc_fx_carry_view[[#This Row],[atmf_cost_final]]/Table_nydc_frldevdb01_flc_fx_carry_view[[#This Row],[atmf_cost_orig]]</f>
        <v>0.54906966239019761</v>
      </c>
    </row>
    <row r="1371" spans="1:21" x14ac:dyDescent="0.25">
      <c r="A1371" t="s">
        <v>109</v>
      </c>
      <c r="B1371" t="s">
        <v>18</v>
      </c>
      <c r="C1371" t="s">
        <v>8</v>
      </c>
      <c r="D1371" t="s">
        <v>14</v>
      </c>
      <c r="E1371">
        <v>2935.49</v>
      </c>
      <c r="F1371">
        <v>3016.6383881070401</v>
      </c>
      <c r="G1371">
        <v>0.12321739865975601</v>
      </c>
      <c r="H1371">
        <v>0.124787613012199</v>
      </c>
      <c r="I1371">
        <v>0.117859081533676</v>
      </c>
      <c r="J1371">
        <v>0.121105529555654</v>
      </c>
      <c r="K1371">
        <v>2.9529694389624498E-2</v>
      </c>
      <c r="L1371">
        <v>1.86746678109753E-2</v>
      </c>
      <c r="M1371">
        <v>4.2593842900325606E-2</v>
      </c>
      <c r="N1371">
        <v>3.3939381107587901E-2</v>
      </c>
      <c r="O1371">
        <v>1.3574708938113635E-2</v>
      </c>
      <c r="P1371">
        <v>5.1258816262519463E-2</v>
      </c>
      <c r="Q1371">
        <v>2977.7367924250211</v>
      </c>
      <c r="R1371">
        <f>Table_nydc_frldevdb01_flc_fx_carry_view[[#This Row],[atmf]]/(Table_nydc_frldevdb01_flc_fx_carry_view[[#This Row],[atmf_cost_orig]]+1)</f>
        <v>2893.3974707880925</v>
      </c>
      <c r="S1371">
        <f>Table_nydc_frldevdb01_flc_fx_carry_view[[#This Row],[num_rate]]-Table_nydc_frldevdb01_flc_fx_carry_view[[#This Row],[asset_rate]]</f>
        <v>3.768410732440583E-2</v>
      </c>
      <c r="T13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1.168443032020722</v>
      </c>
      <c r="U1371" s="95">
        <f>Table_nydc_frldevdb01_flc_fx_carry_view[[#This Row],[atmf_cost_final]]/Table_nydc_frldevdb01_flc_fx_carry_view[[#This Row],[atmf_cost_orig]]</f>
        <v>0.79681425287241348</v>
      </c>
    </row>
    <row r="1372" spans="1:21" x14ac:dyDescent="0.25">
      <c r="A1372" t="s">
        <v>109</v>
      </c>
      <c r="B1372" t="s">
        <v>18</v>
      </c>
      <c r="C1372" t="s">
        <v>6</v>
      </c>
      <c r="D1372" t="s">
        <v>14</v>
      </c>
      <c r="E1372">
        <v>2935.49</v>
      </c>
      <c r="F1372">
        <v>3042.9555349093298</v>
      </c>
      <c r="G1372">
        <v>0.125040136688502</v>
      </c>
      <c r="H1372">
        <v>0.12672310978759499</v>
      </c>
      <c r="I1372">
        <v>0.121440365099564</v>
      </c>
      <c r="J1372">
        <v>0.124183182734269</v>
      </c>
      <c r="K1372">
        <v>3.27892033115285E-2</v>
      </c>
      <c r="L1372">
        <v>2.5310567048127102E-2</v>
      </c>
      <c r="M1372">
        <v>4.9743383944125197E-2</v>
      </c>
      <c r="N1372">
        <v>4.4409751182093199E-2</v>
      </c>
      <c r="O1372">
        <v>1.4075331769918042E-2</v>
      </c>
      <c r="P1372">
        <v>5.1463482531879823E-2</v>
      </c>
      <c r="Q1372">
        <v>2992.224814904107</v>
      </c>
      <c r="R1372">
        <f>Table_nydc_frldevdb01_flc_fx_carry_view[[#This Row],[atmf]]/(Table_nydc_frldevdb01_flc_fx_carry_view[[#This Row],[atmf_cost_orig]]+1)</f>
        <v>2898.7613367718996</v>
      </c>
      <c r="S1372">
        <f>Table_nydc_frldevdb01_flc_fx_carry_view[[#This Row],[num_rate]]-Table_nydc_frldevdb01_flc_fx_carry_view[[#This Row],[asset_rate]]</f>
        <v>3.738815076196178E-2</v>
      </c>
      <c r="T13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1.1265176741862324</v>
      </c>
      <c r="U1372" s="95">
        <f>Table_nydc_frldevdb01_flc_fx_carry_view[[#This Row],[atmf_cost_final]]/Table_nydc_frldevdb01_flc_fx_carry_view[[#This Row],[atmf_cost_orig]]</f>
        <v>0.89277704210829201</v>
      </c>
    </row>
    <row r="1373" spans="1:21" x14ac:dyDescent="0.25">
      <c r="A1373" t="s">
        <v>109</v>
      </c>
      <c r="B1373" t="s">
        <v>18</v>
      </c>
      <c r="C1373" t="s">
        <v>67</v>
      </c>
      <c r="D1373" t="s">
        <v>14</v>
      </c>
      <c r="E1373">
        <v>2935.49</v>
      </c>
      <c r="F1373">
        <v>3138.1304734997302</v>
      </c>
      <c r="G1373">
        <v>0.13247916595237999</v>
      </c>
      <c r="H1373">
        <v>0.134616945070926</v>
      </c>
      <c r="I1373">
        <v>0.130231635619143</v>
      </c>
      <c r="J1373">
        <v>0.132944408479825</v>
      </c>
      <c r="K1373">
        <v>4.31997740029859E-2</v>
      </c>
      <c r="L1373">
        <v>3.9286374718200505E-2</v>
      </c>
      <c r="M1373">
        <v>7.3634951960869111E-2</v>
      </c>
      <c r="N1373">
        <v>7.1841952180814198E-2</v>
      </c>
      <c r="O1373">
        <v>1.5549898989541766E-2</v>
      </c>
      <c r="P1373">
        <v>5.1297344198930915E-2</v>
      </c>
      <c r="Q1373">
        <v>3045.4419070968424</v>
      </c>
      <c r="R1373">
        <f>Table_nydc_frldevdb01_flc_fx_carry_view[[#This Row],[atmf]]/(Table_nydc_frldevdb01_flc_fx_carry_view[[#This Row],[atmf_cost_orig]]+1)</f>
        <v>2922.9026754096453</v>
      </c>
      <c r="S1373">
        <f>Table_nydc_frldevdb01_flc_fx_carry_view[[#This Row],[num_rate]]-Table_nydc_frldevdb01_flc_fx_carry_view[[#This Row],[asset_rate]]</f>
        <v>3.5747445209389148E-2</v>
      </c>
      <c r="T13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1.0696693644329838</v>
      </c>
      <c r="U1373" s="95">
        <f>Table_nydc_frldevdb01_flc_fx_carry_view[[#This Row],[atmf_cost_final]]/Table_nydc_frldevdb01_flc_fx_carry_view[[#This Row],[atmf_cost_orig]]</f>
        <v>0.97565015346234296</v>
      </c>
    </row>
    <row r="1374" spans="1:21" x14ac:dyDescent="0.25">
      <c r="A1374" t="s">
        <v>109</v>
      </c>
      <c r="B1374" t="s">
        <v>12</v>
      </c>
      <c r="C1374" t="s">
        <v>14</v>
      </c>
      <c r="D1374" t="s">
        <v>14</v>
      </c>
      <c r="E1374">
        <v>15.9845362120491</v>
      </c>
      <c r="F1374">
        <v>16.623421548431502</v>
      </c>
      <c r="G1374">
        <v>0.14764818865092599</v>
      </c>
      <c r="H1374">
        <v>0.15390315073650901</v>
      </c>
      <c r="I1374">
        <v>0</v>
      </c>
      <c r="J1374">
        <v>0</v>
      </c>
      <c r="K1374">
        <v>2.45065240156398E-2</v>
      </c>
      <c r="L1374">
        <v>0</v>
      </c>
      <c r="M1374">
        <v>4.3516827587610003E-2</v>
      </c>
      <c r="N1374">
        <v>3.9972744891215696E-2</v>
      </c>
      <c r="O1374">
        <v>-8.2519806729107002E-3</v>
      </c>
      <c r="P1374">
        <v>7.2067548548824148E-2</v>
      </c>
      <c r="Q1374">
        <v>16.313300748933429</v>
      </c>
      <c r="R1374">
        <f>Table_nydc_frldevdb01_flc_fx_carry_view[[#This Row],[atmf]]/(Table_nydc_frldevdb01_flc_fx_carry_view[[#This Row],[atmf_cost_orig]]+1)</f>
        <v>15.930190207724136</v>
      </c>
      <c r="S1374">
        <f>Table_nydc_frldevdb01_flc_fx_carry_view[[#This Row],[num_rate]]-Table_nydc_frldevdb01_flc_fx_carry_view[[#This Row],[asset_rate]]</f>
        <v>8.0319529221734853E-2</v>
      </c>
      <c r="T13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2.1026884047319276</v>
      </c>
      <c r="U1374" s="95">
        <f>Table_nydc_frldevdb01_flc_fx_carry_view[[#This Row],[atmf_cost_final]]/Table_nydc_frldevdb01_flc_fx_carry_view[[#This Row],[atmf_cost_orig]]</f>
        <v>0.9185583395467144</v>
      </c>
    </row>
    <row r="1375" spans="1:21" x14ac:dyDescent="0.25">
      <c r="A1375" t="s">
        <v>109</v>
      </c>
      <c r="B1375" t="s">
        <v>12</v>
      </c>
      <c r="C1375" t="s">
        <v>8</v>
      </c>
      <c r="D1375" t="s">
        <v>14</v>
      </c>
      <c r="E1375">
        <v>15.9845362120491</v>
      </c>
      <c r="F1375">
        <v>16.944507312053599</v>
      </c>
      <c r="G1375">
        <v>0.147529862029255</v>
      </c>
      <c r="H1375">
        <v>0.15519737971387201</v>
      </c>
      <c r="I1375">
        <v>0.14496282446136599</v>
      </c>
      <c r="J1375">
        <v>0.16000356044580599</v>
      </c>
      <c r="K1375">
        <v>2.6327579319751302E-2</v>
      </c>
      <c r="L1375">
        <v>1.9933130766073701E-2</v>
      </c>
      <c r="M1375">
        <v>5.38377144156022E-2</v>
      </c>
      <c r="N1375">
        <v>5.6030379441861303E-2</v>
      </c>
      <c r="O1375">
        <v>-8.1191120401579771E-3</v>
      </c>
      <c r="P1375">
        <v>7.2029971659661726E-2</v>
      </c>
      <c r="Q1375">
        <v>16.490842020232662</v>
      </c>
      <c r="R1375">
        <f>Table_nydc_frldevdb01_flc_fx_carry_view[[#This Row],[atmf]]/(Table_nydc_frldevdb01_flc_fx_carry_view[[#This Row],[atmf_cost_orig]]+1)</f>
        <v>16.078858329197345</v>
      </c>
      <c r="S1375">
        <f>Table_nydc_frldevdb01_flc_fx_carry_view[[#This Row],[num_rate]]-Table_nydc_frldevdb01_flc_fx_carry_view[[#This Row],[asset_rate]]</f>
        <v>8.0149083699819698E-2</v>
      </c>
      <c r="T13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1.3121436354280871</v>
      </c>
      <c r="U1375" s="95">
        <f>Table_nydc_frldevdb01_flc_fx_carry_view[[#This Row],[atmf_cost_final]]/Table_nydc_frldevdb01_flc_fx_carry_view[[#This Row],[atmf_cost_orig]]</f>
        <v>1.0407273051997108</v>
      </c>
    </row>
    <row r="1376" spans="1:21" x14ac:dyDescent="0.25">
      <c r="A1376" t="s">
        <v>109</v>
      </c>
      <c r="B1376" t="s">
        <v>12</v>
      </c>
      <c r="C1376" t="s">
        <v>6</v>
      </c>
      <c r="D1376" t="s">
        <v>14</v>
      </c>
      <c r="E1376">
        <v>15.9845362120491</v>
      </c>
      <c r="F1376">
        <v>17.2745383212199</v>
      </c>
      <c r="G1376">
        <v>0.14758566006157101</v>
      </c>
      <c r="H1376">
        <v>0.15651301071162299</v>
      </c>
      <c r="I1376">
        <v>0.147637663429313</v>
      </c>
      <c r="J1376">
        <v>0.16196325607878401</v>
      </c>
      <c r="K1376">
        <v>2.7079446250612E-2</v>
      </c>
      <c r="L1376">
        <v>2.4532601954779999E-2</v>
      </c>
      <c r="M1376">
        <v>6.2802777801973797E-2</v>
      </c>
      <c r="N1376">
        <v>6.8942118209269099E-2</v>
      </c>
      <c r="O1376">
        <v>-8.0678067780504126E-3</v>
      </c>
      <c r="P1376">
        <v>7.2246621398074584E-2</v>
      </c>
      <c r="Q1376">
        <v>16.678718915547815</v>
      </c>
      <c r="R1376">
        <f>Table_nydc_frldevdb01_flc_fx_carry_view[[#This Row],[atmf]]/(Table_nydc_frldevdb01_flc_fx_carry_view[[#This Row],[atmf_cost_orig]]+1)</f>
        <v>16.253757218198174</v>
      </c>
      <c r="S1376">
        <f>Table_nydc_frldevdb01_flc_fx_carry_view[[#This Row],[num_rate]]-Table_nydc_frldevdb01_flc_fx_carry_view[[#This Row],[asset_rate]]</f>
        <v>8.0314428176124997E-2</v>
      </c>
      <c r="T13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1.2431515854180228</v>
      </c>
      <c r="U1376" s="95">
        <f>Table_nydc_frldevdb01_flc_fx_carry_view[[#This Row],[atmf_cost_final]]/Table_nydc_frldevdb01_flc_fx_carry_view[[#This Row],[atmf_cost_orig]]</f>
        <v>1.0977558735802027</v>
      </c>
    </row>
    <row r="1377" spans="1:21" x14ac:dyDescent="0.25">
      <c r="A1377" t="s">
        <v>109</v>
      </c>
      <c r="B1377" t="s">
        <v>12</v>
      </c>
      <c r="C1377" t="s">
        <v>67</v>
      </c>
      <c r="D1377" t="s">
        <v>14</v>
      </c>
      <c r="E1377">
        <v>15.9845362120491</v>
      </c>
      <c r="F1377">
        <v>18.634088698866599</v>
      </c>
      <c r="G1377">
        <v>0.151318719829035</v>
      </c>
      <c r="H1377">
        <v>0.162849946260818</v>
      </c>
      <c r="I1377">
        <v>0.15089454738559699</v>
      </c>
      <c r="J1377">
        <v>0.16621531827521699</v>
      </c>
      <c r="K1377">
        <v>2.7947164619213798E-2</v>
      </c>
      <c r="L1377">
        <v>2.8620624868936899E-2</v>
      </c>
      <c r="M1377">
        <v>9.3224455094384304E-2</v>
      </c>
      <c r="N1377">
        <v>0.104708771083467</v>
      </c>
      <c r="O1377">
        <v>-7.5967975545967884E-3</v>
      </c>
      <c r="P1377">
        <v>7.4178837247773674E-2</v>
      </c>
      <c r="Q1377">
        <v>17.492242503878778</v>
      </c>
      <c r="R1377">
        <f>Table_nydc_frldevdb01_flc_fx_carry_view[[#This Row],[atmf]]/(Table_nydc_frldevdb01_flc_fx_carry_view[[#This Row],[atmf_cost_orig]]+1)</f>
        <v>17.045071222137828</v>
      </c>
      <c r="S1377">
        <f>Table_nydc_frldevdb01_flc_fx_carry_view[[#This Row],[num_rate]]-Table_nydc_frldevdb01_flc_fx_carry_view[[#This Row],[asset_rate]]</f>
        <v>8.1775634802370462E-2</v>
      </c>
      <c r="T13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1.1656143455199282</v>
      </c>
      <c r="U1377" s="95">
        <f>Table_nydc_frldevdb01_flc_fx_carry_view[[#This Row],[atmf_cost_final]]/Table_nydc_frldevdb01_flc_fx_carry_view[[#This Row],[atmf_cost_orig]]</f>
        <v>1.1231899502920719</v>
      </c>
    </row>
    <row r="1378" spans="1:21" x14ac:dyDescent="0.25">
      <c r="A1378" t="s">
        <v>109</v>
      </c>
      <c r="B1378" t="s">
        <v>100</v>
      </c>
      <c r="C1378" t="s">
        <v>14</v>
      </c>
      <c r="D1378" t="s">
        <v>14</v>
      </c>
      <c r="E1378">
        <v>15793.272000000001</v>
      </c>
      <c r="F1378">
        <v>16274.976686713901</v>
      </c>
      <c r="G1378">
        <v>7.4885071593734795E-2</v>
      </c>
      <c r="H1378">
        <v>8.1158047073357498E-2</v>
      </c>
      <c r="I1378">
        <v>0</v>
      </c>
      <c r="J1378">
        <v>0</v>
      </c>
      <c r="K1378">
        <v>9.2869632572861894E-3</v>
      </c>
      <c r="L1378">
        <v>0</v>
      </c>
      <c r="M1378">
        <v>2.2955965064548899E-2</v>
      </c>
      <c r="N1378">
        <v>3.0503512254149101E-2</v>
      </c>
      <c r="O1378">
        <v>-8.2519806729107002E-3</v>
      </c>
      <c r="P1378">
        <v>5.1434097456932677E-2</v>
      </c>
      <c r="Q1378">
        <v>16055.513839031646</v>
      </c>
      <c r="R1378">
        <f>Table_nydc_frldevdb01_flc_fx_carry_view[[#This Row],[atmf]]/(Table_nydc_frldevdb01_flc_fx_carry_view[[#This Row],[atmf_cost_orig]]+1)</f>
        <v>15909.752953722638</v>
      </c>
      <c r="S1378">
        <f>Table_nydc_frldevdb01_flc_fx_carry_view[[#This Row],[num_rate]]-Table_nydc_frldevdb01_flc_fx_carry_view[[#This Row],[asset_rate]]</f>
        <v>5.9686078129843376E-2</v>
      </c>
      <c r="T13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2.2315830141994537</v>
      </c>
      <c r="U1378" s="95">
        <f>Table_nydc_frldevdb01_flc_fx_carry_view[[#This Row],[atmf_cost_final]]/Table_nydc_frldevdb01_flc_fx_carry_view[[#This Row],[atmf_cost_orig]]</f>
        <v>1.3287837025530216</v>
      </c>
    </row>
    <row r="1379" spans="1:21" x14ac:dyDescent="0.25">
      <c r="A1379" t="s">
        <v>109</v>
      </c>
      <c r="B1379" t="s">
        <v>100</v>
      </c>
      <c r="C1379" t="s">
        <v>8</v>
      </c>
      <c r="D1379" t="s">
        <v>14</v>
      </c>
      <c r="E1379">
        <v>15793.272000000001</v>
      </c>
      <c r="F1379">
        <v>16548.049809607401</v>
      </c>
      <c r="G1379">
        <v>7.7725513792115994E-2</v>
      </c>
      <c r="H1379">
        <v>8.4926335505487893E-2</v>
      </c>
      <c r="I1379">
        <v>7.2592110651129693E-2</v>
      </c>
      <c r="J1379">
        <v>8.8230579122457006E-2</v>
      </c>
      <c r="K1379">
        <v>9.5261364960045995E-3</v>
      </c>
      <c r="L1379">
        <v>8.4750767995003303E-3</v>
      </c>
      <c r="M1379">
        <v>2.94762956492216E-2</v>
      </c>
      <c r="N1379">
        <v>3.9245944699360699E-2</v>
      </c>
      <c r="O1379">
        <v>-8.1191120401579771E-3</v>
      </c>
      <c r="P1379">
        <v>5.4505120677259121E-2</v>
      </c>
      <c r="Q1379">
        <v>16224.371025488072</v>
      </c>
      <c r="R1379">
        <f>Table_nydc_frldevdb01_flc_fx_carry_view[[#This Row],[atmf]]/(Table_nydc_frldevdb01_flc_fx_carry_view[[#This Row],[atmf_cost_orig]]+1)</f>
        <v>16074.240737298041</v>
      </c>
      <c r="S1379">
        <f>Table_nydc_frldevdb01_flc_fx_carry_view[[#This Row],[num_rate]]-Table_nydc_frldevdb01_flc_fx_carry_view[[#This Row],[asset_rate]]</f>
        <v>6.26242327174171E-2</v>
      </c>
      <c r="T13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1.5423870889219702</v>
      </c>
      <c r="U1379" s="95">
        <f>Table_nydc_frldevdb01_flc_fx_carry_view[[#This Row],[atmf_cost_final]]/Table_nydc_frldevdb01_flc_fx_carry_view[[#This Row],[atmf_cost_orig]]</f>
        <v>1.3314408691784543</v>
      </c>
    </row>
    <row r="1380" spans="1:21" x14ac:dyDescent="0.25">
      <c r="A1380" t="s">
        <v>109</v>
      </c>
      <c r="B1380" t="s">
        <v>100</v>
      </c>
      <c r="C1380" t="s">
        <v>6</v>
      </c>
      <c r="D1380" t="s">
        <v>14</v>
      </c>
      <c r="E1380">
        <v>15793.272000000001</v>
      </c>
      <c r="F1380">
        <v>16843.1790360827</v>
      </c>
      <c r="G1380">
        <v>8.0965735788988802E-2</v>
      </c>
      <c r="H1380">
        <v>8.8612660690619599E-2</v>
      </c>
      <c r="I1380">
        <v>7.4920369905780299E-2</v>
      </c>
      <c r="J1380">
        <v>9.0338656690038696E-2</v>
      </c>
      <c r="K1380">
        <v>9.5511003149372897E-3</v>
      </c>
      <c r="L1380">
        <v>9.2944835672021716E-3</v>
      </c>
      <c r="M1380">
        <v>3.5581510704261299E-2</v>
      </c>
      <c r="N1380">
        <v>4.7133346617672496E-2</v>
      </c>
      <c r="O1380">
        <v>-8.0678067780504126E-3</v>
      </c>
      <c r="P1380">
        <v>5.7162847205012746E-2</v>
      </c>
      <c r="Q1380">
        <v>16415.867274042695</v>
      </c>
      <c r="R1380">
        <f>Table_nydc_frldevdb01_flc_fx_carry_view[[#This Row],[atmf]]/(Table_nydc_frldevdb01_flc_fx_carry_view[[#This Row],[atmf_cost_orig]]+1)</f>
        <v>16264.464807437773</v>
      </c>
      <c r="S1380">
        <f>Table_nydc_frldevdb01_flc_fx_carry_view[[#This Row],[num_rate]]-Table_nydc_frldevdb01_flc_fx_carry_view[[#This Row],[asset_rate]]</f>
        <v>6.5230653983063158E-2</v>
      </c>
      <c r="T13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1.4536406643050614</v>
      </c>
      <c r="U1380" s="95">
        <f>Table_nydc_frldevdb01_flc_fx_carry_view[[#This Row],[atmf_cost_final]]/Table_nydc_frldevdb01_flc_fx_carry_view[[#This Row],[atmf_cost_orig]]</f>
        <v>1.3246583881562886</v>
      </c>
    </row>
    <row r="1381" spans="1:21" x14ac:dyDescent="0.25">
      <c r="A1381" t="s">
        <v>109</v>
      </c>
      <c r="B1381" t="s">
        <v>100</v>
      </c>
      <c r="C1381" t="s">
        <v>67</v>
      </c>
      <c r="D1381" t="s">
        <v>14</v>
      </c>
      <c r="E1381">
        <v>15793.272000000001</v>
      </c>
      <c r="F1381">
        <v>18053.629969623598</v>
      </c>
      <c r="G1381">
        <v>9.3491695524594701E-2</v>
      </c>
      <c r="H1381">
        <v>9.8002044968378499E-2</v>
      </c>
      <c r="I1381">
        <v>8.8840440410818705E-2</v>
      </c>
      <c r="J1381">
        <v>0.100916745264271</v>
      </c>
      <c r="K1381">
        <v>1.02588843584432E-2</v>
      </c>
      <c r="L1381">
        <v>1.0359376169721799E-2</v>
      </c>
      <c r="M1381">
        <v>5.6181134912824705E-2</v>
      </c>
      <c r="N1381">
        <v>7.0637730281880695E-2</v>
      </c>
      <c r="O1381">
        <v>-7.5967975545967884E-3</v>
      </c>
      <c r="P1381">
        <v>6.2521963074359241E-2</v>
      </c>
      <c r="Q1381">
        <v>17260.967495484907</v>
      </c>
      <c r="R1381">
        <f>Table_nydc_frldevdb01_flc_fx_carry_view[[#This Row],[atmf]]/(Table_nydc_frldevdb01_flc_fx_carry_view[[#This Row],[atmf_cost_orig]]+1)</f>
        <v>17093.308498748855</v>
      </c>
      <c r="S1381">
        <f>Table_nydc_frldevdb01_flc_fx_carry_view[[#This Row],[num_rate]]-Table_nydc_frldevdb01_flc_fx_carry_view[[#This Row],[asset_rate]]</f>
        <v>7.0118760628956028E-2</v>
      </c>
      <c r="T13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1.3126175957072657</v>
      </c>
      <c r="U1381" s="95">
        <f>Table_nydc_frldevdb01_flc_fx_carry_view[[#This Row],[atmf_cost_final]]/Table_nydc_frldevdb01_flc_fx_carry_view[[#This Row],[atmf_cost_orig]]</f>
        <v>1.2573211700242091</v>
      </c>
    </row>
    <row r="1382" spans="1:21" x14ac:dyDescent="0.25">
      <c r="A1382" t="s">
        <v>109</v>
      </c>
      <c r="B1382" t="s">
        <v>101</v>
      </c>
      <c r="C1382" t="s">
        <v>14</v>
      </c>
      <c r="D1382" t="s">
        <v>14</v>
      </c>
      <c r="E1382">
        <v>22.001999999999999</v>
      </c>
      <c r="F1382">
        <v>21.977256947628302</v>
      </c>
      <c r="G1382">
        <v>8.0299455189210903E-2</v>
      </c>
      <c r="H1382">
        <v>8.0210559500689296E-2</v>
      </c>
      <c r="I1382">
        <v>0</v>
      </c>
      <c r="J1382">
        <v>0</v>
      </c>
      <c r="K1382">
        <v>2.3045547847505801E-2</v>
      </c>
      <c r="L1382">
        <v>0</v>
      </c>
      <c r="M1382">
        <v>2.2444383598976901E-2</v>
      </c>
      <c r="N1382">
        <v>0</v>
      </c>
      <c r="O1382">
        <v>1.2958078772337994E-2</v>
      </c>
      <c r="P1382">
        <v>1.0686126669098413E-2</v>
      </c>
      <c r="Q1382">
        <v>21.990476836110272</v>
      </c>
      <c r="R1382">
        <f>Table_nydc_frldevdb01_flc_fx_carry_view[[#This Row],[atmf]]/(Table_nydc_frldevdb01_flc_fx_carry_view[[#This Row],[atmf_cost_orig]]+1)</f>
        <v>21.494818984939741</v>
      </c>
      <c r="S1382">
        <f>Table_nydc_frldevdb01_flc_fx_carry_view[[#This Row],[num_rate]]-Table_nydc_frldevdb01_flc_fx_carry_view[[#This Row],[asset_rate]]</f>
        <v>-2.2719521032395808E-3</v>
      </c>
      <c r="T13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382" s="95">
        <f>Table_nydc_frldevdb01_flc_fx_carry_view[[#This Row],[atmf_cost_final]]/Table_nydc_frldevdb01_flc_fx_carry_view[[#This Row],[atmf_cost_orig]]</f>
        <v>0</v>
      </c>
    </row>
    <row r="1383" spans="1:21" x14ac:dyDescent="0.25">
      <c r="A1383" t="s">
        <v>109</v>
      </c>
      <c r="B1383" t="s">
        <v>101</v>
      </c>
      <c r="C1383" t="s">
        <v>8</v>
      </c>
      <c r="D1383" t="s">
        <v>14</v>
      </c>
      <c r="E1383">
        <v>22.001999999999999</v>
      </c>
      <c r="F1383">
        <v>21.967414243599901</v>
      </c>
      <c r="G1383">
        <v>8.4268569083705294E-2</v>
      </c>
      <c r="H1383">
        <v>8.4153118232388094E-2</v>
      </c>
      <c r="I1383">
        <v>7.4543265873523307E-2</v>
      </c>
      <c r="J1383">
        <v>7.4353662804937701E-2</v>
      </c>
      <c r="K1383">
        <v>2.9787131878090699E-2</v>
      </c>
      <c r="L1383">
        <v>1.51249051638603E-2</v>
      </c>
      <c r="M1383">
        <v>2.8938879313422601E-2</v>
      </c>
      <c r="N1383">
        <v>1.42941998469915E-2</v>
      </c>
      <c r="O1383">
        <v>1.3598377017226109E-2</v>
      </c>
      <c r="P1383">
        <v>1.1481813757948104E-2</v>
      </c>
      <c r="Q1383">
        <v>21.986063978756839</v>
      </c>
      <c r="R1383">
        <f>Table_nydc_frldevdb01_flc_fx_carry_view[[#This Row],[atmf]]/(Table_nydc_frldevdb01_flc_fx_carry_view[[#This Row],[atmf_cost_orig]]+1)</f>
        <v>21.349581287333645</v>
      </c>
      <c r="S1383">
        <f>Table_nydc_frldevdb01_flc_fx_carry_view[[#This Row],[num_rate]]-Table_nydc_frldevdb01_flc_fx_carry_view[[#This Row],[asset_rate]]</f>
        <v>-2.1165632592780054E-3</v>
      </c>
      <c r="T13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0.97931365193553643</v>
      </c>
      <c r="U1383" s="95">
        <f>Table_nydc_frldevdb01_flc_fx_carry_view[[#This Row],[atmf_cost_final]]/Table_nydc_frldevdb01_flc_fx_carry_view[[#This Row],[atmf_cost_orig]]</f>
        <v>0.49394448527802803</v>
      </c>
    </row>
    <row r="1384" spans="1:21" x14ac:dyDescent="0.25">
      <c r="A1384" t="s">
        <v>109</v>
      </c>
      <c r="B1384" t="s">
        <v>101</v>
      </c>
      <c r="C1384" t="s">
        <v>6</v>
      </c>
      <c r="D1384" t="s">
        <v>14</v>
      </c>
      <c r="E1384">
        <v>22.001999999999999</v>
      </c>
      <c r="F1384">
        <v>21.9579259962102</v>
      </c>
      <c r="G1384">
        <v>8.77967668926143E-2</v>
      </c>
      <c r="H1384">
        <v>8.7653376238093897E-2</v>
      </c>
      <c r="I1384">
        <v>8.0361732017040194E-2</v>
      </c>
      <c r="J1384">
        <v>8.0204099812225302E-2</v>
      </c>
      <c r="K1384">
        <v>3.5508467429083194E-2</v>
      </c>
      <c r="L1384">
        <v>2.3127242142422802E-2</v>
      </c>
      <c r="M1384">
        <v>3.4419078621591701E-2</v>
      </c>
      <c r="N1384">
        <v>2.20625400485439E-2</v>
      </c>
      <c r="O1384">
        <v>1.4075331769918042E-2</v>
      </c>
      <c r="P1384">
        <v>1.2039013513791552E-2</v>
      </c>
      <c r="Q1384">
        <v>21.981872802408848</v>
      </c>
      <c r="R1384">
        <f>Table_nydc_frldevdb01_flc_fx_carry_view[[#This Row],[atmf]]/(Table_nydc_frldevdb01_flc_fx_carry_view[[#This Row],[atmf_cost_orig]]+1)</f>
        <v>21.227301825745606</v>
      </c>
      <c r="S1384">
        <f>Table_nydc_frldevdb01_flc_fx_carry_view[[#This Row],[num_rate]]-Table_nydc_frldevdb01_flc_fx_carry_view[[#This Row],[asset_rate]]</f>
        <v>-2.0363182561264903E-3</v>
      </c>
      <c r="T13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0.97733893221334123</v>
      </c>
      <c r="U1384" s="95">
        <f>Table_nydc_frldevdb01_flc_fx_carry_view[[#This Row],[atmf_cost_final]]/Table_nydc_frldevdb01_flc_fx_carry_view[[#This Row],[atmf_cost_orig]]</f>
        <v>0.64099740411713624</v>
      </c>
    </row>
    <row r="1385" spans="1:21" x14ac:dyDescent="0.25">
      <c r="A1385" t="s">
        <v>109</v>
      </c>
      <c r="B1385" t="s">
        <v>101</v>
      </c>
      <c r="C1385" t="s">
        <v>67</v>
      </c>
      <c r="D1385" t="s">
        <v>14</v>
      </c>
      <c r="E1385">
        <v>22.001999999999999</v>
      </c>
      <c r="F1385">
        <v>21.918394443843201</v>
      </c>
      <c r="G1385">
        <v>8.9756436335411097E-2</v>
      </c>
      <c r="H1385">
        <v>8.9559296575727698E-2</v>
      </c>
      <c r="I1385">
        <v>8.9050656363473701E-2</v>
      </c>
      <c r="J1385">
        <v>8.8838853778232404E-2</v>
      </c>
      <c r="K1385">
        <v>5.1102817436881207E-2</v>
      </c>
      <c r="L1385">
        <v>4.4040230748761698E-2</v>
      </c>
      <c r="M1385">
        <v>4.9029921108365501E-2</v>
      </c>
      <c r="N1385">
        <v>4.19832962238747E-2</v>
      </c>
      <c r="O1385">
        <v>1.5549898989541766E-2</v>
      </c>
      <c r="P1385">
        <v>1.3588638952163895E-2</v>
      </c>
      <c r="Q1385">
        <v>21.963923379977356</v>
      </c>
      <c r="R1385">
        <f>Table_nydc_frldevdb01_flc_fx_carry_view[[#This Row],[atmf]]/(Table_nydc_frldevdb01_flc_fx_carry_view[[#This Row],[atmf_cost_orig]]+1)</f>
        <v>20.893964988801322</v>
      </c>
      <c r="S1385">
        <f>Table_nydc_frldevdb01_flc_fx_carry_view[[#This Row],[num_rate]]-Table_nydc_frldevdb01_flc_fx_carry_view[[#This Row],[asset_rate]]</f>
        <v>-1.961260037377871E-3</v>
      </c>
      <c r="T13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0.99229975787542812</v>
      </c>
      <c r="U1385" s="95">
        <f>Table_nydc_frldevdb01_flc_fx_carry_view[[#This Row],[atmf_cost_final]]/Table_nydc_frldevdb01_flc_fx_carry_view[[#This Row],[atmf_cost_orig]]</f>
        <v>0.85627908988643053</v>
      </c>
    </row>
    <row r="1386" spans="1:21" x14ac:dyDescent="0.25">
      <c r="A1386" t="s">
        <v>109</v>
      </c>
      <c r="B1386" t="s">
        <v>102</v>
      </c>
      <c r="C1386" t="s">
        <v>14</v>
      </c>
      <c r="D1386" t="s">
        <v>14</v>
      </c>
      <c r="E1386">
        <v>76.414715981341899</v>
      </c>
      <c r="F1386">
        <v>78.7525785002167</v>
      </c>
      <c r="G1386">
        <v>7.5646301345269798E-2</v>
      </c>
      <c r="H1386">
        <v>8.0735930580244697E-2</v>
      </c>
      <c r="I1386">
        <v>0</v>
      </c>
      <c r="J1386">
        <v>0</v>
      </c>
      <c r="K1386">
        <v>9.4414823660369691E-3</v>
      </c>
      <c r="L1386">
        <v>0</v>
      </c>
      <c r="M1386">
        <v>2.2836599694536702E-2</v>
      </c>
      <c r="N1386">
        <v>3.0597296596785901E-2</v>
      </c>
      <c r="O1386">
        <v>-8.2519806729107002E-3</v>
      </c>
      <c r="P1386">
        <v>5.2150303829012187E-2</v>
      </c>
      <c r="Q1386">
        <v>77.711622203019218</v>
      </c>
      <c r="R1386">
        <f>Table_nydc_frldevdb01_flc_fx_carry_view[[#This Row],[atmf]]/(Table_nydc_frldevdb01_flc_fx_carry_view[[#This Row],[atmf_cost_orig]]+1)</f>
        <v>76.994290704630259</v>
      </c>
      <c r="S1386">
        <f>Table_nydc_frldevdb01_flc_fx_carry_view[[#This Row],[num_rate]]-Table_nydc_frldevdb01_flc_fx_carry_view[[#This Row],[asset_rate]]</f>
        <v>6.0402284501922886E-2</v>
      </c>
      <c r="T13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2.2842126609586653</v>
      </c>
      <c r="U1386" s="95">
        <f>Table_nydc_frldevdb01_flc_fx_carry_view[[#This Row],[atmf_cost_final]]/Table_nydc_frldevdb01_flc_fx_carry_view[[#This Row],[atmf_cost_orig]]</f>
        <v>1.3398359215494688</v>
      </c>
    </row>
    <row r="1387" spans="1:21" x14ac:dyDescent="0.25">
      <c r="A1387" t="s">
        <v>109</v>
      </c>
      <c r="B1387" t="s">
        <v>102</v>
      </c>
      <c r="C1387" t="s">
        <v>8</v>
      </c>
      <c r="D1387" t="s">
        <v>14</v>
      </c>
      <c r="E1387">
        <v>76.414715981341899</v>
      </c>
      <c r="F1387">
        <v>79.938203078959006</v>
      </c>
      <c r="G1387">
        <v>7.8480057373332204E-2</v>
      </c>
      <c r="H1387">
        <v>8.4095540742486694E-2</v>
      </c>
      <c r="I1387">
        <v>7.1852931044061596E-2</v>
      </c>
      <c r="J1387">
        <v>8.5487102636112602E-2</v>
      </c>
      <c r="K1387">
        <v>1.0129428247564499E-2</v>
      </c>
      <c r="L1387">
        <v>8.08039031535422E-3</v>
      </c>
      <c r="M1387">
        <v>2.91880704946221E-2</v>
      </c>
      <c r="N1387">
        <v>3.6938414177324706E-2</v>
      </c>
      <c r="O1387">
        <v>-8.1191120401579771E-3</v>
      </c>
      <c r="P1387">
        <v>5.2692578099510626E-2</v>
      </c>
      <c r="Q1387">
        <v>78.443182526466444</v>
      </c>
      <c r="R1387">
        <f>Table_nydc_frldevdb01_flc_fx_carry_view[[#This Row],[atmf]]/(Table_nydc_frldevdb01_flc_fx_carry_view[[#This Row],[atmf_cost_orig]]+1)</f>
        <v>77.671132585651861</v>
      </c>
      <c r="S1387">
        <f>Table_nydc_frldevdb01_flc_fx_carry_view[[#This Row],[num_rate]]-Table_nydc_frldevdb01_flc_fx_carry_view[[#This Row],[asset_rate]]</f>
        <v>6.0811690139668605E-2</v>
      </c>
      <c r="T13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1.5141699753782711</v>
      </c>
      <c r="U1387" s="95">
        <f>Table_nydc_frldevdb01_flc_fx_carry_view[[#This Row],[atmf_cost_final]]/Table_nydc_frldevdb01_flc_fx_carry_view[[#This Row],[atmf_cost_orig]]</f>
        <v>1.2655312102295562</v>
      </c>
    </row>
    <row r="1388" spans="1:21" x14ac:dyDescent="0.25">
      <c r="A1388" t="s">
        <v>109</v>
      </c>
      <c r="B1388" t="s">
        <v>102</v>
      </c>
      <c r="C1388" t="s">
        <v>6</v>
      </c>
      <c r="D1388" t="s">
        <v>14</v>
      </c>
      <c r="E1388">
        <v>76.414715981341899</v>
      </c>
      <c r="F1388">
        <v>81.130480867783007</v>
      </c>
      <c r="G1388">
        <v>8.1570567387253406E-2</v>
      </c>
      <c r="H1388">
        <v>8.7346529303842693E-2</v>
      </c>
      <c r="I1388">
        <v>7.5690545949493995E-2</v>
      </c>
      <c r="J1388">
        <v>8.7271450778179493E-2</v>
      </c>
      <c r="K1388">
        <v>1.07207817933115E-2</v>
      </c>
      <c r="L1388">
        <v>9.4536673827414503E-3</v>
      </c>
      <c r="M1388">
        <v>3.5073433154100504E-2</v>
      </c>
      <c r="N1388">
        <v>4.3023412976243895E-2</v>
      </c>
      <c r="O1388">
        <v>-8.0678067780504126E-3</v>
      </c>
      <c r="P1388">
        <v>5.2810284862651935E-2</v>
      </c>
      <c r="Q1388">
        <v>79.201709255114622</v>
      </c>
      <c r="R1388">
        <f>Table_nydc_frldevdb01_flc_fx_carry_view[[#This Row],[atmf]]/(Table_nydc_frldevdb01_flc_fx_carry_view[[#This Row],[atmf_cost_orig]]+1)</f>
        <v>78.38137688507787</v>
      </c>
      <c r="S1388">
        <f>Table_nydc_frldevdb01_flc_fx_carry_view[[#This Row],[num_rate]]-Table_nydc_frldevdb01_flc_fx_carry_view[[#This Row],[asset_rate]]</f>
        <v>6.0878091640702348E-2</v>
      </c>
      <c r="T13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1.3784842190757998</v>
      </c>
      <c r="U1388" s="95">
        <f>Table_nydc_frldevdb01_flc_fx_carry_view[[#This Row],[atmf_cost_final]]/Table_nydc_frldevdb01_flc_fx_carry_view[[#This Row],[atmf_cost_orig]]</f>
        <v>1.2266667134413085</v>
      </c>
    </row>
    <row r="1389" spans="1:21" x14ac:dyDescent="0.25">
      <c r="A1389" t="s">
        <v>109</v>
      </c>
      <c r="B1389" t="s">
        <v>102</v>
      </c>
      <c r="C1389" t="s">
        <v>67</v>
      </c>
      <c r="D1389" t="s">
        <v>14</v>
      </c>
      <c r="E1389">
        <v>76.414715981341899</v>
      </c>
      <c r="F1389">
        <v>86.406401182127695</v>
      </c>
      <c r="G1389">
        <v>9.5134837841198805E-2</v>
      </c>
      <c r="H1389">
        <v>9.7017954027137698E-2</v>
      </c>
      <c r="I1389">
        <v>9.0372484217124197E-2</v>
      </c>
      <c r="J1389">
        <v>9.7186298373188401E-2</v>
      </c>
      <c r="K1389">
        <v>1.26426304542284E-2</v>
      </c>
      <c r="L1389">
        <v>1.2349507672021E-2</v>
      </c>
      <c r="M1389">
        <v>5.5656897256418598E-2</v>
      </c>
      <c r="N1389">
        <v>6.6788201120147106E-2</v>
      </c>
      <c r="O1389">
        <v>-7.5961090411415678E-3</v>
      </c>
      <c r="P1389">
        <v>5.6509641444610209E-2</v>
      </c>
      <c r="Q1389">
        <v>82.842971503202691</v>
      </c>
      <c r="R1389">
        <f>Table_nydc_frldevdb01_flc_fx_carry_view[[#This Row],[atmf]]/(Table_nydc_frldevdb01_flc_fx_carry_view[[#This Row],[atmf_cost_orig]]+1)</f>
        <v>81.850837527507394</v>
      </c>
      <c r="S1389">
        <f>Table_nydc_frldevdb01_flc_fx_carry_view[[#This Row],[num_rate]]-Table_nydc_frldevdb01_flc_fx_carry_view[[#This Row],[asset_rate]]</f>
        <v>6.4105750485751775E-2</v>
      </c>
      <c r="T13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1.2655962194700061</v>
      </c>
      <c r="U1389" s="95">
        <f>Table_nydc_frldevdb01_flc_fx_carry_view[[#This Row],[atmf_cost_final]]/Table_nydc_frldevdb01_flc_fx_carry_view[[#This Row],[atmf_cost_orig]]</f>
        <v>1.1999986419013826</v>
      </c>
    </row>
    <row r="1390" spans="1:21" x14ac:dyDescent="0.25">
      <c r="A1390" t="s">
        <v>109</v>
      </c>
      <c r="B1390" t="s">
        <v>103</v>
      </c>
      <c r="C1390" t="s">
        <v>14</v>
      </c>
      <c r="D1390" t="s">
        <v>14</v>
      </c>
      <c r="E1390">
        <v>6.1561133663958296</v>
      </c>
      <c r="F1390">
        <v>5.9285214170622504</v>
      </c>
      <c r="G1390">
        <v>0.135546140972989</v>
      </c>
      <c r="H1390">
        <v>0.144566896292187</v>
      </c>
      <c r="I1390">
        <v>0.139639071845125</v>
      </c>
      <c r="J1390">
        <v>0.182646225041282</v>
      </c>
      <c r="K1390">
        <v>5.89212448246988E-2</v>
      </c>
      <c r="L1390">
        <v>2.9119344623717404E-3</v>
      </c>
      <c r="M1390">
        <v>3.9276171471177096E-2</v>
      </c>
      <c r="N1390">
        <v>8.7042336737733597E-8</v>
      </c>
      <c r="O1390">
        <v>7.1546157097979013E-2</v>
      </c>
      <c r="P1390">
        <v>-6.4351496278842709E-3</v>
      </c>
      <c r="Q1390">
        <v>6.0473214913521929</v>
      </c>
      <c r="R1390">
        <f>Table_nydc_frldevdb01_flc_fx_carry_view[[#This Row],[atmf]]/(Table_nydc_frldevdb01_flc_fx_carry_view[[#This Row],[atmf_cost_orig]]+1)</f>
        <v>5.7044716118815293</v>
      </c>
      <c r="S1390">
        <f>Table_nydc_frldevdb01_flc_fx_carry_view[[#This Row],[num_rate]]-Table_nydc_frldevdb01_flc_fx_carry_view[[#This Row],[asset_rate]]</f>
        <v>-7.7981306725863286E-2</v>
      </c>
      <c r="T13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0.14822278174456427</v>
      </c>
      <c r="U1390" s="95">
        <f>Table_nydc_frldevdb01_flc_fx_carry_view[[#This Row],[atmf_cost_final]]/Table_nydc_frldevdb01_flc_fx_carry_view[[#This Row],[atmf_cost_orig]]</f>
        <v>2.2161614403178224E-6</v>
      </c>
    </row>
    <row r="1391" spans="1:21" x14ac:dyDescent="0.25">
      <c r="A1391" t="s">
        <v>109</v>
      </c>
      <c r="B1391" t="s">
        <v>103</v>
      </c>
      <c r="C1391" t="s">
        <v>8</v>
      </c>
      <c r="D1391" t="s">
        <v>14</v>
      </c>
      <c r="E1391">
        <v>6.1561133663958296</v>
      </c>
      <c r="F1391">
        <v>5.8191962002880402</v>
      </c>
      <c r="G1391">
        <v>0.12728109687052899</v>
      </c>
      <c r="H1391">
        <v>0.14008039879798501</v>
      </c>
      <c r="I1391">
        <v>0.14469641084182899</v>
      </c>
      <c r="J1391">
        <v>0.16299598579206501</v>
      </c>
      <c r="K1391">
        <v>7.5774432261366195E-2</v>
      </c>
      <c r="L1391">
        <v>3.9080364708658596E-2</v>
      </c>
      <c r="M1391">
        <v>4.5817193367678803E-2</v>
      </c>
      <c r="N1391">
        <v>1.66077049361915E-2</v>
      </c>
      <c r="O1391">
        <v>7.1430444968468648E-2</v>
      </c>
      <c r="P1391">
        <v>-6.446919930864034E-3</v>
      </c>
      <c r="Q1391">
        <v>5.9989068870029749</v>
      </c>
      <c r="R1391">
        <f>Table_nydc_frldevdb01_flc_fx_carry_view[[#This Row],[atmf]]/(Table_nydc_frldevdb01_flc_fx_carry_view[[#This Row],[atmf_cost_orig]]+1)</f>
        <v>5.5642575367779221</v>
      </c>
      <c r="S1391">
        <f>Table_nydc_frldevdb01_flc_fx_carry_view[[#This Row],[num_rate]]-Table_nydc_frldevdb01_flc_fx_carry_view[[#This Row],[asset_rate]]</f>
        <v>-7.7877364899332682E-2</v>
      </c>
      <c r="T13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0.75015791182285996</v>
      </c>
      <c r="U1391" s="95">
        <f>Table_nydc_frldevdb01_flc_fx_carry_view[[#This Row],[atmf_cost_final]]/Table_nydc_frldevdb01_flc_fx_carry_view[[#This Row],[atmf_cost_orig]]</f>
        <v>0.3624775704377215</v>
      </c>
    </row>
    <row r="1392" spans="1:21" x14ac:dyDescent="0.25">
      <c r="A1392" t="s">
        <v>109</v>
      </c>
      <c r="B1392" t="s">
        <v>103</v>
      </c>
      <c r="C1392" t="s">
        <v>6</v>
      </c>
      <c r="D1392" t="s">
        <v>14</v>
      </c>
      <c r="E1392">
        <v>6.1561133663958296</v>
      </c>
      <c r="F1392">
        <v>5.7103220053565202</v>
      </c>
      <c r="G1392">
        <v>0.11851313659438099</v>
      </c>
      <c r="H1392">
        <v>0.13563546526461601</v>
      </c>
      <c r="I1392">
        <v>0.13541976973290101</v>
      </c>
      <c r="J1392">
        <v>0.15368287127198199</v>
      </c>
      <c r="K1392">
        <v>9.1075343079382906E-2</v>
      </c>
      <c r="L1392">
        <v>5.9110562970409099E-2</v>
      </c>
      <c r="M1392">
        <v>5.0417764839170501E-2</v>
      </c>
      <c r="N1392">
        <v>2.5821311236272501E-2</v>
      </c>
      <c r="O1392">
        <v>7.1438062004311353E-2</v>
      </c>
      <c r="P1392">
        <v>-6.5476291425685673E-3</v>
      </c>
      <c r="Q1392">
        <v>5.9523292995650969</v>
      </c>
      <c r="R1392">
        <f>Table_nydc_frldevdb01_flc_fx_carry_view[[#This Row],[atmf]]/(Table_nydc_frldevdb01_flc_fx_carry_view[[#This Row],[atmf_cost_orig]]+1)</f>
        <v>5.4362389865244021</v>
      </c>
      <c r="S1392">
        <f>Table_nydc_frldevdb01_flc_fx_carry_view[[#This Row],[num_rate]]-Table_nydc_frldevdb01_flc_fx_carry_view[[#This Row],[asset_rate]]</f>
        <v>-7.7985691146879921E-2</v>
      </c>
      <c r="T13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0.81877114119925232</v>
      </c>
      <c r="U1392" s="95">
        <f>Table_nydc_frldevdb01_flc_fx_carry_view[[#This Row],[atmf_cost_final]]/Table_nydc_frldevdb01_flc_fx_carry_view[[#This Row],[atmf_cost_orig]]</f>
        <v>0.5121470838431823</v>
      </c>
    </row>
    <row r="1393" spans="1:21" x14ac:dyDescent="0.25">
      <c r="A1393" t="s">
        <v>109</v>
      </c>
      <c r="B1393" t="s">
        <v>103</v>
      </c>
      <c r="C1393" t="s">
        <v>67</v>
      </c>
      <c r="D1393" t="s">
        <v>14</v>
      </c>
      <c r="E1393">
        <v>6.1561133663958296</v>
      </c>
      <c r="F1393">
        <v>5.3115623631542999</v>
      </c>
      <c r="G1393">
        <v>0.15888155737704901</v>
      </c>
      <c r="H1393">
        <v>0.15888155737704901</v>
      </c>
      <c r="I1393">
        <v>0.15142341858528899</v>
      </c>
      <c r="J1393">
        <v>0.15166723315780201</v>
      </c>
      <c r="K1393">
        <v>0.17150623643343102</v>
      </c>
      <c r="L1393">
        <v>0.13627481115985099</v>
      </c>
      <c r="M1393">
        <v>7.8321147736261101E-2</v>
      </c>
      <c r="N1393">
        <v>5.0965712529992803E-2</v>
      </c>
      <c r="O1393">
        <v>7.1434058268465259E-2</v>
      </c>
      <c r="P1393">
        <v>-7.2735787705864733E-3</v>
      </c>
      <c r="Q1393">
        <v>5.8573831296213745</v>
      </c>
      <c r="R1393">
        <f>Table_nydc_frldevdb01_flc_fx_carry_view[[#This Row],[atmf]]/(Table_nydc_frldevdb01_flc_fx_carry_view[[#This Row],[atmf_cost_orig]]+1)</f>
        <v>4.9257703739789935</v>
      </c>
      <c r="S1393">
        <f>Table_nydc_frldevdb01_flc_fx_carry_view[[#This Row],[num_rate]]-Table_nydc_frldevdb01_flc_fx_carry_view[[#This Row],[asset_rate]]</f>
        <v>-7.8707637039051731E-2</v>
      </c>
      <c r="T13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0.91548014626130925</v>
      </c>
      <c r="U1393" s="95">
        <f>Table_nydc_frldevdb01_flc_fx_carry_view[[#This Row],[atmf_cost_final]]/Table_nydc_frldevdb01_flc_fx_carry_view[[#This Row],[atmf_cost_orig]]</f>
        <v>0.65072734507945307</v>
      </c>
    </row>
    <row r="1394" spans="1:21" x14ac:dyDescent="0.25">
      <c r="A1394" t="s">
        <v>109</v>
      </c>
      <c r="B1394" t="s">
        <v>104</v>
      </c>
      <c r="C1394" t="s">
        <v>14</v>
      </c>
      <c r="D1394" t="s">
        <v>14</v>
      </c>
      <c r="E1394">
        <v>3.5104000000000002</v>
      </c>
      <c r="F1394">
        <v>3.484</v>
      </c>
      <c r="G1394">
        <v>6.5401002762518007E-2</v>
      </c>
      <c r="H1394">
        <v>6.4982538500348505E-2</v>
      </c>
      <c r="I1394">
        <v>0</v>
      </c>
      <c r="J1394">
        <v>0</v>
      </c>
      <c r="K1394">
        <v>2.2378347357921199E-2</v>
      </c>
      <c r="L1394">
        <v>0</v>
      </c>
      <c r="M1394">
        <v>1.8183425715182399E-2</v>
      </c>
      <c r="N1394">
        <v>0</v>
      </c>
      <c r="O1394">
        <v>1.2958078772337994E-2</v>
      </c>
      <c r="P1394">
        <v>-2.0701482232588202E-3</v>
      </c>
      <c r="Q1394">
        <v>3.4986766745028173</v>
      </c>
      <c r="R1394">
        <f>Table_nydc_frldevdb01_flc_fx_carry_view[[#This Row],[atmf]]/(Table_nydc_frldevdb01_flc_fx_carry_view[[#This Row],[atmf_cost_orig]]+1)</f>
        <v>3.4217803118851622</v>
      </c>
      <c r="S1394">
        <f>Table_nydc_frldevdb01_flc_fx_carry_view[[#This Row],[num_rate]]-Table_nydc_frldevdb01_flc_fx_carry_view[[#This Row],[asset_rate]]</f>
        <v>-1.5028226995596814E-2</v>
      </c>
      <c r="T13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394" s="95">
        <f>Table_nydc_frldevdb01_flc_fx_carry_view[[#This Row],[atmf_cost_final]]/Table_nydc_frldevdb01_flc_fx_carry_view[[#This Row],[atmf_cost_orig]]</f>
        <v>0</v>
      </c>
    </row>
    <row r="1395" spans="1:21" x14ac:dyDescent="0.25">
      <c r="A1395" t="s">
        <v>109</v>
      </c>
      <c r="B1395" t="s">
        <v>104</v>
      </c>
      <c r="C1395" t="s">
        <v>8</v>
      </c>
      <c r="D1395" t="s">
        <v>14</v>
      </c>
      <c r="E1395">
        <v>3.5104000000000002</v>
      </c>
      <c r="F1395">
        <v>3.4691678057964999</v>
      </c>
      <c r="G1395">
        <v>6.6117855786788304E-2</v>
      </c>
      <c r="H1395">
        <v>6.5476861214617002E-2</v>
      </c>
      <c r="I1395">
        <v>6.4413740198242503E-2</v>
      </c>
      <c r="J1395">
        <v>6.4108374280386501E-2</v>
      </c>
      <c r="K1395">
        <v>2.9075003586608E-2</v>
      </c>
      <c r="L1395">
        <v>1.4515749253312201E-2</v>
      </c>
      <c r="M1395">
        <v>2.2357121923006699E-2</v>
      </c>
      <c r="N1395">
        <v>8.8876236060117103E-3</v>
      </c>
      <c r="O1395">
        <v>1.3574708938113635E-2</v>
      </c>
      <c r="P1395">
        <v>-2.249415361446125E-3</v>
      </c>
      <c r="Q1395">
        <v>3.4926308867885845</v>
      </c>
      <c r="R1395">
        <f>Table_nydc_frldevdb01_flc_fx_carry_view[[#This Row],[atmf]]/(Table_nydc_frldevdb01_flc_fx_carry_view[[#This Row],[atmf_cost_orig]]+1)</f>
        <v>3.393303309973676</v>
      </c>
      <c r="S1395">
        <f>Table_nydc_frldevdb01_flc_fx_carry_view[[#This Row],[num_rate]]-Table_nydc_frldevdb01_flc_fx_carry_view[[#This Row],[asset_rate]]</f>
        <v>-1.5824124299559761E-2</v>
      </c>
      <c r="T13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0.83778279063691974</v>
      </c>
      <c r="U1395" s="95">
        <f>Table_nydc_frldevdb01_flc_fx_carry_view[[#This Row],[atmf_cost_final]]/Table_nydc_frldevdb01_flc_fx_carry_view[[#This Row],[atmf_cost_orig]]</f>
        <v>0.39752986259228029</v>
      </c>
    </row>
    <row r="1396" spans="1:21" x14ac:dyDescent="0.25">
      <c r="A1396" t="s">
        <v>109</v>
      </c>
      <c r="B1396" t="s">
        <v>104</v>
      </c>
      <c r="C1396" t="s">
        <v>6</v>
      </c>
      <c r="D1396" t="s">
        <v>14</v>
      </c>
      <c r="E1396">
        <v>3.5104000000000002</v>
      </c>
      <c r="F1396">
        <v>3.4519244471713999</v>
      </c>
      <c r="G1396">
        <v>6.6894717012937893E-2</v>
      </c>
      <c r="H1396">
        <v>6.5948113861321198E-2</v>
      </c>
      <c r="I1396">
        <v>6.5439068691175703E-2</v>
      </c>
      <c r="J1396">
        <v>6.4909011384715901E-2</v>
      </c>
      <c r="K1396">
        <v>3.5677619860859204E-2</v>
      </c>
      <c r="L1396">
        <v>2.26128341919931E-2</v>
      </c>
      <c r="M1396">
        <v>2.58996039614755E-2</v>
      </c>
      <c r="N1396">
        <v>1.40859098546974E-2</v>
      </c>
      <c r="O1396">
        <v>1.4075331769918042E-2</v>
      </c>
      <c r="P1396">
        <v>-2.7604593424565005E-3</v>
      </c>
      <c r="Q1396">
        <v>3.4860107153717266</v>
      </c>
      <c r="R1396">
        <f>Table_nydc_frldevdb01_flc_fx_carry_view[[#This Row],[atmf]]/(Table_nydc_frldevdb01_flc_fx_carry_view[[#This Row],[atmf_cost_orig]]+1)</f>
        <v>3.3647780288070241</v>
      </c>
      <c r="S1396">
        <f>Table_nydc_frldevdb01_flc_fx_carry_view[[#This Row],[num_rate]]-Table_nydc_frldevdb01_flc_fx_carry_view[[#This Row],[asset_rate]]</f>
        <v>-1.6835791112374543E-2</v>
      </c>
      <c r="T13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0.87205056987411333</v>
      </c>
      <c r="U1396" s="95">
        <f>Table_nydc_frldevdb01_flc_fx_carry_view[[#This Row],[atmf_cost_final]]/Table_nydc_frldevdb01_flc_fx_carry_view[[#This Row],[atmf_cost_orig]]</f>
        <v>0.54386583963405621</v>
      </c>
    </row>
    <row r="1397" spans="1:21" x14ac:dyDescent="0.25">
      <c r="A1397" t="s">
        <v>109</v>
      </c>
      <c r="B1397" t="s">
        <v>104</v>
      </c>
      <c r="C1397" t="s">
        <v>67</v>
      </c>
      <c r="D1397" t="s">
        <v>14</v>
      </c>
      <c r="E1397">
        <v>3.5104000000000002</v>
      </c>
      <c r="F1397">
        <v>3.38389186756977</v>
      </c>
      <c r="G1397">
        <v>7.2241645155518203E-2</v>
      </c>
      <c r="H1397">
        <v>7.0146101552602605E-2</v>
      </c>
      <c r="I1397">
        <v>7.0247339324365707E-2</v>
      </c>
      <c r="J1397">
        <v>6.8543299768592705E-2</v>
      </c>
      <c r="K1397">
        <v>6.0981235352008299E-2</v>
      </c>
      <c r="L1397">
        <v>4.8845106550445001E-2</v>
      </c>
      <c r="M1397">
        <v>3.84083320935171E-2</v>
      </c>
      <c r="N1397">
        <v>2.7950721886819598E-2</v>
      </c>
      <c r="O1397">
        <v>1.5549898989541766E-2</v>
      </c>
      <c r="P1397">
        <v>-2.9507296016419485E-3</v>
      </c>
      <c r="Q1397">
        <v>3.4620401652980535</v>
      </c>
      <c r="R1397">
        <f>Table_nydc_frldevdb01_flc_fx_carry_view[[#This Row],[atmf]]/(Table_nydc_frldevdb01_flc_fx_carry_view[[#This Row],[atmf_cost_orig]]+1)</f>
        <v>3.258729502629822</v>
      </c>
      <c r="S1397">
        <f>Table_nydc_frldevdb01_flc_fx_carry_view[[#This Row],[num_rate]]-Table_nydc_frldevdb01_flc_fx_carry_view[[#This Row],[asset_rate]]</f>
        <v>-1.8500628591183715E-2</v>
      </c>
      <c r="T13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0.92564011037284755</v>
      </c>
      <c r="U1397" s="95">
        <f>Table_nydc_frldevdb01_flc_fx_carry_view[[#This Row],[atmf_cost_final]]/Table_nydc_frldevdb01_flc_fx_carry_view[[#This Row],[atmf_cost_orig]]</f>
        <v>0.72772547942891197</v>
      </c>
    </row>
    <row r="1398" spans="1:21" x14ac:dyDescent="0.25">
      <c r="A1398" t="s">
        <v>109</v>
      </c>
      <c r="B1398" t="s">
        <v>105</v>
      </c>
      <c r="C1398" t="s">
        <v>14</v>
      </c>
      <c r="D1398" t="s">
        <v>14</v>
      </c>
      <c r="E1398">
        <v>35.856671897254998</v>
      </c>
      <c r="F1398">
        <v>34.726842772812098</v>
      </c>
      <c r="G1398">
        <v>0.18962436720808701</v>
      </c>
      <c r="H1398">
        <v>0.19537181428844</v>
      </c>
      <c r="I1398">
        <v>0.21597621834789499</v>
      </c>
      <c r="J1398">
        <v>0.252997958432648</v>
      </c>
      <c r="K1398">
        <v>6.9940054767496193E-2</v>
      </c>
      <c r="L1398">
        <v>4.5053994518528496E-3</v>
      </c>
      <c r="M1398">
        <v>5.3379690979259105E-2</v>
      </c>
      <c r="N1398">
        <v>3.3571361274746699E-5</v>
      </c>
      <c r="O1398">
        <v>5.9357578157250283E-2</v>
      </c>
      <c r="P1398">
        <v>-6.4351496278842709E-3</v>
      </c>
      <c r="Q1398">
        <v>35.31161597938118</v>
      </c>
      <c r="R1398">
        <f>Table_nydc_frldevdb01_flc_fx_carry_view[[#This Row],[atmf]]/(Table_nydc_frldevdb01_flc_fx_carry_view[[#This Row],[atmf_cost_orig]]+1)</f>
        <v>32.967070725019191</v>
      </c>
      <c r="S1398">
        <f>Table_nydc_frldevdb01_flc_fx_carry_view[[#This Row],[num_rate]]-Table_nydc_frldevdb01_flc_fx_carry_view[[#This Row],[asset_rate]]</f>
        <v>-6.579272778513455E-2</v>
      </c>
      <c r="T13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0.270031996142166</v>
      </c>
      <c r="U1398" s="95">
        <f>Table_nydc_frldevdb01_flc_fx_carry_view[[#This Row],[atmf_cost_final]]/Table_nydc_frldevdb01_flc_fx_carry_view[[#This Row],[atmf_cost_orig]]</f>
        <v>6.2891636610993098E-4</v>
      </c>
    </row>
    <row r="1399" spans="1:21" x14ac:dyDescent="0.25">
      <c r="A1399" t="s">
        <v>109</v>
      </c>
      <c r="B1399" t="s">
        <v>105</v>
      </c>
      <c r="C1399" t="s">
        <v>8</v>
      </c>
      <c r="D1399" t="s">
        <v>14</v>
      </c>
      <c r="E1399">
        <v>35.856671897254998</v>
      </c>
      <c r="F1399">
        <v>34.149987291411001</v>
      </c>
      <c r="G1399">
        <v>0.18369214279418</v>
      </c>
      <c r="H1399">
        <v>0.19303535544440301</v>
      </c>
      <c r="I1399">
        <v>0.20025738148688299</v>
      </c>
      <c r="J1399">
        <v>0.21024539254835301</v>
      </c>
      <c r="K1399">
        <v>8.8826343406314304E-2</v>
      </c>
      <c r="L1399">
        <v>4.8216599321404603E-2</v>
      </c>
      <c r="M1399">
        <v>6.3601541387135002E-2</v>
      </c>
      <c r="N1399">
        <v>2.6766644157221502E-2</v>
      </c>
      <c r="O1399">
        <v>6.0502222796128442E-2</v>
      </c>
      <c r="P1399">
        <v>-6.446919930864034E-3</v>
      </c>
      <c r="Q1399">
        <v>35.033705578630162</v>
      </c>
      <c r="R1399">
        <f>Table_nydc_frldevdb01_flc_fx_carry_view[[#This Row],[atmf]]/(Table_nydc_frldevdb01_flc_fx_carry_view[[#This Row],[atmf_cost_orig]]+1)</f>
        <v>32.10787683409432</v>
      </c>
      <c r="S1399">
        <f>Table_nydc_frldevdb01_flc_fx_carry_view[[#This Row],[num_rate]]-Table_nydc_frldevdb01_flc_fx_carry_view[[#This Row],[asset_rate]]</f>
        <v>-6.6949142726992483E-2</v>
      </c>
      <c r="T13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0.85035177472845769</v>
      </c>
      <c r="U1399" s="95">
        <f>Table_nydc_frldevdb01_flc_fx_carry_view[[#This Row],[atmf_cost_final]]/Table_nydc_frldevdb01_flc_fx_carry_view[[#This Row],[atmf_cost_orig]]</f>
        <v>0.42084898531461884</v>
      </c>
    </row>
    <row r="1400" spans="1:21" x14ac:dyDescent="0.25">
      <c r="A1400" t="s">
        <v>109</v>
      </c>
      <c r="B1400" t="s">
        <v>105</v>
      </c>
      <c r="C1400" t="s">
        <v>6</v>
      </c>
      <c r="D1400" t="s">
        <v>14</v>
      </c>
      <c r="E1400">
        <v>35.856671897254998</v>
      </c>
      <c r="F1400">
        <v>33.547090527084997</v>
      </c>
      <c r="G1400">
        <v>0.17758219550176199</v>
      </c>
      <c r="H1400">
        <v>0.191186621318334</v>
      </c>
      <c r="I1400">
        <v>0.18950981856760399</v>
      </c>
      <c r="J1400">
        <v>0.20245740631474801</v>
      </c>
      <c r="K1400">
        <v>0.10601374666154001</v>
      </c>
      <c r="L1400">
        <v>7.0146434164402596E-2</v>
      </c>
      <c r="M1400">
        <v>7.1651380077809787E-2</v>
      </c>
      <c r="N1400">
        <v>3.9672796948222205E-2</v>
      </c>
      <c r="O1400">
        <v>6.1957140157079538E-2</v>
      </c>
      <c r="P1400">
        <v>-6.5476291425685673E-3</v>
      </c>
      <c r="Q1400">
        <v>34.740869003210676</v>
      </c>
      <c r="R1400">
        <f>Table_nydc_frldevdb01_flc_fx_carry_view[[#This Row],[atmf]]/(Table_nydc_frldevdb01_flc_fx_carry_view[[#This Row],[atmf_cost_orig]]+1)</f>
        <v>31.304107987664075</v>
      </c>
      <c r="S1400">
        <f>Table_nydc_frldevdb01_flc_fx_carry_view[[#This Row],[num_rate]]-Table_nydc_frldevdb01_flc_fx_carry_view[[#This Row],[asset_rate]]</f>
        <v>-6.8504769299648105E-2</v>
      </c>
      <c r="T14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0.88683173616478872</v>
      </c>
      <c r="U1400" s="95">
        <f>Table_nydc_frldevdb01_flc_fx_carry_view[[#This Row],[atmf_cost_final]]/Table_nydc_frldevdb01_flc_fx_carry_view[[#This Row],[atmf_cost_orig]]</f>
        <v>0.55369201409853586</v>
      </c>
    </row>
    <row r="1401" spans="1:21" x14ac:dyDescent="0.25">
      <c r="A1401" t="s">
        <v>109</v>
      </c>
      <c r="B1401" t="s">
        <v>105</v>
      </c>
      <c r="C1401" t="s">
        <v>67</v>
      </c>
      <c r="D1401" t="s">
        <v>14</v>
      </c>
      <c r="E1401">
        <v>35.856671897254998</v>
      </c>
      <c r="F1401">
        <v>30.958443587432502</v>
      </c>
      <c r="G1401">
        <v>0.18281718222038401</v>
      </c>
      <c r="H1401">
        <v>0.20311557391270499</v>
      </c>
      <c r="I1401">
        <v>0.18161901630567701</v>
      </c>
      <c r="J1401">
        <v>0.20652007476159101</v>
      </c>
      <c r="K1401">
        <v>0.181658255575921</v>
      </c>
      <c r="L1401">
        <v>0.14570559498163302</v>
      </c>
      <c r="M1401">
        <v>0.100095949815697</v>
      </c>
      <c r="N1401">
        <v>7.2991437651376709E-2</v>
      </c>
      <c r="O1401">
        <v>7.0822143842545954E-2</v>
      </c>
      <c r="P1401">
        <v>-7.2735787705864733E-3</v>
      </c>
      <c r="Q1401">
        <v>33.707723214755376</v>
      </c>
      <c r="R1401">
        <f>Table_nydc_frldevdb01_flc_fx_carry_view[[#This Row],[atmf]]/(Table_nydc_frldevdb01_flc_fx_carry_view[[#This Row],[atmf_cost_orig]]+1)</f>
        <v>28.141584915951267</v>
      </c>
      <c r="S1401">
        <f>Table_nydc_frldevdb01_flc_fx_carry_view[[#This Row],[num_rate]]-Table_nydc_frldevdb01_flc_fx_carry_view[[#This Row],[asset_rate]]</f>
        <v>-7.8095722613132426E-2</v>
      </c>
      <c r="T14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0.89151669576410231</v>
      </c>
      <c r="U1401" s="95">
        <f>Table_nydc_frldevdb01_flc_fx_carry_view[[#This Row],[atmf_cost_final]]/Table_nydc_frldevdb01_flc_fx_carry_view[[#This Row],[atmf_cost_orig]]</f>
        <v>0.72921469635657754</v>
      </c>
    </row>
    <row r="1402" spans="1:21" x14ac:dyDescent="0.25">
      <c r="A1402" t="s">
        <v>109</v>
      </c>
      <c r="B1402" t="s">
        <v>106</v>
      </c>
      <c r="C1402" t="s">
        <v>14</v>
      </c>
      <c r="D1402" t="s">
        <v>14</v>
      </c>
      <c r="E1402">
        <v>7.7954828246255197</v>
      </c>
      <c r="F1402">
        <v>7.9620670205300099</v>
      </c>
      <c r="G1402">
        <v>7.2210919064807894E-2</v>
      </c>
      <c r="H1402">
        <v>7.3471096467849703E-2</v>
      </c>
      <c r="I1402">
        <v>7.5180230324598196E-2</v>
      </c>
      <c r="J1402">
        <v>7.84921886887021E-2</v>
      </c>
      <c r="K1402">
        <v>1.1623093218690001E-2</v>
      </c>
      <c r="L1402">
        <v>3.5108187934207598E-3</v>
      </c>
      <c r="M1402">
        <v>2.1010129137640898E-2</v>
      </c>
      <c r="N1402">
        <v>2.14059974483501E-2</v>
      </c>
      <c r="O1402">
        <v>-8.2247900844824116E-3</v>
      </c>
      <c r="P1402">
        <v>3.437820637900852E-2</v>
      </c>
      <c r="Q1402">
        <v>7.8880218758519174</v>
      </c>
      <c r="R1402">
        <f>Table_nydc_frldevdb01_flc_fx_carry_view[[#This Row],[atmf]]/(Table_nydc_frldevdb01_flc_fx_carry_view[[#This Row],[atmf_cost_orig]]+1)</f>
        <v>7.7982252999339776</v>
      </c>
      <c r="S1402">
        <f>Table_nydc_frldevdb01_flc_fx_carry_view[[#This Row],[num_rate]]-Table_nydc_frldevdb01_flc_fx_carry_view[[#This Row],[asset_rate]]</f>
        <v>4.260299646349093E-2</v>
      </c>
      <c r="T14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1.9063715968958732</v>
      </c>
      <c r="U1402" s="95">
        <f>Table_nydc_frldevdb01_flc_fx_carry_view[[#This Row],[atmf_cost_final]]/Table_nydc_frldevdb01_flc_fx_carry_view[[#This Row],[atmf_cost_orig]]</f>
        <v>1.0188417837946546</v>
      </c>
    </row>
    <row r="1403" spans="1:21" x14ac:dyDescent="0.25">
      <c r="A1403" t="s">
        <v>109</v>
      </c>
      <c r="B1403" t="s">
        <v>106</v>
      </c>
      <c r="C1403" t="s">
        <v>8</v>
      </c>
      <c r="D1403" t="s">
        <v>14</v>
      </c>
      <c r="E1403">
        <v>7.7954828246255197</v>
      </c>
      <c r="F1403">
        <v>8.0493586091215104</v>
      </c>
      <c r="G1403">
        <v>7.3825928603080404E-2</v>
      </c>
      <c r="H1403">
        <v>7.5456936305339201E-2</v>
      </c>
      <c r="I1403">
        <v>7.01542797912236E-2</v>
      </c>
      <c r="J1403">
        <v>7.43681599958326E-2</v>
      </c>
      <c r="K1403">
        <v>1.2463928806523999E-2</v>
      </c>
      <c r="L1403">
        <v>9.4885071697100708E-3</v>
      </c>
      <c r="M1403">
        <v>2.6190888932746702E-2</v>
      </c>
      <c r="N1403">
        <v>2.8706452967957298E-2</v>
      </c>
      <c r="O1403">
        <v>-8.1191120401579771E-3</v>
      </c>
      <c r="P1403">
        <v>3.5390217469513513E-2</v>
      </c>
      <c r="Q1403">
        <v>7.9403615822935762</v>
      </c>
      <c r="R1403">
        <f>Table_nydc_frldevdb01_flc_fx_carry_view[[#This Row],[atmf]]/(Table_nydc_frldevdb01_flc_fx_carry_view[[#This Row],[atmf_cost_orig]]+1)</f>
        <v>7.8439193876423507</v>
      </c>
      <c r="S1403">
        <f>Table_nydc_frldevdb01_flc_fx_carry_view[[#This Row],[num_rate]]-Table_nydc_frldevdb01_flc_fx_carry_view[[#This Row],[asset_rate]]</f>
        <v>4.3509329509671492E-2</v>
      </c>
      <c r="T14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1.4000146879960012</v>
      </c>
      <c r="U1403" s="95">
        <f>Table_nydc_frldevdb01_flc_fx_carry_view[[#This Row],[atmf_cost_final]]/Table_nydc_frldevdb01_flc_fx_carry_view[[#This Row],[atmf_cost_orig]]</f>
        <v>1.0960472949837667</v>
      </c>
    </row>
    <row r="1404" spans="1:21" x14ac:dyDescent="0.25">
      <c r="A1404" t="s">
        <v>109</v>
      </c>
      <c r="B1404" t="s">
        <v>106</v>
      </c>
      <c r="C1404" t="s">
        <v>6</v>
      </c>
      <c r="D1404" t="s">
        <v>14</v>
      </c>
      <c r="E1404">
        <v>7.7954828246255197</v>
      </c>
      <c r="F1404">
        <v>8.1433021699954704</v>
      </c>
      <c r="G1404">
        <v>7.5623769320128098E-2</v>
      </c>
      <c r="H1404">
        <v>7.7626952245376593E-2</v>
      </c>
      <c r="I1404">
        <v>7.2210919064807894E-2</v>
      </c>
      <c r="J1404">
        <v>7.6122265304774506E-2</v>
      </c>
      <c r="K1404">
        <v>1.31887712380057E-2</v>
      </c>
      <c r="L1404">
        <v>1.1623093218690001E-2</v>
      </c>
      <c r="M1404">
        <v>3.1387241222244899E-2</v>
      </c>
      <c r="N1404">
        <v>3.5306701687289596E-2</v>
      </c>
      <c r="O1404">
        <v>-8.066083437607589E-3</v>
      </c>
      <c r="P1404">
        <v>3.6132883407902799E-2</v>
      </c>
      <c r="Q1404">
        <v>7.9977552609379989</v>
      </c>
      <c r="R1404">
        <f>Table_nydc_frldevdb01_flc_fx_carry_view[[#This Row],[atmf]]/(Table_nydc_frldevdb01_flc_fx_carry_view[[#This Row],[atmf_cost_orig]]+1)</f>
        <v>7.895484687541078</v>
      </c>
      <c r="S1404">
        <f>Table_nydc_frldevdb01_flc_fx_carry_view[[#This Row],[num_rate]]-Table_nydc_frldevdb01_flc_fx_carry_view[[#This Row],[asset_rate]]</f>
        <v>4.419896684551039E-2</v>
      </c>
      <c r="T14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1.3014065736905798</v>
      </c>
      <c r="U1404" s="95">
        <f>Table_nydc_frldevdb01_flc_fx_carry_view[[#This Row],[atmf_cost_final]]/Table_nydc_frldevdb01_flc_fx_carry_view[[#This Row],[atmf_cost_orig]]</f>
        <v>1.1248743219352098</v>
      </c>
    </row>
    <row r="1405" spans="1:21" x14ac:dyDescent="0.25">
      <c r="A1405" t="s">
        <v>109</v>
      </c>
      <c r="B1405" t="s">
        <v>106</v>
      </c>
      <c r="C1405" t="s">
        <v>67</v>
      </c>
      <c r="D1405" t="s">
        <v>14</v>
      </c>
      <c r="E1405">
        <v>7.7954828246255197</v>
      </c>
      <c r="F1405">
        <v>8.5116992900908599</v>
      </c>
      <c r="G1405">
        <v>8.5193453342417805E-2</v>
      </c>
      <c r="H1405">
        <v>8.6726433063676306E-2</v>
      </c>
      <c r="I1405">
        <v>8.1867402980507806E-2</v>
      </c>
      <c r="J1405">
        <v>8.5461443200132395E-2</v>
      </c>
      <c r="K1405">
        <v>1.59408590221462E-2</v>
      </c>
      <c r="L1405">
        <v>1.51797066411699E-2</v>
      </c>
      <c r="M1405">
        <v>4.9725871325413604E-2</v>
      </c>
      <c r="N1405">
        <v>5.5105624204872E-2</v>
      </c>
      <c r="O1405">
        <v>-7.5967975545967884E-3</v>
      </c>
      <c r="P1405">
        <v>3.7740270957270422E-2</v>
      </c>
      <c r="Q1405">
        <v>8.2335293980774971</v>
      </c>
      <c r="R1405">
        <f>Table_nydc_frldevdb01_flc_fx_carry_view[[#This Row],[atmf]]/(Table_nydc_frldevdb01_flc_fx_carry_view[[#This Row],[atmf_cost_orig]]+1)</f>
        <v>8.1084972016015442</v>
      </c>
      <c r="S1405">
        <f>Table_nydc_frldevdb01_flc_fx_carry_view[[#This Row],[num_rate]]-Table_nydc_frldevdb01_flc_fx_carry_view[[#This Row],[asset_rate]]</f>
        <v>4.533706851186721E-2</v>
      </c>
      <c r="T14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1.181764186003887</v>
      </c>
      <c r="U1405" s="95">
        <f>Table_nydc_frldevdb01_flc_fx_carry_view[[#This Row],[atmf_cost_final]]/Table_nydc_frldevdb01_flc_fx_carry_view[[#This Row],[atmf_cost_orig]]</f>
        <v>1.1081882073871061</v>
      </c>
    </row>
    <row r="1406" spans="1:21" x14ac:dyDescent="0.25">
      <c r="A1406" t="s">
        <v>109</v>
      </c>
      <c r="B1406" t="s">
        <v>5</v>
      </c>
      <c r="C1406" t="s">
        <v>8</v>
      </c>
      <c r="D1406" t="s">
        <v>8</v>
      </c>
      <c r="E1406">
        <v>3.5757294606385499</v>
      </c>
      <c r="F1406">
        <v>3.85064315855197</v>
      </c>
      <c r="G1406">
        <v>0.111710997888246</v>
      </c>
      <c r="H1406">
        <v>0.122848889832187</v>
      </c>
      <c r="I1406">
        <v>0.102608446749942</v>
      </c>
      <c r="J1406">
        <v>0.132976539351852</v>
      </c>
      <c r="K1406">
        <v>1.1735695950264101E-2</v>
      </c>
      <c r="L1406">
        <v>2.1423491272064797E-3</v>
      </c>
      <c r="M1406">
        <v>4.1937916167606303E-2</v>
      </c>
      <c r="N1406">
        <v>7.6873339652768699E-2</v>
      </c>
      <c r="O1406">
        <v>1.3574708938113635E-2</v>
      </c>
      <c r="P1406">
        <v>0.11872722139294825</v>
      </c>
      <c r="Q1406">
        <v>3.7377546689227659</v>
      </c>
      <c r="R1406">
        <f>Table_nydc_frldevdb01_flc_fx_carry_view[[#This Row],[atmf]]/(Table_nydc_frldevdb01_flc_fx_carry_view[[#This Row],[atmf_cost_orig]]+1)</f>
        <v>3.6956550853962349</v>
      </c>
      <c r="S1406">
        <f>Table_nydc_frldevdb01_flc_fx_carry_view[[#This Row],[num_rate]]-Table_nydc_frldevdb01_flc_fx_carry_view[[#This Row],[asset_rate]]</f>
        <v>0.10515251245483462</v>
      </c>
      <c r="T14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2.4743542026970409</v>
      </c>
      <c r="U1406" s="95">
        <f>Table_nydc_frldevdb01_flc_fx_carry_view[[#This Row],[atmf_cost_final]]/Table_nydc_frldevdb01_flc_fx_carry_view[[#This Row],[atmf_cost_orig]]</f>
        <v>1.8330271667657925</v>
      </c>
    </row>
    <row r="1407" spans="1:21" x14ac:dyDescent="0.25">
      <c r="A1407" t="s">
        <v>109</v>
      </c>
      <c r="B1407" t="s">
        <v>5</v>
      </c>
      <c r="C1407" t="s">
        <v>6</v>
      </c>
      <c r="D1407" t="s">
        <v>8</v>
      </c>
      <c r="E1407">
        <v>3.5757294606385499</v>
      </c>
      <c r="F1407">
        <v>3.94660648971881</v>
      </c>
      <c r="G1407">
        <v>0.116861213186673</v>
      </c>
      <c r="H1407">
        <v>0.128978600571728</v>
      </c>
      <c r="I1407">
        <v>0.100012358409343</v>
      </c>
      <c r="J1407">
        <v>0.138693891568061</v>
      </c>
      <c r="K1407">
        <v>1.21690034326567E-2</v>
      </c>
      <c r="L1407">
        <v>9.3747422705612506E-3</v>
      </c>
      <c r="M1407">
        <v>5.0699119112360996E-2</v>
      </c>
      <c r="N1407">
        <v>8.0276132574071499E-2</v>
      </c>
      <c r="O1407">
        <v>1.4075331769918042E-2</v>
      </c>
      <c r="P1407">
        <v>0.11968647841465208</v>
      </c>
      <c r="Q1407">
        <v>3.8001849249559876</v>
      </c>
      <c r="R1407">
        <f>Table_nydc_frldevdb01_flc_fx_carry_view[[#This Row],[atmf]]/(Table_nydc_frldevdb01_flc_fx_carry_view[[#This Row],[atmf_cost_orig]]+1)</f>
        <v>3.7561718839670628</v>
      </c>
      <c r="S1407">
        <f>Table_nydc_frldevdb01_flc_fx_carry_view[[#This Row],[num_rate]]-Table_nydc_frldevdb01_flc_fx_carry_view[[#This Row],[asset_rate]]</f>
        <v>0.10561114664473403</v>
      </c>
      <c r="T14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1.8401551371634604</v>
      </c>
      <c r="U1407" s="95">
        <f>Table_nydc_frldevdb01_flc_fx_carry_view[[#This Row],[atmf_cost_final]]/Table_nydc_frldevdb01_flc_fx_carry_view[[#This Row],[atmf_cost_orig]]</f>
        <v>1.5833831825787936</v>
      </c>
    </row>
    <row r="1408" spans="1:21" x14ac:dyDescent="0.25">
      <c r="A1408" t="s">
        <v>109</v>
      </c>
      <c r="B1408" t="s">
        <v>5</v>
      </c>
      <c r="C1408" t="s">
        <v>67</v>
      </c>
      <c r="D1408" t="s">
        <v>8</v>
      </c>
      <c r="E1408">
        <v>3.5757294606385499</v>
      </c>
      <c r="F1408">
        <v>4.33698015480382</v>
      </c>
      <c r="G1408">
        <v>0.128107943298753</v>
      </c>
      <c r="H1408">
        <v>0.14262801822023999</v>
      </c>
      <c r="I1408">
        <v>0.120814442443909</v>
      </c>
      <c r="J1408">
        <v>0.148147012104553</v>
      </c>
      <c r="K1408">
        <v>1.17358186043191E-2</v>
      </c>
      <c r="L1408">
        <v>1.2435384630789E-2</v>
      </c>
      <c r="M1408">
        <v>7.8006206799730901E-2</v>
      </c>
      <c r="N1408">
        <v>0.10913827258655201</v>
      </c>
      <c r="O1408">
        <v>1.5543771166543929E-2</v>
      </c>
      <c r="P1408">
        <v>0.1255482276930654</v>
      </c>
      <c r="Q1408">
        <v>4.0674299903834488</v>
      </c>
      <c r="R1408">
        <f>Table_nydc_frldevdb01_flc_fx_carry_view[[#This Row],[atmf]]/(Table_nydc_frldevdb01_flc_fx_carry_view[[#This Row],[atmf_cost_orig]]+1)</f>
        <v>4.0231495212620167</v>
      </c>
      <c r="S1408">
        <f>Table_nydc_frldevdb01_flc_fx_carry_view[[#This Row],[num_rate]]-Table_nydc_frldevdb01_flc_fx_carry_view[[#This Row],[asset_rate]]</f>
        <v>0.11000445652652147</v>
      </c>
      <c r="T14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1.4592171645443628</v>
      </c>
      <c r="U1408" s="95">
        <f>Table_nydc_frldevdb01_flc_fx_carry_view[[#This Row],[atmf_cost_final]]/Table_nydc_frldevdb01_flc_fx_carry_view[[#This Row],[atmf_cost_orig]]</f>
        <v>1.3990972906392944</v>
      </c>
    </row>
    <row r="1409" spans="1:21" x14ac:dyDescent="0.25">
      <c r="A1409" t="s">
        <v>109</v>
      </c>
      <c r="B1409" t="s">
        <v>4</v>
      </c>
      <c r="C1409" t="s">
        <v>8</v>
      </c>
      <c r="D1409" t="s">
        <v>8</v>
      </c>
      <c r="E1409">
        <v>4.1955549951609896</v>
      </c>
      <c r="F1409">
        <v>4.5941450966586199</v>
      </c>
      <c r="G1409">
        <v>0.114510807195634</v>
      </c>
      <c r="H1409">
        <v>0.122403225072478</v>
      </c>
      <c r="I1409">
        <v>0</v>
      </c>
      <c r="J1409">
        <v>0</v>
      </c>
      <c r="K1409">
        <v>9.27210957243765E-3</v>
      </c>
      <c r="L1409">
        <v>0</v>
      </c>
      <c r="M1409">
        <v>4.2473519000697103E-2</v>
      </c>
      <c r="N1409">
        <v>9.5011939269551593E-2</v>
      </c>
      <c r="O1409">
        <v>-8.1191120401579771E-3</v>
      </c>
      <c r="P1409">
        <v>0.11872722139294825</v>
      </c>
      <c r="Q1409">
        <v>4.446514546666049</v>
      </c>
      <c r="R1409">
        <f>Table_nydc_frldevdb01_flc_fx_carry_view[[#This Row],[atmf]]/(Table_nydc_frldevdb01_flc_fx_carry_view[[#This Row],[atmf_cost_orig]]+1)</f>
        <v>4.4069657530126172</v>
      </c>
      <c r="S1409">
        <f>Table_nydc_frldevdb01_flc_fx_carry_view[[#This Row],[num_rate]]-Table_nydc_frldevdb01_flc_fx_carry_view[[#This Row],[asset_rate]]</f>
        <v>0.12684633343310622</v>
      </c>
      <c r="T14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2.8616839135956065</v>
      </c>
      <c r="U1409" s="95">
        <f>Table_nydc_frldevdb01_flc_fx_carry_view[[#This Row],[atmf_cost_final]]/Table_nydc_frldevdb01_flc_fx_carry_view[[#This Row],[atmf_cost_orig]]</f>
        <v>2.2369688574189532</v>
      </c>
    </row>
    <row r="1410" spans="1:21" x14ac:dyDescent="0.25">
      <c r="A1410" t="s">
        <v>109</v>
      </c>
      <c r="B1410" t="s">
        <v>4</v>
      </c>
      <c r="C1410" t="s">
        <v>6</v>
      </c>
      <c r="D1410" t="s">
        <v>8</v>
      </c>
      <c r="E1410">
        <v>4.1955549951609896</v>
      </c>
      <c r="F1410">
        <v>4.7339661063787304</v>
      </c>
      <c r="G1410">
        <v>0.12172802566579199</v>
      </c>
      <c r="H1410">
        <v>0.129062448035176</v>
      </c>
      <c r="I1410">
        <v>9.7321849957219903E-2</v>
      </c>
      <c r="J1410">
        <v>0.13985605851986599</v>
      </c>
      <c r="K1410">
        <v>9.7262506840318994E-3</v>
      </c>
      <c r="L1410">
        <v>7.5204239735370999E-3</v>
      </c>
      <c r="M1410">
        <v>5.1804761166727303E-2</v>
      </c>
      <c r="N1410">
        <v>9.6981078015704103E-2</v>
      </c>
      <c r="O1410">
        <v>-8.0678067780504126E-3</v>
      </c>
      <c r="P1410">
        <v>0.11968647841465208</v>
      </c>
      <c r="Q1410">
        <v>4.5428113705040669</v>
      </c>
      <c r="R1410">
        <f>Table_nydc_frldevdb01_flc_fx_carry_view[[#This Row],[atmf]]/(Table_nydc_frldevdb01_flc_fx_carry_view[[#This Row],[atmf_cost_orig]]+1)</f>
        <v>4.5008030778711445</v>
      </c>
      <c r="S1410">
        <f>Table_nydc_frldevdb01_flc_fx_carry_view[[#This Row],[num_rate]]-Table_nydc_frldevdb01_flc_fx_carry_view[[#This Row],[asset_rate]]</f>
        <v>0.12775428519270249</v>
      </c>
      <c r="T14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2.1260413692389917</v>
      </c>
      <c r="U1410" s="95">
        <f>Table_nydc_frldevdb01_flc_fx_carry_view[[#This Row],[atmf_cost_final]]/Table_nydc_frldevdb01_flc_fx_carry_view[[#This Row],[atmf_cost_orig]]</f>
        <v>1.8720495149776357</v>
      </c>
    </row>
    <row r="1411" spans="1:21" x14ac:dyDescent="0.25">
      <c r="A1411" t="s">
        <v>109</v>
      </c>
      <c r="B1411" t="s">
        <v>4</v>
      </c>
      <c r="C1411" t="s">
        <v>67</v>
      </c>
      <c r="D1411" t="s">
        <v>8</v>
      </c>
      <c r="E1411">
        <v>4.1955549951609896</v>
      </c>
      <c r="F1411">
        <v>5.3278031714513796</v>
      </c>
      <c r="G1411">
        <v>0.13291809121564399</v>
      </c>
      <c r="H1411">
        <v>0.14213192618850101</v>
      </c>
      <c r="I1411">
        <v>0.126028064838935</v>
      </c>
      <c r="J1411">
        <v>0.14940636726742201</v>
      </c>
      <c r="K1411">
        <v>8.2166748641970093E-3</v>
      </c>
      <c r="L1411">
        <v>9.7143998826168098E-3</v>
      </c>
      <c r="M1411">
        <v>8.1407200999074003E-2</v>
      </c>
      <c r="N1411">
        <v>0.12678511445197599</v>
      </c>
      <c r="O1411">
        <v>-7.5967975545967884E-3</v>
      </c>
      <c r="P1411">
        <v>0.12558464896538354</v>
      </c>
      <c r="Q1411">
        <v>4.9644522959400303</v>
      </c>
      <c r="R1411">
        <f>Table_nydc_frldevdb01_flc_fx_carry_view[[#This Row],[atmf]]/(Table_nydc_frldevdb01_flc_fx_carry_view[[#This Row],[atmf_cost_orig]]+1)</f>
        <v>4.9267317311455017</v>
      </c>
      <c r="S1411">
        <f>Table_nydc_frldevdb01_flc_fx_carry_view[[#This Row],[num_rate]]-Table_nydc_frldevdb01_flc_fx_carry_view[[#This Row],[asset_rate]]</f>
        <v>0.13318144651998035</v>
      </c>
      <c r="T14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1.5995337204383377</v>
      </c>
      <c r="U1411" s="95">
        <f>Table_nydc_frldevdb01_flc_fx_carry_view[[#This Row],[atmf_cost_final]]/Table_nydc_frldevdb01_flc_fx_carry_view[[#This Row],[atmf_cost_orig]]</f>
        <v>1.5574189125286122</v>
      </c>
    </row>
    <row r="1412" spans="1:21" x14ac:dyDescent="0.25">
      <c r="A1412" t="s">
        <v>109</v>
      </c>
      <c r="B1412" t="s">
        <v>17</v>
      </c>
      <c r="C1412" t="s">
        <v>8</v>
      </c>
      <c r="D1412" t="s">
        <v>8</v>
      </c>
      <c r="E1412">
        <v>1.173</v>
      </c>
      <c r="F1412">
        <v>1.1921448056405199</v>
      </c>
      <c r="G1412">
        <v>7.44408628658077E-2</v>
      </c>
      <c r="H1412">
        <v>7.4563761295488001E-2</v>
      </c>
      <c r="I1412">
        <v>0</v>
      </c>
      <c r="J1412">
        <v>0</v>
      </c>
      <c r="K1412">
        <v>1.8357407119987602E-2</v>
      </c>
      <c r="L1412">
        <v>0</v>
      </c>
      <c r="M1412">
        <v>2.58809784759261E-2</v>
      </c>
      <c r="N1412">
        <v>1.63227767577869E-2</v>
      </c>
      <c r="O1412">
        <v>-8.1191120401579771E-3</v>
      </c>
      <c r="P1412">
        <v>1.3574708938113635E-2</v>
      </c>
      <c r="Q1412">
        <v>1.1832425955415771</v>
      </c>
      <c r="R1412">
        <f>Table_nydc_frldevdb01_flc_fx_carry_view[[#This Row],[atmf]]/(Table_nydc_frldevdb01_flc_fx_carry_view[[#This Row],[atmf_cost_orig]]+1)</f>
        <v>1.1620693147187497</v>
      </c>
      <c r="S1412">
        <f>Table_nydc_frldevdb01_flc_fx_carry_view[[#This Row],[num_rate]]-Table_nydc_frldevdb01_flc_fx_carry_view[[#This Row],[asset_rate]]</f>
        <v>2.1693820978271612E-2</v>
      </c>
      <c r="T14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2.1695516644369994</v>
      </c>
      <c r="U1412" s="95">
        <f>Table_nydc_frldevdb01_flc_fx_carry_view[[#This Row],[atmf_cost_final]]/Table_nydc_frldevdb01_flc_fx_carry_view[[#This Row],[atmf_cost_orig]]</f>
        <v>0.63068623054456685</v>
      </c>
    </row>
    <row r="1413" spans="1:21" x14ac:dyDescent="0.25">
      <c r="A1413" t="s">
        <v>109</v>
      </c>
      <c r="B1413" t="s">
        <v>17</v>
      </c>
      <c r="C1413" t="s">
        <v>6</v>
      </c>
      <c r="D1413" t="s">
        <v>8</v>
      </c>
      <c r="E1413">
        <v>1.173</v>
      </c>
      <c r="F1413">
        <v>1.1991900435865499</v>
      </c>
      <c r="G1413">
        <v>7.6896158268723896E-2</v>
      </c>
      <c r="H1413">
        <v>7.6721110092473094E-2</v>
      </c>
      <c r="I1413">
        <v>7.0023521050495002E-2</v>
      </c>
      <c r="J1413">
        <v>7.2467209015814701E-2</v>
      </c>
      <c r="K1413">
        <v>2.07859399988298E-2</v>
      </c>
      <c r="L1413">
        <v>1.15746382112319E-2</v>
      </c>
      <c r="M1413">
        <v>3.0809096050175202E-2</v>
      </c>
      <c r="N1413">
        <v>2.4755210460900002E-2</v>
      </c>
      <c r="O1413">
        <v>-8.0678067780504126E-3</v>
      </c>
      <c r="P1413">
        <v>1.4075331769918042E-2</v>
      </c>
      <c r="Q1413">
        <v>1.1872896541053046</v>
      </c>
      <c r="R1413">
        <f>Table_nydc_frldevdb01_flc_fx_carry_view[[#This Row],[atmf]]/(Table_nydc_frldevdb01_flc_fx_carry_view[[#This Row],[atmf_cost_orig]]+1)</f>
        <v>1.1633483330536876</v>
      </c>
      <c r="S1413">
        <f>Table_nydc_frldevdb01_flc_fx_carry_view[[#This Row],[num_rate]]-Table_nydc_frldevdb01_flc_fx_carry_view[[#This Row],[asset_rate]]</f>
        <v>2.2143138547968455E-2</v>
      </c>
      <c r="T14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1.3150121760200353</v>
      </c>
      <c r="U1413" s="95">
        <f>Table_nydc_frldevdb01_flc_fx_carry_view[[#This Row],[atmf_cost_final]]/Table_nydc_frldevdb01_flc_fx_carry_view[[#This Row],[atmf_cost_orig]]</f>
        <v>0.80350330371861811</v>
      </c>
    </row>
    <row r="1414" spans="1:21" x14ac:dyDescent="0.25">
      <c r="A1414" t="s">
        <v>109</v>
      </c>
      <c r="B1414" t="s">
        <v>17</v>
      </c>
      <c r="C1414" t="s">
        <v>67</v>
      </c>
      <c r="D1414" t="s">
        <v>8</v>
      </c>
      <c r="E1414">
        <v>1.173</v>
      </c>
      <c r="F1414">
        <v>1.22814383129599</v>
      </c>
      <c r="G1414">
        <v>8.2403482603705197E-2</v>
      </c>
      <c r="H1414">
        <v>8.1274501868851698E-2</v>
      </c>
      <c r="I1414">
        <v>7.8644728679442305E-2</v>
      </c>
      <c r="J1414">
        <v>7.8465192366143799E-2</v>
      </c>
      <c r="K1414">
        <v>2.69198607215843E-2</v>
      </c>
      <c r="L1414">
        <v>2.28593515514986E-2</v>
      </c>
      <c r="M1414">
        <v>4.6603491731241703E-2</v>
      </c>
      <c r="N1414">
        <v>4.5677505021574701E-2</v>
      </c>
      <c r="O1414">
        <v>-7.5967975545967884E-3</v>
      </c>
      <c r="P1414">
        <v>1.5549898989541766E-2</v>
      </c>
      <c r="Q1414">
        <v>1.2044361544569684</v>
      </c>
      <c r="R1414">
        <f>Table_nydc_frldevdb01_flc_fx_carry_view[[#This Row],[atmf]]/(Table_nydc_frldevdb01_flc_fx_carry_view[[#This Row],[atmf_cost_orig]]+1)</f>
        <v>1.1734566538321527</v>
      </c>
      <c r="S1414">
        <f>Table_nydc_frldevdb01_flc_fx_carry_view[[#This Row],[num_rate]]-Table_nydc_frldevdb01_flc_fx_carry_view[[#This Row],[asset_rate]]</f>
        <v>2.3146696544138555E-2</v>
      </c>
      <c r="T14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1.1592451341361156</v>
      </c>
      <c r="U1414" s="95">
        <f>Table_nydc_frldevdb01_flc_fx_carry_view[[#This Row],[atmf_cost_final]]/Table_nydc_frldevdb01_flc_fx_carry_view[[#This Row],[atmf_cost_orig]]</f>
        <v>0.98013052938163758</v>
      </c>
    </row>
    <row r="1415" spans="1:21" x14ac:dyDescent="0.25">
      <c r="A1415" t="s">
        <v>109</v>
      </c>
      <c r="B1415" t="s">
        <v>21</v>
      </c>
      <c r="C1415" t="s">
        <v>8</v>
      </c>
      <c r="D1415" t="s">
        <v>8</v>
      </c>
      <c r="E1415">
        <v>1.3140000000000001</v>
      </c>
      <c r="F1415">
        <v>1.32510296313413</v>
      </c>
      <c r="G1415">
        <v>8.6244495109309899E-2</v>
      </c>
      <c r="H1415">
        <v>8.5492938381367206E-2</v>
      </c>
      <c r="I1415">
        <v>0</v>
      </c>
      <c r="J1415">
        <v>0</v>
      </c>
      <c r="K1415">
        <v>2.5580189965642302E-2</v>
      </c>
      <c r="L1415">
        <v>1.6898478484984798E-16</v>
      </c>
      <c r="M1415">
        <v>2.9440444908720401E-2</v>
      </c>
      <c r="N1415">
        <v>8.4497969993472914E-3</v>
      </c>
      <c r="O1415">
        <v>2.1997580799562834E-3</v>
      </c>
      <c r="P1415">
        <v>1.3574708938113635E-2</v>
      </c>
      <c r="Q1415">
        <v>1.3200073980509042</v>
      </c>
      <c r="R1415">
        <f>Table_nydc_frldevdb01_flc_fx_carry_view[[#This Row],[atmf]]/(Table_nydc_frldevdb01_flc_fx_carry_view[[#This Row],[atmf_cost_orig]]+1)</f>
        <v>1.2872070158965103</v>
      </c>
      <c r="S1415">
        <f>Table_nydc_frldevdb01_flc_fx_carry_view[[#This Row],[num_rate]]-Table_nydc_frldevdb01_flc_fx_carry_view[[#This Row],[asset_rate]]</f>
        <v>1.1374950858157352E-2</v>
      </c>
      <c r="T14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2.1889220074696425</v>
      </c>
      <c r="U1415" s="95">
        <f>Table_nydc_frldevdb01_flc_fx_carry_view[[#This Row],[atmf_cost_final]]/Table_nydc_frldevdb01_flc_fx_carry_view[[#This Row],[atmf_cost_orig]]</f>
        <v>0.28701322366376403</v>
      </c>
    </row>
    <row r="1416" spans="1:21" x14ac:dyDescent="0.25">
      <c r="A1416" t="s">
        <v>109</v>
      </c>
      <c r="B1416" t="s">
        <v>21</v>
      </c>
      <c r="C1416" t="s">
        <v>6</v>
      </c>
      <c r="D1416" t="s">
        <v>8</v>
      </c>
      <c r="E1416">
        <v>1.3140000000000001</v>
      </c>
      <c r="F1416">
        <v>1.3287352226509701</v>
      </c>
      <c r="G1416">
        <v>8.8235408344063807E-2</v>
      </c>
      <c r="H1416">
        <v>8.7201084732023995E-2</v>
      </c>
      <c r="I1416">
        <v>8.1043906643289504E-2</v>
      </c>
      <c r="J1416">
        <v>8.0435031415299202E-2</v>
      </c>
      <c r="K1416">
        <v>2.9596945631887198E-2</v>
      </c>
      <c r="L1416">
        <v>1.4793180247079001E-2</v>
      </c>
      <c r="M1416">
        <v>3.4631372444790802E-2</v>
      </c>
      <c r="N1416">
        <v>2.0645478797362199E-2</v>
      </c>
      <c r="O1416">
        <v>2.7845606540248813E-3</v>
      </c>
      <c r="P1416">
        <v>1.4075331769918042E-2</v>
      </c>
      <c r="Q1416">
        <v>1.3220793111182909</v>
      </c>
      <c r="R1416">
        <f>Table_nydc_frldevdb01_flc_fx_carry_view[[#This Row],[atmf]]/(Table_nydc_frldevdb01_flc_fx_carry_view[[#This Row],[atmf_cost_orig]]+1)</f>
        <v>1.2842595517969111</v>
      </c>
      <c r="S1416">
        <f>Table_nydc_frldevdb01_flc_fx_carry_view[[#This Row],[num_rate]]-Table_nydc_frldevdb01_flc_fx_carry_view[[#This Row],[asset_rate]]</f>
        <v>1.1290771115893161E-2</v>
      </c>
      <c r="T14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1.1624557805236793</v>
      </c>
      <c r="U1416" s="95">
        <f>Table_nydc_frldevdb01_flc_fx_carry_view[[#This Row],[atmf_cost_final]]/Table_nydc_frldevdb01_flc_fx_carry_view[[#This Row],[atmf_cost_orig]]</f>
        <v>0.59614959904563813</v>
      </c>
    </row>
    <row r="1417" spans="1:21" x14ac:dyDescent="0.25">
      <c r="A1417" t="s">
        <v>109</v>
      </c>
      <c r="B1417" t="s">
        <v>21</v>
      </c>
      <c r="C1417" t="s">
        <v>67</v>
      </c>
      <c r="D1417" t="s">
        <v>8</v>
      </c>
      <c r="E1417">
        <v>1.3140000000000001</v>
      </c>
      <c r="F1417">
        <v>1.3428270897379899</v>
      </c>
      <c r="G1417">
        <v>9.3532114768494504E-2</v>
      </c>
      <c r="H1417">
        <v>9.1989147079515401E-2</v>
      </c>
      <c r="I1417">
        <v>8.9936014646782303E-2</v>
      </c>
      <c r="J1417">
        <v>8.8181936874485403E-2</v>
      </c>
      <c r="K1417">
        <v>4.1826072262754102E-2</v>
      </c>
      <c r="L1417">
        <v>3.3377227235331798E-2</v>
      </c>
      <c r="M1417">
        <v>5.1471705224402801E-2</v>
      </c>
      <c r="N1417">
        <v>4.35657130381535E-2</v>
      </c>
      <c r="O1417">
        <v>4.458171105062113E-3</v>
      </c>
      <c r="P1417">
        <v>1.5549898989541766E-2</v>
      </c>
      <c r="Q1417">
        <v>1.3299984132046427</v>
      </c>
      <c r="R1417">
        <f>Table_nydc_frldevdb01_flc_fx_carry_view[[#This Row],[atmf]]/(Table_nydc_frldevdb01_flc_fx_carry_view[[#This Row],[atmf_cost_orig]]+1)</f>
        <v>1.2770929384651457</v>
      </c>
      <c r="S1417">
        <f>Table_nydc_frldevdb01_flc_fx_carry_view[[#This Row],[num_rate]]-Table_nydc_frldevdb01_flc_fx_carry_view[[#This Row],[asset_rate]]</f>
        <v>1.1091727884479652E-2</v>
      </c>
      <c r="T14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1.0562796493844833</v>
      </c>
      <c r="U1417" s="95">
        <f>Table_nydc_frldevdb01_flc_fx_carry_view[[#This Row],[atmf_cost_final]]/Table_nydc_frldevdb01_flc_fx_carry_view[[#This Row],[atmf_cost_orig]]</f>
        <v>0.84640119942051073</v>
      </c>
    </row>
    <row r="1418" spans="1:21" x14ac:dyDescent="0.25">
      <c r="A1418" t="s">
        <v>109</v>
      </c>
      <c r="B1418" t="s">
        <v>20</v>
      </c>
      <c r="C1418" t="s">
        <v>8</v>
      </c>
      <c r="D1418" t="s">
        <v>8</v>
      </c>
      <c r="E1418">
        <v>3.1360999999999999</v>
      </c>
      <c r="F1418">
        <v>3.2445123701738101</v>
      </c>
      <c r="G1418">
        <v>0.119076504154145</v>
      </c>
      <c r="H1418">
        <v>0.125498120223245</v>
      </c>
      <c r="I1418">
        <v>0</v>
      </c>
      <c r="J1418">
        <v>0</v>
      </c>
      <c r="K1418">
        <v>2.5585411226249202E-2</v>
      </c>
      <c r="L1418">
        <v>1.4158275096657401E-16</v>
      </c>
      <c r="M1418">
        <v>4.2836123517827798E-2</v>
      </c>
      <c r="N1418">
        <v>3.4563599537122396E-2</v>
      </c>
      <c r="O1418">
        <v>1.3574708938113635E-2</v>
      </c>
      <c r="P1418">
        <v>6.0502222796128442E-2</v>
      </c>
      <c r="Q1418">
        <v>3.1894913721562701</v>
      </c>
      <c r="R1418">
        <f>Table_nydc_frldevdb01_flc_fx_carry_view[[#This Row],[atmf]]/(Table_nydc_frldevdb01_flc_fx_carry_view[[#This Row],[atmf_cost_orig]]+1)</f>
        <v>3.1112389540448668</v>
      </c>
      <c r="S1418">
        <f>Table_nydc_frldevdb01_flc_fx_carry_view[[#This Row],[num_rate]]-Table_nydc_frldevdb01_flc_fx_carry_view[[#This Row],[asset_rate]]</f>
        <v>4.6927513858014809E-2</v>
      </c>
      <c r="T14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2.0036041963319633</v>
      </c>
      <c r="U1418" s="95">
        <f>Table_nydc_frldevdb01_flc_fx_carry_view[[#This Row],[atmf_cost_final]]/Table_nydc_frldevdb01_flc_fx_carry_view[[#This Row],[atmf_cost_orig]]</f>
        <v>0.80687972436949174</v>
      </c>
    </row>
    <row r="1419" spans="1:21" x14ac:dyDescent="0.25">
      <c r="A1419" t="s">
        <v>109</v>
      </c>
      <c r="B1419" t="s">
        <v>20</v>
      </c>
      <c r="C1419" t="s">
        <v>6</v>
      </c>
      <c r="D1419" t="s">
        <v>8</v>
      </c>
      <c r="E1419">
        <v>3.1360999999999999</v>
      </c>
      <c r="F1419">
        <v>3.2836746539173101</v>
      </c>
      <c r="G1419">
        <v>0.12606870611816001</v>
      </c>
      <c r="H1419">
        <v>0.133447858081643</v>
      </c>
      <c r="I1419">
        <v>0.105146049060476</v>
      </c>
      <c r="J1419">
        <v>0.120940622166006</v>
      </c>
      <c r="K1419">
        <v>2.9406007373436498E-2</v>
      </c>
      <c r="L1419">
        <v>1.5555281369534399E-2</v>
      </c>
      <c r="M1419">
        <v>5.2379283861317599E-2</v>
      </c>
      <c r="N1419">
        <v>4.5713152396739197E-2</v>
      </c>
      <c r="O1419">
        <v>1.4075331769918042E-2</v>
      </c>
      <c r="P1419">
        <v>6.1957140157079538E-2</v>
      </c>
      <c r="Q1419">
        <v>3.2099319986060366</v>
      </c>
      <c r="R1419">
        <f>Table_nydc_frldevdb01_flc_fx_carry_view[[#This Row],[atmf]]/(Table_nydc_frldevdb01_flc_fx_carry_view[[#This Row],[atmf_cost_orig]]+1)</f>
        <v>3.1202387810876298</v>
      </c>
      <c r="S1419">
        <f>Table_nydc_frldevdb01_flc_fx_carry_view[[#This Row],[num_rate]]-Table_nydc_frldevdb01_flc_fx_carry_view[[#This Row],[asset_rate]]</f>
        <v>4.7881808387161495E-2</v>
      </c>
      <c r="T14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1.3127370422374764</v>
      </c>
      <c r="U1419" s="95">
        <f>Table_nydc_frldevdb01_flc_fx_carry_view[[#This Row],[atmf_cost_final]]/Table_nydc_frldevdb01_flc_fx_carry_view[[#This Row],[atmf_cost_orig]]</f>
        <v>0.8727334363289877</v>
      </c>
    </row>
    <row r="1420" spans="1:21" x14ac:dyDescent="0.25">
      <c r="A1420" t="s">
        <v>109</v>
      </c>
      <c r="B1420" t="s">
        <v>20</v>
      </c>
      <c r="C1420" t="s">
        <v>67</v>
      </c>
      <c r="D1420" t="s">
        <v>8</v>
      </c>
      <c r="E1420">
        <v>3.1360999999999999</v>
      </c>
      <c r="F1420">
        <v>3.4719331992291398</v>
      </c>
      <c r="G1420">
        <v>0.13253934531700801</v>
      </c>
      <c r="H1420">
        <v>0.14364557618808199</v>
      </c>
      <c r="I1420">
        <v>0.12878233720078699</v>
      </c>
      <c r="J1420">
        <v>0.14381891090538501</v>
      </c>
      <c r="K1420">
        <v>3.1952141216603398E-2</v>
      </c>
      <c r="L1420">
        <v>3.0892159738978298E-2</v>
      </c>
      <c r="M1420">
        <v>7.8557106295914197E-2</v>
      </c>
      <c r="N1420">
        <v>8.7415949340084703E-2</v>
      </c>
      <c r="O1420">
        <v>1.5549898989541766E-2</v>
      </c>
      <c r="P1420">
        <v>7.0822143842545954E-2</v>
      </c>
      <c r="Q1420">
        <v>3.3173291882539844</v>
      </c>
      <c r="R1420">
        <f>Table_nydc_frldevdb01_flc_fx_carry_view[[#This Row],[atmf]]/(Table_nydc_frldevdb01_flc_fx_carry_view[[#This Row],[atmf_cost_orig]]+1)</f>
        <v>3.2190536587838086</v>
      </c>
      <c r="S1420">
        <f>Table_nydc_frldevdb01_flc_fx_carry_view[[#This Row],[num_rate]]-Table_nydc_frldevdb01_flc_fx_carry_view[[#This Row],[asset_rate]]</f>
        <v>5.5272244853004186E-2</v>
      </c>
      <c r="T14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1.2128276355301646</v>
      </c>
      <c r="U1420" s="95">
        <f>Table_nydc_frldevdb01_flc_fx_carry_view[[#This Row],[atmf_cost_final]]/Table_nydc_frldevdb01_flc_fx_carry_view[[#This Row],[atmf_cost_orig]]</f>
        <v>1.1127694674852255</v>
      </c>
    </row>
    <row r="1421" spans="1:21" x14ac:dyDescent="0.25">
      <c r="A1421" t="s">
        <v>109</v>
      </c>
      <c r="B1421" t="s">
        <v>7</v>
      </c>
      <c r="C1421" t="s">
        <v>8</v>
      </c>
      <c r="D1421" t="s">
        <v>8</v>
      </c>
      <c r="E1421">
        <v>65.144685406088598</v>
      </c>
      <c r="F1421">
        <v>67.054105089196199</v>
      </c>
      <c r="G1421">
        <v>6.2069941509980603E-2</v>
      </c>
      <c r="H1421">
        <v>6.6621975793816401E-2</v>
      </c>
      <c r="I1421">
        <v>5.3441533488443001E-2</v>
      </c>
      <c r="J1421">
        <v>8.4266180552502803E-2</v>
      </c>
      <c r="K1421">
        <v>9.7534304173927111E-3</v>
      </c>
      <c r="L1421">
        <v>1.11576422234946E-3</v>
      </c>
      <c r="M1421">
        <v>2.27480149027115E-2</v>
      </c>
      <c r="N1421">
        <v>2.9305722425058699E-2</v>
      </c>
      <c r="O1421">
        <v>1.3574708938113635E-2</v>
      </c>
      <c r="P1421">
        <v>5.2692578099510626E-2</v>
      </c>
      <c r="Q1421">
        <v>66.193942313388561</v>
      </c>
      <c r="R1421">
        <f>Table_nydc_frldevdb01_flc_fx_carry_view[[#This Row],[atmf]]/(Table_nydc_frldevdb01_flc_fx_carry_view[[#This Row],[atmf_cost_orig]]+1)</f>
        <v>65.562684172576652</v>
      </c>
      <c r="S1421">
        <f>Table_nydc_frldevdb01_flc_fx_carry_view[[#This Row],[num_rate]]-Table_nydc_frldevdb01_flc_fx_carry_view[[#This Row],[asset_rate]]</f>
        <v>3.9117869161396993E-2</v>
      </c>
      <c r="T14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2.1693620318955253</v>
      </c>
      <c r="U1421" s="95">
        <f>Table_nydc_frldevdb01_flc_fx_carry_view[[#This Row],[atmf_cost_final]]/Table_nydc_frldevdb01_flc_fx_carry_view[[#This Row],[atmf_cost_orig]]</f>
        <v>1.2882760342119144</v>
      </c>
    </row>
    <row r="1422" spans="1:21" x14ac:dyDescent="0.25">
      <c r="A1422" t="s">
        <v>109</v>
      </c>
      <c r="B1422" t="s">
        <v>7</v>
      </c>
      <c r="C1422" t="s">
        <v>6</v>
      </c>
      <c r="D1422" t="s">
        <v>8</v>
      </c>
      <c r="E1422">
        <v>65.144685406088598</v>
      </c>
      <c r="F1422">
        <v>67.654398317998798</v>
      </c>
      <c r="G1422">
        <v>6.4497398157756E-2</v>
      </c>
      <c r="H1422">
        <v>6.9423250246369098E-2</v>
      </c>
      <c r="I1422">
        <v>5.33796636773518E-2</v>
      </c>
      <c r="J1422">
        <v>6.78231917509724E-2</v>
      </c>
      <c r="K1422">
        <v>1.07622513436755E-2</v>
      </c>
      <c r="L1422">
        <v>6.4617036838303206E-3</v>
      </c>
      <c r="M1422">
        <v>2.7301260568878102E-2</v>
      </c>
      <c r="N1422">
        <v>3.2320106622266399E-2</v>
      </c>
      <c r="O1422">
        <v>1.4075331769918042E-2</v>
      </c>
      <c r="P1422">
        <v>5.2810284862651935E-2</v>
      </c>
      <c r="Q1422">
        <v>66.553666611932968</v>
      </c>
      <c r="R1422">
        <f>Table_nydc_frldevdb01_flc_fx_carry_view[[#This Row],[atmf]]/(Table_nydc_frldevdb01_flc_fx_carry_view[[#This Row],[atmf_cost_orig]]+1)</f>
        <v>65.856434635867686</v>
      </c>
      <c r="S1422">
        <f>Table_nydc_frldevdb01_flc_fx_carry_view[[#This Row],[num_rate]]-Table_nydc_frldevdb01_flc_fx_carry_view[[#This Row],[asset_rate]]</f>
        <v>3.8734953092733893E-2</v>
      </c>
      <c r="T14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1.5634795643642503</v>
      </c>
      <c r="U1422" s="95">
        <f>Table_nydc_frldevdb01_flc_fx_carry_view[[#This Row],[atmf_cost_final]]/Table_nydc_frldevdb01_flc_fx_carry_view[[#This Row],[atmf_cost_orig]]</f>
        <v>1.1838320263903674</v>
      </c>
    </row>
    <row r="1423" spans="1:21" x14ac:dyDescent="0.25">
      <c r="A1423" t="s">
        <v>109</v>
      </c>
      <c r="B1423" t="s">
        <v>7</v>
      </c>
      <c r="C1423" t="s">
        <v>67</v>
      </c>
      <c r="D1423" t="s">
        <v>8</v>
      </c>
      <c r="E1423">
        <v>65.144685406088598</v>
      </c>
      <c r="F1423">
        <v>70.350563384034999</v>
      </c>
      <c r="G1423">
        <v>7.2953393640910302E-2</v>
      </c>
      <c r="H1423">
        <v>7.5902571096817903E-2</v>
      </c>
      <c r="I1423">
        <v>6.6892114694306101E-2</v>
      </c>
      <c r="J1423">
        <v>7.6248698425801301E-2</v>
      </c>
      <c r="K1423">
        <v>1.27824738299489E-2</v>
      </c>
      <c r="L1423">
        <v>1.1418896482332401E-2</v>
      </c>
      <c r="M1423">
        <v>4.1587670887642002E-2</v>
      </c>
      <c r="N1423">
        <v>5.0438499878188499E-2</v>
      </c>
      <c r="O1423">
        <v>1.5543771166543929E-2</v>
      </c>
      <c r="P1423">
        <v>5.6487323552665392E-2</v>
      </c>
      <c r="Q1423">
        <v>68.380839818103979</v>
      </c>
      <c r="R1423">
        <f>Table_nydc_frldevdb01_flc_fx_carry_view[[#This Row],[atmf]]/(Table_nydc_frldevdb01_flc_fx_carry_view[[#This Row],[atmf_cost_orig]]+1)</f>
        <v>67.541662934702543</v>
      </c>
      <c r="S1423">
        <f>Table_nydc_frldevdb01_flc_fx_carry_view[[#This Row],[num_rate]]-Table_nydc_frldevdb01_flc_fx_carry_view[[#This Row],[asset_rate]]</f>
        <v>4.0943552386121462E-2</v>
      </c>
      <c r="T14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1.3546028974460704</v>
      </c>
      <c r="U1423" s="95">
        <f>Table_nydc_frldevdb01_flc_fx_carry_view[[#This Row],[atmf_cost_final]]/Table_nydc_frldevdb01_flc_fx_carry_view[[#This Row],[atmf_cost_orig]]</f>
        <v>1.2128233873558081</v>
      </c>
    </row>
    <row r="1424" spans="1:21" x14ac:dyDescent="0.25">
      <c r="A1424" t="s">
        <v>109</v>
      </c>
      <c r="B1424" t="s">
        <v>19</v>
      </c>
      <c r="C1424" t="s">
        <v>8</v>
      </c>
      <c r="D1424" t="s">
        <v>8</v>
      </c>
      <c r="E1424">
        <v>13.6270555942448</v>
      </c>
      <c r="F1424">
        <v>14.2134640287675</v>
      </c>
      <c r="G1424">
        <v>0.15844267244361299</v>
      </c>
      <c r="H1424">
        <v>0.16422261735850899</v>
      </c>
      <c r="I1424">
        <v>0.17161195895721101</v>
      </c>
      <c r="J1424">
        <v>0.195778439935645</v>
      </c>
      <c r="K1424">
        <v>3.5011181878844E-2</v>
      </c>
      <c r="L1424">
        <v>3.5829417705875097E-3</v>
      </c>
      <c r="M1424">
        <v>5.6034324925567404E-2</v>
      </c>
      <c r="N1424">
        <v>4.3025771472251104E-2</v>
      </c>
      <c r="O1424">
        <v>1.3574708938113635E-2</v>
      </c>
      <c r="P1424">
        <v>7.2029971659661726E-2</v>
      </c>
      <c r="Q1424">
        <v>13.920804954875615</v>
      </c>
      <c r="R1424">
        <f>Table_nydc_frldevdb01_flc_fx_carry_view[[#This Row],[atmf]]/(Table_nydc_frldevdb01_flc_fx_carry_view[[#This Row],[atmf_cost_orig]]+1)</f>
        <v>13.459282234760039</v>
      </c>
      <c r="S1424">
        <f>Table_nydc_frldevdb01_flc_fx_carry_view[[#This Row],[num_rate]]-Table_nydc_frldevdb01_flc_fx_carry_view[[#This Row],[asset_rate]]</f>
        <v>5.8455262721548093E-2</v>
      </c>
      <c r="T14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1.8761623613559069</v>
      </c>
      <c r="U1424" s="95">
        <f>Table_nydc_frldevdb01_flc_fx_carry_view[[#This Row],[atmf_cost_final]]/Table_nydc_frldevdb01_flc_fx_carry_view[[#This Row],[atmf_cost_orig]]</f>
        <v>0.76784669984699427</v>
      </c>
    </row>
    <row r="1425" spans="1:21" x14ac:dyDescent="0.25">
      <c r="A1425" t="s">
        <v>109</v>
      </c>
      <c r="B1425" t="s">
        <v>19</v>
      </c>
      <c r="C1425" t="s">
        <v>6</v>
      </c>
      <c r="D1425" t="s">
        <v>8</v>
      </c>
      <c r="E1425">
        <v>13.6270555942448</v>
      </c>
      <c r="F1425">
        <v>14.405171568598901</v>
      </c>
      <c r="G1425">
        <v>0.15897317644822301</v>
      </c>
      <c r="H1425">
        <v>0.16572264182532001</v>
      </c>
      <c r="I1425">
        <v>0.15677203811023499</v>
      </c>
      <c r="J1425">
        <v>0.172199195363925</v>
      </c>
      <c r="K1425">
        <v>3.7810158492388696E-2</v>
      </c>
      <c r="L1425">
        <v>2.4320949435978401E-2</v>
      </c>
      <c r="M1425">
        <v>6.5110354746299892E-2</v>
      </c>
      <c r="N1425">
        <v>5.9679374179358702E-2</v>
      </c>
      <c r="O1425">
        <v>1.4075331769918042E-2</v>
      </c>
      <c r="P1425">
        <v>7.2246621398074584E-2</v>
      </c>
      <c r="Q1425">
        <v>14.022358431476894</v>
      </c>
      <c r="R1425">
        <f>Table_nydc_frldevdb01_flc_fx_carry_view[[#This Row],[atmf]]/(Table_nydc_frldevdb01_flc_fx_carry_view[[#This Row],[atmf_cost_orig]]+1)</f>
        <v>13.524581283439018</v>
      </c>
      <c r="S1425">
        <f>Table_nydc_frldevdb01_flc_fx_carry_view[[#This Row],[num_rate]]-Table_nydc_frldevdb01_flc_fx_carry_view[[#This Row],[asset_rate]]</f>
        <v>5.8171289628156542E-2</v>
      </c>
      <c r="T14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1.295171082820133</v>
      </c>
      <c r="U1425" s="95">
        <f>Table_nydc_frldevdb01_flc_fx_carry_view[[#This Row],[atmf_cost_final]]/Table_nydc_frldevdb01_flc_fx_carry_view[[#This Row],[atmf_cost_orig]]</f>
        <v>0.91658806670455406</v>
      </c>
    </row>
    <row r="1426" spans="1:21" x14ac:dyDescent="0.25">
      <c r="A1426" t="s">
        <v>109</v>
      </c>
      <c r="B1426" t="s">
        <v>19</v>
      </c>
      <c r="C1426" t="s">
        <v>67</v>
      </c>
      <c r="D1426" t="s">
        <v>8</v>
      </c>
      <c r="E1426">
        <v>13.6270555942448</v>
      </c>
      <c r="F1426">
        <v>15.1725622227838</v>
      </c>
      <c r="G1426">
        <v>0.16286301239326101</v>
      </c>
      <c r="H1426">
        <v>0.17294204878050601</v>
      </c>
      <c r="I1426">
        <v>0.16087406631454201</v>
      </c>
      <c r="J1426">
        <v>0.17421359718910101</v>
      </c>
      <c r="K1426">
        <v>4.4055941832830896E-2</v>
      </c>
      <c r="L1426">
        <v>4.04887011459815E-2</v>
      </c>
      <c r="M1426">
        <v>9.4505655820983997E-2</v>
      </c>
      <c r="N1426">
        <v>9.8794403326709995E-2</v>
      </c>
      <c r="O1426">
        <v>1.5543771166543929E-2</v>
      </c>
      <c r="P1426">
        <v>7.4166344498075465E-2</v>
      </c>
      <c r="Q1426">
        <v>14.443872962923113</v>
      </c>
      <c r="R1426">
        <f>Table_nydc_frldevdb01_flc_fx_carry_view[[#This Row],[atmf]]/(Table_nydc_frldevdb01_flc_fx_carry_view[[#This Row],[atmf_cost_orig]]+1)</f>
        <v>13.86247950578467</v>
      </c>
      <c r="S1426">
        <f>Table_nydc_frldevdb01_flc_fx_carry_view[[#This Row],[num_rate]]-Table_nydc_frldevdb01_flc_fx_carry_view[[#This Row],[asset_rate]]</f>
        <v>5.8622573331531536E-2</v>
      </c>
      <c r="T14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1.1557191819644446</v>
      </c>
      <c r="U1426" s="95">
        <f>Table_nydc_frldevdb01_flc_fx_carry_view[[#This Row],[atmf_cost_final]]/Table_nydc_frldevdb01_flc_fx_carry_view[[#This Row],[atmf_cost_orig]]</f>
        <v>1.045380855446894</v>
      </c>
    </row>
    <row r="1427" spans="1:21" x14ac:dyDescent="0.25">
      <c r="A1427" t="s">
        <v>109</v>
      </c>
      <c r="B1427" t="s">
        <v>13</v>
      </c>
      <c r="C1427" t="s">
        <v>8</v>
      </c>
      <c r="D1427" t="s">
        <v>8</v>
      </c>
      <c r="E1427">
        <v>6.6448</v>
      </c>
      <c r="F1427">
        <v>6.7519973840734098</v>
      </c>
      <c r="G1427">
        <v>5.2797341562799797E-2</v>
      </c>
      <c r="H1427">
        <v>5.3627230461630399E-2</v>
      </c>
      <c r="I1427">
        <v>5.8601621096954597E-2</v>
      </c>
      <c r="J1427">
        <v>5.4807667472620399E-2</v>
      </c>
      <c r="K1427">
        <v>1.11155292864155E-2</v>
      </c>
      <c r="L1427">
        <v>2.44691347389271E-3</v>
      </c>
      <c r="M1427">
        <v>1.8311862207570098E-2</v>
      </c>
      <c r="N1427">
        <v>1.6133965026111401E-2</v>
      </c>
      <c r="O1427">
        <v>1.3574708938113635E-2</v>
      </c>
      <c r="P1427">
        <v>3.5390217469513513E-2</v>
      </c>
      <c r="Q1427">
        <v>6.7037549317626137</v>
      </c>
      <c r="R1427">
        <f>Table_nydc_frldevdb01_flc_fx_carry_view[[#This Row],[atmf]]/(Table_nydc_frldevdb01_flc_fx_carry_view[[#This Row],[atmf_cost_orig]]+1)</f>
        <v>6.630579132640114</v>
      </c>
      <c r="S1427">
        <f>Table_nydc_frldevdb01_flc_fx_carry_view[[#This Row],[num_rate]]-Table_nydc_frldevdb01_flc_fx_carry_view[[#This Row],[asset_rate]]</f>
        <v>2.181550853139988E-2</v>
      </c>
      <c r="T14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1.9019480758017384</v>
      </c>
      <c r="U1427" s="95">
        <f>Table_nydc_frldevdb01_flc_fx_carry_view[[#This Row],[atmf_cost_final]]/Table_nydc_frldevdb01_flc_fx_carry_view[[#This Row],[atmf_cost_orig]]</f>
        <v>0.88106631882811148</v>
      </c>
    </row>
    <row r="1428" spans="1:21" x14ac:dyDescent="0.25">
      <c r="A1428" t="s">
        <v>109</v>
      </c>
      <c r="B1428" t="s">
        <v>13</v>
      </c>
      <c r="C1428" t="s">
        <v>6</v>
      </c>
      <c r="D1428" t="s">
        <v>8</v>
      </c>
      <c r="E1428">
        <v>6.6448</v>
      </c>
      <c r="F1428">
        <v>6.7894031122044201</v>
      </c>
      <c r="G1428">
        <v>5.35340027640984E-2</v>
      </c>
      <c r="H1428">
        <v>5.4699304097379997E-2</v>
      </c>
      <c r="I1428">
        <v>5.2044207812063703E-2</v>
      </c>
      <c r="J1428">
        <v>5.3343446970065302E-2</v>
      </c>
      <c r="K1428">
        <v>1.20704249238046E-2</v>
      </c>
      <c r="L1428">
        <v>8.0107782706153405E-3</v>
      </c>
      <c r="M1428">
        <v>2.15998588537601E-2</v>
      </c>
      <c r="N1428">
        <v>2.0927140982055503E-2</v>
      </c>
      <c r="O1428">
        <v>1.4075331769918042E-2</v>
      </c>
      <c r="P1428">
        <v>3.6107547131006834E-2</v>
      </c>
      <c r="Q1428">
        <v>6.7253146703947335</v>
      </c>
      <c r="R1428">
        <f>Table_nydc_frldevdb01_flc_fx_carry_view[[#This Row],[atmf]]/(Table_nydc_frldevdb01_flc_fx_carry_view[[#This Row],[atmf_cost_orig]]+1)</f>
        <v>6.6458536122177652</v>
      </c>
      <c r="S1428">
        <f>Table_nydc_frldevdb01_flc_fx_carry_view[[#This Row],[num_rate]]-Table_nydc_frldevdb01_flc_fx_carry_view[[#This Row],[asset_rate]]</f>
        <v>2.2032215361088792E-2</v>
      </c>
      <c r="T14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1.3554176256826704</v>
      </c>
      <c r="U1428" s="95">
        <f>Table_nydc_frldevdb01_flc_fx_carry_view[[#This Row],[atmf_cost_final]]/Table_nydc_frldevdb01_flc_fx_carry_view[[#This Row],[atmf_cost_orig]]</f>
        <v>0.96885545057219247</v>
      </c>
    </row>
    <row r="1429" spans="1:21" x14ac:dyDescent="0.25">
      <c r="A1429" t="s">
        <v>109</v>
      </c>
      <c r="B1429" t="s">
        <v>13</v>
      </c>
      <c r="C1429" t="s">
        <v>67</v>
      </c>
      <c r="D1429" t="s">
        <v>8</v>
      </c>
      <c r="E1429">
        <v>6.6448</v>
      </c>
      <c r="F1429">
        <v>6.9309197508313503</v>
      </c>
      <c r="G1429">
        <v>5.9332322385928601E-2</v>
      </c>
      <c r="H1429">
        <v>6.0318554820179199E-2</v>
      </c>
      <c r="I1429">
        <v>5.5389888470803401E-2</v>
      </c>
      <c r="J1429">
        <v>5.76624947398287E-2</v>
      </c>
      <c r="K1429">
        <v>1.57478010527516E-2</v>
      </c>
      <c r="L1429">
        <v>1.32184720381349E-2</v>
      </c>
      <c r="M1429">
        <v>3.3054923744015002E-2</v>
      </c>
      <c r="N1429">
        <v>3.3828469523250498E-2</v>
      </c>
      <c r="O1429">
        <v>1.5543771166543929E-2</v>
      </c>
      <c r="P1429">
        <v>3.773379002002053E-2</v>
      </c>
      <c r="Q1429">
        <v>6.813006216348664</v>
      </c>
      <c r="R1429">
        <f>Table_nydc_frldevdb01_flc_fx_carry_view[[#This Row],[atmf]]/(Table_nydc_frldevdb01_flc_fx_carry_view[[#This Row],[atmf_cost_orig]]+1)</f>
        <v>6.7091493312980832</v>
      </c>
      <c r="S1429">
        <f>Table_nydc_frldevdb01_flc_fx_carry_view[[#This Row],[num_rate]]-Table_nydc_frldevdb01_flc_fx_carry_view[[#This Row],[asset_rate]]</f>
        <v>2.2190018853476601E-2</v>
      </c>
      <c r="T14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1.1908390466035976</v>
      </c>
      <c r="U1429" s="95">
        <f>Table_nydc_frldevdb01_flc_fx_carry_view[[#This Row],[atmf_cost_final]]/Table_nydc_frldevdb01_flc_fx_carry_view[[#This Row],[atmf_cost_orig]]</f>
        <v>1.0234018322119274</v>
      </c>
    </row>
    <row r="1430" spans="1:21" x14ac:dyDescent="0.25">
      <c r="A1430" t="s">
        <v>109</v>
      </c>
      <c r="B1430" t="s">
        <v>16</v>
      </c>
      <c r="C1430" t="s">
        <v>8</v>
      </c>
      <c r="D1430" t="s">
        <v>8</v>
      </c>
      <c r="E1430">
        <v>18.2653329063324</v>
      </c>
      <c r="F1430">
        <v>19.040440018636399</v>
      </c>
      <c r="G1430">
        <v>0.116023679507278</v>
      </c>
      <c r="H1430">
        <v>0.121922738081872</v>
      </c>
      <c r="I1430">
        <v>0.123387026277069</v>
      </c>
      <c r="J1430">
        <v>0.15008766818342301</v>
      </c>
      <c r="K1430">
        <v>2.1930474077346399E-2</v>
      </c>
      <c r="L1430">
        <v>2.57609814046126E-3</v>
      </c>
      <c r="M1430">
        <v>4.1616889473547497E-2</v>
      </c>
      <c r="N1430">
        <v>4.2429133102394996E-2</v>
      </c>
      <c r="O1430">
        <v>1.3574708938113635E-2</v>
      </c>
      <c r="P1430">
        <v>7.1430444968468648E-2</v>
      </c>
      <c r="Q1430">
        <v>18.672838758215878</v>
      </c>
      <c r="R1430">
        <f>Table_nydc_frldevdb01_flc_fx_carry_view[[#This Row],[atmf]]/(Table_nydc_frldevdb01_flc_fx_carry_view[[#This Row],[atmf_cost_orig]]+1)</f>
        <v>18.279695933367393</v>
      </c>
      <c r="S1430">
        <f>Table_nydc_frldevdb01_flc_fx_carry_view[[#This Row],[num_rate]]-Table_nydc_frldevdb01_flc_fx_carry_view[[#This Row],[asset_rate]]</f>
        <v>5.7855736030355015E-2</v>
      </c>
      <c r="T14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2.0243926667129153</v>
      </c>
      <c r="U1430" s="95">
        <f>Table_nydc_frldevdb01_flc_fx_carry_view[[#This Row],[atmf_cost_final]]/Table_nydc_frldevdb01_flc_fx_carry_view[[#This Row],[atmf_cost_orig]]</f>
        <v>1.0195171633229287</v>
      </c>
    </row>
    <row r="1431" spans="1:21" x14ac:dyDescent="0.25">
      <c r="A1431" t="s">
        <v>109</v>
      </c>
      <c r="B1431" t="s">
        <v>16</v>
      </c>
      <c r="C1431" t="s">
        <v>6</v>
      </c>
      <c r="D1431" t="s">
        <v>8</v>
      </c>
      <c r="E1431">
        <v>18.2653329063324</v>
      </c>
      <c r="F1431">
        <v>19.290763005845299</v>
      </c>
      <c r="G1431">
        <v>0.125644969978607</v>
      </c>
      <c r="H1431">
        <v>0.13379953975933101</v>
      </c>
      <c r="I1431">
        <v>9.5214962427785696E-2</v>
      </c>
      <c r="J1431">
        <v>0.111118089858615</v>
      </c>
      <c r="K1431">
        <v>2.63362555518049E-2</v>
      </c>
      <c r="L1431">
        <v>1.24805446868285E-2</v>
      </c>
      <c r="M1431">
        <v>5.2589098586289698E-2</v>
      </c>
      <c r="N1431">
        <v>4.8489246802530701E-2</v>
      </c>
      <c r="O1431">
        <v>1.4075331769918042E-2</v>
      </c>
      <c r="P1431">
        <v>7.1438062004311353E-2</v>
      </c>
      <c r="Q1431">
        <v>18.797280939856144</v>
      </c>
      <c r="R1431">
        <f>Table_nydc_frldevdb01_flc_fx_carry_view[[#This Row],[atmf]]/(Table_nydc_frldevdb01_flc_fx_carry_view[[#This Row],[atmf_cost_orig]]+1)</f>
        <v>18.326964464817578</v>
      </c>
      <c r="S1431">
        <f>Table_nydc_frldevdb01_flc_fx_carry_view[[#This Row],[num_rate]]-Table_nydc_frldevdb01_flc_fx_carry_view[[#This Row],[asset_rate]]</f>
        <v>5.7362730234393311E-2</v>
      </c>
      <c r="T14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1.371611526736455</v>
      </c>
      <c r="U1431" s="95">
        <f>Table_nydc_frldevdb01_flc_fx_carry_view[[#This Row],[atmf_cost_final]]/Table_nydc_frldevdb01_flc_fx_carry_view[[#This Row],[atmf_cost_orig]]</f>
        <v>0.92203989241169737</v>
      </c>
    </row>
    <row r="1432" spans="1:21" x14ac:dyDescent="0.25">
      <c r="A1432" t="s">
        <v>109</v>
      </c>
      <c r="B1432" t="s">
        <v>16</v>
      </c>
      <c r="C1432" t="s">
        <v>67</v>
      </c>
      <c r="D1432" t="s">
        <v>8</v>
      </c>
      <c r="E1432">
        <v>18.2653329063324</v>
      </c>
      <c r="F1432">
        <v>20.236164190273801</v>
      </c>
      <c r="G1432">
        <v>0.12580834846485001</v>
      </c>
      <c r="H1432">
        <v>0.13597326335562601</v>
      </c>
      <c r="I1432">
        <v>0.12636051970491699</v>
      </c>
      <c r="J1432">
        <v>0.140778256310191</v>
      </c>
      <c r="K1432">
        <v>2.8760378269920599E-2</v>
      </c>
      <c r="L1432">
        <v>2.7779317402280099E-2</v>
      </c>
      <c r="M1432">
        <v>7.4374574714373698E-2</v>
      </c>
      <c r="N1432">
        <v>8.2304148674084102E-2</v>
      </c>
      <c r="O1432">
        <v>1.5543771166543929E-2</v>
      </c>
      <c r="P1432">
        <v>7.1427803737471485E-2</v>
      </c>
      <c r="Q1432">
        <v>19.353375517552873</v>
      </c>
      <c r="R1432">
        <f>Table_nydc_frldevdb01_flc_fx_carry_view[[#This Row],[atmf]]/(Table_nydc_frldevdb01_flc_fx_carry_view[[#This Row],[atmf_cost_orig]]+1)</f>
        <v>18.835296987229672</v>
      </c>
      <c r="S1432">
        <f>Table_nydc_frldevdb01_flc_fx_carry_view[[#This Row],[num_rate]]-Table_nydc_frldevdb01_flc_fx_carry_view[[#This Row],[asset_rate]]</f>
        <v>5.5884032570927555E-2</v>
      </c>
      <c r="T14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1.1953478417229575</v>
      </c>
      <c r="U1432" s="95">
        <f>Table_nydc_frldevdb01_flc_fx_carry_view[[#This Row],[atmf_cost_final]]/Table_nydc_frldevdb01_flc_fx_carry_view[[#This Row],[atmf_cost_orig]]</f>
        <v>1.1066167301145982</v>
      </c>
    </row>
    <row r="1433" spans="1:21" x14ac:dyDescent="0.25">
      <c r="A1433" t="s">
        <v>109</v>
      </c>
      <c r="B1433" t="s">
        <v>22</v>
      </c>
      <c r="C1433" t="s">
        <v>8</v>
      </c>
      <c r="D1433" t="s">
        <v>8</v>
      </c>
      <c r="E1433">
        <v>628.80428271396499</v>
      </c>
      <c r="F1433">
        <v>633.07267129941295</v>
      </c>
      <c r="G1433">
        <v>8.8233463686077498E-2</v>
      </c>
      <c r="H1433">
        <v>8.9162925909027302E-2</v>
      </c>
      <c r="I1433">
        <v>8.7063054020911496E-2</v>
      </c>
      <c r="J1433">
        <v>0.100759984004287</v>
      </c>
      <c r="K1433">
        <v>2.6803663295033701E-2</v>
      </c>
      <c r="L1433">
        <v>1.8176622565897901E-3</v>
      </c>
      <c r="M1433">
        <v>3.0441271440649401E-2</v>
      </c>
      <c r="N1433">
        <v>7.0366515817017802E-3</v>
      </c>
      <c r="O1433">
        <v>1.3574708938113635E-2</v>
      </c>
      <c r="P1433">
        <v>2.2778692141389143E-2</v>
      </c>
      <c r="Q1433">
        <v>630.77814757172962</v>
      </c>
      <c r="R1433">
        <f>Table_nydc_frldevdb01_flc_fx_carry_view[[#This Row],[atmf]]/(Table_nydc_frldevdb01_flc_fx_carry_view[[#This Row],[atmf_cost_orig]]+1)</f>
        <v>614.37045355755254</v>
      </c>
      <c r="S1433">
        <f>Table_nydc_frldevdb01_flc_fx_carry_view[[#This Row],[num_rate]]-Table_nydc_frldevdb01_flc_fx_carry_view[[#This Row],[asset_rate]]</f>
        <v>9.2039832032755082E-3</v>
      </c>
      <c r="T14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1.4347310419904025</v>
      </c>
      <c r="U1433" s="95">
        <f>Table_nydc_frldevdb01_flc_fx_carry_view[[#This Row],[atmf_cost_final]]/Table_nydc_frldevdb01_flc_fx_carry_view[[#This Row],[atmf_cost_orig]]</f>
        <v>0.2311549829783216</v>
      </c>
    </row>
    <row r="1434" spans="1:21" x14ac:dyDescent="0.25">
      <c r="A1434" t="s">
        <v>109</v>
      </c>
      <c r="B1434" t="s">
        <v>22</v>
      </c>
      <c r="C1434" t="s">
        <v>6</v>
      </c>
      <c r="D1434" t="s">
        <v>8</v>
      </c>
      <c r="E1434">
        <v>628.80428271396499</v>
      </c>
      <c r="F1434">
        <v>635.07871325964902</v>
      </c>
      <c r="G1434">
        <v>8.8638857288210304E-2</v>
      </c>
      <c r="H1434">
        <v>8.9896048308831897E-2</v>
      </c>
      <c r="I1434">
        <v>8.7564701627668204E-2</v>
      </c>
      <c r="J1434">
        <v>8.96200454839855E-2</v>
      </c>
      <c r="K1434">
        <v>2.9980890263203299E-2</v>
      </c>
      <c r="L1434">
        <v>1.6437884133935699E-2</v>
      </c>
      <c r="M1434">
        <v>3.52991305842945E-2</v>
      </c>
      <c r="N1434">
        <v>2.21510230131544E-2</v>
      </c>
      <c r="O1434">
        <v>1.4075331769918042E-2</v>
      </c>
      <c r="P1434">
        <v>2.4196172786189241E-2</v>
      </c>
      <c r="Q1434">
        <v>631.71907938008724</v>
      </c>
      <c r="R1434">
        <f>Table_nydc_frldevdb01_flc_fx_carry_view[[#This Row],[atmf]]/(Table_nydc_frldevdb01_flc_fx_carry_view[[#This Row],[atmf_cost_orig]]+1)</f>
        <v>613.42533234933558</v>
      </c>
      <c r="S1434">
        <f>Table_nydc_frldevdb01_flc_fx_carry_view[[#This Row],[num_rate]]-Table_nydc_frldevdb01_flc_fx_carry_view[[#This Row],[asset_rate]]</f>
        <v>1.0120841016271198E-2</v>
      </c>
      <c r="T14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1.0742536129030127</v>
      </c>
      <c r="U1434" s="95">
        <f>Table_nydc_frldevdb01_flc_fx_carry_view[[#This Row],[atmf_cost_final]]/Table_nydc_frldevdb01_flc_fx_carry_view[[#This Row],[atmf_cost_orig]]</f>
        <v>0.62752318956574993</v>
      </c>
    </row>
    <row r="1435" spans="1:21" x14ac:dyDescent="0.25">
      <c r="A1435" t="s">
        <v>109</v>
      </c>
      <c r="B1435" t="s">
        <v>22</v>
      </c>
      <c r="C1435" t="s">
        <v>67</v>
      </c>
      <c r="D1435" t="s">
        <v>8</v>
      </c>
      <c r="E1435">
        <v>628.80428271396499</v>
      </c>
      <c r="F1435">
        <v>643.72720388180699</v>
      </c>
      <c r="G1435">
        <v>9.22745111276837E-2</v>
      </c>
      <c r="H1435">
        <v>9.4786403809640707E-2</v>
      </c>
      <c r="I1435">
        <v>8.9942885530456596E-2</v>
      </c>
      <c r="J1435">
        <v>9.2778890993652302E-2</v>
      </c>
      <c r="K1435">
        <v>3.9490304722518306E-2</v>
      </c>
      <c r="L1435">
        <v>3.3006923856341602E-2</v>
      </c>
      <c r="M1435">
        <v>5.1887365155007296E-2</v>
      </c>
      <c r="N1435">
        <v>4.6054223982388995E-2</v>
      </c>
      <c r="O1435">
        <v>1.5549898989541766E-2</v>
      </c>
      <c r="P1435">
        <v>2.7787062804428581E-2</v>
      </c>
      <c r="Q1435">
        <v>635.84459995054829</v>
      </c>
      <c r="R1435">
        <f>Table_nydc_frldevdb01_flc_fx_carry_view[[#This Row],[atmf]]/(Table_nydc_frldevdb01_flc_fx_carry_view[[#This Row],[atmf_cost_orig]]+1)</f>
        <v>611.97351085869025</v>
      </c>
      <c r="S1435">
        <f>Table_nydc_frldevdb01_flc_fx_carry_view[[#This Row],[num_rate]]-Table_nydc_frldevdb01_flc_fx_carry_view[[#This Row],[asset_rate]]</f>
        <v>1.2237163814886815E-2</v>
      </c>
      <c r="T14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1.0524511191261372</v>
      </c>
      <c r="U1435" s="95">
        <f>Table_nydc_frldevdb01_flc_fx_carry_view[[#This Row],[atmf_cost_final]]/Table_nydc_frldevdb01_flc_fx_carry_view[[#This Row],[atmf_cost_orig]]</f>
        <v>0.88758070186850901</v>
      </c>
    </row>
    <row r="1436" spans="1:21" x14ac:dyDescent="0.25">
      <c r="A1436" t="s">
        <v>109</v>
      </c>
      <c r="B1436" t="s">
        <v>15</v>
      </c>
      <c r="C1436" t="s">
        <v>8</v>
      </c>
      <c r="D1436" t="s">
        <v>8</v>
      </c>
      <c r="E1436">
        <v>57.453699999999998</v>
      </c>
      <c r="F1436">
        <v>59.902089077579298</v>
      </c>
      <c r="G1436">
        <v>0.11660842735283</v>
      </c>
      <c r="H1436">
        <v>0.124426126454726</v>
      </c>
      <c r="I1436">
        <v>0</v>
      </c>
      <c r="J1436">
        <v>0</v>
      </c>
      <c r="K1436">
        <v>2.2051386122159899E-2</v>
      </c>
      <c r="L1436">
        <v>0</v>
      </c>
      <c r="M1436">
        <v>4.2470575632404001E-2</v>
      </c>
      <c r="N1436">
        <v>4.2608128498754796E-2</v>
      </c>
      <c r="O1436">
        <v>1.3574708938113635E-2</v>
      </c>
      <c r="P1436">
        <v>7.1552872049588268E-2</v>
      </c>
      <c r="Q1436">
        <v>58.703412963381879</v>
      </c>
      <c r="R1436">
        <f>Table_nydc_frldevdb01_flc_fx_carry_view[[#This Row],[atmf]]/(Table_nydc_frldevdb01_flc_fx_carry_view[[#This Row],[atmf_cost_orig]]+1)</f>
        <v>57.46165932908017</v>
      </c>
      <c r="S1436">
        <f>Table_nydc_frldevdb01_flc_fx_carry_view[[#This Row],[num_rate]]-Table_nydc_frldevdb01_flc_fx_carry_view[[#This Row],[asset_rate]]</f>
        <v>5.7978163111474634E-2</v>
      </c>
      <c r="T14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2.0866708973624406</v>
      </c>
      <c r="U1436" s="95">
        <f>Table_nydc_frldevdb01_flc_fx_carry_view[[#This Row],[atmf_cost_final]]/Table_nydc_frldevdb01_flc_fx_carry_view[[#This Row],[atmf_cost_orig]]</f>
        <v>1.0032387803627001</v>
      </c>
    </row>
    <row r="1437" spans="1:21" x14ac:dyDescent="0.25">
      <c r="A1437" t="s">
        <v>109</v>
      </c>
      <c r="B1437" t="s">
        <v>15</v>
      </c>
      <c r="C1437" t="s">
        <v>6</v>
      </c>
      <c r="D1437" t="s">
        <v>8</v>
      </c>
      <c r="E1437">
        <v>57.453699999999998</v>
      </c>
      <c r="F1437">
        <v>60.703982060375502</v>
      </c>
      <c r="G1437">
        <v>0.119241858632334</v>
      </c>
      <c r="H1437">
        <v>0.12807788505848</v>
      </c>
      <c r="I1437">
        <v>0.107006242331392</v>
      </c>
      <c r="J1437">
        <v>0.128216329738114</v>
      </c>
      <c r="K1437">
        <v>2.3934488604215501E-2</v>
      </c>
      <c r="L1437">
        <v>1.40161197364123E-2</v>
      </c>
      <c r="M1437">
        <v>5.0274461278625504E-2</v>
      </c>
      <c r="N1437">
        <v>5.0509101820689399E-2</v>
      </c>
      <c r="O1437">
        <v>1.4075331769918042E-2</v>
      </c>
      <c r="P1437">
        <v>7.1766666640356025E-2</v>
      </c>
      <c r="Q1437">
        <v>59.146076033845439</v>
      </c>
      <c r="R1437">
        <f>Table_nydc_frldevdb01_flc_fx_carry_view[[#This Row],[atmf]]/(Table_nydc_frldevdb01_flc_fx_carry_view[[#This Row],[atmf_cost_orig]]+1)</f>
        <v>57.798208276409234</v>
      </c>
      <c r="S1437">
        <f>Table_nydc_frldevdb01_flc_fx_carry_view[[#This Row],[num_rate]]-Table_nydc_frldevdb01_flc_fx_carry_view[[#This Row],[asset_rate]]</f>
        <v>5.7691334870437982E-2</v>
      </c>
      <c r="T14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1.38546013450238</v>
      </c>
      <c r="U1437" s="95">
        <f>Table_nydc_frldevdb01_flc_fx_carry_view[[#This Row],[atmf_cost_final]]/Table_nydc_frldevdb01_flc_fx_carry_view[[#This Row],[atmf_cost_orig]]</f>
        <v>1.0046671915739385</v>
      </c>
    </row>
    <row r="1438" spans="1:21" x14ac:dyDescent="0.25">
      <c r="A1438" t="s">
        <v>109</v>
      </c>
      <c r="B1438" t="s">
        <v>15</v>
      </c>
      <c r="C1438" t="s">
        <v>67</v>
      </c>
      <c r="D1438" t="s">
        <v>8</v>
      </c>
      <c r="E1438">
        <v>57.453699999999998</v>
      </c>
      <c r="F1438">
        <v>63.604673515139503</v>
      </c>
      <c r="G1438">
        <v>0.128373536551384</v>
      </c>
      <c r="H1438">
        <v>0.13843311624437901</v>
      </c>
      <c r="I1438">
        <v>0.122298486626715</v>
      </c>
      <c r="J1438">
        <v>0.138293455813777</v>
      </c>
      <c r="K1438">
        <v>3.0103038691467597E-2</v>
      </c>
      <c r="L1438">
        <v>2.5915828403911698E-2</v>
      </c>
      <c r="M1438">
        <v>7.5715798158629791E-2</v>
      </c>
      <c r="N1438">
        <v>8.0258980952880504E-2</v>
      </c>
      <c r="O1438">
        <v>1.5549898989541766E-2</v>
      </c>
      <c r="P1438">
        <v>7.0953279542570954E-2</v>
      </c>
      <c r="Q1438">
        <v>60.830047203662708</v>
      </c>
      <c r="R1438">
        <f>Table_nydc_frldevdb01_flc_fx_carry_view[[#This Row],[atmf]]/(Table_nydc_frldevdb01_flc_fx_carry_view[[#This Row],[atmf_cost_orig]]+1)</f>
        <v>59.127767412187872</v>
      </c>
      <c r="S1438">
        <f>Table_nydc_frldevdb01_flc_fx_carry_view[[#This Row],[num_rate]]-Table_nydc_frldevdb01_flc_fx_carry_view[[#This Row],[asset_rate]]</f>
        <v>5.5403380553029187E-2</v>
      </c>
      <c r="T14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1.1914024317711329</v>
      </c>
      <c r="U1438" s="95">
        <f>Table_nydc_frldevdb01_flc_fx_carry_view[[#This Row],[atmf_cost_final]]/Table_nydc_frldevdb01_flc_fx_carry_view[[#This Row],[atmf_cost_orig]]</f>
        <v>1.0600031024533669</v>
      </c>
    </row>
    <row r="1439" spans="1:21" x14ac:dyDescent="0.25">
      <c r="A1439" t="s">
        <v>109</v>
      </c>
      <c r="B1439" t="s">
        <v>11</v>
      </c>
      <c r="C1439" t="s">
        <v>8</v>
      </c>
      <c r="D1439" t="s">
        <v>8</v>
      </c>
      <c r="E1439">
        <v>21.425235499127901</v>
      </c>
      <c r="F1439">
        <v>22.698961665327399</v>
      </c>
      <c r="G1439">
        <v>0.11487989044833199</v>
      </c>
      <c r="H1439">
        <v>0.122985775615486</v>
      </c>
      <c r="I1439">
        <v>0</v>
      </c>
      <c r="J1439">
        <v>0</v>
      </c>
      <c r="K1439">
        <v>1.6875732597891401E-2</v>
      </c>
      <c r="L1439">
        <v>0</v>
      </c>
      <c r="M1439">
        <v>4.2675472086836495E-2</v>
      </c>
      <c r="N1439">
        <v>5.9455434560307704E-2</v>
      </c>
      <c r="O1439">
        <v>-8.1191120401579771E-3</v>
      </c>
      <c r="P1439">
        <v>7.1430444968468648E-2</v>
      </c>
      <c r="Q1439">
        <v>22.128063394358097</v>
      </c>
      <c r="R1439">
        <f>Table_nydc_frldevdb01_flc_fx_carry_view[[#This Row],[atmf]]/(Table_nydc_frldevdb01_flc_fx_carry_view[[#This Row],[atmf_cost_orig]]+1)</f>
        <v>21.769920049905014</v>
      </c>
      <c r="S1439">
        <f>Table_nydc_frldevdb01_flc_fx_carry_view[[#This Row],[num_rate]]-Table_nydc_frldevdb01_flc_fx_carry_view[[#This Row],[asset_rate]]</f>
        <v>7.954955700862662E-2</v>
      </c>
      <c r="T14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2.3044974770300959</v>
      </c>
      <c r="U1439" s="95">
        <f>Table_nydc_frldevdb01_flc_fx_carry_view[[#This Row],[atmf_cost_final]]/Table_nydc_frldevdb01_flc_fx_carry_view[[#This Row],[atmf_cost_orig]]</f>
        <v>1.3931992231820463</v>
      </c>
    </row>
    <row r="1440" spans="1:21" x14ac:dyDescent="0.25">
      <c r="A1440" t="s">
        <v>109</v>
      </c>
      <c r="B1440" t="s">
        <v>11</v>
      </c>
      <c r="C1440" t="s">
        <v>6</v>
      </c>
      <c r="D1440" t="s">
        <v>8</v>
      </c>
      <c r="E1440">
        <v>21.425235499127901</v>
      </c>
      <c r="F1440">
        <v>23.1332909297975</v>
      </c>
      <c r="G1440">
        <v>0.12535295780129199</v>
      </c>
      <c r="H1440">
        <v>0.136746408604589</v>
      </c>
      <c r="I1440">
        <v>9.4481396038057705E-2</v>
      </c>
      <c r="J1440">
        <v>0.115196113315572</v>
      </c>
      <c r="K1440">
        <v>2.0044906613685898E-2</v>
      </c>
      <c r="L1440">
        <v>1.0532454439345799E-2</v>
      </c>
      <c r="M1440">
        <v>5.48843935563188E-2</v>
      </c>
      <c r="N1440">
        <v>6.3718481206030603E-2</v>
      </c>
      <c r="O1440">
        <v>-8.0678067780504126E-3</v>
      </c>
      <c r="P1440">
        <v>7.1438062004311353E-2</v>
      </c>
      <c r="Q1440">
        <v>22.35447257443116</v>
      </c>
      <c r="R1440">
        <f>Table_nydc_frldevdb01_flc_fx_carry_view[[#This Row],[atmf]]/(Table_nydc_frldevdb01_flc_fx_carry_view[[#This Row],[atmf_cost_orig]]+1)</f>
        <v>21.929693027127382</v>
      </c>
      <c r="S1440">
        <f>Table_nydc_frldevdb01_flc_fx_carry_view[[#This Row],[num_rate]]-Table_nydc_frldevdb01_flc_fx_carry_view[[#This Row],[asset_rate]]</f>
        <v>7.9505868782361766E-2</v>
      </c>
      <c r="T14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1.5266018944039423</v>
      </c>
      <c r="U1440" s="95">
        <f>Table_nydc_frldevdb01_flc_fx_carry_view[[#This Row],[atmf_cost_final]]/Table_nydc_frldevdb01_flc_fx_carry_view[[#This Row],[atmf_cost_orig]]</f>
        <v>1.1609580989657258</v>
      </c>
    </row>
    <row r="1441" spans="1:21" x14ac:dyDescent="0.25">
      <c r="A1441" t="s">
        <v>109</v>
      </c>
      <c r="B1441" t="s">
        <v>11</v>
      </c>
      <c r="C1441" t="s">
        <v>67</v>
      </c>
      <c r="D1441" t="s">
        <v>8</v>
      </c>
      <c r="E1441">
        <v>21.425235499127901</v>
      </c>
      <c r="F1441">
        <v>24.852920219377701</v>
      </c>
      <c r="G1441">
        <v>0.129308607996523</v>
      </c>
      <c r="H1441">
        <v>0.143069899238006</v>
      </c>
      <c r="I1441">
        <v>0.12737814427869101</v>
      </c>
      <c r="J1441">
        <v>0.148851137895748</v>
      </c>
      <c r="K1441">
        <v>2.0325889899238399E-2</v>
      </c>
      <c r="L1441">
        <v>2.0872741681001897E-2</v>
      </c>
      <c r="M1441">
        <v>8.1942603335324993E-2</v>
      </c>
      <c r="N1441">
        <v>0.100376582048446</v>
      </c>
      <c r="O1441">
        <v>-7.5967975545967884E-3</v>
      </c>
      <c r="P1441">
        <v>7.1434058268465259E-2</v>
      </c>
      <c r="Q1441">
        <v>23.410445507152374</v>
      </c>
      <c r="R1441">
        <f>Table_nydc_frldevdb01_flc_fx_carry_view[[#This Row],[atmf]]/(Table_nydc_frldevdb01_flc_fx_carry_view[[#This Row],[atmf_cost_orig]]+1)</f>
        <v>22.97064570963666</v>
      </c>
      <c r="S1441">
        <f>Table_nydc_frldevdb01_flc_fx_carry_view[[#This Row],[num_rate]]-Table_nydc_frldevdb01_flc_fx_carry_view[[#This Row],[asset_rate]]</f>
        <v>7.9030855823062046E-2</v>
      </c>
      <c r="T14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1.2902966733191858</v>
      </c>
      <c r="U1441" s="95">
        <f>Table_nydc_frldevdb01_flc_fx_carry_view[[#This Row],[atmf_cost_final]]/Table_nydc_frldevdb01_flc_fx_carry_view[[#This Row],[atmf_cost_orig]]</f>
        <v>1.2249620827603633</v>
      </c>
    </row>
    <row r="1442" spans="1:21" x14ac:dyDescent="0.25">
      <c r="A1442" t="s">
        <v>109</v>
      </c>
      <c r="B1442" t="s">
        <v>24</v>
      </c>
      <c r="C1442" t="s">
        <v>8</v>
      </c>
      <c r="D1442" t="s">
        <v>8</v>
      </c>
      <c r="E1442">
        <v>30.344571124001199</v>
      </c>
      <c r="F1442">
        <v>29.993360421807498</v>
      </c>
      <c r="G1442">
        <v>5.63755072460011E-2</v>
      </c>
      <c r="H1442">
        <v>5.4275792471668999E-2</v>
      </c>
      <c r="I1442">
        <v>4.5247510221539902E-2</v>
      </c>
      <c r="J1442">
        <v>5.6385774379109702E-2</v>
      </c>
      <c r="K1442">
        <v>2.5707074995209401E-2</v>
      </c>
      <c r="L1442">
        <v>9.4462679325972793E-4</v>
      </c>
      <c r="M1442">
        <v>1.8533283500490202E-2</v>
      </c>
      <c r="N1442">
        <v>2.67724888563395E-8</v>
      </c>
      <c r="O1442">
        <v>1.3574708938113635E-2</v>
      </c>
      <c r="P1442">
        <v>-2.2871103169475903E-3</v>
      </c>
      <c r="Q1442">
        <v>30.210081245702696</v>
      </c>
      <c r="R1442">
        <f>Table_nydc_frldevdb01_flc_fx_carry_view[[#This Row],[atmf]]/(Table_nydc_frldevdb01_flc_fx_carry_view[[#This Row],[atmf_cost_orig]]+1)</f>
        <v>29.447599708009999</v>
      </c>
      <c r="S1442">
        <f>Table_nydc_frldevdb01_flc_fx_carry_view[[#This Row],[num_rate]]-Table_nydc_frldevdb01_flc_fx_carry_view[[#This Row],[asset_rate]]</f>
        <v>-1.5861819255061225E-2</v>
      </c>
      <c r="T14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0.13167374901629278</v>
      </c>
      <c r="U1442" s="95">
        <f>Table_nydc_frldevdb01_flc_fx_carry_view[[#This Row],[atmf_cost_final]]/Table_nydc_frldevdb01_flc_fx_carry_view[[#This Row],[atmf_cost_orig]]</f>
        <v>1.444562635413815E-6</v>
      </c>
    </row>
    <row r="1443" spans="1:21" x14ac:dyDescent="0.25">
      <c r="A1443" t="s">
        <v>109</v>
      </c>
      <c r="B1443" t="s">
        <v>24</v>
      </c>
      <c r="C1443" t="s">
        <v>6</v>
      </c>
      <c r="D1443" t="s">
        <v>8</v>
      </c>
      <c r="E1443">
        <v>30.344571124001199</v>
      </c>
      <c r="F1443">
        <v>29.88344247509</v>
      </c>
      <c r="G1443">
        <v>5.8773544397260999E-2</v>
      </c>
      <c r="H1443">
        <v>5.6056619169419897E-2</v>
      </c>
      <c r="I1443">
        <v>5.0920358421508098E-2</v>
      </c>
      <c r="J1443">
        <v>4.90558144722937E-2</v>
      </c>
      <c r="K1443">
        <v>3.1654933737319396E-2</v>
      </c>
      <c r="L1443">
        <v>1.24275643396507E-2</v>
      </c>
      <c r="M1443">
        <v>2.2016050918931801E-2</v>
      </c>
      <c r="N1443">
        <v>5.2095186140526002E-3</v>
      </c>
      <c r="O1443">
        <v>1.4075331769918042E-2</v>
      </c>
      <c r="P1443">
        <v>-1.5011492703190799E-3</v>
      </c>
      <c r="Q1443">
        <v>30.174288910021872</v>
      </c>
      <c r="R1443">
        <f>Table_nydc_frldevdb01_flc_fx_carry_view[[#This Row],[atmf]]/(Table_nydc_frldevdb01_flc_fx_carry_view[[#This Row],[atmf_cost_orig]]+1)</f>
        <v>29.239699756398846</v>
      </c>
      <c r="S1443">
        <f>Table_nydc_frldevdb01_flc_fx_carry_view[[#This Row],[num_rate]]-Table_nydc_frldevdb01_flc_fx_carry_view[[#This Row],[asset_rate]]</f>
        <v>-1.5576481040237122E-2</v>
      </c>
      <c r="T14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0.74884671404331316</v>
      </c>
      <c r="U1443" s="95">
        <f>Table_nydc_frldevdb01_flc_fx_carry_view[[#This Row],[atmf_cost_final]]/Table_nydc_frldevdb01_flc_fx_carry_view[[#This Row],[atmf_cost_orig]]</f>
        <v>0.23662366303726559</v>
      </c>
    </row>
    <row r="1444" spans="1:21" x14ac:dyDescent="0.25">
      <c r="A1444" t="s">
        <v>109</v>
      </c>
      <c r="B1444" t="s">
        <v>24</v>
      </c>
      <c r="C1444" t="s">
        <v>67</v>
      </c>
      <c r="D1444" t="s">
        <v>8</v>
      </c>
      <c r="E1444">
        <v>30.344571124001199</v>
      </c>
      <c r="F1444">
        <v>29.6624107295819</v>
      </c>
      <c r="G1444">
        <v>6.2346113532075698E-2</v>
      </c>
      <c r="H1444">
        <v>5.9148158669089901E-2</v>
      </c>
      <c r="I1444">
        <v>5.9940158366521501E-2</v>
      </c>
      <c r="J1444">
        <v>5.6373918744118102E-2</v>
      </c>
      <c r="K1444">
        <v>4.6824284719780403E-2</v>
      </c>
      <c r="L1444">
        <v>3.58599334060338E-2</v>
      </c>
      <c r="M1444">
        <v>3.2393345627018101E-2</v>
      </c>
      <c r="N1444">
        <v>2.2017279213553401E-2</v>
      </c>
      <c r="O1444">
        <v>1.5549898989541766E-2</v>
      </c>
      <c r="P1444">
        <v>3.8471233000339118E-3</v>
      </c>
      <c r="Q1444">
        <v>30.096734877489972</v>
      </c>
      <c r="R1444">
        <f>Table_nydc_frldevdb01_flc_fx_carry_view[[#This Row],[atmf]]/(Table_nydc_frldevdb01_flc_fx_carry_view[[#This Row],[atmf_cost_orig]]+1)</f>
        <v>28.731695002902804</v>
      </c>
      <c r="S1444">
        <f>Table_nydc_frldevdb01_flc_fx_carry_view[[#This Row],[num_rate]]-Table_nydc_frldevdb01_flc_fx_carry_view[[#This Row],[asset_rate]]</f>
        <v>-1.1702775689507854E-2</v>
      </c>
      <c r="T14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0.95923446863018424</v>
      </c>
      <c r="U1444" s="95">
        <f>Table_nydc_frldevdb01_flc_fx_carry_view[[#This Row],[atmf_cost_final]]/Table_nydc_frldevdb01_flc_fx_carry_view[[#This Row],[atmf_cost_orig]]</f>
        <v>0.67968524977517597</v>
      </c>
    </row>
    <row r="1445" spans="1:21" x14ac:dyDescent="0.25">
      <c r="A1445" t="s">
        <v>109</v>
      </c>
      <c r="B1445" t="s">
        <v>23</v>
      </c>
      <c r="C1445" t="s">
        <v>8</v>
      </c>
      <c r="D1445" t="s">
        <v>8</v>
      </c>
      <c r="E1445">
        <v>1.3631</v>
      </c>
      <c r="F1445">
        <v>1.35803798956679</v>
      </c>
      <c r="G1445">
        <v>5.0279850005245499E-2</v>
      </c>
      <c r="H1445">
        <v>4.97885950364109E-2</v>
      </c>
      <c r="I1445">
        <v>0</v>
      </c>
      <c r="J1445">
        <v>0</v>
      </c>
      <c r="K1445">
        <v>1.9108628662453799E-2</v>
      </c>
      <c r="L1445">
        <v>1.6287053969124499E-16</v>
      </c>
      <c r="M1445">
        <v>1.7001310018296002E-2</v>
      </c>
      <c r="N1445">
        <v>0</v>
      </c>
      <c r="O1445">
        <v>1.3574708938113635E-2</v>
      </c>
      <c r="P1445">
        <v>8.5438422212658523E-3</v>
      </c>
      <c r="Q1445">
        <v>1.3609058518413186</v>
      </c>
      <c r="R1445">
        <f>Table_nydc_frldevdb01_flc_fx_carry_view[[#This Row],[atmf]]/(Table_nydc_frldevdb01_flc_fx_carry_view[[#This Row],[atmf_cost_orig]]+1)</f>
        <v>1.3353355361384527</v>
      </c>
      <c r="S1445">
        <f>Table_nydc_frldevdb01_flc_fx_carry_view[[#This Row],[num_rate]]-Table_nydc_frldevdb01_flc_fx_carry_view[[#This Row],[asset_rate]]</f>
        <v>-5.0308667168477827E-3</v>
      </c>
      <c r="T14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7.7288045708121758E-14</v>
      </c>
      <c r="U1445" s="95">
        <f>Table_nydc_frldevdb01_flc_fx_carry_view[[#This Row],[atmf_cost_final]]/Table_nydc_frldevdb01_flc_fx_carry_view[[#This Row],[atmf_cost_orig]]</f>
        <v>0</v>
      </c>
    </row>
    <row r="1446" spans="1:21" x14ac:dyDescent="0.25">
      <c r="A1446" t="s">
        <v>109</v>
      </c>
      <c r="B1446" t="s">
        <v>23</v>
      </c>
      <c r="C1446" t="s">
        <v>6</v>
      </c>
      <c r="D1446" t="s">
        <v>8</v>
      </c>
      <c r="E1446">
        <v>1.3631</v>
      </c>
      <c r="F1446">
        <v>1.35592425337775</v>
      </c>
      <c r="G1446">
        <v>5.1977906373284498E-2</v>
      </c>
      <c r="H1446">
        <v>5.12827204258249E-2</v>
      </c>
      <c r="I1446">
        <v>4.6295317697709198E-2</v>
      </c>
      <c r="J1446">
        <v>4.5667813719720701E-2</v>
      </c>
      <c r="K1446">
        <v>2.3183144934978701E-2</v>
      </c>
      <c r="L1446">
        <v>9.8284610072525997E-3</v>
      </c>
      <c r="M1446">
        <v>2.01415468705506E-2</v>
      </c>
      <c r="N1446">
        <v>7.1888682730199601E-3</v>
      </c>
      <c r="O1446">
        <v>1.4075331769918042E-2</v>
      </c>
      <c r="P1446">
        <v>8.7322325157401792E-3</v>
      </c>
      <c r="Q1446">
        <v>1.3600610123203276</v>
      </c>
      <c r="R1446">
        <f>Table_nydc_frldevdb01_flc_fx_carry_view[[#This Row],[atmf]]/(Table_nydc_frldevdb01_flc_fx_carry_view[[#This Row],[atmf_cost_orig]]+1)</f>
        <v>1.3291530548258399</v>
      </c>
      <c r="S1446">
        <f>Table_nydc_frldevdb01_flc_fx_carry_view[[#This Row],[num_rate]]-Table_nydc_frldevdb01_flc_fx_carry_view[[#This Row],[asset_rate]]</f>
        <v>-5.3430992541778632E-3</v>
      </c>
      <c r="T14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0.86783088308183509</v>
      </c>
      <c r="U1446" s="95">
        <f>Table_nydc_frldevdb01_flc_fx_carry_view[[#This Row],[atmf_cost_final]]/Table_nydc_frldevdb01_flc_fx_carry_view[[#This Row],[atmf_cost_orig]]</f>
        <v>0.35691738669441336</v>
      </c>
    </row>
    <row r="1447" spans="1:21" x14ac:dyDescent="0.25">
      <c r="A1447" t="s">
        <v>109</v>
      </c>
      <c r="B1447" t="s">
        <v>23</v>
      </c>
      <c r="C1447" t="s">
        <v>67</v>
      </c>
      <c r="D1447" t="s">
        <v>8</v>
      </c>
      <c r="E1447">
        <v>1.3631</v>
      </c>
      <c r="F1447">
        <v>1.3499106524182201</v>
      </c>
      <c r="G1447">
        <v>5.5192172316388503E-2</v>
      </c>
      <c r="H1447">
        <v>5.4059483879759299E-2</v>
      </c>
      <c r="I1447">
        <v>5.3094258768388497E-2</v>
      </c>
      <c r="J1447">
        <v>5.1924743490437401E-2</v>
      </c>
      <c r="K1447">
        <v>3.5347295777517503E-2</v>
      </c>
      <c r="L1447">
        <v>2.66061001557804E-2</v>
      </c>
      <c r="M1447">
        <v>2.9607884111027299E-2</v>
      </c>
      <c r="N1447">
        <v>2.11105000029469E-2</v>
      </c>
      <c r="O1447">
        <v>1.5549898989541766E-2</v>
      </c>
      <c r="P1447">
        <v>1.0550014155899188E-2</v>
      </c>
      <c r="Q1447">
        <v>1.3577030692535232</v>
      </c>
      <c r="R1447">
        <f>Table_nydc_frldevdb01_flc_fx_carry_view[[#This Row],[atmf]]/(Table_nydc_frldevdb01_flc_fx_carry_view[[#This Row],[atmf_cost_orig]]+1)</f>
        <v>1.3110919926412035</v>
      </c>
      <c r="S1447">
        <f>Table_nydc_frldevdb01_flc_fx_carry_view[[#This Row],[num_rate]]-Table_nydc_frldevdb01_flc_fx_carry_view[[#This Row],[asset_rate]]</f>
        <v>-4.9998848336425782E-3</v>
      </c>
      <c r="T14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0.9575197724393586</v>
      </c>
      <c r="U1447" s="95">
        <f>Table_nydc_frldevdb01_flc_fx_carry_view[[#This Row],[atmf_cost_final]]/Table_nydc_frldevdb01_flc_fx_carry_view[[#This Row],[atmf_cost_orig]]</f>
        <v>0.71300265577182553</v>
      </c>
    </row>
    <row r="1448" spans="1:21" x14ac:dyDescent="0.25">
      <c r="A1448" t="s">
        <v>109</v>
      </c>
      <c r="B1448" t="s">
        <v>25</v>
      </c>
      <c r="C1448" t="s">
        <v>8</v>
      </c>
      <c r="D1448" t="s">
        <v>8</v>
      </c>
      <c r="E1448">
        <v>311.08</v>
      </c>
      <c r="F1448">
        <v>311.64503256563199</v>
      </c>
      <c r="G1448">
        <v>5.6147087989944E-2</v>
      </c>
      <c r="H1448">
        <v>5.64815252522749E-2</v>
      </c>
      <c r="I1448">
        <v>0</v>
      </c>
      <c r="J1448">
        <v>0</v>
      </c>
      <c r="K1448">
        <v>1.8573813709073603E-2</v>
      </c>
      <c r="L1448">
        <v>0</v>
      </c>
      <c r="M1448">
        <v>1.96061069786913E-2</v>
      </c>
      <c r="N1448">
        <v>1.81652960476958E-3</v>
      </c>
      <c r="O1448">
        <v>-8.1191120401579771E-3</v>
      </c>
      <c r="P1448">
        <v>-5.6437134746047781E-3</v>
      </c>
      <c r="Q1448">
        <v>311.32365525164295</v>
      </c>
      <c r="R1448">
        <f>Table_nydc_frldevdb01_flc_fx_carry_view[[#This Row],[atmf]]/(Table_nydc_frldevdb01_flc_fx_carry_view[[#This Row],[atmf_cost_orig]]+1)</f>
        <v>305.65237931842347</v>
      </c>
      <c r="S1448">
        <f>Table_nydc_frldevdb01_flc_fx_carry_view[[#This Row],[num_rate]]-Table_nydc_frldevdb01_flc_fx_carry_view[[#This Row],[asset_rate]]</f>
        <v>2.4753985655531991E-3</v>
      </c>
      <c r="T14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1.7597030400501603</v>
      </c>
      <c r="U1448" s="95">
        <f>Table_nydc_frldevdb01_flc_fx_carry_view[[#This Row],[atmf_cost_final]]/Table_nydc_frldevdb01_flc_fx_carry_view[[#This Row],[atmf_cost_orig]]</f>
        <v>9.265121356033898E-2</v>
      </c>
    </row>
    <row r="1449" spans="1:21" x14ac:dyDescent="0.25">
      <c r="A1449" t="s">
        <v>109</v>
      </c>
      <c r="B1449" t="s">
        <v>25</v>
      </c>
      <c r="C1449" t="s">
        <v>6</v>
      </c>
      <c r="D1449" t="s">
        <v>8</v>
      </c>
      <c r="E1449">
        <v>311.08</v>
      </c>
      <c r="F1449">
        <v>311.79318983911099</v>
      </c>
      <c r="G1449">
        <v>5.8535142257820499E-2</v>
      </c>
      <c r="H1449">
        <v>5.8911025057758998E-2</v>
      </c>
      <c r="I1449">
        <v>4.9409877849951898E-2</v>
      </c>
      <c r="J1449">
        <v>5.0060322292133801E-2</v>
      </c>
      <c r="K1449">
        <v>2.23465434268354E-2</v>
      </c>
      <c r="L1449">
        <v>9.6730829715486102E-3</v>
      </c>
      <c r="M1449">
        <v>2.3659428133114301E-2</v>
      </c>
      <c r="N1449">
        <v>1.0987364651681E-2</v>
      </c>
      <c r="O1449">
        <v>-8.0678067780504126E-3</v>
      </c>
      <c r="P1449">
        <v>-5.7468732784614618E-3</v>
      </c>
      <c r="Q1449">
        <v>311.38437805139318</v>
      </c>
      <c r="R1449">
        <f>Table_nydc_frldevdb01_flc_fx_carry_view[[#This Row],[atmf]]/(Table_nydc_frldevdb01_flc_fx_carry_view[[#This Row],[atmf_cost_orig]]+1)</f>
        <v>304.58683940198722</v>
      </c>
      <c r="S1449">
        <f>Table_nydc_frldevdb01_flc_fx_carry_view[[#This Row],[num_rate]]-Table_nydc_frldevdb01_flc_fx_carry_view[[#This Row],[asset_rate]]</f>
        <v>2.3209334995889508E-3</v>
      </c>
      <c r="T14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1.0010640491482679</v>
      </c>
      <c r="U1449" s="95">
        <f>Table_nydc_frldevdb01_flc_fx_carry_view[[#This Row],[atmf_cost_final]]/Table_nydc_frldevdb01_flc_fx_carry_view[[#This Row],[atmf_cost_orig]]</f>
        <v>0.4643968818630414</v>
      </c>
    </row>
    <row r="1450" spans="1:21" x14ac:dyDescent="0.25">
      <c r="A1450" t="s">
        <v>109</v>
      </c>
      <c r="B1450" t="s">
        <v>25</v>
      </c>
      <c r="C1450" t="s">
        <v>67</v>
      </c>
      <c r="D1450" t="s">
        <v>8</v>
      </c>
      <c r="E1450">
        <v>311.08</v>
      </c>
      <c r="F1450">
        <v>312.14117276257201</v>
      </c>
      <c r="G1450">
        <v>6.1693108666379302E-2</v>
      </c>
      <c r="H1450">
        <v>6.2153934051451698E-2</v>
      </c>
      <c r="I1450">
        <v>5.9666652615583002E-2</v>
      </c>
      <c r="J1450">
        <v>6.0183484187916997E-2</v>
      </c>
      <c r="K1450">
        <v>3.3624101011016205E-2</v>
      </c>
      <c r="L1450">
        <v>2.5644274857154103E-2</v>
      </c>
      <c r="M1450">
        <v>3.5647760587410794E-2</v>
      </c>
      <c r="N1450">
        <v>2.7624171052724501E-2</v>
      </c>
      <c r="O1450">
        <v>-7.5967975545967884E-3</v>
      </c>
      <c r="P1450">
        <v>-5.8913774381314172E-3</v>
      </c>
      <c r="Q1450">
        <v>311.51078098747655</v>
      </c>
      <c r="R1450">
        <f>Table_nydc_frldevdb01_flc_fx_carry_view[[#This Row],[atmf]]/(Table_nydc_frldevdb01_flc_fx_carry_view[[#This Row],[atmf_cost_orig]]+1)</f>
        <v>301.39704312741247</v>
      </c>
      <c r="S1450">
        <f>Table_nydc_frldevdb01_flc_fx_carry_view[[#This Row],[num_rate]]-Table_nydc_frldevdb01_flc_fx_carry_view[[#This Row],[asset_rate]]</f>
        <v>1.7054201164653712E-3</v>
      </c>
      <c r="T14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0.978374138943784</v>
      </c>
      <c r="U1450" s="95">
        <f>Table_nydc_frldevdb01_flc_fx_carry_view[[#This Row],[atmf_cost_final]]/Table_nydc_frldevdb01_flc_fx_carry_view[[#This Row],[atmf_cost_orig]]</f>
        <v>0.77492023615307082</v>
      </c>
    </row>
    <row r="1451" spans="1:21" x14ac:dyDescent="0.25">
      <c r="A1451" t="s">
        <v>109</v>
      </c>
      <c r="B1451" t="s">
        <v>9</v>
      </c>
      <c r="C1451" t="s">
        <v>8</v>
      </c>
      <c r="D1451" t="s">
        <v>8</v>
      </c>
      <c r="E1451">
        <v>67.393190099999998</v>
      </c>
      <c r="F1451">
        <v>71.411964340852094</v>
      </c>
      <c r="G1451">
        <v>0.120826520695182</v>
      </c>
      <c r="H1451">
        <v>0.129618341369101</v>
      </c>
      <c r="I1451">
        <v>0</v>
      </c>
      <c r="J1451">
        <v>0</v>
      </c>
      <c r="K1451">
        <v>1.8531350398424899E-2</v>
      </c>
      <c r="L1451">
        <v>0</v>
      </c>
      <c r="M1451">
        <v>4.4974593078847797E-2</v>
      </c>
      <c r="N1451">
        <v>5.9637397998598705E-2</v>
      </c>
      <c r="O1451">
        <v>-8.1191120401579771E-3</v>
      </c>
      <c r="P1451">
        <v>7.1552872049588268E-2</v>
      </c>
      <c r="Q1451">
        <v>69.572248490202981</v>
      </c>
      <c r="R1451">
        <f>Table_nydc_frldevdb01_flc_fx_carry_view[[#This Row],[atmf]]/(Table_nydc_frldevdb01_flc_fx_carry_view[[#This Row],[atmf_cost_orig]]+1)</f>
        <v>68.338469484170275</v>
      </c>
      <c r="S1451">
        <f>Table_nydc_frldevdb01_flc_fx_carry_view[[#This Row],[num_rate]]-Table_nydc_frldevdb01_flc_fx_carry_view[[#This Row],[asset_rate]]</f>
        <v>7.9671984089746239E-2</v>
      </c>
      <c r="T14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2.2552982143430884</v>
      </c>
      <c r="U1451" s="95">
        <f>Table_nydc_frldevdb01_flc_fx_carry_view[[#This Row],[atmf_cost_final]]/Table_nydc_frldevdb01_flc_fx_carry_view[[#This Row],[atmf_cost_orig]]</f>
        <v>1.3260241820097098</v>
      </c>
    </row>
    <row r="1452" spans="1:21" x14ac:dyDescent="0.25">
      <c r="A1452" t="s">
        <v>109</v>
      </c>
      <c r="B1452" t="s">
        <v>9</v>
      </c>
      <c r="C1452" t="s">
        <v>6</v>
      </c>
      <c r="D1452" t="s">
        <v>8</v>
      </c>
      <c r="E1452">
        <v>67.393190099999998</v>
      </c>
      <c r="F1452">
        <v>72.795610892859102</v>
      </c>
      <c r="G1452">
        <v>0.12361618989192701</v>
      </c>
      <c r="H1452">
        <v>0.13315609639891299</v>
      </c>
      <c r="I1452">
        <v>0.111838023000407</v>
      </c>
      <c r="J1452">
        <v>0.13997468770905899</v>
      </c>
      <c r="K1452">
        <v>1.9381447528581001E-2</v>
      </c>
      <c r="L1452">
        <v>1.37049133965152E-2</v>
      </c>
      <c r="M1452">
        <v>5.34455403382533E-2</v>
      </c>
      <c r="N1452">
        <v>6.6995302043392699E-2</v>
      </c>
      <c r="O1452">
        <v>-8.0678067780504126E-3</v>
      </c>
      <c r="P1452">
        <v>7.1766666640356025E-2</v>
      </c>
      <c r="Q1452">
        <v>70.397581154824721</v>
      </c>
      <c r="R1452">
        <f>Table_nydc_frldevdb01_flc_fx_carry_view[[#This Row],[atmf]]/(Table_nydc_frldevdb01_flc_fx_carry_view[[#This Row],[atmf_cost_orig]]+1)</f>
        <v>69.102395999972615</v>
      </c>
      <c r="S1452">
        <f>Table_nydc_frldevdb01_flc_fx_carry_view[[#This Row],[num_rate]]-Table_nydc_frldevdb01_flc_fx_carry_view[[#This Row],[asset_rate]]</f>
        <v>7.9834473418406438E-2</v>
      </c>
      <c r="T14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1.5644153198098969</v>
      </c>
      <c r="U1452" s="95">
        <f>Table_nydc_frldevdb01_flc_fx_carry_view[[#This Row],[atmf_cost_final]]/Table_nydc_frldevdb01_flc_fx_carry_view[[#This Row],[atmf_cost_orig]]</f>
        <v>1.2535246461984264</v>
      </c>
    </row>
    <row r="1453" spans="1:21" x14ac:dyDescent="0.25">
      <c r="A1453" t="s">
        <v>109</v>
      </c>
      <c r="B1453" t="s">
        <v>9</v>
      </c>
      <c r="C1453" t="s">
        <v>67</v>
      </c>
      <c r="D1453" t="s">
        <v>8</v>
      </c>
      <c r="E1453">
        <v>67.393190099999998</v>
      </c>
      <c r="F1453">
        <v>78.115687419214197</v>
      </c>
      <c r="G1453">
        <v>0.136534082539505</v>
      </c>
      <c r="H1453">
        <v>0.14455553750341901</v>
      </c>
      <c r="I1453">
        <v>0.12795658694040299</v>
      </c>
      <c r="J1453">
        <v>0.146367912279353</v>
      </c>
      <c r="K1453">
        <v>2.3301032567236001E-2</v>
      </c>
      <c r="L1453">
        <v>2.10414444670621E-2</v>
      </c>
      <c r="M1453">
        <v>8.2790543447272297E-2</v>
      </c>
      <c r="N1453">
        <v>9.8608878078122103E-2</v>
      </c>
      <c r="O1453">
        <v>-7.5967975545967884E-3</v>
      </c>
      <c r="P1453">
        <v>7.0953279542570954E-2</v>
      </c>
      <c r="Q1453">
        <v>73.729552408998842</v>
      </c>
      <c r="R1453">
        <f>Table_nydc_frldevdb01_flc_fx_carry_view[[#This Row],[atmf]]/(Table_nydc_frldevdb01_flc_fx_carry_view[[#This Row],[atmf_cost_orig]]+1)</f>
        <v>72.142934653379839</v>
      </c>
      <c r="S1453">
        <f>Table_nydc_frldevdb01_flc_fx_carry_view[[#This Row],[num_rate]]-Table_nydc_frldevdb01_flc_fx_carry_view[[#This Row],[asset_rate]]</f>
        <v>7.8550077097167742E-2</v>
      </c>
      <c r="T14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1.3038842051917148</v>
      </c>
      <c r="U1453" s="95">
        <f>Table_nydc_frldevdb01_flc_fx_carry_view[[#This Row],[atmf_cost_final]]/Table_nydc_frldevdb01_flc_fx_carry_view[[#This Row],[atmf_cost_orig]]</f>
        <v>1.1910645101746939</v>
      </c>
    </row>
    <row r="1454" spans="1:21" x14ac:dyDescent="0.25">
      <c r="A1454" t="s">
        <v>109</v>
      </c>
      <c r="B1454" t="s">
        <v>10</v>
      </c>
      <c r="C1454" t="s">
        <v>8</v>
      </c>
      <c r="D1454" t="s">
        <v>8</v>
      </c>
      <c r="E1454">
        <v>13464</v>
      </c>
      <c r="F1454">
        <v>13880.905852470099</v>
      </c>
      <c r="G1454">
        <v>7.0886668176434103E-2</v>
      </c>
      <c r="H1454">
        <v>7.7824708286361705E-2</v>
      </c>
      <c r="I1454">
        <v>0</v>
      </c>
      <c r="J1454">
        <v>0</v>
      </c>
      <c r="K1454">
        <v>1.18652929206347E-2</v>
      </c>
      <c r="L1454">
        <v>0</v>
      </c>
      <c r="M1454">
        <v>2.6571838156560702E-2</v>
      </c>
      <c r="N1454">
        <v>3.0959498460610097E-2</v>
      </c>
      <c r="O1454">
        <v>1.3574708938113635E-2</v>
      </c>
      <c r="P1454">
        <v>5.4505120677259121E-2</v>
      </c>
      <c r="Q1454">
        <v>13679.724367248164</v>
      </c>
      <c r="R1454">
        <f>Table_nydc_frldevdb01_flc_fx_carry_view[[#This Row],[atmf]]/(Table_nydc_frldevdb01_flc_fx_carry_view[[#This Row],[atmf_cost_orig]]+1)</f>
        <v>13521.611772826702</v>
      </c>
      <c r="S1454">
        <f>Table_nydc_frldevdb01_flc_fx_carry_view[[#This Row],[num_rate]]-Table_nydc_frldevdb01_flc_fx_carry_view[[#This Row],[asset_rate]]</f>
        <v>4.0930411739145488E-2</v>
      </c>
      <c r="T14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2.105151003444401</v>
      </c>
      <c r="U1454" s="95">
        <f>Table_nydc_frldevdb01_flc_fx_carry_view[[#This Row],[atmf_cost_final]]/Table_nydc_frldevdb01_flc_fx_carry_view[[#This Row],[atmf_cost_orig]]</f>
        <v>1.1651244553800679</v>
      </c>
    </row>
    <row r="1455" spans="1:21" x14ac:dyDescent="0.25">
      <c r="A1455" t="s">
        <v>109</v>
      </c>
      <c r="B1455" t="s">
        <v>10</v>
      </c>
      <c r="C1455" t="s">
        <v>6</v>
      </c>
      <c r="D1455" t="s">
        <v>8</v>
      </c>
      <c r="E1455">
        <v>13464</v>
      </c>
      <c r="F1455">
        <v>14045.4627072352</v>
      </c>
      <c r="G1455">
        <v>7.5137524832459196E-2</v>
      </c>
      <c r="H1455">
        <v>8.34387322286987E-2</v>
      </c>
      <c r="I1455">
        <v>6.21627295981763E-2</v>
      </c>
      <c r="J1455">
        <v>8.2644394584035094E-2</v>
      </c>
      <c r="K1455">
        <v>1.2954433773267899E-2</v>
      </c>
      <c r="L1455">
        <v>8.3983195742751097E-3</v>
      </c>
      <c r="M1455">
        <v>3.2765084918622199E-2</v>
      </c>
      <c r="N1455">
        <v>3.8765598111552099E-2</v>
      </c>
      <c r="O1455">
        <v>1.4075331769918042E-2</v>
      </c>
      <c r="P1455">
        <v>5.7162847205012746E-2</v>
      </c>
      <c r="Q1455">
        <v>13772.618173246838</v>
      </c>
      <c r="R1455">
        <f>Table_nydc_frldevdb01_flc_fx_carry_view[[#This Row],[atmf]]/(Table_nydc_frldevdb01_flc_fx_carry_view[[#This Row],[atmf_cost_orig]]+1)</f>
        <v>13599.862071578384</v>
      </c>
      <c r="S1455">
        <f>Table_nydc_frldevdb01_flc_fx_carry_view[[#This Row],[num_rate]]-Table_nydc_frldevdb01_flc_fx_carry_view[[#This Row],[asset_rate]]</f>
        <v>4.3087515435094703E-2</v>
      </c>
      <c r="T14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1.5328763458841823</v>
      </c>
      <c r="U1455" s="95">
        <f>Table_nydc_frldevdb01_flc_fx_carry_view[[#This Row],[atmf_cost_final]]/Table_nydc_frldevdb01_flc_fx_carry_view[[#This Row],[atmf_cost_orig]]</f>
        <v>1.1831374222845208</v>
      </c>
    </row>
    <row r="1456" spans="1:21" x14ac:dyDescent="0.25">
      <c r="A1456" t="s">
        <v>109</v>
      </c>
      <c r="B1456" t="s">
        <v>10</v>
      </c>
      <c r="C1456" t="s">
        <v>67</v>
      </c>
      <c r="D1456" t="s">
        <v>8</v>
      </c>
      <c r="E1456">
        <v>13464</v>
      </c>
      <c r="F1456">
        <v>14699.9313187712</v>
      </c>
      <c r="G1456">
        <v>8.2825967914129994E-2</v>
      </c>
      <c r="H1456">
        <v>9.1562166827795E-2</v>
      </c>
      <c r="I1456">
        <v>7.7739593869069701E-2</v>
      </c>
      <c r="J1456">
        <v>9.4601513284274102E-2</v>
      </c>
      <c r="K1456">
        <v>1.4294245916014602E-2</v>
      </c>
      <c r="L1456">
        <v>1.3633687630697101E-2</v>
      </c>
      <c r="M1456">
        <v>5.0124889100441702E-2</v>
      </c>
      <c r="N1456">
        <v>6.1334122904631395E-2</v>
      </c>
      <c r="O1456">
        <v>1.5549898989541766E-2</v>
      </c>
      <c r="P1456">
        <v>6.2521963074359241E-2</v>
      </c>
      <c r="Q1456">
        <v>14191.44279568674</v>
      </c>
      <c r="R1456">
        <f>Table_nydc_frldevdb01_flc_fx_carry_view[[#This Row],[atmf]]/(Table_nydc_frldevdb01_flc_fx_carry_view[[#This Row],[atmf_cost_orig]]+1)</f>
        <v>13998.269607116405</v>
      </c>
      <c r="S1456">
        <f>Table_nydc_frldevdb01_flc_fx_carry_view[[#This Row],[num_rate]]-Table_nydc_frldevdb01_flc_fx_carry_view[[#This Row],[asset_rate]]</f>
        <v>4.6972064084817473E-2</v>
      </c>
      <c r="T14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1.331274881905165</v>
      </c>
      <c r="U1456" s="95">
        <f>Table_nydc_frldevdb01_flc_fx_carry_view[[#This Row],[atmf_cost_final]]/Table_nydc_frldevdb01_flc_fx_carry_view[[#This Row],[atmf_cost_orig]]</f>
        <v>1.2236261068174796</v>
      </c>
    </row>
    <row r="1457" spans="1:21" x14ac:dyDescent="0.25">
      <c r="A1457" t="s">
        <v>109</v>
      </c>
      <c r="B1457" t="s">
        <v>18</v>
      </c>
      <c r="C1457" t="s">
        <v>8</v>
      </c>
      <c r="D1457" t="s">
        <v>8</v>
      </c>
      <c r="E1457">
        <v>2935.49</v>
      </c>
      <c r="F1457">
        <v>3016.6383881070401</v>
      </c>
      <c r="G1457">
        <v>0.12321739865975601</v>
      </c>
      <c r="H1457">
        <v>0.124787613012199</v>
      </c>
      <c r="I1457">
        <v>0</v>
      </c>
      <c r="J1457">
        <v>0</v>
      </c>
      <c r="K1457">
        <v>2.9529694389624498E-2</v>
      </c>
      <c r="L1457">
        <v>0</v>
      </c>
      <c r="M1457">
        <v>4.2593842900325606E-2</v>
      </c>
      <c r="N1457">
        <v>2.7639445127697101E-2</v>
      </c>
      <c r="O1457">
        <v>1.3574708938113635E-2</v>
      </c>
      <c r="P1457">
        <v>5.1258816262519463E-2</v>
      </c>
      <c r="Q1457">
        <v>2977.7367924250211</v>
      </c>
      <c r="R1457">
        <f>Table_nydc_frldevdb01_flc_fx_carry_view[[#This Row],[atmf]]/(Table_nydc_frldevdb01_flc_fx_carry_view[[#This Row],[atmf_cost_orig]]+1)</f>
        <v>2893.3974707880925</v>
      </c>
      <c r="S1457">
        <f>Table_nydc_frldevdb01_flc_fx_carry_view[[#This Row],[num_rate]]-Table_nydc_frldevdb01_flc_fx_carry_view[[#This Row],[asset_rate]]</f>
        <v>3.768410732440583E-2</v>
      </c>
      <c r="T14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2.1156713814954777</v>
      </c>
      <c r="U1457" s="95">
        <f>Table_nydc_frldevdb01_flc_fx_carry_view[[#This Row],[atmf_cost_final]]/Table_nydc_frldevdb01_flc_fx_carry_view[[#This Row],[atmf_cost_orig]]</f>
        <v>0.64890705429835294</v>
      </c>
    </row>
    <row r="1458" spans="1:21" x14ac:dyDescent="0.25">
      <c r="A1458" t="s">
        <v>109</v>
      </c>
      <c r="B1458" t="s">
        <v>18</v>
      </c>
      <c r="C1458" t="s">
        <v>6</v>
      </c>
      <c r="D1458" t="s">
        <v>8</v>
      </c>
      <c r="E1458">
        <v>2935.49</v>
      </c>
      <c r="F1458">
        <v>3042.9555349093298</v>
      </c>
      <c r="G1458">
        <v>0.125040136688502</v>
      </c>
      <c r="H1458">
        <v>0.12672310978759499</v>
      </c>
      <c r="I1458">
        <v>0.11795009138243</v>
      </c>
      <c r="J1458">
        <v>0.1230566721428</v>
      </c>
      <c r="K1458">
        <v>3.27892033115285E-2</v>
      </c>
      <c r="L1458">
        <v>1.87764996044236E-2</v>
      </c>
      <c r="M1458">
        <v>4.9743383944125197E-2</v>
      </c>
      <c r="N1458">
        <v>4.011563350182E-2</v>
      </c>
      <c r="O1458">
        <v>1.4075331769918042E-2</v>
      </c>
      <c r="P1458">
        <v>5.1463482531879823E-2</v>
      </c>
      <c r="Q1458">
        <v>2992.224814904107</v>
      </c>
      <c r="R1458">
        <f>Table_nydc_frldevdb01_flc_fx_carry_view[[#This Row],[atmf]]/(Table_nydc_frldevdb01_flc_fx_carry_view[[#This Row],[atmf_cost_orig]]+1)</f>
        <v>2898.7613367718996</v>
      </c>
      <c r="S1458">
        <f>Table_nydc_frldevdb01_flc_fx_carry_view[[#This Row],[num_rate]]-Table_nydc_frldevdb01_flc_fx_carry_view[[#This Row],[asset_rate]]</f>
        <v>3.738815076196178E-2</v>
      </c>
      <c r="T14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1.2586355165031708</v>
      </c>
      <c r="U1458" s="95">
        <f>Table_nydc_frldevdb01_flc_fx_carry_view[[#This Row],[atmf_cost_final]]/Table_nydc_frldevdb01_flc_fx_carry_view[[#This Row],[atmf_cost_orig]]</f>
        <v>0.8064516388125168</v>
      </c>
    </row>
    <row r="1459" spans="1:21" x14ac:dyDescent="0.25">
      <c r="A1459" t="s">
        <v>109</v>
      </c>
      <c r="B1459" t="s">
        <v>18</v>
      </c>
      <c r="C1459" t="s">
        <v>67</v>
      </c>
      <c r="D1459" t="s">
        <v>8</v>
      </c>
      <c r="E1459">
        <v>2935.49</v>
      </c>
      <c r="F1459">
        <v>3138.1304734997302</v>
      </c>
      <c r="G1459">
        <v>0.13247916595237999</v>
      </c>
      <c r="H1459">
        <v>0.134616945070926</v>
      </c>
      <c r="I1459">
        <v>0.12769440594987599</v>
      </c>
      <c r="J1459">
        <v>0.13083326477514101</v>
      </c>
      <c r="K1459">
        <v>4.31997740029859E-2</v>
      </c>
      <c r="L1459">
        <v>3.6344547999342502E-2</v>
      </c>
      <c r="M1459">
        <v>7.3634951960869111E-2</v>
      </c>
      <c r="N1459">
        <v>7.0166747618980993E-2</v>
      </c>
      <c r="O1459">
        <v>1.5549898989541766E-2</v>
      </c>
      <c r="P1459">
        <v>5.1297344198930915E-2</v>
      </c>
      <c r="Q1459">
        <v>3045.4419070968424</v>
      </c>
      <c r="R1459">
        <f>Table_nydc_frldevdb01_flc_fx_carry_view[[#This Row],[atmf]]/(Table_nydc_frldevdb01_flc_fx_carry_view[[#This Row],[atmf_cost_orig]]+1)</f>
        <v>2922.9026754096453</v>
      </c>
      <c r="S1459">
        <f>Table_nydc_frldevdb01_flc_fx_carry_view[[#This Row],[num_rate]]-Table_nydc_frldevdb01_flc_fx_carry_view[[#This Row],[asset_rate]]</f>
        <v>3.5747445209389148E-2</v>
      </c>
      <c r="T14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1.1112864089850996</v>
      </c>
      <c r="U1459" s="95">
        <f>Table_nydc_frldevdb01_flc_fx_carry_view[[#This Row],[atmf_cost_final]]/Table_nydc_frldevdb01_flc_fx_carry_view[[#This Row],[atmf_cost_orig]]</f>
        <v>0.95290002574142807</v>
      </c>
    </row>
    <row r="1460" spans="1:21" x14ac:dyDescent="0.25">
      <c r="A1460" t="s">
        <v>109</v>
      </c>
      <c r="B1460" t="s">
        <v>12</v>
      </c>
      <c r="C1460" t="s">
        <v>8</v>
      </c>
      <c r="D1460" t="s">
        <v>8</v>
      </c>
      <c r="E1460">
        <v>15.9845362120491</v>
      </c>
      <c r="F1460">
        <v>16.944507312053599</v>
      </c>
      <c r="G1460">
        <v>0.147529862029255</v>
      </c>
      <c r="H1460">
        <v>0.15519737971387201</v>
      </c>
      <c r="I1460">
        <v>0</v>
      </c>
      <c r="J1460">
        <v>0</v>
      </c>
      <c r="K1460">
        <v>2.6327579319751302E-2</v>
      </c>
      <c r="L1460">
        <v>0</v>
      </c>
      <c r="M1460">
        <v>5.38377144156022E-2</v>
      </c>
      <c r="N1460">
        <v>6.0061919875481103E-2</v>
      </c>
      <c r="O1460">
        <v>-8.1191120401579771E-3</v>
      </c>
      <c r="P1460">
        <v>7.2029971659661726E-2</v>
      </c>
      <c r="Q1460">
        <v>16.490842020232662</v>
      </c>
      <c r="R1460">
        <f>Table_nydc_frldevdb01_flc_fx_carry_view[[#This Row],[atmf]]/(Table_nydc_frldevdb01_flc_fx_carry_view[[#This Row],[atmf_cost_orig]]+1)</f>
        <v>16.078858329197345</v>
      </c>
      <c r="S1460">
        <f>Table_nydc_frldevdb01_flc_fx_carry_view[[#This Row],[num_rate]]-Table_nydc_frldevdb01_flc_fx_carry_view[[#This Row],[asset_rate]]</f>
        <v>8.0149083699819698E-2</v>
      </c>
      <c r="T14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2.183265173588322</v>
      </c>
      <c r="U1460" s="95">
        <f>Table_nydc_frldevdb01_flc_fx_carry_view[[#This Row],[atmf_cost_final]]/Table_nydc_frldevdb01_flc_fx_carry_view[[#This Row],[atmf_cost_orig]]</f>
        <v>1.115610507010586</v>
      </c>
    </row>
    <row r="1461" spans="1:21" x14ac:dyDescent="0.25">
      <c r="A1461" t="s">
        <v>109</v>
      </c>
      <c r="B1461" t="s">
        <v>12</v>
      </c>
      <c r="C1461" t="s">
        <v>6</v>
      </c>
      <c r="D1461" t="s">
        <v>8</v>
      </c>
      <c r="E1461">
        <v>15.9845362120491</v>
      </c>
      <c r="F1461">
        <v>17.2745383212199</v>
      </c>
      <c r="G1461">
        <v>0.14758566006157101</v>
      </c>
      <c r="H1461">
        <v>0.15651301071162299</v>
      </c>
      <c r="I1461">
        <v>0.145590219786668</v>
      </c>
      <c r="J1461">
        <v>0.167026856811896</v>
      </c>
      <c r="K1461">
        <v>2.7079446250612E-2</v>
      </c>
      <c r="L1461">
        <v>2.0115591094366701E-2</v>
      </c>
      <c r="M1461">
        <v>6.2802777801973797E-2</v>
      </c>
      <c r="N1461">
        <v>7.2130886716441703E-2</v>
      </c>
      <c r="O1461">
        <v>-8.0678067780504126E-3</v>
      </c>
      <c r="P1461">
        <v>7.2246621398074584E-2</v>
      </c>
      <c r="Q1461">
        <v>16.678718915547815</v>
      </c>
      <c r="R1461">
        <f>Table_nydc_frldevdb01_flc_fx_carry_view[[#This Row],[atmf]]/(Table_nydc_frldevdb01_flc_fx_carry_view[[#This Row],[atmf_cost_orig]]+1)</f>
        <v>16.253757218198174</v>
      </c>
      <c r="S1461">
        <f>Table_nydc_frldevdb01_flc_fx_carry_view[[#This Row],[num_rate]]-Table_nydc_frldevdb01_flc_fx_carry_view[[#This Row],[asset_rate]]</f>
        <v>8.0314428176124997E-2</v>
      </c>
      <c r="T14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1.4560594816664614</v>
      </c>
      <c r="U1461" s="95">
        <f>Table_nydc_frldevdb01_flc_fx_carry_view[[#This Row],[atmf_cost_final]]/Table_nydc_frldevdb01_flc_fx_carry_view[[#This Row],[atmf_cost_orig]]</f>
        <v>1.148530196289737</v>
      </c>
    </row>
    <row r="1462" spans="1:21" x14ac:dyDescent="0.25">
      <c r="A1462" t="s">
        <v>109</v>
      </c>
      <c r="B1462" t="s">
        <v>12</v>
      </c>
      <c r="C1462" t="s">
        <v>67</v>
      </c>
      <c r="D1462" t="s">
        <v>8</v>
      </c>
      <c r="E1462">
        <v>15.9845362120491</v>
      </c>
      <c r="F1462">
        <v>18.634088698866599</v>
      </c>
      <c r="G1462">
        <v>0.151318719829035</v>
      </c>
      <c r="H1462">
        <v>0.162849946260818</v>
      </c>
      <c r="I1462">
        <v>0.14923227401245601</v>
      </c>
      <c r="J1462">
        <v>0.16724271602594801</v>
      </c>
      <c r="K1462">
        <v>2.7947164619213798E-2</v>
      </c>
      <c r="L1462">
        <v>2.8102624602641499E-2</v>
      </c>
      <c r="M1462">
        <v>9.3224455094384304E-2</v>
      </c>
      <c r="N1462">
        <v>0.11060963584370199</v>
      </c>
      <c r="O1462">
        <v>-7.5967975545967884E-3</v>
      </c>
      <c r="P1462">
        <v>7.4178837247773674E-2</v>
      </c>
      <c r="Q1462">
        <v>17.492242503878778</v>
      </c>
      <c r="R1462">
        <f>Table_nydc_frldevdb01_flc_fx_carry_view[[#This Row],[atmf]]/(Table_nydc_frldevdb01_flc_fx_carry_view[[#This Row],[atmf_cost_orig]]+1)</f>
        <v>17.045071222137828</v>
      </c>
      <c r="S1462">
        <f>Table_nydc_frldevdb01_flc_fx_carry_view[[#This Row],[num_rate]]-Table_nydc_frldevdb01_flc_fx_carry_view[[#This Row],[asset_rate]]</f>
        <v>8.1775634802370462E-2</v>
      </c>
      <c r="T14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1.2639466289190366</v>
      </c>
      <c r="U1462" s="95">
        <f>Table_nydc_frldevdb01_flc_fx_carry_view[[#This Row],[atmf_cost_final]]/Table_nydc_frldevdb01_flc_fx_carry_view[[#This Row],[atmf_cost_orig]]</f>
        <v>1.1864873410278045</v>
      </c>
    </row>
    <row r="1463" spans="1:21" x14ac:dyDescent="0.25">
      <c r="A1463" t="s">
        <v>109</v>
      </c>
      <c r="B1463" t="s">
        <v>100</v>
      </c>
      <c r="C1463" t="s">
        <v>8</v>
      </c>
      <c r="D1463" t="s">
        <v>8</v>
      </c>
      <c r="E1463">
        <v>15793.272000000001</v>
      </c>
      <c r="F1463">
        <v>16548.049809607401</v>
      </c>
      <c r="G1463">
        <v>7.7725513792115994E-2</v>
      </c>
      <c r="H1463">
        <v>8.4926335505487893E-2</v>
      </c>
      <c r="I1463">
        <v>0</v>
      </c>
      <c r="J1463">
        <v>0</v>
      </c>
      <c r="K1463">
        <v>9.5261364960045995E-3</v>
      </c>
      <c r="L1463">
        <v>0</v>
      </c>
      <c r="M1463">
        <v>2.94762956492216E-2</v>
      </c>
      <c r="N1463">
        <v>4.7795620012710198E-2</v>
      </c>
      <c r="O1463">
        <v>-8.1191120401579771E-3</v>
      </c>
      <c r="P1463">
        <v>5.4505120677259121E-2</v>
      </c>
      <c r="Q1463">
        <v>16224.371025488072</v>
      </c>
      <c r="R1463">
        <f>Table_nydc_frldevdb01_flc_fx_carry_view[[#This Row],[atmf]]/(Table_nydc_frldevdb01_flc_fx_carry_view[[#This Row],[atmf_cost_orig]]+1)</f>
        <v>16074.240737298041</v>
      </c>
      <c r="S1463">
        <f>Table_nydc_frldevdb01_flc_fx_carry_view[[#This Row],[num_rate]]-Table_nydc_frldevdb01_flc_fx_carry_view[[#This Row],[asset_rate]]</f>
        <v>6.26242327174171E-2</v>
      </c>
      <c r="T14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2.3957513143449316</v>
      </c>
      <c r="U1463" s="95">
        <f>Table_nydc_frldevdb01_flc_fx_carry_view[[#This Row],[atmf_cost_final]]/Table_nydc_frldevdb01_flc_fx_carry_view[[#This Row],[atmf_cost_orig]]</f>
        <v>1.6214934393892324</v>
      </c>
    </row>
    <row r="1464" spans="1:21" x14ac:dyDescent="0.25">
      <c r="A1464" t="s">
        <v>109</v>
      </c>
      <c r="B1464" t="s">
        <v>100</v>
      </c>
      <c r="C1464" t="s">
        <v>6</v>
      </c>
      <c r="D1464" t="s">
        <v>8</v>
      </c>
      <c r="E1464">
        <v>15793.272000000001</v>
      </c>
      <c r="F1464">
        <v>16843.1790360827</v>
      </c>
      <c r="G1464">
        <v>8.0965735788988802E-2</v>
      </c>
      <c r="H1464">
        <v>8.8612660690619599E-2</v>
      </c>
      <c r="I1464">
        <v>7.2551618657255998E-2</v>
      </c>
      <c r="J1464">
        <v>9.5783865513104693E-2</v>
      </c>
      <c r="K1464">
        <v>9.5511003149372897E-3</v>
      </c>
      <c r="L1464">
        <v>8.4800007925680196E-3</v>
      </c>
      <c r="M1464">
        <v>3.5581510704261299E-2</v>
      </c>
      <c r="N1464">
        <v>5.5347128618550206E-2</v>
      </c>
      <c r="O1464">
        <v>-8.0678067780504126E-3</v>
      </c>
      <c r="P1464">
        <v>5.7162847205012746E-2</v>
      </c>
      <c r="Q1464">
        <v>16415.867274042695</v>
      </c>
      <c r="R1464">
        <f>Table_nydc_frldevdb01_flc_fx_carry_view[[#This Row],[atmf]]/(Table_nydc_frldevdb01_flc_fx_carry_view[[#This Row],[atmf_cost_orig]]+1)</f>
        <v>16264.464807437773</v>
      </c>
      <c r="S1464">
        <f>Table_nydc_frldevdb01_flc_fx_carry_view[[#This Row],[num_rate]]-Table_nydc_frldevdb01_flc_fx_carry_view[[#This Row],[asset_rate]]</f>
        <v>6.5230653983063158E-2</v>
      </c>
      <c r="T14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1.8004759481319608</v>
      </c>
      <c r="U1464" s="95">
        <f>Table_nydc_frldevdb01_flc_fx_carry_view[[#This Row],[atmf_cost_final]]/Table_nydc_frldevdb01_flc_fx_carry_view[[#This Row],[atmf_cost_orig]]</f>
        <v>1.5555024933756325</v>
      </c>
    </row>
    <row r="1465" spans="1:21" x14ac:dyDescent="0.25">
      <c r="A1465" t="s">
        <v>109</v>
      </c>
      <c r="B1465" t="s">
        <v>100</v>
      </c>
      <c r="C1465" t="s">
        <v>67</v>
      </c>
      <c r="D1465" t="s">
        <v>8</v>
      </c>
      <c r="E1465">
        <v>15793.272000000001</v>
      </c>
      <c r="F1465">
        <v>18053.629969623598</v>
      </c>
      <c r="G1465">
        <v>9.3491695524594701E-2</v>
      </c>
      <c r="H1465">
        <v>9.8002044968378499E-2</v>
      </c>
      <c r="I1465">
        <v>8.4959250289099494E-2</v>
      </c>
      <c r="J1465">
        <v>0.101835109804519</v>
      </c>
      <c r="K1465">
        <v>1.02588843584432E-2</v>
      </c>
      <c r="L1465">
        <v>9.9850621739482788E-3</v>
      </c>
      <c r="M1465">
        <v>5.6181134912824705E-2</v>
      </c>
      <c r="N1465">
        <v>7.8911742561600898E-2</v>
      </c>
      <c r="O1465">
        <v>-7.5967975545967884E-3</v>
      </c>
      <c r="P1465">
        <v>6.2521963074359241E-2</v>
      </c>
      <c r="Q1465">
        <v>17260.967495484907</v>
      </c>
      <c r="R1465">
        <f>Table_nydc_frldevdb01_flc_fx_carry_view[[#This Row],[atmf]]/(Table_nydc_frldevdb01_flc_fx_carry_view[[#This Row],[atmf_cost_orig]]+1)</f>
        <v>17093.308498748855</v>
      </c>
      <c r="S1465">
        <f>Table_nydc_frldevdb01_flc_fx_carry_view[[#This Row],[num_rate]]-Table_nydc_frldevdb01_flc_fx_carry_view[[#This Row],[asset_rate]]</f>
        <v>7.0118760628956028E-2</v>
      </c>
      <c r="T14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1.5009429972520421</v>
      </c>
      <c r="U1465" s="95">
        <f>Table_nydc_frldevdb01_flc_fx_carry_view[[#This Row],[atmf_cost_final]]/Table_nydc_frldevdb01_flc_fx_carry_view[[#This Row],[atmf_cost_orig]]</f>
        <v>1.4045950243626599</v>
      </c>
    </row>
    <row r="1466" spans="1:21" x14ac:dyDescent="0.25">
      <c r="A1466" t="s">
        <v>109</v>
      </c>
      <c r="B1466" t="s">
        <v>101</v>
      </c>
      <c r="C1466" t="s">
        <v>8</v>
      </c>
      <c r="D1466" t="s">
        <v>8</v>
      </c>
      <c r="E1466">
        <v>22.001999999999999</v>
      </c>
      <c r="F1466">
        <v>21.967414243599901</v>
      </c>
      <c r="G1466">
        <v>8.4268569083705294E-2</v>
      </c>
      <c r="H1466">
        <v>8.4153118232388094E-2</v>
      </c>
      <c r="I1466">
        <v>0</v>
      </c>
      <c r="J1466">
        <v>0</v>
      </c>
      <c r="K1466">
        <v>2.9787131878090699E-2</v>
      </c>
      <c r="L1466">
        <v>0</v>
      </c>
      <c r="M1466">
        <v>2.8938879313422601E-2</v>
      </c>
      <c r="N1466">
        <v>0</v>
      </c>
      <c r="O1466">
        <v>1.3598377017226109E-2</v>
      </c>
      <c r="P1466">
        <v>1.1481813757948104E-2</v>
      </c>
      <c r="Q1466">
        <v>21.986063978756839</v>
      </c>
      <c r="R1466">
        <f>Table_nydc_frldevdb01_flc_fx_carry_view[[#This Row],[atmf]]/(Table_nydc_frldevdb01_flc_fx_carry_view[[#This Row],[atmf_cost_orig]]+1)</f>
        <v>21.349581287333645</v>
      </c>
      <c r="S1466">
        <f>Table_nydc_frldevdb01_flc_fx_carry_view[[#This Row],[num_rate]]-Table_nydc_frldevdb01_flc_fx_carry_view[[#This Row],[asset_rate]]</f>
        <v>-2.1165632592780054E-3</v>
      </c>
      <c r="T14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466" s="95">
        <f>Table_nydc_frldevdb01_flc_fx_carry_view[[#This Row],[atmf_cost_final]]/Table_nydc_frldevdb01_flc_fx_carry_view[[#This Row],[atmf_cost_orig]]</f>
        <v>0</v>
      </c>
    </row>
    <row r="1467" spans="1:21" x14ac:dyDescent="0.25">
      <c r="A1467" t="s">
        <v>109</v>
      </c>
      <c r="B1467" t="s">
        <v>101</v>
      </c>
      <c r="C1467" t="s">
        <v>6</v>
      </c>
      <c r="D1467" t="s">
        <v>8</v>
      </c>
      <c r="E1467">
        <v>22.001999999999999</v>
      </c>
      <c r="F1467">
        <v>21.9579259962102</v>
      </c>
      <c r="G1467">
        <v>8.77967668926143E-2</v>
      </c>
      <c r="H1467">
        <v>8.7653376238093897E-2</v>
      </c>
      <c r="I1467">
        <v>7.4622895714626006E-2</v>
      </c>
      <c r="J1467">
        <v>7.4381287904094803E-2</v>
      </c>
      <c r="K1467">
        <v>3.5508467429083194E-2</v>
      </c>
      <c r="L1467">
        <v>1.5227961477267099E-2</v>
      </c>
      <c r="M1467">
        <v>3.4419078621591701E-2</v>
      </c>
      <c r="N1467">
        <v>1.4173353516260701E-2</v>
      </c>
      <c r="O1467">
        <v>1.4075331769918042E-2</v>
      </c>
      <c r="P1467">
        <v>1.2039013513791552E-2</v>
      </c>
      <c r="Q1467">
        <v>21.981872802408848</v>
      </c>
      <c r="R1467">
        <f>Table_nydc_frldevdb01_flc_fx_carry_view[[#This Row],[atmf]]/(Table_nydc_frldevdb01_flc_fx_carry_view[[#This Row],[atmf_cost_orig]]+1)</f>
        <v>21.227301825745606</v>
      </c>
      <c r="S1467">
        <f>Table_nydc_frldevdb01_flc_fx_carry_view[[#This Row],[num_rate]]-Table_nydc_frldevdb01_flc_fx_carry_view[[#This Row],[asset_rate]]</f>
        <v>-2.0363182561264903E-3</v>
      </c>
      <c r="T14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0.96807306423022255</v>
      </c>
      <c r="U1467" s="95">
        <f>Table_nydc_frldevdb01_flc_fx_carry_view[[#This Row],[atmf_cost_final]]/Table_nydc_frldevdb01_flc_fx_carry_view[[#This Row],[atmf_cost_orig]]</f>
        <v>0.41178770855793634</v>
      </c>
    </row>
    <row r="1468" spans="1:21" x14ac:dyDescent="0.25">
      <c r="A1468" t="s">
        <v>109</v>
      </c>
      <c r="B1468" t="s">
        <v>101</v>
      </c>
      <c r="C1468" t="s">
        <v>67</v>
      </c>
      <c r="D1468" t="s">
        <v>8</v>
      </c>
      <c r="E1468">
        <v>22.001999999999999</v>
      </c>
      <c r="F1468">
        <v>21.918394443843201</v>
      </c>
      <c r="G1468">
        <v>8.9756436335411097E-2</v>
      </c>
      <c r="H1468">
        <v>8.9559296575727698E-2</v>
      </c>
      <c r="I1468">
        <v>8.8533742201824403E-2</v>
      </c>
      <c r="J1468">
        <v>8.8296022498714294E-2</v>
      </c>
      <c r="K1468">
        <v>5.1102817436881207E-2</v>
      </c>
      <c r="L1468">
        <v>4.0071434905966895E-2</v>
      </c>
      <c r="M1468">
        <v>4.9029921108365501E-2</v>
      </c>
      <c r="N1468">
        <v>3.8016968908292502E-2</v>
      </c>
      <c r="O1468">
        <v>1.5549898989541766E-2</v>
      </c>
      <c r="P1468">
        <v>1.3588638952163895E-2</v>
      </c>
      <c r="Q1468">
        <v>21.963923379977356</v>
      </c>
      <c r="R1468">
        <f>Table_nydc_frldevdb01_flc_fx_carry_view[[#This Row],[atmf]]/(Table_nydc_frldevdb01_flc_fx_carry_view[[#This Row],[atmf_cost_orig]]+1)</f>
        <v>20.893964988801322</v>
      </c>
      <c r="S1468">
        <f>Table_nydc_frldevdb01_flc_fx_carry_view[[#This Row],[num_rate]]-Table_nydc_frldevdb01_flc_fx_carry_view[[#This Row],[asset_rate]]</f>
        <v>-1.961260037377871E-3</v>
      </c>
      <c r="T14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0.99110889889292753</v>
      </c>
      <c r="U1468" s="95">
        <f>Table_nydc_frldevdb01_flc_fx_carry_view[[#This Row],[atmf_cost_final]]/Table_nydc_frldevdb01_flc_fx_carry_view[[#This Row],[atmf_cost_orig]]</f>
        <v>0.77538303241948381</v>
      </c>
    </row>
    <row r="1469" spans="1:21" x14ac:dyDescent="0.25">
      <c r="A1469" t="s">
        <v>109</v>
      </c>
      <c r="B1469" t="s">
        <v>102</v>
      </c>
      <c r="C1469" t="s">
        <v>8</v>
      </c>
      <c r="D1469" t="s">
        <v>8</v>
      </c>
      <c r="E1469">
        <v>76.414715981341899</v>
      </c>
      <c r="F1469">
        <v>79.938203078959006</v>
      </c>
      <c r="G1469">
        <v>7.8480057373332204E-2</v>
      </c>
      <c r="H1469">
        <v>8.4095540742486694E-2</v>
      </c>
      <c r="I1469">
        <v>0</v>
      </c>
      <c r="J1469">
        <v>0</v>
      </c>
      <c r="K1469">
        <v>1.0129428247564499E-2</v>
      </c>
      <c r="L1469">
        <v>0</v>
      </c>
      <c r="M1469">
        <v>2.91880704946221E-2</v>
      </c>
      <c r="N1469">
        <v>4.6114422430890901E-2</v>
      </c>
      <c r="O1469">
        <v>-8.1191120401579771E-3</v>
      </c>
      <c r="P1469">
        <v>5.2692578099510626E-2</v>
      </c>
      <c r="Q1469">
        <v>78.443182526466444</v>
      </c>
      <c r="R1469">
        <f>Table_nydc_frldevdb01_flc_fx_carry_view[[#This Row],[atmf]]/(Table_nydc_frldevdb01_flc_fx_carry_view[[#This Row],[atmf_cost_orig]]+1)</f>
        <v>77.671132585651861</v>
      </c>
      <c r="S1469">
        <f>Table_nydc_frldevdb01_flc_fx_carry_view[[#This Row],[num_rate]]-Table_nydc_frldevdb01_flc_fx_carry_view[[#This Row],[asset_rate]]</f>
        <v>6.0811690139668605E-2</v>
      </c>
      <c r="T14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2.4196069076227271</v>
      </c>
      <c r="U1469" s="95">
        <f>Table_nydc_frldevdb01_flc_fx_carry_view[[#This Row],[atmf_cost_final]]/Table_nydc_frldevdb01_flc_fx_carry_view[[#This Row],[atmf_cost_orig]]</f>
        <v>1.5799065045902052</v>
      </c>
    </row>
    <row r="1470" spans="1:21" x14ac:dyDescent="0.25">
      <c r="A1470" t="s">
        <v>109</v>
      </c>
      <c r="B1470" t="s">
        <v>102</v>
      </c>
      <c r="C1470" t="s">
        <v>6</v>
      </c>
      <c r="D1470" t="s">
        <v>8</v>
      </c>
      <c r="E1470">
        <v>76.414715981341899</v>
      </c>
      <c r="F1470">
        <v>81.130480867783007</v>
      </c>
      <c r="G1470">
        <v>8.1570567387253406E-2</v>
      </c>
      <c r="H1470">
        <v>8.7346529303842693E-2</v>
      </c>
      <c r="I1470">
        <v>7.1910891892593601E-2</v>
      </c>
      <c r="J1470">
        <v>9.15738194891349E-2</v>
      </c>
      <c r="K1470">
        <v>1.07207817933115E-2</v>
      </c>
      <c r="L1470">
        <v>8.1016321072426394E-3</v>
      </c>
      <c r="M1470">
        <v>3.5073433154100504E-2</v>
      </c>
      <c r="N1470">
        <v>5.0157675827502399E-2</v>
      </c>
      <c r="O1470">
        <v>-8.0678067780504126E-3</v>
      </c>
      <c r="P1470">
        <v>5.2810284862651935E-2</v>
      </c>
      <c r="Q1470">
        <v>79.201709255114622</v>
      </c>
      <c r="R1470">
        <f>Table_nydc_frldevdb01_flc_fx_carry_view[[#This Row],[atmf]]/(Table_nydc_frldevdb01_flc_fx_carry_view[[#This Row],[atmf_cost_orig]]+1)</f>
        <v>78.38137688507787</v>
      </c>
      <c r="S1470">
        <f>Table_nydc_frldevdb01_flc_fx_carry_view[[#This Row],[num_rate]]-Table_nydc_frldevdb01_flc_fx_carry_view[[#This Row],[asset_rate]]</f>
        <v>6.0878091640702348E-2</v>
      </c>
      <c r="T14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1.7269595452746289</v>
      </c>
      <c r="U1470" s="95">
        <f>Table_nydc_frldevdb01_flc_fx_carry_view[[#This Row],[atmf_cost_final]]/Table_nydc_frldevdb01_flc_fx_carry_view[[#This Row],[atmf_cost_orig]]</f>
        <v>1.4300760238419479</v>
      </c>
    </row>
    <row r="1471" spans="1:21" x14ac:dyDescent="0.25">
      <c r="A1471" t="s">
        <v>109</v>
      </c>
      <c r="B1471" t="s">
        <v>102</v>
      </c>
      <c r="C1471" t="s">
        <v>67</v>
      </c>
      <c r="D1471" t="s">
        <v>8</v>
      </c>
      <c r="E1471">
        <v>76.414715981341899</v>
      </c>
      <c r="F1471">
        <v>86.406401182127695</v>
      </c>
      <c r="G1471">
        <v>9.5134837841198805E-2</v>
      </c>
      <c r="H1471">
        <v>9.7017954027137698E-2</v>
      </c>
      <c r="I1471">
        <v>8.5986035957617293E-2</v>
      </c>
      <c r="J1471">
        <v>9.6984315861039103E-2</v>
      </c>
      <c r="K1471">
        <v>1.26426304542284E-2</v>
      </c>
      <c r="L1471">
        <v>1.15618732357521E-2</v>
      </c>
      <c r="M1471">
        <v>5.5656897256418598E-2</v>
      </c>
      <c r="N1471">
        <v>7.3406433667005694E-2</v>
      </c>
      <c r="O1471">
        <v>-7.5961090411415678E-3</v>
      </c>
      <c r="P1471">
        <v>5.6509641444610209E-2</v>
      </c>
      <c r="Q1471">
        <v>82.842971503202691</v>
      </c>
      <c r="R1471">
        <f>Table_nydc_frldevdb01_flc_fx_carry_view[[#This Row],[atmf]]/(Table_nydc_frldevdb01_flc_fx_carry_view[[#This Row],[atmf_cost_orig]]+1)</f>
        <v>81.850837527507394</v>
      </c>
      <c r="S1471">
        <f>Table_nydc_frldevdb01_flc_fx_carry_view[[#This Row],[num_rate]]-Table_nydc_frldevdb01_flc_fx_carry_view[[#This Row],[asset_rate]]</f>
        <v>6.4105750485751775E-2</v>
      </c>
      <c r="T14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1.4377685598050132</v>
      </c>
      <c r="U1471" s="95">
        <f>Table_nydc_frldevdb01_flc_fx_carry_view[[#This Row],[atmf_cost_final]]/Table_nydc_frldevdb01_flc_fx_carry_view[[#This Row],[atmf_cost_orig]]</f>
        <v>1.3189099156715953</v>
      </c>
    </row>
    <row r="1472" spans="1:21" x14ac:dyDescent="0.25">
      <c r="A1472" t="s">
        <v>109</v>
      </c>
      <c r="B1472" t="s">
        <v>103</v>
      </c>
      <c r="C1472" t="s">
        <v>8</v>
      </c>
      <c r="D1472" t="s">
        <v>8</v>
      </c>
      <c r="E1472">
        <v>6.1561133663958296</v>
      </c>
      <c r="F1472">
        <v>5.8191962002880402</v>
      </c>
      <c r="G1472">
        <v>0.12728109687052899</v>
      </c>
      <c r="H1472">
        <v>0.14008039879798501</v>
      </c>
      <c r="I1472">
        <v>0.139639071845125</v>
      </c>
      <c r="J1472">
        <v>0.182649999819395</v>
      </c>
      <c r="K1472">
        <v>7.5774432261366195E-2</v>
      </c>
      <c r="L1472">
        <v>2.9119344623717404E-3</v>
      </c>
      <c r="M1472">
        <v>4.5817193367678803E-2</v>
      </c>
      <c r="N1472">
        <v>2.9395329120313801E-12</v>
      </c>
      <c r="O1472">
        <v>7.1430444968468648E-2</v>
      </c>
      <c r="P1472">
        <v>-6.446919930864034E-3</v>
      </c>
      <c r="Q1472">
        <v>5.9989068870029749</v>
      </c>
      <c r="R1472">
        <f>Table_nydc_frldevdb01_flc_fx_carry_view[[#This Row],[atmf]]/(Table_nydc_frldevdb01_flc_fx_carry_view[[#This Row],[atmf_cost_orig]]+1)</f>
        <v>5.5642575367779221</v>
      </c>
      <c r="S1472">
        <f>Table_nydc_frldevdb01_flc_fx_carry_view[[#This Row],[num_rate]]-Table_nydc_frldevdb01_flc_fx_carry_view[[#This Row],[asset_rate]]</f>
        <v>-7.7877364899332682E-2</v>
      </c>
      <c r="T14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9.7203032287658933E-2</v>
      </c>
      <c r="U1472" s="95">
        <f>Table_nydc_frldevdb01_flc_fx_carry_view[[#This Row],[atmf_cost_final]]/Table_nydc_frldevdb01_flc_fx_carry_view[[#This Row],[atmf_cost_orig]]</f>
        <v>6.4157856384652289E-11</v>
      </c>
    </row>
    <row r="1473" spans="1:21" x14ac:dyDescent="0.25">
      <c r="A1473" t="s">
        <v>109</v>
      </c>
      <c r="B1473" t="s">
        <v>103</v>
      </c>
      <c r="C1473" t="s">
        <v>6</v>
      </c>
      <c r="D1473" t="s">
        <v>8</v>
      </c>
      <c r="E1473">
        <v>6.1561133663958296</v>
      </c>
      <c r="F1473">
        <v>5.7103220053565202</v>
      </c>
      <c r="G1473">
        <v>0.11851313659438099</v>
      </c>
      <c r="H1473">
        <v>0.13563546526461601</v>
      </c>
      <c r="I1473">
        <v>0.14482073291165901</v>
      </c>
      <c r="J1473">
        <v>0.168925755872153</v>
      </c>
      <c r="K1473">
        <v>9.1075343079382906E-2</v>
      </c>
      <c r="L1473">
        <v>3.9380385714648102E-2</v>
      </c>
      <c r="M1473">
        <v>5.0417764839170501E-2</v>
      </c>
      <c r="N1473">
        <v>1.2418287631768001E-2</v>
      </c>
      <c r="O1473">
        <v>7.1438062004311353E-2</v>
      </c>
      <c r="P1473">
        <v>-6.5476291425685673E-3</v>
      </c>
      <c r="Q1473">
        <v>5.9523292995650969</v>
      </c>
      <c r="R1473">
        <f>Table_nydc_frldevdb01_flc_fx_carry_view[[#This Row],[atmf]]/(Table_nydc_frldevdb01_flc_fx_carry_view[[#This Row],[atmf_cost_orig]]+1)</f>
        <v>5.4362389865244021</v>
      </c>
      <c r="S1473">
        <f>Table_nydc_frldevdb01_flc_fx_carry_view[[#This Row],[num_rate]]-Table_nydc_frldevdb01_flc_fx_carry_view[[#This Row],[asset_rate]]</f>
        <v>-7.7985691146879921E-2</v>
      </c>
      <c r="T14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0.66315061668412956</v>
      </c>
      <c r="U1473" s="95">
        <f>Table_nydc_frldevdb01_flc_fx_carry_view[[#This Row],[atmf_cost_final]]/Table_nydc_frldevdb01_flc_fx_carry_view[[#This Row],[atmf_cost_orig]]</f>
        <v>0.24630777804969256</v>
      </c>
    </row>
    <row r="1474" spans="1:21" x14ac:dyDescent="0.25">
      <c r="A1474" t="s">
        <v>109</v>
      </c>
      <c r="B1474" t="s">
        <v>103</v>
      </c>
      <c r="C1474" t="s">
        <v>67</v>
      </c>
      <c r="D1474" t="s">
        <v>8</v>
      </c>
      <c r="E1474">
        <v>6.1561133663958296</v>
      </c>
      <c r="F1474">
        <v>5.3115623631542999</v>
      </c>
      <c r="G1474">
        <v>0.15888155737704901</v>
      </c>
      <c r="H1474">
        <v>0.15888155737704901</v>
      </c>
      <c r="I1474">
        <v>0.13501464682578199</v>
      </c>
      <c r="J1474">
        <v>0.14859213453008199</v>
      </c>
      <c r="K1474">
        <v>0.17150623643343102</v>
      </c>
      <c r="L1474">
        <v>0.113581594717553</v>
      </c>
      <c r="M1474">
        <v>7.8321147736261101E-2</v>
      </c>
      <c r="N1474">
        <v>3.8185672593828802E-2</v>
      </c>
      <c r="O1474">
        <v>7.1434058268465259E-2</v>
      </c>
      <c r="P1474">
        <v>-7.2735787705864733E-3</v>
      </c>
      <c r="Q1474">
        <v>5.8573831296213745</v>
      </c>
      <c r="R1474">
        <f>Table_nydc_frldevdb01_flc_fx_carry_view[[#This Row],[atmf]]/(Table_nydc_frldevdb01_flc_fx_carry_view[[#This Row],[atmf_cost_orig]]+1)</f>
        <v>4.9257703739789935</v>
      </c>
      <c r="S1474">
        <f>Table_nydc_frldevdb01_flc_fx_carry_view[[#This Row],[num_rate]]-Table_nydc_frldevdb01_flc_fx_carry_view[[#This Row],[asset_rate]]</f>
        <v>-7.8707637039051731E-2</v>
      </c>
      <c r="T14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0.80909857121822981</v>
      </c>
      <c r="U1474" s="95">
        <f>Table_nydc_frldevdb01_flc_fx_carry_view[[#This Row],[atmf_cost_final]]/Table_nydc_frldevdb01_flc_fx_carry_view[[#This Row],[atmf_cost_orig]]</f>
        <v>0.48755251547660367</v>
      </c>
    </row>
    <row r="1475" spans="1:21" x14ac:dyDescent="0.25">
      <c r="A1475" t="s">
        <v>109</v>
      </c>
      <c r="B1475" t="s">
        <v>104</v>
      </c>
      <c r="C1475" t="s">
        <v>8</v>
      </c>
      <c r="D1475" t="s">
        <v>8</v>
      </c>
      <c r="E1475">
        <v>3.5104000000000002</v>
      </c>
      <c r="F1475">
        <v>3.4691678057964999</v>
      </c>
      <c r="G1475">
        <v>6.6117855786788304E-2</v>
      </c>
      <c r="H1475">
        <v>6.5476861214617002E-2</v>
      </c>
      <c r="I1475">
        <v>0</v>
      </c>
      <c r="J1475">
        <v>0</v>
      </c>
      <c r="K1475">
        <v>2.9075003586608E-2</v>
      </c>
      <c r="L1475">
        <v>0</v>
      </c>
      <c r="M1475">
        <v>2.2357121923006699E-2</v>
      </c>
      <c r="N1475">
        <v>0</v>
      </c>
      <c r="O1475">
        <v>1.3574708938113635E-2</v>
      </c>
      <c r="P1475">
        <v>-2.249415361446125E-3</v>
      </c>
      <c r="Q1475">
        <v>3.4926308867885845</v>
      </c>
      <c r="R1475">
        <f>Table_nydc_frldevdb01_flc_fx_carry_view[[#This Row],[atmf]]/(Table_nydc_frldevdb01_flc_fx_carry_view[[#This Row],[atmf_cost_orig]]+1)</f>
        <v>3.393303309973676</v>
      </c>
      <c r="S1475">
        <f>Table_nydc_frldevdb01_flc_fx_carry_view[[#This Row],[num_rate]]-Table_nydc_frldevdb01_flc_fx_carry_view[[#This Row],[asset_rate]]</f>
        <v>-1.5824124299559761E-2</v>
      </c>
      <c r="T14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475" s="95">
        <f>Table_nydc_frldevdb01_flc_fx_carry_view[[#This Row],[atmf_cost_final]]/Table_nydc_frldevdb01_flc_fx_carry_view[[#This Row],[atmf_cost_orig]]</f>
        <v>0</v>
      </c>
    </row>
    <row r="1476" spans="1:21" x14ac:dyDescent="0.25">
      <c r="A1476" t="s">
        <v>109</v>
      </c>
      <c r="B1476" t="s">
        <v>104</v>
      </c>
      <c r="C1476" t="s">
        <v>6</v>
      </c>
      <c r="D1476" t="s">
        <v>8</v>
      </c>
      <c r="E1476">
        <v>3.5104000000000002</v>
      </c>
      <c r="F1476">
        <v>3.4519244471713999</v>
      </c>
      <c r="G1476">
        <v>6.6894717012937893E-2</v>
      </c>
      <c r="H1476">
        <v>6.5948113861321198E-2</v>
      </c>
      <c r="I1476">
        <v>6.4405790893519999E-2</v>
      </c>
      <c r="J1476">
        <v>6.44629185280408E-2</v>
      </c>
      <c r="K1476">
        <v>3.5677619860859204E-2</v>
      </c>
      <c r="L1476">
        <v>1.4607089004752301E-2</v>
      </c>
      <c r="M1476">
        <v>2.58996039614755E-2</v>
      </c>
      <c r="N1476">
        <v>7.2050034090691897E-3</v>
      </c>
      <c r="O1476">
        <v>1.4075331769918042E-2</v>
      </c>
      <c r="P1476">
        <v>-2.7604593424565005E-3</v>
      </c>
      <c r="Q1476">
        <v>3.4860107153717266</v>
      </c>
      <c r="R1476">
        <f>Table_nydc_frldevdb01_flc_fx_carry_view[[#This Row],[atmf]]/(Table_nydc_frldevdb01_flc_fx_carry_view[[#This Row],[atmf_cost_orig]]+1)</f>
        <v>3.3647780288070241</v>
      </c>
      <c r="S1476">
        <f>Table_nydc_frldevdb01_flc_fx_carry_view[[#This Row],[num_rate]]-Table_nydc_frldevdb01_flc_fx_carry_view[[#This Row],[asset_rate]]</f>
        <v>-1.6835791112374543E-2</v>
      </c>
      <c r="T14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0.75701304557601057</v>
      </c>
      <c r="U1476" s="95">
        <f>Table_nydc_frldevdb01_flc_fx_carry_view[[#This Row],[atmf_cost_final]]/Table_nydc_frldevdb01_flc_fx_carry_view[[#This Row],[atmf_cost_orig]]</f>
        <v>0.27818971362598088</v>
      </c>
    </row>
    <row r="1477" spans="1:21" x14ac:dyDescent="0.25">
      <c r="A1477" t="s">
        <v>109</v>
      </c>
      <c r="B1477" t="s">
        <v>104</v>
      </c>
      <c r="C1477" t="s">
        <v>67</v>
      </c>
      <c r="D1477" t="s">
        <v>8</v>
      </c>
      <c r="E1477">
        <v>3.5104000000000002</v>
      </c>
      <c r="F1477">
        <v>3.38389186756977</v>
      </c>
      <c r="G1477">
        <v>7.2241645155518203E-2</v>
      </c>
      <c r="H1477">
        <v>7.0146101552602605E-2</v>
      </c>
      <c r="I1477">
        <v>6.8571255500890396E-2</v>
      </c>
      <c r="J1477">
        <v>6.7225202993386399E-2</v>
      </c>
      <c r="K1477">
        <v>6.0981235352008299E-2</v>
      </c>
      <c r="L1477">
        <v>4.2385877296560598E-2</v>
      </c>
      <c r="M1477">
        <v>3.84083320935171E-2</v>
      </c>
      <c r="N1477">
        <v>2.25486374346806E-2</v>
      </c>
      <c r="O1477">
        <v>1.5549898989541766E-2</v>
      </c>
      <c r="P1477">
        <v>-2.9507296016419485E-3</v>
      </c>
      <c r="Q1477">
        <v>3.4620401652980535</v>
      </c>
      <c r="R1477">
        <f>Table_nydc_frldevdb01_flc_fx_carry_view[[#This Row],[atmf]]/(Table_nydc_frldevdb01_flc_fx_carry_view[[#This Row],[atmf_cost_orig]]+1)</f>
        <v>3.258729502629822</v>
      </c>
      <c r="S1477">
        <f>Table_nydc_frldevdb01_flc_fx_carry_view[[#This Row],[num_rate]]-Table_nydc_frldevdb01_flc_fx_carry_view[[#This Row],[asset_rate]]</f>
        <v>-1.8500628591183715E-2</v>
      </c>
      <c r="T14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0.87880764094524999</v>
      </c>
      <c r="U1477" s="95">
        <f>Table_nydc_frldevdb01_flc_fx_carry_view[[#This Row],[atmf_cost_final]]/Table_nydc_frldevdb01_flc_fx_carry_view[[#This Row],[atmf_cost_orig]]</f>
        <v>0.58707671501534842</v>
      </c>
    </row>
    <row r="1478" spans="1:21" x14ac:dyDescent="0.25">
      <c r="A1478" t="s">
        <v>109</v>
      </c>
      <c r="B1478" t="s">
        <v>105</v>
      </c>
      <c r="C1478" t="s">
        <v>8</v>
      </c>
      <c r="D1478" t="s">
        <v>8</v>
      </c>
      <c r="E1478">
        <v>35.856671897254998</v>
      </c>
      <c r="F1478">
        <v>34.149987291411001</v>
      </c>
      <c r="G1478">
        <v>0.18369214279418</v>
      </c>
      <c r="H1478">
        <v>0.19303535544440301</v>
      </c>
      <c r="I1478">
        <v>0.21597621834789499</v>
      </c>
      <c r="J1478">
        <v>0.25375331215965902</v>
      </c>
      <c r="K1478">
        <v>8.8826343406314304E-2</v>
      </c>
      <c r="L1478">
        <v>4.5053994518528496E-3</v>
      </c>
      <c r="M1478">
        <v>6.3601541387135002E-2</v>
      </c>
      <c r="N1478">
        <v>3.7746992503341995E-7</v>
      </c>
      <c r="O1478">
        <v>6.0502222796128442E-2</v>
      </c>
      <c r="P1478">
        <v>-6.446919930864034E-3</v>
      </c>
      <c r="Q1478">
        <v>35.033705578630162</v>
      </c>
      <c r="R1478">
        <f>Table_nydc_frldevdb01_flc_fx_carry_view[[#This Row],[atmf]]/(Table_nydc_frldevdb01_flc_fx_carry_view[[#This Row],[atmf_cost_orig]]+1)</f>
        <v>32.10787683409432</v>
      </c>
      <c r="S1478">
        <f>Table_nydc_frldevdb01_flc_fx_carry_view[[#This Row],[num_rate]]-Table_nydc_frldevdb01_flc_fx_carry_view[[#This Row],[asset_rate]]</f>
        <v>-6.6949142726992483E-2</v>
      </c>
      <c r="T14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0.17859493915958152</v>
      </c>
      <c r="U1478" s="95">
        <f>Table_nydc_frldevdb01_flc_fx_carry_view[[#This Row],[atmf_cost_final]]/Table_nydc_frldevdb01_flc_fx_carry_view[[#This Row],[atmf_cost_orig]]</f>
        <v>5.934917877788614E-6</v>
      </c>
    </row>
    <row r="1479" spans="1:21" x14ac:dyDescent="0.25">
      <c r="A1479" t="s">
        <v>109</v>
      </c>
      <c r="B1479" t="s">
        <v>105</v>
      </c>
      <c r="C1479" t="s">
        <v>6</v>
      </c>
      <c r="D1479" t="s">
        <v>8</v>
      </c>
      <c r="E1479">
        <v>35.856671897254998</v>
      </c>
      <c r="F1479">
        <v>33.547090527084997</v>
      </c>
      <c r="G1479">
        <v>0.17758219550176199</v>
      </c>
      <c r="H1479">
        <v>0.191186621318334</v>
      </c>
      <c r="I1479">
        <v>0.20008756242815201</v>
      </c>
      <c r="J1479">
        <v>0.21394331876525899</v>
      </c>
      <c r="K1479">
        <v>0.10601374666154001</v>
      </c>
      <c r="L1479">
        <v>4.84979161150393E-2</v>
      </c>
      <c r="M1479">
        <v>7.1651380077809787E-2</v>
      </c>
      <c r="N1479">
        <v>2.14834166385852E-2</v>
      </c>
      <c r="O1479">
        <v>6.1957140157079538E-2</v>
      </c>
      <c r="P1479">
        <v>-6.5476291425685673E-3</v>
      </c>
      <c r="Q1479">
        <v>34.740869003210676</v>
      </c>
      <c r="R1479">
        <f>Table_nydc_frldevdb01_flc_fx_carry_view[[#This Row],[atmf]]/(Table_nydc_frldevdb01_flc_fx_carry_view[[#This Row],[atmf_cost_orig]]+1)</f>
        <v>31.304107987664075</v>
      </c>
      <c r="S1479">
        <f>Table_nydc_frldevdb01_flc_fx_carry_view[[#This Row],[num_rate]]-Table_nydc_frldevdb01_flc_fx_carry_view[[#This Row],[asset_rate]]</f>
        <v>-6.8504769299648105E-2</v>
      </c>
      <c r="T14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0.78616527795395885</v>
      </c>
      <c r="U1479" s="95">
        <f>Table_nydc_frldevdb01_flc_fx_carry_view[[#This Row],[atmf_cost_final]]/Table_nydc_frldevdb01_flc_fx_carry_view[[#This Row],[atmf_cost_orig]]</f>
        <v>0.29983255891589655</v>
      </c>
    </row>
    <row r="1480" spans="1:21" x14ac:dyDescent="0.25">
      <c r="A1480" t="s">
        <v>109</v>
      </c>
      <c r="B1480" t="s">
        <v>105</v>
      </c>
      <c r="C1480" t="s">
        <v>67</v>
      </c>
      <c r="D1480" t="s">
        <v>8</v>
      </c>
      <c r="E1480">
        <v>35.856671897254998</v>
      </c>
      <c r="F1480">
        <v>30.958443587432502</v>
      </c>
      <c r="G1480">
        <v>0.18281718222038401</v>
      </c>
      <c r="H1480">
        <v>0.20311557391270499</v>
      </c>
      <c r="I1480">
        <v>0.17936174103580399</v>
      </c>
      <c r="J1480">
        <v>0.20859476796881701</v>
      </c>
      <c r="K1480">
        <v>0.181658255575921</v>
      </c>
      <c r="L1480">
        <v>0.126232500375105</v>
      </c>
      <c r="M1480">
        <v>0.100095949815697</v>
      </c>
      <c r="N1480">
        <v>5.9252955496669396E-2</v>
      </c>
      <c r="O1480">
        <v>7.0822143842545954E-2</v>
      </c>
      <c r="P1480">
        <v>-7.2735787705864733E-3</v>
      </c>
      <c r="Q1480">
        <v>33.707723214755376</v>
      </c>
      <c r="R1480">
        <f>Table_nydc_frldevdb01_flc_fx_carry_view[[#This Row],[atmf]]/(Table_nydc_frldevdb01_flc_fx_carry_view[[#This Row],[atmf_cost_orig]]+1)</f>
        <v>28.141584915951267</v>
      </c>
      <c r="S1480">
        <f>Table_nydc_frldevdb01_flc_fx_carry_view[[#This Row],[num_rate]]-Table_nydc_frldevdb01_flc_fx_carry_view[[#This Row],[asset_rate]]</f>
        <v>-7.8095722613132426E-2</v>
      </c>
      <c r="T14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0.82120710362629235</v>
      </c>
      <c r="U1480" s="95">
        <f>Table_nydc_frldevdb01_flc_fx_carry_view[[#This Row],[atmf_cost_final]]/Table_nydc_frldevdb01_flc_fx_carry_view[[#This Row],[atmf_cost_orig]]</f>
        <v>0.59196156893230634</v>
      </c>
    </row>
    <row r="1481" spans="1:21" x14ac:dyDescent="0.25">
      <c r="A1481" t="s">
        <v>109</v>
      </c>
      <c r="B1481" t="s">
        <v>106</v>
      </c>
      <c r="C1481" t="s">
        <v>8</v>
      </c>
      <c r="D1481" t="s">
        <v>8</v>
      </c>
      <c r="E1481">
        <v>7.7954828246255197</v>
      </c>
      <c r="F1481">
        <v>8.0493586091215104</v>
      </c>
      <c r="G1481">
        <v>7.3825928603080404E-2</v>
      </c>
      <c r="H1481">
        <v>7.5456936305339201E-2</v>
      </c>
      <c r="I1481">
        <v>7.5180230324598196E-2</v>
      </c>
      <c r="J1481">
        <v>7.8647291241398604E-2</v>
      </c>
      <c r="K1481">
        <v>1.2463928806523999E-2</v>
      </c>
      <c r="L1481">
        <v>3.5108187934207598E-3</v>
      </c>
      <c r="M1481">
        <v>2.6190888932746702E-2</v>
      </c>
      <c r="N1481">
        <v>3.2571940638687E-2</v>
      </c>
      <c r="O1481">
        <v>-8.1191120401579771E-3</v>
      </c>
      <c r="P1481">
        <v>3.5390217469513513E-2</v>
      </c>
      <c r="Q1481">
        <v>7.9403615822935762</v>
      </c>
      <c r="R1481">
        <f>Table_nydc_frldevdb01_flc_fx_carry_view[[#This Row],[atmf]]/(Table_nydc_frldevdb01_flc_fx_carry_view[[#This Row],[atmf_cost_orig]]+1)</f>
        <v>7.8439193876423507</v>
      </c>
      <c r="S1481">
        <f>Table_nydc_frldevdb01_flc_fx_carry_view[[#This Row],[num_rate]]-Table_nydc_frldevdb01_flc_fx_carry_view[[#This Row],[asset_rate]]</f>
        <v>4.3509329509671492E-2</v>
      </c>
      <c r="T14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2.1170835769931746</v>
      </c>
      <c r="U1481" s="95">
        <f>Table_nydc_frldevdb01_flc_fx_carry_view[[#This Row],[atmf_cost_final]]/Table_nydc_frldevdb01_flc_fx_carry_view[[#This Row],[atmf_cost_orig]]</f>
        <v>1.2436363165192921</v>
      </c>
    </row>
    <row r="1482" spans="1:21" x14ac:dyDescent="0.25">
      <c r="A1482" t="s">
        <v>109</v>
      </c>
      <c r="B1482" t="s">
        <v>106</v>
      </c>
      <c r="C1482" t="s">
        <v>6</v>
      </c>
      <c r="D1482" t="s">
        <v>8</v>
      </c>
      <c r="E1482">
        <v>7.7954828246255197</v>
      </c>
      <c r="F1482">
        <v>8.1433021699954704</v>
      </c>
      <c r="G1482">
        <v>7.5623769320128098E-2</v>
      </c>
      <c r="H1482">
        <v>7.7626952245376593E-2</v>
      </c>
      <c r="I1482">
        <v>7.0166798493047203E-2</v>
      </c>
      <c r="J1482">
        <v>7.7665257652872299E-2</v>
      </c>
      <c r="K1482">
        <v>1.31887712380057E-2</v>
      </c>
      <c r="L1482">
        <v>9.5163428534062611E-3</v>
      </c>
      <c r="M1482">
        <v>3.1387241222244899E-2</v>
      </c>
      <c r="N1482">
        <v>3.8413434137074001E-2</v>
      </c>
      <c r="O1482">
        <v>-8.066083437607589E-3</v>
      </c>
      <c r="P1482">
        <v>3.6132883407902799E-2</v>
      </c>
      <c r="Q1482">
        <v>7.9977552609379989</v>
      </c>
      <c r="R1482">
        <f>Table_nydc_frldevdb01_flc_fx_carry_view[[#This Row],[atmf]]/(Table_nydc_frldevdb01_flc_fx_carry_view[[#This Row],[atmf_cost_orig]]+1)</f>
        <v>7.895484687541078</v>
      </c>
      <c r="S1482">
        <f>Table_nydc_frldevdb01_flc_fx_carry_view[[#This Row],[num_rate]]-Table_nydc_frldevdb01_flc_fx_carry_view[[#This Row],[asset_rate]]</f>
        <v>4.419896684551039E-2</v>
      </c>
      <c r="T14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1.5878857568078026</v>
      </c>
      <c r="U1482" s="95">
        <f>Table_nydc_frldevdb01_flc_fx_carry_view[[#This Row],[atmf_cost_final]]/Table_nydc_frldevdb01_flc_fx_carry_view[[#This Row],[atmf_cost_orig]]</f>
        <v>1.2238550647085691</v>
      </c>
    </row>
    <row r="1483" spans="1:21" x14ac:dyDescent="0.25">
      <c r="A1483" t="s">
        <v>109</v>
      </c>
      <c r="B1483" t="s">
        <v>106</v>
      </c>
      <c r="C1483" t="s">
        <v>67</v>
      </c>
      <c r="D1483" t="s">
        <v>8</v>
      </c>
      <c r="E1483">
        <v>7.7954828246255197</v>
      </c>
      <c r="F1483">
        <v>8.5116992900908599</v>
      </c>
      <c r="G1483">
        <v>8.5193453342417805E-2</v>
      </c>
      <c r="H1483">
        <v>8.6726433063676306E-2</v>
      </c>
      <c r="I1483">
        <v>7.8703688107458397E-2</v>
      </c>
      <c r="J1483">
        <v>8.3863255422540403E-2</v>
      </c>
      <c r="K1483">
        <v>1.59408590221462E-2</v>
      </c>
      <c r="L1483">
        <v>1.4179778999997599E-2</v>
      </c>
      <c r="M1483">
        <v>4.9725871325413604E-2</v>
      </c>
      <c r="N1483">
        <v>5.7994838711253896E-2</v>
      </c>
      <c r="O1483">
        <v>-7.5967975545967884E-3</v>
      </c>
      <c r="P1483">
        <v>3.7740270957270422E-2</v>
      </c>
      <c r="Q1483">
        <v>8.2335293980774971</v>
      </c>
      <c r="R1483">
        <f>Table_nydc_frldevdb01_flc_fx_carry_view[[#This Row],[atmf]]/(Table_nydc_frldevdb01_flc_fx_carry_view[[#This Row],[atmf_cost_orig]]+1)</f>
        <v>8.1084972016015442</v>
      </c>
      <c r="S1483">
        <f>Table_nydc_frldevdb01_flc_fx_carry_view[[#This Row],[num_rate]]-Table_nydc_frldevdb01_flc_fx_carry_view[[#This Row],[asset_rate]]</f>
        <v>4.533706851186721E-2</v>
      </c>
      <c r="T14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1.296878607530324</v>
      </c>
      <c r="U1483" s="95">
        <f>Table_nydc_frldevdb01_flc_fx_carry_view[[#This Row],[atmf_cost_final]]/Table_nydc_frldevdb01_flc_fx_carry_view[[#This Row],[atmf_cost_orig]]</f>
        <v>1.1662910506228623</v>
      </c>
    </row>
    <row r="1484" spans="1:21" x14ac:dyDescent="0.25">
      <c r="A1484" t="s">
        <v>109</v>
      </c>
      <c r="B1484" t="s">
        <v>5</v>
      </c>
      <c r="C1484" t="s">
        <v>6</v>
      </c>
      <c r="D1484" t="s">
        <v>6</v>
      </c>
      <c r="E1484">
        <v>3.5757294606385499</v>
      </c>
      <c r="F1484">
        <v>3.94660648971881</v>
      </c>
      <c r="G1484">
        <v>0.116861213186673</v>
      </c>
      <c r="H1484">
        <v>0.128978600571728</v>
      </c>
      <c r="I1484">
        <v>0.102608446749942</v>
      </c>
      <c r="J1484">
        <v>0.132976539351852</v>
      </c>
      <c r="K1484">
        <v>1.21690034326567E-2</v>
      </c>
      <c r="L1484">
        <v>2.1423491272064797E-3</v>
      </c>
      <c r="M1484">
        <v>5.0699119112360996E-2</v>
      </c>
      <c r="N1484">
        <v>0.10370729447928601</v>
      </c>
      <c r="O1484">
        <v>1.4075331769918042E-2</v>
      </c>
      <c r="P1484">
        <v>0.11968647841465208</v>
      </c>
      <c r="Q1484">
        <v>3.8001849249559876</v>
      </c>
      <c r="R1484">
        <f>Table_nydc_frldevdb01_flc_fx_carry_view[[#This Row],[atmf]]/(Table_nydc_frldevdb01_flc_fx_carry_view[[#This Row],[atmf_cost_orig]]+1)</f>
        <v>3.7561718839670628</v>
      </c>
      <c r="S1484">
        <f>Table_nydc_frldevdb01_flc_fx_carry_view[[#This Row],[num_rate]]-Table_nydc_frldevdb01_flc_fx_carry_view[[#This Row],[asset_rate]]</f>
        <v>0.10561114664473403</v>
      </c>
      <c r="T14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2.6359885912717038</v>
      </c>
      <c r="U1484" s="95">
        <f>Table_nydc_frldevdb01_flc_fx_carry_view[[#This Row],[atmf_cost_final]]/Table_nydc_frldevdb01_flc_fx_carry_view[[#This Row],[atmf_cost_orig]]</f>
        <v>2.0455443071791168</v>
      </c>
    </row>
    <row r="1485" spans="1:21" x14ac:dyDescent="0.25">
      <c r="A1485" t="s">
        <v>109</v>
      </c>
      <c r="B1485" t="s">
        <v>5</v>
      </c>
      <c r="C1485" t="s">
        <v>67</v>
      </c>
      <c r="D1485" t="s">
        <v>6</v>
      </c>
      <c r="E1485">
        <v>3.5757294606385499</v>
      </c>
      <c r="F1485">
        <v>4.33698015480382</v>
      </c>
      <c r="G1485">
        <v>0.128107943298753</v>
      </c>
      <c r="H1485">
        <v>0.14262801822023999</v>
      </c>
      <c r="I1485">
        <v>0.116861213186673</v>
      </c>
      <c r="J1485">
        <v>0.15244537226121199</v>
      </c>
      <c r="K1485">
        <v>1.17358186043191E-2</v>
      </c>
      <c r="L1485">
        <v>1.21690034326567E-2</v>
      </c>
      <c r="M1485">
        <v>7.8006206799730901E-2</v>
      </c>
      <c r="N1485">
        <v>0.123264955188542</v>
      </c>
      <c r="O1485">
        <v>1.5543771166543929E-2</v>
      </c>
      <c r="P1485">
        <v>0.1255482276930654</v>
      </c>
      <c r="Q1485">
        <v>4.0674299903834488</v>
      </c>
      <c r="R1485">
        <f>Table_nydc_frldevdb01_flc_fx_carry_view[[#This Row],[atmf]]/(Table_nydc_frldevdb01_flc_fx_carry_view[[#This Row],[atmf_cost_orig]]+1)</f>
        <v>4.0231495212620167</v>
      </c>
      <c r="S1485">
        <f>Table_nydc_frldevdb01_flc_fx_carry_view[[#This Row],[num_rate]]-Table_nydc_frldevdb01_flc_fx_carry_view[[#This Row],[asset_rate]]</f>
        <v>0.11000445652652147</v>
      </c>
      <c r="T14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1.6764041192620776</v>
      </c>
      <c r="U1485" s="95">
        <f>Table_nydc_frldevdb01_flc_fx_carry_view[[#This Row],[atmf_cost_final]]/Table_nydc_frldevdb01_flc_fx_carry_view[[#This Row],[atmf_cost_orig]]</f>
        <v>1.5801941953799403</v>
      </c>
    </row>
    <row r="1486" spans="1:21" x14ac:dyDescent="0.25">
      <c r="A1486" t="s">
        <v>109</v>
      </c>
      <c r="B1486" t="s">
        <v>4</v>
      </c>
      <c r="C1486" t="s">
        <v>6</v>
      </c>
      <c r="D1486" t="s">
        <v>6</v>
      </c>
      <c r="E1486">
        <v>4.1955549951609896</v>
      </c>
      <c r="F1486">
        <v>4.7339661063787304</v>
      </c>
      <c r="G1486">
        <v>0.12172802566579199</v>
      </c>
      <c r="H1486">
        <v>0.129062448035176</v>
      </c>
      <c r="I1486">
        <v>0</v>
      </c>
      <c r="J1486">
        <v>0</v>
      </c>
      <c r="K1486">
        <v>9.7262506840318994E-3</v>
      </c>
      <c r="L1486">
        <v>0</v>
      </c>
      <c r="M1486">
        <v>5.1804761166727303E-2</v>
      </c>
      <c r="N1486">
        <v>0.12834107924121599</v>
      </c>
      <c r="O1486">
        <v>-8.0678067780504126E-3</v>
      </c>
      <c r="P1486">
        <v>0.11968647841465208</v>
      </c>
      <c r="Q1486">
        <v>4.5428113705040669</v>
      </c>
      <c r="R1486">
        <f>Table_nydc_frldevdb01_flc_fx_carry_view[[#This Row],[atmf]]/(Table_nydc_frldevdb01_flc_fx_carry_view[[#This Row],[atmf_cost_orig]]+1)</f>
        <v>4.5008030778711445</v>
      </c>
      <c r="S1486">
        <f>Table_nydc_frldevdb01_flc_fx_carry_view[[#This Row],[num_rate]]-Table_nydc_frldevdb01_flc_fx_carry_view[[#This Row],[asset_rate]]</f>
        <v>0.12775428519270249</v>
      </c>
      <c r="T14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3.0500385533845282</v>
      </c>
      <c r="U1486" s="95">
        <f>Table_nydc_frldevdb01_flc_fx_carry_view[[#This Row],[atmf_cost_final]]/Table_nydc_frldevdb01_flc_fx_carry_view[[#This Row],[atmf_cost_orig]]</f>
        <v>2.4773993036695194</v>
      </c>
    </row>
    <row r="1487" spans="1:21" x14ac:dyDescent="0.25">
      <c r="A1487" t="s">
        <v>109</v>
      </c>
      <c r="B1487" t="s">
        <v>4</v>
      </c>
      <c r="C1487" t="s">
        <v>67</v>
      </c>
      <c r="D1487" t="s">
        <v>6</v>
      </c>
      <c r="E1487">
        <v>4.1955549951609896</v>
      </c>
      <c r="F1487">
        <v>5.3278031714513796</v>
      </c>
      <c r="G1487">
        <v>0.13291809121564399</v>
      </c>
      <c r="H1487">
        <v>0.14213192618850101</v>
      </c>
      <c r="I1487">
        <v>0.12172802566579199</v>
      </c>
      <c r="J1487">
        <v>0.155452446592517</v>
      </c>
      <c r="K1487">
        <v>8.2166748641970093E-3</v>
      </c>
      <c r="L1487">
        <v>9.7262506840318994E-3</v>
      </c>
      <c r="M1487">
        <v>8.1407200999074003E-2</v>
      </c>
      <c r="N1487">
        <v>0.147794952040077</v>
      </c>
      <c r="O1487">
        <v>-7.5967975545967884E-3</v>
      </c>
      <c r="P1487">
        <v>0.12558464896538354</v>
      </c>
      <c r="Q1487">
        <v>4.9644522959400303</v>
      </c>
      <c r="R1487">
        <f>Table_nydc_frldevdb01_flc_fx_carry_view[[#This Row],[atmf]]/(Table_nydc_frldevdb01_flc_fx_carry_view[[#This Row],[atmf_cost_orig]]+1)</f>
        <v>4.9267317311455017</v>
      </c>
      <c r="S1487">
        <f>Table_nydc_frldevdb01_flc_fx_carry_view[[#This Row],[num_rate]]-Table_nydc_frldevdb01_flc_fx_carry_view[[#This Row],[asset_rate]]</f>
        <v>0.13318144651998035</v>
      </c>
      <c r="T14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1.8864285946190533</v>
      </c>
      <c r="U1487" s="95">
        <f>Table_nydc_frldevdb01_flc_fx_carry_view[[#This Row],[atmf_cost_final]]/Table_nydc_frldevdb01_flc_fx_carry_view[[#This Row],[atmf_cost_orig]]</f>
        <v>1.8155021942316645</v>
      </c>
    </row>
    <row r="1488" spans="1:21" x14ac:dyDescent="0.25">
      <c r="A1488" t="s">
        <v>109</v>
      </c>
      <c r="B1488" t="s">
        <v>17</v>
      </c>
      <c r="C1488" t="s">
        <v>6</v>
      </c>
      <c r="D1488" t="s">
        <v>6</v>
      </c>
      <c r="E1488">
        <v>1.173</v>
      </c>
      <c r="F1488">
        <v>1.1991900435865499</v>
      </c>
      <c r="G1488">
        <v>7.6896158268723896E-2</v>
      </c>
      <c r="H1488">
        <v>7.6721110092473094E-2</v>
      </c>
      <c r="I1488">
        <v>0</v>
      </c>
      <c r="J1488">
        <v>0</v>
      </c>
      <c r="K1488">
        <v>2.07859399988298E-2</v>
      </c>
      <c r="L1488">
        <v>0</v>
      </c>
      <c r="M1488">
        <v>3.0809096050175202E-2</v>
      </c>
      <c r="N1488">
        <v>2.2329515523269301E-2</v>
      </c>
      <c r="O1488">
        <v>-8.0678067780504126E-3</v>
      </c>
      <c r="P1488">
        <v>1.4075331769918042E-2</v>
      </c>
      <c r="Q1488">
        <v>1.1872896541053046</v>
      </c>
      <c r="R1488">
        <f>Table_nydc_frldevdb01_flc_fx_carry_view[[#This Row],[atmf]]/(Table_nydc_frldevdb01_flc_fx_carry_view[[#This Row],[atmf_cost_orig]]+1)</f>
        <v>1.1633483330536876</v>
      </c>
      <c r="S1488">
        <f>Table_nydc_frldevdb01_flc_fx_carry_view[[#This Row],[num_rate]]-Table_nydc_frldevdb01_flc_fx_carry_view[[#This Row],[asset_rate]]</f>
        <v>2.2143138547968455E-2</v>
      </c>
      <c r="T14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2.227792863732978</v>
      </c>
      <c r="U1488" s="95">
        <f>Table_nydc_frldevdb01_flc_fx_carry_view[[#This Row],[atmf_cost_final]]/Table_nydc_frldevdb01_flc_fx_carry_view[[#This Row],[atmf_cost_orig]]</f>
        <v>0.72477022652348544</v>
      </c>
    </row>
    <row r="1489" spans="1:21" x14ac:dyDescent="0.25">
      <c r="A1489" t="s">
        <v>109</v>
      </c>
      <c r="B1489" t="s">
        <v>17</v>
      </c>
      <c r="C1489" t="s">
        <v>67</v>
      </c>
      <c r="D1489" t="s">
        <v>6</v>
      </c>
      <c r="E1489">
        <v>1.173</v>
      </c>
      <c r="F1489">
        <v>1.22814383129599</v>
      </c>
      <c r="G1489">
        <v>8.2403482603705197E-2</v>
      </c>
      <c r="H1489">
        <v>8.1274501868851698E-2</v>
      </c>
      <c r="I1489">
        <v>7.6896158268723896E-2</v>
      </c>
      <c r="J1489">
        <v>7.73244111237716E-2</v>
      </c>
      <c r="K1489">
        <v>2.69198607215843E-2</v>
      </c>
      <c r="L1489">
        <v>2.07859399988298E-2</v>
      </c>
      <c r="M1489">
        <v>4.6603491731241703E-2</v>
      </c>
      <c r="N1489">
        <v>4.50848679056602E-2</v>
      </c>
      <c r="O1489">
        <v>-7.5967975545967884E-3</v>
      </c>
      <c r="P1489">
        <v>1.5549898989541766E-2</v>
      </c>
      <c r="Q1489">
        <v>1.2044361544569684</v>
      </c>
      <c r="R1489">
        <f>Table_nydc_frldevdb01_flc_fx_carry_view[[#This Row],[atmf]]/(Table_nydc_frldevdb01_flc_fx_carry_view[[#This Row],[atmf_cost_orig]]+1)</f>
        <v>1.1734566538321527</v>
      </c>
      <c r="S1489">
        <f>Table_nydc_frldevdb01_flc_fx_carry_view[[#This Row],[num_rate]]-Table_nydc_frldevdb01_flc_fx_carry_view[[#This Row],[asset_rate]]</f>
        <v>2.3146696544138555E-2</v>
      </c>
      <c r="T14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1.2344738577404031</v>
      </c>
      <c r="U1489" s="95">
        <f>Table_nydc_frldevdb01_flc_fx_carry_view[[#This Row],[atmf_cost_final]]/Table_nydc_frldevdb01_flc_fx_carry_view[[#This Row],[atmf_cost_orig]]</f>
        <v>0.96741394755699261</v>
      </c>
    </row>
    <row r="1490" spans="1:21" x14ac:dyDescent="0.25">
      <c r="A1490" t="s">
        <v>109</v>
      </c>
      <c r="B1490" t="s">
        <v>21</v>
      </c>
      <c r="C1490" t="s">
        <v>6</v>
      </c>
      <c r="D1490" t="s">
        <v>6</v>
      </c>
      <c r="E1490">
        <v>1.3140000000000001</v>
      </c>
      <c r="F1490">
        <v>1.3287352226509701</v>
      </c>
      <c r="G1490">
        <v>8.8235408344063807E-2</v>
      </c>
      <c r="H1490">
        <v>8.7201084732023995E-2</v>
      </c>
      <c r="I1490">
        <v>0</v>
      </c>
      <c r="J1490">
        <v>0</v>
      </c>
      <c r="K1490">
        <v>2.9596945631887198E-2</v>
      </c>
      <c r="L1490">
        <v>1.6898478484984798E-16</v>
      </c>
      <c r="M1490">
        <v>3.4631372444790802E-2</v>
      </c>
      <c r="N1490">
        <v>1.1214091106737399E-2</v>
      </c>
      <c r="O1490">
        <v>2.7845606540248813E-3</v>
      </c>
      <c r="P1490">
        <v>1.4075331769918042E-2</v>
      </c>
      <c r="Q1490">
        <v>1.3220793111182909</v>
      </c>
      <c r="R1490">
        <f>Table_nydc_frldevdb01_flc_fx_carry_view[[#This Row],[atmf]]/(Table_nydc_frldevdb01_flc_fx_carry_view[[#This Row],[atmf_cost_orig]]+1)</f>
        <v>1.2842595517969111</v>
      </c>
      <c r="S1490">
        <f>Table_nydc_frldevdb01_flc_fx_carry_view[[#This Row],[num_rate]]-Table_nydc_frldevdb01_flc_fx_carry_view[[#This Row],[asset_rate]]</f>
        <v>1.1290771115893161E-2</v>
      </c>
      <c r="T14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2.2274812056051139</v>
      </c>
      <c r="U1490" s="95">
        <f>Table_nydc_frldevdb01_flc_fx_carry_view[[#This Row],[atmf_cost_final]]/Table_nydc_frldevdb01_flc_fx_carry_view[[#This Row],[atmf_cost_orig]]</f>
        <v>0.32381307222562028</v>
      </c>
    </row>
    <row r="1491" spans="1:21" x14ac:dyDescent="0.25">
      <c r="A1491" t="s">
        <v>109</v>
      </c>
      <c r="B1491" t="s">
        <v>21</v>
      </c>
      <c r="C1491" t="s">
        <v>67</v>
      </c>
      <c r="D1491" t="s">
        <v>6</v>
      </c>
      <c r="E1491">
        <v>1.3140000000000001</v>
      </c>
      <c r="F1491">
        <v>1.3428270897379899</v>
      </c>
      <c r="G1491">
        <v>9.3532114768494504E-2</v>
      </c>
      <c r="H1491">
        <v>9.1989147079515401E-2</v>
      </c>
      <c r="I1491">
        <v>8.8235408344063807E-2</v>
      </c>
      <c r="J1491">
        <v>8.6376351946200497E-2</v>
      </c>
      <c r="K1491">
        <v>4.1826072262754102E-2</v>
      </c>
      <c r="L1491">
        <v>2.9596945631887198E-2</v>
      </c>
      <c r="M1491">
        <v>5.1471705224402801E-2</v>
      </c>
      <c r="N1491">
        <v>4.0031131029076503E-2</v>
      </c>
      <c r="O1491">
        <v>4.458171105062113E-3</v>
      </c>
      <c r="P1491">
        <v>1.5549898989541766E-2</v>
      </c>
      <c r="Q1491">
        <v>1.3299984132046427</v>
      </c>
      <c r="R1491">
        <f>Table_nydc_frldevdb01_flc_fx_carry_view[[#This Row],[atmf]]/(Table_nydc_frldevdb01_flc_fx_carry_view[[#This Row],[atmf_cost_orig]]+1)</f>
        <v>1.2770929384651457</v>
      </c>
      <c r="S1491">
        <f>Table_nydc_frldevdb01_flc_fx_carry_view[[#This Row],[num_rate]]-Table_nydc_frldevdb01_flc_fx_carry_view[[#This Row],[asset_rate]]</f>
        <v>1.1091727884479652E-2</v>
      </c>
      <c r="T14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1.0817522747004693</v>
      </c>
      <c r="U1491" s="95">
        <f>Table_nydc_frldevdb01_flc_fx_carry_view[[#This Row],[atmf_cost_final]]/Table_nydc_frldevdb01_flc_fx_carry_view[[#This Row],[atmf_cost_orig]]</f>
        <v>0.77773081063764116</v>
      </c>
    </row>
    <row r="1492" spans="1:21" x14ac:dyDescent="0.25">
      <c r="A1492" t="s">
        <v>109</v>
      </c>
      <c r="B1492" t="s">
        <v>20</v>
      </c>
      <c r="C1492" t="s">
        <v>6</v>
      </c>
      <c r="D1492" t="s">
        <v>6</v>
      </c>
      <c r="E1492">
        <v>3.1360999999999999</v>
      </c>
      <c r="F1492">
        <v>3.2836746539173101</v>
      </c>
      <c r="G1492">
        <v>0.12606870611816001</v>
      </c>
      <c r="H1492">
        <v>0.133447858081643</v>
      </c>
      <c r="I1492">
        <v>0</v>
      </c>
      <c r="J1492">
        <v>0</v>
      </c>
      <c r="K1492">
        <v>2.9406007373436498E-2</v>
      </c>
      <c r="L1492">
        <v>1.4158275096657401E-16</v>
      </c>
      <c r="M1492">
        <v>5.2379283861317599E-2</v>
      </c>
      <c r="N1492">
        <v>4.70491626707331E-2</v>
      </c>
      <c r="O1492">
        <v>1.4075331769918042E-2</v>
      </c>
      <c r="P1492">
        <v>6.1957140157079538E-2</v>
      </c>
      <c r="Q1492">
        <v>3.2099319986060366</v>
      </c>
      <c r="R1492">
        <f>Table_nydc_frldevdb01_flc_fx_carry_view[[#This Row],[atmf]]/(Table_nydc_frldevdb01_flc_fx_carry_view[[#This Row],[atmf_cost_orig]]+1)</f>
        <v>3.1202387810876298</v>
      </c>
      <c r="S1492">
        <f>Table_nydc_frldevdb01_flc_fx_carry_view[[#This Row],[num_rate]]-Table_nydc_frldevdb01_flc_fx_carry_view[[#This Row],[asset_rate]]</f>
        <v>4.7881808387161495E-2</v>
      </c>
      <c r="T14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2.0479953173223859</v>
      </c>
      <c r="U1492" s="95">
        <f>Table_nydc_frldevdb01_flc_fx_carry_view[[#This Row],[atmf_cost_final]]/Table_nydc_frldevdb01_flc_fx_carry_view[[#This Row],[atmf_cost_orig]]</f>
        <v>0.89823989948589533</v>
      </c>
    </row>
    <row r="1493" spans="1:21" x14ac:dyDescent="0.25">
      <c r="A1493" t="s">
        <v>109</v>
      </c>
      <c r="B1493" t="s">
        <v>20</v>
      </c>
      <c r="C1493" t="s">
        <v>67</v>
      </c>
      <c r="D1493" t="s">
        <v>6</v>
      </c>
      <c r="E1493">
        <v>3.1360999999999999</v>
      </c>
      <c r="F1493">
        <v>3.4719331992291398</v>
      </c>
      <c r="G1493">
        <v>0.13253934531700801</v>
      </c>
      <c r="H1493">
        <v>0.14364557618808199</v>
      </c>
      <c r="I1493">
        <v>0.12606870611816001</v>
      </c>
      <c r="J1493">
        <v>0.14393306112145901</v>
      </c>
      <c r="K1493">
        <v>3.1952141216603398E-2</v>
      </c>
      <c r="L1493">
        <v>2.9406007373436498E-2</v>
      </c>
      <c r="M1493">
        <v>7.8557106295914197E-2</v>
      </c>
      <c r="N1493">
        <v>9.0678092859369702E-2</v>
      </c>
      <c r="O1493">
        <v>1.5549898989541766E-2</v>
      </c>
      <c r="P1493">
        <v>7.0822143842545954E-2</v>
      </c>
      <c r="Q1493">
        <v>3.3173291882539844</v>
      </c>
      <c r="R1493">
        <f>Table_nydc_frldevdb01_flc_fx_carry_view[[#This Row],[atmf]]/(Table_nydc_frldevdb01_flc_fx_carry_view[[#This Row],[atmf_cost_orig]]+1)</f>
        <v>3.2190536587838086</v>
      </c>
      <c r="S1493">
        <f>Table_nydc_frldevdb01_flc_fx_carry_view[[#This Row],[num_rate]]-Table_nydc_frldevdb01_flc_fx_carry_view[[#This Row],[asset_rate]]</f>
        <v>5.5272244853004186E-2</v>
      </c>
      <c r="T14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1.3147115416064012</v>
      </c>
      <c r="U1493" s="95">
        <f>Table_nydc_frldevdb01_flc_fx_carry_view[[#This Row],[atmf_cost_final]]/Table_nydc_frldevdb01_flc_fx_carry_view[[#This Row],[atmf_cost_orig]]</f>
        <v>1.1542952271917624</v>
      </c>
    </row>
    <row r="1494" spans="1:21" x14ac:dyDescent="0.25">
      <c r="A1494" t="s">
        <v>109</v>
      </c>
      <c r="B1494" t="s">
        <v>7</v>
      </c>
      <c r="C1494" t="s">
        <v>6</v>
      </c>
      <c r="D1494" t="s">
        <v>6</v>
      </c>
      <c r="E1494">
        <v>65.144685406088598</v>
      </c>
      <c r="F1494">
        <v>67.654398317998798</v>
      </c>
      <c r="G1494">
        <v>6.4497398157756E-2</v>
      </c>
      <c r="H1494">
        <v>6.9423250246369098E-2</v>
      </c>
      <c r="I1494">
        <v>5.3441533488443001E-2</v>
      </c>
      <c r="J1494">
        <v>8.4266180555555598E-2</v>
      </c>
      <c r="K1494">
        <v>1.07622513436755E-2</v>
      </c>
      <c r="L1494">
        <v>1.11576422234946E-3</v>
      </c>
      <c r="M1494">
        <v>2.7301260568878102E-2</v>
      </c>
      <c r="N1494">
        <v>3.8519006907521101E-2</v>
      </c>
      <c r="O1494">
        <v>1.4075331769918042E-2</v>
      </c>
      <c r="P1494">
        <v>5.2810284862651935E-2</v>
      </c>
      <c r="Q1494">
        <v>66.553666611932968</v>
      </c>
      <c r="R1494">
        <f>Table_nydc_frldevdb01_flc_fx_carry_view[[#This Row],[atmf]]/(Table_nydc_frldevdb01_flc_fx_carry_view[[#This Row],[atmf_cost_orig]]+1)</f>
        <v>65.856434635867686</v>
      </c>
      <c r="S1494">
        <f>Table_nydc_frldevdb01_flc_fx_carry_view[[#This Row],[num_rate]]-Table_nydc_frldevdb01_flc_fx_carry_view[[#This Row],[asset_rate]]</f>
        <v>3.8734953092733893E-2</v>
      </c>
      <c r="T14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2.2615165259219729</v>
      </c>
      <c r="U1494" s="95">
        <f>Table_nydc_frldevdb01_flc_fx_carry_view[[#This Row],[atmf_cost_final]]/Table_nydc_frldevdb01_flc_fx_carry_view[[#This Row],[atmf_cost_orig]]</f>
        <v>1.410887486691021</v>
      </c>
    </row>
    <row r="1495" spans="1:21" x14ac:dyDescent="0.25">
      <c r="A1495" t="s">
        <v>109</v>
      </c>
      <c r="B1495" t="s">
        <v>7</v>
      </c>
      <c r="C1495" t="s">
        <v>67</v>
      </c>
      <c r="D1495" t="s">
        <v>6</v>
      </c>
      <c r="E1495">
        <v>65.144685406088598</v>
      </c>
      <c r="F1495">
        <v>70.350563384034999</v>
      </c>
      <c r="G1495">
        <v>7.2953393640910302E-2</v>
      </c>
      <c r="H1495">
        <v>7.5902571096817903E-2</v>
      </c>
      <c r="I1495">
        <v>6.4497398157756E-2</v>
      </c>
      <c r="J1495">
        <v>7.7171198816534295E-2</v>
      </c>
      <c r="K1495">
        <v>1.27824738299489E-2</v>
      </c>
      <c r="L1495">
        <v>1.07622513436755E-2</v>
      </c>
      <c r="M1495">
        <v>4.1587670887642002E-2</v>
      </c>
      <c r="N1495">
        <v>5.4480687902297001E-2</v>
      </c>
      <c r="O1495">
        <v>1.5543771166543929E-2</v>
      </c>
      <c r="P1495">
        <v>5.6487323552665392E-2</v>
      </c>
      <c r="Q1495">
        <v>68.380839818103979</v>
      </c>
      <c r="R1495">
        <f>Table_nydc_frldevdb01_flc_fx_carry_view[[#This Row],[atmf]]/(Table_nydc_frldevdb01_flc_fx_carry_view[[#This Row],[atmf_cost_orig]]+1)</f>
        <v>67.541662934702543</v>
      </c>
      <c r="S1495">
        <f>Table_nydc_frldevdb01_flc_fx_carry_view[[#This Row],[num_rate]]-Table_nydc_frldevdb01_flc_fx_carry_view[[#This Row],[asset_rate]]</f>
        <v>4.0943552386121462E-2</v>
      </c>
      <c r="T14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1.5177273903406772</v>
      </c>
      <c r="U1495" s="95">
        <f>Table_nydc_frldevdb01_flc_fx_carry_view[[#This Row],[atmf_cost_final]]/Table_nydc_frldevdb01_flc_fx_carry_view[[#This Row],[atmf_cost_orig]]</f>
        <v>1.3100201751977947</v>
      </c>
    </row>
    <row r="1496" spans="1:21" x14ac:dyDescent="0.25">
      <c r="A1496" t="s">
        <v>109</v>
      </c>
      <c r="B1496" t="s">
        <v>19</v>
      </c>
      <c r="C1496" t="s">
        <v>6</v>
      </c>
      <c r="D1496" t="s">
        <v>6</v>
      </c>
      <c r="E1496">
        <v>13.6270555942448</v>
      </c>
      <c r="F1496">
        <v>14.405171568598901</v>
      </c>
      <c r="G1496">
        <v>0.15897317644822301</v>
      </c>
      <c r="H1496">
        <v>0.16572264182532001</v>
      </c>
      <c r="I1496">
        <v>0.17161195895721101</v>
      </c>
      <c r="J1496">
        <v>0.19577972025321799</v>
      </c>
      <c r="K1496">
        <v>3.7810158492388696E-2</v>
      </c>
      <c r="L1496">
        <v>3.5829417705875097E-3</v>
      </c>
      <c r="M1496">
        <v>6.5110354746299892E-2</v>
      </c>
      <c r="N1496">
        <v>5.7091615436141399E-2</v>
      </c>
      <c r="O1496">
        <v>1.4075331769918042E-2</v>
      </c>
      <c r="P1496">
        <v>7.2246621398074584E-2</v>
      </c>
      <c r="Q1496">
        <v>14.022358431476894</v>
      </c>
      <c r="R1496">
        <f>Table_nydc_frldevdb01_flc_fx_carry_view[[#This Row],[atmf]]/(Table_nydc_frldevdb01_flc_fx_carry_view[[#This Row],[atmf_cost_orig]]+1)</f>
        <v>13.524581283439018</v>
      </c>
      <c r="S1496">
        <f>Table_nydc_frldevdb01_flc_fx_carry_view[[#This Row],[num_rate]]-Table_nydc_frldevdb01_flc_fx_carry_view[[#This Row],[asset_rate]]</f>
        <v>5.8171289628156542E-2</v>
      </c>
      <c r="T14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1.9600105862934192</v>
      </c>
      <c r="U1496" s="95">
        <f>Table_nydc_frldevdb01_flc_fx_carry_view[[#This Row],[atmf_cost_final]]/Table_nydc_frldevdb01_flc_fx_carry_view[[#This Row],[atmf_cost_orig]]</f>
        <v>0.87684387005103537</v>
      </c>
    </row>
    <row r="1497" spans="1:21" x14ac:dyDescent="0.25">
      <c r="A1497" t="s">
        <v>109</v>
      </c>
      <c r="B1497" t="s">
        <v>19</v>
      </c>
      <c r="C1497" t="s">
        <v>67</v>
      </c>
      <c r="D1497" t="s">
        <v>6</v>
      </c>
      <c r="E1497">
        <v>13.6270555942448</v>
      </c>
      <c r="F1497">
        <v>15.1725622227838</v>
      </c>
      <c r="G1497">
        <v>0.16286301239326101</v>
      </c>
      <c r="H1497">
        <v>0.17294204878050601</v>
      </c>
      <c r="I1497">
        <v>0.15897317644822301</v>
      </c>
      <c r="J1497">
        <v>0.17487588390589801</v>
      </c>
      <c r="K1497">
        <v>4.4055941832830896E-2</v>
      </c>
      <c r="L1497">
        <v>3.7810158492388696E-2</v>
      </c>
      <c r="M1497">
        <v>9.4505655820983997E-2</v>
      </c>
      <c r="N1497">
        <v>9.9864033927677689E-2</v>
      </c>
      <c r="O1497">
        <v>1.5543771166543929E-2</v>
      </c>
      <c r="P1497">
        <v>7.4166344498075465E-2</v>
      </c>
      <c r="Q1497">
        <v>14.443872962923113</v>
      </c>
      <c r="R1497">
        <f>Table_nydc_frldevdb01_flc_fx_carry_view[[#This Row],[atmf]]/(Table_nydc_frldevdb01_flc_fx_carry_view[[#This Row],[atmf_cost_orig]]+1)</f>
        <v>13.86247950578467</v>
      </c>
      <c r="S1497">
        <f>Table_nydc_frldevdb01_flc_fx_carry_view[[#This Row],[num_rate]]-Table_nydc_frldevdb01_flc_fx_carry_view[[#This Row],[asset_rate]]</f>
        <v>5.8622573331531536E-2</v>
      </c>
      <c r="T14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1.2300144149451639</v>
      </c>
      <c r="U1497" s="95">
        <f>Table_nydc_frldevdb01_flc_fx_carry_view[[#This Row],[atmf_cost_final]]/Table_nydc_frldevdb01_flc_fx_carry_view[[#This Row],[atmf_cost_orig]]</f>
        <v>1.0566990203934854</v>
      </c>
    </row>
    <row r="1498" spans="1:21" x14ac:dyDescent="0.25">
      <c r="A1498" t="s">
        <v>109</v>
      </c>
      <c r="B1498" t="s">
        <v>13</v>
      </c>
      <c r="C1498" t="s">
        <v>6</v>
      </c>
      <c r="D1498" t="s">
        <v>6</v>
      </c>
      <c r="E1498">
        <v>6.6448</v>
      </c>
      <c r="F1498">
        <v>6.7894031122044201</v>
      </c>
      <c r="G1498">
        <v>5.35340027640984E-2</v>
      </c>
      <c r="H1498">
        <v>5.4699304097379997E-2</v>
      </c>
      <c r="I1498">
        <v>5.8601621096954597E-2</v>
      </c>
      <c r="J1498">
        <v>5.47684272405237E-2</v>
      </c>
      <c r="K1498">
        <v>1.20704249238046E-2</v>
      </c>
      <c r="L1498">
        <v>2.44691347389271E-3</v>
      </c>
      <c r="M1498">
        <v>2.15998588537601E-2</v>
      </c>
      <c r="N1498">
        <v>2.1757758057340298E-2</v>
      </c>
      <c r="O1498">
        <v>1.4075331769918042E-2</v>
      </c>
      <c r="P1498">
        <v>3.6107547131006834E-2</v>
      </c>
      <c r="Q1498">
        <v>6.7253146703947335</v>
      </c>
      <c r="R1498">
        <f>Table_nydc_frldevdb01_flc_fx_carry_view[[#This Row],[atmf]]/(Table_nydc_frldevdb01_flc_fx_carry_view[[#This Row],[atmf_cost_orig]]+1)</f>
        <v>6.6458536122177652</v>
      </c>
      <c r="S1498">
        <f>Table_nydc_frldevdb01_flc_fx_carry_view[[#This Row],[num_rate]]-Table_nydc_frldevdb01_flc_fx_carry_view[[#This Row],[asset_rate]]</f>
        <v>2.2032215361088792E-2</v>
      </c>
      <c r="T14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2.0264419403491019</v>
      </c>
      <c r="U1498" s="95">
        <f>Table_nydc_frldevdb01_flc_fx_carry_view[[#This Row],[atmf_cost_final]]/Table_nydc_frldevdb01_flc_fx_carry_view[[#This Row],[atmf_cost_orig]]</f>
        <v>1.0073101960827262</v>
      </c>
    </row>
    <row r="1499" spans="1:21" x14ac:dyDescent="0.25">
      <c r="A1499" t="s">
        <v>109</v>
      </c>
      <c r="B1499" t="s">
        <v>13</v>
      </c>
      <c r="C1499" t="s">
        <v>67</v>
      </c>
      <c r="D1499" t="s">
        <v>6</v>
      </c>
      <c r="E1499">
        <v>6.6448</v>
      </c>
      <c r="F1499">
        <v>6.9309197508313503</v>
      </c>
      <c r="G1499">
        <v>5.9332322385928601E-2</v>
      </c>
      <c r="H1499">
        <v>6.0318554820179199E-2</v>
      </c>
      <c r="I1499">
        <v>5.35340027640984E-2</v>
      </c>
      <c r="J1499">
        <v>5.66287126533387E-2</v>
      </c>
      <c r="K1499">
        <v>1.57478010527516E-2</v>
      </c>
      <c r="L1499">
        <v>1.20704249238046E-2</v>
      </c>
      <c r="M1499">
        <v>3.3054923744015002E-2</v>
      </c>
      <c r="N1499">
        <v>3.4340085946247198E-2</v>
      </c>
      <c r="O1499">
        <v>1.5543771166543929E-2</v>
      </c>
      <c r="P1499">
        <v>3.773379002002053E-2</v>
      </c>
      <c r="Q1499">
        <v>6.813006216348664</v>
      </c>
      <c r="R1499">
        <f>Table_nydc_frldevdb01_flc_fx_carry_view[[#This Row],[atmf]]/(Table_nydc_frldevdb01_flc_fx_carry_view[[#This Row],[atmf_cost_orig]]+1)</f>
        <v>6.7091493312980832</v>
      </c>
      <c r="S1499">
        <f>Table_nydc_frldevdb01_flc_fx_carry_view[[#This Row],[num_rate]]-Table_nydc_frldevdb01_flc_fx_carry_view[[#This Row],[asset_rate]]</f>
        <v>2.2190018853476601E-2</v>
      </c>
      <c r="T14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1.2867338736602518</v>
      </c>
      <c r="U1499" s="95">
        <f>Table_nydc_frldevdb01_flc_fx_carry_view[[#This Row],[atmf_cost_final]]/Table_nydc_frldevdb01_flc_fx_carry_view[[#This Row],[atmf_cost_orig]]</f>
        <v>1.0388795996682609</v>
      </c>
    </row>
    <row r="1500" spans="1:21" x14ac:dyDescent="0.25">
      <c r="A1500" t="s">
        <v>109</v>
      </c>
      <c r="B1500" t="s">
        <v>16</v>
      </c>
      <c r="C1500" t="s">
        <v>6</v>
      </c>
      <c r="D1500" t="s">
        <v>6</v>
      </c>
      <c r="E1500">
        <v>18.2653329063324</v>
      </c>
      <c r="F1500">
        <v>19.290763005845299</v>
      </c>
      <c r="G1500">
        <v>0.125644969978607</v>
      </c>
      <c r="H1500">
        <v>0.13379953975933101</v>
      </c>
      <c r="I1500">
        <v>0.123387026277069</v>
      </c>
      <c r="J1500">
        <v>0.15008767361095099</v>
      </c>
      <c r="K1500">
        <v>2.63362555518049E-2</v>
      </c>
      <c r="L1500">
        <v>2.57609814046126E-3</v>
      </c>
      <c r="M1500">
        <v>5.2589098586289698E-2</v>
      </c>
      <c r="N1500">
        <v>5.6131738955415698E-2</v>
      </c>
      <c r="O1500">
        <v>1.4075331769918042E-2</v>
      </c>
      <c r="P1500">
        <v>7.1438062004311353E-2</v>
      </c>
      <c r="Q1500">
        <v>18.797280939856144</v>
      </c>
      <c r="R1500">
        <f>Table_nydc_frldevdb01_flc_fx_carry_view[[#This Row],[atmf]]/(Table_nydc_frldevdb01_flc_fx_carry_view[[#This Row],[atmf_cost_orig]]+1)</f>
        <v>18.326964464817578</v>
      </c>
      <c r="S1500">
        <f>Table_nydc_frldevdb01_flc_fx_carry_view[[#This Row],[num_rate]]-Table_nydc_frldevdb01_flc_fx_carry_view[[#This Row],[asset_rate]]</f>
        <v>5.7362730234393311E-2</v>
      </c>
      <c r="T15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2.0399939444503463</v>
      </c>
      <c r="U1500" s="95">
        <f>Table_nydc_frldevdb01_flc_fx_carry_view[[#This Row],[atmf_cost_final]]/Table_nydc_frldevdb01_flc_fx_carry_view[[#This Row],[atmf_cost_orig]]</f>
        <v>1.0673645387420576</v>
      </c>
    </row>
    <row r="1501" spans="1:21" x14ac:dyDescent="0.25">
      <c r="A1501" t="s">
        <v>109</v>
      </c>
      <c r="B1501" t="s">
        <v>16</v>
      </c>
      <c r="C1501" t="s">
        <v>67</v>
      </c>
      <c r="D1501" t="s">
        <v>6</v>
      </c>
      <c r="E1501">
        <v>18.2653329063324</v>
      </c>
      <c r="F1501">
        <v>20.236164190273801</v>
      </c>
      <c r="G1501">
        <v>0.12580834846485001</v>
      </c>
      <c r="H1501">
        <v>0.13597326335562601</v>
      </c>
      <c r="I1501">
        <v>0.125644969978607</v>
      </c>
      <c r="J1501">
        <v>0.143082761449498</v>
      </c>
      <c r="K1501">
        <v>2.8760378269920599E-2</v>
      </c>
      <c r="L1501">
        <v>2.63362555518049E-2</v>
      </c>
      <c r="M1501">
        <v>7.4374574714373698E-2</v>
      </c>
      <c r="N1501">
        <v>8.4954317789712699E-2</v>
      </c>
      <c r="O1501">
        <v>1.5543771166543929E-2</v>
      </c>
      <c r="P1501">
        <v>7.1427803737471485E-2</v>
      </c>
      <c r="Q1501">
        <v>19.353375517552873</v>
      </c>
      <c r="R1501">
        <f>Table_nydc_frldevdb01_flc_fx_carry_view[[#This Row],[atmf]]/(Table_nydc_frldevdb01_flc_fx_carry_view[[#This Row],[atmf_cost_orig]]+1)</f>
        <v>18.835296987229672</v>
      </c>
      <c r="S1501">
        <f>Table_nydc_frldevdb01_flc_fx_carry_view[[#This Row],[num_rate]]-Table_nydc_frldevdb01_flc_fx_carry_view[[#This Row],[asset_rate]]</f>
        <v>5.5884032570927555E-2</v>
      </c>
      <c r="T15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1.2850837416217609</v>
      </c>
      <c r="U1501" s="95">
        <f>Table_nydc_frldevdb01_flc_fx_carry_view[[#This Row],[atmf_cost_final]]/Table_nydc_frldevdb01_flc_fx_carry_view[[#This Row],[atmf_cost_orig]]</f>
        <v>1.1422494597914568</v>
      </c>
    </row>
    <row r="1502" spans="1:21" x14ac:dyDescent="0.25">
      <c r="A1502" t="s">
        <v>109</v>
      </c>
      <c r="B1502" t="s">
        <v>22</v>
      </c>
      <c r="C1502" t="s">
        <v>6</v>
      </c>
      <c r="D1502" t="s">
        <v>6</v>
      </c>
      <c r="E1502">
        <v>628.80428271396499</v>
      </c>
      <c r="F1502">
        <v>635.07871325964902</v>
      </c>
      <c r="G1502">
        <v>8.8638857288210304E-2</v>
      </c>
      <c r="H1502">
        <v>8.9896048308831897E-2</v>
      </c>
      <c r="I1502">
        <v>8.7063054020911496E-2</v>
      </c>
      <c r="J1502">
        <v>0.104427748197553</v>
      </c>
      <c r="K1502">
        <v>2.9980890263203299E-2</v>
      </c>
      <c r="L1502">
        <v>1.8176622565897901E-3</v>
      </c>
      <c r="M1502">
        <v>3.52991305842945E-2</v>
      </c>
      <c r="N1502">
        <v>1.00516318939493E-2</v>
      </c>
      <c r="O1502">
        <v>1.4075331769918042E-2</v>
      </c>
      <c r="P1502">
        <v>2.4196172786189241E-2</v>
      </c>
      <c r="Q1502">
        <v>631.71907938008724</v>
      </c>
      <c r="R1502">
        <f>Table_nydc_frldevdb01_flc_fx_carry_view[[#This Row],[atmf]]/(Table_nydc_frldevdb01_flc_fx_carry_view[[#This Row],[atmf_cost_orig]]+1)</f>
        <v>613.42533234933558</v>
      </c>
      <c r="S1502">
        <f>Table_nydc_frldevdb01_flc_fx_carry_view[[#This Row],[num_rate]]-Table_nydc_frldevdb01_flc_fx_carry_view[[#This Row],[asset_rate]]</f>
        <v>1.0120841016271198E-2</v>
      </c>
      <c r="T15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1.5482507634536637</v>
      </c>
      <c r="U1502" s="95">
        <f>Table_nydc_frldevdb01_flc_fx_carry_view[[#This Row],[atmf_cost_final]]/Table_nydc_frldevdb01_flc_fx_carry_view[[#This Row],[atmf_cost_orig]]</f>
        <v>0.28475579221267089</v>
      </c>
    </row>
    <row r="1503" spans="1:21" x14ac:dyDescent="0.25">
      <c r="A1503" t="s">
        <v>109</v>
      </c>
      <c r="B1503" t="s">
        <v>22</v>
      </c>
      <c r="C1503" t="s">
        <v>67</v>
      </c>
      <c r="D1503" t="s">
        <v>6</v>
      </c>
      <c r="E1503">
        <v>628.80428271396499</v>
      </c>
      <c r="F1503">
        <v>643.72720388180699</v>
      </c>
      <c r="G1503">
        <v>9.22745111276837E-2</v>
      </c>
      <c r="H1503">
        <v>9.4786403809640707E-2</v>
      </c>
      <c r="I1503">
        <v>8.8638857288210304E-2</v>
      </c>
      <c r="J1503">
        <v>9.1752056666300694E-2</v>
      </c>
      <c r="K1503">
        <v>3.9490304722518306E-2</v>
      </c>
      <c r="L1503">
        <v>2.9980890263203299E-2</v>
      </c>
      <c r="M1503">
        <v>5.1887365155007296E-2</v>
      </c>
      <c r="N1503">
        <v>4.3380287532542097E-2</v>
      </c>
      <c r="O1503">
        <v>1.5549898989541766E-2</v>
      </c>
      <c r="P1503">
        <v>2.7787062804428581E-2</v>
      </c>
      <c r="Q1503">
        <v>635.84459995054829</v>
      </c>
      <c r="R1503">
        <f>Table_nydc_frldevdb01_flc_fx_carry_view[[#This Row],[atmf]]/(Table_nydc_frldevdb01_flc_fx_carry_view[[#This Row],[atmf_cost_orig]]+1)</f>
        <v>611.97351085869025</v>
      </c>
      <c r="S1503">
        <f>Table_nydc_frldevdb01_flc_fx_carry_view[[#This Row],[num_rate]]-Table_nydc_frldevdb01_flc_fx_carry_view[[#This Row],[asset_rate]]</f>
        <v>1.2237163814886815E-2</v>
      </c>
      <c r="T15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1.0808527829890207</v>
      </c>
      <c r="U1503" s="95">
        <f>Table_nydc_frldevdb01_flc_fx_carry_view[[#This Row],[atmf_cost_final]]/Table_nydc_frldevdb01_flc_fx_carry_view[[#This Row],[atmf_cost_orig]]</f>
        <v>0.83604722272847498</v>
      </c>
    </row>
    <row r="1504" spans="1:21" x14ac:dyDescent="0.25">
      <c r="A1504" t="s">
        <v>109</v>
      </c>
      <c r="B1504" t="s">
        <v>15</v>
      </c>
      <c r="C1504" t="s">
        <v>6</v>
      </c>
      <c r="D1504" t="s">
        <v>6</v>
      </c>
      <c r="E1504">
        <v>57.453699999999998</v>
      </c>
      <c r="F1504">
        <v>60.703982060375502</v>
      </c>
      <c r="G1504">
        <v>0.119241858632334</v>
      </c>
      <c r="H1504">
        <v>0.12807788505848</v>
      </c>
      <c r="I1504">
        <v>0</v>
      </c>
      <c r="J1504">
        <v>0</v>
      </c>
      <c r="K1504">
        <v>2.3934488604215501E-2</v>
      </c>
      <c r="L1504">
        <v>0</v>
      </c>
      <c r="M1504">
        <v>5.0274461278625504E-2</v>
      </c>
      <c r="N1504">
        <v>5.6563083438764206E-2</v>
      </c>
      <c r="O1504">
        <v>1.4075331769918042E-2</v>
      </c>
      <c r="P1504">
        <v>7.1766666640356025E-2</v>
      </c>
      <c r="Q1504">
        <v>59.146076033845439</v>
      </c>
      <c r="R1504">
        <f>Table_nydc_frldevdb01_flc_fx_carry_view[[#This Row],[atmf]]/(Table_nydc_frldevdb01_flc_fx_carry_view[[#This Row],[atmf_cost_orig]]+1)</f>
        <v>57.798208276409234</v>
      </c>
      <c r="S1504">
        <f>Table_nydc_frldevdb01_flc_fx_carry_view[[#This Row],[num_rate]]-Table_nydc_frldevdb01_flc_fx_carry_view[[#This Row],[asset_rate]]</f>
        <v>5.7691334870437982E-2</v>
      </c>
      <c r="T15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2.1474237706296777</v>
      </c>
      <c r="U1504" s="95">
        <f>Table_nydc_frldevdb01_flc_fx_carry_view[[#This Row],[atmf_cost_final]]/Table_nydc_frldevdb01_flc_fx_carry_view[[#This Row],[atmf_cost_orig]]</f>
        <v>1.125085818926763</v>
      </c>
    </row>
    <row r="1505" spans="1:21" x14ac:dyDescent="0.25">
      <c r="A1505" t="s">
        <v>109</v>
      </c>
      <c r="B1505" t="s">
        <v>15</v>
      </c>
      <c r="C1505" t="s">
        <v>67</v>
      </c>
      <c r="D1505" t="s">
        <v>6</v>
      </c>
      <c r="E1505">
        <v>57.453699999999998</v>
      </c>
      <c r="F1505">
        <v>63.604673515139503</v>
      </c>
      <c r="G1505">
        <v>0.128373536551384</v>
      </c>
      <c r="H1505">
        <v>0.13843311624437901</v>
      </c>
      <c r="I1505">
        <v>0.119241858632334</v>
      </c>
      <c r="J1505">
        <v>0.13867119543928499</v>
      </c>
      <c r="K1505">
        <v>3.0103038691467597E-2</v>
      </c>
      <c r="L1505">
        <v>2.3934488604215501E-2</v>
      </c>
      <c r="M1505">
        <v>7.5715798158629791E-2</v>
      </c>
      <c r="N1505">
        <v>8.2413392742471198E-2</v>
      </c>
      <c r="O1505">
        <v>1.5549898989541766E-2</v>
      </c>
      <c r="P1505">
        <v>7.0953279542570954E-2</v>
      </c>
      <c r="Q1505">
        <v>60.830047203662708</v>
      </c>
      <c r="R1505">
        <f>Table_nydc_frldevdb01_flc_fx_carry_view[[#This Row],[atmf]]/(Table_nydc_frldevdb01_flc_fx_carry_view[[#This Row],[atmf_cost_orig]]+1)</f>
        <v>59.127767412187872</v>
      </c>
      <c r="S1505">
        <f>Table_nydc_frldevdb01_flc_fx_carry_view[[#This Row],[num_rate]]-Table_nydc_frldevdb01_flc_fx_carry_view[[#This Row],[asset_rate]]</f>
        <v>5.5403380553029187E-2</v>
      </c>
      <c r="T15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1.2820733676583671</v>
      </c>
      <c r="U1505" s="95">
        <f>Table_nydc_frldevdb01_flc_fx_carry_view[[#This Row],[atmf_cost_final]]/Table_nydc_frldevdb01_flc_fx_carry_view[[#This Row],[atmf_cost_orig]]</f>
        <v>1.0884570294010436</v>
      </c>
    </row>
    <row r="1506" spans="1:21" x14ac:dyDescent="0.25">
      <c r="A1506" t="s">
        <v>109</v>
      </c>
      <c r="B1506" t="s">
        <v>11</v>
      </c>
      <c r="C1506" t="s">
        <v>6</v>
      </c>
      <c r="D1506" t="s">
        <v>6</v>
      </c>
      <c r="E1506">
        <v>21.425235499127901</v>
      </c>
      <c r="F1506">
        <v>23.1332909297975</v>
      </c>
      <c r="G1506">
        <v>0.12535295780129199</v>
      </c>
      <c r="H1506">
        <v>0.136746408604589</v>
      </c>
      <c r="I1506">
        <v>0</v>
      </c>
      <c r="J1506">
        <v>0</v>
      </c>
      <c r="K1506">
        <v>2.0044906613685898E-2</v>
      </c>
      <c r="L1506">
        <v>0</v>
      </c>
      <c r="M1506">
        <v>5.48843935563188E-2</v>
      </c>
      <c r="N1506">
        <v>7.9729207563166093E-2</v>
      </c>
      <c r="O1506">
        <v>-8.0678067780504126E-3</v>
      </c>
      <c r="P1506">
        <v>7.1438062004311353E-2</v>
      </c>
      <c r="Q1506">
        <v>22.35447257443116</v>
      </c>
      <c r="R1506">
        <f>Table_nydc_frldevdb01_flc_fx_carry_view[[#This Row],[atmf]]/(Table_nydc_frldevdb01_flc_fx_carry_view[[#This Row],[atmf_cost_orig]]+1)</f>
        <v>21.929693027127382</v>
      </c>
      <c r="S1506">
        <f>Table_nydc_frldevdb01_flc_fx_carry_view[[#This Row],[num_rate]]-Table_nydc_frldevdb01_flc_fx_carry_view[[#This Row],[asset_rate]]</f>
        <v>7.9505868782361766E-2</v>
      </c>
      <c r="T15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2.2884724937094831</v>
      </c>
      <c r="U1506" s="95">
        <f>Table_nydc_frldevdb01_flc_fx_carry_view[[#This Row],[atmf_cost_final]]/Table_nydc_frldevdb01_flc_fx_carry_view[[#This Row],[atmf_cost_orig]]</f>
        <v>1.4526753854236023</v>
      </c>
    </row>
    <row r="1507" spans="1:21" x14ac:dyDescent="0.25">
      <c r="A1507" t="s">
        <v>109</v>
      </c>
      <c r="B1507" t="s">
        <v>11</v>
      </c>
      <c r="C1507" t="s">
        <v>67</v>
      </c>
      <c r="D1507" t="s">
        <v>6</v>
      </c>
      <c r="E1507">
        <v>21.425235499127901</v>
      </c>
      <c r="F1507">
        <v>24.852920219377701</v>
      </c>
      <c r="G1507">
        <v>0.129308607996523</v>
      </c>
      <c r="H1507">
        <v>0.143069899238006</v>
      </c>
      <c r="I1507">
        <v>0.12535295780129199</v>
      </c>
      <c r="J1507">
        <v>0.15117975868101299</v>
      </c>
      <c r="K1507">
        <v>2.0325889899238399E-2</v>
      </c>
      <c r="L1507">
        <v>2.0044906613685898E-2</v>
      </c>
      <c r="M1507">
        <v>8.1942603335324993E-2</v>
      </c>
      <c r="N1507">
        <v>0.107344271545407</v>
      </c>
      <c r="O1507">
        <v>-7.5967975545967884E-3</v>
      </c>
      <c r="P1507">
        <v>7.1434058268465259E-2</v>
      </c>
      <c r="Q1507">
        <v>23.410445507152374</v>
      </c>
      <c r="R1507">
        <f>Table_nydc_frldevdb01_flc_fx_carry_view[[#This Row],[atmf]]/(Table_nydc_frldevdb01_flc_fx_carry_view[[#This Row],[atmf_cost_orig]]+1)</f>
        <v>22.97064570963666</v>
      </c>
      <c r="S1507">
        <f>Table_nydc_frldevdb01_flc_fx_carry_view[[#This Row],[num_rate]]-Table_nydc_frldevdb01_flc_fx_carry_view[[#This Row],[asset_rate]]</f>
        <v>7.9030855823062046E-2</v>
      </c>
      <c r="T15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1.4168130700816177</v>
      </c>
      <c r="U1507" s="95">
        <f>Table_nydc_frldevdb01_flc_fx_carry_view[[#This Row],[atmf_cost_final]]/Table_nydc_frldevdb01_flc_fx_carry_view[[#This Row],[atmf_cost_orig]]</f>
        <v>1.3099934243745401</v>
      </c>
    </row>
    <row r="1508" spans="1:21" x14ac:dyDescent="0.25">
      <c r="A1508" t="s">
        <v>109</v>
      </c>
      <c r="B1508" t="s">
        <v>24</v>
      </c>
      <c r="C1508" t="s">
        <v>6</v>
      </c>
      <c r="D1508" t="s">
        <v>6</v>
      </c>
      <c r="E1508">
        <v>30.344571124001199</v>
      </c>
      <c r="F1508">
        <v>29.88344247509</v>
      </c>
      <c r="G1508">
        <v>5.8773544397260999E-2</v>
      </c>
      <c r="H1508">
        <v>5.6056619169419897E-2</v>
      </c>
      <c r="I1508">
        <v>4.5247510221539902E-2</v>
      </c>
      <c r="J1508">
        <v>5.6387807103751499E-2</v>
      </c>
      <c r="K1508">
        <v>3.1654933737319396E-2</v>
      </c>
      <c r="L1508">
        <v>9.4462679325972793E-4</v>
      </c>
      <c r="M1508">
        <v>2.2016050918931801E-2</v>
      </c>
      <c r="N1508">
        <v>5.6103100373737499E-11</v>
      </c>
      <c r="O1508">
        <v>1.4075331769918042E-2</v>
      </c>
      <c r="P1508">
        <v>-1.5011492703190799E-3</v>
      </c>
      <c r="Q1508">
        <v>30.174288910021872</v>
      </c>
      <c r="R1508">
        <f>Table_nydc_frldevdb01_flc_fx_carry_view[[#This Row],[atmf]]/(Table_nydc_frldevdb01_flc_fx_carry_view[[#This Row],[atmf_cost_orig]]+1)</f>
        <v>29.239699756398846</v>
      </c>
      <c r="S1508">
        <f>Table_nydc_frldevdb01_flc_fx_carry_view[[#This Row],[num_rate]]-Table_nydc_frldevdb01_flc_fx_carry_view[[#This Row],[asset_rate]]</f>
        <v>-1.5576481040237122E-2</v>
      </c>
      <c r="T15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9.8001682866671255E-2</v>
      </c>
      <c r="U1508" s="95">
        <f>Table_nydc_frldevdb01_flc_fx_carry_view[[#This Row],[atmf_cost_final]]/Table_nydc_frldevdb01_flc_fx_carry_view[[#This Row],[atmf_cost_orig]]</f>
        <v>2.5482817322835101E-9</v>
      </c>
    </row>
    <row r="1509" spans="1:21" x14ac:dyDescent="0.25">
      <c r="A1509" t="s">
        <v>109</v>
      </c>
      <c r="B1509" t="s">
        <v>24</v>
      </c>
      <c r="C1509" t="s">
        <v>67</v>
      </c>
      <c r="D1509" t="s">
        <v>6</v>
      </c>
      <c r="E1509">
        <v>30.344571124001199</v>
      </c>
      <c r="F1509">
        <v>29.6624107295819</v>
      </c>
      <c r="G1509">
        <v>6.2346113532075698E-2</v>
      </c>
      <c r="H1509">
        <v>5.9148158669089901E-2</v>
      </c>
      <c r="I1509">
        <v>5.8773544397260999E-2</v>
      </c>
      <c r="J1509">
        <v>5.4970903048530299E-2</v>
      </c>
      <c r="K1509">
        <v>4.6824284719780403E-2</v>
      </c>
      <c r="L1509">
        <v>3.1654933737319396E-2</v>
      </c>
      <c r="M1509">
        <v>3.2393345627018101E-2</v>
      </c>
      <c r="N1509">
        <v>1.8059983239997999E-2</v>
      </c>
      <c r="O1509">
        <v>1.5549898989541766E-2</v>
      </c>
      <c r="P1509">
        <v>3.8471233000339118E-3</v>
      </c>
      <c r="Q1509">
        <v>30.096734877489972</v>
      </c>
      <c r="R1509">
        <f>Table_nydc_frldevdb01_flc_fx_carry_view[[#This Row],[atmf]]/(Table_nydc_frldevdb01_flc_fx_carry_view[[#This Row],[atmf_cost_orig]]+1)</f>
        <v>28.731695002902804</v>
      </c>
      <c r="S1509">
        <f>Table_nydc_frldevdb01_flc_fx_carry_view[[#This Row],[num_rate]]-Table_nydc_frldevdb01_flc_fx_carry_view[[#This Row],[asset_rate]]</f>
        <v>-1.1702775689507854E-2</v>
      </c>
      <c r="T15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0.9420697024589213</v>
      </c>
      <c r="U1509" s="95">
        <f>Table_nydc_frldevdb01_flc_fx_carry_view[[#This Row],[atmf_cost_final]]/Table_nydc_frldevdb01_flc_fx_carry_view[[#This Row],[atmf_cost_orig]]</f>
        <v>0.55752139491682606</v>
      </c>
    </row>
    <row r="1510" spans="1:21" x14ac:dyDescent="0.25">
      <c r="A1510" t="s">
        <v>109</v>
      </c>
      <c r="B1510" t="s">
        <v>23</v>
      </c>
      <c r="C1510" t="s">
        <v>6</v>
      </c>
      <c r="D1510" t="s">
        <v>6</v>
      </c>
      <c r="E1510">
        <v>1.3631</v>
      </c>
      <c r="F1510">
        <v>1.35592425337775</v>
      </c>
      <c r="G1510">
        <v>5.1977906373284498E-2</v>
      </c>
      <c r="H1510">
        <v>5.12827204258249E-2</v>
      </c>
      <c r="I1510">
        <v>0</v>
      </c>
      <c r="J1510">
        <v>0</v>
      </c>
      <c r="K1510">
        <v>2.3183144934978701E-2</v>
      </c>
      <c r="L1510">
        <v>1.6287053969124499E-16</v>
      </c>
      <c r="M1510">
        <v>2.01415468705506E-2</v>
      </c>
      <c r="N1510">
        <v>0</v>
      </c>
      <c r="O1510">
        <v>1.4075331769918042E-2</v>
      </c>
      <c r="P1510">
        <v>8.7322325157401792E-3</v>
      </c>
      <c r="Q1510">
        <v>1.3600610123203276</v>
      </c>
      <c r="R1510">
        <f>Table_nydc_frldevdb01_flc_fx_carry_view[[#This Row],[atmf]]/(Table_nydc_frldevdb01_flc_fx_carry_view[[#This Row],[atmf_cost_orig]]+1)</f>
        <v>1.3291530548258399</v>
      </c>
      <c r="S1510">
        <f>Table_nydc_frldevdb01_flc_fx_carry_view[[#This Row],[num_rate]]-Table_nydc_frldevdb01_flc_fx_carry_view[[#This Row],[asset_rate]]</f>
        <v>-5.3430992541778632E-3</v>
      </c>
      <c r="T15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5.3547686525724053E-14</v>
      </c>
      <c r="U1510" s="95">
        <f>Table_nydc_frldevdb01_flc_fx_carry_view[[#This Row],[atmf_cost_final]]/Table_nydc_frldevdb01_flc_fx_carry_view[[#This Row],[atmf_cost_orig]]</f>
        <v>0</v>
      </c>
    </row>
    <row r="1511" spans="1:21" x14ac:dyDescent="0.25">
      <c r="A1511" t="s">
        <v>109</v>
      </c>
      <c r="B1511" t="s">
        <v>23</v>
      </c>
      <c r="C1511" t="s">
        <v>67</v>
      </c>
      <c r="D1511" t="s">
        <v>6</v>
      </c>
      <c r="E1511">
        <v>1.3631</v>
      </c>
      <c r="F1511">
        <v>1.3499106524182201</v>
      </c>
      <c r="G1511">
        <v>5.5192172316388503E-2</v>
      </c>
      <c r="H1511">
        <v>5.4059483879759299E-2</v>
      </c>
      <c r="I1511">
        <v>5.1977906373284498E-2</v>
      </c>
      <c r="J1511">
        <v>5.0768808227278202E-2</v>
      </c>
      <c r="K1511">
        <v>3.5347295777517503E-2</v>
      </c>
      <c r="L1511">
        <v>2.3183144934978701E-2</v>
      </c>
      <c r="M1511">
        <v>2.9607884111027299E-2</v>
      </c>
      <c r="N1511">
        <v>1.7785557144009999E-2</v>
      </c>
      <c r="O1511">
        <v>1.5549898989541766E-2</v>
      </c>
      <c r="P1511">
        <v>1.0550014155899188E-2</v>
      </c>
      <c r="Q1511">
        <v>1.3577030692535232</v>
      </c>
      <c r="R1511">
        <f>Table_nydc_frldevdb01_flc_fx_carry_view[[#This Row],[atmf]]/(Table_nydc_frldevdb01_flc_fx_carry_view[[#This Row],[atmf_cost_orig]]+1)</f>
        <v>1.3110919926412035</v>
      </c>
      <c r="S1511">
        <f>Table_nydc_frldevdb01_flc_fx_carry_view[[#This Row],[num_rate]]-Table_nydc_frldevdb01_flc_fx_carry_view[[#This Row],[asset_rate]]</f>
        <v>-4.9998848336425782E-3</v>
      </c>
      <c r="T15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0.94044269772157074</v>
      </c>
      <c r="U1511" s="95">
        <f>Table_nydc_frldevdb01_flc_fx_carry_view[[#This Row],[atmf_cost_final]]/Table_nydc_frldevdb01_flc_fx_carry_view[[#This Row],[atmf_cost_orig]]</f>
        <v>0.60070341660739823</v>
      </c>
    </row>
    <row r="1512" spans="1:21" x14ac:dyDescent="0.25">
      <c r="A1512" t="s">
        <v>109</v>
      </c>
      <c r="B1512" t="s">
        <v>25</v>
      </c>
      <c r="C1512" t="s">
        <v>6</v>
      </c>
      <c r="D1512" t="s">
        <v>6</v>
      </c>
      <c r="E1512">
        <v>311.08</v>
      </c>
      <c r="F1512">
        <v>311.79318983911099</v>
      </c>
      <c r="G1512">
        <v>5.8535142257820499E-2</v>
      </c>
      <c r="H1512">
        <v>5.8911025057758998E-2</v>
      </c>
      <c r="I1512">
        <v>0</v>
      </c>
      <c r="J1512">
        <v>0</v>
      </c>
      <c r="K1512">
        <v>2.23465434268354E-2</v>
      </c>
      <c r="L1512">
        <v>0</v>
      </c>
      <c r="M1512">
        <v>2.3659428133114301E-2</v>
      </c>
      <c r="N1512">
        <v>2.2928421039182701E-3</v>
      </c>
      <c r="O1512">
        <v>-8.0678067780504126E-3</v>
      </c>
      <c r="P1512">
        <v>-5.7468732784614618E-3</v>
      </c>
      <c r="Q1512">
        <v>311.38437805139318</v>
      </c>
      <c r="R1512">
        <f>Table_nydc_frldevdb01_flc_fx_carry_view[[#This Row],[atmf]]/(Table_nydc_frldevdb01_flc_fx_carry_view[[#This Row],[atmf_cost_orig]]+1)</f>
        <v>304.58683940198722</v>
      </c>
      <c r="S1512">
        <f>Table_nydc_frldevdb01_flc_fx_carry_view[[#This Row],[num_rate]]-Table_nydc_frldevdb01_flc_fx_carry_view[[#This Row],[asset_rate]]</f>
        <v>2.3209334995889508E-3</v>
      </c>
      <c r="T15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1.7464154262386498</v>
      </c>
      <c r="U1512" s="95">
        <f>Table_nydc_frldevdb01_flc_fx_carry_view[[#This Row],[atmf_cost_final]]/Table_nydc_frldevdb01_flc_fx_carry_view[[#This Row],[atmf_cost_orig]]</f>
        <v>9.6910292633369005E-2</v>
      </c>
    </row>
    <row r="1513" spans="1:21" x14ac:dyDescent="0.25">
      <c r="A1513" t="s">
        <v>109</v>
      </c>
      <c r="B1513" t="s">
        <v>25</v>
      </c>
      <c r="C1513" t="s">
        <v>67</v>
      </c>
      <c r="D1513" t="s">
        <v>6</v>
      </c>
      <c r="E1513">
        <v>311.08</v>
      </c>
      <c r="F1513">
        <v>312.14117276257201</v>
      </c>
      <c r="G1513">
        <v>6.1693108666379302E-2</v>
      </c>
      <c r="H1513">
        <v>6.2153934051451698E-2</v>
      </c>
      <c r="I1513">
        <v>5.8535142257820499E-2</v>
      </c>
      <c r="J1513">
        <v>5.9100882950512697E-2</v>
      </c>
      <c r="K1513">
        <v>3.3624101011016205E-2</v>
      </c>
      <c r="L1513">
        <v>2.23465434268354E-2</v>
      </c>
      <c r="M1513">
        <v>3.5647760587410794E-2</v>
      </c>
      <c r="N1513">
        <v>2.4315763572973801E-2</v>
      </c>
      <c r="O1513">
        <v>-7.5967975545967884E-3</v>
      </c>
      <c r="P1513">
        <v>-5.8913774381314172E-3</v>
      </c>
      <c r="Q1513">
        <v>311.51078098747655</v>
      </c>
      <c r="R1513">
        <f>Table_nydc_frldevdb01_flc_fx_carry_view[[#This Row],[atmf]]/(Table_nydc_frldevdb01_flc_fx_carry_view[[#This Row],[atmf_cost_orig]]+1)</f>
        <v>301.39704312741247</v>
      </c>
      <c r="S1513">
        <f>Table_nydc_frldevdb01_flc_fx_carry_view[[#This Row],[num_rate]]-Table_nydc_frldevdb01_flc_fx_carry_view[[#This Row],[asset_rate]]</f>
        <v>1.7054201164653712E-3</v>
      </c>
      <c r="T15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0.97309852363944582</v>
      </c>
      <c r="U1513" s="95">
        <f>Table_nydc_frldevdb01_flc_fx_carry_view[[#This Row],[atmf_cost_final]]/Table_nydc_frldevdb01_flc_fx_carry_view[[#This Row],[atmf_cost_orig]]</f>
        <v>0.6821119524002035</v>
      </c>
    </row>
    <row r="1514" spans="1:21" x14ac:dyDescent="0.25">
      <c r="A1514" t="s">
        <v>109</v>
      </c>
      <c r="B1514" t="s">
        <v>9</v>
      </c>
      <c r="C1514" t="s">
        <v>6</v>
      </c>
      <c r="D1514" t="s">
        <v>6</v>
      </c>
      <c r="E1514">
        <v>67.393190099999998</v>
      </c>
      <c r="F1514">
        <v>72.795610892859102</v>
      </c>
      <c r="G1514">
        <v>0.12361618989192701</v>
      </c>
      <c r="H1514">
        <v>0.13315609639891299</v>
      </c>
      <c r="I1514">
        <v>0</v>
      </c>
      <c r="J1514">
        <v>0</v>
      </c>
      <c r="K1514">
        <v>1.9381447528581001E-2</v>
      </c>
      <c r="L1514">
        <v>0</v>
      </c>
      <c r="M1514">
        <v>5.34455403382533E-2</v>
      </c>
      <c r="N1514">
        <v>8.0170295635051889E-2</v>
      </c>
      <c r="O1514">
        <v>-8.0678067780504126E-3</v>
      </c>
      <c r="P1514">
        <v>7.1766666640356025E-2</v>
      </c>
      <c r="Q1514">
        <v>70.397581154824721</v>
      </c>
      <c r="R1514">
        <f>Table_nydc_frldevdb01_flc_fx_carry_view[[#This Row],[atmf]]/(Table_nydc_frldevdb01_flc_fx_carry_view[[#This Row],[atmf_cost_orig]]+1)</f>
        <v>69.102395999972615</v>
      </c>
      <c r="S1514">
        <f>Table_nydc_frldevdb01_flc_fx_carry_view[[#This Row],[num_rate]]-Table_nydc_frldevdb01_flc_fx_carry_view[[#This Row],[asset_rate]]</f>
        <v>7.9834473418406438E-2</v>
      </c>
      <c r="T15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2.3535133045518242</v>
      </c>
      <c r="U1514" s="95">
        <f>Table_nydc_frldevdb01_flc_fx_carry_view[[#This Row],[atmf_cost_final]]/Table_nydc_frldevdb01_flc_fx_carry_view[[#This Row],[atmf_cost_orig]]</f>
        <v>1.5000371429993855</v>
      </c>
    </row>
    <row r="1515" spans="1:21" x14ac:dyDescent="0.25">
      <c r="A1515" t="s">
        <v>109</v>
      </c>
      <c r="B1515" t="s">
        <v>9</v>
      </c>
      <c r="C1515" t="s">
        <v>67</v>
      </c>
      <c r="D1515" t="s">
        <v>6</v>
      </c>
      <c r="E1515">
        <v>67.393190099999998</v>
      </c>
      <c r="F1515">
        <v>78.115687419214197</v>
      </c>
      <c r="G1515">
        <v>0.136534082539505</v>
      </c>
      <c r="H1515">
        <v>0.14455553750341901</v>
      </c>
      <c r="I1515">
        <v>0.12361618989192701</v>
      </c>
      <c r="J1515">
        <v>0.148375380420495</v>
      </c>
      <c r="K1515">
        <v>2.3301032567236001E-2</v>
      </c>
      <c r="L1515">
        <v>1.9381447528581001E-2</v>
      </c>
      <c r="M1515">
        <v>8.2790543447272297E-2</v>
      </c>
      <c r="N1515">
        <v>0.105408907991971</v>
      </c>
      <c r="O1515">
        <v>-7.5967975545967884E-3</v>
      </c>
      <c r="P1515">
        <v>7.0953279542570954E-2</v>
      </c>
      <c r="Q1515">
        <v>73.729552408998842</v>
      </c>
      <c r="R1515">
        <f>Table_nydc_frldevdb01_flc_fx_carry_view[[#This Row],[atmf]]/(Table_nydc_frldevdb01_flc_fx_carry_view[[#This Row],[atmf_cost_orig]]+1)</f>
        <v>72.142934653379839</v>
      </c>
      <c r="S1515">
        <f>Table_nydc_frldevdb01_flc_fx_carry_view[[#This Row],[num_rate]]-Table_nydc_frldevdb01_flc_fx_carry_view[[#This Row],[asset_rate]]</f>
        <v>7.8550077097167742E-2</v>
      </c>
      <c r="T15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1.4460946003887787</v>
      </c>
      <c r="U1515" s="95">
        <f>Table_nydc_frldevdb01_flc_fx_carry_view[[#This Row],[atmf_cost_final]]/Table_nydc_frldevdb01_flc_fx_carry_view[[#This Row],[atmf_cost_orig]]</f>
        <v>1.2731998559606497</v>
      </c>
    </row>
    <row r="1516" spans="1:21" x14ac:dyDescent="0.25">
      <c r="A1516" t="s">
        <v>109</v>
      </c>
      <c r="B1516" t="s">
        <v>10</v>
      </c>
      <c r="C1516" t="s">
        <v>6</v>
      </c>
      <c r="D1516" t="s">
        <v>6</v>
      </c>
      <c r="E1516">
        <v>13464</v>
      </c>
      <c r="F1516">
        <v>14045.4627072352</v>
      </c>
      <c r="G1516">
        <v>7.5137524832459196E-2</v>
      </c>
      <c r="H1516">
        <v>8.34387322286987E-2</v>
      </c>
      <c r="I1516">
        <v>0</v>
      </c>
      <c r="J1516">
        <v>0</v>
      </c>
      <c r="K1516">
        <v>1.2954433773267899E-2</v>
      </c>
      <c r="L1516">
        <v>0</v>
      </c>
      <c r="M1516">
        <v>3.2765084918622199E-2</v>
      </c>
      <c r="N1516">
        <v>4.3179518068390398E-2</v>
      </c>
      <c r="O1516">
        <v>1.4075331769918042E-2</v>
      </c>
      <c r="P1516">
        <v>5.7162847205012746E-2</v>
      </c>
      <c r="Q1516">
        <v>13772.618173246838</v>
      </c>
      <c r="R1516">
        <f>Table_nydc_frldevdb01_flc_fx_carry_view[[#This Row],[atmf]]/(Table_nydc_frldevdb01_flc_fx_carry_view[[#This Row],[atmf_cost_orig]]+1)</f>
        <v>13599.862071578384</v>
      </c>
      <c r="S1516">
        <f>Table_nydc_frldevdb01_flc_fx_carry_view[[#This Row],[num_rate]]-Table_nydc_frldevdb01_flc_fx_carry_view[[#This Row],[asset_rate]]</f>
        <v>4.3087515435094703E-2</v>
      </c>
      <c r="T15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2.1796112480894512</v>
      </c>
      <c r="U1516" s="95">
        <f>Table_nydc_frldevdb01_flc_fx_carry_view[[#This Row],[atmf_cost_final]]/Table_nydc_frldevdb01_flc_fx_carry_view[[#This Row],[atmf_cost_orig]]</f>
        <v>1.3178515537388125</v>
      </c>
    </row>
    <row r="1517" spans="1:21" x14ac:dyDescent="0.25">
      <c r="A1517" t="s">
        <v>109</v>
      </c>
      <c r="B1517" t="s">
        <v>10</v>
      </c>
      <c r="C1517" t="s">
        <v>67</v>
      </c>
      <c r="D1517" t="s">
        <v>6</v>
      </c>
      <c r="E1517">
        <v>13464</v>
      </c>
      <c r="F1517">
        <v>14699.9313187712</v>
      </c>
      <c r="G1517">
        <v>8.2825967914129994E-2</v>
      </c>
      <c r="H1517">
        <v>9.1562166827795E-2</v>
      </c>
      <c r="I1517">
        <v>7.5137524832459196E-2</v>
      </c>
      <c r="J1517">
        <v>9.6474985496498106E-2</v>
      </c>
      <c r="K1517">
        <v>1.4294245916014602E-2</v>
      </c>
      <c r="L1517">
        <v>1.2954433773267899E-2</v>
      </c>
      <c r="M1517">
        <v>5.0124889100441702E-2</v>
      </c>
      <c r="N1517">
        <v>6.5981998266543412E-2</v>
      </c>
      <c r="O1517">
        <v>1.5549898989541766E-2</v>
      </c>
      <c r="P1517">
        <v>6.2521963074359241E-2</v>
      </c>
      <c r="Q1517">
        <v>14191.44279568674</v>
      </c>
      <c r="R1517">
        <f>Table_nydc_frldevdb01_flc_fx_carry_view[[#This Row],[atmf]]/(Table_nydc_frldevdb01_flc_fx_carry_view[[#This Row],[atmf_cost_orig]]+1)</f>
        <v>13998.269607116405</v>
      </c>
      <c r="S1517">
        <f>Table_nydc_frldevdb01_flc_fx_carry_view[[#This Row],[num_rate]]-Table_nydc_frldevdb01_flc_fx_carry_view[[#This Row],[asset_rate]]</f>
        <v>4.6972064084817473E-2</v>
      </c>
      <c r="T15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1.4799501147755738</v>
      </c>
      <c r="U1517" s="95">
        <f>Table_nydc_frldevdb01_flc_fx_carry_view[[#This Row],[atmf_cost_final]]/Table_nydc_frldevdb01_flc_fx_carry_view[[#This Row],[atmf_cost_orig]]</f>
        <v>1.3163520049755477</v>
      </c>
    </row>
    <row r="1518" spans="1:21" x14ac:dyDescent="0.25">
      <c r="A1518" t="s">
        <v>109</v>
      </c>
      <c r="B1518" t="s">
        <v>18</v>
      </c>
      <c r="C1518" t="s">
        <v>6</v>
      </c>
      <c r="D1518" t="s">
        <v>6</v>
      </c>
      <c r="E1518">
        <v>2935.49</v>
      </c>
      <c r="F1518">
        <v>3042.9555349093298</v>
      </c>
      <c r="G1518">
        <v>0.125040136688502</v>
      </c>
      <c r="H1518">
        <v>0.12672310978759499</v>
      </c>
      <c r="I1518">
        <v>0</v>
      </c>
      <c r="J1518">
        <v>0</v>
      </c>
      <c r="K1518">
        <v>3.27892033115285E-2</v>
      </c>
      <c r="L1518">
        <v>0</v>
      </c>
      <c r="M1518">
        <v>4.9743383944125197E-2</v>
      </c>
      <c r="N1518">
        <v>3.6603163963368303E-2</v>
      </c>
      <c r="O1518">
        <v>1.4075331769918042E-2</v>
      </c>
      <c r="P1518">
        <v>5.1463482531879823E-2</v>
      </c>
      <c r="Q1518">
        <v>2992.224814904107</v>
      </c>
      <c r="R1518">
        <f>Table_nydc_frldevdb01_flc_fx_carry_view[[#This Row],[atmf]]/(Table_nydc_frldevdb01_flc_fx_carry_view[[#This Row],[atmf_cost_orig]]+1)</f>
        <v>2898.7613367718996</v>
      </c>
      <c r="S1518">
        <f>Table_nydc_frldevdb01_flc_fx_carry_view[[#This Row],[num_rate]]-Table_nydc_frldevdb01_flc_fx_carry_view[[#This Row],[asset_rate]]</f>
        <v>3.738815076196178E-2</v>
      </c>
      <c r="T15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2.1589462066361254</v>
      </c>
      <c r="U1518" s="95">
        <f>Table_nydc_frldevdb01_flc_fx_carry_view[[#This Row],[atmf_cost_final]]/Table_nydc_frldevdb01_flc_fx_carry_view[[#This Row],[atmf_cost_orig]]</f>
        <v>0.73583984564627147</v>
      </c>
    </row>
    <row r="1519" spans="1:21" x14ac:dyDescent="0.25">
      <c r="A1519" t="s">
        <v>109</v>
      </c>
      <c r="B1519" t="s">
        <v>18</v>
      </c>
      <c r="C1519" t="s">
        <v>67</v>
      </c>
      <c r="D1519" t="s">
        <v>6</v>
      </c>
      <c r="E1519">
        <v>2935.49</v>
      </c>
      <c r="F1519">
        <v>3138.1304734997302</v>
      </c>
      <c r="G1519">
        <v>0.13247916595237999</v>
      </c>
      <c r="H1519">
        <v>0.134616945070926</v>
      </c>
      <c r="I1519">
        <v>0.125040136688502</v>
      </c>
      <c r="J1519">
        <v>0.12886029194152401</v>
      </c>
      <c r="K1519">
        <v>4.31997740029859E-2</v>
      </c>
      <c r="L1519">
        <v>3.27892033115285E-2</v>
      </c>
      <c r="M1519">
        <v>7.3634951960869111E-2</v>
      </c>
      <c r="N1519">
        <v>6.82531552570948E-2</v>
      </c>
      <c r="O1519">
        <v>1.5549898989541766E-2</v>
      </c>
      <c r="P1519">
        <v>5.1297344198930915E-2</v>
      </c>
      <c r="Q1519">
        <v>3045.4419070968424</v>
      </c>
      <c r="R1519">
        <f>Table_nydc_frldevdb01_flc_fx_carry_view[[#This Row],[atmf]]/(Table_nydc_frldevdb01_flc_fx_carry_view[[#This Row],[atmf_cost_orig]]+1)</f>
        <v>2922.9026754096453</v>
      </c>
      <c r="S1519">
        <f>Table_nydc_frldevdb01_flc_fx_carry_view[[#This Row],[num_rate]]-Table_nydc_frldevdb01_flc_fx_carry_view[[#This Row],[asset_rate]]</f>
        <v>3.5747445209389148E-2</v>
      </c>
      <c r="T15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1.1652289989774991</v>
      </c>
      <c r="U1519" s="95">
        <f>Table_nydc_frldevdb01_flc_fx_carry_view[[#This Row],[atmf_cost_final]]/Table_nydc_frldevdb01_flc_fx_carry_view[[#This Row],[atmf_cost_orig]]</f>
        <v>0.92691247077020855</v>
      </c>
    </row>
    <row r="1520" spans="1:21" x14ac:dyDescent="0.25">
      <c r="A1520" t="s">
        <v>109</v>
      </c>
      <c r="B1520" t="s">
        <v>12</v>
      </c>
      <c r="C1520" t="s">
        <v>6</v>
      </c>
      <c r="D1520" t="s">
        <v>6</v>
      </c>
      <c r="E1520">
        <v>15.9845362120491</v>
      </c>
      <c r="F1520">
        <v>17.2745383212199</v>
      </c>
      <c r="G1520">
        <v>0.14758566006157101</v>
      </c>
      <c r="H1520">
        <v>0.15651301071162299</v>
      </c>
      <c r="I1520">
        <v>0</v>
      </c>
      <c r="J1520">
        <v>0</v>
      </c>
      <c r="K1520">
        <v>2.7079446250612E-2</v>
      </c>
      <c r="L1520">
        <v>0</v>
      </c>
      <c r="M1520">
        <v>6.2802777801973797E-2</v>
      </c>
      <c r="N1520">
        <v>8.0710766521883096E-2</v>
      </c>
      <c r="O1520">
        <v>-8.0678067780504126E-3</v>
      </c>
      <c r="P1520">
        <v>7.2246621398074584E-2</v>
      </c>
      <c r="Q1520">
        <v>16.678718915547815</v>
      </c>
      <c r="R1520">
        <f>Table_nydc_frldevdb01_flc_fx_carry_view[[#This Row],[atmf]]/(Table_nydc_frldevdb01_flc_fx_carry_view[[#This Row],[atmf_cost_orig]]+1)</f>
        <v>16.253757218198174</v>
      </c>
      <c r="S1520">
        <f>Table_nydc_frldevdb01_flc_fx_carry_view[[#This Row],[num_rate]]-Table_nydc_frldevdb01_flc_fx_carry_view[[#This Row],[asset_rate]]</f>
        <v>8.0314428176124997E-2</v>
      </c>
      <c r="T15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2.2593292119420574</v>
      </c>
      <c r="U1520" s="95">
        <f>Table_nydc_frldevdb01_flc_fx_carry_view[[#This Row],[atmf_cost_final]]/Table_nydc_frldevdb01_flc_fx_carry_view[[#This Row],[atmf_cost_orig]]</f>
        <v>1.2851464433050361</v>
      </c>
    </row>
    <row r="1521" spans="1:21" x14ac:dyDescent="0.25">
      <c r="A1521" t="s">
        <v>109</v>
      </c>
      <c r="B1521" t="s">
        <v>12</v>
      </c>
      <c r="C1521" t="s">
        <v>67</v>
      </c>
      <c r="D1521" t="s">
        <v>6</v>
      </c>
      <c r="E1521">
        <v>15.9845362120491</v>
      </c>
      <c r="F1521">
        <v>18.634088698866599</v>
      </c>
      <c r="G1521">
        <v>0.151318719829035</v>
      </c>
      <c r="H1521">
        <v>0.162849946260818</v>
      </c>
      <c r="I1521">
        <v>0.14758566006157101</v>
      </c>
      <c r="J1521">
        <v>0.169515555346549</v>
      </c>
      <c r="K1521">
        <v>2.7947164619213798E-2</v>
      </c>
      <c r="L1521">
        <v>2.7079446250612E-2</v>
      </c>
      <c r="M1521">
        <v>9.3224455094384304E-2</v>
      </c>
      <c r="N1521">
        <v>0.117301080672814</v>
      </c>
      <c r="O1521">
        <v>-7.5967975545967884E-3</v>
      </c>
      <c r="P1521">
        <v>7.4178837247773674E-2</v>
      </c>
      <c r="Q1521">
        <v>17.492242503878778</v>
      </c>
      <c r="R1521">
        <f>Table_nydc_frldevdb01_flc_fx_carry_view[[#This Row],[atmf]]/(Table_nydc_frldevdb01_flc_fx_carry_view[[#This Row],[atmf_cost_orig]]+1)</f>
        <v>17.045071222137828</v>
      </c>
      <c r="S1521">
        <f>Table_nydc_frldevdb01_flc_fx_carry_view[[#This Row],[num_rate]]-Table_nydc_frldevdb01_flc_fx_carry_view[[#This Row],[asset_rate]]</f>
        <v>8.1775634802370462E-2</v>
      </c>
      <c r="T15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1.3821289726558055</v>
      </c>
      <c r="U1521" s="95">
        <f>Table_nydc_frldevdb01_flc_fx_carry_view[[#This Row],[atmf_cost_final]]/Table_nydc_frldevdb01_flc_fx_carry_view[[#This Row],[atmf_cost_orig]]</f>
        <v>1.2582651253263268</v>
      </c>
    </row>
    <row r="1522" spans="1:21" x14ac:dyDescent="0.25">
      <c r="A1522" t="s">
        <v>109</v>
      </c>
      <c r="B1522" t="s">
        <v>100</v>
      </c>
      <c r="C1522" t="s">
        <v>6</v>
      </c>
      <c r="D1522" t="s">
        <v>6</v>
      </c>
      <c r="E1522">
        <v>15793.272000000001</v>
      </c>
      <c r="F1522">
        <v>16843.1790360827</v>
      </c>
      <c r="G1522">
        <v>8.0965735788988802E-2</v>
      </c>
      <c r="H1522">
        <v>8.8612660690619599E-2</v>
      </c>
      <c r="I1522">
        <v>0</v>
      </c>
      <c r="J1522">
        <v>0</v>
      </c>
      <c r="K1522">
        <v>9.5511003149372897E-3</v>
      </c>
      <c r="L1522">
        <v>0</v>
      </c>
      <c r="M1522">
        <v>3.5581510704261299E-2</v>
      </c>
      <c r="N1522">
        <v>6.6484410519940099E-2</v>
      </c>
      <c r="O1522">
        <v>-8.0678067780504126E-3</v>
      </c>
      <c r="P1522">
        <v>5.7162847205012746E-2</v>
      </c>
      <c r="Q1522">
        <v>16415.867274042695</v>
      </c>
      <c r="R1522">
        <f>Table_nydc_frldevdb01_flc_fx_carry_view[[#This Row],[atmf]]/(Table_nydc_frldevdb01_flc_fx_carry_view[[#This Row],[atmf_cost_orig]]+1)</f>
        <v>16264.464807437773</v>
      </c>
      <c r="S1522">
        <f>Table_nydc_frldevdb01_flc_fx_carry_view[[#This Row],[num_rate]]-Table_nydc_frldevdb01_flc_fx_carry_view[[#This Row],[asset_rate]]</f>
        <v>6.5230653983063158E-2</v>
      </c>
      <c r="T15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2.5541053531452471</v>
      </c>
      <c r="U1522" s="95">
        <f>Table_nydc_frldevdb01_flc_fx_carry_view[[#This Row],[atmf_cost_final]]/Table_nydc_frldevdb01_flc_fx_carry_view[[#This Row],[atmf_cost_orig]]</f>
        <v>1.8685100549139364</v>
      </c>
    </row>
    <row r="1523" spans="1:21" x14ac:dyDescent="0.25">
      <c r="A1523" t="s">
        <v>109</v>
      </c>
      <c r="B1523" t="s">
        <v>100</v>
      </c>
      <c r="C1523" t="s">
        <v>67</v>
      </c>
      <c r="D1523" t="s">
        <v>6</v>
      </c>
      <c r="E1523">
        <v>15793.272000000001</v>
      </c>
      <c r="F1523">
        <v>18053.629969623598</v>
      </c>
      <c r="G1523">
        <v>9.3491695524594701E-2</v>
      </c>
      <c r="H1523">
        <v>9.8002044968378499E-2</v>
      </c>
      <c r="I1523">
        <v>8.0965735788988802E-2</v>
      </c>
      <c r="J1523">
        <v>0.10452681816536601</v>
      </c>
      <c r="K1523">
        <v>1.02588843584432E-2</v>
      </c>
      <c r="L1523">
        <v>9.5511003149372897E-3</v>
      </c>
      <c r="M1523">
        <v>5.6181134912824705E-2</v>
      </c>
      <c r="N1523">
        <v>8.8959558690231602E-2</v>
      </c>
      <c r="O1523">
        <v>-7.5967975545967884E-3</v>
      </c>
      <c r="P1523">
        <v>6.2521963074359241E-2</v>
      </c>
      <c r="Q1523">
        <v>17260.967495484907</v>
      </c>
      <c r="R1523">
        <f>Table_nydc_frldevdb01_flc_fx_carry_view[[#This Row],[atmf]]/(Table_nydc_frldevdb01_flc_fx_carry_view[[#This Row],[atmf_cost_orig]]+1)</f>
        <v>17093.308498748855</v>
      </c>
      <c r="S1523">
        <f>Table_nydc_frldevdb01_flc_fx_carry_view[[#This Row],[num_rate]]-Table_nydc_frldevdb01_flc_fx_carry_view[[#This Row],[asset_rate]]</f>
        <v>7.0118760628956028E-2</v>
      </c>
      <c r="T15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1.7291935263768958</v>
      </c>
      <c r="U1523" s="95">
        <f>Table_nydc_frldevdb01_flc_fx_carry_view[[#This Row],[atmf_cost_final]]/Table_nydc_frldevdb01_flc_fx_carry_view[[#This Row],[atmf_cost_orig]]</f>
        <v>1.5834418231007368</v>
      </c>
    </row>
    <row r="1524" spans="1:21" x14ac:dyDescent="0.25">
      <c r="A1524" t="s">
        <v>109</v>
      </c>
      <c r="B1524" t="s">
        <v>101</v>
      </c>
      <c r="C1524" t="s">
        <v>6</v>
      </c>
      <c r="D1524" t="s">
        <v>6</v>
      </c>
      <c r="E1524">
        <v>22.001999999999999</v>
      </c>
      <c r="F1524">
        <v>21.9579259962102</v>
      </c>
      <c r="G1524">
        <v>8.77967668926143E-2</v>
      </c>
      <c r="H1524">
        <v>8.7653376238093897E-2</v>
      </c>
      <c r="I1524">
        <v>0</v>
      </c>
      <c r="J1524">
        <v>0</v>
      </c>
      <c r="K1524">
        <v>3.5508467429083194E-2</v>
      </c>
      <c r="L1524">
        <v>0</v>
      </c>
      <c r="M1524">
        <v>3.4419078621591701E-2</v>
      </c>
      <c r="N1524">
        <v>0</v>
      </c>
      <c r="O1524">
        <v>1.4075331769918042E-2</v>
      </c>
      <c r="P1524">
        <v>1.2039013513791552E-2</v>
      </c>
      <c r="Q1524">
        <v>21.981872802408848</v>
      </c>
      <c r="R1524">
        <f>Table_nydc_frldevdb01_flc_fx_carry_view[[#This Row],[atmf]]/(Table_nydc_frldevdb01_flc_fx_carry_view[[#This Row],[atmf_cost_orig]]+1)</f>
        <v>21.227301825745606</v>
      </c>
      <c r="S1524">
        <f>Table_nydc_frldevdb01_flc_fx_carry_view[[#This Row],[num_rate]]-Table_nydc_frldevdb01_flc_fx_carry_view[[#This Row],[asset_rate]]</f>
        <v>-2.0363182561264903E-3</v>
      </c>
      <c r="T15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524" s="95">
        <f>Table_nydc_frldevdb01_flc_fx_carry_view[[#This Row],[atmf_cost_final]]/Table_nydc_frldevdb01_flc_fx_carry_view[[#This Row],[atmf_cost_orig]]</f>
        <v>0</v>
      </c>
    </row>
    <row r="1525" spans="1:21" x14ac:dyDescent="0.25">
      <c r="A1525" t="s">
        <v>109</v>
      </c>
      <c r="B1525" t="s">
        <v>101</v>
      </c>
      <c r="C1525" t="s">
        <v>67</v>
      </c>
      <c r="D1525" t="s">
        <v>6</v>
      </c>
      <c r="E1525">
        <v>22.001999999999999</v>
      </c>
      <c r="F1525">
        <v>21.918394443843201</v>
      </c>
      <c r="G1525">
        <v>8.9756436335411097E-2</v>
      </c>
      <c r="H1525">
        <v>8.9559296575727698E-2</v>
      </c>
      <c r="I1525">
        <v>8.77967668926143E-2</v>
      </c>
      <c r="J1525">
        <v>8.7525517570940597E-2</v>
      </c>
      <c r="K1525">
        <v>5.1102817436881207E-2</v>
      </c>
      <c r="L1525">
        <v>3.5508467429083194E-2</v>
      </c>
      <c r="M1525">
        <v>4.9029921108365501E-2</v>
      </c>
      <c r="N1525">
        <v>3.3457739970553797E-2</v>
      </c>
      <c r="O1525">
        <v>1.5549898989541766E-2</v>
      </c>
      <c r="P1525">
        <v>1.3588638952163895E-2</v>
      </c>
      <c r="Q1525">
        <v>21.963923379977356</v>
      </c>
      <c r="R1525">
        <f>Table_nydc_frldevdb01_flc_fx_carry_view[[#This Row],[atmf]]/(Table_nydc_frldevdb01_flc_fx_carry_view[[#This Row],[atmf_cost_orig]]+1)</f>
        <v>20.893964988801322</v>
      </c>
      <c r="S1525">
        <f>Table_nydc_frldevdb01_flc_fx_carry_view[[#This Row],[num_rate]]-Table_nydc_frldevdb01_flc_fx_carry_view[[#This Row],[asset_rate]]</f>
        <v>-1.961260037377871E-3</v>
      </c>
      <c r="T15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0.98930536482633347</v>
      </c>
      <c r="U1525" s="95">
        <f>Table_nydc_frldevdb01_flc_fx_carry_view[[#This Row],[atmf_cost_final]]/Table_nydc_frldevdb01_flc_fx_carry_view[[#This Row],[atmf_cost_orig]]</f>
        <v>0.68239432604033345</v>
      </c>
    </row>
    <row r="1526" spans="1:21" x14ac:dyDescent="0.25">
      <c r="A1526" t="s">
        <v>109</v>
      </c>
      <c r="B1526" t="s">
        <v>102</v>
      </c>
      <c r="C1526" t="s">
        <v>6</v>
      </c>
      <c r="D1526" t="s">
        <v>6</v>
      </c>
      <c r="E1526">
        <v>76.414715981341899</v>
      </c>
      <c r="F1526">
        <v>81.130480867783007</v>
      </c>
      <c r="G1526">
        <v>8.1570567387253406E-2</v>
      </c>
      <c r="H1526">
        <v>8.7346529303842693E-2</v>
      </c>
      <c r="I1526">
        <v>0</v>
      </c>
      <c r="J1526">
        <v>0</v>
      </c>
      <c r="K1526">
        <v>1.07207817933115E-2</v>
      </c>
      <c r="L1526">
        <v>0</v>
      </c>
      <c r="M1526">
        <v>3.5073433154100504E-2</v>
      </c>
      <c r="N1526">
        <v>6.17186236342901E-2</v>
      </c>
      <c r="O1526">
        <v>-8.0678067780504126E-3</v>
      </c>
      <c r="P1526">
        <v>5.2810284862651935E-2</v>
      </c>
      <c r="Q1526">
        <v>79.201709255114622</v>
      </c>
      <c r="R1526">
        <f>Table_nydc_frldevdb01_flc_fx_carry_view[[#This Row],[atmf]]/(Table_nydc_frldevdb01_flc_fx_carry_view[[#This Row],[atmf_cost_orig]]+1)</f>
        <v>78.38137688507787</v>
      </c>
      <c r="S1526">
        <f>Table_nydc_frldevdb01_flc_fx_carry_view[[#This Row],[num_rate]]-Table_nydc_frldevdb01_flc_fx_carry_view[[#This Row],[asset_rate]]</f>
        <v>6.0878091640702348E-2</v>
      </c>
      <c r="T15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2.5343697784654879</v>
      </c>
      <c r="U1526" s="95">
        <f>Table_nydc_frldevdb01_flc_fx_carry_view[[#This Row],[atmf_cost_final]]/Table_nydc_frldevdb01_flc_fx_carry_view[[#This Row],[atmf_cost_orig]]</f>
        <v>1.7596972432986491</v>
      </c>
    </row>
    <row r="1527" spans="1:21" x14ac:dyDescent="0.25">
      <c r="A1527" t="s">
        <v>109</v>
      </c>
      <c r="B1527" t="s">
        <v>102</v>
      </c>
      <c r="C1527" t="s">
        <v>67</v>
      </c>
      <c r="D1527" t="s">
        <v>6</v>
      </c>
      <c r="E1527">
        <v>76.414715981341899</v>
      </c>
      <c r="F1527">
        <v>86.406401182127695</v>
      </c>
      <c r="G1527">
        <v>9.5134837841198805E-2</v>
      </c>
      <c r="H1527">
        <v>9.7017954027137698E-2</v>
      </c>
      <c r="I1527">
        <v>8.1570567387253406E-2</v>
      </c>
      <c r="J1527">
        <v>9.8763458810849303E-2</v>
      </c>
      <c r="K1527">
        <v>1.26426304542284E-2</v>
      </c>
      <c r="L1527">
        <v>1.07207817933115E-2</v>
      </c>
      <c r="M1527">
        <v>5.5656897256418598E-2</v>
      </c>
      <c r="N1527">
        <v>8.1796984239414491E-2</v>
      </c>
      <c r="O1527">
        <v>-7.5961090411415678E-3</v>
      </c>
      <c r="P1527">
        <v>5.6509641444610209E-2</v>
      </c>
      <c r="Q1527">
        <v>82.842971503202691</v>
      </c>
      <c r="R1527">
        <f>Table_nydc_frldevdb01_flc_fx_carry_view[[#This Row],[atmf]]/(Table_nydc_frldevdb01_flc_fx_carry_view[[#This Row],[atmf_cost_orig]]+1)</f>
        <v>81.850837527507394</v>
      </c>
      <c r="S1527">
        <f>Table_nydc_frldevdb01_flc_fx_carry_view[[#This Row],[num_rate]]-Table_nydc_frldevdb01_flc_fx_carry_view[[#This Row],[asset_rate]]</f>
        <v>6.4105750485751775E-2</v>
      </c>
      <c r="T15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1.6523867016718261</v>
      </c>
      <c r="U1527" s="95">
        <f>Table_nydc_frldevdb01_flc_fx_carry_view[[#This Row],[atmf_cost_final]]/Table_nydc_frldevdb01_flc_fx_carry_view[[#This Row],[atmf_cost_orig]]</f>
        <v>1.4696648263119141</v>
      </c>
    </row>
    <row r="1528" spans="1:21" x14ac:dyDescent="0.25">
      <c r="A1528" t="s">
        <v>109</v>
      </c>
      <c r="B1528" t="s">
        <v>103</v>
      </c>
      <c r="C1528" t="s">
        <v>6</v>
      </c>
      <c r="D1528" t="s">
        <v>6</v>
      </c>
      <c r="E1528">
        <v>6.1561133663958296</v>
      </c>
      <c r="F1528">
        <v>5.7103220053565202</v>
      </c>
      <c r="G1528">
        <v>0.11851313659438099</v>
      </c>
      <c r="H1528">
        <v>0.13563546526461601</v>
      </c>
      <c r="I1528">
        <v>0.139639071845125</v>
      </c>
      <c r="J1528">
        <v>0.18265000000000001</v>
      </c>
      <c r="K1528">
        <v>9.1075343079382906E-2</v>
      </c>
      <c r="L1528">
        <v>2.9119344623717404E-3</v>
      </c>
      <c r="M1528">
        <v>5.0417764839170501E-2</v>
      </c>
      <c r="N1528">
        <v>1.44080625038299E-16</v>
      </c>
      <c r="O1528">
        <v>7.1438062004311353E-2</v>
      </c>
      <c r="P1528">
        <v>-6.5476291425685673E-3</v>
      </c>
      <c r="Q1528">
        <v>5.9523292995650969</v>
      </c>
      <c r="R1528">
        <f>Table_nydc_frldevdb01_flc_fx_carry_view[[#This Row],[atmf]]/(Table_nydc_frldevdb01_flc_fx_carry_view[[#This Row],[atmf_cost_orig]]+1)</f>
        <v>5.4362389865244021</v>
      </c>
      <c r="S1528">
        <f>Table_nydc_frldevdb01_flc_fx_carry_view[[#This Row],[num_rate]]-Table_nydc_frldevdb01_flc_fx_carry_view[[#This Row],[asset_rate]]</f>
        <v>-7.7985691146879921E-2</v>
      </c>
      <c r="T15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7.1620952068698118E-2</v>
      </c>
      <c r="U1528" s="95">
        <f>Table_nydc_frldevdb01_flc_fx_carry_view[[#This Row],[atmf_cost_final]]/Table_nydc_frldevdb01_flc_fx_carry_view[[#This Row],[atmf_cost_orig]]</f>
        <v>2.8577352744197832E-15</v>
      </c>
    </row>
    <row r="1529" spans="1:21" x14ac:dyDescent="0.25">
      <c r="A1529" t="s">
        <v>109</v>
      </c>
      <c r="B1529" t="s">
        <v>103</v>
      </c>
      <c r="C1529" t="s">
        <v>67</v>
      </c>
      <c r="D1529" t="s">
        <v>6</v>
      </c>
      <c r="E1529">
        <v>6.1561133663958296</v>
      </c>
      <c r="F1529">
        <v>5.3115623631542999</v>
      </c>
      <c r="G1529">
        <v>0.15888155737704901</v>
      </c>
      <c r="H1529">
        <v>0.15888155737704901</v>
      </c>
      <c r="I1529">
        <v>0.11851313659438099</v>
      </c>
      <c r="J1529">
        <v>0.14993478142965899</v>
      </c>
      <c r="K1529">
        <v>0.17150623643343102</v>
      </c>
      <c r="L1529">
        <v>9.1075343079382906E-2</v>
      </c>
      <c r="M1529">
        <v>7.8321147736261101E-2</v>
      </c>
      <c r="N1529">
        <v>2.7354274050930501E-2</v>
      </c>
      <c r="O1529">
        <v>7.1434058268465259E-2</v>
      </c>
      <c r="P1529">
        <v>-7.2735787705864733E-3</v>
      </c>
      <c r="Q1529">
        <v>5.8573831296213745</v>
      </c>
      <c r="R1529">
        <f>Table_nydc_frldevdb01_flc_fx_carry_view[[#This Row],[atmf]]/(Table_nydc_frldevdb01_flc_fx_carry_view[[#This Row],[atmf_cost_orig]]+1)</f>
        <v>4.9257703739789935</v>
      </c>
      <c r="S1529">
        <f>Table_nydc_frldevdb01_flc_fx_carry_view[[#This Row],[num_rate]]-Table_nydc_frldevdb01_flc_fx_carry_view[[#This Row],[asset_rate]]</f>
        <v>-7.8707637039051731E-2</v>
      </c>
      <c r="T15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0.68381186216961387</v>
      </c>
      <c r="U1529" s="95">
        <f>Table_nydc_frldevdb01_flc_fx_carry_view[[#This Row],[atmf_cost_final]]/Table_nydc_frldevdb01_flc_fx_carry_view[[#This Row],[atmf_cost_orig]]</f>
        <v>0.34925782935463839</v>
      </c>
    </row>
    <row r="1530" spans="1:21" x14ac:dyDescent="0.25">
      <c r="A1530" t="s">
        <v>109</v>
      </c>
      <c r="B1530" t="s">
        <v>104</v>
      </c>
      <c r="C1530" t="s">
        <v>6</v>
      </c>
      <c r="D1530" t="s">
        <v>6</v>
      </c>
      <c r="E1530">
        <v>3.5104000000000002</v>
      </c>
      <c r="F1530">
        <v>3.4519244471713999</v>
      </c>
      <c r="G1530">
        <v>6.6894717012937893E-2</v>
      </c>
      <c r="H1530">
        <v>6.5948113861321198E-2</v>
      </c>
      <c r="I1530">
        <v>0</v>
      </c>
      <c r="J1530">
        <v>0</v>
      </c>
      <c r="K1530">
        <v>3.5677619860859204E-2</v>
      </c>
      <c r="L1530">
        <v>0</v>
      </c>
      <c r="M1530">
        <v>2.58996039614755E-2</v>
      </c>
      <c r="N1530">
        <v>0</v>
      </c>
      <c r="O1530">
        <v>1.4075331769918042E-2</v>
      </c>
      <c r="P1530">
        <v>-2.7604593424565005E-3</v>
      </c>
      <c r="Q1530">
        <v>3.4860107153717266</v>
      </c>
      <c r="R1530">
        <f>Table_nydc_frldevdb01_flc_fx_carry_view[[#This Row],[atmf]]/(Table_nydc_frldevdb01_flc_fx_carry_view[[#This Row],[atmf_cost_orig]]+1)</f>
        <v>3.3647780288070241</v>
      </c>
      <c r="S1530">
        <f>Table_nydc_frldevdb01_flc_fx_carry_view[[#This Row],[num_rate]]-Table_nydc_frldevdb01_flc_fx_carry_view[[#This Row],[asset_rate]]</f>
        <v>-1.6835791112374543E-2</v>
      </c>
      <c r="T15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530" s="95">
        <f>Table_nydc_frldevdb01_flc_fx_carry_view[[#This Row],[atmf_cost_final]]/Table_nydc_frldevdb01_flc_fx_carry_view[[#This Row],[atmf_cost_orig]]</f>
        <v>0</v>
      </c>
    </row>
    <row r="1531" spans="1:21" x14ac:dyDescent="0.25">
      <c r="A1531" t="s">
        <v>109</v>
      </c>
      <c r="B1531" t="s">
        <v>104</v>
      </c>
      <c r="C1531" t="s">
        <v>67</v>
      </c>
      <c r="D1531" t="s">
        <v>6</v>
      </c>
      <c r="E1531">
        <v>3.5104000000000002</v>
      </c>
      <c r="F1531">
        <v>3.38389186756977</v>
      </c>
      <c r="G1531">
        <v>7.2241645155518203E-2</v>
      </c>
      <c r="H1531">
        <v>7.0146101552602605E-2</v>
      </c>
      <c r="I1531">
        <v>6.6894717012937893E-2</v>
      </c>
      <c r="J1531">
        <v>6.6191150236398294E-2</v>
      </c>
      <c r="K1531">
        <v>6.0981235352008299E-2</v>
      </c>
      <c r="L1531">
        <v>3.5677619860859204E-2</v>
      </c>
      <c r="M1531">
        <v>3.84083320935171E-2</v>
      </c>
      <c r="N1531">
        <v>1.7180857855242E-2</v>
      </c>
      <c r="O1531">
        <v>1.5549898989541766E-2</v>
      </c>
      <c r="P1531">
        <v>-2.9507296016419485E-3</v>
      </c>
      <c r="Q1531">
        <v>3.4620401652980535</v>
      </c>
      <c r="R1531">
        <f>Table_nydc_frldevdb01_flc_fx_carry_view[[#This Row],[atmf]]/(Table_nydc_frldevdb01_flc_fx_carry_view[[#This Row],[atmf_cost_orig]]+1)</f>
        <v>3.258729502629822</v>
      </c>
      <c r="S1531">
        <f>Table_nydc_frldevdb01_flc_fx_carry_view[[#This Row],[num_rate]]-Table_nydc_frldevdb01_flc_fx_carry_view[[#This Row],[asset_rate]]</f>
        <v>-1.8500628591183715E-2</v>
      </c>
      <c r="T15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0.81942326132369869</v>
      </c>
      <c r="U1531" s="95">
        <f>Table_nydc_frldevdb01_flc_fx_carry_view[[#This Row],[atmf_cost_final]]/Table_nydc_frldevdb01_flc_fx_carry_view[[#This Row],[atmf_cost_orig]]</f>
        <v>0.44732111286191306</v>
      </c>
    </row>
    <row r="1532" spans="1:21" x14ac:dyDescent="0.25">
      <c r="A1532" t="s">
        <v>109</v>
      </c>
      <c r="B1532" t="s">
        <v>105</v>
      </c>
      <c r="C1532" t="s">
        <v>6</v>
      </c>
      <c r="D1532" t="s">
        <v>6</v>
      </c>
      <c r="E1532">
        <v>35.856671897254998</v>
      </c>
      <c r="F1532">
        <v>33.547090527084997</v>
      </c>
      <c r="G1532">
        <v>0.17758219550176199</v>
      </c>
      <c r="H1532">
        <v>0.191186621318334</v>
      </c>
      <c r="I1532">
        <v>0.21597621834789499</v>
      </c>
      <c r="J1532">
        <v>0.25376480095232601</v>
      </c>
      <c r="K1532">
        <v>0.10601374666154001</v>
      </c>
      <c r="L1532">
        <v>4.5053994518528496E-3</v>
      </c>
      <c r="M1532">
        <v>7.1651380077809787E-2</v>
      </c>
      <c r="N1532">
        <v>6.4158239971017505E-10</v>
      </c>
      <c r="O1532">
        <v>6.1957140157079538E-2</v>
      </c>
      <c r="P1532">
        <v>-6.5476291425685673E-3</v>
      </c>
      <c r="Q1532">
        <v>34.740869003210676</v>
      </c>
      <c r="R1532">
        <f>Table_nydc_frldevdb01_flc_fx_carry_view[[#This Row],[atmf]]/(Table_nydc_frldevdb01_flc_fx_carry_view[[#This Row],[atmf_cost_orig]]+1)</f>
        <v>31.304107987664075</v>
      </c>
      <c r="S1532">
        <f>Table_nydc_frldevdb01_flc_fx_carry_view[[#This Row],[num_rate]]-Table_nydc_frldevdb01_flc_fx_carry_view[[#This Row],[asset_rate]]</f>
        <v>-6.8504769299648105E-2</v>
      </c>
      <c r="T15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0.13111433402854303</v>
      </c>
      <c r="U1532" s="95">
        <f>Table_nydc_frldevdb01_flc_fx_carry_view[[#This Row],[atmf_cost_final]]/Table_nydc_frldevdb01_flc_fx_carry_view[[#This Row],[atmf_cost_orig]]</f>
        <v>8.9542225008569112E-9</v>
      </c>
    </row>
    <row r="1533" spans="1:21" x14ac:dyDescent="0.25">
      <c r="A1533" t="s">
        <v>109</v>
      </c>
      <c r="B1533" t="s">
        <v>105</v>
      </c>
      <c r="C1533" t="s">
        <v>67</v>
      </c>
      <c r="D1533" t="s">
        <v>6</v>
      </c>
      <c r="E1533">
        <v>35.856671897254998</v>
      </c>
      <c r="F1533">
        <v>30.958443587432502</v>
      </c>
      <c r="G1533">
        <v>0.18281718222038401</v>
      </c>
      <c r="H1533">
        <v>0.20311557391270499</v>
      </c>
      <c r="I1533">
        <v>0.17758219550176199</v>
      </c>
      <c r="J1533">
        <v>0.21170520075843099</v>
      </c>
      <c r="K1533">
        <v>0.181658255575921</v>
      </c>
      <c r="L1533">
        <v>0.10601374666154001</v>
      </c>
      <c r="M1533">
        <v>0.100095949815697</v>
      </c>
      <c r="N1533">
        <v>4.5351024625170995E-2</v>
      </c>
      <c r="O1533">
        <v>7.0822143842545954E-2</v>
      </c>
      <c r="P1533">
        <v>-7.2735787705864733E-3</v>
      </c>
      <c r="Q1533">
        <v>33.707723214755376</v>
      </c>
      <c r="R1533">
        <f>Table_nydc_frldevdb01_flc_fx_carry_view[[#This Row],[atmf]]/(Table_nydc_frldevdb01_flc_fx_carry_view[[#This Row],[atmf_cost_orig]]+1)</f>
        <v>28.141584915951267</v>
      </c>
      <c r="S1533">
        <f>Table_nydc_frldevdb01_flc_fx_carry_view[[#This Row],[num_rate]]-Table_nydc_frldevdb01_flc_fx_carry_view[[#This Row],[asset_rate]]</f>
        <v>-7.8095722613132426E-2</v>
      </c>
      <c r="T15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0.7437592828077304</v>
      </c>
      <c r="U1533" s="95">
        <f>Table_nydc_frldevdb01_flc_fx_carry_view[[#This Row],[atmf_cost_final]]/Table_nydc_frldevdb01_flc_fx_carry_view[[#This Row],[atmf_cost_orig]]</f>
        <v>0.45307552112422306</v>
      </c>
    </row>
    <row r="1534" spans="1:21" x14ac:dyDescent="0.25">
      <c r="A1534" t="s">
        <v>109</v>
      </c>
      <c r="B1534" t="s">
        <v>106</v>
      </c>
      <c r="C1534" t="s">
        <v>6</v>
      </c>
      <c r="D1534" t="s">
        <v>6</v>
      </c>
      <c r="E1534">
        <v>7.7954828246255197</v>
      </c>
      <c r="F1534">
        <v>8.1433021699954704</v>
      </c>
      <c r="G1534">
        <v>7.5623769320128098E-2</v>
      </c>
      <c r="H1534">
        <v>7.7626952245376593E-2</v>
      </c>
      <c r="I1534">
        <v>7.5180230324598196E-2</v>
      </c>
      <c r="J1534">
        <v>7.8650956511155307E-2</v>
      </c>
      <c r="K1534">
        <v>1.31887712380057E-2</v>
      </c>
      <c r="L1534">
        <v>3.5108187934207598E-3</v>
      </c>
      <c r="M1534">
        <v>3.1387241222244899E-2</v>
      </c>
      <c r="N1534">
        <v>4.4623975774627601E-2</v>
      </c>
      <c r="O1534">
        <v>-8.066083437607589E-3</v>
      </c>
      <c r="P1534">
        <v>3.6132883407902799E-2</v>
      </c>
      <c r="Q1534">
        <v>7.9977552609379989</v>
      </c>
      <c r="R1534">
        <f>Table_nydc_frldevdb01_flc_fx_carry_view[[#This Row],[atmf]]/(Table_nydc_frldevdb01_flc_fx_carry_view[[#This Row],[atmf_cost_orig]]+1)</f>
        <v>7.895484687541078</v>
      </c>
      <c r="S1534">
        <f>Table_nydc_frldevdb01_flc_fx_carry_view[[#This Row],[num_rate]]-Table_nydc_frldevdb01_flc_fx_carry_view[[#This Row],[asset_rate]]</f>
        <v>4.419896684551039E-2</v>
      </c>
      <c r="T15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2.2591545891941975</v>
      </c>
      <c r="U1534" s="95">
        <f>Table_nydc_frldevdb01_flc_fx_carry_view[[#This Row],[atmf_cost_final]]/Table_nydc_frldevdb01_flc_fx_carry_view[[#This Row],[atmf_cost_orig]]</f>
        <v>1.4217234148951423</v>
      </c>
    </row>
    <row r="1535" spans="1:21" x14ac:dyDescent="0.25">
      <c r="A1535" t="s">
        <v>109</v>
      </c>
      <c r="B1535" t="s">
        <v>106</v>
      </c>
      <c r="C1535" t="s">
        <v>67</v>
      </c>
      <c r="D1535" t="s">
        <v>6</v>
      </c>
      <c r="E1535">
        <v>7.7954828246255197</v>
      </c>
      <c r="F1535">
        <v>8.5116992900908599</v>
      </c>
      <c r="G1535">
        <v>8.5193453342417805E-2</v>
      </c>
      <c r="H1535">
        <v>8.6726433063676306E-2</v>
      </c>
      <c r="I1535">
        <v>7.5623769320128098E-2</v>
      </c>
      <c r="J1535">
        <v>8.3271359628934102E-2</v>
      </c>
      <c r="K1535">
        <v>1.59408590221462E-2</v>
      </c>
      <c r="L1535">
        <v>1.31887712380057E-2</v>
      </c>
      <c r="M1535">
        <v>4.9725871325413604E-2</v>
      </c>
      <c r="N1535">
        <v>6.1931314921246795E-2</v>
      </c>
      <c r="O1535">
        <v>-7.5967975545967884E-3</v>
      </c>
      <c r="P1535">
        <v>3.7740270957270422E-2</v>
      </c>
      <c r="Q1535">
        <v>8.2335293980774971</v>
      </c>
      <c r="R1535">
        <f>Table_nydc_frldevdb01_flc_fx_carry_view[[#This Row],[atmf]]/(Table_nydc_frldevdb01_flc_fx_carry_view[[#This Row],[atmf_cost_orig]]+1)</f>
        <v>8.1084972016015442</v>
      </c>
      <c r="S1535">
        <f>Table_nydc_frldevdb01_flc_fx_carry_view[[#This Row],[num_rate]]-Table_nydc_frldevdb01_flc_fx_carry_view[[#This Row],[asset_rate]]</f>
        <v>4.533706851186721E-2</v>
      </c>
      <c r="T15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1.4427268294505586</v>
      </c>
      <c r="U1535" s="95">
        <f>Table_nydc_frldevdb01_flc_fx_carry_view[[#This Row],[atmf_cost_final]]/Table_nydc_frldevdb01_flc_fx_carry_view[[#This Row],[atmf_cost_orig]]</f>
        <v>1.2454545947713802</v>
      </c>
    </row>
    <row r="1536" spans="1:21" x14ac:dyDescent="0.25">
      <c r="A1536" t="s">
        <v>109</v>
      </c>
      <c r="B1536" t="s">
        <v>5</v>
      </c>
      <c r="C1536" t="s">
        <v>67</v>
      </c>
      <c r="D1536" t="s">
        <v>67</v>
      </c>
      <c r="E1536">
        <v>3.5757294606385499</v>
      </c>
      <c r="F1536">
        <v>4.33698015480382</v>
      </c>
      <c r="G1536">
        <v>0.128107943298753</v>
      </c>
      <c r="H1536">
        <v>0.14262801822023999</v>
      </c>
      <c r="I1536">
        <v>0.102608446749942</v>
      </c>
      <c r="J1536">
        <v>0.132976539351852</v>
      </c>
      <c r="K1536">
        <v>1.17358186043191E-2</v>
      </c>
      <c r="L1536">
        <v>2.1423491272064797E-3</v>
      </c>
      <c r="M1536">
        <v>7.8006206799730901E-2</v>
      </c>
      <c r="N1536">
        <v>0.212866378131156</v>
      </c>
      <c r="O1536">
        <v>1.5543771166543929E-2</v>
      </c>
      <c r="P1536">
        <v>0.1255482276930654</v>
      </c>
      <c r="Q1536">
        <v>4.0674299903834488</v>
      </c>
      <c r="R1536">
        <f>Table_nydc_frldevdb01_flc_fx_carry_view[[#This Row],[atmf]]/(Table_nydc_frldevdb01_flc_fx_carry_view[[#This Row],[atmf_cost_orig]]+1)</f>
        <v>4.0231495212620167</v>
      </c>
      <c r="S1536">
        <f>Table_nydc_frldevdb01_flc_fx_carry_view[[#This Row],[num_rate]]-Table_nydc_frldevdb01_flc_fx_carry_view[[#This Row],[asset_rate]]</f>
        <v>0.11000445652652147</v>
      </c>
      <c r="T15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3.1797615004545712</v>
      </c>
      <c r="U1536" s="95">
        <f>Table_nydc_frldevdb01_flc_fx_carry_view[[#This Row],[atmf_cost_final]]/Table_nydc_frldevdb01_flc_fx_carry_view[[#This Row],[atmf_cost_orig]]</f>
        <v>2.7288389842831111</v>
      </c>
    </row>
    <row r="1537" spans="1:21" x14ac:dyDescent="0.25">
      <c r="A1537" t="s">
        <v>109</v>
      </c>
      <c r="B1537" t="s">
        <v>4</v>
      </c>
      <c r="C1537" t="s">
        <v>67</v>
      </c>
      <c r="D1537" t="s">
        <v>67</v>
      </c>
      <c r="E1537">
        <v>4.1955549951609896</v>
      </c>
      <c r="F1537">
        <v>5.3278031714513796</v>
      </c>
      <c r="G1537">
        <v>0.13291809121564399</v>
      </c>
      <c r="H1537">
        <v>0.14213192618850101</v>
      </c>
      <c r="I1537">
        <v>0</v>
      </c>
      <c r="J1537">
        <v>0</v>
      </c>
      <c r="K1537">
        <v>8.2166748641970093E-3</v>
      </c>
      <c r="L1537">
        <v>0</v>
      </c>
      <c r="M1537">
        <v>8.1407200999074003E-2</v>
      </c>
      <c r="N1537">
        <v>0.26989404543555301</v>
      </c>
      <c r="O1537">
        <v>-7.5967975545967884E-3</v>
      </c>
      <c r="P1537">
        <v>0.12558464896538354</v>
      </c>
      <c r="Q1537">
        <v>4.9644522959400303</v>
      </c>
      <c r="R1537">
        <f>Table_nydc_frldevdb01_flc_fx_carry_view[[#This Row],[atmf]]/(Table_nydc_frldevdb01_flc_fx_carry_view[[#This Row],[atmf_cost_orig]]+1)</f>
        <v>4.9267317311455017</v>
      </c>
      <c r="S1537">
        <f>Table_nydc_frldevdb01_flc_fx_carry_view[[#This Row],[num_rate]]-Table_nydc_frldevdb01_flc_fx_carry_view[[#This Row],[asset_rate]]</f>
        <v>0.13318144651998035</v>
      </c>
      <c r="T15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3.6875543829017814</v>
      </c>
      <c r="U1537" s="95">
        <f>Table_nydc_frldevdb01_flc_fx_carry_view[[#This Row],[atmf_cost_final]]/Table_nydc_frldevdb01_flc_fx_carry_view[[#This Row],[atmf_cost_orig]]</f>
        <v>3.3153583727638911</v>
      </c>
    </row>
    <row r="1538" spans="1:21" x14ac:dyDescent="0.25">
      <c r="A1538" t="s">
        <v>109</v>
      </c>
      <c r="B1538" t="s">
        <v>17</v>
      </c>
      <c r="C1538" t="s">
        <v>67</v>
      </c>
      <c r="D1538" t="s">
        <v>67</v>
      </c>
      <c r="E1538">
        <v>1.173</v>
      </c>
      <c r="F1538">
        <v>1.22814383129599</v>
      </c>
      <c r="G1538">
        <v>8.2403482603705197E-2</v>
      </c>
      <c r="H1538">
        <v>8.1274501868851698E-2</v>
      </c>
      <c r="I1538">
        <v>0</v>
      </c>
      <c r="J1538">
        <v>0</v>
      </c>
      <c r="K1538">
        <v>2.69198607215843E-2</v>
      </c>
      <c r="L1538">
        <v>0</v>
      </c>
      <c r="M1538">
        <v>4.6603491731241703E-2</v>
      </c>
      <c r="N1538">
        <v>4.7015387082773606E-2</v>
      </c>
      <c r="O1538">
        <v>-7.5967975545967884E-3</v>
      </c>
      <c r="P1538">
        <v>1.5549898989541766E-2</v>
      </c>
      <c r="Q1538">
        <v>1.2044361544569684</v>
      </c>
      <c r="R1538">
        <f>Table_nydc_frldevdb01_flc_fx_carry_view[[#This Row],[atmf]]/(Table_nydc_frldevdb01_flc_fx_carry_view[[#This Row],[atmf_cost_orig]]+1)</f>
        <v>1.1734566538321527</v>
      </c>
      <c r="S1538">
        <f>Table_nydc_frldevdb01_flc_fx_carry_view[[#This Row],[num_rate]]-Table_nydc_frldevdb01_flc_fx_carry_view[[#This Row],[asset_rate]]</f>
        <v>2.3146696544138555E-2</v>
      </c>
      <c r="T15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2.3885525521031354</v>
      </c>
      <c r="U1538" s="95">
        <f>Table_nydc_frldevdb01_flc_fx_carry_view[[#This Row],[atmf_cost_final]]/Table_nydc_frldevdb01_flc_fx_carry_view[[#This Row],[atmf_cost_orig]]</f>
        <v>1.0088382937893854</v>
      </c>
    </row>
    <row r="1539" spans="1:21" x14ac:dyDescent="0.25">
      <c r="A1539" t="s">
        <v>109</v>
      </c>
      <c r="B1539" t="s">
        <v>21</v>
      </c>
      <c r="C1539" t="s">
        <v>67</v>
      </c>
      <c r="D1539" t="s">
        <v>67</v>
      </c>
      <c r="E1539">
        <v>1.3140000000000001</v>
      </c>
      <c r="F1539">
        <v>1.3428270897379899</v>
      </c>
      <c r="G1539">
        <v>9.3532114768494504E-2</v>
      </c>
      <c r="H1539">
        <v>9.1989147079515401E-2</v>
      </c>
      <c r="I1539">
        <v>0</v>
      </c>
      <c r="J1539">
        <v>0</v>
      </c>
      <c r="K1539">
        <v>4.1826072262754102E-2</v>
      </c>
      <c r="L1539">
        <v>1.6898478484984798E-16</v>
      </c>
      <c r="M1539">
        <v>5.1471705224402801E-2</v>
      </c>
      <c r="N1539">
        <v>2.1938563014698001E-2</v>
      </c>
      <c r="O1539">
        <v>4.458171105062113E-3</v>
      </c>
      <c r="P1539">
        <v>1.5549898989541766E-2</v>
      </c>
      <c r="Q1539">
        <v>1.3299984132046427</v>
      </c>
      <c r="R1539">
        <f>Table_nydc_frldevdb01_flc_fx_carry_view[[#This Row],[atmf]]/(Table_nydc_frldevdb01_flc_fx_carry_view[[#This Row],[atmf_cost_orig]]+1)</f>
        <v>1.2770929384651457</v>
      </c>
      <c r="S1539">
        <f>Table_nydc_frldevdb01_flc_fx_carry_view[[#This Row],[num_rate]]-Table_nydc_frldevdb01_flc_fx_carry_view[[#This Row],[asset_rate]]</f>
        <v>1.1091727884479652E-2</v>
      </c>
      <c r="T15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2.274455507681679</v>
      </c>
      <c r="U1539" s="95">
        <f>Table_nydc_frldevdb01_flc_fx_carry_view[[#This Row],[atmf_cost_final]]/Table_nydc_frldevdb01_flc_fx_carry_view[[#This Row],[atmf_cost_orig]]</f>
        <v>0.42622568883334566</v>
      </c>
    </row>
    <row r="1540" spans="1:21" x14ac:dyDescent="0.25">
      <c r="A1540" t="s">
        <v>109</v>
      </c>
      <c r="B1540" t="s">
        <v>20</v>
      </c>
      <c r="C1540" t="s">
        <v>67</v>
      </c>
      <c r="D1540" t="s">
        <v>67</v>
      </c>
      <c r="E1540">
        <v>3.1360999999999999</v>
      </c>
      <c r="F1540">
        <v>3.4719331992291398</v>
      </c>
      <c r="G1540">
        <v>0.13253934531700801</v>
      </c>
      <c r="H1540">
        <v>0.14364557618808199</v>
      </c>
      <c r="I1540">
        <v>0</v>
      </c>
      <c r="J1540">
        <v>0</v>
      </c>
      <c r="K1540">
        <v>3.1952141216603398E-2</v>
      </c>
      <c r="L1540">
        <v>1.4158275096657401E-16</v>
      </c>
      <c r="M1540">
        <v>7.8557106295914197E-2</v>
      </c>
      <c r="N1540">
        <v>0.10706900135858001</v>
      </c>
      <c r="O1540">
        <v>1.5549898989541766E-2</v>
      </c>
      <c r="P1540">
        <v>7.0822143842545954E-2</v>
      </c>
      <c r="Q1540">
        <v>3.3173291882539844</v>
      </c>
      <c r="R1540">
        <f>Table_nydc_frldevdb01_flc_fx_carry_view[[#This Row],[atmf]]/(Table_nydc_frldevdb01_flc_fx_carry_view[[#This Row],[atmf_cost_orig]]+1)</f>
        <v>3.2190536587838086</v>
      </c>
      <c r="S1540">
        <f>Table_nydc_frldevdb01_flc_fx_carry_view[[#This Row],[num_rate]]-Table_nydc_frldevdb01_flc_fx_carry_view[[#This Row],[asset_rate]]</f>
        <v>5.5272244853004186E-2</v>
      </c>
      <c r="T15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2.2973732772114164</v>
      </c>
      <c r="U1540" s="95">
        <f>Table_nydc_frldevdb01_flc_fx_carry_view[[#This Row],[atmf_cost_final]]/Table_nydc_frldevdb01_flc_fx_carry_view[[#This Row],[atmf_cost_orig]]</f>
        <v>1.3629448232890005</v>
      </c>
    </row>
    <row r="1541" spans="1:21" x14ac:dyDescent="0.25">
      <c r="A1541" t="s">
        <v>109</v>
      </c>
      <c r="B1541" t="s">
        <v>7</v>
      </c>
      <c r="C1541" t="s">
        <v>67</v>
      </c>
      <c r="D1541" t="s">
        <v>67</v>
      </c>
      <c r="E1541">
        <v>65.144685406088598</v>
      </c>
      <c r="F1541">
        <v>70.350563384034999</v>
      </c>
      <c r="G1541">
        <v>7.2953393640910302E-2</v>
      </c>
      <c r="H1541">
        <v>7.5902571096817903E-2</v>
      </c>
      <c r="I1541">
        <v>5.3441533488443001E-2</v>
      </c>
      <c r="J1541">
        <v>8.4266180555555598E-2</v>
      </c>
      <c r="K1541">
        <v>1.27824738299489E-2</v>
      </c>
      <c r="L1541">
        <v>1.11576422234946E-3</v>
      </c>
      <c r="M1541">
        <v>4.1587670887642002E-2</v>
      </c>
      <c r="N1541">
        <v>7.9899676509056994E-2</v>
      </c>
      <c r="O1541">
        <v>1.5543771166543929E-2</v>
      </c>
      <c r="P1541">
        <v>5.6487323552665392E-2</v>
      </c>
      <c r="Q1541">
        <v>68.380839818103979</v>
      </c>
      <c r="R1541">
        <f>Table_nydc_frldevdb01_flc_fx_carry_view[[#This Row],[atmf]]/(Table_nydc_frldevdb01_flc_fx_carry_view[[#This Row],[atmf_cost_orig]]+1)</f>
        <v>67.541662934702543</v>
      </c>
      <c r="S1541">
        <f>Table_nydc_frldevdb01_flc_fx_carry_view[[#This Row],[num_rate]]-Table_nydc_frldevdb01_flc_fx_carry_view[[#This Row],[asset_rate]]</f>
        <v>4.0943552386121462E-2</v>
      </c>
      <c r="T15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2.7350589592882666</v>
      </c>
      <c r="U1541" s="95">
        <f>Table_nydc_frldevdb01_flc_fx_carry_view[[#This Row],[atmf_cost_final]]/Table_nydc_frldevdb01_flc_fx_carry_view[[#This Row],[atmf_cost_orig]]</f>
        <v>1.9212347025858476</v>
      </c>
    </row>
    <row r="1542" spans="1:21" x14ac:dyDescent="0.25">
      <c r="A1542" t="s">
        <v>109</v>
      </c>
      <c r="B1542" t="s">
        <v>19</v>
      </c>
      <c r="C1542" t="s">
        <v>67</v>
      </c>
      <c r="D1542" t="s">
        <v>67</v>
      </c>
      <c r="E1542">
        <v>13.6270555942448</v>
      </c>
      <c r="F1542">
        <v>15.1725622227838</v>
      </c>
      <c r="G1542">
        <v>0.16286301239326101</v>
      </c>
      <c r="H1542">
        <v>0.17294204878050601</v>
      </c>
      <c r="I1542">
        <v>0.17161195895721101</v>
      </c>
      <c r="J1542">
        <v>0.19577972222222201</v>
      </c>
      <c r="K1542">
        <v>4.4055941832830896E-2</v>
      </c>
      <c r="L1542">
        <v>3.5829417705875097E-3</v>
      </c>
      <c r="M1542">
        <v>9.4505655820983997E-2</v>
      </c>
      <c r="N1542">
        <v>0.11339629684248499</v>
      </c>
      <c r="O1542">
        <v>1.5543771166543929E-2</v>
      </c>
      <c r="P1542">
        <v>7.4166344498075465E-2</v>
      </c>
      <c r="Q1542">
        <v>14.443872962923113</v>
      </c>
      <c r="R1542">
        <f>Table_nydc_frldevdb01_flc_fx_carry_view[[#This Row],[atmf]]/(Table_nydc_frldevdb01_flc_fx_carry_view[[#This Row],[atmf_cost_orig]]+1)</f>
        <v>13.86247950578467</v>
      </c>
      <c r="S1542">
        <f>Table_nydc_frldevdb01_flc_fx_carry_view[[#This Row],[num_rate]]-Table_nydc_frldevdb01_flc_fx_carry_view[[#This Row],[asset_rate]]</f>
        <v>5.8622573331531536E-2</v>
      </c>
      <c r="T15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2.1766893484804397</v>
      </c>
      <c r="U1542" s="95">
        <f>Table_nydc_frldevdb01_flc_fx_carry_view[[#This Row],[atmf_cost_final]]/Table_nydc_frldevdb01_flc_fx_carry_view[[#This Row],[atmf_cost_orig]]</f>
        <v>1.199888999842341</v>
      </c>
    </row>
    <row r="1543" spans="1:21" x14ac:dyDescent="0.25">
      <c r="A1543" t="s">
        <v>109</v>
      </c>
      <c r="B1543" t="s">
        <v>13</v>
      </c>
      <c r="C1543" t="s">
        <v>67</v>
      </c>
      <c r="D1543" t="s">
        <v>67</v>
      </c>
      <c r="E1543">
        <v>6.6448</v>
      </c>
      <c r="F1543">
        <v>6.9309197508313503</v>
      </c>
      <c r="G1543">
        <v>5.9332322385928601E-2</v>
      </c>
      <c r="H1543">
        <v>6.0318554820179199E-2</v>
      </c>
      <c r="I1543">
        <v>5.8601621096954597E-2</v>
      </c>
      <c r="J1543">
        <v>5.4767083333334902E-2</v>
      </c>
      <c r="K1543">
        <v>1.57478010527516E-2</v>
      </c>
      <c r="L1543">
        <v>2.44691347389271E-3</v>
      </c>
      <c r="M1543">
        <v>3.3054923744015002E-2</v>
      </c>
      <c r="N1543">
        <v>4.3050872586965799E-2</v>
      </c>
      <c r="O1543">
        <v>1.5543771166543929E-2</v>
      </c>
      <c r="P1543">
        <v>3.773379002002053E-2</v>
      </c>
      <c r="Q1543">
        <v>6.813006216348664</v>
      </c>
      <c r="R1543">
        <f>Table_nydc_frldevdb01_flc_fx_carry_view[[#This Row],[atmf]]/(Table_nydc_frldevdb01_flc_fx_carry_view[[#This Row],[atmf_cost_orig]]+1)</f>
        <v>6.7091493312980832</v>
      </c>
      <c r="S1543">
        <f>Table_nydc_frldevdb01_flc_fx_carry_view[[#This Row],[num_rate]]-Table_nydc_frldevdb01_flc_fx_carry_view[[#This Row],[asset_rate]]</f>
        <v>2.2190018853476601E-2</v>
      </c>
      <c r="T15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2.3460837388972737</v>
      </c>
      <c r="U1543" s="95">
        <f>Table_nydc_frldevdb01_flc_fx_carry_view[[#This Row],[atmf_cost_final]]/Table_nydc_frldevdb01_flc_fx_carry_view[[#This Row],[atmf_cost_orig]]</f>
        <v>1.3024042324333205</v>
      </c>
    </row>
    <row r="1544" spans="1:21" x14ac:dyDescent="0.25">
      <c r="A1544" t="s">
        <v>109</v>
      </c>
      <c r="B1544" t="s">
        <v>16</v>
      </c>
      <c r="C1544" t="s">
        <v>67</v>
      </c>
      <c r="D1544" t="s">
        <v>67</v>
      </c>
      <c r="E1544">
        <v>18.2653329063324</v>
      </c>
      <c r="F1544">
        <v>20.236164190273801</v>
      </c>
      <c r="G1544">
        <v>0.12580834846485001</v>
      </c>
      <c r="H1544">
        <v>0.13597326335562601</v>
      </c>
      <c r="I1544">
        <v>0.123387026277069</v>
      </c>
      <c r="J1544">
        <v>0.150087673611111</v>
      </c>
      <c r="K1544">
        <v>2.8760378269920599E-2</v>
      </c>
      <c r="L1544">
        <v>2.57609814046126E-3</v>
      </c>
      <c r="M1544">
        <v>7.4374574714373698E-2</v>
      </c>
      <c r="N1544">
        <v>0.10788271887855899</v>
      </c>
      <c r="O1544">
        <v>1.5543771166543929E-2</v>
      </c>
      <c r="P1544">
        <v>7.1427803737471485E-2</v>
      </c>
      <c r="Q1544">
        <v>19.353375517552873</v>
      </c>
      <c r="R1544">
        <f>Table_nydc_frldevdb01_flc_fx_carry_view[[#This Row],[atmf]]/(Table_nydc_frldevdb01_flc_fx_carry_view[[#This Row],[atmf_cost_orig]]+1)</f>
        <v>18.835296987229672</v>
      </c>
      <c r="S1544">
        <f>Table_nydc_frldevdb01_flc_fx_carry_view[[#This Row],[num_rate]]-Table_nydc_frldevdb01_flc_fx_carry_view[[#This Row],[asset_rate]]</f>
        <v>5.5884032570927555E-2</v>
      </c>
      <c r="T15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2.3086369802948381</v>
      </c>
      <c r="U1544" s="95">
        <f>Table_nydc_frldevdb01_flc_fx_carry_view[[#This Row],[atmf_cost_final]]/Table_nydc_frldevdb01_flc_fx_carry_view[[#This Row],[atmf_cost_orig]]</f>
        <v>1.4505322456346024</v>
      </c>
    </row>
    <row r="1545" spans="1:21" x14ac:dyDescent="0.25">
      <c r="A1545" t="s">
        <v>109</v>
      </c>
      <c r="B1545" t="s">
        <v>22</v>
      </c>
      <c r="C1545" t="s">
        <v>67</v>
      </c>
      <c r="D1545" t="s">
        <v>67</v>
      </c>
      <c r="E1545">
        <v>628.80428271396499</v>
      </c>
      <c r="F1545">
        <v>643.72720388180699</v>
      </c>
      <c r="G1545">
        <v>9.22745111276837E-2</v>
      </c>
      <c r="H1545">
        <v>9.4786403809640707E-2</v>
      </c>
      <c r="I1545">
        <v>8.7063054020911496E-2</v>
      </c>
      <c r="J1545">
        <v>0.106655066898266</v>
      </c>
      <c r="K1545">
        <v>3.9490304722518306E-2</v>
      </c>
      <c r="L1545">
        <v>1.8176622565897901E-3</v>
      </c>
      <c r="M1545">
        <v>5.1887365155007296E-2</v>
      </c>
      <c r="N1545">
        <v>2.3727647657683801E-2</v>
      </c>
      <c r="O1545">
        <v>1.5549898989541766E-2</v>
      </c>
      <c r="P1545">
        <v>2.7787062804428581E-2</v>
      </c>
      <c r="Q1545">
        <v>635.84459995054829</v>
      </c>
      <c r="R1545">
        <f>Table_nydc_frldevdb01_flc_fx_carry_view[[#This Row],[atmf]]/(Table_nydc_frldevdb01_flc_fx_carry_view[[#This Row],[atmf_cost_orig]]+1)</f>
        <v>611.97351085869025</v>
      </c>
      <c r="S1545">
        <f>Table_nydc_frldevdb01_flc_fx_carry_view[[#This Row],[num_rate]]-Table_nydc_frldevdb01_flc_fx_carry_view[[#This Row],[asset_rate]]</f>
        <v>1.2237163814886815E-2</v>
      </c>
      <c r="T15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1.7673532786590673</v>
      </c>
      <c r="U1545" s="95">
        <f>Table_nydc_frldevdb01_flc_fx_carry_view[[#This Row],[atmf_cost_final]]/Table_nydc_frldevdb01_flc_fx_carry_view[[#This Row],[atmf_cost_orig]]</f>
        <v>0.45729143476066458</v>
      </c>
    </row>
    <row r="1546" spans="1:21" x14ac:dyDescent="0.25">
      <c r="A1546" t="s">
        <v>109</v>
      </c>
      <c r="B1546" t="s">
        <v>15</v>
      </c>
      <c r="C1546" t="s">
        <v>67</v>
      </c>
      <c r="D1546" t="s">
        <v>67</v>
      </c>
      <c r="E1546">
        <v>57.453699999999998</v>
      </c>
      <c r="F1546">
        <v>63.604673515139503</v>
      </c>
      <c r="G1546">
        <v>0.128373536551384</v>
      </c>
      <c r="H1546">
        <v>0.13843311624437901</v>
      </c>
      <c r="I1546">
        <v>0</v>
      </c>
      <c r="J1546">
        <v>0</v>
      </c>
      <c r="K1546">
        <v>3.0103038691467597E-2</v>
      </c>
      <c r="L1546">
        <v>0</v>
      </c>
      <c r="M1546">
        <v>7.5715798158629791E-2</v>
      </c>
      <c r="N1546">
        <v>0.1070424109981</v>
      </c>
      <c r="O1546">
        <v>1.5549898989541766E-2</v>
      </c>
      <c r="P1546">
        <v>7.0953279542570954E-2</v>
      </c>
      <c r="Q1546">
        <v>60.830047203662708</v>
      </c>
      <c r="R1546">
        <f>Table_nydc_frldevdb01_flc_fx_carry_view[[#This Row],[atmf]]/(Table_nydc_frldevdb01_flc_fx_carry_view[[#This Row],[atmf_cost_orig]]+1)</f>
        <v>59.127767412187872</v>
      </c>
      <c r="S1546">
        <f>Table_nydc_frldevdb01_flc_fx_carry_view[[#This Row],[num_rate]]-Table_nydc_frldevdb01_flc_fx_carry_view[[#This Row],[asset_rate]]</f>
        <v>5.5403380553029187E-2</v>
      </c>
      <c r="T15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2.3467646388542356</v>
      </c>
      <c r="U1546" s="95">
        <f>Table_nydc_frldevdb01_flc_fx_carry_view[[#This Row],[atmf_cost_final]]/Table_nydc_frldevdb01_flc_fx_carry_view[[#This Row],[atmf_cost_orig]]</f>
        <v>1.4137394520208162</v>
      </c>
    </row>
    <row r="1547" spans="1:21" x14ac:dyDescent="0.25">
      <c r="A1547" t="s">
        <v>109</v>
      </c>
      <c r="B1547" t="s">
        <v>11</v>
      </c>
      <c r="C1547" t="s">
        <v>67</v>
      </c>
      <c r="D1547" t="s">
        <v>67</v>
      </c>
      <c r="E1547">
        <v>21.425235499127901</v>
      </c>
      <c r="F1547">
        <v>24.852920219377701</v>
      </c>
      <c r="G1547">
        <v>0.129308607996523</v>
      </c>
      <c r="H1547">
        <v>0.143069899238006</v>
      </c>
      <c r="I1547">
        <v>0</v>
      </c>
      <c r="J1547">
        <v>0</v>
      </c>
      <c r="K1547">
        <v>2.0325889899238399E-2</v>
      </c>
      <c r="L1547">
        <v>0</v>
      </c>
      <c r="M1547">
        <v>8.1942603335324993E-2</v>
      </c>
      <c r="N1547">
        <v>0.15999866375224001</v>
      </c>
      <c r="O1547">
        <v>-7.5967975545967884E-3</v>
      </c>
      <c r="P1547">
        <v>7.1434058268465259E-2</v>
      </c>
      <c r="Q1547">
        <v>23.410445507152374</v>
      </c>
      <c r="R1547">
        <f>Table_nydc_frldevdb01_flc_fx_carry_view[[#This Row],[atmf]]/(Table_nydc_frldevdb01_flc_fx_carry_view[[#This Row],[atmf_cost_orig]]+1)</f>
        <v>22.97064570963666</v>
      </c>
      <c r="S1547">
        <f>Table_nydc_frldevdb01_flc_fx_carry_view[[#This Row],[num_rate]]-Table_nydc_frldevdb01_flc_fx_carry_view[[#This Row],[asset_rate]]</f>
        <v>7.9030855823062046E-2</v>
      </c>
      <c r="T15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2.596676369605504</v>
      </c>
      <c r="U1547" s="95">
        <f>Table_nydc_frldevdb01_flc_fx_carry_view[[#This Row],[atmf_cost_final]]/Table_nydc_frldevdb01_flc_fx_carry_view[[#This Row],[atmf_cost_orig]]</f>
        <v>1.9525699360257631</v>
      </c>
    </row>
    <row r="1548" spans="1:21" x14ac:dyDescent="0.25">
      <c r="A1548" t="s">
        <v>109</v>
      </c>
      <c r="B1548" t="s">
        <v>24</v>
      </c>
      <c r="C1548" t="s">
        <v>67</v>
      </c>
      <c r="D1548" t="s">
        <v>67</v>
      </c>
      <c r="E1548">
        <v>30.344571124001199</v>
      </c>
      <c r="F1548">
        <v>29.6624107295819</v>
      </c>
      <c r="G1548">
        <v>6.2346113532075698E-2</v>
      </c>
      <c r="H1548">
        <v>5.9148158669089901E-2</v>
      </c>
      <c r="I1548">
        <v>4.5247510221539902E-2</v>
      </c>
      <c r="J1548">
        <v>5.6387812499999697E-2</v>
      </c>
      <c r="K1548">
        <v>4.6824284719780403E-2</v>
      </c>
      <c r="L1548">
        <v>9.4462679325972793E-4</v>
      </c>
      <c r="M1548">
        <v>3.2393345627018101E-2</v>
      </c>
      <c r="N1548">
        <v>0</v>
      </c>
      <c r="O1548">
        <v>1.5549898989541766E-2</v>
      </c>
      <c r="P1548">
        <v>3.8471233000339118E-3</v>
      </c>
      <c r="Q1548">
        <v>30.096734877489972</v>
      </c>
      <c r="R1548">
        <f>Table_nydc_frldevdb01_flc_fx_carry_view[[#This Row],[atmf]]/(Table_nydc_frldevdb01_flc_fx_carry_view[[#This Row],[atmf_cost_orig]]+1)</f>
        <v>28.731695002902804</v>
      </c>
      <c r="S1548">
        <f>Table_nydc_frldevdb01_flc_fx_carry_view[[#This Row],[num_rate]]-Table_nydc_frldevdb01_flc_fx_carry_view[[#This Row],[asset_rate]]</f>
        <v>-1.1702775689507854E-2</v>
      </c>
      <c r="T15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6.5458442252971358E-2</v>
      </c>
      <c r="U1548" s="95">
        <f>Table_nydc_frldevdb01_flc_fx_carry_view[[#This Row],[atmf_cost_final]]/Table_nydc_frldevdb01_flc_fx_carry_view[[#This Row],[atmf_cost_orig]]</f>
        <v>0</v>
      </c>
    </row>
    <row r="1549" spans="1:21" x14ac:dyDescent="0.25">
      <c r="A1549" t="s">
        <v>109</v>
      </c>
      <c r="B1549" t="s">
        <v>23</v>
      </c>
      <c r="C1549" t="s">
        <v>67</v>
      </c>
      <c r="D1549" t="s">
        <v>67</v>
      </c>
      <c r="E1549">
        <v>1.3631</v>
      </c>
      <c r="F1549">
        <v>1.3499106524182201</v>
      </c>
      <c r="G1549">
        <v>5.5192172316388503E-2</v>
      </c>
      <c r="H1549">
        <v>5.4059483879759299E-2</v>
      </c>
      <c r="I1549">
        <v>0</v>
      </c>
      <c r="J1549">
        <v>0</v>
      </c>
      <c r="K1549">
        <v>3.5347295777517503E-2</v>
      </c>
      <c r="L1549">
        <v>1.6287053969124499E-16</v>
      </c>
      <c r="M1549">
        <v>2.9607884111027299E-2</v>
      </c>
      <c r="N1549">
        <v>0</v>
      </c>
      <c r="O1549">
        <v>1.5549898989541766E-2</v>
      </c>
      <c r="P1549">
        <v>1.0550014155899188E-2</v>
      </c>
      <c r="Q1549">
        <v>1.3577030692535232</v>
      </c>
      <c r="R1549">
        <f>Table_nydc_frldevdb01_flc_fx_carry_view[[#This Row],[atmf]]/(Table_nydc_frldevdb01_flc_fx_carry_view[[#This Row],[atmf_cost_orig]]+1)</f>
        <v>1.3110919926412035</v>
      </c>
      <c r="S1549">
        <f>Table_nydc_frldevdb01_flc_fx_carry_view[[#This Row],[num_rate]]-Table_nydc_frldevdb01_flc_fx_carry_view[[#This Row],[asset_rate]]</f>
        <v>-4.9998848336425782E-3</v>
      </c>
      <c r="T15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2.8377567101898527E-14</v>
      </c>
      <c r="U1549" s="95">
        <f>Table_nydc_frldevdb01_flc_fx_carry_view[[#This Row],[atmf_cost_final]]/Table_nydc_frldevdb01_flc_fx_carry_view[[#This Row],[atmf_cost_orig]]</f>
        <v>0</v>
      </c>
    </row>
    <row r="1550" spans="1:21" x14ac:dyDescent="0.25">
      <c r="A1550" t="s">
        <v>109</v>
      </c>
      <c r="B1550" t="s">
        <v>25</v>
      </c>
      <c r="C1550" t="s">
        <v>67</v>
      </c>
      <c r="D1550" t="s">
        <v>67</v>
      </c>
      <c r="E1550">
        <v>311.08</v>
      </c>
      <c r="F1550">
        <v>312.14117276257201</v>
      </c>
      <c r="G1550">
        <v>6.1693108666379302E-2</v>
      </c>
      <c r="H1550">
        <v>6.2153934051451698E-2</v>
      </c>
      <c r="I1550">
        <v>0</v>
      </c>
      <c r="J1550">
        <v>0</v>
      </c>
      <c r="K1550">
        <v>3.3624101011016205E-2</v>
      </c>
      <c r="L1550">
        <v>0</v>
      </c>
      <c r="M1550">
        <v>3.5647760587410794E-2</v>
      </c>
      <c r="N1550">
        <v>3.4115763519420401E-3</v>
      </c>
      <c r="O1550">
        <v>-7.5967975545967884E-3</v>
      </c>
      <c r="P1550">
        <v>-5.8913774381314172E-3</v>
      </c>
      <c r="Q1550">
        <v>311.51078098747655</v>
      </c>
      <c r="R1550">
        <f>Table_nydc_frldevdb01_flc_fx_carry_view[[#This Row],[atmf]]/(Table_nydc_frldevdb01_flc_fx_carry_view[[#This Row],[atmf_cost_orig]]+1)</f>
        <v>301.39704312741247</v>
      </c>
      <c r="S1550">
        <f>Table_nydc_frldevdb01_flc_fx_carry_view[[#This Row],[num_rate]]-Table_nydc_frldevdb01_flc_fx_carry_view[[#This Row],[asset_rate]]</f>
        <v>1.7054201164653712E-3</v>
      </c>
      <c r="T15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1.6858449868431944</v>
      </c>
      <c r="U1550" s="95">
        <f>Table_nydc_frldevdb01_flc_fx_carry_view[[#This Row],[atmf_cost_final]]/Table_nydc_frldevdb01_flc_fx_carry_view[[#This Row],[atmf_cost_orig]]</f>
        <v>9.5702403060540564E-2</v>
      </c>
    </row>
    <row r="1551" spans="1:21" x14ac:dyDescent="0.25">
      <c r="A1551" t="s">
        <v>109</v>
      </c>
      <c r="B1551" t="s">
        <v>9</v>
      </c>
      <c r="C1551" t="s">
        <v>67</v>
      </c>
      <c r="D1551" t="s">
        <v>67</v>
      </c>
      <c r="E1551">
        <v>67.393190099999998</v>
      </c>
      <c r="F1551">
        <v>78.115687419214197</v>
      </c>
      <c r="G1551">
        <v>0.136534082539505</v>
      </c>
      <c r="H1551">
        <v>0.14455553750341901</v>
      </c>
      <c r="I1551">
        <v>0</v>
      </c>
      <c r="J1551">
        <v>0</v>
      </c>
      <c r="K1551">
        <v>2.3301032567236001E-2</v>
      </c>
      <c r="L1551">
        <v>0</v>
      </c>
      <c r="M1551">
        <v>8.2790543447272297E-2</v>
      </c>
      <c r="N1551">
        <v>0.15911862718352202</v>
      </c>
      <c r="O1551">
        <v>-7.5967975545967884E-3</v>
      </c>
      <c r="P1551">
        <v>7.0953279542570954E-2</v>
      </c>
      <c r="Q1551">
        <v>73.729552408998842</v>
      </c>
      <c r="R1551">
        <f>Table_nydc_frldevdb01_flc_fx_carry_view[[#This Row],[atmf]]/(Table_nydc_frldevdb01_flc_fx_carry_view[[#This Row],[atmf_cost_orig]]+1)</f>
        <v>72.142934653379839</v>
      </c>
      <c r="S1551">
        <f>Table_nydc_frldevdb01_flc_fx_carry_view[[#This Row],[num_rate]]-Table_nydc_frldevdb01_flc_fx_carry_view[[#This Row],[asset_rate]]</f>
        <v>7.8550077097167742E-2</v>
      </c>
      <c r="T15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2.674734164555379</v>
      </c>
      <c r="U1551" s="95">
        <f>Table_nydc_frldevdb01_flc_fx_carry_view[[#This Row],[atmf_cost_final]]/Table_nydc_frldevdb01_flc_fx_carry_view[[#This Row],[atmf_cost_orig]]</f>
        <v>1.921942054708961</v>
      </c>
    </row>
    <row r="1552" spans="1:21" x14ac:dyDescent="0.25">
      <c r="A1552" t="s">
        <v>109</v>
      </c>
      <c r="B1552" t="s">
        <v>10</v>
      </c>
      <c r="C1552" t="s">
        <v>67</v>
      </c>
      <c r="D1552" t="s">
        <v>67</v>
      </c>
      <c r="E1552">
        <v>13464</v>
      </c>
      <c r="F1552">
        <v>14699.9313187712</v>
      </c>
      <c r="G1552">
        <v>8.2825967914129994E-2</v>
      </c>
      <c r="H1552">
        <v>9.1562166827795E-2</v>
      </c>
      <c r="I1552">
        <v>0</v>
      </c>
      <c r="J1552">
        <v>0</v>
      </c>
      <c r="K1552">
        <v>1.4294245916014602E-2</v>
      </c>
      <c r="L1552">
        <v>0</v>
      </c>
      <c r="M1552">
        <v>5.0124889100441702E-2</v>
      </c>
      <c r="N1552">
        <v>9.1780466822928813E-2</v>
      </c>
      <c r="O1552">
        <v>1.5549898989541766E-2</v>
      </c>
      <c r="P1552">
        <v>6.2521963074359241E-2</v>
      </c>
      <c r="Q1552">
        <v>14191.44279568674</v>
      </c>
      <c r="R1552">
        <f>Table_nydc_frldevdb01_flc_fx_carry_view[[#This Row],[atmf]]/(Table_nydc_frldevdb01_flc_fx_carry_view[[#This Row],[atmf_cost_orig]]+1)</f>
        <v>13998.269607116405</v>
      </c>
      <c r="S1552">
        <f>Table_nydc_frldevdb01_flc_fx_carry_view[[#This Row],[num_rate]]-Table_nydc_frldevdb01_flc_fx_carry_view[[#This Row],[asset_rate]]</f>
        <v>4.6972064084817473E-2</v>
      </c>
      <c r="T15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2.5615076556264254</v>
      </c>
      <c r="U1552" s="95">
        <f>Table_nydc_frldevdb01_flc_fx_carry_view[[#This Row],[atmf_cost_final]]/Table_nydc_frldevdb01_flc_fx_carry_view[[#This Row],[atmf_cost_orig]]</f>
        <v>1.8310358081594247</v>
      </c>
    </row>
    <row r="1553" spans="1:21" x14ac:dyDescent="0.25">
      <c r="A1553" t="s">
        <v>109</v>
      </c>
      <c r="B1553" t="s">
        <v>18</v>
      </c>
      <c r="C1553" t="s">
        <v>67</v>
      </c>
      <c r="D1553" t="s">
        <v>67</v>
      </c>
      <c r="E1553">
        <v>2935.49</v>
      </c>
      <c r="F1553">
        <v>3138.1304734997302</v>
      </c>
      <c r="G1553">
        <v>0.13247916595237999</v>
      </c>
      <c r="H1553">
        <v>0.134616945070926</v>
      </c>
      <c r="I1553">
        <v>0</v>
      </c>
      <c r="J1553">
        <v>0</v>
      </c>
      <c r="K1553">
        <v>4.31997740029859E-2</v>
      </c>
      <c r="L1553">
        <v>0</v>
      </c>
      <c r="M1553">
        <v>7.3634951960869111E-2</v>
      </c>
      <c r="N1553">
        <v>6.9020104756220502E-2</v>
      </c>
      <c r="O1553">
        <v>1.5549898989541766E-2</v>
      </c>
      <c r="P1553">
        <v>5.1297344198930915E-2</v>
      </c>
      <c r="Q1553">
        <v>3045.4419070968424</v>
      </c>
      <c r="R1553">
        <f>Table_nydc_frldevdb01_flc_fx_carry_view[[#This Row],[atmf]]/(Table_nydc_frldevdb01_flc_fx_carry_view[[#This Row],[atmf_cost_orig]]+1)</f>
        <v>2922.9026754096453</v>
      </c>
      <c r="S1553">
        <f>Table_nydc_frldevdb01_flc_fx_carry_view[[#This Row],[num_rate]]-Table_nydc_frldevdb01_flc_fx_carry_view[[#This Row],[asset_rate]]</f>
        <v>3.5747445209389148E-2</v>
      </c>
      <c r="T15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2.2677739835046098</v>
      </c>
      <c r="U1553" s="95">
        <f>Table_nydc_frldevdb01_flc_fx_carry_view[[#This Row],[atmf_cost_final]]/Table_nydc_frldevdb01_flc_fx_carry_view[[#This Row],[atmf_cost_orig]]</f>
        <v>0.93732803401432219</v>
      </c>
    </row>
    <row r="1554" spans="1:21" x14ac:dyDescent="0.25">
      <c r="A1554" t="s">
        <v>109</v>
      </c>
      <c r="B1554" t="s">
        <v>12</v>
      </c>
      <c r="C1554" t="s">
        <v>67</v>
      </c>
      <c r="D1554" t="s">
        <v>67</v>
      </c>
      <c r="E1554">
        <v>15.9845362120491</v>
      </c>
      <c r="F1554">
        <v>18.634088698866599</v>
      </c>
      <c r="G1554">
        <v>0.151318719829035</v>
      </c>
      <c r="H1554">
        <v>0.162849946260818</v>
      </c>
      <c r="I1554">
        <v>0</v>
      </c>
      <c r="J1554">
        <v>0</v>
      </c>
      <c r="K1554">
        <v>2.7947164619213798E-2</v>
      </c>
      <c r="L1554">
        <v>0</v>
      </c>
      <c r="M1554">
        <v>9.3224455094384304E-2</v>
      </c>
      <c r="N1554">
        <v>0.165772916672563</v>
      </c>
      <c r="O1554">
        <v>-7.5967975545967884E-3</v>
      </c>
      <c r="P1554">
        <v>7.4178837247773674E-2</v>
      </c>
      <c r="Q1554">
        <v>17.492242503878778</v>
      </c>
      <c r="R1554">
        <f>Table_nydc_frldevdb01_flc_fx_carry_view[[#This Row],[atmf]]/(Table_nydc_frldevdb01_flc_fx_carry_view[[#This Row],[atmf_cost_orig]]+1)</f>
        <v>17.045071222137828</v>
      </c>
      <c r="S1554">
        <f>Table_nydc_frldevdb01_flc_fx_carry_view[[#This Row],[num_rate]]-Table_nydc_frldevdb01_flc_fx_carry_view[[#This Row],[asset_rate]]</f>
        <v>8.1775634802370462E-2</v>
      </c>
      <c r="T15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2.5395189577548103</v>
      </c>
      <c r="U1554" s="95">
        <f>Table_nydc_frldevdb01_flc_fx_carry_view[[#This Row],[atmf_cost_final]]/Table_nydc_frldevdb01_flc_fx_carry_view[[#This Row],[atmf_cost_orig]]</f>
        <v>1.7782127715815299</v>
      </c>
    </row>
    <row r="1555" spans="1:21" x14ac:dyDescent="0.25">
      <c r="A1555" t="s">
        <v>109</v>
      </c>
      <c r="B1555" t="s">
        <v>100</v>
      </c>
      <c r="C1555" t="s">
        <v>67</v>
      </c>
      <c r="D1555" t="s">
        <v>67</v>
      </c>
      <c r="E1555">
        <v>15793.272000000001</v>
      </c>
      <c r="F1555">
        <v>18053.629969623598</v>
      </c>
      <c r="G1555">
        <v>9.3491695524594701E-2</v>
      </c>
      <c r="H1555">
        <v>9.8002044968378499E-2</v>
      </c>
      <c r="I1555">
        <v>0</v>
      </c>
      <c r="J1555">
        <v>0</v>
      </c>
      <c r="K1555">
        <v>1.02588843584432E-2</v>
      </c>
      <c r="L1555">
        <v>0</v>
      </c>
      <c r="M1555">
        <v>5.6181134912824705E-2</v>
      </c>
      <c r="N1555">
        <v>0.14313511769116</v>
      </c>
      <c r="O1555">
        <v>-7.5967975545967884E-3</v>
      </c>
      <c r="P1555">
        <v>6.2521963074359241E-2</v>
      </c>
      <c r="Q1555">
        <v>17260.967495484907</v>
      </c>
      <c r="R1555">
        <f>Table_nydc_frldevdb01_flc_fx_carry_view[[#This Row],[atmf]]/(Table_nydc_frldevdb01_flc_fx_carry_view[[#This Row],[atmf_cost_orig]]+1)</f>
        <v>17093.308498748855</v>
      </c>
      <c r="S1555">
        <f>Table_nydc_frldevdb01_flc_fx_carry_view[[#This Row],[num_rate]]-Table_nydc_frldevdb01_flc_fx_carry_view[[#This Row],[asset_rate]]</f>
        <v>7.0118760628956028E-2</v>
      </c>
      <c r="T15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3.1169011963309208</v>
      </c>
      <c r="U1555" s="95">
        <f>Table_nydc_frldevdb01_flc_fx_carry_view[[#This Row],[atmf_cost_final]]/Table_nydc_frldevdb01_flc_fx_carry_view[[#This Row],[atmf_cost_orig]]</f>
        <v>2.5477434358216557</v>
      </c>
    </row>
    <row r="1556" spans="1:21" x14ac:dyDescent="0.25">
      <c r="A1556" t="s">
        <v>109</v>
      </c>
      <c r="B1556" t="s">
        <v>101</v>
      </c>
      <c r="C1556" t="s">
        <v>67</v>
      </c>
      <c r="D1556" t="s">
        <v>67</v>
      </c>
      <c r="E1556">
        <v>22.001999999999999</v>
      </c>
      <c r="F1556">
        <v>21.918394443843201</v>
      </c>
      <c r="G1556">
        <v>8.9756436335411097E-2</v>
      </c>
      <c r="H1556">
        <v>8.9559296575727698E-2</v>
      </c>
      <c r="I1556">
        <v>0</v>
      </c>
      <c r="J1556">
        <v>0</v>
      </c>
      <c r="K1556">
        <v>5.1102817436881207E-2</v>
      </c>
      <c r="L1556">
        <v>0</v>
      </c>
      <c r="M1556">
        <v>4.9029921108365501E-2</v>
      </c>
      <c r="N1556">
        <v>0</v>
      </c>
      <c r="O1556">
        <v>1.5549898989541766E-2</v>
      </c>
      <c r="P1556">
        <v>1.3588638952163895E-2</v>
      </c>
      <c r="Q1556">
        <v>21.963923379977356</v>
      </c>
      <c r="R1556">
        <f>Table_nydc_frldevdb01_flc_fx_carry_view[[#This Row],[atmf]]/(Table_nydc_frldevdb01_flc_fx_carry_view[[#This Row],[atmf_cost_orig]]+1)</f>
        <v>20.893964988801322</v>
      </c>
      <c r="S1556">
        <f>Table_nydc_frldevdb01_flc_fx_carry_view[[#This Row],[num_rate]]-Table_nydc_frldevdb01_flc_fx_carry_view[[#This Row],[asset_rate]]</f>
        <v>-1.961260037377871E-3</v>
      </c>
      <c r="T15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556" s="95">
        <f>Table_nydc_frldevdb01_flc_fx_carry_view[[#This Row],[atmf_cost_final]]/Table_nydc_frldevdb01_flc_fx_carry_view[[#This Row],[atmf_cost_orig]]</f>
        <v>0</v>
      </c>
    </row>
    <row r="1557" spans="1:21" x14ac:dyDescent="0.25">
      <c r="A1557" t="s">
        <v>109</v>
      </c>
      <c r="B1557" t="s">
        <v>102</v>
      </c>
      <c r="C1557" t="s">
        <v>67</v>
      </c>
      <c r="D1557" t="s">
        <v>67</v>
      </c>
      <c r="E1557">
        <v>76.414715981341899</v>
      </c>
      <c r="F1557">
        <v>86.406401182127695</v>
      </c>
      <c r="G1557">
        <v>9.5134837841198805E-2</v>
      </c>
      <c r="H1557">
        <v>9.7017954027137698E-2</v>
      </c>
      <c r="I1557">
        <v>0</v>
      </c>
      <c r="J1557">
        <v>0</v>
      </c>
      <c r="K1557">
        <v>1.26426304542284E-2</v>
      </c>
      <c r="L1557">
        <v>0</v>
      </c>
      <c r="M1557">
        <v>5.5656897256418598E-2</v>
      </c>
      <c r="N1557">
        <v>0.13076840623515401</v>
      </c>
      <c r="O1557">
        <v>-7.5961090411415678E-3</v>
      </c>
      <c r="P1557">
        <v>5.6509641444610209E-2</v>
      </c>
      <c r="Q1557">
        <v>82.842971503202691</v>
      </c>
      <c r="R1557">
        <f>Table_nydc_frldevdb01_flc_fx_carry_view[[#This Row],[atmf]]/(Table_nydc_frldevdb01_flc_fx_carry_view[[#This Row],[atmf_cost_orig]]+1)</f>
        <v>81.850837527507394</v>
      </c>
      <c r="S1557">
        <f>Table_nydc_frldevdb01_flc_fx_carry_view[[#This Row],[num_rate]]-Table_nydc_frldevdb01_flc_fx_carry_view[[#This Row],[asset_rate]]</f>
        <v>6.4105750485751775E-2</v>
      </c>
      <c r="T15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3.0401170578245345</v>
      </c>
      <c r="U1557" s="95">
        <f>Table_nydc_frldevdb01_flc_fx_carry_view[[#This Row],[atmf_cost_final]]/Table_nydc_frldevdb01_flc_fx_carry_view[[#This Row],[atmf_cost_orig]]</f>
        <v>2.3495453875678134</v>
      </c>
    </row>
    <row r="1558" spans="1:21" x14ac:dyDescent="0.25">
      <c r="A1558" t="s">
        <v>109</v>
      </c>
      <c r="B1558" t="s">
        <v>103</v>
      </c>
      <c r="C1558" t="s">
        <v>67</v>
      </c>
      <c r="D1558" t="s">
        <v>67</v>
      </c>
      <c r="E1558">
        <v>6.1561133663958296</v>
      </c>
      <c r="F1558">
        <v>5.3115623631542999</v>
      </c>
      <c r="G1558">
        <v>0.15888155737704901</v>
      </c>
      <c r="H1558">
        <v>0.15888155737704901</v>
      </c>
      <c r="I1558">
        <v>0.139639071845125</v>
      </c>
      <c r="J1558">
        <v>0.18265000000000001</v>
      </c>
      <c r="K1558">
        <v>0.17150623643343102</v>
      </c>
      <c r="L1558">
        <v>2.9119344623717404E-3</v>
      </c>
      <c r="M1558">
        <v>7.8321147736261101E-2</v>
      </c>
      <c r="N1558">
        <v>0</v>
      </c>
      <c r="O1558">
        <v>7.1434058268465259E-2</v>
      </c>
      <c r="P1558">
        <v>-7.2735787705864733E-3</v>
      </c>
      <c r="Q1558">
        <v>5.8573831296213745</v>
      </c>
      <c r="R1558">
        <f>Table_nydc_frldevdb01_flc_fx_carry_view[[#This Row],[atmf]]/(Table_nydc_frldevdb01_flc_fx_carry_view[[#This Row],[atmf_cost_orig]]+1)</f>
        <v>4.9257703739789935</v>
      </c>
      <c r="S1558">
        <f>Table_nydc_frldevdb01_flc_fx_carry_view[[#This Row],[num_rate]]-Table_nydc_frldevdb01_flc_fx_carry_view[[#This Row],[asset_rate]]</f>
        <v>-7.8707637039051731E-2</v>
      </c>
      <c r="T15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3.1248931594998603E-2</v>
      </c>
      <c r="U1558" s="95">
        <f>Table_nydc_frldevdb01_flc_fx_carry_view[[#This Row],[atmf_cost_final]]/Table_nydc_frldevdb01_flc_fx_carry_view[[#This Row],[atmf_cost_orig]]</f>
        <v>0</v>
      </c>
    </row>
    <row r="1559" spans="1:21" x14ac:dyDescent="0.25">
      <c r="A1559" t="s">
        <v>109</v>
      </c>
      <c r="B1559" t="s">
        <v>104</v>
      </c>
      <c r="C1559" t="s">
        <v>67</v>
      </c>
      <c r="D1559" t="s">
        <v>67</v>
      </c>
      <c r="E1559">
        <v>3.5104000000000002</v>
      </c>
      <c r="F1559">
        <v>3.38389186756977</v>
      </c>
      <c r="G1559">
        <v>7.2241645155518203E-2</v>
      </c>
      <c r="H1559">
        <v>7.0146101552602605E-2</v>
      </c>
      <c r="I1559">
        <v>0</v>
      </c>
      <c r="J1559">
        <v>0</v>
      </c>
      <c r="K1559">
        <v>6.0981235352008299E-2</v>
      </c>
      <c r="L1559">
        <v>0</v>
      </c>
      <c r="M1559">
        <v>3.84083320935171E-2</v>
      </c>
      <c r="N1559">
        <v>0</v>
      </c>
      <c r="O1559">
        <v>1.5549898989541766E-2</v>
      </c>
      <c r="P1559">
        <v>-2.9507296016419485E-3</v>
      </c>
      <c r="Q1559">
        <v>3.4620401652980535</v>
      </c>
      <c r="R1559">
        <f>Table_nydc_frldevdb01_flc_fx_carry_view[[#This Row],[atmf]]/(Table_nydc_frldevdb01_flc_fx_carry_view[[#This Row],[atmf_cost_orig]]+1)</f>
        <v>3.258729502629822</v>
      </c>
      <c r="S1559">
        <f>Table_nydc_frldevdb01_flc_fx_carry_view[[#This Row],[num_rate]]-Table_nydc_frldevdb01_flc_fx_carry_view[[#This Row],[asset_rate]]</f>
        <v>-1.8500628591183715E-2</v>
      </c>
      <c r="T15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559" s="95">
        <f>Table_nydc_frldevdb01_flc_fx_carry_view[[#This Row],[atmf_cost_final]]/Table_nydc_frldevdb01_flc_fx_carry_view[[#This Row],[atmf_cost_orig]]</f>
        <v>0</v>
      </c>
    </row>
    <row r="1560" spans="1:21" x14ac:dyDescent="0.25">
      <c r="A1560" t="s">
        <v>109</v>
      </c>
      <c r="B1560" t="s">
        <v>105</v>
      </c>
      <c r="C1560" t="s">
        <v>67</v>
      </c>
      <c r="D1560" t="s">
        <v>67</v>
      </c>
      <c r="E1560">
        <v>35.856671897254998</v>
      </c>
      <c r="F1560">
        <v>30.958443587432502</v>
      </c>
      <c r="G1560">
        <v>0.18281718222038401</v>
      </c>
      <c r="H1560">
        <v>0.20311557391270499</v>
      </c>
      <c r="I1560">
        <v>0.21597621834789499</v>
      </c>
      <c r="J1560">
        <v>0.25376482638888898</v>
      </c>
      <c r="K1560">
        <v>0.181658255575921</v>
      </c>
      <c r="L1560">
        <v>4.5053994518528496E-3</v>
      </c>
      <c r="M1560">
        <v>0.100095949815697</v>
      </c>
      <c r="N1560">
        <v>0</v>
      </c>
      <c r="O1560">
        <v>7.0822143842545954E-2</v>
      </c>
      <c r="P1560">
        <v>-7.2735787705864733E-3</v>
      </c>
      <c r="Q1560">
        <v>33.707723214755376</v>
      </c>
      <c r="R1560">
        <f>Table_nydc_frldevdb01_flc_fx_carry_view[[#This Row],[atmf]]/(Table_nydc_frldevdb01_flc_fx_carry_view[[#This Row],[atmf_cost_orig]]+1)</f>
        <v>28.141584915951267</v>
      </c>
      <c r="S1560">
        <f>Table_nydc_frldevdb01_flc_fx_carry_view[[#This Row],[num_rate]]-Table_nydc_frldevdb01_flc_fx_carry_view[[#This Row],[asset_rate]]</f>
        <v>-7.8095722613132426E-2</v>
      </c>
      <c r="T15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5.5238745519257088E-2</v>
      </c>
      <c r="U1560" s="95">
        <f>Table_nydc_frldevdb01_flc_fx_carry_view[[#This Row],[atmf_cost_final]]/Table_nydc_frldevdb01_flc_fx_carry_view[[#This Row],[atmf_cost_orig]]</f>
        <v>0</v>
      </c>
    </row>
    <row r="1561" spans="1:21" x14ac:dyDescent="0.25">
      <c r="A1561" t="s">
        <v>109</v>
      </c>
      <c r="B1561" t="s">
        <v>106</v>
      </c>
      <c r="C1561" t="s">
        <v>67</v>
      </c>
      <c r="D1561" t="s">
        <v>67</v>
      </c>
      <c r="E1561">
        <v>7.7954828246255197</v>
      </c>
      <c r="F1561">
        <v>8.5116992900908599</v>
      </c>
      <c r="G1561">
        <v>8.5193453342417805E-2</v>
      </c>
      <c r="H1561">
        <v>8.6726433063676306E-2</v>
      </c>
      <c r="I1561">
        <v>7.5180230324598196E-2</v>
      </c>
      <c r="J1561">
        <v>7.8650972222222199E-2</v>
      </c>
      <c r="K1561">
        <v>1.59408590221462E-2</v>
      </c>
      <c r="L1561">
        <v>3.5108187934207598E-3</v>
      </c>
      <c r="M1561">
        <v>4.9725871325413604E-2</v>
      </c>
      <c r="N1561">
        <v>9.1888002310609895E-2</v>
      </c>
      <c r="O1561">
        <v>-7.5967975545967884E-3</v>
      </c>
      <c r="P1561">
        <v>3.7740270957270422E-2</v>
      </c>
      <c r="Q1561">
        <v>8.2335293980774971</v>
      </c>
      <c r="R1561">
        <f>Table_nydc_frldevdb01_flc_fx_carry_view[[#This Row],[atmf]]/(Table_nydc_frldevdb01_flc_fx_carry_view[[#This Row],[atmf_cost_orig]]+1)</f>
        <v>8.1084972016015442</v>
      </c>
      <c r="S1561">
        <f>Table_nydc_frldevdb01_flc_fx_carry_view[[#This Row],[num_rate]]-Table_nydc_frldevdb01_flc_fx_carry_view[[#This Row],[asset_rate]]</f>
        <v>4.533706851186721E-2</v>
      </c>
      <c r="T15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2.6158695081677399</v>
      </c>
      <c r="U1561" s="95">
        <f>Table_nydc_frldevdb01_flc_fx_carry_view[[#This Row],[atmf_cost_final]]/Table_nydc_frldevdb01_flc_fx_carry_view[[#This Row],[atmf_cost_orig]]</f>
        <v>1.8478912457718628</v>
      </c>
    </row>
    <row r="1562" spans="1:21" x14ac:dyDescent="0.25">
      <c r="A1562" t="s">
        <v>110</v>
      </c>
      <c r="B1562" t="s">
        <v>5</v>
      </c>
      <c r="C1562" t="s">
        <v>30</v>
      </c>
      <c r="D1562" t="s">
        <v>30</v>
      </c>
      <c r="E1562">
        <v>3.6262609038351199</v>
      </c>
      <c r="F1562">
        <v>3.7221341219265698</v>
      </c>
      <c r="G1562">
        <v>0.10347174461797</v>
      </c>
      <c r="H1562">
        <v>0.110236387188552</v>
      </c>
      <c r="I1562">
        <v>7.0433881517330404E-2</v>
      </c>
      <c r="J1562">
        <v>9.8456259155860704E-2</v>
      </c>
      <c r="K1562">
        <v>1.0265689368199601E-2</v>
      </c>
      <c r="L1562">
        <v>2.54711862560425E-3</v>
      </c>
      <c r="M1562">
        <v>2.22438328663862E-2</v>
      </c>
      <c r="N1562">
        <v>2.64396967132518E-2</v>
      </c>
      <c r="O1562">
        <v>1.222386909576465E-2</v>
      </c>
      <c r="P1562">
        <v>0.11881378320433118</v>
      </c>
      <c r="Q1562">
        <v>3.6780775808654993</v>
      </c>
      <c r="R1562">
        <f>Table_nydc_frldevdb01_flc_fx_carry_view[[#This Row],[atmf]]/(Table_nydc_frldevdb01_flc_fx_carry_view[[#This Row],[atmf_cost_orig]]+1)</f>
        <v>3.641141185943527</v>
      </c>
      <c r="S1562">
        <f>Table_nydc_frldevdb01_flc_fx_carry_view[[#This Row],[num_rate]]-Table_nydc_frldevdb01_flc_fx_carry_view[[#This Row],[asset_rate]]</f>
        <v>0.10658991410856654</v>
      </c>
      <c r="T15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1.9946812368097531</v>
      </c>
      <c r="U1562" s="95">
        <f>Table_nydc_frldevdb01_flc_fx_carry_view[[#This Row],[atmf_cost_final]]/Table_nydc_frldevdb01_flc_fx_carry_view[[#This Row],[atmf_cost_orig]]</f>
        <v>1.1886304339755307</v>
      </c>
    </row>
    <row r="1563" spans="1:21" x14ac:dyDescent="0.25">
      <c r="A1563" t="s">
        <v>110</v>
      </c>
      <c r="B1563" t="s">
        <v>5</v>
      </c>
      <c r="C1563" t="s">
        <v>14</v>
      </c>
      <c r="D1563" t="s">
        <v>30</v>
      </c>
      <c r="E1563">
        <v>3.6262609038351199</v>
      </c>
      <c r="F1563">
        <v>3.8156075456085499</v>
      </c>
      <c r="G1563">
        <v>0.110068287487806</v>
      </c>
      <c r="H1563">
        <v>0.119554676486676</v>
      </c>
      <c r="I1563">
        <v>0.103289144157968</v>
      </c>
      <c r="J1563">
        <v>0.12043461849555</v>
      </c>
      <c r="K1563">
        <v>1.15957384933792E-2</v>
      </c>
      <c r="L1563">
        <v>1.0189389689786199E-2</v>
      </c>
      <c r="M1563">
        <v>3.3446401704233894E-2</v>
      </c>
      <c r="N1563">
        <v>3.9407921683339703E-2</v>
      </c>
      <c r="O1563">
        <v>1.3136452641162664E-2</v>
      </c>
      <c r="P1563">
        <v>0.1192803293727055</v>
      </c>
      <c r="Q1563">
        <v>3.7340168020434268</v>
      </c>
      <c r="R1563">
        <f>Table_nydc_frldevdb01_flc_fx_carry_view[[#This Row],[atmf]]/(Table_nydc_frldevdb01_flc_fx_carry_view[[#This Row],[atmf_cost_orig]]+1)</f>
        <v>3.6921194358181659</v>
      </c>
      <c r="S1563">
        <f>Table_nydc_frldevdb01_flc_fx_carry_view[[#This Row],[num_rate]]-Table_nydc_frldevdb01_flc_fx_carry_view[[#This Row],[asset_rate]]</f>
        <v>0.10614387673154282</v>
      </c>
      <c r="T15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1.3371919978629616</v>
      </c>
      <c r="U1563" s="95">
        <f>Table_nydc_frldevdb01_flc_fx_carry_view[[#This Row],[atmf_cost_final]]/Table_nydc_frldevdb01_flc_fx_carry_view[[#This Row],[atmf_cost_orig]]</f>
        <v>1.1782409967991012</v>
      </c>
    </row>
    <row r="1564" spans="1:21" x14ac:dyDescent="0.25">
      <c r="A1564" t="s">
        <v>110</v>
      </c>
      <c r="B1564" t="s">
        <v>5</v>
      </c>
      <c r="C1564" t="s">
        <v>8</v>
      </c>
      <c r="D1564" t="s">
        <v>30</v>
      </c>
      <c r="E1564">
        <v>3.6262609038351199</v>
      </c>
      <c r="F1564">
        <v>3.9086340151699099</v>
      </c>
      <c r="G1564">
        <v>0.114802716481009</v>
      </c>
      <c r="H1564">
        <v>0.12558702272730499</v>
      </c>
      <c r="I1564">
        <v>0.110064965781231</v>
      </c>
      <c r="J1564">
        <v>0.12685953275540299</v>
      </c>
      <c r="K1564">
        <v>1.22931465452547E-2</v>
      </c>
      <c r="L1564">
        <v>1.1739495725956599E-2</v>
      </c>
      <c r="M1564">
        <v>4.2861434317497296E-2</v>
      </c>
      <c r="N1564">
        <v>4.9754521190289801E-2</v>
      </c>
      <c r="O1564">
        <v>1.3784544159962974E-2</v>
      </c>
      <c r="P1564">
        <v>0.11952162534728565</v>
      </c>
      <c r="Q1564">
        <v>3.7926977392435783</v>
      </c>
      <c r="R1564">
        <f>Table_nydc_frldevdb01_flc_fx_carry_view[[#This Row],[atmf]]/(Table_nydc_frldevdb01_flc_fx_carry_view[[#This Row],[atmf_cost_orig]]+1)</f>
        <v>3.7479897966769888</v>
      </c>
      <c r="S1564">
        <f>Table_nydc_frldevdb01_flc_fx_carry_view[[#This Row],[num_rate]]-Table_nydc_frldevdb01_flc_fx_carry_view[[#This Row],[asset_rate]]</f>
        <v>0.10573708118732268</v>
      </c>
      <c r="T15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1.2436099053887011</v>
      </c>
      <c r="U1564" s="95">
        <f>Table_nydc_frldevdb01_flc_fx_carry_view[[#This Row],[atmf_cost_final]]/Table_nydc_frldevdb01_flc_fx_carry_view[[#This Row],[atmf_cost_orig]]</f>
        <v>1.1608225898772255</v>
      </c>
    </row>
    <row r="1565" spans="1:21" x14ac:dyDescent="0.25">
      <c r="A1565" t="s">
        <v>110</v>
      </c>
      <c r="B1565" t="s">
        <v>5</v>
      </c>
      <c r="C1565" t="s">
        <v>6</v>
      </c>
      <c r="D1565" t="s">
        <v>30</v>
      </c>
      <c r="E1565">
        <v>3.6262609038351199</v>
      </c>
      <c r="F1565">
        <v>4.00094072495021</v>
      </c>
      <c r="G1565">
        <v>0.12010729290206899</v>
      </c>
      <c r="H1565">
        <v>0.13167052547292499</v>
      </c>
      <c r="I1565">
        <v>0.114802716481009</v>
      </c>
      <c r="J1565">
        <v>0.131161438613557</v>
      </c>
      <c r="K1565">
        <v>1.31827695212932E-2</v>
      </c>
      <c r="L1565">
        <v>1.22931465452547E-2</v>
      </c>
      <c r="M1565">
        <v>5.1883037147101595E-2</v>
      </c>
      <c r="N1565">
        <v>5.7930961059658302E-2</v>
      </c>
      <c r="O1565">
        <v>1.4346791702635642E-2</v>
      </c>
      <c r="P1565">
        <v>0.11961538332973287</v>
      </c>
      <c r="Q1565">
        <v>3.8518722384613349</v>
      </c>
      <c r="R1565">
        <f>Table_nydc_frldevdb01_flc_fx_carry_view[[#This Row],[atmf]]/(Table_nydc_frldevdb01_flc_fx_carry_view[[#This Row],[atmf_cost_orig]]+1)</f>
        <v>3.8035984835362404</v>
      </c>
      <c r="S1565">
        <f>Table_nydc_frldevdb01_flc_fx_carry_view[[#This Row],[num_rate]]-Table_nydc_frldevdb01_flc_fx_carry_view[[#This Row],[asset_rate]]</f>
        <v>0.10526859162709723</v>
      </c>
      <c r="T15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1.1792635378048058</v>
      </c>
      <c r="U1565" s="95">
        <f>Table_nydc_frldevdb01_flc_fx_carry_view[[#This Row],[atmf_cost_final]]/Table_nydc_frldevdb01_flc_fx_carry_view[[#This Row],[atmf_cost_orig]]</f>
        <v>1.1165684247706877</v>
      </c>
    </row>
    <row r="1566" spans="1:21" x14ac:dyDescent="0.25">
      <c r="A1566" t="s">
        <v>110</v>
      </c>
      <c r="B1566" t="s">
        <v>5</v>
      </c>
      <c r="C1566" t="s">
        <v>67</v>
      </c>
      <c r="D1566" t="s">
        <v>30</v>
      </c>
      <c r="E1566">
        <v>3.6262609038351199</v>
      </c>
      <c r="F1566">
        <v>4.3816101806427001</v>
      </c>
      <c r="G1566">
        <v>0.12912735786671001</v>
      </c>
      <c r="H1566">
        <v>0.14306211775347799</v>
      </c>
      <c r="I1566">
        <v>0.12758454508280401</v>
      </c>
      <c r="J1566">
        <v>0.14431538301537</v>
      </c>
      <c r="K1566">
        <v>1.25046590611664E-2</v>
      </c>
      <c r="L1566">
        <v>1.2906454936673799E-2</v>
      </c>
      <c r="M1566">
        <v>7.8122446720912009E-2</v>
      </c>
      <c r="N1566">
        <v>8.656308994668109E-2</v>
      </c>
      <c r="O1566">
        <v>1.6008798032534965E-2</v>
      </c>
      <c r="P1566">
        <v>0.12391424821947594</v>
      </c>
      <c r="Q1566">
        <v>4.1118027789920477</v>
      </c>
      <c r="R1566">
        <f>Table_nydc_frldevdb01_flc_fx_carry_view[[#This Row],[atmf]]/(Table_nydc_frldevdb01_flc_fx_carry_view[[#This Row],[atmf_cost_orig]]+1)</f>
        <v>4.0641118214070024</v>
      </c>
      <c r="S1566">
        <f>Table_nydc_frldevdb01_flc_fx_carry_view[[#This Row],[num_rate]]-Table_nydc_frldevdb01_flc_fx_carry_view[[#This Row],[asset_rate]]</f>
        <v>0.10790545018694098</v>
      </c>
      <c r="T15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1.1225101856823689</v>
      </c>
      <c r="U1566" s="95">
        <f>Table_nydc_frldevdb01_flc_fx_carry_view[[#This Row],[atmf_cost_final]]/Table_nydc_frldevdb01_flc_fx_carry_view[[#This Row],[atmf_cost_orig]]</f>
        <v>1.1080437643731615</v>
      </c>
    </row>
    <row r="1567" spans="1:21" x14ac:dyDescent="0.25">
      <c r="A1567" t="s">
        <v>110</v>
      </c>
      <c r="B1567" t="s">
        <v>4</v>
      </c>
      <c r="C1567" t="s">
        <v>30</v>
      </c>
      <c r="D1567" t="s">
        <v>30</v>
      </c>
      <c r="E1567">
        <v>4.2437792163282202</v>
      </c>
      <c r="F1567">
        <v>4.3771266026529698</v>
      </c>
      <c r="G1567">
        <v>0.101291234947934</v>
      </c>
      <c r="H1567">
        <v>0.107503097164168</v>
      </c>
      <c r="I1567">
        <v>6.8823838360096201E-2</v>
      </c>
      <c r="J1567">
        <v>8.7930293965415698E-2</v>
      </c>
      <c r="K1567">
        <v>8.5283592336088503E-3</v>
      </c>
      <c r="L1567">
        <v>2.8745223079992503E-3</v>
      </c>
      <c r="M1567">
        <v>2.1809539566654299E-2</v>
      </c>
      <c r="N1567">
        <v>3.14252577795422E-2</v>
      </c>
      <c r="O1567">
        <v>-8.2688388940543537E-3</v>
      </c>
      <c r="P1567">
        <v>0.11881860099127572</v>
      </c>
      <c r="Q1567">
        <v>4.3197551554389815</v>
      </c>
      <c r="R1567">
        <f>Table_nydc_frldevdb01_flc_fx_carry_view[[#This Row],[atmf]]/(Table_nydc_frldevdb01_flc_fx_carry_view[[#This Row],[atmf_cost_orig]]+1)</f>
        <v>4.2837010550021812</v>
      </c>
      <c r="S1567">
        <f>Table_nydc_frldevdb01_flc_fx_carry_view[[#This Row],[num_rate]]-Table_nydc_frldevdb01_flc_fx_carry_view[[#This Row],[asset_rate]]</f>
        <v>0.12708743988533008</v>
      </c>
      <c r="T15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2.1497137118532077</v>
      </c>
      <c r="U1567" s="95">
        <f>Table_nydc_frldevdb01_flc_fx_carry_view[[#This Row],[atmf_cost_final]]/Table_nydc_frldevdb01_flc_fx_carry_view[[#This Row],[atmf_cost_orig]]</f>
        <v>1.4408950580318465</v>
      </c>
    </row>
    <row r="1568" spans="1:21" x14ac:dyDescent="0.25">
      <c r="A1568" t="s">
        <v>110</v>
      </c>
      <c r="B1568" t="s">
        <v>4</v>
      </c>
      <c r="C1568" t="s">
        <v>14</v>
      </c>
      <c r="D1568" t="s">
        <v>30</v>
      </c>
      <c r="E1568">
        <v>4.2437792163282202</v>
      </c>
      <c r="F1568">
        <v>4.5114256228260698</v>
      </c>
      <c r="G1568">
        <v>0.110423331550749</v>
      </c>
      <c r="H1568">
        <v>0.118061682749405</v>
      </c>
      <c r="I1568">
        <v>0.100960878964752</v>
      </c>
      <c r="J1568">
        <v>0.118461612753695</v>
      </c>
      <c r="K1568">
        <v>9.3789122969056404E-3</v>
      </c>
      <c r="L1568">
        <v>8.3009641809681997E-3</v>
      </c>
      <c r="M1568">
        <v>3.3387756305969699E-2</v>
      </c>
      <c r="N1568">
        <v>4.2837766529862903E-2</v>
      </c>
      <c r="O1568">
        <v>-8.1781002841833546E-3</v>
      </c>
      <c r="P1568">
        <v>0.1192803293727055</v>
      </c>
      <c r="Q1568">
        <v>4.4056510343831921</v>
      </c>
      <c r="R1568">
        <f>Table_nydc_frldevdb01_flc_fx_carry_view[[#This Row],[atmf]]/(Table_nydc_frldevdb01_flc_fx_carry_view[[#This Row],[atmf_cost_orig]]+1)</f>
        <v>4.3656658357874996</v>
      </c>
      <c r="S1568">
        <f>Table_nydc_frldevdb01_flc_fx_carry_view[[#This Row],[num_rate]]-Table_nydc_frldevdb01_flc_fx_carry_view[[#This Row],[asset_rate]]</f>
        <v>0.12745842965688886</v>
      </c>
      <c r="T15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1.4385033421790749</v>
      </c>
      <c r="U1568" s="95">
        <f>Table_nydc_frldevdb01_flc_fx_carry_view[[#This Row],[atmf_cost_final]]/Table_nydc_frldevdb01_flc_fx_carry_view[[#This Row],[atmf_cost_orig]]</f>
        <v>1.2830381933212911</v>
      </c>
    </row>
    <row r="1569" spans="1:21" x14ac:dyDescent="0.25">
      <c r="A1569" t="s">
        <v>110</v>
      </c>
      <c r="B1569" t="s">
        <v>4</v>
      </c>
      <c r="C1569" t="s">
        <v>8</v>
      </c>
      <c r="D1569" t="s">
        <v>30</v>
      </c>
      <c r="E1569">
        <v>4.2437792163282202</v>
      </c>
      <c r="F1569">
        <v>4.6479013660078898</v>
      </c>
      <c r="G1569">
        <v>0.117383949872205</v>
      </c>
      <c r="H1569">
        <v>0.124953256655243</v>
      </c>
      <c r="I1569">
        <v>0.11031503683376601</v>
      </c>
      <c r="J1569">
        <v>0.12558379075645101</v>
      </c>
      <c r="K1569">
        <v>9.8663402279693495E-3</v>
      </c>
      <c r="L1569">
        <v>9.3671258171371796E-3</v>
      </c>
      <c r="M1569">
        <v>4.3356009047437506E-2</v>
      </c>
      <c r="N1569">
        <v>5.3382725473526904E-2</v>
      </c>
      <c r="O1569">
        <v>-8.0721219104321184E-3</v>
      </c>
      <c r="P1569">
        <v>0.11952162534728565</v>
      </c>
      <c r="Q1569">
        <v>4.4972886582573022</v>
      </c>
      <c r="R1569">
        <f>Table_nydc_frldevdb01_flc_fx_carry_view[[#This Row],[atmf]]/(Table_nydc_frldevdb01_flc_fx_carry_view[[#This Row],[atmf_cost_orig]]+1)</f>
        <v>4.4547607199304178</v>
      </c>
      <c r="S1569">
        <f>Table_nydc_frldevdb01_flc_fx_carry_view[[#This Row],[num_rate]]-Table_nydc_frldevdb01_flc_fx_carry_view[[#This Row],[asset_rate]]</f>
        <v>0.12759374725771777</v>
      </c>
      <c r="T15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1.3143038198933352</v>
      </c>
      <c r="U1569" s="95">
        <f>Table_nydc_frldevdb01_flc_fx_carry_view[[#This Row],[atmf_cost_final]]/Table_nydc_frldevdb01_flc_fx_carry_view[[#This Row],[atmf_cost_orig]]</f>
        <v>1.2312647461420809</v>
      </c>
    </row>
    <row r="1570" spans="1:21" x14ac:dyDescent="0.25">
      <c r="A1570" t="s">
        <v>110</v>
      </c>
      <c r="B1570" t="s">
        <v>4</v>
      </c>
      <c r="C1570" t="s">
        <v>6</v>
      </c>
      <c r="D1570" t="s">
        <v>30</v>
      </c>
      <c r="E1570">
        <v>4.2437792163282202</v>
      </c>
      <c r="F1570">
        <v>4.78768575540209</v>
      </c>
      <c r="G1570">
        <v>0.12491189466357901</v>
      </c>
      <c r="H1570">
        <v>0.13192976756781499</v>
      </c>
      <c r="I1570">
        <v>0.117383949872205</v>
      </c>
      <c r="J1570">
        <v>0.130834499846289</v>
      </c>
      <c r="K1570">
        <v>1.06548824642757E-2</v>
      </c>
      <c r="L1570">
        <v>9.8663402279693495E-3</v>
      </c>
      <c r="M1570">
        <v>5.32417583090566E-2</v>
      </c>
      <c r="N1570">
        <v>6.2776355060396707E-2</v>
      </c>
      <c r="O1570">
        <v>-8.0082775478732462E-3</v>
      </c>
      <c r="P1570">
        <v>0.11963027728632895</v>
      </c>
      <c r="Q1570">
        <v>4.5921216412040033</v>
      </c>
      <c r="R1570">
        <f>Table_nydc_frldevdb01_flc_fx_carry_view[[#This Row],[atmf]]/(Table_nydc_frldevdb01_flc_fx_carry_view[[#This Row],[atmf_cost_orig]]+1)</f>
        <v>4.5456664793547068</v>
      </c>
      <c r="S1570">
        <f>Table_nydc_frldevdb01_flc_fx_carry_view[[#This Row],[num_rate]]-Table_nydc_frldevdb01_flc_fx_carry_view[[#This Row],[asset_rate]]</f>
        <v>0.12763855483420219</v>
      </c>
      <c r="T15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1.2424018851552261</v>
      </c>
      <c r="U1570" s="95">
        <f>Table_nydc_frldevdb01_flc_fx_carry_view[[#This Row],[atmf_cost_final]]/Table_nydc_frldevdb01_flc_fx_carry_view[[#This Row],[atmf_cost_orig]]</f>
        <v>1.1790811771465903</v>
      </c>
    </row>
    <row r="1571" spans="1:21" x14ac:dyDescent="0.25">
      <c r="A1571" t="s">
        <v>110</v>
      </c>
      <c r="B1571" t="s">
        <v>4</v>
      </c>
      <c r="C1571" t="s">
        <v>67</v>
      </c>
      <c r="D1571" t="s">
        <v>30</v>
      </c>
      <c r="E1571">
        <v>4.2437792163282202</v>
      </c>
      <c r="F1571">
        <v>5.3705993891287198</v>
      </c>
      <c r="G1571">
        <v>0.13421467773333901</v>
      </c>
      <c r="H1571">
        <v>0.14343340511157299</v>
      </c>
      <c r="I1571">
        <v>0.13293000608271999</v>
      </c>
      <c r="J1571">
        <v>0.14515980245149601</v>
      </c>
      <c r="K1571">
        <v>8.8313088873132294E-3</v>
      </c>
      <c r="L1571">
        <v>9.4899669070219097E-3</v>
      </c>
      <c r="M1571">
        <v>8.20797731744074E-2</v>
      </c>
      <c r="N1571">
        <v>9.4423217883020591E-2</v>
      </c>
      <c r="O1571">
        <v>-7.5213494434606771E-3</v>
      </c>
      <c r="P1571">
        <v>0.12392983636900883</v>
      </c>
      <c r="Q1571">
        <v>5.0040597008411689</v>
      </c>
      <c r="R1571">
        <f>Table_nydc_frldevdb01_flc_fx_carry_view[[#This Row],[atmf]]/(Table_nydc_frldevdb01_flc_fx_carry_view[[#This Row],[atmf_cost_orig]]+1)</f>
        <v>4.9632194615129341</v>
      </c>
      <c r="S1571">
        <f>Table_nydc_frldevdb01_flc_fx_carry_view[[#This Row],[num_rate]]-Table_nydc_frldevdb01_flc_fx_carry_view[[#This Row],[asset_rate]]</f>
        <v>0.13145118581246951</v>
      </c>
      <c r="T15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1.1595226166531833</v>
      </c>
      <c r="U1571" s="95">
        <f>Table_nydc_frldevdb01_flc_fx_carry_view[[#This Row],[atmf_cost_final]]/Table_nydc_frldevdb01_flc_fx_carry_view[[#This Row],[atmf_cost_orig]]</f>
        <v>1.150383513882101</v>
      </c>
    </row>
    <row r="1572" spans="1:21" x14ac:dyDescent="0.25">
      <c r="A1572" t="s">
        <v>110</v>
      </c>
      <c r="B1572" t="s">
        <v>17</v>
      </c>
      <c r="C1572" t="s">
        <v>30</v>
      </c>
      <c r="D1572" t="s">
        <v>30</v>
      </c>
      <c r="E1572">
        <v>1.1696059832999</v>
      </c>
      <c r="F1572">
        <v>1.17564545571495</v>
      </c>
      <c r="G1572">
        <v>6.9380515437572496E-2</v>
      </c>
      <c r="H1572">
        <v>6.9689511432210097E-2</v>
      </c>
      <c r="I1572">
        <v>4.9147241981011003E-2</v>
      </c>
      <c r="J1572">
        <v>5.2807829697747298E-2</v>
      </c>
      <c r="K1572">
        <v>1.16160571282293E-2</v>
      </c>
      <c r="L1572">
        <v>2.05270436174727E-3</v>
      </c>
      <c r="M1572">
        <v>1.4139178041212799E-2</v>
      </c>
      <c r="N1572">
        <v>5.6891912031482601E-3</v>
      </c>
      <c r="O1572">
        <v>-8.2688388940543537E-3</v>
      </c>
      <c r="P1572">
        <v>1.2264099333248939E-2</v>
      </c>
      <c r="Q1572">
        <v>1.1726866255656094</v>
      </c>
      <c r="R1572">
        <f>Table_nydc_frldevdb01_flc_fx_carry_view[[#This Row],[atmf]]/(Table_nydc_frldevdb01_flc_fx_carry_view[[#This Row],[atmf_cost_orig]]+1)</f>
        <v>1.1592545492480462</v>
      </c>
      <c r="S1572">
        <f>Table_nydc_frldevdb01_flc_fx_carry_view[[#This Row],[num_rate]]-Table_nydc_frldevdb01_flc_fx_carry_view[[#This Row],[asset_rate]]</f>
        <v>2.0532938227303295E-2</v>
      </c>
      <c r="T15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1.4412653879123751</v>
      </c>
      <c r="U1572" s="95">
        <f>Table_nydc_frldevdb01_flc_fx_carry_view[[#This Row],[atmf_cost_final]]/Table_nydc_frldevdb01_flc_fx_carry_view[[#This Row],[atmf_cost_orig]]</f>
        <v>0.40237071678179853</v>
      </c>
    </row>
    <row r="1573" spans="1:21" x14ac:dyDescent="0.25">
      <c r="A1573" t="s">
        <v>110</v>
      </c>
      <c r="B1573" t="s">
        <v>17</v>
      </c>
      <c r="C1573" t="s">
        <v>14</v>
      </c>
      <c r="D1573" t="s">
        <v>30</v>
      </c>
      <c r="E1573">
        <v>1.1696059832999</v>
      </c>
      <c r="F1573">
        <v>1.18203717668243</v>
      </c>
      <c r="G1573">
        <v>7.1675861806058797E-2</v>
      </c>
      <c r="H1573">
        <v>7.1983873789532804E-2</v>
      </c>
      <c r="I1573">
        <v>6.9206657074049202E-2</v>
      </c>
      <c r="J1573">
        <v>7.0042643235279103E-2</v>
      </c>
      <c r="K1573">
        <v>1.53250004522662E-2</v>
      </c>
      <c r="L1573">
        <v>1.1343884773911898E-2</v>
      </c>
      <c r="M1573">
        <v>2.03606895130767E-2</v>
      </c>
      <c r="N1573">
        <v>1.6914052033387899E-2</v>
      </c>
      <c r="O1573">
        <v>-8.1781002841833546E-3</v>
      </c>
      <c r="P1573">
        <v>1.3136452641162664E-2</v>
      </c>
      <c r="Q1573">
        <v>1.1761146291103597</v>
      </c>
      <c r="R1573">
        <f>Table_nydc_frldevdb01_flc_fx_carry_view[[#This Row],[atmf]]/(Table_nydc_frldevdb01_flc_fx_carry_view[[#This Row],[atmf_cost_orig]]+1)</f>
        <v>1.1584503292130024</v>
      </c>
      <c r="S1573">
        <f>Table_nydc_frldevdb01_flc_fx_carry_view[[#This Row],[num_rate]]-Table_nydc_frldevdb01_flc_fx_carry_view[[#This Row],[asset_rate]]</f>
        <v>2.1314552925346019E-2</v>
      </c>
      <c r="T15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1.1061380462953914</v>
      </c>
      <c r="U1573" s="95">
        <f>Table_nydc_frldevdb01_flc_fx_carry_view[[#This Row],[atmf_cost_final]]/Table_nydc_frldevdb01_flc_fx_carry_view[[#This Row],[atmf_cost_orig]]</f>
        <v>0.83072098430285524</v>
      </c>
    </row>
    <row r="1574" spans="1:21" x14ac:dyDescent="0.25">
      <c r="A1574" t="s">
        <v>110</v>
      </c>
      <c r="B1574" t="s">
        <v>17</v>
      </c>
      <c r="C1574" t="s">
        <v>8</v>
      </c>
      <c r="D1574" t="s">
        <v>30</v>
      </c>
      <c r="E1574">
        <v>1.1696059832999</v>
      </c>
      <c r="F1574">
        <v>1.1888237660144201</v>
      </c>
      <c r="G1574">
        <v>7.4159448052966703E-2</v>
      </c>
      <c r="H1574">
        <v>7.4279221903593096E-2</v>
      </c>
      <c r="I1574">
        <v>7.1649480657820203E-2</v>
      </c>
      <c r="J1574">
        <v>7.2270897352488706E-2</v>
      </c>
      <c r="K1574">
        <v>1.8218844647882201E-2</v>
      </c>
      <c r="L1574">
        <v>1.52875679513053E-2</v>
      </c>
      <c r="M1574">
        <v>2.5781351005714801E-2</v>
      </c>
      <c r="N1574">
        <v>2.3487759886454601E-2</v>
      </c>
      <c r="O1574">
        <v>-8.0721219104321184E-3</v>
      </c>
      <c r="P1574">
        <v>1.3784544159962974E-2</v>
      </c>
      <c r="Q1574">
        <v>1.1799007590226993</v>
      </c>
      <c r="R1574">
        <f>Table_nydc_frldevdb01_flc_fx_carry_view[[#This Row],[atmf]]/(Table_nydc_frldevdb01_flc_fx_carry_view[[#This Row],[atmf_cost_orig]]+1)</f>
        <v>1.1589446082723696</v>
      </c>
      <c r="S1574">
        <f>Table_nydc_frldevdb01_flc_fx_carry_view[[#This Row],[num_rate]]-Table_nydc_frldevdb01_flc_fx_carry_view[[#This Row],[asset_rate]]</f>
        <v>2.1856666070395093E-2</v>
      </c>
      <c r="T15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1.0843219889205435</v>
      </c>
      <c r="U1574" s="95">
        <f>Table_nydc_frldevdb01_flc_fx_carry_view[[#This Row],[atmf_cost_final]]/Table_nydc_frldevdb01_flc_fx_carry_view[[#This Row],[atmf_cost_orig]]</f>
        <v>0.91103681421692007</v>
      </c>
    </row>
    <row r="1575" spans="1:21" x14ac:dyDescent="0.25">
      <c r="A1575" t="s">
        <v>110</v>
      </c>
      <c r="B1575" t="s">
        <v>17</v>
      </c>
      <c r="C1575" t="s">
        <v>6</v>
      </c>
      <c r="D1575" t="s">
        <v>30</v>
      </c>
      <c r="E1575">
        <v>1.1696059832999</v>
      </c>
      <c r="F1575">
        <v>1.1960360000000001</v>
      </c>
      <c r="G1575">
        <v>7.6862782634023893E-2</v>
      </c>
      <c r="H1575">
        <v>7.6683241550578096E-2</v>
      </c>
      <c r="I1575">
        <v>7.4159448052966703E-2</v>
      </c>
      <c r="J1575">
        <v>7.4461569259075003E-2</v>
      </c>
      <c r="K1575">
        <v>2.0828331072181499E-2</v>
      </c>
      <c r="L1575">
        <v>1.8218844647882201E-2</v>
      </c>
      <c r="M1575">
        <v>3.0961375154604599E-2</v>
      </c>
      <c r="N1575">
        <v>2.90892724031027E-2</v>
      </c>
      <c r="O1575">
        <v>-8.0082775478732462E-3</v>
      </c>
      <c r="P1575">
        <v>1.436427505303807E-2</v>
      </c>
      <c r="Q1575">
        <v>1.1840380898403797</v>
      </c>
      <c r="R1575">
        <f>Table_nydc_frldevdb01_flc_fx_carry_view[[#This Row],[atmf]]/(Table_nydc_frldevdb01_flc_fx_carry_view[[#This Row],[atmf_cost_orig]]+1)</f>
        <v>1.1601171768638188</v>
      </c>
      <c r="S1575">
        <f>Table_nydc_frldevdb01_flc_fx_carry_view[[#This Row],[num_rate]]-Table_nydc_frldevdb01_flc_fx_carry_view[[#This Row],[asset_rate]]</f>
        <v>2.2372552600911318E-2</v>
      </c>
      <c r="T15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1.0727702027938941</v>
      </c>
      <c r="U1575" s="95">
        <f>Table_nydc_frldevdb01_flc_fx_carry_view[[#This Row],[atmf_cost_final]]/Table_nydc_frldevdb01_flc_fx_carry_view[[#This Row],[atmf_cost_orig]]</f>
        <v>0.93953425058952922</v>
      </c>
    </row>
    <row r="1576" spans="1:21" x14ac:dyDescent="0.25">
      <c r="A1576" t="s">
        <v>110</v>
      </c>
      <c r="B1576" t="s">
        <v>17</v>
      </c>
      <c r="C1576" t="s">
        <v>67</v>
      </c>
      <c r="D1576" t="s">
        <v>30</v>
      </c>
      <c r="E1576">
        <v>1.1696059832999</v>
      </c>
      <c r="F1576">
        <v>1.2254100240554999</v>
      </c>
      <c r="G1576">
        <v>8.2417484777026095E-2</v>
      </c>
      <c r="H1576">
        <v>8.1225421458384697E-2</v>
      </c>
      <c r="I1576">
        <v>8.1328367032517002E-2</v>
      </c>
      <c r="J1576">
        <v>8.0416823183299499E-2</v>
      </c>
      <c r="K1576">
        <v>2.6654809828005398E-2</v>
      </c>
      <c r="L1576">
        <v>2.5563828235714701E-2</v>
      </c>
      <c r="M1576">
        <v>4.65354415329702E-2</v>
      </c>
      <c r="N1576">
        <v>4.6404816293773597E-2</v>
      </c>
      <c r="O1576">
        <v>-7.5213494434606771E-3</v>
      </c>
      <c r="P1576">
        <v>1.6012292609265052E-2</v>
      </c>
      <c r="Q1576">
        <v>1.2015229880451259</v>
      </c>
      <c r="R1576">
        <f>Table_nydc_frldevdb01_flc_fx_carry_view[[#This Row],[atmf]]/(Table_nydc_frldevdb01_flc_fx_carry_view[[#This Row],[atmf_cost_orig]]+1)</f>
        <v>1.1709207117348204</v>
      </c>
      <c r="S1576">
        <f>Table_nydc_frldevdb01_flc_fx_carry_view[[#This Row],[num_rate]]-Table_nydc_frldevdb01_flc_fx_carry_view[[#This Row],[asset_rate]]</f>
        <v>2.353364205272573E-2</v>
      </c>
      <c r="T15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1.0483061286656332</v>
      </c>
      <c r="U1576" s="95">
        <f>Table_nydc_frldevdb01_flc_fx_carry_view[[#This Row],[atmf_cost_final]]/Table_nydc_frldevdb01_flc_fx_carry_view[[#This Row],[atmf_cost_orig]]</f>
        <v>0.99719299452431209</v>
      </c>
    </row>
    <row r="1577" spans="1:21" x14ac:dyDescent="0.25">
      <c r="A1577" t="s">
        <v>110</v>
      </c>
      <c r="B1577" t="s">
        <v>21</v>
      </c>
      <c r="C1577" t="s">
        <v>30</v>
      </c>
      <c r="D1577" t="s">
        <v>30</v>
      </c>
      <c r="E1577">
        <v>1.30557774049697</v>
      </c>
      <c r="F1577">
        <v>1.30935698876734</v>
      </c>
      <c r="G1577">
        <v>8.4577971475140304E-2</v>
      </c>
      <c r="H1577">
        <v>8.4191572791610894E-2</v>
      </c>
      <c r="I1577">
        <v>7.00693957511382E-2</v>
      </c>
      <c r="J1577">
        <v>6.84504088972019E-2</v>
      </c>
      <c r="K1577">
        <v>1.5690217944475501E-2</v>
      </c>
      <c r="L1577">
        <v>2.9262717073384103E-3</v>
      </c>
      <c r="M1577">
        <v>1.7040919667564002E-2</v>
      </c>
      <c r="N1577">
        <v>4.5399251939303199E-3</v>
      </c>
      <c r="O1577">
        <v>6.2994148945626064E-4</v>
      </c>
      <c r="P1577">
        <v>1.2264099333248939E-2</v>
      </c>
      <c r="Q1577">
        <v>1.3075908235888238</v>
      </c>
      <c r="R1577">
        <f>Table_nydc_frldevdb01_flc_fx_carry_view[[#This Row],[atmf]]/(Table_nydc_frldevdb01_flc_fx_carry_view[[#This Row],[atmf_cost_orig]]+1)</f>
        <v>1.2874181986653241</v>
      </c>
      <c r="S1577">
        <f>Table_nydc_frldevdb01_flc_fx_carry_view[[#This Row],[num_rate]]-Table_nydc_frldevdb01_flc_fx_carry_view[[#This Row],[asset_rate]]</f>
        <v>1.1634157843792679E-2</v>
      </c>
      <c r="T15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1.1946778915052725</v>
      </c>
      <c r="U1577" s="95">
        <f>Table_nydc_frldevdb01_flc_fx_carry_view[[#This Row],[atmf_cost_final]]/Table_nydc_frldevdb01_flc_fx_carry_view[[#This Row],[atmf_cost_orig]]</f>
        <v>0.26641315624365608</v>
      </c>
    </row>
    <row r="1578" spans="1:21" x14ac:dyDescent="0.25">
      <c r="A1578" t="s">
        <v>110</v>
      </c>
      <c r="B1578" t="s">
        <v>21</v>
      </c>
      <c r="C1578" t="s">
        <v>14</v>
      </c>
      <c r="D1578" t="s">
        <v>30</v>
      </c>
      <c r="E1578">
        <v>1.30557774049697</v>
      </c>
      <c r="F1578">
        <v>1.3131175527379499</v>
      </c>
      <c r="G1578">
        <v>8.6430218146774401E-2</v>
      </c>
      <c r="H1578">
        <v>8.5771390438695E-2</v>
      </c>
      <c r="I1578">
        <v>8.4621648645224506E-2</v>
      </c>
      <c r="J1578">
        <v>8.3876825052662404E-2</v>
      </c>
      <c r="K1578">
        <v>2.1495234301678198E-2</v>
      </c>
      <c r="L1578">
        <v>1.53694556123958E-2</v>
      </c>
      <c r="M1578">
        <v>2.4140648128867199E-2</v>
      </c>
      <c r="N1578">
        <v>1.8153082603816401E-2</v>
      </c>
      <c r="O1578">
        <v>1.446091097293674E-3</v>
      </c>
      <c r="P1578">
        <v>1.3136452641162664E-2</v>
      </c>
      <c r="Q1578">
        <v>1.309652978639438</v>
      </c>
      <c r="R1578">
        <f>Table_nydc_frldevdb01_flc_fx_carry_view[[#This Row],[atmf]]/(Table_nydc_frldevdb01_flc_fx_carry_view[[#This Row],[atmf_cost_orig]]+1)</f>
        <v>1.282165252533479</v>
      </c>
      <c r="S1578">
        <f>Table_nydc_frldevdb01_flc_fx_carry_view[[#This Row],[num_rate]]-Table_nydc_frldevdb01_flc_fx_carry_view[[#This Row],[asset_rate]]</f>
        <v>1.1690361543868991E-2</v>
      </c>
      <c r="T15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1.0522463301624401</v>
      </c>
      <c r="U1578" s="95">
        <f>Table_nydc_frldevdb01_flc_fx_carry_view[[#This Row],[atmf_cost_final]]/Table_nydc_frldevdb01_flc_fx_carry_view[[#This Row],[atmf_cost_orig]]</f>
        <v>0.75197163335930017</v>
      </c>
    </row>
    <row r="1579" spans="1:21" x14ac:dyDescent="0.25">
      <c r="A1579" t="s">
        <v>110</v>
      </c>
      <c r="B1579" t="s">
        <v>21</v>
      </c>
      <c r="C1579" t="s">
        <v>8</v>
      </c>
      <c r="D1579" t="s">
        <v>30</v>
      </c>
      <c r="E1579">
        <v>1.30557774049697</v>
      </c>
      <c r="F1579">
        <v>1.3168326213936601</v>
      </c>
      <c r="G1579">
        <v>8.8075379165686002E-2</v>
      </c>
      <c r="H1579">
        <v>8.7159791104970505E-2</v>
      </c>
      <c r="I1579">
        <v>8.6408470806371401E-2</v>
      </c>
      <c r="J1579">
        <v>8.5453758814219405E-2</v>
      </c>
      <c r="K1579">
        <v>2.6125453024894999E-2</v>
      </c>
      <c r="L1579">
        <v>2.1438158564661299E-2</v>
      </c>
      <c r="M1579">
        <v>3.0014825756020099E-2</v>
      </c>
      <c r="N1579">
        <v>2.5476432633746202E-2</v>
      </c>
      <c r="O1579">
        <v>2.1722922530959406E-3</v>
      </c>
      <c r="P1579">
        <v>1.3784544159962974E-2</v>
      </c>
      <c r="Q1579">
        <v>1.3117308113454365</v>
      </c>
      <c r="R1579">
        <f>Table_nydc_frldevdb01_flc_fx_carry_view[[#This Row],[atmf]]/(Table_nydc_frldevdb01_flc_fx_carry_view[[#This Row],[atmf_cost_orig]]+1)</f>
        <v>1.2784598711257567</v>
      </c>
      <c r="S1579">
        <f>Table_nydc_frldevdb01_flc_fx_carry_view[[#This Row],[num_rate]]-Table_nydc_frldevdb01_flc_fx_carry_view[[#This Row],[asset_rate]]</f>
        <v>1.1612251906867033E-2</v>
      </c>
      <c r="T15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1.0382841522922719</v>
      </c>
      <c r="U1579" s="95">
        <f>Table_nydc_frldevdb01_flc_fx_carry_view[[#This Row],[atmf_cost_final]]/Table_nydc_frldevdb01_flc_fx_carry_view[[#This Row],[atmf_cost_orig]]</f>
        <v>0.8487949535617868</v>
      </c>
    </row>
    <row r="1580" spans="1:21" x14ac:dyDescent="0.25">
      <c r="A1580" t="s">
        <v>110</v>
      </c>
      <c r="B1580" t="s">
        <v>21</v>
      </c>
      <c r="C1580" t="s">
        <v>6</v>
      </c>
      <c r="D1580" t="s">
        <v>30</v>
      </c>
      <c r="E1580">
        <v>1.30557774049697</v>
      </c>
      <c r="F1580">
        <v>1.3206249999999999</v>
      </c>
      <c r="G1580">
        <v>8.9785338608580303E-2</v>
      </c>
      <c r="H1580">
        <v>8.8600664847049204E-2</v>
      </c>
      <c r="I1580">
        <v>8.8075379165686002E-2</v>
      </c>
      <c r="J1580">
        <v>8.6881055050544095E-2</v>
      </c>
      <c r="K1580">
        <v>3.0254523632839397E-2</v>
      </c>
      <c r="L1580">
        <v>2.6125453024894999E-2</v>
      </c>
      <c r="M1580">
        <v>3.5379562203594304E-2</v>
      </c>
      <c r="N1580">
        <v>3.1421466547713502E-2</v>
      </c>
      <c r="O1580">
        <v>2.7854878966959724E-3</v>
      </c>
      <c r="P1580">
        <v>1.436427505303807E-2</v>
      </c>
      <c r="Q1580">
        <v>1.3138912566319834</v>
      </c>
      <c r="R1580">
        <f>Table_nydc_frldevdb01_flc_fx_carry_view[[#This Row],[atmf]]/(Table_nydc_frldevdb01_flc_fx_carry_view[[#This Row],[atmf_cost_orig]]+1)</f>
        <v>1.2754984241617815</v>
      </c>
      <c r="S1580">
        <f>Table_nydc_frldevdb01_flc_fx_carry_view[[#This Row],[num_rate]]-Table_nydc_frldevdb01_flc_fx_carry_view[[#This Row],[asset_rate]]</f>
        <v>1.1578787156342097E-2</v>
      </c>
      <c r="T15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1.0333607151835369</v>
      </c>
      <c r="U1580" s="95">
        <f>Table_nydc_frldevdb01_flc_fx_carry_view[[#This Row],[atmf_cost_final]]/Table_nydc_frldevdb01_flc_fx_carry_view[[#This Row],[atmf_cost_orig]]</f>
        <v>0.8881247983481636</v>
      </c>
    </row>
    <row r="1581" spans="1:21" x14ac:dyDescent="0.25">
      <c r="A1581" t="s">
        <v>110</v>
      </c>
      <c r="B1581" t="s">
        <v>21</v>
      </c>
      <c r="C1581" t="s">
        <v>67</v>
      </c>
      <c r="D1581" t="s">
        <v>30</v>
      </c>
      <c r="E1581">
        <v>1.30557774049697</v>
      </c>
      <c r="F1581">
        <v>1.33527773292874</v>
      </c>
      <c r="G1581">
        <v>9.4680263582143098E-2</v>
      </c>
      <c r="H1581">
        <v>9.2929964378594299E-2</v>
      </c>
      <c r="I1581">
        <v>9.3740757547471798E-2</v>
      </c>
      <c r="J1581">
        <v>9.19216807702911E-2</v>
      </c>
      <c r="K1581">
        <v>4.2060442305758498E-2</v>
      </c>
      <c r="L1581">
        <v>3.9619889898747596E-2</v>
      </c>
      <c r="M1581">
        <v>5.19589468114348E-2</v>
      </c>
      <c r="N1581">
        <v>4.9695019062084296E-2</v>
      </c>
      <c r="O1581">
        <v>4.4926361819166176E-3</v>
      </c>
      <c r="P1581">
        <v>1.6012292609265052E-2</v>
      </c>
      <c r="Q1581">
        <v>1.3221900289696238</v>
      </c>
      <c r="R1581">
        <f>Table_nydc_frldevdb01_flc_fx_carry_view[[#This Row],[atmf]]/(Table_nydc_frldevdb01_flc_fx_carry_view[[#This Row],[atmf_cost_orig]]+1)</f>
        <v>1.2693249455941844</v>
      </c>
      <c r="S1581">
        <f>Table_nydc_frldevdb01_flc_fx_carry_view[[#This Row],[num_rate]]-Table_nydc_frldevdb01_flc_fx_carry_view[[#This Row],[asset_rate]]</f>
        <v>1.1519656427348434E-2</v>
      </c>
      <c r="T15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1.0178435699614132</v>
      </c>
      <c r="U1581" s="95">
        <f>Table_nydc_frldevdb01_flc_fx_carry_view[[#This Row],[atmf_cost_final]]/Table_nydc_frldevdb01_flc_fx_carry_view[[#This Row],[atmf_cost_orig]]</f>
        <v>0.95642852890058438</v>
      </c>
    </row>
    <row r="1582" spans="1:21" x14ac:dyDescent="0.25">
      <c r="A1582" t="s">
        <v>110</v>
      </c>
      <c r="B1582" t="s">
        <v>20</v>
      </c>
      <c r="C1582" t="s">
        <v>30</v>
      </c>
      <c r="D1582" t="s">
        <v>30</v>
      </c>
      <c r="E1582">
        <v>3.1693211205600802</v>
      </c>
      <c r="F1582">
        <v>3.2049889999999999</v>
      </c>
      <c r="G1582">
        <v>0.110019482316944</v>
      </c>
      <c r="H1582">
        <v>0.113189415319512</v>
      </c>
      <c r="I1582">
        <v>7.6893262777232504E-2</v>
      </c>
      <c r="J1582">
        <v>9.6353073026916494E-2</v>
      </c>
      <c r="K1582">
        <v>1.69710844062032E-2</v>
      </c>
      <c r="L1582">
        <v>3.2105747897008198E-3</v>
      </c>
      <c r="M1582">
        <v>2.2838660910711003E-2</v>
      </c>
      <c r="N1582">
        <v>1.19344564299513E-2</v>
      </c>
      <c r="O1582">
        <v>1.2264099333248939E-2</v>
      </c>
      <c r="P1582">
        <v>5.8663713797328501E-2</v>
      </c>
      <c r="Q1582">
        <v>3.1862931809947219</v>
      </c>
      <c r="R1582">
        <f>Table_nydc_frldevdb01_flc_fx_carry_view[[#This Row],[atmf]]/(Table_nydc_frldevdb01_flc_fx_carry_view[[#This Row],[atmf_cost_orig]]+1)</f>
        <v>3.1334257517665147</v>
      </c>
      <c r="S1582">
        <f>Table_nydc_frldevdb01_flc_fx_carry_view[[#This Row],[num_rate]]-Table_nydc_frldevdb01_flc_fx_carry_view[[#This Row],[asset_rate]]</f>
        <v>4.6399614464079558E-2</v>
      </c>
      <c r="T15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1.4867946985520006</v>
      </c>
      <c r="U1582" s="95">
        <f>Table_nydc_frldevdb01_flc_fx_carry_view[[#This Row],[atmf_cost_final]]/Table_nydc_frldevdb01_flc_fx_carry_view[[#This Row],[atmf_cost_orig]]</f>
        <v>0.52255499902598102</v>
      </c>
    </row>
    <row r="1583" spans="1:21" x14ac:dyDescent="0.25">
      <c r="A1583" t="s">
        <v>110</v>
      </c>
      <c r="B1583" t="s">
        <v>20</v>
      </c>
      <c r="C1583" t="s">
        <v>14</v>
      </c>
      <c r="D1583" t="s">
        <v>30</v>
      </c>
      <c r="E1583">
        <v>3.1693211205600802</v>
      </c>
      <c r="F1583">
        <v>3.2400199999999999</v>
      </c>
      <c r="G1583">
        <v>0.11565764275410299</v>
      </c>
      <c r="H1583">
        <v>0.12058298000553599</v>
      </c>
      <c r="I1583">
        <v>0.109739720020839</v>
      </c>
      <c r="J1583">
        <v>0.11620984411037</v>
      </c>
      <c r="K1583">
        <v>2.2324885330432399E-2</v>
      </c>
      <c r="L1583">
        <v>1.6559150043656799E-2</v>
      </c>
      <c r="M1583">
        <v>3.3732554544629305E-2</v>
      </c>
      <c r="N1583">
        <v>2.9074097872390098E-2</v>
      </c>
      <c r="O1583">
        <v>1.3136452641162664E-2</v>
      </c>
      <c r="P1583">
        <v>5.9038290930036513E-2</v>
      </c>
      <c r="Q1583">
        <v>3.2034758076506393</v>
      </c>
      <c r="R1583">
        <f>Table_nydc_frldevdb01_flc_fx_carry_view[[#This Row],[atmf]]/(Table_nydc_frldevdb01_flc_fx_carry_view[[#This Row],[atmf_cost_orig]]+1)</f>
        <v>3.1342923135735674</v>
      </c>
      <c r="S1583">
        <f>Table_nydc_frldevdb01_flc_fx_carry_view[[#This Row],[num_rate]]-Table_nydc_frldevdb01_flc_fx_carry_view[[#This Row],[asset_rate]]</f>
        <v>4.5901838288873849E-2</v>
      </c>
      <c r="T15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1.0970644041079294</v>
      </c>
      <c r="U1583" s="95">
        <f>Table_nydc_frldevdb01_flc_fx_carry_view[[#This Row],[atmf_cost_final]]/Table_nydc_frldevdb01_flc_fx_carry_view[[#This Row],[atmf_cost_orig]]</f>
        <v>0.86190027007661363</v>
      </c>
    </row>
    <row r="1584" spans="1:21" x14ac:dyDescent="0.25">
      <c r="A1584" t="s">
        <v>110</v>
      </c>
      <c r="B1584" t="s">
        <v>20</v>
      </c>
      <c r="C1584" t="s">
        <v>8</v>
      </c>
      <c r="D1584" t="s">
        <v>30</v>
      </c>
      <c r="E1584">
        <v>3.1693211205600802</v>
      </c>
      <c r="F1584">
        <v>3.2769460000000001</v>
      </c>
      <c r="G1584">
        <v>0.12591675059876301</v>
      </c>
      <c r="H1584">
        <v>0.132018567534261</v>
      </c>
      <c r="I1584">
        <v>0.115591605590275</v>
      </c>
      <c r="J1584">
        <v>0.1232107090656</v>
      </c>
      <c r="K1584">
        <v>2.7984934047086098E-2</v>
      </c>
      <c r="L1584">
        <v>2.2270785451465502E-2</v>
      </c>
      <c r="M1584">
        <v>4.5052221402576399E-2</v>
      </c>
      <c r="N1584">
        <v>4.0592776857465998E-2</v>
      </c>
      <c r="O1584">
        <v>1.3784544159962974E-2</v>
      </c>
      <c r="P1584">
        <v>6.0221178929655325E-2</v>
      </c>
      <c r="Q1584">
        <v>3.2219559519218182</v>
      </c>
      <c r="R1584">
        <f>Table_nydc_frldevdb01_flc_fx_carry_view[[#This Row],[atmf]]/(Table_nydc_frldevdb01_flc_fx_carry_view[[#This Row],[atmf_cost_orig]]+1)</f>
        <v>3.1356767947940192</v>
      </c>
      <c r="S1584">
        <f>Table_nydc_frldevdb01_flc_fx_carry_view[[#This Row],[num_rate]]-Table_nydc_frldevdb01_flc_fx_carry_view[[#This Row],[asset_rate]]</f>
        <v>4.6436634769692349E-2</v>
      </c>
      <c r="T15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1.0735151418251931</v>
      </c>
      <c r="U1584" s="95">
        <f>Table_nydc_frldevdb01_flc_fx_carry_view[[#This Row],[atmf_cost_final]]/Table_nydc_frldevdb01_flc_fx_carry_view[[#This Row],[atmf_cost_orig]]</f>
        <v>0.90101610073204119</v>
      </c>
    </row>
    <row r="1585" spans="1:21" x14ac:dyDescent="0.25">
      <c r="A1585" t="s">
        <v>110</v>
      </c>
      <c r="B1585" t="s">
        <v>20</v>
      </c>
      <c r="C1585" t="s">
        <v>6</v>
      </c>
      <c r="D1585" t="s">
        <v>30</v>
      </c>
      <c r="E1585">
        <v>3.1693211205600802</v>
      </c>
      <c r="F1585">
        <v>3.31792931581951</v>
      </c>
      <c r="G1585">
        <v>0.13686266443602599</v>
      </c>
      <c r="H1585">
        <v>0.14407258110558899</v>
      </c>
      <c r="I1585">
        <v>0.12591675059876301</v>
      </c>
      <c r="J1585">
        <v>0.13442768187415899</v>
      </c>
      <c r="K1585">
        <v>3.3614421347145901E-2</v>
      </c>
      <c r="L1585">
        <v>2.7984934047086098E-2</v>
      </c>
      <c r="M1585">
        <v>5.6833851479460101E-2</v>
      </c>
      <c r="N1585">
        <v>5.2611952705739901E-2</v>
      </c>
      <c r="O1585">
        <v>1.436427505303807E-2</v>
      </c>
      <c r="P1585">
        <v>6.2184894965978239E-2</v>
      </c>
      <c r="Q1585">
        <v>3.242637129545578</v>
      </c>
      <c r="R1585">
        <f>Table_nydc_frldevdb01_flc_fx_carry_view[[#This Row],[atmf]]/(Table_nydc_frldevdb01_flc_fx_carry_view[[#This Row],[atmf_cost_orig]]+1)</f>
        <v>3.1394994692635416</v>
      </c>
      <c r="S1585">
        <f>Table_nydc_frldevdb01_flc_fx_carry_view[[#This Row],[num_rate]]-Table_nydc_frldevdb01_flc_fx_carry_view[[#This Row],[asset_rate]]</f>
        <v>4.782061991294017E-2</v>
      </c>
      <c r="T15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1.0606211486810211</v>
      </c>
      <c r="U1585" s="95">
        <f>Table_nydc_frldevdb01_flc_fx_carry_view[[#This Row],[atmf_cost_final]]/Table_nydc_frldevdb01_flc_fx_carry_view[[#This Row],[atmf_cost_orig]]</f>
        <v>0.92571506832954997</v>
      </c>
    </row>
    <row r="1586" spans="1:21" x14ac:dyDescent="0.25">
      <c r="A1586" t="s">
        <v>110</v>
      </c>
      <c r="B1586" t="s">
        <v>20</v>
      </c>
      <c r="C1586" t="s">
        <v>67</v>
      </c>
      <c r="D1586" t="s">
        <v>30</v>
      </c>
      <c r="E1586">
        <v>3.1693211205600802</v>
      </c>
      <c r="F1586">
        <v>3.5126209855102801</v>
      </c>
      <c r="G1586">
        <v>0.137799436632219</v>
      </c>
      <c r="H1586">
        <v>0.14875285917061301</v>
      </c>
      <c r="I1586">
        <v>0.13800819982711901</v>
      </c>
      <c r="J1586">
        <v>0.149919294317058</v>
      </c>
      <c r="K1586">
        <v>3.3921139234850801E-2</v>
      </c>
      <c r="L1586">
        <v>3.4356082110993398E-2</v>
      </c>
      <c r="M1586">
        <v>8.1214766696573695E-2</v>
      </c>
      <c r="N1586">
        <v>8.4628108639700911E-2</v>
      </c>
      <c r="O1586">
        <v>1.6012292609265052E-2</v>
      </c>
      <c r="P1586">
        <v>7.2168923459896603E-2</v>
      </c>
      <c r="Q1586">
        <v>3.353998242139272</v>
      </c>
      <c r="R1586">
        <f>Table_nydc_frldevdb01_flc_fx_carry_view[[#This Row],[atmf]]/(Table_nydc_frldevdb01_flc_fx_carry_view[[#This Row],[atmf_cost_orig]]+1)</f>
        <v>3.2487726709859515</v>
      </c>
      <c r="S1586">
        <f>Table_nydc_frldevdb01_flc_fx_carry_view[[#This Row],[num_rate]]-Table_nydc_frldevdb01_flc_fx_carry_view[[#This Row],[asset_rate]]</f>
        <v>5.615663085063155E-2</v>
      </c>
      <c r="T15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1.0629767524048601</v>
      </c>
      <c r="U1586" s="95">
        <f>Table_nydc_frldevdb01_flc_fx_carry_view[[#This Row],[atmf_cost_final]]/Table_nydc_frldevdb01_flc_fx_carry_view[[#This Row],[atmf_cost_orig]]</f>
        <v>1.0420285876813487</v>
      </c>
    </row>
    <row r="1587" spans="1:21" x14ac:dyDescent="0.25">
      <c r="A1587" t="s">
        <v>110</v>
      </c>
      <c r="B1587" t="s">
        <v>7</v>
      </c>
      <c r="C1587" t="s">
        <v>30</v>
      </c>
      <c r="D1587" t="s">
        <v>30</v>
      </c>
      <c r="E1587">
        <v>65.403527268954903</v>
      </c>
      <c r="F1587">
        <v>66.239999999999995</v>
      </c>
      <c r="G1587">
        <v>5.4420642493898198E-2</v>
      </c>
      <c r="H1587">
        <v>5.7741990586272697E-2</v>
      </c>
      <c r="I1587">
        <v>4.1088459731590102E-2</v>
      </c>
      <c r="J1587">
        <v>6.2914955904287598E-2</v>
      </c>
      <c r="K1587">
        <v>5.7541730490273503E-3</v>
      </c>
      <c r="L1587">
        <v>1.4858463563521801E-3</v>
      </c>
      <c r="M1587">
        <v>1.1652006999286499E-2</v>
      </c>
      <c r="N1587">
        <v>1.28132427581921E-2</v>
      </c>
      <c r="O1587">
        <v>1.222386909576465E-2</v>
      </c>
      <c r="P1587">
        <v>7.0927334624496269E-2</v>
      </c>
      <c r="Q1587">
        <v>65.851618091142555</v>
      </c>
      <c r="R1587">
        <f>Table_nydc_frldevdb01_flc_fx_carry_view[[#This Row],[atmf]]/(Table_nydc_frldevdb01_flc_fx_carry_view[[#This Row],[atmf_cost_orig]]+1)</f>
        <v>65.477060828928614</v>
      </c>
      <c r="S1587">
        <f>Table_nydc_frldevdb01_flc_fx_carry_view[[#This Row],[num_rate]]-Table_nydc_frldevdb01_flc_fx_carry_view[[#This Row],[asset_rate]]</f>
        <v>5.8703465528731617E-2</v>
      </c>
      <c r="T15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1.9206028005149585</v>
      </c>
      <c r="U1587" s="95">
        <f>Table_nydc_frldevdb01_flc_fx_carry_view[[#This Row],[atmf_cost_final]]/Table_nydc_frldevdb01_flc_fx_carry_view[[#This Row],[atmf_cost_orig]]</f>
        <v>1.0996597203363085</v>
      </c>
    </row>
    <row r="1588" spans="1:21" x14ac:dyDescent="0.25">
      <c r="A1588" t="s">
        <v>110</v>
      </c>
      <c r="B1588" t="s">
        <v>7</v>
      </c>
      <c r="C1588" t="s">
        <v>14</v>
      </c>
      <c r="D1588" t="s">
        <v>30</v>
      </c>
      <c r="E1588">
        <v>65.403527268954903</v>
      </c>
      <c r="F1588">
        <v>66.91</v>
      </c>
      <c r="G1588">
        <v>5.9247692254515198E-2</v>
      </c>
      <c r="H1588">
        <v>6.3488953084754399E-2</v>
      </c>
      <c r="I1588">
        <v>5.4198114038018302E-2</v>
      </c>
      <c r="J1588">
        <v>6.11015008727952E-2</v>
      </c>
      <c r="K1588">
        <v>7.5785116886475899E-3</v>
      </c>
      <c r="L1588">
        <v>5.5748212986260299E-3</v>
      </c>
      <c r="M1588">
        <v>1.7764631223466897E-2</v>
      </c>
      <c r="N1588">
        <v>1.7969433996761101E-2</v>
      </c>
      <c r="O1588">
        <v>1.3136452641162664E-2</v>
      </c>
      <c r="P1588">
        <v>6.3625334490526333E-2</v>
      </c>
      <c r="Q1588">
        <v>66.235319121996426</v>
      </c>
      <c r="R1588">
        <f>Table_nydc_frldevdb01_flc_fx_carry_view[[#This Row],[atmf]]/(Table_nydc_frldevdb01_flc_fx_carry_view[[#This Row],[atmf_cost_orig]]+1)</f>
        <v>65.742115561204642</v>
      </c>
      <c r="S1588">
        <f>Table_nydc_frldevdb01_flc_fx_carry_view[[#This Row],[num_rate]]-Table_nydc_frldevdb01_flc_fx_carry_view[[#This Row],[asset_rate]]</f>
        <v>5.0488881849363669E-2</v>
      </c>
      <c r="T15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1.2168139845371391</v>
      </c>
      <c r="U1588" s="95">
        <f>Table_nydc_frldevdb01_flc_fx_carry_view[[#This Row],[atmf_cost_final]]/Table_nydc_frldevdb01_flc_fx_carry_view[[#This Row],[atmf_cost_orig]]</f>
        <v>1.0115286813848217</v>
      </c>
    </row>
    <row r="1589" spans="1:21" x14ac:dyDescent="0.25">
      <c r="A1589" t="s">
        <v>110</v>
      </c>
      <c r="B1589" t="s">
        <v>7</v>
      </c>
      <c r="C1589" t="s">
        <v>8</v>
      </c>
      <c r="D1589" t="s">
        <v>30</v>
      </c>
      <c r="E1589">
        <v>65.403527268954903</v>
      </c>
      <c r="F1589">
        <v>67.52</v>
      </c>
      <c r="G1589">
        <v>6.2907129095069597E-2</v>
      </c>
      <c r="H1589">
        <v>6.7577275462650202E-2</v>
      </c>
      <c r="I1589">
        <v>5.9191328981183497E-2</v>
      </c>
      <c r="J1589">
        <v>6.5687048980743901E-2</v>
      </c>
      <c r="K1589">
        <v>9.1503641411028892E-3</v>
      </c>
      <c r="L1589">
        <v>7.5586740242779699E-3</v>
      </c>
      <c r="M1589">
        <v>2.3070441618184299E-2</v>
      </c>
      <c r="N1589">
        <v>2.3359535811952801E-2</v>
      </c>
      <c r="O1589">
        <v>1.3784544159962974E-2</v>
      </c>
      <c r="P1589">
        <v>6.025714380349724E-2</v>
      </c>
      <c r="Q1589">
        <v>66.593020002137422</v>
      </c>
      <c r="R1589">
        <f>Table_nydc_frldevdb01_flc_fx_carry_view[[#This Row],[atmf]]/(Table_nydc_frldevdb01_flc_fx_carry_view[[#This Row],[atmf_cost_orig]]+1)</f>
        <v>65.997410591986238</v>
      </c>
      <c r="S1589">
        <f>Table_nydc_frldevdb01_flc_fx_carry_view[[#This Row],[num_rate]]-Table_nydc_frldevdb01_flc_fx_carry_view[[#This Row],[asset_rate]]</f>
        <v>4.6472599643534264E-2</v>
      </c>
      <c r="T15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1.1351130633927879</v>
      </c>
      <c r="U1589" s="95">
        <f>Table_nydc_frldevdb01_flc_fx_carry_view[[#This Row],[atmf_cost_final]]/Table_nydc_frldevdb01_flc_fx_carry_view[[#This Row],[atmf_cost_orig]]</f>
        <v>1.0125309345418267</v>
      </c>
    </row>
    <row r="1590" spans="1:21" x14ac:dyDescent="0.25">
      <c r="A1590" t="s">
        <v>110</v>
      </c>
      <c r="B1590" t="s">
        <v>7</v>
      </c>
      <c r="C1590" t="s">
        <v>6</v>
      </c>
      <c r="D1590" t="s">
        <v>30</v>
      </c>
      <c r="E1590">
        <v>65.403527268954903</v>
      </c>
      <c r="F1590">
        <v>68.12</v>
      </c>
      <c r="G1590">
        <v>6.5877816331667796E-2</v>
      </c>
      <c r="H1590">
        <v>7.0635400697233799E-2</v>
      </c>
      <c r="I1590">
        <v>6.2907129095069597E-2</v>
      </c>
      <c r="J1590">
        <v>6.9343131883614698E-2</v>
      </c>
      <c r="K1590">
        <v>1.0480326762577201E-2</v>
      </c>
      <c r="L1590">
        <v>9.1503641411028892E-3</v>
      </c>
      <c r="M1590">
        <v>2.78461047371736E-2</v>
      </c>
      <c r="N1590">
        <v>2.8433536815477299E-2</v>
      </c>
      <c r="O1590">
        <v>1.4346791702635642E-2</v>
      </c>
      <c r="P1590">
        <v>5.8583647032099728E-2</v>
      </c>
      <c r="Q1590">
        <v>66.9572355142665</v>
      </c>
      <c r="R1590">
        <f>Table_nydc_frldevdb01_flc_fx_carry_view[[#This Row],[atmf]]/(Table_nydc_frldevdb01_flc_fx_carry_view[[#This Row],[atmf_cost_orig]]+1)</f>
        <v>66.274512970420503</v>
      </c>
      <c r="S1590">
        <f>Table_nydc_frldevdb01_flc_fx_carry_view[[#This Row],[num_rate]]-Table_nydc_frldevdb01_flc_fx_carry_view[[#This Row],[asset_rate]]</f>
        <v>4.4236855329464086E-2</v>
      </c>
      <c r="T15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1.1104122546414494</v>
      </c>
      <c r="U1590" s="95">
        <f>Table_nydc_frldevdb01_flc_fx_carry_view[[#This Row],[atmf_cost_final]]/Table_nydc_frldevdb01_flc_fx_carry_view[[#This Row],[atmf_cost_orig]]</f>
        <v>1.0210956643253408</v>
      </c>
    </row>
    <row r="1591" spans="1:21" x14ac:dyDescent="0.25">
      <c r="A1591" t="s">
        <v>110</v>
      </c>
      <c r="B1591" t="s">
        <v>7</v>
      </c>
      <c r="C1591" t="s">
        <v>67</v>
      </c>
      <c r="D1591" t="s">
        <v>30</v>
      </c>
      <c r="E1591">
        <v>65.403527268954903</v>
      </c>
      <c r="F1591">
        <v>70.788328647404299</v>
      </c>
      <c r="G1591">
        <v>7.3606172465460404E-2</v>
      </c>
      <c r="H1591">
        <v>7.6340765977715802E-2</v>
      </c>
      <c r="I1591">
        <v>7.1891920502815093E-2</v>
      </c>
      <c r="J1591">
        <v>7.6438383125371503E-2</v>
      </c>
      <c r="K1591">
        <v>1.2524896775471299E-2</v>
      </c>
      <c r="L1591">
        <v>1.21222886668145E-2</v>
      </c>
      <c r="M1591">
        <v>4.1762981565634801E-2</v>
      </c>
      <c r="N1591">
        <v>4.4310251525053398E-2</v>
      </c>
      <c r="O1591">
        <v>1.6008798032534965E-2</v>
      </c>
      <c r="P1591">
        <v>5.9588076911210486E-2</v>
      </c>
      <c r="Q1591">
        <v>68.777408933362892</v>
      </c>
      <c r="R1591">
        <f>Table_nydc_frldevdb01_flc_fx_carry_view[[#This Row],[atmf]]/(Table_nydc_frldevdb01_flc_fx_carry_view[[#This Row],[atmf_cost_orig]]+1)</f>
        <v>67.950512640618697</v>
      </c>
      <c r="S1591">
        <f>Table_nydc_frldevdb01_flc_fx_carry_view[[#This Row],[num_rate]]-Table_nydc_frldevdb01_flc_fx_carry_view[[#This Row],[asset_rate]]</f>
        <v>4.357927887867552E-2</v>
      </c>
      <c r="T15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1.1008916312147714</v>
      </c>
      <c r="U1591" s="95">
        <f>Table_nydc_frldevdb01_flc_fx_carry_view[[#This Row],[atmf_cost_final]]/Table_nydc_frldevdb01_flc_fx_carry_view[[#This Row],[atmf_cost_orig]]</f>
        <v>1.0609934890643595</v>
      </c>
    </row>
    <row r="1592" spans="1:21" x14ac:dyDescent="0.25">
      <c r="A1592" t="s">
        <v>110</v>
      </c>
      <c r="B1592" t="s">
        <v>19</v>
      </c>
      <c r="C1592" t="s">
        <v>30</v>
      </c>
      <c r="D1592" t="s">
        <v>30</v>
      </c>
      <c r="E1592">
        <v>13.766570316210901</v>
      </c>
      <c r="F1592">
        <v>13.970700000000001</v>
      </c>
      <c r="G1592">
        <v>0.157307026497674</v>
      </c>
      <c r="H1592">
        <v>0.16039862319381601</v>
      </c>
      <c r="I1592">
        <v>9.4119741903122597E-2</v>
      </c>
      <c r="J1592">
        <v>0.111870295285128</v>
      </c>
      <c r="K1592">
        <v>2.4756158182064499E-2</v>
      </c>
      <c r="L1592">
        <v>3.4035622916224E-3</v>
      </c>
      <c r="M1592">
        <v>3.2359758735663803E-2</v>
      </c>
      <c r="N1592">
        <v>1.5159772809044601E-2</v>
      </c>
      <c r="O1592">
        <v>1.222386909576465E-2</v>
      </c>
      <c r="P1592">
        <v>7.2003284674342014E-2</v>
      </c>
      <c r="Q1592">
        <v>13.865273994975995</v>
      </c>
      <c r="R1592">
        <f>Table_nydc_frldevdb01_flc_fx_carry_view[[#This Row],[atmf]]/(Table_nydc_frldevdb01_flc_fx_carry_view[[#This Row],[atmf_cost_orig]]+1)</f>
        <v>13.532782425682678</v>
      </c>
      <c r="S1592">
        <f>Table_nydc_frldevdb01_flc_fx_carry_view[[#This Row],[num_rate]]-Table_nydc_frldevdb01_flc_fx_carry_view[[#This Row],[asset_rate]]</f>
        <v>5.9779415578577362E-2</v>
      </c>
      <c r="T15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1.5461373114684702</v>
      </c>
      <c r="U1592" s="95">
        <f>Table_nydc_frldevdb01_flc_fx_carry_view[[#This Row],[atmf_cost_final]]/Table_nydc_frldevdb01_flc_fx_carry_view[[#This Row],[atmf_cost_orig]]</f>
        <v>0.46847607650229361</v>
      </c>
    </row>
    <row r="1593" spans="1:21" x14ac:dyDescent="0.25">
      <c r="A1593" t="s">
        <v>110</v>
      </c>
      <c r="B1593" t="s">
        <v>19</v>
      </c>
      <c r="C1593" t="s">
        <v>14</v>
      </c>
      <c r="D1593" t="s">
        <v>30</v>
      </c>
      <c r="E1593">
        <v>13.766570316210901</v>
      </c>
      <c r="F1593">
        <v>14.167</v>
      </c>
      <c r="G1593">
        <v>0.1584689282532</v>
      </c>
      <c r="H1593">
        <v>0.16319542189699701</v>
      </c>
      <c r="I1593">
        <v>0.154923332603112</v>
      </c>
      <c r="J1593">
        <v>0.16186656742845201</v>
      </c>
      <c r="K1593">
        <v>3.1081549833474099E-2</v>
      </c>
      <c r="L1593">
        <v>2.3770910658773299E-2</v>
      </c>
      <c r="M1593">
        <v>4.5641732022012806E-2</v>
      </c>
      <c r="N1593">
        <v>3.9855045988457502E-2</v>
      </c>
      <c r="O1593">
        <v>1.3136452641162664E-2</v>
      </c>
      <c r="P1593">
        <v>7.2290499319616397E-2</v>
      </c>
      <c r="Q1593">
        <v>13.963686185121057</v>
      </c>
      <c r="R1593">
        <f>Table_nydc_frldevdb01_flc_fx_carry_view[[#This Row],[atmf]]/(Table_nydc_frldevdb01_flc_fx_carry_view[[#This Row],[atmf_cost_orig]]+1)</f>
        <v>13.548617625087056</v>
      </c>
      <c r="S1593">
        <f>Table_nydc_frldevdb01_flc_fx_carry_view[[#This Row],[num_rate]]-Table_nydc_frldevdb01_flc_fx_carry_view[[#This Row],[asset_rate]]</f>
        <v>5.9154046678453732E-2</v>
      </c>
      <c r="T15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1.104665801664563</v>
      </c>
      <c r="U1593" s="95">
        <f>Table_nydc_frldevdb01_flc_fx_carry_view[[#This Row],[atmf_cost_final]]/Table_nydc_frldevdb01_flc_fx_carry_view[[#This Row],[atmf_cost_orig]]</f>
        <v>0.87321502105212812</v>
      </c>
    </row>
    <row r="1594" spans="1:21" x14ac:dyDescent="0.25">
      <c r="A1594" t="s">
        <v>110</v>
      </c>
      <c r="B1594" t="s">
        <v>19</v>
      </c>
      <c r="C1594" t="s">
        <v>8</v>
      </c>
      <c r="D1594" t="s">
        <v>30</v>
      </c>
      <c r="E1594">
        <v>13.766570316210901</v>
      </c>
      <c r="F1594">
        <v>14.360300000000001</v>
      </c>
      <c r="G1594">
        <v>0.158903536021094</v>
      </c>
      <c r="H1594">
        <v>0.16466057241374299</v>
      </c>
      <c r="I1594">
        <v>0.158467839968228</v>
      </c>
      <c r="J1594">
        <v>0.16603105742257901</v>
      </c>
      <c r="K1594">
        <v>3.5116924709632499E-2</v>
      </c>
      <c r="L1594">
        <v>3.1028609410222698E-2</v>
      </c>
      <c r="M1594">
        <v>5.6174577689613897E-2</v>
      </c>
      <c r="N1594">
        <v>5.3801531027073898E-2</v>
      </c>
      <c r="O1594">
        <v>1.3784544159962974E-2</v>
      </c>
      <c r="P1594">
        <v>7.2370297100680797E-2</v>
      </c>
      <c r="Q1594">
        <v>14.064142174625614</v>
      </c>
      <c r="R1594">
        <f>Table_nydc_frldevdb01_flc_fx_carry_view[[#This Row],[atmf]]/(Table_nydc_frldevdb01_flc_fx_carry_view[[#This Row],[atmf_cost_orig]]+1)</f>
        <v>13.596521165481198</v>
      </c>
      <c r="S1594">
        <f>Table_nydc_frldevdb01_flc_fx_carry_view[[#This Row],[num_rate]]-Table_nydc_frldevdb01_flc_fx_carry_view[[#This Row],[asset_rate]]</f>
        <v>5.8585752940717821E-2</v>
      </c>
      <c r="T15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1.0814558316874361</v>
      </c>
      <c r="U1594" s="95">
        <f>Table_nydc_frldevdb01_flc_fx_carry_view[[#This Row],[atmf_cost_final]]/Table_nydc_frldevdb01_flc_fx_carry_view[[#This Row],[atmf_cost_orig]]</f>
        <v>0.95775586110051436</v>
      </c>
    </row>
    <row r="1595" spans="1:21" x14ac:dyDescent="0.25">
      <c r="A1595" t="s">
        <v>110</v>
      </c>
      <c r="B1595" t="s">
        <v>19</v>
      </c>
      <c r="C1595" t="s">
        <v>6</v>
      </c>
      <c r="D1595" t="s">
        <v>30</v>
      </c>
      <c r="E1595">
        <v>13.766570316210901</v>
      </c>
      <c r="F1595">
        <v>14.5528</v>
      </c>
      <c r="G1595">
        <v>0.15948994352142001</v>
      </c>
      <c r="H1595">
        <v>0.166176089020554</v>
      </c>
      <c r="I1595">
        <v>0.158903536021094</v>
      </c>
      <c r="J1595">
        <v>0.16696817021896099</v>
      </c>
      <c r="K1595">
        <v>3.8138093763942997E-2</v>
      </c>
      <c r="L1595">
        <v>3.5116924709632499E-2</v>
      </c>
      <c r="M1595">
        <v>6.5448415802871404E-2</v>
      </c>
      <c r="N1595">
        <v>6.4218443523816601E-2</v>
      </c>
      <c r="O1595">
        <v>1.4346791702635642E-2</v>
      </c>
      <c r="P1595">
        <v>7.2545892696586733E-2</v>
      </c>
      <c r="Q1595">
        <v>14.165924052156601</v>
      </c>
      <c r="R1595">
        <f>Table_nydc_frldevdb01_flc_fx_carry_view[[#This Row],[atmf]]/(Table_nydc_frldevdb01_flc_fx_carry_view[[#This Row],[atmf_cost_orig]]+1)</f>
        <v>13.658849911596798</v>
      </c>
      <c r="S1595">
        <f>Table_nydc_frldevdb01_flc_fx_carry_view[[#This Row],[num_rate]]-Table_nydc_frldevdb01_flc_fx_carry_view[[#This Row],[asset_rate]]</f>
        <v>5.8199100993951092E-2</v>
      </c>
      <c r="T15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1.0655868053369164</v>
      </c>
      <c r="U1595" s="95">
        <f>Table_nydc_frldevdb01_flc_fx_carry_view[[#This Row],[atmf_cost_final]]/Table_nydc_frldevdb01_flc_fx_carry_view[[#This Row],[atmf_cost_orig]]</f>
        <v>0.98120699693084334</v>
      </c>
    </row>
    <row r="1596" spans="1:21" x14ac:dyDescent="0.25">
      <c r="A1596" t="s">
        <v>110</v>
      </c>
      <c r="B1596" t="s">
        <v>19</v>
      </c>
      <c r="C1596" t="s">
        <v>67</v>
      </c>
      <c r="D1596" t="s">
        <v>30</v>
      </c>
      <c r="E1596">
        <v>13.766570316210901</v>
      </c>
      <c r="F1596">
        <v>15.318212803366</v>
      </c>
      <c r="G1596">
        <v>0.16243452530431601</v>
      </c>
      <c r="H1596">
        <v>0.17251279608621101</v>
      </c>
      <c r="I1596">
        <v>0.162501435047788</v>
      </c>
      <c r="J1596">
        <v>0.173209870999877</v>
      </c>
      <c r="K1596">
        <v>4.3968357449980504E-2</v>
      </c>
      <c r="L1596">
        <v>4.33888827135199E-2</v>
      </c>
      <c r="M1596">
        <v>9.41271343658764E-2</v>
      </c>
      <c r="N1596">
        <v>9.576064912290061E-2</v>
      </c>
      <c r="O1596">
        <v>1.6008798032534965E-2</v>
      </c>
      <c r="P1596">
        <v>7.4402895546055281E-2</v>
      </c>
      <c r="Q1596">
        <v>14.586568374310497</v>
      </c>
      <c r="R1596">
        <f>Table_nydc_frldevdb01_flc_fx_carry_view[[#This Row],[atmf]]/(Table_nydc_frldevdb01_flc_fx_carry_view[[#This Row],[atmf_cost_orig]]+1)</f>
        <v>14.00039567818961</v>
      </c>
      <c r="S1596">
        <f>Table_nydc_frldevdb01_flc_fx_carry_view[[#This Row],[num_rate]]-Table_nydc_frldevdb01_flc_fx_carry_view[[#This Row],[asset_rate]]</f>
        <v>5.8394097513520316E-2</v>
      </c>
      <c r="T15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1.0441196861158608</v>
      </c>
      <c r="U1596" s="95">
        <f>Table_nydc_frldevdb01_flc_fx_carry_view[[#This Row],[atmf_cost_final]]/Table_nydc_frldevdb01_flc_fx_carry_view[[#This Row],[atmf_cost_orig]]</f>
        <v>1.0173543449296423</v>
      </c>
    </row>
    <row r="1597" spans="1:21" x14ac:dyDescent="0.25">
      <c r="A1597" t="s">
        <v>110</v>
      </c>
      <c r="B1597" t="s">
        <v>13</v>
      </c>
      <c r="C1597" t="s">
        <v>30</v>
      </c>
      <c r="D1597" t="s">
        <v>30</v>
      </c>
      <c r="E1597">
        <v>6.6605999999999996</v>
      </c>
      <c r="F1597">
        <v>6.69595301010024</v>
      </c>
      <c r="G1597">
        <v>5.3315808092329602E-2</v>
      </c>
      <c r="H1597">
        <v>5.3430992367349703E-2</v>
      </c>
      <c r="I1597">
        <v>4.01507511456827E-2</v>
      </c>
      <c r="J1597">
        <v>4.0895160185988301E-2</v>
      </c>
      <c r="K1597">
        <v>8.3038378152870702E-3</v>
      </c>
      <c r="L1597">
        <v>1.4519368513863302E-3</v>
      </c>
      <c r="M1597">
        <v>1.07821273989643E-2</v>
      </c>
      <c r="N1597">
        <v>5.4350724978757198E-3</v>
      </c>
      <c r="O1597">
        <v>1.222386909576465E-2</v>
      </c>
      <c r="P1597">
        <v>3.3354759260319597E-2</v>
      </c>
      <c r="Q1597">
        <v>6.6793995238351007</v>
      </c>
      <c r="R1597">
        <f>Table_nydc_frldevdb01_flc_fx_carry_view[[#This Row],[atmf]]/(Table_nydc_frldevdb01_flc_fx_carry_view[[#This Row],[atmf_cost_orig]]+1)</f>
        <v>6.6245265211909414</v>
      </c>
      <c r="S1597">
        <f>Table_nydc_frldevdb01_flc_fx_carry_view[[#This Row],[num_rate]]-Table_nydc_frldevdb01_flc_fx_carry_view[[#This Row],[asset_rate]]</f>
        <v>2.1130890164554945E-2</v>
      </c>
      <c r="T15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1.6072115513552307</v>
      </c>
      <c r="U1597" s="95">
        <f>Table_nydc_frldevdb01_flc_fx_carry_view[[#This Row],[atmf_cost_final]]/Table_nydc_frldevdb01_flc_fx_carry_view[[#This Row],[atmf_cost_orig]]</f>
        <v>0.50408164333114791</v>
      </c>
    </row>
    <row r="1598" spans="1:21" x14ac:dyDescent="0.25">
      <c r="A1598" t="s">
        <v>110</v>
      </c>
      <c r="B1598" t="s">
        <v>13</v>
      </c>
      <c r="C1598" t="s">
        <v>14</v>
      </c>
      <c r="D1598" t="s">
        <v>30</v>
      </c>
      <c r="E1598">
        <v>6.6605999999999996</v>
      </c>
      <c r="F1598">
        <v>6.7336</v>
      </c>
      <c r="G1598">
        <v>5.3493707433309903E-2</v>
      </c>
      <c r="H1598">
        <v>5.3948536746097099E-2</v>
      </c>
      <c r="I1598">
        <v>5.3381913525964102E-2</v>
      </c>
      <c r="J1598">
        <v>5.36712949142207E-2</v>
      </c>
      <c r="K1598">
        <v>1.02349969036492E-2</v>
      </c>
      <c r="L1598">
        <v>8.1398464761542697E-3</v>
      </c>
      <c r="M1598">
        <v>1.5218790873120301E-2</v>
      </c>
      <c r="N1598">
        <v>1.37332126314617E-2</v>
      </c>
      <c r="O1598">
        <v>1.3136452641162664E-2</v>
      </c>
      <c r="P1598">
        <v>3.512340841697089E-2</v>
      </c>
      <c r="Q1598">
        <v>6.7002075460378521</v>
      </c>
      <c r="R1598">
        <f>Table_nydc_frldevdb01_flc_fx_carry_view[[#This Row],[atmf]]/(Table_nydc_frldevdb01_flc_fx_carry_view[[#This Row],[atmf_cost_orig]]+1)</f>
        <v>6.632658950499617</v>
      </c>
      <c r="S1598">
        <f>Table_nydc_frldevdb01_flc_fx_carry_view[[#This Row],[num_rate]]-Table_nydc_frldevdb01_flc_fx_carry_view[[#This Row],[asset_rate]]</f>
        <v>2.1986955775808226E-2</v>
      </c>
      <c r="T15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1.1223108719121109</v>
      </c>
      <c r="U1598" s="95">
        <f>Table_nydc_frldevdb01_flc_fx_carry_view[[#This Row],[atmf_cost_final]]/Table_nydc_frldevdb01_flc_fx_carry_view[[#This Row],[atmf_cost_orig]]</f>
        <v>0.90238526476617431</v>
      </c>
    </row>
    <row r="1599" spans="1:21" x14ac:dyDescent="0.25">
      <c r="A1599" t="s">
        <v>110</v>
      </c>
      <c r="B1599" t="s">
        <v>13</v>
      </c>
      <c r="C1599" t="s">
        <v>8</v>
      </c>
      <c r="D1599" t="s">
        <v>30</v>
      </c>
      <c r="E1599">
        <v>6.6605999999999996</v>
      </c>
      <c r="F1599">
        <v>6.7699181506803301</v>
      </c>
      <c r="G1599">
        <v>5.4130868827246E-2</v>
      </c>
      <c r="H1599">
        <v>5.49383280089503E-2</v>
      </c>
      <c r="I1599">
        <v>5.3493707433309903E-2</v>
      </c>
      <c r="J1599">
        <v>5.4221573505055499E-2</v>
      </c>
      <c r="K1599">
        <v>1.1438698133723101E-2</v>
      </c>
      <c r="L1599">
        <v>1.02349969036492E-2</v>
      </c>
      <c r="M1599">
        <v>1.8756492318278001E-2</v>
      </c>
      <c r="N1599">
        <v>1.8164398115290002E-2</v>
      </c>
      <c r="O1599">
        <v>1.3784544159962974E-2</v>
      </c>
      <c r="P1599">
        <v>3.5952342133862621E-2</v>
      </c>
      <c r="Q1599">
        <v>6.7207371792342085</v>
      </c>
      <c r="R1599">
        <f>Table_nydc_frldevdb01_flc_fx_carry_view[[#This Row],[atmf]]/(Table_nydc_frldevdb01_flc_fx_carry_view[[#This Row],[atmf_cost_orig]]+1)</f>
        <v>6.6452760809157967</v>
      </c>
      <c r="S1599">
        <f>Table_nydc_frldevdb01_flc_fx_carry_view[[#This Row],[num_rate]]-Table_nydc_frldevdb01_flc_fx_carry_view[[#This Row],[asset_rate]]</f>
        <v>2.2167797973899644E-2</v>
      </c>
      <c r="T15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1.0835780580406009</v>
      </c>
      <c r="U1599" s="95">
        <f>Table_nydc_frldevdb01_flc_fx_carry_view[[#This Row],[atmf_cost_final]]/Table_nydc_frldevdb01_flc_fx_carry_view[[#This Row],[atmf_cost_orig]]</f>
        <v>0.96843257294910046</v>
      </c>
    </row>
    <row r="1600" spans="1:21" x14ac:dyDescent="0.25">
      <c r="A1600" t="s">
        <v>110</v>
      </c>
      <c r="B1600" t="s">
        <v>13</v>
      </c>
      <c r="C1600" t="s">
        <v>6</v>
      </c>
      <c r="D1600" t="s">
        <v>30</v>
      </c>
      <c r="E1600">
        <v>6.6605999999999996</v>
      </c>
      <c r="F1600">
        <v>6.8077829396819496</v>
      </c>
      <c r="G1600">
        <v>5.4794558509841301E-2</v>
      </c>
      <c r="H1600">
        <v>5.59981539798943E-2</v>
      </c>
      <c r="I1600">
        <v>5.4130868827246E-2</v>
      </c>
      <c r="J1600">
        <v>5.5280808692280803E-2</v>
      </c>
      <c r="K1600">
        <v>1.2382803028761701E-2</v>
      </c>
      <c r="L1600">
        <v>1.1438698133723101E-2</v>
      </c>
      <c r="M1600">
        <v>2.2077478483055E-2</v>
      </c>
      <c r="N1600">
        <v>2.1822341742117099E-2</v>
      </c>
      <c r="O1600">
        <v>1.4346791702635642E-2</v>
      </c>
      <c r="P1600">
        <v>3.6756179501748143E-2</v>
      </c>
      <c r="Q1600">
        <v>6.7424173912959526</v>
      </c>
      <c r="R1600">
        <f>Table_nydc_frldevdb01_flc_fx_carry_view[[#This Row],[atmf]]/(Table_nydc_frldevdb01_flc_fx_carry_view[[#This Row],[atmf_cost_orig]]+1)</f>
        <v>6.6607307987902358</v>
      </c>
      <c r="S1600">
        <f>Table_nydc_frldevdb01_flc_fx_carry_view[[#This Row],[num_rate]]-Table_nydc_frldevdb01_flc_fx_carry_view[[#This Row],[asset_rate]]</f>
        <v>2.2409387799112501E-2</v>
      </c>
      <c r="T16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1.0710666548198464</v>
      </c>
      <c r="U1600" s="95">
        <f>Table_nydc_frldevdb01_flc_fx_carry_view[[#This Row],[atmf_cost_final]]/Table_nydc_frldevdb01_flc_fx_carry_view[[#This Row],[atmf_cost_orig]]</f>
        <v>0.98844357424541374</v>
      </c>
    </row>
    <row r="1601" spans="1:21" x14ac:dyDescent="0.25">
      <c r="A1601" t="s">
        <v>110</v>
      </c>
      <c r="B1601" t="s">
        <v>13</v>
      </c>
      <c r="C1601" t="s">
        <v>67</v>
      </c>
      <c r="D1601" t="s">
        <v>30</v>
      </c>
      <c r="E1601">
        <v>6.6605999999999996</v>
      </c>
      <c r="F1601">
        <v>6.9527122616785801</v>
      </c>
      <c r="G1601">
        <v>6.0074970412201598E-2</v>
      </c>
      <c r="H1601">
        <v>6.1429969243692997E-2</v>
      </c>
      <c r="I1601">
        <v>5.9051352214285598E-2</v>
      </c>
      <c r="J1601">
        <v>6.0753641849324802E-2</v>
      </c>
      <c r="K1601">
        <v>1.5836570142847301E-2</v>
      </c>
      <c r="L1601">
        <v>1.51647297654192E-2</v>
      </c>
      <c r="M1601">
        <v>3.3611648060282301E-2</v>
      </c>
      <c r="N1601">
        <v>3.3892808642891403E-2</v>
      </c>
      <c r="O1601">
        <v>1.6008798032534965E-2</v>
      </c>
      <c r="P1601">
        <v>3.8644681210941778E-2</v>
      </c>
      <c r="Q1601">
        <v>6.8312856273757223</v>
      </c>
      <c r="R1601">
        <f>Table_nydc_frldevdb01_flc_fx_carry_view[[#This Row],[atmf]]/(Table_nydc_frldevdb01_flc_fx_carry_view[[#This Row],[atmf_cost_orig]]+1)</f>
        <v>6.7266194945909543</v>
      </c>
      <c r="S1601">
        <f>Table_nydc_frldevdb01_flc_fx_carry_view[[#This Row],[num_rate]]-Table_nydc_frldevdb01_flc_fx_carry_view[[#This Row],[asset_rate]]</f>
        <v>2.2635883178406813E-2</v>
      </c>
      <c r="T16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1.0536144462749406</v>
      </c>
      <c r="U1601" s="95">
        <f>Table_nydc_frldevdb01_flc_fx_carry_view[[#This Row],[atmf_cost_final]]/Table_nydc_frldevdb01_flc_fx_carry_view[[#This Row],[atmf_cost_orig]]</f>
        <v>1.0083649746095413</v>
      </c>
    </row>
    <row r="1602" spans="1:21" x14ac:dyDescent="0.25">
      <c r="A1602" t="s">
        <v>110</v>
      </c>
      <c r="B1602" t="s">
        <v>16</v>
      </c>
      <c r="C1602" t="s">
        <v>30</v>
      </c>
      <c r="D1602" t="s">
        <v>30</v>
      </c>
      <c r="E1602">
        <v>18.573897805614401</v>
      </c>
      <c r="F1602">
        <v>18.857700000000001</v>
      </c>
      <c r="G1602">
        <v>0.103798081681915</v>
      </c>
      <c r="H1602">
        <v>0.106947872765586</v>
      </c>
      <c r="I1602">
        <v>7.2452027496898802E-2</v>
      </c>
      <c r="J1602">
        <v>9.1225388608345795E-2</v>
      </c>
      <c r="K1602">
        <v>1.4141241814568301E-2</v>
      </c>
      <c r="L1602">
        <v>2.6200166782652501E-3</v>
      </c>
      <c r="M1602">
        <v>2.1579599145722002E-2</v>
      </c>
      <c r="N1602">
        <v>1.53864350657702E-2</v>
      </c>
      <c r="O1602">
        <v>1.222386909576465E-2</v>
      </c>
      <c r="P1602">
        <v>7.4471810591792281E-2</v>
      </c>
      <c r="Q1602">
        <v>18.718465365917485</v>
      </c>
      <c r="R1602">
        <f>Table_nydc_frldevdb01_flc_fx_carry_view[[#This Row],[atmf]]/(Table_nydc_frldevdb01_flc_fx_carry_view[[#This Row],[atmf_cost_orig]]+1)</f>
        <v>18.459354528780157</v>
      </c>
      <c r="S1602">
        <f>Table_nydc_frldevdb01_flc_fx_carry_view[[#This Row],[num_rate]]-Table_nydc_frldevdb01_flc_fx_carry_view[[#This Row],[asset_rate]]</f>
        <v>6.224794149602763E-2</v>
      </c>
      <c r="T16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1.7162953887730017</v>
      </c>
      <c r="U1602" s="95">
        <f>Table_nydc_frldevdb01_flc_fx_carry_view[[#This Row],[atmf_cost_final]]/Table_nydc_frldevdb01_flc_fx_carry_view[[#This Row],[atmf_cost_orig]]</f>
        <v>0.71300838175302472</v>
      </c>
    </row>
    <row r="1603" spans="1:21" x14ac:dyDescent="0.25">
      <c r="A1603" t="s">
        <v>110</v>
      </c>
      <c r="B1603" t="s">
        <v>16</v>
      </c>
      <c r="C1603" t="s">
        <v>14</v>
      </c>
      <c r="D1603" t="s">
        <v>30</v>
      </c>
      <c r="E1603">
        <v>18.573897805614401</v>
      </c>
      <c r="F1603">
        <v>19.110849999999999</v>
      </c>
      <c r="G1603">
        <v>0.11112442039513799</v>
      </c>
      <c r="H1603">
        <v>0.115374098117361</v>
      </c>
      <c r="I1603">
        <v>0.103510884414879</v>
      </c>
      <c r="J1603">
        <v>0.110015869331743</v>
      </c>
      <c r="K1603">
        <v>1.8694938772872902E-2</v>
      </c>
      <c r="L1603">
        <v>1.3783916716940401E-2</v>
      </c>
      <c r="M1603">
        <v>3.2276216897599498E-2</v>
      </c>
      <c r="N1603">
        <v>2.9404012161400501E-2</v>
      </c>
      <c r="O1603">
        <v>1.3136452641162664E-2</v>
      </c>
      <c r="P1603">
        <v>7.2342941722502246E-2</v>
      </c>
      <c r="Q1603">
        <v>18.854778015787605</v>
      </c>
      <c r="R1603">
        <f>Table_nydc_frldevdb01_flc_fx_carry_view[[#This Row],[atmf]]/(Table_nydc_frldevdb01_flc_fx_carry_view[[#This Row],[atmf_cost_orig]]+1)</f>
        <v>18.513310378723734</v>
      </c>
      <c r="S1603">
        <f>Table_nydc_frldevdb01_flc_fx_carry_view[[#This Row],[num_rate]]-Table_nydc_frldevdb01_flc_fx_carry_view[[#This Row],[asset_rate]]</f>
        <v>5.9206489081339582E-2</v>
      </c>
      <c r="T16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1.1501196942592284</v>
      </c>
      <c r="U1603" s="95">
        <f>Table_nydc_frldevdb01_flc_fx_carry_view[[#This Row],[atmf_cost_final]]/Table_nydc_frldevdb01_flc_fx_carry_view[[#This Row],[atmf_cost_orig]]</f>
        <v>0.91101172899812144</v>
      </c>
    </row>
    <row r="1604" spans="1:21" x14ac:dyDescent="0.25">
      <c r="A1604" t="s">
        <v>110</v>
      </c>
      <c r="B1604" t="s">
        <v>16</v>
      </c>
      <c r="C1604" t="s">
        <v>8</v>
      </c>
      <c r="D1604" t="s">
        <v>30</v>
      </c>
      <c r="E1604">
        <v>18.573897805614401</v>
      </c>
      <c r="F1604">
        <v>19.3627</v>
      </c>
      <c r="G1604">
        <v>0.119944219017942</v>
      </c>
      <c r="H1604">
        <v>0.126220918556298</v>
      </c>
      <c r="I1604">
        <v>0.111038793388042</v>
      </c>
      <c r="J1604">
        <v>0.11761615967848101</v>
      </c>
      <c r="K1604">
        <v>2.3121423137455001E-2</v>
      </c>
      <c r="L1604">
        <v>1.8647531219152101E-2</v>
      </c>
      <c r="M1604">
        <v>4.3075743791382806E-2</v>
      </c>
      <c r="N1604">
        <v>4.0072702640795703E-2</v>
      </c>
      <c r="O1604">
        <v>1.3784544159962974E-2</v>
      </c>
      <c r="P1604">
        <v>7.1747691948570766E-2</v>
      </c>
      <c r="Q1604">
        <v>18.983889383973494</v>
      </c>
      <c r="R1604">
        <f>Table_nydc_frldevdb01_flc_fx_carry_view[[#This Row],[atmf]]/(Table_nydc_frldevdb01_flc_fx_carry_view[[#This Row],[atmf_cost_orig]]+1)</f>
        <v>18.563081459089684</v>
      </c>
      <c r="S1604">
        <f>Table_nydc_frldevdb01_flc_fx_carry_view[[#This Row],[num_rate]]-Table_nydc_frldevdb01_flc_fx_carry_view[[#This Row],[asset_rate]]</f>
        <v>5.796314778860779E-2</v>
      </c>
      <c r="T16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1.0737108916522435</v>
      </c>
      <c r="U1604" s="95">
        <f>Table_nydc_frldevdb01_flc_fx_carry_view[[#This Row],[atmf_cost_final]]/Table_nydc_frldevdb01_flc_fx_carry_view[[#This Row],[atmf_cost_orig]]</f>
        <v>0.9302846361717878</v>
      </c>
    </row>
    <row r="1605" spans="1:21" x14ac:dyDescent="0.25">
      <c r="A1605" t="s">
        <v>110</v>
      </c>
      <c r="B1605" t="s">
        <v>16</v>
      </c>
      <c r="C1605" t="s">
        <v>6</v>
      </c>
      <c r="D1605" t="s">
        <v>30</v>
      </c>
      <c r="E1605">
        <v>18.573897805614401</v>
      </c>
      <c r="F1605">
        <v>19.620200000000001</v>
      </c>
      <c r="G1605">
        <v>0.12887852566182101</v>
      </c>
      <c r="H1605">
        <v>0.137381011448893</v>
      </c>
      <c r="I1605">
        <v>0.119944219017942</v>
      </c>
      <c r="J1605">
        <v>0.12857324672040801</v>
      </c>
      <c r="K1605">
        <v>2.7517506862342899E-2</v>
      </c>
      <c r="L1605">
        <v>2.3121423137455001E-2</v>
      </c>
      <c r="M1605">
        <v>5.4127283341872598E-2</v>
      </c>
      <c r="N1605">
        <v>5.1060938949855403E-2</v>
      </c>
      <c r="O1605">
        <v>1.4346791702635642E-2</v>
      </c>
      <c r="P1605">
        <v>7.1942903726448071E-2</v>
      </c>
      <c r="Q1605">
        <v>19.111643439907589</v>
      </c>
      <c r="R1605">
        <f>Table_nydc_frldevdb01_flc_fx_carry_view[[#This Row],[atmf]]/(Table_nydc_frldevdb01_flc_fx_carry_view[[#This Row],[atmf_cost_orig]]+1)</f>
        <v>18.612742796864705</v>
      </c>
      <c r="S1605">
        <f>Table_nydc_frldevdb01_flc_fx_carry_view[[#This Row],[num_rate]]-Table_nydc_frldevdb01_flc_fx_carry_view[[#This Row],[asset_rate]]</f>
        <v>5.7596112023812429E-2</v>
      </c>
      <c r="T16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1.049971833994684</v>
      </c>
      <c r="U1605" s="95">
        <f>Table_nydc_frldevdb01_flc_fx_carry_view[[#This Row],[atmf_cost_final]]/Table_nydc_frldevdb01_flc_fx_carry_view[[#This Row],[atmf_cost_orig]]</f>
        <v>0.9433493757177891</v>
      </c>
    </row>
    <row r="1606" spans="1:21" x14ac:dyDescent="0.25">
      <c r="A1606" t="s">
        <v>110</v>
      </c>
      <c r="B1606" t="s">
        <v>16</v>
      </c>
      <c r="C1606" t="s">
        <v>67</v>
      </c>
      <c r="D1606" t="s">
        <v>30</v>
      </c>
      <c r="E1606">
        <v>18.573897805614401</v>
      </c>
      <c r="F1606">
        <v>20.605690620947399</v>
      </c>
      <c r="G1606">
        <v>0.12799657831301101</v>
      </c>
      <c r="H1606">
        <v>0.13832121890735599</v>
      </c>
      <c r="I1606">
        <v>0.128434404543703</v>
      </c>
      <c r="J1606">
        <v>0.139822032581083</v>
      </c>
      <c r="K1606">
        <v>2.9289262631727399E-2</v>
      </c>
      <c r="L1606">
        <v>2.9345877587269101E-2</v>
      </c>
      <c r="M1606">
        <v>7.5538240659749997E-2</v>
      </c>
      <c r="N1606">
        <v>7.8300265150759996E-2</v>
      </c>
      <c r="O1606">
        <v>1.6008798032534965E-2</v>
      </c>
      <c r="P1606">
        <v>7.2796922757873417E-2</v>
      </c>
      <c r="Q1606">
        <v>19.694825088178483</v>
      </c>
      <c r="R1606">
        <f>Table_nydc_frldevdb01_flc_fx_carry_view[[#This Row],[atmf]]/(Table_nydc_frldevdb01_flc_fx_carry_view[[#This Row],[atmf_cost_orig]]+1)</f>
        <v>19.158491852700266</v>
      </c>
      <c r="S1606">
        <f>Table_nydc_frldevdb01_flc_fx_carry_view[[#This Row],[num_rate]]-Table_nydc_frldevdb01_flc_fx_carry_view[[#This Row],[asset_rate]]</f>
        <v>5.6788124725338451E-2</v>
      </c>
      <c r="T16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1.0584966338894899</v>
      </c>
      <c r="U1606" s="95">
        <f>Table_nydc_frldevdb01_flc_fx_carry_view[[#This Row],[atmf_cost_final]]/Table_nydc_frldevdb01_flc_fx_carry_view[[#This Row],[atmf_cost_orig]]</f>
        <v>1.0365645859221304</v>
      </c>
    </row>
    <row r="1607" spans="1:21" x14ac:dyDescent="0.25">
      <c r="A1607" t="s">
        <v>110</v>
      </c>
      <c r="B1607" t="s">
        <v>22</v>
      </c>
      <c r="C1607" t="s">
        <v>30</v>
      </c>
      <c r="D1607" t="s">
        <v>30</v>
      </c>
      <c r="E1607">
        <v>634.308571736163</v>
      </c>
      <c r="F1607">
        <v>635.62544210032297</v>
      </c>
      <c r="G1607">
        <v>8.7996424286613695E-2</v>
      </c>
      <c r="H1607">
        <v>8.8320051348531395E-2</v>
      </c>
      <c r="I1607">
        <v>8.7201382192555202E-2</v>
      </c>
      <c r="J1607">
        <v>8.8452624989986101E-2</v>
      </c>
      <c r="K1607">
        <v>1.6724524928784401E-2</v>
      </c>
      <c r="L1607">
        <v>3.6410909636159297E-3</v>
      </c>
      <c r="M1607">
        <v>1.7821632553160997E-2</v>
      </c>
      <c r="N1607">
        <v>4.8273521285747299E-3</v>
      </c>
      <c r="O1607">
        <v>1.2264099333248939E-2</v>
      </c>
      <c r="P1607">
        <v>2.0488626102637592E-2</v>
      </c>
      <c r="Q1607">
        <v>634.9288568105793</v>
      </c>
      <c r="R1607">
        <f>Table_nydc_frldevdb01_flc_fx_carry_view[[#This Row],[atmf]]/(Table_nydc_frldevdb01_flc_fx_carry_view[[#This Row],[atmf_cost_orig]]+1)</f>
        <v>624.4959055408209</v>
      </c>
      <c r="S1607">
        <f>Table_nydc_frldevdb01_flc_fx_carry_view[[#This Row],[num_rate]]-Table_nydc_frldevdb01_flc_fx_carry_view[[#This Row],[asset_rate]]</f>
        <v>8.2245267693886528E-3</v>
      </c>
      <c r="T16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1.0812623471036982</v>
      </c>
      <c r="U1607" s="95">
        <f>Table_nydc_frldevdb01_flc_fx_carry_view[[#This Row],[atmf_cost_final]]/Table_nydc_frldevdb01_flc_fx_carry_view[[#This Row],[atmf_cost_orig]]</f>
        <v>0.27087036578579382</v>
      </c>
    </row>
    <row r="1608" spans="1:21" x14ac:dyDescent="0.25">
      <c r="A1608" t="s">
        <v>110</v>
      </c>
      <c r="B1608" t="s">
        <v>22</v>
      </c>
      <c r="C1608" t="s">
        <v>14</v>
      </c>
      <c r="D1608" t="s">
        <v>30</v>
      </c>
      <c r="E1608">
        <v>634.308571736163</v>
      </c>
      <c r="F1608">
        <v>636.67935366557504</v>
      </c>
      <c r="G1608">
        <v>8.8437827604314997E-2</v>
      </c>
      <c r="H1608">
        <v>8.8946280686029999E-2</v>
      </c>
      <c r="I1608">
        <v>8.8009933142501606E-2</v>
      </c>
      <c r="J1608">
        <v>8.8641492387959195E-2</v>
      </c>
      <c r="K1608">
        <v>2.2892094950220099E-2</v>
      </c>
      <c r="L1608">
        <v>1.6369749291084899E-2</v>
      </c>
      <c r="M1608">
        <v>2.4885754481047601E-2</v>
      </c>
      <c r="N1608">
        <v>1.8380500787800503E-2</v>
      </c>
      <c r="O1608">
        <v>1.3136452641162664E-2</v>
      </c>
      <c r="P1608">
        <v>2.070949051539207E-2</v>
      </c>
      <c r="Q1608">
        <v>635.41255736457776</v>
      </c>
      <c r="R1608">
        <f>Table_nydc_frldevdb01_flc_fx_carry_view[[#This Row],[atmf]]/(Table_nydc_frldevdb01_flc_fx_carry_view[[#This Row],[atmf_cost_orig]]+1)</f>
        <v>621.21982950963979</v>
      </c>
      <c r="S1608">
        <f>Table_nydc_frldevdb01_flc_fx_carry_view[[#This Row],[num_rate]]-Table_nydc_frldevdb01_flc_fx_carry_view[[#This Row],[asset_rate]]</f>
        <v>7.5730378742294054E-3</v>
      </c>
      <c r="T16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1.0085731618783516</v>
      </c>
      <c r="U1608" s="95">
        <f>Table_nydc_frldevdb01_flc_fx_carry_view[[#This Row],[atmf_cost_final]]/Table_nydc_frldevdb01_flc_fx_carry_view[[#This Row],[atmf_cost_orig]]</f>
        <v>0.73859527955235016</v>
      </c>
    </row>
    <row r="1609" spans="1:21" x14ac:dyDescent="0.25">
      <c r="A1609" t="s">
        <v>110</v>
      </c>
      <c r="B1609" t="s">
        <v>22</v>
      </c>
      <c r="C1609" t="s">
        <v>8</v>
      </c>
      <c r="D1609" t="s">
        <v>30</v>
      </c>
      <c r="E1609">
        <v>634.308571736163</v>
      </c>
      <c r="F1609">
        <v>637.56104803484095</v>
      </c>
      <c r="G1609">
        <v>8.8945396955586703E-2</v>
      </c>
      <c r="H1609">
        <v>8.9549340873820799E-2</v>
      </c>
      <c r="I1609">
        <v>8.8432398358997605E-2</v>
      </c>
      <c r="J1609">
        <v>8.9154525242818694E-2</v>
      </c>
      <c r="K1609">
        <v>2.78273888585844E-2</v>
      </c>
      <c r="L1609">
        <v>2.28317970823365E-2</v>
      </c>
      <c r="M1609">
        <v>3.0568273058441699E-2</v>
      </c>
      <c r="N1609">
        <v>2.55961783691021E-2</v>
      </c>
      <c r="O1609">
        <v>1.3784544159962974E-2</v>
      </c>
      <c r="P1609">
        <v>2.0744253024053954E-2</v>
      </c>
      <c r="Q1609">
        <v>635.81834358293509</v>
      </c>
      <c r="R1609">
        <f>Table_nydc_frldevdb01_flc_fx_carry_view[[#This Row],[atmf]]/(Table_nydc_frldevdb01_flc_fx_carry_view[[#This Row],[atmf_cost_orig]]+1)</f>
        <v>618.64998632524942</v>
      </c>
      <c r="S1609">
        <f>Table_nydc_frldevdb01_flc_fx_carry_view[[#This Row],[num_rate]]-Table_nydc_frldevdb01_flc_fx_carry_view[[#This Row],[asset_rate]]</f>
        <v>6.9597088640909795E-3</v>
      </c>
      <c r="T16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1.0085728127111404</v>
      </c>
      <c r="U1609" s="95">
        <f>Table_nydc_frldevdb01_flc_fx_carry_view[[#This Row],[atmf_cost_final]]/Table_nydc_frldevdb01_flc_fx_carry_view[[#This Row],[atmf_cost_orig]]</f>
        <v>0.83734459974779274</v>
      </c>
    </row>
    <row r="1610" spans="1:21" x14ac:dyDescent="0.25">
      <c r="A1610" t="s">
        <v>110</v>
      </c>
      <c r="B1610" t="s">
        <v>22</v>
      </c>
      <c r="C1610" t="s">
        <v>6</v>
      </c>
      <c r="D1610" t="s">
        <v>30</v>
      </c>
      <c r="E1610">
        <v>634.308571736163</v>
      </c>
      <c r="F1610">
        <v>640.6</v>
      </c>
      <c r="G1610">
        <v>8.9166068934429799E-2</v>
      </c>
      <c r="H1610">
        <v>9.0175708153561504E-2</v>
      </c>
      <c r="I1610">
        <v>8.8945396955586703E-2</v>
      </c>
      <c r="J1610">
        <v>9.02070785240036E-2</v>
      </c>
      <c r="K1610">
        <v>3.0392778485014201E-2</v>
      </c>
      <c r="L1610">
        <v>2.78273888585844E-2</v>
      </c>
      <c r="M1610">
        <v>3.5591438421777602E-2</v>
      </c>
      <c r="N1610">
        <v>3.3281905268616505E-2</v>
      </c>
      <c r="O1610">
        <v>1.436427505303807E-2</v>
      </c>
      <c r="P1610">
        <v>2.4324397414654808E-2</v>
      </c>
      <c r="Q1610">
        <v>637.28696180345071</v>
      </c>
      <c r="R1610">
        <f>Table_nydc_frldevdb01_flc_fx_carry_view[[#This Row],[atmf]]/(Table_nydc_frldevdb01_flc_fx_carry_view[[#This Row],[atmf_cost_orig]]+1)</f>
        <v>618.58371577140758</v>
      </c>
      <c r="S1610">
        <f>Table_nydc_frldevdb01_flc_fx_carry_view[[#This Row],[num_rate]]-Table_nydc_frldevdb01_flc_fx_carry_view[[#This Row],[asset_rate]]</f>
        <v>9.9601223616167384E-3</v>
      </c>
      <c r="T16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1.0492158510810377</v>
      </c>
      <c r="U1610" s="95">
        <f>Table_nydc_frldevdb01_flc_fx_carry_view[[#This Row],[atmf_cost_final]]/Table_nydc_frldevdb01_flc_fx_carry_view[[#This Row],[atmf_cost_orig]]</f>
        <v>0.93510986755320502</v>
      </c>
    </row>
    <row r="1611" spans="1:21" x14ac:dyDescent="0.25">
      <c r="A1611" t="s">
        <v>110</v>
      </c>
      <c r="B1611" t="s">
        <v>22</v>
      </c>
      <c r="C1611" t="s">
        <v>67</v>
      </c>
      <c r="D1611" t="s">
        <v>30</v>
      </c>
      <c r="E1611">
        <v>634.308571736163</v>
      </c>
      <c r="F1611">
        <v>648.85673557207895</v>
      </c>
      <c r="G1611">
        <v>9.3540614705897598E-2</v>
      </c>
      <c r="H1611">
        <v>9.5591866512055604E-2</v>
      </c>
      <c r="I1611">
        <v>9.2851405236377804E-2</v>
      </c>
      <c r="J1611">
        <v>9.4986312813454404E-2</v>
      </c>
      <c r="K1611">
        <v>4.0431894814903099E-2</v>
      </c>
      <c r="L1611">
        <v>3.8393930894230502E-2</v>
      </c>
      <c r="M1611">
        <v>5.22469428179832E-2</v>
      </c>
      <c r="N1611">
        <v>5.0386952801322202E-2</v>
      </c>
      <c r="O1611">
        <v>1.6012292609265052E-2</v>
      </c>
      <c r="P1611">
        <v>2.7839162611471166E-2</v>
      </c>
      <c r="Q1611">
        <v>641.27998180365444</v>
      </c>
      <c r="R1611">
        <f>Table_nydc_frldevdb01_flc_fx_carry_view[[#This Row],[atmf]]/(Table_nydc_frldevdb01_flc_fx_carry_view[[#This Row],[atmf_cost_orig]]+1)</f>
        <v>616.63922143066532</v>
      </c>
      <c r="S1611">
        <f>Table_nydc_frldevdb01_flc_fx_carry_view[[#This Row],[num_rate]]-Table_nydc_frldevdb01_flc_fx_carry_view[[#This Row],[asset_rate]]</f>
        <v>1.1826870002206114E-2</v>
      </c>
      <c r="T16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1.0150633246657317</v>
      </c>
      <c r="U1611" s="95">
        <f>Table_nydc_frldevdb01_flc_fx_carry_view[[#This Row],[atmf_cost_final]]/Table_nydc_frldevdb01_flc_fx_carry_view[[#This Row],[atmf_cost_orig]]</f>
        <v>0.96440002196605468</v>
      </c>
    </row>
    <row r="1612" spans="1:21" x14ac:dyDescent="0.25">
      <c r="A1612" t="s">
        <v>110</v>
      </c>
      <c r="B1612" t="s">
        <v>15</v>
      </c>
      <c r="C1612" t="s">
        <v>30</v>
      </c>
      <c r="D1612" t="s">
        <v>30</v>
      </c>
      <c r="E1612">
        <v>58.130262415947399</v>
      </c>
      <c r="F1612">
        <v>58.996200000000002</v>
      </c>
      <c r="G1612">
        <v>0.105493300914329</v>
      </c>
      <c r="H1612">
        <v>0.11011205328977999</v>
      </c>
      <c r="I1612">
        <v>7.8225889018035899E-2</v>
      </c>
      <c r="J1612">
        <v>8.9593681901591102E-2</v>
      </c>
      <c r="K1612">
        <v>1.3956566358381701E-2</v>
      </c>
      <c r="L1612">
        <v>3.26632174366629E-3</v>
      </c>
      <c r="M1612">
        <v>2.1497299084146999E-2</v>
      </c>
      <c r="N1612">
        <v>1.51256143846271E-2</v>
      </c>
      <c r="O1612">
        <v>1.2264099333248939E-2</v>
      </c>
      <c r="P1612">
        <v>7.3266357559105003E-2</v>
      </c>
      <c r="Q1612">
        <v>58.554654996819586</v>
      </c>
      <c r="R1612">
        <f>Table_nydc_frldevdb01_flc_fx_carry_view[[#This Row],[atmf]]/(Table_nydc_frldevdb01_flc_fx_carry_view[[#This Row],[atmf_cost_orig]]+1)</f>
        <v>57.754631414977553</v>
      </c>
      <c r="S1612">
        <f>Table_nydc_frldevdb01_flc_fx_carry_view[[#This Row],[num_rate]]-Table_nydc_frldevdb01_flc_fx_carry_view[[#This Row],[asset_rate]]</f>
        <v>6.100225822585606E-2</v>
      </c>
      <c r="T16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1.5726976505134289</v>
      </c>
      <c r="U1612" s="95">
        <f>Table_nydc_frldevdb01_flc_fx_carry_view[[#This Row],[atmf_cost_final]]/Table_nydc_frldevdb01_flc_fx_carry_view[[#This Row],[atmf_cost_orig]]</f>
        <v>0.70360533783434009</v>
      </c>
    </row>
    <row r="1613" spans="1:21" x14ac:dyDescent="0.25">
      <c r="A1613" t="s">
        <v>110</v>
      </c>
      <c r="B1613" t="s">
        <v>15</v>
      </c>
      <c r="C1613" t="s">
        <v>14</v>
      </c>
      <c r="D1613" t="s">
        <v>30</v>
      </c>
      <c r="E1613">
        <v>58.130262415947399</v>
      </c>
      <c r="F1613">
        <v>59.802700000000002</v>
      </c>
      <c r="G1613">
        <v>0.113242938301601</v>
      </c>
      <c r="H1613">
        <v>0.119771663811768</v>
      </c>
      <c r="I1613">
        <v>0.105493300914329</v>
      </c>
      <c r="J1613">
        <v>0.11516298008935499</v>
      </c>
      <c r="K1613">
        <v>1.9291194636373899E-2</v>
      </c>
      <c r="L1613">
        <v>1.3956566358381701E-2</v>
      </c>
      <c r="M1613">
        <v>3.3505728146832801E-2</v>
      </c>
      <c r="N1613">
        <v>3.0099223394062503E-2</v>
      </c>
      <c r="O1613">
        <v>1.3136452641162664E-2</v>
      </c>
      <c r="P1613">
        <v>7.2177726470343359E-2</v>
      </c>
      <c r="Q1613">
        <v>58.964546478157224</v>
      </c>
      <c r="R1613">
        <f>Table_nydc_frldevdb01_flc_fx_carry_view[[#This Row],[atmf]]/(Table_nydc_frldevdb01_flc_fx_carry_view[[#This Row],[atmf_cost_orig]]+1)</f>
        <v>57.863926992675246</v>
      </c>
      <c r="S1613">
        <f>Table_nydc_frldevdb01_flc_fx_carry_view[[#This Row],[num_rate]]-Table_nydc_frldevdb01_flc_fx_carry_view[[#This Row],[asset_rate]]</f>
        <v>5.9041273829180695E-2</v>
      </c>
      <c r="T16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1.1356445164945588</v>
      </c>
      <c r="U1613" s="95">
        <f>Table_nydc_frldevdb01_flc_fx_carry_view[[#This Row],[atmf_cost_final]]/Table_nydc_frldevdb01_flc_fx_carry_view[[#This Row],[atmf_cost_orig]]</f>
        <v>0.89833067534476774</v>
      </c>
    </row>
    <row r="1614" spans="1:21" x14ac:dyDescent="0.25">
      <c r="A1614" t="s">
        <v>110</v>
      </c>
      <c r="B1614" t="s">
        <v>15</v>
      </c>
      <c r="C1614" t="s">
        <v>8</v>
      </c>
      <c r="D1614" t="s">
        <v>30</v>
      </c>
      <c r="E1614">
        <v>58.130262415947399</v>
      </c>
      <c r="F1614">
        <v>60.5867</v>
      </c>
      <c r="G1614">
        <v>0.11667266769741</v>
      </c>
      <c r="H1614">
        <v>0.12458510674934201</v>
      </c>
      <c r="I1614">
        <v>0.113163175844469</v>
      </c>
      <c r="J1614">
        <v>0.12325670460341499</v>
      </c>
      <c r="K1614">
        <v>2.21844293634859E-2</v>
      </c>
      <c r="L1614">
        <v>1.9244988854427898E-2</v>
      </c>
      <c r="M1614">
        <v>4.2518029420239203E-2</v>
      </c>
      <c r="N1614">
        <v>4.1598872622461598E-2</v>
      </c>
      <c r="O1614">
        <v>1.3784544159962974E-2</v>
      </c>
      <c r="P1614">
        <v>7.1559696361826908E-2</v>
      </c>
      <c r="Q1614">
        <v>59.379304961269554</v>
      </c>
      <c r="R1614">
        <f>Table_nydc_frldevdb01_flc_fx_carry_view[[#This Row],[atmf]]/(Table_nydc_frldevdb01_flc_fx_carry_view[[#This Row],[atmf_cost_orig]]+1)</f>
        <v>58.11573353191141</v>
      </c>
      <c r="S1614">
        <f>Table_nydc_frldevdb01_flc_fx_carry_view[[#This Row],[num_rate]]-Table_nydc_frldevdb01_flc_fx_carry_view[[#This Row],[asset_rate]]</f>
        <v>5.7775152201863932E-2</v>
      </c>
      <c r="T16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1.0993569119900837</v>
      </c>
      <c r="U1614" s="95">
        <f>Table_nydc_frldevdb01_flc_fx_carry_view[[#This Row],[atmf_cost_final]]/Table_nydc_frldevdb01_flc_fx_carry_view[[#This Row],[atmf_cost_orig]]</f>
        <v>0.97838195207278178</v>
      </c>
    </row>
    <row r="1615" spans="1:21" x14ac:dyDescent="0.25">
      <c r="A1615" t="s">
        <v>110</v>
      </c>
      <c r="B1615" t="s">
        <v>15</v>
      </c>
      <c r="C1615" t="s">
        <v>6</v>
      </c>
      <c r="D1615" t="s">
        <v>30</v>
      </c>
      <c r="E1615">
        <v>58.130262415947399</v>
      </c>
      <c r="F1615">
        <v>61.378668386984501</v>
      </c>
      <c r="G1615">
        <v>0.12030098385294399</v>
      </c>
      <c r="H1615">
        <v>0.12937525696039001</v>
      </c>
      <c r="I1615">
        <v>0.11667266769741</v>
      </c>
      <c r="J1615">
        <v>0.127614711408088</v>
      </c>
      <c r="K1615">
        <v>2.47286215900831E-2</v>
      </c>
      <c r="L1615">
        <v>2.21844293634859E-2</v>
      </c>
      <c r="M1615">
        <v>5.1044652731194101E-2</v>
      </c>
      <c r="N1615">
        <v>5.06064319385598E-2</v>
      </c>
      <c r="O1615">
        <v>1.436427505303807E-2</v>
      </c>
      <c r="P1615">
        <v>7.1435692777193679E-2</v>
      </c>
      <c r="Q1615">
        <v>59.804842294766196</v>
      </c>
      <c r="R1615">
        <f>Table_nydc_frldevdb01_flc_fx_carry_view[[#This Row],[atmf]]/(Table_nydc_frldevdb01_flc_fx_carry_view[[#This Row],[atmf_cost_orig]]+1)</f>
        <v>58.397774278655852</v>
      </c>
      <c r="S1615">
        <f>Table_nydc_frldevdb01_flc_fx_carry_view[[#This Row],[num_rate]]-Table_nydc_frldevdb01_flc_fx_carry_view[[#This Row],[asset_rate]]</f>
        <v>5.707141772415561E-2</v>
      </c>
      <c r="T16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1.0800261795811961</v>
      </c>
      <c r="U1615" s="95">
        <f>Table_nydc_frldevdb01_flc_fx_carry_view[[#This Row],[atmf_cost_final]]/Table_nydc_frldevdb01_flc_fx_carry_view[[#This Row],[atmf_cost_orig]]</f>
        <v>0.99141495202363283</v>
      </c>
    </row>
    <row r="1616" spans="1:21" x14ac:dyDescent="0.25">
      <c r="A1616" t="s">
        <v>110</v>
      </c>
      <c r="B1616" t="s">
        <v>15</v>
      </c>
      <c r="C1616" t="s">
        <v>67</v>
      </c>
      <c r="D1616" t="s">
        <v>30</v>
      </c>
      <c r="E1616">
        <v>58.130262415947399</v>
      </c>
      <c r="F1616">
        <v>64.276156456451901</v>
      </c>
      <c r="G1616">
        <v>0.128535286823899</v>
      </c>
      <c r="H1616">
        <v>0.13849608908265101</v>
      </c>
      <c r="I1616">
        <v>0.127304052885227</v>
      </c>
      <c r="J1616">
        <v>0.13887897677584199</v>
      </c>
      <c r="K1616">
        <v>3.0448680667870501E-2</v>
      </c>
      <c r="L1616">
        <v>2.9626796379523302E-2</v>
      </c>
      <c r="M1616">
        <v>7.563343342824691E-2</v>
      </c>
      <c r="N1616">
        <v>7.7435000655308797E-2</v>
      </c>
      <c r="O1616">
        <v>1.6012292609265052E-2</v>
      </c>
      <c r="P1616">
        <v>7.0958368771441682E-2</v>
      </c>
      <c r="Q1616">
        <v>61.497411138744511</v>
      </c>
      <c r="R1616">
        <f>Table_nydc_frldevdb01_flc_fx_carry_view[[#This Row],[atmf]]/(Table_nydc_frldevdb01_flc_fx_carry_view[[#This Row],[atmf_cost_orig]]+1)</f>
        <v>59.756562467188893</v>
      </c>
      <c r="S1616">
        <f>Table_nydc_frldevdb01_flc_fx_carry_view[[#This Row],[num_rate]]-Table_nydc_frldevdb01_flc_fx_carry_view[[#This Row],[asset_rate]]</f>
        <v>5.494607616217663E-2</v>
      </c>
      <c r="T16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1.0580605481969054</v>
      </c>
      <c r="U1616" s="95">
        <f>Table_nydc_frldevdb01_flc_fx_carry_view[[#This Row],[atmf_cost_final]]/Table_nydc_frldevdb01_flc_fx_carry_view[[#This Row],[atmf_cost_orig]]</f>
        <v>1.0238197202665806</v>
      </c>
    </row>
    <row r="1617" spans="1:21" x14ac:dyDescent="0.25">
      <c r="A1617" t="s">
        <v>110</v>
      </c>
      <c r="B1617" t="s">
        <v>11</v>
      </c>
      <c r="C1617" t="s">
        <v>30</v>
      </c>
      <c r="D1617" t="s">
        <v>30</v>
      </c>
      <c r="E1617">
        <v>21.728467839021299</v>
      </c>
      <c r="F1617">
        <v>22.1699693102358</v>
      </c>
      <c r="G1617">
        <v>0.101503009876871</v>
      </c>
      <c r="H1617">
        <v>0.10513468241983299</v>
      </c>
      <c r="I1617">
        <v>6.2987105745943101E-2</v>
      </c>
      <c r="J1617">
        <v>7.7615825037694597E-2</v>
      </c>
      <c r="K1617">
        <v>1.1943130772812E-2</v>
      </c>
      <c r="L1617">
        <v>2.6307440634316098E-3</v>
      </c>
      <c r="M1617">
        <v>2.1329166011122801E-2</v>
      </c>
      <c r="N1617">
        <v>2.0338362340299999E-2</v>
      </c>
      <c r="O1617">
        <v>-8.2688388940543537E-3</v>
      </c>
      <c r="P1617">
        <v>7.4456581382849371E-2</v>
      </c>
      <c r="Q1617">
        <v>21.963816157810808</v>
      </c>
      <c r="R1617">
        <f>Table_nydc_frldevdb01_flc_fx_carry_view[[#This Row],[atmf]]/(Table_nydc_frldevdb01_flc_fx_carry_view[[#This Row],[atmf_cost_orig]]+1)</f>
        <v>21.706977581793996</v>
      </c>
      <c r="S1617">
        <f>Table_nydc_frldevdb01_flc_fx_carry_view[[#This Row],[num_rate]]-Table_nydc_frldevdb01_flc_fx_carry_view[[#This Row],[asset_rate]]</f>
        <v>8.272542027690373E-2</v>
      </c>
      <c r="T16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1.8865919237753916</v>
      </c>
      <c r="U1617" s="95">
        <f>Table_nydc_frldevdb01_flc_fx_carry_view[[#This Row],[atmf_cost_final]]/Table_nydc_frldevdb01_flc_fx_carry_view[[#This Row],[atmf_cost_orig]]</f>
        <v>0.95354700365189549</v>
      </c>
    </row>
    <row r="1618" spans="1:21" x14ac:dyDescent="0.25">
      <c r="A1618" t="s">
        <v>110</v>
      </c>
      <c r="B1618" t="s">
        <v>11</v>
      </c>
      <c r="C1618" t="s">
        <v>14</v>
      </c>
      <c r="D1618" t="s">
        <v>30</v>
      </c>
      <c r="E1618">
        <v>21.728467839021299</v>
      </c>
      <c r="F1618">
        <v>22.589735178001401</v>
      </c>
      <c r="G1618">
        <v>0.109353974529791</v>
      </c>
      <c r="H1618">
        <v>0.114665474935572</v>
      </c>
      <c r="I1618">
        <v>0.101519514833147</v>
      </c>
      <c r="J1618">
        <v>0.110147598854725</v>
      </c>
      <c r="K1618">
        <v>1.4956609728321401E-2</v>
      </c>
      <c r="L1618">
        <v>1.16995459952611E-2</v>
      </c>
      <c r="M1618">
        <v>3.2427843639877399E-2</v>
      </c>
      <c r="N1618">
        <v>3.3144339132217697E-2</v>
      </c>
      <c r="O1618">
        <v>-8.1781002841833546E-3</v>
      </c>
      <c r="P1618">
        <v>7.2342941722502246E-2</v>
      </c>
      <c r="Q1618">
        <v>22.201841609966365</v>
      </c>
      <c r="R1618">
        <f>Table_nydc_frldevdb01_flc_fx_carry_view[[#This Row],[atmf]]/(Table_nydc_frldevdb01_flc_fx_carry_view[[#This Row],[atmf_cost_orig]]+1)</f>
        <v>21.880207238851799</v>
      </c>
      <c r="S1618">
        <f>Table_nydc_frldevdb01_flc_fx_carry_view[[#This Row],[num_rate]]-Table_nydc_frldevdb01_flc_fx_carry_view[[#This Row],[asset_rate]]</f>
        <v>8.0521042006685598E-2</v>
      </c>
      <c r="T16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1.227434378448357</v>
      </c>
      <c r="U1618" s="95">
        <f>Table_nydc_frldevdb01_flc_fx_carry_view[[#This Row],[atmf_cost_final]]/Table_nydc_frldevdb01_flc_fx_carry_view[[#This Row],[atmf_cost_orig]]</f>
        <v>1.0220950705294263</v>
      </c>
    </row>
    <row r="1619" spans="1:21" x14ac:dyDescent="0.25">
      <c r="A1619" t="s">
        <v>110</v>
      </c>
      <c r="B1619" t="s">
        <v>11</v>
      </c>
      <c r="C1619" t="s">
        <v>8</v>
      </c>
      <c r="D1619" t="s">
        <v>30</v>
      </c>
      <c r="E1619">
        <v>21.728467839021299</v>
      </c>
      <c r="F1619">
        <v>23.018837934207301</v>
      </c>
      <c r="G1619">
        <v>0.11818591698421201</v>
      </c>
      <c r="H1619">
        <v>0.12643943206008601</v>
      </c>
      <c r="I1619">
        <v>0.109260882385843</v>
      </c>
      <c r="J1619">
        <v>0.118230309580634</v>
      </c>
      <c r="K1619">
        <v>1.7837443519183E-2</v>
      </c>
      <c r="L1619">
        <v>1.4923436505702901E-2</v>
      </c>
      <c r="M1619">
        <v>4.3871168341883302E-2</v>
      </c>
      <c r="N1619">
        <v>4.4178702180527399E-2</v>
      </c>
      <c r="O1619">
        <v>-8.0721219104321184E-3</v>
      </c>
      <c r="P1619">
        <v>7.1747691948570766E-2</v>
      </c>
      <c r="Q1619">
        <v>22.434777120201367</v>
      </c>
      <c r="R1619">
        <f>Table_nydc_frldevdb01_flc_fx_carry_view[[#This Row],[atmf]]/(Table_nydc_frldevdb01_flc_fx_carry_view[[#This Row],[atmf_cost_orig]]+1)</f>
        <v>22.05141652755016</v>
      </c>
      <c r="S1619">
        <f>Table_nydc_frldevdb01_flc_fx_carry_view[[#This Row],[num_rate]]-Table_nydc_frldevdb01_flc_fx_carry_view[[#This Row],[asset_rate]]</f>
        <v>7.9819813859002886E-2</v>
      </c>
      <c r="T16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1.1237449068108436</v>
      </c>
      <c r="U1619" s="95">
        <f>Table_nydc_frldevdb01_flc_fx_carry_view[[#This Row],[atmf_cost_final]]/Table_nydc_frldevdb01_flc_fx_carry_view[[#This Row],[atmf_cost_orig]]</f>
        <v>1.0070099304456066</v>
      </c>
    </row>
    <row r="1620" spans="1:21" x14ac:dyDescent="0.25">
      <c r="A1620" t="s">
        <v>110</v>
      </c>
      <c r="B1620" t="s">
        <v>11</v>
      </c>
      <c r="C1620" t="s">
        <v>6</v>
      </c>
      <c r="D1620" t="s">
        <v>30</v>
      </c>
      <c r="E1620">
        <v>21.728467839021299</v>
      </c>
      <c r="F1620">
        <v>23.469689821448299</v>
      </c>
      <c r="G1620">
        <v>0.12712164883365501</v>
      </c>
      <c r="H1620">
        <v>0.13864092582519499</v>
      </c>
      <c r="I1620">
        <v>0.11818591698421201</v>
      </c>
      <c r="J1620">
        <v>0.130147291014137</v>
      </c>
      <c r="K1620">
        <v>2.0729689624140801E-2</v>
      </c>
      <c r="L1620">
        <v>1.7837443519183E-2</v>
      </c>
      <c r="M1620">
        <v>5.5945857361225197E-2</v>
      </c>
      <c r="N1620">
        <v>5.6126713451830998E-2</v>
      </c>
      <c r="O1620">
        <v>-8.0082775478732462E-3</v>
      </c>
      <c r="P1620">
        <v>7.1953184719820887E-2</v>
      </c>
      <c r="Q1620">
        <v>22.671293738342133</v>
      </c>
      <c r="R1620">
        <f>Table_nydc_frldevdb01_flc_fx_carry_view[[#This Row],[atmf]]/(Table_nydc_frldevdb01_flc_fx_carry_view[[#This Row],[atmf_cost_orig]]+1)</f>
        <v>22.226224628692894</v>
      </c>
      <c r="S1620">
        <f>Table_nydc_frldevdb01_flc_fx_carry_view[[#This Row],[num_rate]]-Table_nydc_frldevdb01_flc_fx_carry_view[[#This Row],[asset_rate]]</f>
        <v>7.9961462267694128E-2</v>
      </c>
      <c r="T16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1.087263958375785</v>
      </c>
      <c r="U1620" s="95">
        <f>Table_nydc_frldevdb01_flc_fx_carry_view[[#This Row],[atmf_cost_final]]/Table_nydc_frldevdb01_flc_fx_carry_view[[#This Row],[atmf_cost_orig]]</f>
        <v>1.0032326985256133</v>
      </c>
    </row>
    <row r="1621" spans="1:21" x14ac:dyDescent="0.25">
      <c r="A1621" t="s">
        <v>110</v>
      </c>
      <c r="B1621" t="s">
        <v>11</v>
      </c>
      <c r="C1621" t="s">
        <v>67</v>
      </c>
      <c r="D1621" t="s">
        <v>30</v>
      </c>
      <c r="E1621">
        <v>21.728467839021299</v>
      </c>
      <c r="F1621">
        <v>25.250419839495301</v>
      </c>
      <c r="G1621">
        <v>0.12868026250266101</v>
      </c>
      <c r="H1621">
        <v>0.142588735405144</v>
      </c>
      <c r="I1621">
        <v>0.128613464070226</v>
      </c>
      <c r="J1621">
        <v>0.14471409263913901</v>
      </c>
      <c r="K1621">
        <v>1.9679647693831299E-2</v>
      </c>
      <c r="L1621">
        <v>2.02737287246583E-2</v>
      </c>
      <c r="M1621">
        <v>8.1598053683613503E-2</v>
      </c>
      <c r="N1621">
        <v>8.781239737868711E-2</v>
      </c>
      <c r="O1621">
        <v>-7.5213494434606771E-3</v>
      </c>
      <c r="P1621">
        <v>7.2801453521602305E-2</v>
      </c>
      <c r="Q1621">
        <v>23.778116752727481</v>
      </c>
      <c r="R1621">
        <f>Table_nydc_frldevdb01_flc_fx_carry_view[[#This Row],[atmf]]/(Table_nydc_frldevdb01_flc_fx_carry_view[[#This Row],[atmf_cost_orig]]+1)</f>
        <v>23.345474553601122</v>
      </c>
      <c r="S1621">
        <f>Table_nydc_frldevdb01_flc_fx_carry_view[[#This Row],[num_rate]]-Table_nydc_frldevdb01_flc_fx_carry_view[[#This Row],[asset_rate]]</f>
        <v>8.0322802965062987E-2</v>
      </c>
      <c r="T16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1.0907688525633892</v>
      </c>
      <c r="U1621" s="95">
        <f>Table_nydc_frldevdb01_flc_fx_carry_view[[#This Row],[atmf_cost_final]]/Table_nydc_frldevdb01_flc_fx_carry_view[[#This Row],[atmf_cost_orig]]</f>
        <v>1.0761579892477455</v>
      </c>
    </row>
    <row r="1622" spans="1:21" x14ac:dyDescent="0.25">
      <c r="A1622" t="s">
        <v>110</v>
      </c>
      <c r="B1622" t="s">
        <v>24</v>
      </c>
      <c r="C1622" t="s">
        <v>30</v>
      </c>
      <c r="D1622" t="s">
        <v>30</v>
      </c>
      <c r="E1622">
        <v>30.388285706120001</v>
      </c>
      <c r="F1622">
        <v>30.272302922245601</v>
      </c>
      <c r="G1622">
        <v>5.0241924664966901E-2</v>
      </c>
      <c r="H1622">
        <v>4.9523046235423702E-2</v>
      </c>
      <c r="I1622">
        <v>3.3720974269568799E-2</v>
      </c>
      <c r="J1622">
        <v>3.9678829593057699E-2</v>
      </c>
      <c r="K1622">
        <v>1.21815537236979E-2</v>
      </c>
      <c r="L1622">
        <v>1.40797700658495E-3</v>
      </c>
      <c r="M1622">
        <v>9.993565069440451E-3</v>
      </c>
      <c r="N1622">
        <v>4.0078676973900402E-4</v>
      </c>
      <c r="O1622">
        <v>1.2264099333248939E-2</v>
      </c>
      <c r="P1622">
        <v>-2.81781668300899E-3</v>
      </c>
      <c r="Q1622">
        <v>30.338683617786423</v>
      </c>
      <c r="R1622">
        <f>Table_nydc_frldevdb01_flc_fx_carry_view[[#This Row],[atmf]]/(Table_nydc_frldevdb01_flc_fx_carry_view[[#This Row],[atmf_cost_orig]]+1)</f>
        <v>29.972768113789197</v>
      </c>
      <c r="S1622">
        <f>Table_nydc_frldevdb01_flc_fx_carry_view[[#This Row],[num_rate]]-Table_nydc_frldevdb01_flc_fx_carry_view[[#This Row],[asset_rate]]</f>
        <v>-1.508191601625793E-2</v>
      </c>
      <c r="T16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0.46032699250342424</v>
      </c>
      <c r="U1622" s="95">
        <f>Table_nydc_frldevdb01_flc_fx_carry_view[[#This Row],[atmf_cost_final]]/Table_nydc_frldevdb01_flc_fx_carry_view[[#This Row],[atmf_cost_orig]]</f>
        <v>4.010448393082254E-2</v>
      </c>
    </row>
    <row r="1623" spans="1:21" x14ac:dyDescent="0.25">
      <c r="A1623" t="s">
        <v>110</v>
      </c>
      <c r="B1623" t="s">
        <v>24</v>
      </c>
      <c r="C1623" t="s">
        <v>14</v>
      </c>
      <c r="D1623" t="s">
        <v>30</v>
      </c>
      <c r="E1623">
        <v>30.388285706120001</v>
      </c>
      <c r="F1623">
        <v>30.156648037328001</v>
      </c>
      <c r="G1623">
        <v>5.3808625262091E-2</v>
      </c>
      <c r="H1623">
        <v>5.23122835564084E-2</v>
      </c>
      <c r="I1623">
        <v>5.0098522449798698E-2</v>
      </c>
      <c r="J1623">
        <v>4.8819629921778303E-2</v>
      </c>
      <c r="K1623">
        <v>1.91529866682799E-2</v>
      </c>
      <c r="L1623">
        <v>1.1876757862529999E-2</v>
      </c>
      <c r="M1623">
        <v>1.45570782512586E-2</v>
      </c>
      <c r="N1623">
        <v>7.7897356904213406E-3</v>
      </c>
      <c r="O1623">
        <v>1.3136452641162664E-2</v>
      </c>
      <c r="P1623">
        <v>-2.2291554273996088E-3</v>
      </c>
      <c r="Q1623">
        <v>30.295885150894104</v>
      </c>
      <c r="R1623">
        <f>Table_nydc_frldevdb01_flc_fx_carry_view[[#This Row],[atmf]]/(Table_nydc_frldevdb01_flc_fx_carry_view[[#This Row],[atmf_cost_orig]]+1)</f>
        <v>29.723954111391656</v>
      </c>
      <c r="S1623">
        <f>Table_nydc_frldevdb01_flc_fx_carry_view[[#This Row],[num_rate]]-Table_nydc_frldevdb01_flc_fx_carry_view[[#This Row],[asset_rate]]</f>
        <v>-1.5365608068562273E-2</v>
      </c>
      <c r="T16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0.88927406755366512</v>
      </c>
      <c r="U1623" s="95">
        <f>Table_nydc_frldevdb01_flc_fx_carry_view[[#This Row],[atmf_cost_final]]/Table_nydc_frldevdb01_flc_fx_carry_view[[#This Row],[atmf_cost_orig]]</f>
        <v>0.53511670102809561</v>
      </c>
    </row>
    <row r="1624" spans="1:21" x14ac:dyDescent="0.25">
      <c r="A1624" t="s">
        <v>110</v>
      </c>
      <c r="B1624" t="s">
        <v>24</v>
      </c>
      <c r="C1624" t="s">
        <v>8</v>
      </c>
      <c r="D1624" t="s">
        <v>30</v>
      </c>
      <c r="E1624">
        <v>30.388285706120001</v>
      </c>
      <c r="F1624">
        <v>30.048437213297301</v>
      </c>
      <c r="G1624">
        <v>5.6317868367773097E-2</v>
      </c>
      <c r="H1624">
        <v>5.4231609613398901E-2</v>
      </c>
      <c r="I1624">
        <v>5.3808625262091E-2</v>
      </c>
      <c r="J1624">
        <v>5.1707623497890702E-2</v>
      </c>
      <c r="K1624">
        <v>2.5445576472384601E-2</v>
      </c>
      <c r="L1624">
        <v>1.91529866682799E-2</v>
      </c>
      <c r="M1624">
        <v>1.8515256134613099E-2</v>
      </c>
      <c r="N1624">
        <v>1.26511530852152E-2</v>
      </c>
      <c r="O1624">
        <v>1.3784544159962974E-2</v>
      </c>
      <c r="P1624">
        <v>-1.3254954654477742E-3</v>
      </c>
      <c r="Q1624">
        <v>30.258135787125873</v>
      </c>
      <c r="R1624">
        <f>Table_nydc_frldevdb01_flc_fx_carry_view[[#This Row],[atmf]]/(Table_nydc_frldevdb01_flc_fx_carry_view[[#This Row],[atmf_cost_orig]]+1)</f>
        <v>29.502196488773968</v>
      </c>
      <c r="S1624">
        <f>Table_nydc_frldevdb01_flc_fx_carry_view[[#This Row],[num_rate]]-Table_nydc_frldevdb01_flc_fx_carry_view[[#This Row],[asset_rate]]</f>
        <v>-1.5110039625410748E-2</v>
      </c>
      <c r="T16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0.93817215744393945</v>
      </c>
      <c r="U1624" s="95">
        <f>Table_nydc_frldevdb01_flc_fx_carry_view[[#This Row],[atmf_cost_final]]/Table_nydc_frldevdb01_flc_fx_carry_view[[#This Row],[atmf_cost_orig]]</f>
        <v>0.68328263963708658</v>
      </c>
    </row>
    <row r="1625" spans="1:21" x14ac:dyDescent="0.25">
      <c r="A1625" t="s">
        <v>110</v>
      </c>
      <c r="B1625" t="s">
        <v>24</v>
      </c>
      <c r="C1625" t="s">
        <v>6</v>
      </c>
      <c r="D1625" t="s">
        <v>30</v>
      </c>
      <c r="E1625">
        <v>30.388285706120001</v>
      </c>
      <c r="F1625">
        <v>29.939</v>
      </c>
      <c r="G1625">
        <v>5.8753074831582902E-2</v>
      </c>
      <c r="H1625">
        <v>5.6078058706577401E-2</v>
      </c>
      <c r="I1625">
        <v>5.6317868367773097E-2</v>
      </c>
      <c r="J1625">
        <v>5.3643033993451002E-2</v>
      </c>
      <c r="K1625">
        <v>3.1502685628565501E-2</v>
      </c>
      <c r="L1625">
        <v>2.5445576472384601E-2</v>
      </c>
      <c r="M1625">
        <v>2.2137090037365498E-2</v>
      </c>
      <c r="N1625">
        <v>1.6535368467942898E-2</v>
      </c>
      <c r="O1625">
        <v>1.436427505303807E-2</v>
      </c>
      <c r="P1625">
        <v>-5.5687908023129072E-4</v>
      </c>
      <c r="Q1625">
        <v>30.222047474585011</v>
      </c>
      <c r="R1625">
        <f>Table_nydc_frldevdb01_flc_fx_carry_view[[#This Row],[atmf]]/(Table_nydc_frldevdb01_flc_fx_carry_view[[#This Row],[atmf_cost_orig]]+1)</f>
        <v>29.290591537878296</v>
      </c>
      <c r="S1625">
        <f>Table_nydc_frldevdb01_flc_fx_carry_view[[#This Row],[num_rate]]-Table_nydc_frldevdb01_flc_fx_carry_view[[#This Row],[asset_rate]]</f>
        <v>-1.492115413326936E-2</v>
      </c>
      <c r="T16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0.95137654809842676</v>
      </c>
      <c r="U1625" s="95">
        <f>Table_nydc_frldevdb01_flc_fx_carry_view[[#This Row],[atmf_cost_final]]/Table_nydc_frldevdb01_flc_fx_carry_view[[#This Row],[atmf_cost_orig]]</f>
        <v>0.74695311985598034</v>
      </c>
    </row>
    <row r="1626" spans="1:21" x14ac:dyDescent="0.25">
      <c r="A1626" t="s">
        <v>110</v>
      </c>
      <c r="B1626" t="s">
        <v>24</v>
      </c>
      <c r="C1626" t="s">
        <v>67</v>
      </c>
      <c r="D1626" t="s">
        <v>30</v>
      </c>
      <c r="E1626">
        <v>30.388285706120001</v>
      </c>
      <c r="F1626">
        <v>29.714860282536002</v>
      </c>
      <c r="G1626">
        <v>6.2319686891817098E-2</v>
      </c>
      <c r="H1626">
        <v>5.9149113171949798E-2</v>
      </c>
      <c r="I1626">
        <v>6.1666154404644402E-2</v>
      </c>
      <c r="J1626">
        <v>5.8436603101609898E-2</v>
      </c>
      <c r="K1626">
        <v>4.6546806361700298E-2</v>
      </c>
      <c r="L1626">
        <v>4.3032348628572401E-2</v>
      </c>
      <c r="M1626">
        <v>3.2343905653882496E-2</v>
      </c>
      <c r="N1626">
        <v>2.90299193433513E-2</v>
      </c>
      <c r="O1626">
        <v>1.6012292609265052E-2</v>
      </c>
      <c r="P1626">
        <v>4.5322061424161219E-3</v>
      </c>
      <c r="Q1626">
        <v>30.142978006195939</v>
      </c>
      <c r="R1626">
        <f>Table_nydc_frldevdb01_flc_fx_carry_view[[#This Row],[atmf]]/(Table_nydc_frldevdb01_flc_fx_carry_view[[#This Row],[atmf_cost_orig]]+1)</f>
        <v>28.783877271706977</v>
      </c>
      <c r="S1626">
        <f>Table_nydc_frldevdb01_flc_fx_carry_view[[#This Row],[num_rate]]-Table_nydc_frldevdb01_flc_fx_carry_view[[#This Row],[asset_rate]]</f>
        <v>-1.1480086466848931E-2</v>
      </c>
      <c r="T16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0.98588517749149973</v>
      </c>
      <c r="U1626" s="95">
        <f>Table_nydc_frldevdb01_flc_fx_carry_view[[#This Row],[atmf_cost_final]]/Table_nydc_frldevdb01_flc_fx_carry_view[[#This Row],[atmf_cost_orig]]</f>
        <v>0.89753908059234666</v>
      </c>
    </row>
    <row r="1627" spans="1:21" x14ac:dyDescent="0.25">
      <c r="A1627" t="s">
        <v>110</v>
      </c>
      <c r="B1627" t="s">
        <v>23</v>
      </c>
      <c r="C1627" t="s">
        <v>30</v>
      </c>
      <c r="D1627" t="s">
        <v>30</v>
      </c>
      <c r="E1627">
        <v>1.3678757157246899</v>
      </c>
      <c r="F1627">
        <v>1.366412</v>
      </c>
      <c r="G1627">
        <v>4.7314459247910001E-2</v>
      </c>
      <c r="H1627">
        <v>4.7186483886644599E-2</v>
      </c>
      <c r="I1627">
        <v>3.9895600702878703E-2</v>
      </c>
      <c r="J1627">
        <v>3.9471597817506102E-2</v>
      </c>
      <c r="K1627">
        <v>1.00963890064481E-2</v>
      </c>
      <c r="L1627">
        <v>1.6658441226615401E-3</v>
      </c>
      <c r="M1627">
        <v>9.5220786355319099E-3</v>
      </c>
      <c r="N1627">
        <v>1.1673159798188898E-3</v>
      </c>
      <c r="O1627">
        <v>1.2264099333248939E-2</v>
      </c>
      <c r="P1627">
        <v>8.0054751201214455E-3</v>
      </c>
      <c r="Q1627">
        <v>1.3671971955284794</v>
      </c>
      <c r="R1627">
        <f>Table_nydc_frldevdb01_flc_fx_carry_view[[#This Row],[atmf]]/(Table_nydc_frldevdb01_flc_fx_carry_view[[#This Row],[atmf_cost_orig]]+1)</f>
        <v>1.3535236414510516</v>
      </c>
      <c r="S1627">
        <f>Table_nydc_frldevdb01_flc_fx_carry_view[[#This Row],[num_rate]]-Table_nydc_frldevdb01_flc_fx_carry_view[[#This Row],[asset_rate]]</f>
        <v>-4.2586242131274939E-3</v>
      </c>
      <c r="T16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0.86804656173517258</v>
      </c>
      <c r="U1627" s="95">
        <f>Table_nydc_frldevdb01_flc_fx_carry_view[[#This Row],[atmf_cost_final]]/Table_nydc_frldevdb01_flc_fx_carry_view[[#This Row],[atmf_cost_orig]]</f>
        <v>0.12259045787156354</v>
      </c>
    </row>
    <row r="1628" spans="1:21" x14ac:dyDescent="0.25">
      <c r="A1628" t="s">
        <v>110</v>
      </c>
      <c r="B1628" t="s">
        <v>23</v>
      </c>
      <c r="C1628" t="s">
        <v>14</v>
      </c>
      <c r="D1628" t="s">
        <v>30</v>
      </c>
      <c r="E1628">
        <v>1.3678757157246899</v>
      </c>
      <c r="F1628">
        <v>1.3647499999999999</v>
      </c>
      <c r="G1628">
        <v>4.90885135264627E-2</v>
      </c>
      <c r="H1628">
        <v>4.8802280875136203E-2</v>
      </c>
      <c r="I1628">
        <v>4.72525936185723E-2</v>
      </c>
      <c r="J1628">
        <v>4.6989343281681299E-2</v>
      </c>
      <c r="K1628">
        <v>1.4918946035165999E-2</v>
      </c>
      <c r="L1628">
        <v>9.8640449697496614E-3</v>
      </c>
      <c r="M1628">
        <v>1.36556705479913E-2</v>
      </c>
      <c r="N1628">
        <v>8.6653518202485704E-3</v>
      </c>
      <c r="O1628">
        <v>1.3136452641162664E-2</v>
      </c>
      <c r="P1628">
        <v>8.538017196153571E-3</v>
      </c>
      <c r="Q1628">
        <v>1.3664762359326605</v>
      </c>
      <c r="R1628">
        <f>Table_nydc_frldevdb01_flc_fx_carry_view[[#This Row],[atmf]]/(Table_nydc_frldevdb01_flc_fx_carry_view[[#This Row],[atmf_cost_orig]]+1)</f>
        <v>1.3463644900858729</v>
      </c>
      <c r="S1628">
        <f>Table_nydc_frldevdb01_flc_fx_carry_view[[#This Row],[num_rate]]-Table_nydc_frldevdb01_flc_fx_carry_view[[#This Row],[asset_rate]]</f>
        <v>-4.5984354450090935E-3</v>
      </c>
      <c r="T16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0.94887707524663045</v>
      </c>
      <c r="U1628" s="95">
        <f>Table_nydc_frldevdb01_flc_fx_carry_view[[#This Row],[atmf_cost_final]]/Table_nydc_frldevdb01_flc_fx_carry_view[[#This Row],[atmf_cost_orig]]</f>
        <v>0.63456069694967943</v>
      </c>
    </row>
    <row r="1629" spans="1:21" x14ac:dyDescent="0.25">
      <c r="A1629" t="s">
        <v>110</v>
      </c>
      <c r="B1629" t="s">
        <v>23</v>
      </c>
      <c r="C1629" t="s">
        <v>8</v>
      </c>
      <c r="D1629" t="s">
        <v>30</v>
      </c>
      <c r="E1629">
        <v>1.3678757157246899</v>
      </c>
      <c r="F1629">
        <v>1.362914</v>
      </c>
      <c r="G1629">
        <v>5.0828495550818503E-2</v>
      </c>
      <c r="H1629">
        <v>5.0382960562658598E-2</v>
      </c>
      <c r="I1629">
        <v>4.9068026758091701E-2</v>
      </c>
      <c r="J1629">
        <v>4.8625599615072797E-2</v>
      </c>
      <c r="K1629">
        <v>1.9245918592788999E-2</v>
      </c>
      <c r="L1629">
        <v>1.48680537915229E-2</v>
      </c>
      <c r="M1629">
        <v>1.7201501681200302E-2</v>
      </c>
      <c r="N1629">
        <v>1.28951377738768E-2</v>
      </c>
      <c r="O1629">
        <v>1.3784544159962974E-2</v>
      </c>
      <c r="P1629">
        <v>8.8986716009943345E-3</v>
      </c>
      <c r="Q1629">
        <v>1.3657060725910646</v>
      </c>
      <c r="R1629">
        <f>Table_nydc_frldevdb01_flc_fx_carry_view[[#This Row],[atmf]]/(Table_nydc_frldevdb01_flc_fx_carry_view[[#This Row],[atmf_cost_orig]]+1)</f>
        <v>1.3398662877978613</v>
      </c>
      <c r="S1629">
        <f>Table_nydc_frldevdb01_flc_fx_carry_view[[#This Row],[num_rate]]-Table_nydc_frldevdb01_flc_fx_carry_view[[#This Row],[asset_rate]]</f>
        <v>-4.8858725589686399E-3</v>
      </c>
      <c r="T16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0.96502626566171634</v>
      </c>
      <c r="U1629" s="95">
        <f>Table_nydc_frldevdb01_flc_fx_carry_view[[#This Row],[atmf_cost_final]]/Table_nydc_frldevdb01_flc_fx_carry_view[[#This Row],[atmf_cost_orig]]</f>
        <v>0.74965186254465377</v>
      </c>
    </row>
    <row r="1630" spans="1:21" x14ac:dyDescent="0.25">
      <c r="A1630" t="s">
        <v>110</v>
      </c>
      <c r="B1630" t="s">
        <v>23</v>
      </c>
      <c r="C1630" t="s">
        <v>6</v>
      </c>
      <c r="D1630" t="s">
        <v>30</v>
      </c>
      <c r="E1630">
        <v>1.3678757157246899</v>
      </c>
      <c r="F1630">
        <v>1.36093548918565</v>
      </c>
      <c r="G1630">
        <v>5.2644515912210997E-2</v>
      </c>
      <c r="H1630">
        <v>5.2022481449549997E-2</v>
      </c>
      <c r="I1630">
        <v>5.0828495550818503E-2</v>
      </c>
      <c r="J1630">
        <v>5.0218949798168502E-2</v>
      </c>
      <c r="K1630">
        <v>2.3445474810593298E-2</v>
      </c>
      <c r="L1630">
        <v>1.9245918592788999E-2</v>
      </c>
      <c r="M1630">
        <v>2.0537425739229901E-2</v>
      </c>
      <c r="N1630">
        <v>1.64243417688258E-2</v>
      </c>
      <c r="O1630">
        <v>1.436427505303807E-2</v>
      </c>
      <c r="P1630">
        <v>9.2332211712424506E-3</v>
      </c>
      <c r="Q1630">
        <v>1.3649046990281584</v>
      </c>
      <c r="R1630">
        <f>Table_nydc_frldevdb01_flc_fx_carry_view[[#This Row],[atmf]]/(Table_nydc_frldevdb01_flc_fx_carry_view[[#This Row],[atmf_cost_orig]]+1)</f>
        <v>1.3335478492617274</v>
      </c>
      <c r="S1630">
        <f>Table_nydc_frldevdb01_flc_fx_carry_view[[#This Row],[num_rate]]-Table_nydc_frldevdb01_flc_fx_carry_view[[#This Row],[asset_rate]]</f>
        <v>-5.1310538817956192E-3</v>
      </c>
      <c r="T16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0.97026451573609218</v>
      </c>
      <c r="U1630" s="95">
        <f>Table_nydc_frldevdb01_flc_fx_carry_view[[#This Row],[atmf_cost_final]]/Table_nydc_frldevdb01_flc_fx_carry_view[[#This Row],[atmf_cost_orig]]</f>
        <v>0.79972738440400415</v>
      </c>
    </row>
    <row r="1631" spans="1:21" x14ac:dyDescent="0.25">
      <c r="A1631" t="s">
        <v>110</v>
      </c>
      <c r="B1631" t="s">
        <v>23</v>
      </c>
      <c r="C1631" t="s">
        <v>67</v>
      </c>
      <c r="D1631" t="s">
        <v>30</v>
      </c>
      <c r="E1631">
        <v>1.3678757157246899</v>
      </c>
      <c r="F1631">
        <v>1.35431980433418</v>
      </c>
      <c r="G1631">
        <v>5.5853187743415703E-2</v>
      </c>
      <c r="H1631">
        <v>5.4733721097786001E-2</v>
      </c>
      <c r="I1631">
        <v>5.5292086324076603E-2</v>
      </c>
      <c r="J1631">
        <v>5.4175358749926697E-2</v>
      </c>
      <c r="K1631">
        <v>3.5787383313635804E-2</v>
      </c>
      <c r="L1631">
        <v>3.2941676951158204E-2</v>
      </c>
      <c r="M1631">
        <v>2.9930737496933899E-2</v>
      </c>
      <c r="N1631">
        <v>2.71708926499807E-2</v>
      </c>
      <c r="O1631">
        <v>1.6012292609265052E-2</v>
      </c>
      <c r="P1631">
        <v>1.0893777444917804E-2</v>
      </c>
      <c r="Q1631">
        <v>1.3622983029914952</v>
      </c>
      <c r="R1631">
        <f>Table_nydc_frldevdb01_flc_fx_carry_view[[#This Row],[atmf]]/(Table_nydc_frldevdb01_flc_fx_carry_view[[#This Row],[atmf_cost_orig]]+1)</f>
        <v>1.3149620212574844</v>
      </c>
      <c r="S1631">
        <f>Table_nydc_frldevdb01_flc_fx_carry_view[[#This Row],[num_rate]]-Table_nydc_frldevdb01_flc_fx_carry_view[[#This Row],[asset_rate]]</f>
        <v>-5.1185151643472482E-3</v>
      </c>
      <c r="T16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0.98533947276109102</v>
      </c>
      <c r="U1631" s="95">
        <f>Table_nydc_frldevdb01_flc_fx_carry_view[[#This Row],[atmf_cost_final]]/Table_nydc_frldevdb01_flc_fx_carry_view[[#This Row],[atmf_cost_orig]]</f>
        <v>0.9077922872018801</v>
      </c>
    </row>
    <row r="1632" spans="1:21" x14ac:dyDescent="0.25">
      <c r="A1632" t="s">
        <v>110</v>
      </c>
      <c r="B1632" t="s">
        <v>25</v>
      </c>
      <c r="C1632" t="s">
        <v>30</v>
      </c>
      <c r="D1632" t="s">
        <v>30</v>
      </c>
      <c r="E1632">
        <v>311.97874255088999</v>
      </c>
      <c r="F1632">
        <v>312.125</v>
      </c>
      <c r="G1632">
        <v>4.8481671925268102E-2</v>
      </c>
      <c r="H1632">
        <v>4.8610737375692201E-2</v>
      </c>
      <c r="I1632">
        <v>3.9343858444803398E-2</v>
      </c>
      <c r="J1632">
        <v>3.9746555277314702E-2</v>
      </c>
      <c r="K1632">
        <v>9.6012951755068011E-3</v>
      </c>
      <c r="L1632">
        <v>1.64325277622315E-3</v>
      </c>
      <c r="M1632">
        <v>9.8628078639799808E-3</v>
      </c>
      <c r="N1632">
        <v>1.90540579120489E-3</v>
      </c>
      <c r="O1632">
        <v>-8.2688388940543537E-3</v>
      </c>
      <c r="P1632">
        <v>-6.0650045963312671E-3</v>
      </c>
      <c r="Q1632">
        <v>312.04339669241068</v>
      </c>
      <c r="R1632">
        <f>Table_nydc_frldevdb01_flc_fx_carry_view[[#This Row],[atmf]]/(Table_nydc_frldevdb01_flc_fx_carry_view[[#This Row],[atmf_cost_orig]]+1)</f>
        <v>309.07663651877021</v>
      </c>
      <c r="S1632">
        <f>Table_nydc_frldevdb01_flc_fx_carry_view[[#This Row],[num_rate]]-Table_nydc_frldevdb01_flc_fx_carry_view[[#This Row],[asset_rate]]</f>
        <v>2.2038342977230866E-3</v>
      </c>
      <c r="T16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1.0024485485285581</v>
      </c>
      <c r="U1632" s="95">
        <f>Table_nydc_frldevdb01_flc_fx_carry_view[[#This Row],[atmf_cost_final]]/Table_nydc_frldevdb01_flc_fx_carry_view[[#This Row],[atmf_cost_orig]]</f>
        <v>0.19319100782279597</v>
      </c>
    </row>
    <row r="1633" spans="1:21" x14ac:dyDescent="0.25">
      <c r="A1633" t="s">
        <v>110</v>
      </c>
      <c r="B1633" t="s">
        <v>25</v>
      </c>
      <c r="C1633" t="s">
        <v>14</v>
      </c>
      <c r="D1633" t="s">
        <v>30</v>
      </c>
      <c r="E1633">
        <v>311.97874255088999</v>
      </c>
      <c r="F1633">
        <v>312.46499999999997</v>
      </c>
      <c r="G1633">
        <v>5.2797838942069103E-2</v>
      </c>
      <c r="H1633">
        <v>5.3131697562303098E-2</v>
      </c>
      <c r="I1633">
        <v>4.8322826483939298E-2</v>
      </c>
      <c r="J1633">
        <v>4.8769217916285502E-2</v>
      </c>
      <c r="K1633">
        <v>1.4154705937871E-2</v>
      </c>
      <c r="L1633">
        <v>9.3498619097922495E-3</v>
      </c>
      <c r="M1633">
        <v>1.5029074592229401E-2</v>
      </c>
      <c r="N1633">
        <v>1.0234139690230501E-2</v>
      </c>
      <c r="O1633">
        <v>-8.1781002841833546E-3</v>
      </c>
      <c r="P1633">
        <v>-4.9576262299124872E-3</v>
      </c>
      <c r="Q1633">
        <v>312.19202907563567</v>
      </c>
      <c r="R1633">
        <f>Table_nydc_frldevdb01_flc_fx_carry_view[[#This Row],[atmf]]/(Table_nydc_frldevdb01_flc_fx_carry_view[[#This Row],[atmf_cost_orig]]+1)</f>
        <v>307.83847263244888</v>
      </c>
      <c r="S1633">
        <f>Table_nydc_frldevdb01_flc_fx_carry_view[[#This Row],[num_rate]]-Table_nydc_frldevdb01_flc_fx_carry_view[[#This Row],[asset_rate]]</f>
        <v>3.2204740542708674E-3</v>
      </c>
      <c r="T16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1.0113328926311083</v>
      </c>
      <c r="U1633" s="95">
        <f>Table_nydc_frldevdb01_flc_fx_carry_view[[#This Row],[atmf_cost_final]]/Table_nydc_frldevdb01_flc_fx_carry_view[[#This Row],[atmf_cost_orig]]</f>
        <v>0.68095607799577607</v>
      </c>
    </row>
    <row r="1634" spans="1:21" x14ac:dyDescent="0.25">
      <c r="A1634" t="s">
        <v>110</v>
      </c>
      <c r="B1634" t="s">
        <v>25</v>
      </c>
      <c r="C1634" t="s">
        <v>8</v>
      </c>
      <c r="D1634" t="s">
        <v>30</v>
      </c>
      <c r="E1634">
        <v>311.97874255088999</v>
      </c>
      <c r="F1634">
        <v>312.53879999999998</v>
      </c>
      <c r="G1634">
        <v>5.5756300151117003E-2</v>
      </c>
      <c r="H1634">
        <v>5.6080811772586399E-2</v>
      </c>
      <c r="I1634">
        <v>5.2747237009086498E-2</v>
      </c>
      <c r="J1634">
        <v>5.3134270997746702E-2</v>
      </c>
      <c r="K1634">
        <v>1.8448267781978001E-2</v>
      </c>
      <c r="L1634">
        <v>1.4102936214062899E-2</v>
      </c>
      <c r="M1634">
        <v>1.94663587354117E-2</v>
      </c>
      <c r="N1634">
        <v>1.51127419930033E-2</v>
      </c>
      <c r="O1634">
        <v>-8.0721219104321184E-3</v>
      </c>
      <c r="P1634">
        <v>-5.5886270817382408E-3</v>
      </c>
      <c r="Q1634">
        <v>312.22093069498681</v>
      </c>
      <c r="R1634">
        <f>Table_nydc_frldevdb01_flc_fx_carry_view[[#This Row],[atmf]]/(Table_nydc_frldevdb01_flc_fx_carry_view[[#This Row],[atmf_cost_orig]]+1)</f>
        <v>306.57097933833347</v>
      </c>
      <c r="S1634">
        <f>Table_nydc_frldevdb01_flc_fx_carry_view[[#This Row],[num_rate]]-Table_nydc_frldevdb01_flc_fx_carry_view[[#This Row],[asset_rate]]</f>
        <v>2.4834948286938776E-3</v>
      </c>
      <c r="T16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0.99186204880285478</v>
      </c>
      <c r="U1634" s="95">
        <f>Table_nydc_frldevdb01_flc_fx_carry_view[[#This Row],[atmf_cost_final]]/Table_nydc_frldevdb01_flc_fx_carry_view[[#This Row],[atmf_cost_orig]]</f>
        <v>0.77635176657416494</v>
      </c>
    </row>
    <row r="1635" spans="1:21" x14ac:dyDescent="0.25">
      <c r="A1635" t="s">
        <v>110</v>
      </c>
      <c r="B1635" t="s">
        <v>25</v>
      </c>
      <c r="C1635" t="s">
        <v>6</v>
      </c>
      <c r="D1635" t="s">
        <v>30</v>
      </c>
      <c r="E1635">
        <v>311.97874255088999</v>
      </c>
      <c r="F1635">
        <v>312.71216355116798</v>
      </c>
      <c r="G1635">
        <v>5.8696319444367297E-2</v>
      </c>
      <c r="H1635">
        <v>5.90700381164928E-2</v>
      </c>
      <c r="I1635">
        <v>5.5756300151117003E-2</v>
      </c>
      <c r="J1635">
        <v>5.6184764052354799E-2</v>
      </c>
      <c r="K1635">
        <v>2.2510170976360003E-2</v>
      </c>
      <c r="L1635">
        <v>1.8448267781978001E-2</v>
      </c>
      <c r="M1635">
        <v>2.3852321033616002E-2</v>
      </c>
      <c r="N1635">
        <v>1.9788170214995699E-2</v>
      </c>
      <c r="O1635">
        <v>-8.0082775478732462E-3</v>
      </c>
      <c r="P1635">
        <v>-5.6242454671856052E-3</v>
      </c>
      <c r="Q1635">
        <v>312.29301945722284</v>
      </c>
      <c r="R1635">
        <f>Table_nydc_frldevdb01_flc_fx_carry_view[[#This Row],[atmf]]/(Table_nydc_frldevdb01_flc_fx_carry_view[[#This Row],[atmf_cost_orig]]+1)</f>
        <v>305.42702021271361</v>
      </c>
      <c r="S1635">
        <f>Table_nydc_frldevdb01_flc_fx_carry_view[[#This Row],[num_rate]]-Table_nydc_frldevdb01_flc_fx_carry_view[[#This Row],[asset_rate]]</f>
        <v>2.3840320806876409E-3</v>
      </c>
      <c r="T16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0.99832535548007539</v>
      </c>
      <c r="U1635" s="95">
        <f>Table_nydc_frldevdb01_flc_fx_carry_view[[#This Row],[atmf_cost_final]]/Table_nydc_frldevdb01_flc_fx_carry_view[[#This Row],[atmf_cost_orig]]</f>
        <v>0.82961193533775868</v>
      </c>
    </row>
    <row r="1636" spans="1:21" x14ac:dyDescent="0.25">
      <c r="A1636" t="s">
        <v>110</v>
      </c>
      <c r="B1636" t="s">
        <v>25</v>
      </c>
      <c r="C1636" t="s">
        <v>67</v>
      </c>
      <c r="D1636" t="s">
        <v>30</v>
      </c>
      <c r="E1636">
        <v>311.97874255088999</v>
      </c>
      <c r="F1636">
        <v>313.14995203897399</v>
      </c>
      <c r="G1636">
        <v>6.1436369292373498E-2</v>
      </c>
      <c r="H1636">
        <v>6.1952503698335798E-2</v>
      </c>
      <c r="I1636">
        <v>6.1031850523246799E-2</v>
      </c>
      <c r="J1636">
        <v>6.1551879065336101E-2</v>
      </c>
      <c r="K1636">
        <v>3.3274296389421705E-2</v>
      </c>
      <c r="L1636">
        <v>3.0923784151683002E-2</v>
      </c>
      <c r="M1636">
        <v>3.5501826542241599E-2</v>
      </c>
      <c r="N1636">
        <v>3.3130697678437293E-2</v>
      </c>
      <c r="O1636">
        <v>-7.5213494434606771E-3</v>
      </c>
      <c r="P1636">
        <v>-5.6373904005576495E-3</v>
      </c>
      <c r="Q1636">
        <v>312.45395144077196</v>
      </c>
      <c r="R1636">
        <f>Table_nydc_frldevdb01_flc_fx_carry_view[[#This Row],[atmf]]/(Table_nydc_frldevdb01_flc_fx_carry_view[[#This Row],[atmf_cost_orig]]+1)</f>
        <v>302.41371286098797</v>
      </c>
      <c r="S1636">
        <f>Table_nydc_frldevdb01_flc_fx_carry_view[[#This Row],[num_rate]]-Table_nydc_frldevdb01_flc_fx_carry_view[[#This Row],[asset_rate]]</f>
        <v>1.8839590429030276E-3</v>
      </c>
      <c r="T16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0.99074462536926644</v>
      </c>
      <c r="U1636" s="95">
        <f>Table_nydc_frldevdb01_flc_fx_carry_view[[#This Row],[atmf_cost_final]]/Table_nydc_frldevdb01_flc_fx_carry_view[[#This Row],[atmf_cost_orig]]</f>
        <v>0.93321107405606207</v>
      </c>
    </row>
    <row r="1637" spans="1:21" x14ac:dyDescent="0.25">
      <c r="A1637" t="s">
        <v>110</v>
      </c>
      <c r="B1637" t="s">
        <v>9</v>
      </c>
      <c r="C1637" t="s">
        <v>30</v>
      </c>
      <c r="D1637" t="s">
        <v>30</v>
      </c>
      <c r="E1637">
        <v>67.989502732485093</v>
      </c>
      <c r="F1637">
        <v>69.358614434450402</v>
      </c>
      <c r="G1637">
        <v>0.111385031883108</v>
      </c>
      <c r="H1637">
        <v>0.117063553520092</v>
      </c>
      <c r="I1637">
        <v>7.6600873180841203E-2</v>
      </c>
      <c r="J1637">
        <v>8.9221818981825296E-2</v>
      </c>
      <c r="K1637">
        <v>1.3859409604709501E-2</v>
      </c>
      <c r="L1637">
        <v>3.1993392159609998E-3</v>
      </c>
      <c r="M1637">
        <v>2.3748556627254998E-2</v>
      </c>
      <c r="N1637">
        <v>2.0194129228940001E-2</v>
      </c>
      <c r="O1637">
        <v>-8.2688388940543537E-3</v>
      </c>
      <c r="P1637">
        <v>7.3266357559105003E-2</v>
      </c>
      <c r="Q1637">
        <v>68.679433419935535</v>
      </c>
      <c r="R1637">
        <f>Table_nydc_frldevdb01_flc_fx_carry_view[[#This Row],[atmf]]/(Table_nydc_frldevdb01_flc_fx_carry_view[[#This Row],[atmf_cost_orig]]+1)</f>
        <v>67.749657848556794</v>
      </c>
      <c r="S1637">
        <f>Table_nydc_frldevdb01_flc_fx_carry_view[[#This Row],[num_rate]]-Table_nydc_frldevdb01_flc_fx_carry_view[[#This Row],[asset_rate]]</f>
        <v>8.1535196453159361E-2</v>
      </c>
      <c r="T16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1.7185294115087886</v>
      </c>
      <c r="U1637" s="95">
        <f>Table_nydc_frldevdb01_flc_fx_carry_view[[#This Row],[atmf_cost_final]]/Table_nydc_frldevdb01_flc_fx_carry_view[[#This Row],[atmf_cost_orig]]</f>
        <v>0.8503308030840171</v>
      </c>
    </row>
    <row r="1638" spans="1:21" x14ac:dyDescent="0.25">
      <c r="A1638" t="s">
        <v>110</v>
      </c>
      <c r="B1638" t="s">
        <v>9</v>
      </c>
      <c r="C1638" t="s">
        <v>14</v>
      </c>
      <c r="D1638" t="s">
        <v>30</v>
      </c>
      <c r="E1638">
        <v>67.989502732485093</v>
      </c>
      <c r="F1638">
        <v>70.689014665986505</v>
      </c>
      <c r="G1638">
        <v>0.11760063673519899</v>
      </c>
      <c r="H1638">
        <v>0.125341579054526</v>
      </c>
      <c r="I1638">
        <v>0.111385031883108</v>
      </c>
      <c r="J1638">
        <v>0.123609854019396</v>
      </c>
      <c r="K1638">
        <v>1.6967767925920099E-2</v>
      </c>
      <c r="L1638">
        <v>1.3859409604709501E-2</v>
      </c>
      <c r="M1638">
        <v>3.54452009812408E-2</v>
      </c>
      <c r="N1638">
        <v>3.6080506036184505E-2</v>
      </c>
      <c r="O1638">
        <v>-8.1781002841833546E-3</v>
      </c>
      <c r="P1638">
        <v>7.2177726470343359E-2</v>
      </c>
      <c r="Q1638">
        <v>69.406559607243537</v>
      </c>
      <c r="R1638">
        <f>Table_nydc_frldevdb01_flc_fx_carry_view[[#This Row],[atmf]]/(Table_nydc_frldevdb01_flc_fx_carry_view[[#This Row],[atmf_cost_orig]]+1)</f>
        <v>68.269199180215423</v>
      </c>
      <c r="S1638">
        <f>Table_nydc_frldevdb01_flc_fx_carry_view[[#This Row],[num_rate]]-Table_nydc_frldevdb01_flc_fx_carry_view[[#This Row],[asset_rate]]</f>
        <v>8.035582675452671E-2</v>
      </c>
      <c r="T16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1.2026073299762972</v>
      </c>
      <c r="U1638" s="95">
        <f>Table_nydc_frldevdb01_flc_fx_carry_view[[#This Row],[atmf_cost_final]]/Table_nydc_frldevdb01_flc_fx_carry_view[[#This Row],[atmf_cost_orig]]</f>
        <v>1.0179235845010426</v>
      </c>
    </row>
    <row r="1639" spans="1:21" x14ac:dyDescent="0.25">
      <c r="A1639" t="s">
        <v>110</v>
      </c>
      <c r="B1639" t="s">
        <v>9</v>
      </c>
      <c r="C1639" t="s">
        <v>8</v>
      </c>
      <c r="D1639" t="s">
        <v>30</v>
      </c>
      <c r="E1639">
        <v>67.989502732485093</v>
      </c>
      <c r="F1639">
        <v>72.026908864385604</v>
      </c>
      <c r="G1639">
        <v>0.12024857862508</v>
      </c>
      <c r="H1639">
        <v>0.12924946440579901</v>
      </c>
      <c r="I1639">
        <v>0.117525607736737</v>
      </c>
      <c r="J1639">
        <v>0.130042699153848</v>
      </c>
      <c r="K1639">
        <v>1.8432457002872098E-2</v>
      </c>
      <c r="L1639">
        <v>1.6935319545951601E-2</v>
      </c>
      <c r="M1639">
        <v>4.4845172152076798E-2</v>
      </c>
      <c r="N1639">
        <v>4.7420864479690197E-2</v>
      </c>
      <c r="O1639">
        <v>-8.0721219104321184E-3</v>
      </c>
      <c r="P1639">
        <v>7.1559696361826908E-2</v>
      </c>
      <c r="Q1639">
        <v>70.173437839685576</v>
      </c>
      <c r="R1639">
        <f>Table_nydc_frldevdb01_flc_fx_carry_view[[#This Row],[atmf]]/(Table_nydc_frldevdb01_flc_fx_carry_view[[#This Row],[atmf_cost_orig]]+1)</f>
        <v>68.935485164783927</v>
      </c>
      <c r="S1639">
        <f>Table_nydc_frldevdb01_flc_fx_carry_view[[#This Row],[num_rate]]-Table_nydc_frldevdb01_flc_fx_carry_view[[#This Row],[asset_rate]]</f>
        <v>7.9631818272259028E-2</v>
      </c>
      <c r="T16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1.1541995876427922</v>
      </c>
      <c r="U1639" s="95">
        <f>Table_nydc_frldevdb01_flc_fx_carry_view[[#This Row],[atmf_cost_final]]/Table_nydc_frldevdb01_flc_fx_carry_view[[#This Row],[atmf_cost_orig]]</f>
        <v>1.0574352199803991</v>
      </c>
    </row>
    <row r="1640" spans="1:21" x14ac:dyDescent="0.25">
      <c r="A1640" t="s">
        <v>110</v>
      </c>
      <c r="B1640" t="s">
        <v>9</v>
      </c>
      <c r="C1640" t="s">
        <v>6</v>
      </c>
      <c r="D1640" t="s">
        <v>30</v>
      </c>
      <c r="E1640">
        <v>67.989502732485093</v>
      </c>
      <c r="F1640">
        <v>73.411097022895405</v>
      </c>
      <c r="G1640">
        <v>0.12321702365093</v>
      </c>
      <c r="H1640">
        <v>0.13309317340921301</v>
      </c>
      <c r="I1640">
        <v>0.12024857862508</v>
      </c>
      <c r="J1640">
        <v>0.13332731185337299</v>
      </c>
      <c r="K1640">
        <v>1.9573097925800999E-2</v>
      </c>
      <c r="L1640">
        <v>1.8432457002872098E-2</v>
      </c>
      <c r="M1640">
        <v>5.3710568681366797E-2</v>
      </c>
      <c r="N1640">
        <v>5.7005260040020198E-2</v>
      </c>
      <c r="O1640">
        <v>-8.0082775478732462E-3</v>
      </c>
      <c r="P1640">
        <v>7.1435692777193679E-2</v>
      </c>
      <c r="Q1640">
        <v>70.987754625368609</v>
      </c>
      <c r="R1640">
        <f>Table_nydc_frldevdb01_flc_fx_carry_view[[#This Row],[atmf]]/(Table_nydc_frldevdb01_flc_fx_carry_view[[#This Row],[atmf_cost_orig]]+1)</f>
        <v>69.669128511032611</v>
      </c>
      <c r="S1640">
        <f>Table_nydc_frldevdb01_flc_fx_carry_view[[#This Row],[num_rate]]-Table_nydc_frldevdb01_flc_fx_carry_view[[#This Row],[asset_rate]]</f>
        <v>7.944397032506692E-2</v>
      </c>
      <c r="T16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1.129925626691578</v>
      </c>
      <c r="U1640" s="95">
        <f>Table_nydc_frldevdb01_flc_fx_carry_view[[#This Row],[atmf_cost_final]]/Table_nydc_frldevdb01_flc_fx_carry_view[[#This Row],[atmf_cost_orig]]</f>
        <v>1.0613415839664417</v>
      </c>
    </row>
    <row r="1641" spans="1:21" x14ac:dyDescent="0.25">
      <c r="A1641" t="s">
        <v>110</v>
      </c>
      <c r="B1641" t="s">
        <v>9</v>
      </c>
      <c r="C1641" t="s">
        <v>67</v>
      </c>
      <c r="D1641" t="s">
        <v>30</v>
      </c>
      <c r="E1641">
        <v>67.989502732485093</v>
      </c>
      <c r="F1641">
        <v>78.7646464294955</v>
      </c>
      <c r="G1641">
        <v>0.135290371218032</v>
      </c>
      <c r="H1641">
        <v>0.14405720738537001</v>
      </c>
      <c r="I1641">
        <v>0.133072646797913</v>
      </c>
      <c r="J1641">
        <v>0.14459444649366199</v>
      </c>
      <c r="K1641">
        <v>2.28865431229263E-2</v>
      </c>
      <c r="L1641">
        <v>2.24930248766297E-2</v>
      </c>
      <c r="M1641">
        <v>8.2435512080340292E-2</v>
      </c>
      <c r="N1641">
        <v>8.7340031710538099E-2</v>
      </c>
      <c r="O1641">
        <v>-7.5213494434606771E-3</v>
      </c>
      <c r="P1641">
        <v>7.0958368771441682E-2</v>
      </c>
      <c r="Q1641">
        <v>74.337901066525646</v>
      </c>
      <c r="R1641">
        <f>Table_nydc_frldevdb01_flc_fx_carry_view[[#This Row],[atmf]]/(Table_nydc_frldevdb01_flc_fx_carry_view[[#This Row],[atmf_cost_orig]]+1)</f>
        <v>72.766132994026748</v>
      </c>
      <c r="S1641">
        <f>Table_nydc_frldevdb01_flc_fx_carry_view[[#This Row],[num_rate]]-Table_nydc_frldevdb01_flc_fx_carry_view[[#This Row],[asset_rate]]</f>
        <v>7.8479718214902364E-2</v>
      </c>
      <c r="T16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1.0889694308608981</v>
      </c>
      <c r="U1641" s="95">
        <f>Table_nydc_frldevdb01_flc_fx_carry_view[[#This Row],[atmf_cost_final]]/Table_nydc_frldevdb01_flc_fx_carry_view[[#This Row],[atmf_cost_orig]]</f>
        <v>1.0594952285298833</v>
      </c>
    </row>
    <row r="1642" spans="1:21" x14ac:dyDescent="0.25">
      <c r="A1642" t="s">
        <v>110</v>
      </c>
      <c r="B1642" t="s">
        <v>10</v>
      </c>
      <c r="C1642" t="s">
        <v>30</v>
      </c>
      <c r="D1642" t="s">
        <v>30</v>
      </c>
      <c r="E1642">
        <v>13520.4284023201</v>
      </c>
      <c r="F1642">
        <v>13649.75</v>
      </c>
      <c r="G1642">
        <v>6.2596569870579599E-2</v>
      </c>
      <c r="H1642">
        <v>6.5976451108464507E-2</v>
      </c>
      <c r="I1642">
        <v>4.29873452464134E-2</v>
      </c>
      <c r="J1642">
        <v>6.4744742219378704E-2</v>
      </c>
      <c r="K1642">
        <v>8.4101002175906801E-3</v>
      </c>
      <c r="L1642">
        <v>1.7949399629706099E-3</v>
      </c>
      <c r="M1642">
        <v>1.3313529005150799E-2</v>
      </c>
      <c r="N1642">
        <v>9.8102526438762199E-3</v>
      </c>
      <c r="O1642">
        <v>1.2264099333248939E-2</v>
      </c>
      <c r="P1642">
        <v>4.9890302765435018E-2</v>
      </c>
      <c r="Q1642">
        <v>13583.146010824887</v>
      </c>
      <c r="R1642">
        <f>Table_nydc_frldevdb01_flc_fx_carry_view[[#This Row],[atmf]]/(Table_nydc_frldevdb01_flc_fx_carry_view[[#This Row],[atmf_cost_orig]]+1)</f>
        <v>13470.411288597941</v>
      </c>
      <c r="S1642">
        <f>Table_nydc_frldevdb01_flc_fx_carry_view[[#This Row],[num_rate]]-Table_nydc_frldevdb01_flc_fx_carry_view[[#This Row],[asset_rate]]</f>
        <v>3.7626203432186076E-2</v>
      </c>
      <c r="T16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1.6346342586314835</v>
      </c>
      <c r="U1642" s="95">
        <f>Table_nydc_frldevdb01_flc_fx_carry_view[[#This Row],[atmf_cost_final]]/Table_nydc_frldevdb01_flc_fx_carry_view[[#This Row],[atmf_cost_orig]]</f>
        <v>0.73686342967974794</v>
      </c>
    </row>
    <row r="1643" spans="1:21" x14ac:dyDescent="0.25">
      <c r="A1643" t="s">
        <v>110</v>
      </c>
      <c r="B1643" t="s">
        <v>10</v>
      </c>
      <c r="C1643" t="s">
        <v>14</v>
      </c>
      <c r="D1643" t="s">
        <v>30</v>
      </c>
      <c r="E1643">
        <v>13520.4284023201</v>
      </c>
      <c r="F1643">
        <v>13799.75</v>
      </c>
      <c r="G1643">
        <v>6.7104315481945398E-2</v>
      </c>
      <c r="H1643">
        <v>7.23635349305259E-2</v>
      </c>
      <c r="I1643">
        <v>6.22405076608726E-2</v>
      </c>
      <c r="J1643">
        <v>7.0790490684309704E-2</v>
      </c>
      <c r="K1643">
        <v>1.02368545679938E-2</v>
      </c>
      <c r="L1643">
        <v>8.1709049063085799E-3</v>
      </c>
      <c r="M1643">
        <v>2.0247291099934599E-2</v>
      </c>
      <c r="N1643">
        <v>2.0348452030185499E-2</v>
      </c>
      <c r="O1643">
        <v>1.3136452641162664E-2</v>
      </c>
      <c r="P1643">
        <v>5.4505007375777861E-2</v>
      </c>
      <c r="Q1643">
        <v>13662.977629601546</v>
      </c>
      <c r="R1643">
        <f>Table_nydc_frldevdb01_flc_fx_carry_view[[#This Row],[atmf]]/(Table_nydc_frldevdb01_flc_fx_carry_view[[#This Row],[atmf_cost_orig]]+1)</f>
        <v>13525.887420021874</v>
      </c>
      <c r="S1643">
        <f>Table_nydc_frldevdb01_flc_fx_carry_view[[#This Row],[num_rate]]-Table_nydc_frldevdb01_flc_fx_carry_view[[#This Row],[asset_rate]]</f>
        <v>4.1368554734615197E-2</v>
      </c>
      <c r="T16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1.2164851238026846</v>
      </c>
      <c r="U1643" s="95">
        <f>Table_nydc_frldevdb01_flc_fx_carry_view[[#This Row],[atmf_cost_final]]/Table_nydc_frldevdb01_flc_fx_carry_view[[#This Row],[atmf_cost_orig]]</f>
        <v>1.0049962698590937</v>
      </c>
    </row>
    <row r="1644" spans="1:21" x14ac:dyDescent="0.25">
      <c r="A1644" t="s">
        <v>110</v>
      </c>
      <c r="B1644" t="s">
        <v>10</v>
      </c>
      <c r="C1644" t="s">
        <v>8</v>
      </c>
      <c r="D1644" t="s">
        <v>30</v>
      </c>
      <c r="E1644">
        <v>13520.4284023201</v>
      </c>
      <c r="F1644">
        <v>13954.25</v>
      </c>
      <c r="G1644">
        <v>7.1411883975155493E-2</v>
      </c>
      <c r="H1644">
        <v>7.7863178234403099E-2</v>
      </c>
      <c r="I1644">
        <v>6.7049084818144006E-2</v>
      </c>
      <c r="J1644">
        <v>7.6016411496195896E-2</v>
      </c>
      <c r="K1644">
        <v>1.1687126932398499E-2</v>
      </c>
      <c r="L1644">
        <v>1.02166490552624E-2</v>
      </c>
      <c r="M1644">
        <v>2.6580742719479102E-2</v>
      </c>
      <c r="N1644">
        <v>2.74220450738972E-2</v>
      </c>
      <c r="O1644">
        <v>1.3784544159962974E-2</v>
      </c>
      <c r="P1644">
        <v>5.6891926786395597E-2</v>
      </c>
      <c r="Q1644">
        <v>13749.470666615689</v>
      </c>
      <c r="R1644">
        <f>Table_nydc_frldevdb01_flc_fx_carry_view[[#This Row],[atmf]]/(Table_nydc_frldevdb01_flc_fx_carry_view[[#This Row],[atmf_cost_orig]]+1)</f>
        <v>13592.939570475757</v>
      </c>
      <c r="S1644">
        <f>Table_nydc_frldevdb01_flc_fx_carry_view[[#This Row],[num_rate]]-Table_nydc_frldevdb01_flc_fx_carry_view[[#This Row],[asset_rate]]</f>
        <v>4.3107382626432621E-2</v>
      </c>
      <c r="T16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1.1552195426955716</v>
      </c>
      <c r="U1644" s="95">
        <f>Table_nydc_frldevdb01_flc_fx_carry_view[[#This Row],[atmf_cost_final]]/Table_nydc_frldevdb01_flc_fx_carry_view[[#This Row],[atmf_cost_orig]]</f>
        <v>1.0316508219238572</v>
      </c>
    </row>
    <row r="1645" spans="1:21" x14ac:dyDescent="0.25">
      <c r="A1645" t="s">
        <v>110</v>
      </c>
      <c r="B1645" t="s">
        <v>10</v>
      </c>
      <c r="C1645" t="s">
        <v>6</v>
      </c>
      <c r="D1645" t="s">
        <v>30</v>
      </c>
      <c r="E1645">
        <v>13520.4284023201</v>
      </c>
      <c r="F1645">
        <v>14123.059732751501</v>
      </c>
      <c r="G1645">
        <v>7.5827284662935104E-2</v>
      </c>
      <c r="H1645">
        <v>8.3531562769298101E-2</v>
      </c>
      <c r="I1645">
        <v>7.1411883975155493E-2</v>
      </c>
      <c r="J1645">
        <v>8.11799998944501E-2</v>
      </c>
      <c r="K1645">
        <v>1.2938167493352E-2</v>
      </c>
      <c r="L1645">
        <v>1.1687126932398499E-2</v>
      </c>
      <c r="M1645">
        <v>3.29706596653715E-2</v>
      </c>
      <c r="N1645">
        <v>3.4273912944803905E-2</v>
      </c>
      <c r="O1645">
        <v>1.436427505303807E-2</v>
      </c>
      <c r="P1645">
        <v>5.927681083889532E-2</v>
      </c>
      <c r="Q1645">
        <v>13845.695937271939</v>
      </c>
      <c r="R1645">
        <f>Table_nydc_frldevdb01_flc_fx_carry_view[[#This Row],[atmf]]/(Table_nydc_frldevdb01_flc_fx_carry_view[[#This Row],[atmf_cost_orig]]+1)</f>
        <v>13672.275781121056</v>
      </c>
      <c r="S1645">
        <f>Table_nydc_frldevdb01_flc_fx_carry_view[[#This Row],[num_rate]]-Table_nydc_frldevdb01_flc_fx_carry_view[[#This Row],[asset_rate]]</f>
        <v>4.4912535785857251E-2</v>
      </c>
      <c r="T16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1.1275075421695975</v>
      </c>
      <c r="U1645" s="95">
        <f>Table_nydc_frldevdb01_flc_fx_carry_view[[#This Row],[atmf_cost_final]]/Table_nydc_frldevdb01_flc_fx_carry_view[[#This Row],[atmf_cost_orig]]</f>
        <v>1.0395276677100032</v>
      </c>
    </row>
    <row r="1646" spans="1:21" x14ac:dyDescent="0.25">
      <c r="A1646" t="s">
        <v>110</v>
      </c>
      <c r="B1646" t="s">
        <v>10</v>
      </c>
      <c r="C1646" t="s">
        <v>67</v>
      </c>
      <c r="D1646" t="s">
        <v>30</v>
      </c>
      <c r="E1646">
        <v>13520.4284023201</v>
      </c>
      <c r="F1646">
        <v>14780.7290881752</v>
      </c>
      <c r="G1646">
        <v>8.2808899879291506E-2</v>
      </c>
      <c r="H1646">
        <v>9.1399342898680402E-2</v>
      </c>
      <c r="I1646">
        <v>8.1561627014008195E-2</v>
      </c>
      <c r="J1646">
        <v>9.2304276141471006E-2</v>
      </c>
      <c r="K1646">
        <v>1.39727901337459E-2</v>
      </c>
      <c r="L1646">
        <v>1.39299205921685E-2</v>
      </c>
      <c r="M1646">
        <v>4.9958732329674696E-2</v>
      </c>
      <c r="N1646">
        <v>5.3410937057549401E-2</v>
      </c>
      <c r="O1646">
        <v>1.6012292609265052E-2</v>
      </c>
      <c r="P1646">
        <v>6.4087845094071116E-2</v>
      </c>
      <c r="Q1646">
        <v>14267.306616965489</v>
      </c>
      <c r="R1646">
        <f>Table_nydc_frldevdb01_flc_fx_carry_view[[#This Row],[atmf]]/(Table_nydc_frldevdb01_flc_fx_carry_view[[#This Row],[atmf_cost_orig]]+1)</f>
        <v>14077.438125000732</v>
      </c>
      <c r="S1646">
        <f>Table_nydc_frldevdb01_flc_fx_carry_view[[#This Row],[num_rate]]-Table_nydc_frldevdb01_flc_fx_carry_view[[#This Row],[asset_rate]]</f>
        <v>4.8075552484806064E-2</v>
      </c>
      <c r="T16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1.0971233225025165</v>
      </c>
      <c r="U1646" s="95">
        <f>Table_nydc_frldevdb01_flc_fx_carry_view[[#This Row],[atmf_cost_final]]/Table_nydc_frldevdb01_flc_fx_carry_view[[#This Row],[atmf_cost_orig]]</f>
        <v>1.0691011274083941</v>
      </c>
    </row>
    <row r="1647" spans="1:21" x14ac:dyDescent="0.25">
      <c r="A1647" t="s">
        <v>110</v>
      </c>
      <c r="B1647" t="s">
        <v>18</v>
      </c>
      <c r="C1647" t="s">
        <v>30</v>
      </c>
      <c r="D1647" t="s">
        <v>30</v>
      </c>
      <c r="E1647">
        <v>2946.1969409646699</v>
      </c>
      <c r="F1647">
        <v>2976.04925318093</v>
      </c>
      <c r="G1647">
        <v>0.112487812926134</v>
      </c>
      <c r="H1647">
        <v>0.114024031195717</v>
      </c>
      <c r="I1647">
        <v>0.109301268130001</v>
      </c>
      <c r="J1647">
        <v>0.114551759478823</v>
      </c>
      <c r="K1647">
        <v>1.8052446817492199E-2</v>
      </c>
      <c r="L1647">
        <v>4.5638619540886802E-3</v>
      </c>
      <c r="M1647">
        <v>2.3128145105725098E-2</v>
      </c>
      <c r="N1647">
        <v>1.1477989098599701E-2</v>
      </c>
      <c r="O1647">
        <v>1.2283701935377176E-2</v>
      </c>
      <c r="P1647">
        <v>5.3371504236956989E-2</v>
      </c>
      <c r="Q1647">
        <v>2961.0200089898767</v>
      </c>
      <c r="R1647">
        <f>Table_nydc_frldevdb01_flc_fx_carry_view[[#This Row],[atmf]]/(Table_nydc_frldevdb01_flc_fx_carry_view[[#This Row],[atmf_cost_orig]]+1)</f>
        <v>2908.7746900691504</v>
      </c>
      <c r="S1647">
        <f>Table_nydc_frldevdb01_flc_fx_carry_view[[#This Row],[num_rate]]-Table_nydc_frldevdb01_flc_fx_carry_view[[#This Row],[asset_rate]]</f>
        <v>4.1087802301579809E-2</v>
      </c>
      <c r="T16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1.3622021546355878</v>
      </c>
      <c r="U1647" s="95">
        <f>Table_nydc_frldevdb01_flc_fx_carry_view[[#This Row],[atmf_cost_final]]/Table_nydc_frldevdb01_flc_fx_carry_view[[#This Row],[atmf_cost_orig]]</f>
        <v>0.49627797846003918</v>
      </c>
    </row>
    <row r="1648" spans="1:21" x14ac:dyDescent="0.25">
      <c r="A1648" t="s">
        <v>110</v>
      </c>
      <c r="B1648" t="s">
        <v>18</v>
      </c>
      <c r="C1648" t="s">
        <v>14</v>
      </c>
      <c r="D1648" t="s">
        <v>30</v>
      </c>
      <c r="E1648">
        <v>2946.1969409646699</v>
      </c>
      <c r="F1648">
        <v>3001.05</v>
      </c>
      <c r="G1648">
        <v>0.116707238628697</v>
      </c>
      <c r="H1648">
        <v>0.118803599507894</v>
      </c>
      <c r="I1648">
        <v>0.111991891097191</v>
      </c>
      <c r="J1648">
        <v>0.11494508073995401</v>
      </c>
      <c r="K1648">
        <v>2.4079134993105201E-2</v>
      </c>
      <c r="L1648">
        <v>1.7443595167263497E-2</v>
      </c>
      <c r="M1648">
        <v>3.3235074786115398E-2</v>
      </c>
      <c r="N1648">
        <v>2.7329098021035999E-2</v>
      </c>
      <c r="O1648">
        <v>1.3136452641162664E-2</v>
      </c>
      <c r="P1648">
        <v>5.1419189011673756E-2</v>
      </c>
      <c r="Q1648">
        <v>2973.8218660394064</v>
      </c>
      <c r="R1648">
        <f>Table_nydc_frldevdb01_flc_fx_carry_view[[#This Row],[atmf]]/(Table_nydc_frldevdb01_flc_fx_carry_view[[#This Row],[atmf_cost_orig]]+1)</f>
        <v>2904.5181229656105</v>
      </c>
      <c r="S1648">
        <f>Table_nydc_frldevdb01_flc_fx_carry_view[[#This Row],[num_rate]]-Table_nydc_frldevdb01_flc_fx_carry_view[[#This Row],[asset_rate]]</f>
        <v>3.8282736370511092E-2</v>
      </c>
      <c r="T16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1.079681941696391</v>
      </c>
      <c r="U1648" s="95">
        <f>Table_nydc_frldevdb01_flc_fx_carry_view[[#This Row],[atmf_cost_final]]/Table_nydc_frldevdb01_flc_fx_carry_view[[#This Row],[atmf_cost_orig]]</f>
        <v>0.82229687151037378</v>
      </c>
    </row>
    <row r="1649" spans="1:21" x14ac:dyDescent="0.25">
      <c r="A1649" t="s">
        <v>110</v>
      </c>
      <c r="B1649" t="s">
        <v>18</v>
      </c>
      <c r="C1649" t="s">
        <v>8</v>
      </c>
      <c r="D1649" t="s">
        <v>30</v>
      </c>
      <c r="E1649">
        <v>2946.1969409646699</v>
      </c>
      <c r="F1649">
        <v>3024.2</v>
      </c>
      <c r="G1649">
        <v>0.11911945715908299</v>
      </c>
      <c r="H1649">
        <v>0.121609131830983</v>
      </c>
      <c r="I1649">
        <v>0.116658333241923</v>
      </c>
      <c r="J1649">
        <v>0.11966766866998001</v>
      </c>
      <c r="K1649">
        <v>2.8650309475231599E-2</v>
      </c>
      <c r="L1649">
        <v>2.4018694282293102E-2</v>
      </c>
      <c r="M1649">
        <v>4.1503344960114298E-2</v>
      </c>
      <c r="N1649">
        <v>3.7536470844445398E-2</v>
      </c>
      <c r="O1649">
        <v>1.3784544159962974E-2</v>
      </c>
      <c r="P1649">
        <v>5.0069525896334705E-2</v>
      </c>
      <c r="Q1649">
        <v>2985.8231096204654</v>
      </c>
      <c r="R1649">
        <f>Table_nydc_frldevdb01_flc_fx_carry_view[[#This Row],[atmf]]/(Table_nydc_frldevdb01_flc_fx_carry_view[[#This Row],[atmf_cost_orig]]+1)</f>
        <v>2903.6872657531553</v>
      </c>
      <c r="S1649">
        <f>Table_nydc_frldevdb01_flc_fx_carry_view[[#This Row],[num_rate]]-Table_nydc_frldevdb01_flc_fx_carry_view[[#This Row],[asset_rate]]</f>
        <v>3.6284981736371728E-2</v>
      </c>
      <c r="T16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1.0517186059317616</v>
      </c>
      <c r="U1649" s="95">
        <f>Table_nydc_frldevdb01_flc_fx_carry_view[[#This Row],[atmf_cost_final]]/Table_nydc_frldevdb01_flc_fx_carry_view[[#This Row],[atmf_cost_orig]]</f>
        <v>0.90442037576775658</v>
      </c>
    </row>
    <row r="1650" spans="1:21" x14ac:dyDescent="0.25">
      <c r="A1650" t="s">
        <v>110</v>
      </c>
      <c r="B1650" t="s">
        <v>18</v>
      </c>
      <c r="C1650" t="s">
        <v>6</v>
      </c>
      <c r="D1650" t="s">
        <v>30</v>
      </c>
      <c r="E1650">
        <v>2946.1969409646699</v>
      </c>
      <c r="F1650">
        <v>3052.86978885709</v>
      </c>
      <c r="G1650">
        <v>0.121508597944412</v>
      </c>
      <c r="H1650">
        <v>0.124428863111802</v>
      </c>
      <c r="I1650">
        <v>0.11911945715908299</v>
      </c>
      <c r="J1650">
        <v>0.12256944731420499</v>
      </c>
      <c r="K1650">
        <v>3.1872079959006996E-2</v>
      </c>
      <c r="L1650">
        <v>2.8650309475231599E-2</v>
      </c>
      <c r="M1650">
        <v>4.9095654388230998E-2</v>
      </c>
      <c r="N1650">
        <v>4.6886191924543998E-2</v>
      </c>
      <c r="O1650">
        <v>1.436427505303807E-2</v>
      </c>
      <c r="P1650">
        <v>5.1339434916346093E-2</v>
      </c>
      <c r="Q1650">
        <v>3001.1787630561857</v>
      </c>
      <c r="R1650">
        <f>Table_nydc_frldevdb01_flc_fx_carry_view[[#This Row],[atmf]]/(Table_nydc_frldevdb01_flc_fx_carry_view[[#This Row],[atmf_cost_orig]]+1)</f>
        <v>2910.0013674514157</v>
      </c>
      <c r="S1650">
        <f>Table_nydc_frldevdb01_flc_fx_carry_view[[#This Row],[num_rate]]-Table_nydc_frldevdb01_flc_fx_carry_view[[#This Row],[asset_rate]]</f>
        <v>3.6975159863308023E-2</v>
      </c>
      <c r="T16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1.0587745606609258</v>
      </c>
      <c r="U1650" s="95">
        <f>Table_nydc_frldevdb01_flc_fx_carry_view[[#This Row],[atmf_cost_final]]/Table_nydc_frldevdb01_flc_fx_carry_view[[#This Row],[atmf_cost_orig]]</f>
        <v>0.95499678146225819</v>
      </c>
    </row>
    <row r="1651" spans="1:21" x14ac:dyDescent="0.25">
      <c r="A1651" t="s">
        <v>110</v>
      </c>
      <c r="B1651" t="s">
        <v>18</v>
      </c>
      <c r="C1651" t="s">
        <v>67</v>
      </c>
      <c r="D1651" t="s">
        <v>30</v>
      </c>
      <c r="E1651">
        <v>2946.1969409646699</v>
      </c>
      <c r="F1651">
        <v>3149.2364707512002</v>
      </c>
      <c r="G1651">
        <v>0.12617929339453801</v>
      </c>
      <c r="H1651">
        <v>0.12957502684004499</v>
      </c>
      <c r="I1651">
        <v>0.125547549683166</v>
      </c>
      <c r="J1651">
        <v>0.129345314738123</v>
      </c>
      <c r="K1651">
        <v>4.0050637272387002E-2</v>
      </c>
      <c r="L1651">
        <v>3.8639505848757298E-2</v>
      </c>
      <c r="M1651">
        <v>7.0775700861255411E-2</v>
      </c>
      <c r="N1651">
        <v>7.0473890846861009E-2</v>
      </c>
      <c r="O1651">
        <v>1.6012292609265052E-2</v>
      </c>
      <c r="P1651">
        <v>5.1825398229896659E-2</v>
      </c>
      <c r="Q1651">
        <v>3055.3603303153545</v>
      </c>
      <c r="R1651">
        <f>Table_nydc_frldevdb01_flc_fx_carry_view[[#This Row],[atmf]]/(Table_nydc_frldevdb01_flc_fx_carry_view[[#This Row],[atmf_cost_orig]]+1)</f>
        <v>2941.079507331161</v>
      </c>
      <c r="S1651">
        <f>Table_nydc_frldevdb01_flc_fx_carry_view[[#This Row],[num_rate]]-Table_nydc_frldevdb01_flc_fx_carry_view[[#This Row],[asset_rate]]</f>
        <v>3.5813105620631606E-2</v>
      </c>
      <c r="T16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1.0361047717940999</v>
      </c>
      <c r="U1651" s="95">
        <f>Table_nydc_frldevdb01_flc_fx_carry_view[[#This Row],[atmf_cost_final]]/Table_nydc_frldevdb01_flc_fx_carry_view[[#This Row],[atmf_cost_orig]]</f>
        <v>0.99573568314094052</v>
      </c>
    </row>
    <row r="1652" spans="1:21" x14ac:dyDescent="0.25">
      <c r="A1652" t="s">
        <v>110</v>
      </c>
      <c r="B1652" t="s">
        <v>12</v>
      </c>
      <c r="C1652" t="s">
        <v>30</v>
      </c>
      <c r="D1652" t="s">
        <v>30</v>
      </c>
      <c r="E1652">
        <v>16.104118821497199</v>
      </c>
      <c r="F1652">
        <v>16.424589968156901</v>
      </c>
      <c r="G1652">
        <v>0.147603064638888</v>
      </c>
      <c r="H1652">
        <v>0.15174215325444901</v>
      </c>
      <c r="I1652">
        <v>0.11663280633781201</v>
      </c>
      <c r="J1652">
        <v>0.13670699471935899</v>
      </c>
      <c r="K1652">
        <v>2.0891611103522702E-2</v>
      </c>
      <c r="L1652">
        <v>4.8713099167596698E-3</v>
      </c>
      <c r="M1652">
        <v>3.0780688073799703E-2</v>
      </c>
      <c r="N1652">
        <v>2.0459090123131199E-2</v>
      </c>
      <c r="O1652">
        <v>-8.2688388940543537E-3</v>
      </c>
      <c r="P1652">
        <v>7.2029810293230898E-2</v>
      </c>
      <c r="Q1652">
        <v>16.263756429004637</v>
      </c>
      <c r="R1652">
        <f>Table_nydc_frldevdb01_flc_fx_carry_view[[#This Row],[atmf]]/(Table_nydc_frldevdb01_flc_fx_carry_view[[#This Row],[atmf_cost_orig]]+1)</f>
        <v>15.934126587925526</v>
      </c>
      <c r="S1652">
        <f>Table_nydc_frldevdb01_flc_fx_carry_view[[#This Row],[num_rate]]-Table_nydc_frldevdb01_flc_fx_carry_view[[#This Row],[asset_rate]]</f>
        <v>8.0298649187285256E-2</v>
      </c>
      <c r="T16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1.576262400750118</v>
      </c>
      <c r="U1652" s="95">
        <f>Table_nydc_frldevdb01_flc_fx_carry_view[[#This Row],[atmf_cost_final]]/Table_nydc_frldevdb01_flc_fx_carry_view[[#This Row],[atmf_cost_orig]]</f>
        <v>0.6646729297954137</v>
      </c>
    </row>
    <row r="1653" spans="1:21" x14ac:dyDescent="0.25">
      <c r="A1653" t="s">
        <v>110</v>
      </c>
      <c r="B1653" t="s">
        <v>12</v>
      </c>
      <c r="C1653" t="s">
        <v>14</v>
      </c>
      <c r="D1653" t="s">
        <v>30</v>
      </c>
      <c r="E1653">
        <v>16.104118821497199</v>
      </c>
      <c r="F1653">
        <v>16.74592068206</v>
      </c>
      <c r="G1653">
        <v>0.148414192352226</v>
      </c>
      <c r="H1653">
        <v>0.15464809736982499</v>
      </c>
      <c r="I1653">
        <v>0.14524683613925299</v>
      </c>
      <c r="J1653">
        <v>0.15448921091367501</v>
      </c>
      <c r="K1653">
        <v>2.4743409268148001E-2</v>
      </c>
      <c r="L1653">
        <v>2.0010801460658499E-2</v>
      </c>
      <c r="M1653">
        <v>4.3725305117150302E-2</v>
      </c>
      <c r="N1653">
        <v>4.2032329112511604E-2</v>
      </c>
      <c r="O1653">
        <v>-8.1781002841833546E-3</v>
      </c>
      <c r="P1653">
        <v>7.2290499319616397E-2</v>
      </c>
      <c r="Q1653">
        <v>16.433972723438348</v>
      </c>
      <c r="R1653">
        <f>Table_nydc_frldevdb01_flc_fx_carry_view[[#This Row],[atmf]]/(Table_nydc_frldevdb01_flc_fx_carry_view[[#This Row],[atmf_cost_orig]]+1)</f>
        <v>16.044375469252799</v>
      </c>
      <c r="S1653">
        <f>Table_nydc_frldevdb01_flc_fx_carry_view[[#This Row],[num_rate]]-Table_nydc_frldevdb01_flc_fx_carry_view[[#This Row],[asset_rate]]</f>
        <v>8.0468599603799748E-2</v>
      </c>
      <c r="T16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1.1601332041346422</v>
      </c>
      <c r="U1653" s="95">
        <f>Table_nydc_frldevdb01_flc_fx_carry_view[[#This Row],[atmf_cost_final]]/Table_nydc_frldevdb01_flc_fx_carry_view[[#This Row],[atmf_cost_orig]]</f>
        <v>0.96128155080672806</v>
      </c>
    </row>
    <row r="1654" spans="1:21" x14ac:dyDescent="0.25">
      <c r="A1654" t="s">
        <v>110</v>
      </c>
      <c r="B1654" t="s">
        <v>12</v>
      </c>
      <c r="C1654" t="s">
        <v>8</v>
      </c>
      <c r="D1654" t="s">
        <v>30</v>
      </c>
      <c r="E1654">
        <v>16.104118821497199</v>
      </c>
      <c r="F1654">
        <v>17.071865927096798</v>
      </c>
      <c r="G1654">
        <v>0.14836058353491899</v>
      </c>
      <c r="H1654">
        <v>0.155991152088062</v>
      </c>
      <c r="I1654">
        <v>0.14841466686274299</v>
      </c>
      <c r="J1654">
        <v>0.158500166237491</v>
      </c>
      <c r="K1654">
        <v>2.6567100703779899E-2</v>
      </c>
      <c r="L1654">
        <v>2.4713792722121299E-2</v>
      </c>
      <c r="M1654">
        <v>5.4110771121255695E-2</v>
      </c>
      <c r="N1654">
        <v>5.5694843447193103E-2</v>
      </c>
      <c r="O1654">
        <v>-8.0721219104321184E-3</v>
      </c>
      <c r="P1654">
        <v>7.2370297100680797E-2</v>
      </c>
      <c r="Q1654">
        <v>16.614248541048138</v>
      </c>
      <c r="R1654">
        <f>Table_nydc_frldevdb01_flc_fx_carry_view[[#This Row],[atmf]]/(Table_nydc_frldevdb01_flc_fx_carry_view[[#This Row],[atmf_cost_orig]]+1)</f>
        <v>16.195514166824694</v>
      </c>
      <c r="S1654">
        <f>Table_nydc_frldevdb01_flc_fx_carry_view[[#This Row],[num_rate]]-Table_nydc_frldevdb01_flc_fx_carry_view[[#This Row],[asset_rate]]</f>
        <v>8.0442419011112917E-2</v>
      </c>
      <c r="T16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1.1247974672763683</v>
      </c>
      <c r="U1654" s="95">
        <f>Table_nydc_frldevdb01_flc_fx_carry_view[[#This Row],[atmf_cost_final]]/Table_nydc_frldevdb01_flc_fx_carry_view[[#This Row],[atmf_cost_orig]]</f>
        <v>1.0292746211726995</v>
      </c>
    </row>
    <row r="1655" spans="1:21" x14ac:dyDescent="0.25">
      <c r="A1655" t="s">
        <v>110</v>
      </c>
      <c r="B1655" t="s">
        <v>12</v>
      </c>
      <c r="C1655" t="s">
        <v>6</v>
      </c>
      <c r="D1655" t="s">
        <v>30</v>
      </c>
      <c r="E1655">
        <v>16.104118821497199</v>
      </c>
      <c r="F1655">
        <v>17.4081719161546</v>
      </c>
      <c r="G1655">
        <v>0.148497575647413</v>
      </c>
      <c r="H1655">
        <v>0.15737072712927899</v>
      </c>
      <c r="I1655">
        <v>0.14836058353491899</v>
      </c>
      <c r="J1655">
        <v>0.15930963015637201</v>
      </c>
      <c r="K1655">
        <v>2.7580925548260398E-2</v>
      </c>
      <c r="L1655">
        <v>2.6567100703779899E-2</v>
      </c>
      <c r="M1655">
        <v>6.3489127543368301E-2</v>
      </c>
      <c r="N1655">
        <v>6.6272343710389203E-2</v>
      </c>
      <c r="O1655">
        <v>-8.0082775478732462E-3</v>
      </c>
      <c r="P1655">
        <v>7.2555232834660296E-2</v>
      </c>
      <c r="Q1655">
        <v>16.804743781956088</v>
      </c>
      <c r="R1655">
        <f>Table_nydc_frldevdb01_flc_fx_carry_view[[#This Row],[atmf]]/(Table_nydc_frldevdb01_flc_fx_carry_view[[#This Row],[atmf_cost_orig]]+1)</f>
        <v>16.36892325957955</v>
      </c>
      <c r="S1655">
        <f>Table_nydc_frldevdb01_flc_fx_carry_view[[#This Row],[num_rate]]-Table_nydc_frldevdb01_flc_fx_carry_view[[#This Row],[asset_rate]]</f>
        <v>8.0563510382533537E-2</v>
      </c>
      <c r="T16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1.1057430002209163</v>
      </c>
      <c r="U1655" s="95">
        <f>Table_nydc_frldevdb01_flc_fx_carry_view[[#This Row],[atmf_cost_final]]/Table_nydc_frldevdb01_flc_fx_carry_view[[#This Row],[atmf_cost_orig]]</f>
        <v>1.043837681737235</v>
      </c>
    </row>
    <row r="1656" spans="1:21" x14ac:dyDescent="0.25">
      <c r="A1656" t="s">
        <v>110</v>
      </c>
      <c r="B1656" t="s">
        <v>12</v>
      </c>
      <c r="C1656" t="s">
        <v>67</v>
      </c>
      <c r="D1656" t="s">
        <v>30</v>
      </c>
      <c r="E1656">
        <v>16.104118821497199</v>
      </c>
      <c r="F1656">
        <v>18.771091519859901</v>
      </c>
      <c r="G1656">
        <v>0.15158412035337901</v>
      </c>
      <c r="H1656">
        <v>0.163012315906441</v>
      </c>
      <c r="I1656">
        <v>0.15143027027756001</v>
      </c>
      <c r="J1656">
        <v>0.16464038520615501</v>
      </c>
      <c r="K1656">
        <v>2.8038741480579801E-2</v>
      </c>
      <c r="L1656">
        <v>2.8478181103834901E-2</v>
      </c>
      <c r="M1656">
        <v>9.3237186145767703E-2</v>
      </c>
      <c r="N1656">
        <v>9.8815537673408504E-2</v>
      </c>
      <c r="O1656">
        <v>-7.5213494434606771E-3</v>
      </c>
      <c r="P1656">
        <v>7.4409069924920551E-2</v>
      </c>
      <c r="Q1656">
        <v>17.622154457576222</v>
      </c>
      <c r="R1656">
        <f>Table_nydc_frldevdb01_flc_fx_carry_view[[#This Row],[atmf]]/(Table_nydc_frldevdb01_flc_fx_carry_view[[#This Row],[atmf_cost_orig]]+1)</f>
        <v>17.170191206208241</v>
      </c>
      <c r="S1656">
        <f>Table_nydc_frldevdb01_flc_fx_carry_view[[#This Row],[num_rate]]-Table_nydc_frldevdb01_flc_fx_carry_view[[#This Row],[asset_rate]]</f>
        <v>8.1930419368381233E-2</v>
      </c>
      <c r="T16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1.0788195474719595</v>
      </c>
      <c r="U1656" s="95">
        <f>Table_nydc_frldevdb01_flc_fx_carry_view[[#This Row],[atmf_cost_final]]/Table_nydc_frldevdb01_flc_fx_carry_view[[#This Row],[atmf_cost_orig]]</f>
        <v>1.0598296855389819</v>
      </c>
    </row>
    <row r="1657" spans="1:21" x14ac:dyDescent="0.25">
      <c r="A1657" t="s">
        <v>110</v>
      </c>
      <c r="B1657" t="s">
        <v>100</v>
      </c>
      <c r="C1657" t="s">
        <v>30</v>
      </c>
      <c r="D1657" t="s">
        <v>30</v>
      </c>
      <c r="E1657">
        <v>15813.5739561315</v>
      </c>
      <c r="F1657">
        <v>16047.2665591451</v>
      </c>
      <c r="G1657">
        <v>7.0523595645082496E-2</v>
      </c>
      <c r="H1657">
        <v>7.48569222017888E-2</v>
      </c>
      <c r="I1657">
        <v>6.3882053694344798E-2</v>
      </c>
      <c r="J1657">
        <v>8.0251970891703203E-2</v>
      </c>
      <c r="K1657">
        <v>8.0835164617670905E-3</v>
      </c>
      <c r="L1657">
        <v>2.6681226707117298E-3</v>
      </c>
      <c r="M1657">
        <v>1.5187462877568499E-2</v>
      </c>
      <c r="N1657">
        <v>1.4917328740430599E-2</v>
      </c>
      <c r="O1657">
        <v>-8.2688388940543537E-3</v>
      </c>
      <c r="P1657">
        <v>4.9890302765435018E-2</v>
      </c>
      <c r="Q1657">
        <v>15934.071767125904</v>
      </c>
      <c r="R1657">
        <f>Table_nydc_frldevdb01_flc_fx_carry_view[[#This Row],[atmf]]/(Table_nydc_frldevdb01_flc_fx_carry_view[[#This Row],[atmf_cost_orig]]+1)</f>
        <v>15807.195366320631</v>
      </c>
      <c r="S1657">
        <f>Table_nydc_frldevdb01_flc_fx_carry_view[[#This Row],[num_rate]]-Table_nydc_frldevdb01_flc_fx_carry_view[[#This Row],[asset_rate]]</f>
        <v>5.815914165948937E-2</v>
      </c>
      <c r="T16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1.7242818783757696</v>
      </c>
      <c r="U1657" s="95">
        <f>Table_nydc_frldevdb01_flc_fx_carry_view[[#This Row],[atmf_cost_final]]/Table_nydc_frldevdb01_flc_fx_carry_view[[#This Row],[atmf_cost_orig]]</f>
        <v>0.98221334667182092</v>
      </c>
    </row>
    <row r="1658" spans="1:21" x14ac:dyDescent="0.25">
      <c r="A1658" t="s">
        <v>110</v>
      </c>
      <c r="B1658" t="s">
        <v>100</v>
      </c>
      <c r="C1658" t="s">
        <v>14</v>
      </c>
      <c r="D1658" t="s">
        <v>30</v>
      </c>
      <c r="E1658">
        <v>15813.5739561315</v>
      </c>
      <c r="F1658">
        <v>16311.8175289234</v>
      </c>
      <c r="G1658">
        <v>7.4531706551187599E-2</v>
      </c>
      <c r="H1658">
        <v>8.1119020942696296E-2</v>
      </c>
      <c r="I1658">
        <v>7.0684594453527899E-2</v>
      </c>
      <c r="J1658">
        <v>8.0050880372941696E-2</v>
      </c>
      <c r="K1658">
        <v>8.9271980783714091E-3</v>
      </c>
      <c r="L1658">
        <v>7.9550160218471999E-3</v>
      </c>
      <c r="M1658">
        <v>2.29439056843183E-2</v>
      </c>
      <c r="N1658">
        <v>2.5864218415188999E-2</v>
      </c>
      <c r="O1658">
        <v>-8.1781002841833546E-3</v>
      </c>
      <c r="P1658">
        <v>5.4505007375777861E-2</v>
      </c>
      <c r="Q1658">
        <v>16086.340004628673</v>
      </c>
      <c r="R1658">
        <f>Table_nydc_frldevdb01_flc_fx_carry_view[[#This Row],[atmf]]/(Table_nydc_frldevdb01_flc_fx_carry_view[[#This Row],[atmf_cost_orig]]+1)</f>
        <v>15945.955040429408</v>
      </c>
      <c r="S1658">
        <f>Table_nydc_frldevdb01_flc_fx_carry_view[[#This Row],[num_rate]]-Table_nydc_frldevdb01_flc_fx_carry_view[[#This Row],[asset_rate]]</f>
        <v>6.2683107659961212E-2</v>
      </c>
      <c r="T16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1.2777039299687918</v>
      </c>
      <c r="U1658" s="95">
        <f>Table_nydc_frldevdb01_flc_fx_carry_view[[#This Row],[atmf_cost_final]]/Table_nydc_frldevdb01_flc_fx_carry_view[[#This Row],[atmf_cost_orig]]</f>
        <v>1.1272805411184492</v>
      </c>
    </row>
    <row r="1659" spans="1:21" x14ac:dyDescent="0.25">
      <c r="A1659" t="s">
        <v>110</v>
      </c>
      <c r="B1659" t="s">
        <v>100</v>
      </c>
      <c r="C1659" t="s">
        <v>8</v>
      </c>
      <c r="D1659" t="s">
        <v>30</v>
      </c>
      <c r="E1659">
        <v>15813.5739561315</v>
      </c>
      <c r="F1659">
        <v>16589.144036906699</v>
      </c>
      <c r="G1659">
        <v>7.7648563378381899E-2</v>
      </c>
      <c r="H1659">
        <v>8.4983994094024795E-2</v>
      </c>
      <c r="I1659">
        <v>7.4477628868756293E-2</v>
      </c>
      <c r="J1659">
        <v>8.5301267696094502E-2</v>
      </c>
      <c r="K1659">
        <v>9.2170089850544309E-3</v>
      </c>
      <c r="L1659">
        <v>8.9158981225658605E-3</v>
      </c>
      <c r="M1659">
        <v>2.9495271166976301E-2</v>
      </c>
      <c r="N1659">
        <v>3.3862002590464103E-2</v>
      </c>
      <c r="O1659">
        <v>-8.0721219104321184E-3</v>
      </c>
      <c r="P1659">
        <v>5.6891926786395597E-2</v>
      </c>
      <c r="Q1659">
        <v>16259.431031520646</v>
      </c>
      <c r="R1659">
        <f>Table_nydc_frldevdb01_flc_fx_carry_view[[#This Row],[atmf]]/(Table_nydc_frldevdb01_flc_fx_carry_view[[#This Row],[atmf_cost_orig]]+1)</f>
        <v>16113.86132750489</v>
      </c>
      <c r="S1659">
        <f>Table_nydc_frldevdb01_flc_fx_carry_view[[#This Row],[num_rate]]-Table_nydc_frldevdb01_flc_fx_carry_view[[#This Row],[asset_rate]]</f>
        <v>6.4964048696827717E-2</v>
      </c>
      <c r="T16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1.2301894631847579</v>
      </c>
      <c r="U1659" s="95">
        <f>Table_nydc_frldevdb01_flc_fx_carry_view[[#This Row],[atmf_cost_final]]/Table_nydc_frldevdb01_flc_fx_carry_view[[#This Row],[atmf_cost_orig]]</f>
        <v>1.1480485261100739</v>
      </c>
    </row>
    <row r="1660" spans="1:21" x14ac:dyDescent="0.25">
      <c r="A1660" t="s">
        <v>110</v>
      </c>
      <c r="B1660" t="s">
        <v>100</v>
      </c>
      <c r="C1660" t="s">
        <v>6</v>
      </c>
      <c r="D1660" t="s">
        <v>30</v>
      </c>
      <c r="E1660">
        <v>15813.5739561315</v>
      </c>
      <c r="F1660">
        <v>16891.6878705212</v>
      </c>
      <c r="G1660">
        <v>8.1211912339273898E-2</v>
      </c>
      <c r="H1660">
        <v>8.8864990797567905E-2</v>
      </c>
      <c r="I1660">
        <v>7.7648563378381899E-2</v>
      </c>
      <c r="J1660">
        <v>8.8929404686902594E-2</v>
      </c>
      <c r="K1660">
        <v>9.4100178284196902E-3</v>
      </c>
      <c r="L1660">
        <v>9.2170089850544309E-3</v>
      </c>
      <c r="M1660">
        <v>3.5876799592610496E-2</v>
      </c>
      <c r="N1660">
        <v>4.11758597466984E-2</v>
      </c>
      <c r="O1660">
        <v>-8.0082775478732462E-3</v>
      </c>
      <c r="P1660">
        <v>5.927681083889532E-2</v>
      </c>
      <c r="Q1660">
        <v>16456.146629011626</v>
      </c>
      <c r="R1660">
        <f>Table_nydc_frldevdb01_flc_fx_carry_view[[#This Row],[atmf]]/(Table_nydc_frldevdb01_flc_fx_carry_view[[#This Row],[atmf_cost_orig]]+1)</f>
        <v>16306.657198196117</v>
      </c>
      <c r="S1660">
        <f>Table_nydc_frldevdb01_flc_fx_carry_view[[#This Row],[num_rate]]-Table_nydc_frldevdb01_flc_fx_carry_view[[#This Row],[asset_rate]]</f>
        <v>6.7285088386768568E-2</v>
      </c>
      <c r="T16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1.2075080017807021</v>
      </c>
      <c r="U1660" s="95">
        <f>Table_nydc_frldevdb01_flc_fx_carry_view[[#This Row],[atmf_cost_final]]/Table_nydc_frldevdb01_flc_fx_carry_view[[#This Row],[atmf_cost_orig]]</f>
        <v>1.147701584708223</v>
      </c>
    </row>
    <row r="1661" spans="1:21" x14ac:dyDescent="0.25">
      <c r="A1661" t="s">
        <v>110</v>
      </c>
      <c r="B1661" t="s">
        <v>100</v>
      </c>
      <c r="C1661" t="s">
        <v>67</v>
      </c>
      <c r="D1661" t="s">
        <v>30</v>
      </c>
      <c r="E1661">
        <v>15813.5739561315</v>
      </c>
      <c r="F1661">
        <v>18112.4535874986</v>
      </c>
      <c r="G1661">
        <v>9.3567148628650496E-2</v>
      </c>
      <c r="H1661">
        <v>9.7953791247590793E-2</v>
      </c>
      <c r="I1661">
        <v>9.11747249120618E-2</v>
      </c>
      <c r="J1661">
        <v>9.9279433879117099E-2</v>
      </c>
      <c r="K1661">
        <v>9.9626489549226212E-3</v>
      </c>
      <c r="L1661">
        <v>9.9819319193608612E-3</v>
      </c>
      <c r="M1661">
        <v>5.6105384970847799E-2</v>
      </c>
      <c r="N1661">
        <v>6.300204708659729E-2</v>
      </c>
      <c r="O1661">
        <v>-7.5213494434606771E-3</v>
      </c>
      <c r="P1661">
        <v>6.4087845094071116E-2</v>
      </c>
      <c r="Q1661">
        <v>17313.558622485027</v>
      </c>
      <c r="R1661">
        <f>Table_nydc_frldevdb01_flc_fx_carry_view[[#This Row],[atmf]]/(Table_nydc_frldevdb01_flc_fx_carry_view[[#This Row],[atmf_cost_orig]]+1)</f>
        <v>17150.233154050784</v>
      </c>
      <c r="S1661">
        <f>Table_nydc_frldevdb01_flc_fx_carry_view[[#This Row],[num_rate]]-Table_nydc_frldevdb01_flc_fx_carry_view[[#This Row],[asset_rate]]</f>
        <v>7.1609194537531798E-2</v>
      </c>
      <c r="T16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1.1490457598556285</v>
      </c>
      <c r="U1661" s="95">
        <f>Table_nydc_frldevdb01_flc_fx_carry_view[[#This Row],[atmf_cost_final]]/Table_nydc_frldevdb01_flc_fx_carry_view[[#This Row],[atmf_cost_orig]]</f>
        <v>1.122923354314973</v>
      </c>
    </row>
    <row r="1662" spans="1:21" x14ac:dyDescent="0.25">
      <c r="A1662" t="s">
        <v>110</v>
      </c>
      <c r="B1662" t="s">
        <v>101</v>
      </c>
      <c r="C1662" t="s">
        <v>30</v>
      </c>
      <c r="D1662" t="s">
        <v>30</v>
      </c>
      <c r="E1662">
        <v>22.080008887002201</v>
      </c>
      <c r="F1662">
        <v>22.066524999999999</v>
      </c>
      <c r="G1662">
        <v>7.5188777913674301E-2</v>
      </c>
      <c r="H1662">
        <v>7.5125610684980304E-2</v>
      </c>
      <c r="I1662">
        <v>6.2000002268203298E-2</v>
      </c>
      <c r="J1662">
        <v>6.1823146862134797E-2</v>
      </c>
      <c r="K1662">
        <v>1.54834152847404E-2</v>
      </c>
      <c r="L1662">
        <v>2.5888125843829199E-3</v>
      </c>
      <c r="M1662">
        <v>1.5159547465141801E-2</v>
      </c>
      <c r="N1662">
        <v>2.28684415096968E-3</v>
      </c>
      <c r="O1662">
        <v>1.2264099333248939E-2</v>
      </c>
      <c r="P1662">
        <v>9.8769177962590195E-3</v>
      </c>
      <c r="Q1662">
        <v>22.073673952653575</v>
      </c>
      <c r="R1662">
        <f>Table_nydc_frldevdb01_flc_fx_carry_view[[#This Row],[atmf]]/(Table_nydc_frldevdb01_flc_fx_carry_view[[#This Row],[atmf_cost_orig]]+1)</f>
        <v>21.737001888127061</v>
      </c>
      <c r="S1662">
        <f>Table_nydc_frldevdb01_flc_fx_carry_view[[#This Row],[num_rate]]-Table_nydc_frldevdb01_flc_fx_carry_view[[#This Row],[asset_rate]]</f>
        <v>-2.3871815369899199E-3</v>
      </c>
      <c r="T16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0.93238171605779951</v>
      </c>
      <c r="U1662" s="95">
        <f>Table_nydc_frldevdb01_flc_fx_carry_view[[#This Row],[atmf_cost_final]]/Table_nydc_frldevdb01_flc_fx_carry_view[[#This Row],[atmf_cost_orig]]</f>
        <v>0.15085174252253242</v>
      </c>
    </row>
    <row r="1663" spans="1:21" x14ac:dyDescent="0.25">
      <c r="A1663" t="s">
        <v>110</v>
      </c>
      <c r="B1663" t="s">
        <v>101</v>
      </c>
      <c r="C1663" t="s">
        <v>14</v>
      </c>
      <c r="D1663" t="s">
        <v>30</v>
      </c>
      <c r="E1663">
        <v>22.080008887002201</v>
      </c>
      <c r="F1663">
        <v>22.057700000000001</v>
      </c>
      <c r="G1663">
        <v>8.0572315943825995E-2</v>
      </c>
      <c r="H1663">
        <v>8.0510195501101806E-2</v>
      </c>
      <c r="I1663">
        <v>7.4889991586859106E-2</v>
      </c>
      <c r="J1663">
        <v>7.4780916725943503E-2</v>
      </c>
      <c r="K1663">
        <v>2.3060798897672201E-2</v>
      </c>
      <c r="L1663">
        <v>1.50870404502565E-2</v>
      </c>
      <c r="M1663">
        <v>2.2526140989596599E-2</v>
      </c>
      <c r="N1663">
        <v>1.45532641863493E-2</v>
      </c>
      <c r="O1663">
        <v>1.3136452641162664E-2</v>
      </c>
      <c r="P1663">
        <v>1.1093037132078031E-2</v>
      </c>
      <c r="Q1663">
        <v>22.069499632505792</v>
      </c>
      <c r="R1663">
        <f>Table_nydc_frldevdb01_flc_fx_carry_view[[#This Row],[atmf]]/(Table_nydc_frldevdb01_flc_fx_carry_view[[#This Row],[atmf_cost_orig]]+1)</f>
        <v>21.571771239660094</v>
      </c>
      <c r="S1663">
        <f>Table_nydc_frldevdb01_flc_fx_carry_view[[#This Row],[num_rate]]-Table_nydc_frldevdb01_flc_fx_carry_view[[#This Row],[asset_rate]]</f>
        <v>-2.0434155090846336E-3</v>
      </c>
      <c r="T16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0.99835101257255243</v>
      </c>
      <c r="U1663" s="95">
        <f>Table_nydc_frldevdb01_flc_fx_carry_view[[#This Row],[atmf_cost_final]]/Table_nydc_frldevdb01_flc_fx_carry_view[[#This Row],[atmf_cost_orig]]</f>
        <v>0.64606113373216179</v>
      </c>
    </row>
    <row r="1664" spans="1:21" x14ac:dyDescent="0.25">
      <c r="A1664" t="s">
        <v>110</v>
      </c>
      <c r="B1664" t="s">
        <v>101</v>
      </c>
      <c r="C1664" t="s">
        <v>8</v>
      </c>
      <c r="D1664" t="s">
        <v>30</v>
      </c>
      <c r="E1664">
        <v>22.080008887002201</v>
      </c>
      <c r="F1664">
        <v>22.048618162796</v>
      </c>
      <c r="G1664">
        <v>8.4465281157694805E-2</v>
      </c>
      <c r="H1664">
        <v>8.4374048244864303E-2</v>
      </c>
      <c r="I1664">
        <v>8.0511298648719198E-2</v>
      </c>
      <c r="J1664">
        <v>8.04211613469029E-2</v>
      </c>
      <c r="K1664">
        <v>2.9720804090766103E-2</v>
      </c>
      <c r="L1664">
        <v>2.2979548865918801E-2</v>
      </c>
      <c r="M1664">
        <v>2.8958989088442799E-2</v>
      </c>
      <c r="N1664">
        <v>2.2228665948597001E-2</v>
      </c>
      <c r="O1664">
        <v>1.3803647011533629E-2</v>
      </c>
      <c r="P1664">
        <v>1.1881703500885334E-2</v>
      </c>
      <c r="Q1664">
        <v>22.065427936830961</v>
      </c>
      <c r="R1664">
        <f>Table_nydc_frldevdb01_flc_fx_carry_view[[#This Row],[atmf]]/(Table_nydc_frldevdb01_flc_fx_carry_view[[#This Row],[atmf_cost_orig]]+1)</f>
        <v>21.428082553930476</v>
      </c>
      <c r="S1664">
        <f>Table_nydc_frldevdb01_flc_fx_carry_view[[#This Row],[num_rate]]-Table_nydc_frldevdb01_flc_fx_carry_view[[#This Row],[asset_rate]]</f>
        <v>-1.9219435106482951E-3</v>
      </c>
      <c r="T16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0.98564994786376681</v>
      </c>
      <c r="U1664" s="95">
        <f>Table_nydc_frldevdb01_flc_fx_carry_view[[#This Row],[atmf_cost_final]]/Table_nydc_frldevdb01_flc_fx_carry_view[[#This Row],[atmf_cost_orig]]</f>
        <v>0.76759122636184174</v>
      </c>
    </row>
    <row r="1665" spans="1:21" x14ac:dyDescent="0.25">
      <c r="A1665" t="s">
        <v>110</v>
      </c>
      <c r="B1665" t="s">
        <v>101</v>
      </c>
      <c r="C1665" t="s">
        <v>6</v>
      </c>
      <c r="D1665" t="s">
        <v>30</v>
      </c>
      <c r="E1665">
        <v>22.080008887002201</v>
      </c>
      <c r="F1665">
        <v>22.0386538167579</v>
      </c>
      <c r="G1665">
        <v>8.8184806099819199E-2</v>
      </c>
      <c r="H1665">
        <v>8.8058613983762898E-2</v>
      </c>
      <c r="I1665">
        <v>8.4465281157694805E-2</v>
      </c>
      <c r="J1665">
        <v>8.4343235216501597E-2</v>
      </c>
      <c r="K1665">
        <v>3.5771391255488297E-2</v>
      </c>
      <c r="L1665">
        <v>2.9720804090766103E-2</v>
      </c>
      <c r="M1665">
        <v>3.4756393597341603E-2</v>
      </c>
      <c r="N1665">
        <v>2.87188163234928E-2</v>
      </c>
      <c r="O1665">
        <v>1.436427505303807E-2</v>
      </c>
      <c r="P1665">
        <v>1.2461800065854952E-2</v>
      </c>
      <c r="Q1665">
        <v>22.061045726506574</v>
      </c>
      <c r="R1665">
        <f>Table_nydc_frldevdb01_flc_fx_carry_view[[#This Row],[atmf]]/(Table_nydc_frldevdb01_flc_fx_carry_view[[#This Row],[atmf_cost_orig]]+1)</f>
        <v>21.29839830236785</v>
      </c>
      <c r="S1665">
        <f>Table_nydc_frldevdb01_flc_fx_carry_view[[#This Row],[num_rate]]-Table_nydc_frldevdb01_flc_fx_carry_view[[#This Row],[asset_rate]]</f>
        <v>-1.9024749871831177E-3</v>
      </c>
      <c r="T16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0.98718234395028526</v>
      </c>
      <c r="U1665" s="95">
        <f>Table_nydc_frldevdb01_flc_fx_carry_view[[#This Row],[atmf_cost_final]]/Table_nydc_frldevdb01_flc_fx_carry_view[[#This Row],[atmf_cost_orig]]</f>
        <v>0.82628872995872049</v>
      </c>
    </row>
    <row r="1666" spans="1:21" x14ac:dyDescent="0.25">
      <c r="A1666" t="s">
        <v>110</v>
      </c>
      <c r="B1666" t="s">
        <v>101</v>
      </c>
      <c r="C1666" t="s">
        <v>67</v>
      </c>
      <c r="D1666" t="s">
        <v>30</v>
      </c>
      <c r="E1666">
        <v>22.080008887002201</v>
      </c>
      <c r="F1666">
        <v>21.9998284841528</v>
      </c>
      <c r="G1666">
        <v>8.9772593099713804E-2</v>
      </c>
      <c r="H1666">
        <v>8.9587814840651397E-2</v>
      </c>
      <c r="I1666">
        <v>8.9457102480953204E-2</v>
      </c>
      <c r="J1666">
        <v>8.9267554865264803E-2</v>
      </c>
      <c r="K1666">
        <v>5.0945807526704898E-2</v>
      </c>
      <c r="L1666">
        <v>4.7538724125988897E-2</v>
      </c>
      <c r="M1666">
        <v>4.8969893071142398E-2</v>
      </c>
      <c r="N1666">
        <v>4.5570630941996496E-2</v>
      </c>
      <c r="O1666">
        <v>1.6012292609265052E-2</v>
      </c>
      <c r="P1666">
        <v>1.4134582132204835E-2</v>
      </c>
      <c r="Q1666">
        <v>22.04338432589185</v>
      </c>
      <c r="R1666">
        <f>Table_nydc_frldevdb01_flc_fx_carry_view[[#This Row],[atmf]]/(Table_nydc_frldevdb01_flc_fx_carry_view[[#This Row],[atmf_cost_orig]]+1)</f>
        <v>20.972793051040163</v>
      </c>
      <c r="S1666">
        <f>Table_nydc_frldevdb01_flc_fx_carry_view[[#This Row],[num_rate]]-Table_nydc_frldevdb01_flc_fx_carry_view[[#This Row],[asset_rate]]</f>
        <v>-1.8777104770602172E-3</v>
      </c>
      <c r="T16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0.99604169525250452</v>
      </c>
      <c r="U1666" s="95">
        <f>Table_nydc_frldevdb01_flc_fx_carry_view[[#This Row],[atmf_cost_final]]/Table_nydc_frldevdb01_flc_fx_carry_view[[#This Row],[atmf_cost_orig]]</f>
        <v>0.93058465281499536</v>
      </c>
    </row>
    <row r="1667" spans="1:21" x14ac:dyDescent="0.25">
      <c r="A1667" t="s">
        <v>110</v>
      </c>
      <c r="B1667" t="s">
        <v>102</v>
      </c>
      <c r="C1667" t="s">
        <v>30</v>
      </c>
      <c r="D1667" t="s">
        <v>30</v>
      </c>
      <c r="E1667">
        <v>76.532663710466494</v>
      </c>
      <c r="F1667">
        <v>77.874754986558301</v>
      </c>
      <c r="G1667">
        <v>7.1905954389889906E-2</v>
      </c>
      <c r="H1667">
        <v>7.5966045408169494E-2</v>
      </c>
      <c r="I1667">
        <v>3.8839732844280501E-2</v>
      </c>
      <c r="J1667">
        <v>5.62330236452597E-2</v>
      </c>
      <c r="K1667">
        <v>7.4378924981088907E-3</v>
      </c>
      <c r="L1667">
        <v>1.62219727539787E-3</v>
      </c>
      <c r="M1667">
        <v>1.54124613967684E-2</v>
      </c>
      <c r="N1667">
        <v>1.7540242041299399E-2</v>
      </c>
      <c r="O1667">
        <v>-8.2688388940543537E-3</v>
      </c>
      <c r="P1667">
        <v>7.058799619729747E-2</v>
      </c>
      <c r="Q1667">
        <v>77.258650554692451</v>
      </c>
      <c r="R1667">
        <f>Table_nydc_frldevdb01_flc_fx_carry_view[[#This Row],[atmf]]/(Table_nydc_frldevdb01_flc_fx_carry_view[[#This Row],[atmf_cost_orig]]+1)</f>
        <v>76.692731227107771</v>
      </c>
      <c r="S1667">
        <f>Table_nydc_frldevdb01_flc_fx_carry_view[[#This Row],[num_rate]]-Table_nydc_frldevdb01_flc_fx_carry_view[[#This Row],[asset_rate]]</f>
        <v>7.8856835091351829E-2</v>
      </c>
      <c r="T16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1.9961009765151423</v>
      </c>
      <c r="U1667" s="95">
        <f>Table_nydc_frldevdb01_flc_fx_carry_view[[#This Row],[atmf_cost_final]]/Table_nydc_frldevdb01_flc_fx_carry_view[[#This Row],[atmf_cost_orig]]</f>
        <v>1.138055862055696</v>
      </c>
    </row>
    <row r="1668" spans="1:21" x14ac:dyDescent="0.25">
      <c r="A1668" t="s">
        <v>110</v>
      </c>
      <c r="B1668" t="s">
        <v>102</v>
      </c>
      <c r="C1668" t="s">
        <v>14</v>
      </c>
      <c r="D1668" t="s">
        <v>30</v>
      </c>
      <c r="E1668">
        <v>76.532663710466494</v>
      </c>
      <c r="F1668">
        <v>79.090107491821499</v>
      </c>
      <c r="G1668">
        <v>7.6492988245472002E-2</v>
      </c>
      <c r="H1668">
        <v>8.1979799000708203E-2</v>
      </c>
      <c r="I1668">
        <v>7.1630202680719193E-2</v>
      </c>
      <c r="J1668">
        <v>8.0119712865479101E-2</v>
      </c>
      <c r="K1668">
        <v>8.8734823208060105E-3</v>
      </c>
      <c r="L1668">
        <v>7.2246836053352203E-3</v>
      </c>
      <c r="M1668">
        <v>2.3187302665856901E-2</v>
      </c>
      <c r="N1668">
        <v>2.5286722448196498E-2</v>
      </c>
      <c r="O1668">
        <v>-8.1781002841833546E-3</v>
      </c>
      <c r="P1668">
        <v>6.3625334490526333E-2</v>
      </c>
      <c r="Q1668">
        <v>77.974001640751098</v>
      </c>
      <c r="R1668">
        <f>Table_nydc_frldevdb01_flc_fx_carry_view[[#This Row],[atmf]]/(Table_nydc_frldevdb01_flc_fx_carry_view[[#This Row],[atmf_cost_orig]]+1)</f>
        <v>77.297780460876197</v>
      </c>
      <c r="S1668">
        <f>Table_nydc_frldevdb01_flc_fx_carry_view[[#This Row],[num_rate]]-Table_nydc_frldevdb01_flc_fx_carry_view[[#This Row],[asset_rate]]</f>
        <v>7.1803434774709685E-2</v>
      </c>
      <c r="T16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1.2618601049513913</v>
      </c>
      <c r="U1668" s="95">
        <f>Table_nydc_frldevdb01_flc_fx_carry_view[[#This Row],[atmf_cost_final]]/Table_nydc_frldevdb01_flc_fx_carry_view[[#This Row],[atmf_cost_orig]]</f>
        <v>1.0905417854156436</v>
      </c>
    </row>
    <row r="1669" spans="1:21" x14ac:dyDescent="0.25">
      <c r="A1669" t="s">
        <v>110</v>
      </c>
      <c r="B1669" t="s">
        <v>102</v>
      </c>
      <c r="C1669" t="s">
        <v>8</v>
      </c>
      <c r="D1669" t="s">
        <v>30</v>
      </c>
      <c r="E1669">
        <v>76.532663710466494</v>
      </c>
      <c r="F1669">
        <v>80.269380681293399</v>
      </c>
      <c r="G1669">
        <v>7.9632510377943597E-2</v>
      </c>
      <c r="H1669">
        <v>8.5416156611334906E-2</v>
      </c>
      <c r="I1669">
        <v>7.6437417493141493E-2</v>
      </c>
      <c r="J1669">
        <v>8.4908235608834801E-2</v>
      </c>
      <c r="K1669">
        <v>9.792672449647339E-3</v>
      </c>
      <c r="L1669">
        <v>8.8575458636391789E-3</v>
      </c>
      <c r="M1669">
        <v>2.9645193160627803E-2</v>
      </c>
      <c r="N1669">
        <v>3.2452919354150997E-2</v>
      </c>
      <c r="O1669">
        <v>-8.0721219104321184E-3</v>
      </c>
      <c r="P1669">
        <v>6.025714380349724E-2</v>
      </c>
      <c r="Q1669">
        <v>78.7068512860412</v>
      </c>
      <c r="R1669">
        <f>Table_nydc_frldevdb01_flc_fx_carry_view[[#This Row],[atmf]]/(Table_nydc_frldevdb01_flc_fx_carry_view[[#This Row],[atmf_cost_orig]]+1)</f>
        <v>77.958292054854596</v>
      </c>
      <c r="S1669">
        <f>Table_nydc_frldevdb01_flc_fx_carry_view[[#This Row],[num_rate]]-Table_nydc_frldevdb01_flc_fx_carry_view[[#This Row],[asset_rate]]</f>
        <v>6.832926571392936E-2</v>
      </c>
      <c r="T16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1.1885328736849612</v>
      </c>
      <c r="U1669" s="95">
        <f>Table_nydc_frldevdb01_flc_fx_carry_view[[#This Row],[atmf_cost_final]]/Table_nydc_frldevdb01_flc_fx_carry_view[[#This Row],[atmf_cost_orig]]</f>
        <v>1.0947110102575475</v>
      </c>
    </row>
    <row r="1670" spans="1:21" x14ac:dyDescent="0.25">
      <c r="A1670" t="s">
        <v>110</v>
      </c>
      <c r="B1670" t="s">
        <v>102</v>
      </c>
      <c r="C1670" t="s">
        <v>6</v>
      </c>
      <c r="D1670" t="s">
        <v>30</v>
      </c>
      <c r="E1670">
        <v>76.532663710466494</v>
      </c>
      <c r="F1670">
        <v>81.482774337351501</v>
      </c>
      <c r="G1670">
        <v>8.3095893077324401E-2</v>
      </c>
      <c r="H1670">
        <v>8.8866246508305394E-2</v>
      </c>
      <c r="I1670">
        <v>7.9632510377943597E-2</v>
      </c>
      <c r="J1670">
        <v>8.7893179803087099E-2</v>
      </c>
      <c r="K1670">
        <v>1.0666571794277501E-2</v>
      </c>
      <c r="L1670">
        <v>9.792672449647339E-3</v>
      </c>
      <c r="M1670">
        <v>3.5877306215055096E-2</v>
      </c>
      <c r="N1670">
        <v>3.89363310589367E-2</v>
      </c>
      <c r="O1670">
        <v>-8.0082775478732462E-3</v>
      </c>
      <c r="P1670">
        <v>5.8545907736114428E-2</v>
      </c>
      <c r="Q1670">
        <v>79.479049137529302</v>
      </c>
      <c r="R1670">
        <f>Table_nydc_frldevdb01_flc_fx_carry_view[[#This Row],[atmf]]/(Table_nydc_frldevdb01_flc_fx_carry_view[[#This Row],[atmf_cost_orig]]+1)</f>
        <v>78.660642383486234</v>
      </c>
      <c r="S1670">
        <f>Table_nydc_frldevdb01_flc_fx_carry_view[[#This Row],[num_rate]]-Table_nydc_frldevdb01_flc_fx_carry_view[[#This Row],[asset_rate]]</f>
        <v>6.6554185283987669E-2</v>
      </c>
      <c r="T16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1.1560019681644189</v>
      </c>
      <c r="U1670" s="95">
        <f>Table_nydc_frldevdb01_flc_fx_carry_view[[#This Row],[atmf_cost_final]]/Table_nydc_frldevdb01_flc_fx_carry_view[[#This Row],[atmf_cost_orig]]</f>
        <v>1.0852635040530985</v>
      </c>
    </row>
    <row r="1671" spans="1:21" x14ac:dyDescent="0.25">
      <c r="A1671" t="s">
        <v>110</v>
      </c>
      <c r="B1671" t="s">
        <v>102</v>
      </c>
      <c r="C1671" t="s">
        <v>67</v>
      </c>
      <c r="D1671" t="s">
        <v>30</v>
      </c>
      <c r="E1671">
        <v>76.532663710466494</v>
      </c>
      <c r="F1671">
        <v>86.750693749604906</v>
      </c>
      <c r="G1671">
        <v>9.6401931196644405E-2</v>
      </c>
      <c r="H1671">
        <v>9.8259502427381601E-2</v>
      </c>
      <c r="I1671">
        <v>9.3999145223907302E-2</v>
      </c>
      <c r="J1671">
        <v>9.8104849647634801E-2</v>
      </c>
      <c r="K1671">
        <v>1.2632535677820101E-2</v>
      </c>
      <c r="L1671">
        <v>1.2434997796920399E-2</v>
      </c>
      <c r="M1671">
        <v>5.6319723430623497E-2</v>
      </c>
      <c r="N1671">
        <v>6.1388927696185799E-2</v>
      </c>
      <c r="O1671">
        <v>-7.5206353851209945E-3</v>
      </c>
      <c r="P1671">
        <v>5.959565679093335E-2</v>
      </c>
      <c r="Q1671">
        <v>83.119439203225852</v>
      </c>
      <c r="R1671">
        <f>Table_nydc_frldevdb01_flc_fx_carry_view[[#This Row],[atmf]]/(Table_nydc_frldevdb01_flc_fx_carry_view[[#This Row],[atmf_cost_orig]]+1)</f>
        <v>82.125413192005482</v>
      </c>
      <c r="S1671">
        <f>Table_nydc_frldevdb01_flc_fx_carry_view[[#This Row],[num_rate]]-Table_nydc_frldevdb01_flc_fx_carry_view[[#This Row],[asset_rate]]</f>
        <v>6.7116292176054346E-2</v>
      </c>
      <c r="T16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1.1205557605644698</v>
      </c>
      <c r="U1671" s="95">
        <f>Table_nydc_frldevdb01_flc_fx_carry_view[[#This Row],[atmf_cost_final]]/Table_nydc_frldevdb01_flc_fx_carry_view[[#This Row],[atmf_cost_orig]]</f>
        <v>1.0900076200091202</v>
      </c>
    </row>
    <row r="1672" spans="1:21" x14ac:dyDescent="0.25">
      <c r="A1672" t="s">
        <v>110</v>
      </c>
      <c r="B1672" t="s">
        <v>103</v>
      </c>
      <c r="C1672" t="s">
        <v>30</v>
      </c>
      <c r="D1672" t="s">
        <v>30</v>
      </c>
      <c r="E1672">
        <v>6.09848152384148</v>
      </c>
      <c r="F1672">
        <v>5.9781316381295797</v>
      </c>
      <c r="G1672">
        <v>0.14595671583501699</v>
      </c>
      <c r="H1672">
        <v>0.15126456024233101</v>
      </c>
      <c r="I1672">
        <v>0.14524280629738101</v>
      </c>
      <c r="J1672">
        <v>0.17655009320573001</v>
      </c>
      <c r="K1672">
        <v>4.0334667967225402E-2</v>
      </c>
      <c r="L1672">
        <v>6.05733080215092E-3</v>
      </c>
      <c r="M1672">
        <v>3.01823307432964E-2</v>
      </c>
      <c r="N1672">
        <v>1.30827726649029E-3</v>
      </c>
      <c r="O1672">
        <v>7.4449438214407929E-2</v>
      </c>
      <c r="P1672">
        <v>-6.6756789127096388E-3</v>
      </c>
      <c r="Q1672">
        <v>6.0394461319064483</v>
      </c>
      <c r="R1672">
        <f>Table_nydc_frldevdb01_flc_fx_carry_view[[#This Row],[atmf]]/(Table_nydc_frldevdb01_flc_fx_carry_view[[#This Row],[atmf_cost_orig]]+1)</f>
        <v>5.8029840541103459</v>
      </c>
      <c r="S1672">
        <f>Table_nydc_frldevdb01_flc_fx_carry_view[[#This Row],[num_rate]]-Table_nydc_frldevdb01_flc_fx_carry_view[[#This Row],[asset_rate]]</f>
        <v>-8.1125117127117563E-2</v>
      </c>
      <c r="T16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0.46777933306501462</v>
      </c>
      <c r="U1672" s="95">
        <f>Table_nydc_frldevdb01_flc_fx_carry_view[[#This Row],[atmf_cost_final]]/Table_nydc_frldevdb01_flc_fx_carry_view[[#This Row],[atmf_cost_orig]]</f>
        <v>4.334579981967969E-2</v>
      </c>
    </row>
    <row r="1673" spans="1:21" x14ac:dyDescent="0.25">
      <c r="A1673" t="s">
        <v>110</v>
      </c>
      <c r="B1673" t="s">
        <v>103</v>
      </c>
      <c r="C1673" t="s">
        <v>14</v>
      </c>
      <c r="D1673" t="s">
        <v>30</v>
      </c>
      <c r="E1673">
        <v>6.09848152384148</v>
      </c>
      <c r="F1673">
        <v>5.8708712251468</v>
      </c>
      <c r="G1673">
        <v>0.135319785853208</v>
      </c>
      <c r="H1673">
        <v>0.14439881506288399</v>
      </c>
      <c r="I1673">
        <v>0.14505033468100301</v>
      </c>
      <c r="J1673">
        <v>0.15710289569483701</v>
      </c>
      <c r="K1673">
        <v>5.9087256577490102E-2</v>
      </c>
      <c r="L1673">
        <v>3.91408953319064E-2</v>
      </c>
      <c r="M1673">
        <v>3.9215758295643499E-2</v>
      </c>
      <c r="N1673">
        <v>2.2074530999003399E-2</v>
      </c>
      <c r="O1673">
        <v>7.2342941722502246E-2</v>
      </c>
      <c r="P1673">
        <v>-6.487828465890336E-3</v>
      </c>
      <c r="Q1673">
        <v>5.9898995028256339</v>
      </c>
      <c r="R1673">
        <f>Table_nydc_frldevdb01_flc_fx_carry_view[[#This Row],[atmf]]/(Table_nydc_frldevdb01_flc_fx_carry_view[[#This Row],[atmf_cost_orig]]+1)</f>
        <v>5.6493285232464805</v>
      </c>
      <c r="S1673">
        <f>Table_nydc_frldevdb01_flc_fx_carry_view[[#This Row],[num_rate]]-Table_nydc_frldevdb01_flc_fx_carry_view[[#This Row],[asset_rate]]</f>
        <v>-7.8830770188392588E-2</v>
      </c>
      <c r="T16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0.8588363137415661</v>
      </c>
      <c r="U1673" s="95">
        <f>Table_nydc_frldevdb01_flc_fx_carry_view[[#This Row],[atmf_cost_final]]/Table_nydc_frldevdb01_flc_fx_carry_view[[#This Row],[atmf_cost_orig]]</f>
        <v>0.56289950668774069</v>
      </c>
    </row>
    <row r="1674" spans="1:21" x14ac:dyDescent="0.25">
      <c r="A1674" t="s">
        <v>110</v>
      </c>
      <c r="B1674" t="s">
        <v>103</v>
      </c>
      <c r="C1674" t="s">
        <v>8</v>
      </c>
      <c r="D1674" t="s">
        <v>30</v>
      </c>
      <c r="E1674">
        <v>6.09848152384148</v>
      </c>
      <c r="F1674">
        <v>5.7632338677793502</v>
      </c>
      <c r="G1674">
        <v>0.12724039626103401</v>
      </c>
      <c r="H1674">
        <v>0.14007643768536299</v>
      </c>
      <c r="I1674">
        <v>0.13545613851223801</v>
      </c>
      <c r="J1674">
        <v>0.14920525559577</v>
      </c>
      <c r="K1674">
        <v>7.5930644952176496E-2</v>
      </c>
      <c r="L1674">
        <v>5.8901199583232498E-2</v>
      </c>
      <c r="M1674">
        <v>4.5805898114519503E-2</v>
      </c>
      <c r="N1674">
        <v>3.17348702789172E-2</v>
      </c>
      <c r="O1674">
        <v>7.1747691948570766E-2</v>
      </c>
      <c r="P1674">
        <v>-6.5448999140983715E-3</v>
      </c>
      <c r="Q1674">
        <v>5.9422424162158398</v>
      </c>
      <c r="R1674">
        <f>Table_nydc_frldevdb01_flc_fx_carry_view[[#This Row],[atmf]]/(Table_nydc_frldevdb01_flc_fx_carry_view[[#This Row],[atmf_cost_orig]]+1)</f>
        <v>5.5108064299215256</v>
      </c>
      <c r="S1674">
        <f>Table_nydc_frldevdb01_flc_fx_carry_view[[#This Row],[num_rate]]-Table_nydc_frldevdb01_flc_fx_carry_view[[#This Row],[asset_rate]]</f>
        <v>-7.8292591862669139E-2</v>
      </c>
      <c r="T16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0.90179444330985814</v>
      </c>
      <c r="U1674" s="95">
        <f>Table_nydc_frldevdb01_flc_fx_carry_view[[#This Row],[atmf_cost_final]]/Table_nydc_frldevdb01_flc_fx_carry_view[[#This Row],[atmf_cost_orig]]</f>
        <v>0.6928118776227622</v>
      </c>
    </row>
    <row r="1675" spans="1:21" x14ac:dyDescent="0.25">
      <c r="A1675" t="s">
        <v>110</v>
      </c>
      <c r="B1675" t="s">
        <v>103</v>
      </c>
      <c r="C1675" t="s">
        <v>6</v>
      </c>
      <c r="D1675" t="s">
        <v>30</v>
      </c>
      <c r="E1675">
        <v>6.09848152384148</v>
      </c>
      <c r="F1675">
        <v>5.6537475933378998</v>
      </c>
      <c r="G1675">
        <v>0.118475289454244</v>
      </c>
      <c r="H1675">
        <v>0.13574262026585701</v>
      </c>
      <c r="I1675">
        <v>0.12724039626103401</v>
      </c>
      <c r="J1675">
        <v>0.14442884649559201</v>
      </c>
      <c r="K1675">
        <v>9.1591579228048892E-2</v>
      </c>
      <c r="L1675">
        <v>7.5930644952176496E-2</v>
      </c>
      <c r="M1675">
        <v>5.0639811019068802E-2</v>
      </c>
      <c r="N1675">
        <v>3.8320178390284794E-2</v>
      </c>
      <c r="O1675">
        <v>7.1953184719820887E-2</v>
      </c>
      <c r="P1675">
        <v>-6.6550306324421969E-3</v>
      </c>
      <c r="Q1675">
        <v>5.8951650249951886</v>
      </c>
      <c r="R1675">
        <f>Table_nydc_frldevdb01_flc_fx_carry_view[[#This Row],[atmf]]/(Table_nydc_frldevdb01_flc_fx_carry_view[[#This Row],[atmf_cost_orig]]+1)</f>
        <v>5.3812424905677645</v>
      </c>
      <c r="S1675">
        <f>Table_nydc_frldevdb01_flc_fx_carry_view[[#This Row],[num_rate]]-Table_nydc_frldevdb01_flc_fx_carry_view[[#This Row],[asset_rate]]</f>
        <v>-7.8608215352263089E-2</v>
      </c>
      <c r="T16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0.91840885526511429</v>
      </c>
      <c r="U1675" s="95">
        <f>Table_nydc_frldevdb01_flc_fx_carry_view[[#This Row],[atmf_cost_final]]/Table_nydc_frldevdb01_flc_fx_carry_view[[#This Row],[atmf_cost_orig]]</f>
        <v>0.7567204067142953</v>
      </c>
    </row>
    <row r="1676" spans="1:21" x14ac:dyDescent="0.25">
      <c r="A1676" t="s">
        <v>110</v>
      </c>
      <c r="B1676" t="s">
        <v>103</v>
      </c>
      <c r="C1676" t="s">
        <v>67</v>
      </c>
      <c r="D1676" t="s">
        <v>30</v>
      </c>
      <c r="E1676">
        <v>6.09848152384148</v>
      </c>
      <c r="F1676">
        <v>5.2493826319257204</v>
      </c>
      <c r="G1676">
        <v>0.15883989071038301</v>
      </c>
      <c r="H1676">
        <v>0.15883989071038301</v>
      </c>
      <c r="I1676">
        <v>0.155197404371585</v>
      </c>
      <c r="J1676">
        <v>0.155197404371585</v>
      </c>
      <c r="K1676">
        <v>0.17293251253875799</v>
      </c>
      <c r="L1676">
        <v>0.15519114115025498</v>
      </c>
      <c r="M1676">
        <v>7.80729366317722E-2</v>
      </c>
      <c r="N1676">
        <v>6.40439726824929E-2</v>
      </c>
      <c r="O1676">
        <v>7.2801453521602305E-2</v>
      </c>
      <c r="P1676">
        <v>-7.3688995843861913E-3</v>
      </c>
      <c r="Q1676">
        <v>5.7995229162213207</v>
      </c>
      <c r="R1676">
        <f>Table_nydc_frldevdb01_flc_fx_carry_view[[#This Row],[atmf]]/(Table_nydc_frldevdb01_flc_fx_carry_view[[#This Row],[atmf_cost_orig]]+1)</f>
        <v>4.8692277243563762</v>
      </c>
      <c r="S1676">
        <f>Table_nydc_frldevdb01_flc_fx_carry_view[[#This Row],[num_rate]]-Table_nydc_frldevdb01_flc_fx_carry_view[[#This Row],[asset_rate]]</f>
        <v>-8.0170353105988496E-2</v>
      </c>
      <c r="T16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0.96086417840552119</v>
      </c>
      <c r="U1676" s="95">
        <f>Table_nydc_frldevdb01_flc_fx_carry_view[[#This Row],[atmf_cost_final]]/Table_nydc_frldevdb01_flc_fx_carry_view[[#This Row],[atmf_cost_orig]]</f>
        <v>0.82030951371220562</v>
      </c>
    </row>
    <row r="1677" spans="1:21" x14ac:dyDescent="0.25">
      <c r="A1677" t="s">
        <v>110</v>
      </c>
      <c r="B1677" t="s">
        <v>104</v>
      </c>
      <c r="C1677" t="s">
        <v>30</v>
      </c>
      <c r="D1677" t="s">
        <v>30</v>
      </c>
      <c r="E1677">
        <v>3.5268524121678402</v>
      </c>
      <c r="F1677">
        <v>3.515584</v>
      </c>
      <c r="G1677">
        <v>6.4700173312472395E-2</v>
      </c>
      <c r="H1677">
        <v>6.4558772520145594E-2</v>
      </c>
      <c r="I1677">
        <v>5.4898090788813102E-2</v>
      </c>
      <c r="J1677">
        <v>5.49589122203454E-2</v>
      </c>
      <c r="K1677">
        <v>1.47364582573475E-2</v>
      </c>
      <c r="L1677">
        <v>2.29219899404262E-3</v>
      </c>
      <c r="M1677">
        <v>1.30274784830535E-2</v>
      </c>
      <c r="N1677">
        <v>1.0394623018070599E-3</v>
      </c>
      <c r="O1677">
        <v>1.2264099333248939E-2</v>
      </c>
      <c r="P1677">
        <v>-7.5534728150480977E-4</v>
      </c>
      <c r="Q1677">
        <v>3.5216023471844444</v>
      </c>
      <c r="R1677">
        <f>Table_nydc_frldevdb01_flc_fx_carry_view[[#This Row],[atmf]]/(Table_nydc_frldevdb01_flc_fx_carry_view[[#This Row],[atmf_cost_orig]]+1)</f>
        <v>3.4703737802496448</v>
      </c>
      <c r="S1677">
        <f>Table_nydc_frldevdb01_flc_fx_carry_view[[#This Row],[num_rate]]-Table_nydc_frldevdb01_flc_fx_carry_view[[#This Row],[asset_rate]]</f>
        <v>-1.3019446614753748E-2</v>
      </c>
      <c r="T16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0.73303190071578272</v>
      </c>
      <c r="U1677" s="95">
        <f>Table_nydc_frldevdb01_flc_fx_carry_view[[#This Row],[atmf_cost_final]]/Table_nydc_frldevdb01_flc_fx_carry_view[[#This Row],[atmf_cost_orig]]</f>
        <v>7.9789984159960109E-2</v>
      </c>
    </row>
    <row r="1678" spans="1:21" x14ac:dyDescent="0.25">
      <c r="A1678" t="s">
        <v>110</v>
      </c>
      <c r="B1678" t="s">
        <v>104</v>
      </c>
      <c r="C1678" t="s">
        <v>14</v>
      </c>
      <c r="D1678" t="s">
        <v>30</v>
      </c>
      <c r="E1678">
        <v>3.5268524121678402</v>
      </c>
      <c r="F1678">
        <v>3.50076710342872</v>
      </c>
      <c r="G1678">
        <v>6.5601955858438102E-2</v>
      </c>
      <c r="H1678">
        <v>6.5313412410945598E-2</v>
      </c>
      <c r="I1678">
        <v>6.4702961660595304E-2</v>
      </c>
      <c r="J1678">
        <v>6.4482302316326803E-2</v>
      </c>
      <c r="K1678">
        <v>2.2509383765524301E-2</v>
      </c>
      <c r="L1678">
        <v>1.44134625388354E-2</v>
      </c>
      <c r="M1678">
        <v>1.8424275698967301E-2</v>
      </c>
      <c r="N1678">
        <v>1.0679101731970201E-2</v>
      </c>
      <c r="O1678">
        <v>1.3161627067331148E-2</v>
      </c>
      <c r="P1678">
        <v>-1.7945749322401873E-3</v>
      </c>
      <c r="Q1678">
        <v>3.5151267761770515</v>
      </c>
      <c r="R1678">
        <f>Table_nydc_frldevdb01_flc_fx_carry_view[[#This Row],[atmf]]/(Table_nydc_frldevdb01_flc_fx_carry_view[[#This Row],[atmf_cost_orig]]+1)</f>
        <v>3.4374348559455399</v>
      </c>
      <c r="S1678">
        <f>Table_nydc_frldevdb01_flc_fx_carry_view[[#This Row],[num_rate]]-Table_nydc_frldevdb01_flc_fx_carry_view[[#This Row],[asset_rate]]</f>
        <v>-1.4956201999571336E-2</v>
      </c>
      <c r="T16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0.91414002910639836</v>
      </c>
      <c r="U1678" s="95">
        <f>Table_nydc_frldevdb01_flc_fx_carry_view[[#This Row],[atmf_cost_final]]/Table_nydc_frldevdb01_flc_fx_carry_view[[#This Row],[atmf_cost_orig]]</f>
        <v>0.57962125113926599</v>
      </c>
    </row>
    <row r="1679" spans="1:21" x14ac:dyDescent="0.25">
      <c r="A1679" t="s">
        <v>110</v>
      </c>
      <c r="B1679" t="s">
        <v>104</v>
      </c>
      <c r="C1679" t="s">
        <v>8</v>
      </c>
      <c r="D1679" t="s">
        <v>30</v>
      </c>
      <c r="E1679">
        <v>3.5268524121678402</v>
      </c>
      <c r="F1679">
        <v>3.4857279999999999</v>
      </c>
      <c r="G1679">
        <v>6.6091912645633702E-2</v>
      </c>
      <c r="H1679">
        <v>6.5540358971703003E-2</v>
      </c>
      <c r="I1679">
        <v>6.5569464690333104E-2</v>
      </c>
      <c r="J1679">
        <v>6.52139870949065E-2</v>
      </c>
      <c r="K1679">
        <v>2.90104057615461E-2</v>
      </c>
      <c r="L1679">
        <v>2.2275158722669702E-2</v>
      </c>
      <c r="M1679">
        <v>2.2375240651177502E-2</v>
      </c>
      <c r="N1679">
        <v>1.6082176388171599E-2</v>
      </c>
      <c r="O1679">
        <v>1.3784544159962974E-2</v>
      </c>
      <c r="P1679">
        <v>-2.0118372284027076E-3</v>
      </c>
      <c r="Q1679">
        <v>3.5090108664731265</v>
      </c>
      <c r="R1679">
        <f>Table_nydc_frldevdb01_flc_fx_carry_view[[#This Row],[atmf]]/(Table_nydc_frldevdb01_flc_fx_carry_view[[#This Row],[atmf_cost_orig]]+1)</f>
        <v>3.4094409385147557</v>
      </c>
      <c r="S1679">
        <f>Table_nydc_frldevdb01_flc_fx_carry_view[[#This Row],[num_rate]]-Table_nydc_frldevdb01_flc_fx_carry_view[[#This Row],[asset_rate]]</f>
        <v>-1.5796381388365682E-2</v>
      </c>
      <c r="T16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0.9333576831148469</v>
      </c>
      <c r="U1679" s="95">
        <f>Table_nydc_frldevdb01_flc_fx_carry_view[[#This Row],[atmf_cost_final]]/Table_nydc_frldevdb01_flc_fx_carry_view[[#This Row],[atmf_cost_orig]]</f>
        <v>0.71874875622065193</v>
      </c>
    </row>
    <row r="1680" spans="1:21" x14ac:dyDescent="0.25">
      <c r="A1680" t="s">
        <v>110</v>
      </c>
      <c r="B1680" t="s">
        <v>104</v>
      </c>
      <c r="C1680" t="s">
        <v>6</v>
      </c>
      <c r="D1680" t="s">
        <v>30</v>
      </c>
      <c r="E1680">
        <v>3.5268524121678402</v>
      </c>
      <c r="F1680">
        <v>3.4690688515211798</v>
      </c>
      <c r="G1680">
        <v>6.6683836457491194E-2</v>
      </c>
      <c r="H1680">
        <v>6.5775446526214601E-2</v>
      </c>
      <c r="I1680">
        <v>6.6091912645633702E-2</v>
      </c>
      <c r="J1680">
        <v>6.5450856539499905E-2</v>
      </c>
      <c r="K1680">
        <v>3.5554943008038201E-2</v>
      </c>
      <c r="L1680">
        <v>2.90104057615461E-2</v>
      </c>
      <c r="M1680">
        <v>2.5965051809265501E-2</v>
      </c>
      <c r="N1680">
        <v>2.0006227391244601E-2</v>
      </c>
      <c r="O1680">
        <v>1.436427505303807E-2</v>
      </c>
      <c r="P1680">
        <v>-2.2432109801321567E-3</v>
      </c>
      <c r="Q1680">
        <v>3.5026589699494002</v>
      </c>
      <c r="R1680">
        <f>Table_nydc_frldevdb01_flc_fx_carry_view[[#This Row],[atmf]]/(Table_nydc_frldevdb01_flc_fx_carry_view[[#This Row],[atmf_cost_orig]]+1)</f>
        <v>3.3812738995383493</v>
      </c>
      <c r="S1680">
        <f>Table_nydc_frldevdb01_flc_fx_carry_view[[#This Row],[num_rate]]-Table_nydc_frldevdb01_flc_fx_carry_view[[#This Row],[asset_rate]]</f>
        <v>-1.6607486033170228E-2</v>
      </c>
      <c r="T16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0.93892393392886886</v>
      </c>
      <c r="U1680" s="95">
        <f>Table_nydc_frldevdb01_flc_fx_carry_view[[#This Row],[atmf_cost_final]]/Table_nydc_frldevdb01_flc_fx_carry_view[[#This Row],[atmf_cost_orig]]</f>
        <v>0.77050596849205888</v>
      </c>
    </row>
    <row r="1681" spans="1:21" x14ac:dyDescent="0.25">
      <c r="A1681" t="s">
        <v>110</v>
      </c>
      <c r="B1681" t="s">
        <v>104</v>
      </c>
      <c r="C1681" t="s">
        <v>67</v>
      </c>
      <c r="D1681" t="s">
        <v>30</v>
      </c>
      <c r="E1681">
        <v>3.5268524121678402</v>
      </c>
      <c r="F1681">
        <v>3.3976317251030999</v>
      </c>
      <c r="G1681">
        <v>7.1996891214844205E-2</v>
      </c>
      <c r="H1681">
        <v>6.9908229236716801E-2</v>
      </c>
      <c r="I1681">
        <v>7.1056771258580703E-2</v>
      </c>
      <c r="J1681">
        <v>6.9137112370331502E-2</v>
      </c>
      <c r="K1681">
        <v>6.1189332057734101E-2</v>
      </c>
      <c r="L1681">
        <v>5.4981641961076695E-2</v>
      </c>
      <c r="M1681">
        <v>3.8219005686278902E-2</v>
      </c>
      <c r="N1681">
        <v>3.2856137300282896E-2</v>
      </c>
      <c r="O1681">
        <v>1.6012292609265052E-2</v>
      </c>
      <c r="P1681">
        <v>-2.8660073363019744E-3</v>
      </c>
      <c r="Q1681">
        <v>3.4775112944981439</v>
      </c>
      <c r="R1681">
        <f>Table_nydc_frldevdb01_flc_fx_carry_view[[#This Row],[atmf]]/(Table_nydc_frldevdb01_flc_fx_carry_view[[#This Row],[atmf_cost_orig]]+1)</f>
        <v>3.272557819202329</v>
      </c>
      <c r="S1681">
        <f>Table_nydc_frldevdb01_flc_fx_carry_view[[#This Row],[num_rate]]-Table_nydc_frldevdb01_flc_fx_carry_view[[#This Row],[asset_rate]]</f>
        <v>-1.8878299945567029E-2</v>
      </c>
      <c r="T16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0.96322117078357039</v>
      </c>
      <c r="U1681" s="95">
        <f>Table_nydc_frldevdb01_flc_fx_carry_view[[#This Row],[atmf_cost_final]]/Table_nydc_frldevdb01_flc_fx_carry_view[[#This Row],[atmf_cost_orig]]</f>
        <v>0.8596805885004658</v>
      </c>
    </row>
    <row r="1682" spans="1:21" x14ac:dyDescent="0.25">
      <c r="A1682" t="s">
        <v>110</v>
      </c>
      <c r="B1682" t="s">
        <v>105</v>
      </c>
      <c r="C1682" t="s">
        <v>30</v>
      </c>
      <c r="D1682" t="s">
        <v>30</v>
      </c>
      <c r="E1682">
        <v>35.745906455129898</v>
      </c>
      <c r="F1682">
        <v>35.175440392507099</v>
      </c>
      <c r="G1682">
        <v>0.199967711353327</v>
      </c>
      <c r="H1682">
        <v>0.20341798941831901</v>
      </c>
      <c r="I1682">
        <v>0.216227386417749</v>
      </c>
      <c r="J1682">
        <v>0.23044914642679401</v>
      </c>
      <c r="K1682">
        <v>4.8866324018901001E-2</v>
      </c>
      <c r="L1682">
        <v>9.0200010089129794E-3</v>
      </c>
      <c r="M1682">
        <v>4.0747122565408897E-2</v>
      </c>
      <c r="N1682">
        <v>3.6111134308310202E-3</v>
      </c>
      <c r="O1682">
        <v>5.8682233895709014E-2</v>
      </c>
      <c r="P1682">
        <v>-6.6756789127096388E-3</v>
      </c>
      <c r="Q1682">
        <v>35.46337467571994</v>
      </c>
      <c r="R1682">
        <f>Table_nydc_frldevdb01_flc_fx_carry_view[[#This Row],[atmf]]/(Table_nydc_frldevdb01_flc_fx_carry_view[[#This Row],[atmf_cost_orig]]+1)</f>
        <v>33.798258606567892</v>
      </c>
      <c r="S1682">
        <f>Table_nydc_frldevdb01_flc_fx_carry_view[[#This Row],[num_rate]]-Table_nydc_frldevdb01_flc_fx_carry_view[[#This Row],[asset_rate]]</f>
        <v>-6.5357912808418656E-2</v>
      </c>
      <c r="T16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0.66618467457234642</v>
      </c>
      <c r="U1682" s="95">
        <f>Table_nydc_frldevdb01_flc_fx_carry_view[[#This Row],[atmf_cost_final]]/Table_nydc_frldevdb01_flc_fx_carry_view[[#This Row],[atmf_cost_orig]]</f>
        <v>8.8622538316277866E-2</v>
      </c>
    </row>
    <row r="1683" spans="1:21" x14ac:dyDescent="0.25">
      <c r="A1683" t="s">
        <v>110</v>
      </c>
      <c r="B1683" t="s">
        <v>105</v>
      </c>
      <c r="C1683" t="s">
        <v>14</v>
      </c>
      <c r="D1683" t="s">
        <v>30</v>
      </c>
      <c r="E1683">
        <v>35.745906455129898</v>
      </c>
      <c r="F1683">
        <v>34.6285946855565</v>
      </c>
      <c r="G1683">
        <v>0.18848904606983999</v>
      </c>
      <c r="H1683">
        <v>0.19444678545649999</v>
      </c>
      <c r="I1683">
        <v>0.200685616979702</v>
      </c>
      <c r="J1683">
        <v>0.20766519628243299</v>
      </c>
      <c r="K1683">
        <v>6.948241985584841E-2</v>
      </c>
      <c r="L1683">
        <v>4.7730516103547505E-2</v>
      </c>
      <c r="M1683">
        <v>5.3135180139633496E-2</v>
      </c>
      <c r="N1683">
        <v>3.2819262963660098E-2</v>
      </c>
      <c r="O1683">
        <v>5.9038290930036513E-2</v>
      </c>
      <c r="P1683">
        <v>-6.487828465890336E-3</v>
      </c>
      <c r="Q1683">
        <v>35.204084290442196</v>
      </c>
      <c r="R1683">
        <f>Table_nydc_frldevdb01_flc_fx_carry_view[[#This Row],[atmf]]/(Table_nydc_frldevdb01_flc_fx_carry_view[[#This Row],[atmf_cost_orig]]+1)</f>
        <v>32.88143377848715</v>
      </c>
      <c r="S1683">
        <f>Table_nydc_frldevdb01_flc_fx_carry_view[[#This Row],[num_rate]]-Table_nydc_frldevdb01_flc_fx_carry_view[[#This Row],[asset_rate]]</f>
        <v>-6.5526119395926855E-2</v>
      </c>
      <c r="T16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0.91215724481588512</v>
      </c>
      <c r="U1683" s="95">
        <f>Table_nydc_frldevdb01_flc_fx_carry_view[[#This Row],[atmf_cost_final]]/Table_nydc_frldevdb01_flc_fx_carry_view[[#This Row],[atmf_cost_orig]]</f>
        <v>0.61765600262226705</v>
      </c>
    </row>
    <row r="1684" spans="1:21" x14ac:dyDescent="0.25">
      <c r="A1684" t="s">
        <v>110</v>
      </c>
      <c r="B1684" t="s">
        <v>105</v>
      </c>
      <c r="C1684" t="s">
        <v>8</v>
      </c>
      <c r="D1684" t="s">
        <v>30</v>
      </c>
      <c r="E1684">
        <v>35.745906455129898</v>
      </c>
      <c r="F1684">
        <v>34.053587825875503</v>
      </c>
      <c r="G1684">
        <v>0.18340372689516199</v>
      </c>
      <c r="H1684">
        <v>0.192303166120673</v>
      </c>
      <c r="I1684">
        <v>0.18861998285878401</v>
      </c>
      <c r="J1684">
        <v>0.19819988851697001</v>
      </c>
      <c r="K1684">
        <v>8.8577404373798699E-2</v>
      </c>
      <c r="L1684">
        <v>6.9279830211705501E-2</v>
      </c>
      <c r="M1684">
        <v>6.3373782750771809E-2</v>
      </c>
      <c r="N1684">
        <v>4.5813214372200602E-2</v>
      </c>
      <c r="O1684">
        <v>6.0221178929655325E-2</v>
      </c>
      <c r="P1684">
        <v>-6.5448999140983715E-3</v>
      </c>
      <c r="Q1684">
        <v>34.934052465987214</v>
      </c>
      <c r="R1684">
        <f>Table_nydc_frldevdb01_flc_fx_carry_view[[#This Row],[atmf]]/(Table_nydc_frldevdb01_flc_fx_carry_view[[#This Row],[atmf_cost_orig]]+1)</f>
        <v>32.024099501291552</v>
      </c>
      <c r="S1684">
        <f>Table_nydc_frldevdb01_flc_fx_carry_view[[#This Row],[num_rate]]-Table_nydc_frldevdb01_flc_fx_carry_view[[#This Row],[asset_rate]]</f>
        <v>-6.6766078843753698E-2</v>
      </c>
      <c r="T16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0.93108110375950881</v>
      </c>
      <c r="U1684" s="95">
        <f>Table_nydc_frldevdb01_flc_fx_carry_view[[#This Row],[atmf_cost_final]]/Table_nydc_frldevdb01_flc_fx_carry_view[[#This Row],[atmf_cost_orig]]</f>
        <v>0.72290484146052736</v>
      </c>
    </row>
    <row r="1685" spans="1:21" x14ac:dyDescent="0.25">
      <c r="A1685" t="s">
        <v>110</v>
      </c>
      <c r="B1685" t="s">
        <v>105</v>
      </c>
      <c r="C1685" t="s">
        <v>6</v>
      </c>
      <c r="D1685" t="s">
        <v>30</v>
      </c>
      <c r="E1685">
        <v>35.745906455129898</v>
      </c>
      <c r="F1685">
        <v>33.4373910471923</v>
      </c>
      <c r="G1685">
        <v>0.178156123930584</v>
      </c>
      <c r="H1685">
        <v>0.19058201196920799</v>
      </c>
      <c r="I1685">
        <v>0.18340372689516199</v>
      </c>
      <c r="J1685">
        <v>0.196284028667357</v>
      </c>
      <c r="K1685">
        <v>0.10658500010623</v>
      </c>
      <c r="L1685">
        <v>8.8577404373798699E-2</v>
      </c>
      <c r="M1685">
        <v>7.1702213871025003E-2</v>
      </c>
      <c r="N1685">
        <v>5.5815175569269002E-2</v>
      </c>
      <c r="O1685">
        <v>6.2184894965978239E-2</v>
      </c>
      <c r="P1685">
        <v>-6.6550306324421969E-3</v>
      </c>
      <c r="Q1685">
        <v>34.645937892618704</v>
      </c>
      <c r="R1685">
        <f>Table_nydc_frldevdb01_flc_fx_carry_view[[#This Row],[atmf]]/(Table_nydc_frldevdb01_flc_fx_carry_view[[#This Row],[atmf_cost_orig]]+1)</f>
        <v>31.200263108923981</v>
      </c>
      <c r="S1685">
        <f>Table_nydc_frldevdb01_flc_fx_carry_view[[#This Row],[num_rate]]-Table_nydc_frldevdb01_flc_fx_carry_view[[#This Row],[asset_rate]]</f>
        <v>-6.8839925598420434E-2</v>
      </c>
      <c r="T16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0.93920905811889677</v>
      </c>
      <c r="U1685" s="95">
        <f>Table_nydc_frldevdb01_flc_fx_carry_view[[#This Row],[atmf_cost_final]]/Table_nydc_frldevdb01_flc_fx_carry_view[[#This Row],[atmf_cost_orig]]</f>
        <v>0.77843029602498814</v>
      </c>
    </row>
    <row r="1686" spans="1:21" x14ac:dyDescent="0.25">
      <c r="A1686" t="s">
        <v>110</v>
      </c>
      <c r="B1686" t="s">
        <v>105</v>
      </c>
      <c r="C1686" t="s">
        <v>67</v>
      </c>
      <c r="D1686" t="s">
        <v>30</v>
      </c>
      <c r="E1686">
        <v>35.745906455129898</v>
      </c>
      <c r="F1686">
        <v>30.793858748390601</v>
      </c>
      <c r="G1686">
        <v>0.18205304011534501</v>
      </c>
      <c r="H1686">
        <v>0.204572999666045</v>
      </c>
      <c r="I1686">
        <v>0.18168870645490001</v>
      </c>
      <c r="J1686">
        <v>0.206133187219638</v>
      </c>
      <c r="K1686">
        <v>0.182579953595778</v>
      </c>
      <c r="L1686">
        <v>0.164620049613311</v>
      </c>
      <c r="M1686">
        <v>0.100519238372586</v>
      </c>
      <c r="N1686">
        <v>8.6782831143393607E-2</v>
      </c>
      <c r="O1686">
        <v>7.2168923459896603E-2</v>
      </c>
      <c r="P1686">
        <v>-7.3688995843861913E-3</v>
      </c>
      <c r="Q1686">
        <v>33.54672717365829</v>
      </c>
      <c r="R1686">
        <f>Table_nydc_frldevdb01_flc_fx_carry_view[[#This Row],[atmf]]/(Table_nydc_frldevdb01_flc_fx_carry_view[[#This Row],[atmf_cost_orig]]+1)</f>
        <v>27.981208937271841</v>
      </c>
      <c r="S1686">
        <f>Table_nydc_frldevdb01_flc_fx_carry_view[[#This Row],[num_rate]]-Table_nydc_frldevdb01_flc_fx_carry_view[[#This Row],[asset_rate]]</f>
        <v>-7.9537823044282793E-2</v>
      </c>
      <c r="T16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0.94853205042403821</v>
      </c>
      <c r="U1686" s="95">
        <f>Table_nydc_frldevdb01_flc_fx_carry_view[[#This Row],[atmf_cost_final]]/Table_nydc_frldevdb01_flc_fx_carry_view[[#This Row],[atmf_cost_orig]]</f>
        <v>0.86334549035999619</v>
      </c>
    </row>
    <row r="1687" spans="1:21" x14ac:dyDescent="0.25">
      <c r="A1687" t="s">
        <v>110</v>
      </c>
      <c r="B1687" t="s">
        <v>106</v>
      </c>
      <c r="C1687" t="s">
        <v>30</v>
      </c>
      <c r="D1687" t="s">
        <v>30</v>
      </c>
      <c r="E1687">
        <v>7.7906409828514196</v>
      </c>
      <c r="F1687">
        <v>7.8720667280051897</v>
      </c>
      <c r="G1687">
        <v>7.0286728850464095E-2</v>
      </c>
      <c r="H1687">
        <v>7.1039620755167898E-2</v>
      </c>
      <c r="I1687">
        <v>5.3920636066302E-2</v>
      </c>
      <c r="J1687">
        <v>6.12841207797888E-2</v>
      </c>
      <c r="K1687">
        <v>9.6018488027714705E-3</v>
      </c>
      <c r="L1687">
        <v>2.2520714391095599E-3</v>
      </c>
      <c r="M1687">
        <v>1.4413069878355901E-2</v>
      </c>
      <c r="N1687">
        <v>1.0595299686320801E-2</v>
      </c>
      <c r="O1687">
        <v>-8.2688388940543537E-3</v>
      </c>
      <c r="P1687">
        <v>3.3399877857651569E-2</v>
      </c>
      <c r="Q1687">
        <v>7.8343738235513127</v>
      </c>
      <c r="R1687">
        <f>Table_nydc_frldevdb01_flc_fx_carry_view[[#This Row],[atmf]]/(Table_nydc_frldevdb01_flc_fx_carry_view[[#This Row],[atmf_cost_orig]]+1)</f>
        <v>7.7602181613740182</v>
      </c>
      <c r="S1687">
        <f>Table_nydc_frldevdb01_flc_fx_carry_view[[#This Row],[num_rate]]-Table_nydc_frldevdb01_flc_fx_carry_view[[#This Row],[asset_rate]]</f>
        <v>4.1668716751705921E-2</v>
      </c>
      <c r="T16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1.7341186605518373</v>
      </c>
      <c r="U1687" s="95">
        <f>Table_nydc_frldevdb01_flc_fx_carry_view[[#This Row],[atmf_cost_final]]/Table_nydc_frldevdb01_flc_fx_carry_view[[#This Row],[atmf_cost_orig]]</f>
        <v>0.73511748543117506</v>
      </c>
    </row>
    <row r="1688" spans="1:21" x14ac:dyDescent="0.25">
      <c r="A1688" t="s">
        <v>110</v>
      </c>
      <c r="B1688" t="s">
        <v>106</v>
      </c>
      <c r="C1688" t="s">
        <v>14</v>
      </c>
      <c r="D1688" t="s">
        <v>30</v>
      </c>
      <c r="E1688">
        <v>7.7906409828514196</v>
      </c>
      <c r="F1688">
        <v>7.9598222280000002</v>
      </c>
      <c r="G1688">
        <v>7.2913631776757207E-2</v>
      </c>
      <c r="H1688">
        <v>7.4014349764942505E-2</v>
      </c>
      <c r="I1688">
        <v>7.0195743103338495E-2</v>
      </c>
      <c r="J1688">
        <v>7.2205777438814997E-2</v>
      </c>
      <c r="K1688">
        <v>1.16372488270205E-2</v>
      </c>
      <c r="L1688">
        <v>9.3898976291771404E-3</v>
      </c>
      <c r="M1688">
        <v>2.1107043101845899E-2</v>
      </c>
      <c r="N1688">
        <v>2.0843992881086099E-2</v>
      </c>
      <c r="O1688">
        <v>-8.1475652244012049E-3</v>
      </c>
      <c r="P1688">
        <v>3.5156758276355518E-2</v>
      </c>
      <c r="Q1688">
        <v>7.8851514657931014</v>
      </c>
      <c r="R1688">
        <f>Table_nydc_frldevdb01_flc_fx_carry_view[[#This Row],[atmf]]/(Table_nydc_frldevdb01_flc_fx_carry_view[[#This Row],[atmf_cost_orig]]+1)</f>
        <v>7.7952867740684875</v>
      </c>
      <c r="S1688">
        <f>Table_nydc_frldevdb01_flc_fx_carry_view[[#This Row],[num_rate]]-Table_nydc_frldevdb01_flc_fx_carry_view[[#This Row],[asset_rate]]</f>
        <v>4.330432350075672E-2</v>
      </c>
      <c r="T16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1.2095400300678809</v>
      </c>
      <c r="U1688" s="95">
        <f>Table_nydc_frldevdb01_flc_fx_carry_view[[#This Row],[atmf_cost_final]]/Table_nydc_frldevdb01_flc_fx_carry_view[[#This Row],[atmf_cost_orig]]</f>
        <v>0.98753732488769141</v>
      </c>
    </row>
    <row r="1689" spans="1:21" x14ac:dyDescent="0.25">
      <c r="A1689" t="s">
        <v>110</v>
      </c>
      <c r="B1689" t="s">
        <v>106</v>
      </c>
      <c r="C1689" t="s">
        <v>8</v>
      </c>
      <c r="D1689" t="s">
        <v>30</v>
      </c>
      <c r="E1689">
        <v>7.7906409828514196</v>
      </c>
      <c r="F1689">
        <v>8.0482395915011402</v>
      </c>
      <c r="G1689">
        <v>7.46048713888081E-2</v>
      </c>
      <c r="H1689">
        <v>7.5989554572868101E-2</v>
      </c>
      <c r="I1689">
        <v>7.2913631776757207E-2</v>
      </c>
      <c r="J1689">
        <v>7.5049118211845095E-2</v>
      </c>
      <c r="K1689">
        <v>1.25480303629241E-2</v>
      </c>
      <c r="L1689">
        <v>1.16372488270205E-2</v>
      </c>
      <c r="M1689">
        <v>2.63747739901877E-2</v>
      </c>
      <c r="N1689">
        <v>2.7556353986452901E-2</v>
      </c>
      <c r="O1689">
        <v>-8.0721219104321184E-3</v>
      </c>
      <c r="P1689">
        <v>3.5952342133862621E-2</v>
      </c>
      <c r="Q1689">
        <v>7.9384763147065875</v>
      </c>
      <c r="R1689">
        <f>Table_nydc_frldevdb01_flc_fx_carry_view[[#This Row],[atmf]]/(Table_nydc_frldevdb01_flc_fx_carry_view[[#This Row],[atmf_cost_orig]]+1)</f>
        <v>7.841423810731813</v>
      </c>
      <c r="S1689">
        <f>Table_nydc_frldevdb01_flc_fx_carry_view[[#This Row],[num_rate]]-Table_nydc_frldevdb01_flc_fx_carry_view[[#This Row],[asset_rate]]</f>
        <v>4.4024464044294741E-2</v>
      </c>
      <c r="T16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1.1513271373632095</v>
      </c>
      <c r="U1689" s="95">
        <f>Table_nydc_frldevdb01_flc_fx_carry_view[[#This Row],[atmf_cost_final]]/Table_nydc_frldevdb01_flc_fx_carry_view[[#This Row],[atmf_cost_orig]]</f>
        <v>1.0447996254566878</v>
      </c>
    </row>
    <row r="1690" spans="1:21" x14ac:dyDescent="0.25">
      <c r="A1690" t="s">
        <v>110</v>
      </c>
      <c r="B1690" t="s">
        <v>106</v>
      </c>
      <c r="C1690" t="s">
        <v>6</v>
      </c>
      <c r="D1690" t="s">
        <v>30</v>
      </c>
      <c r="E1690">
        <v>7.7906409828514196</v>
      </c>
      <c r="F1690">
        <v>8.1428379427680007</v>
      </c>
      <c r="G1690">
        <v>7.6439810324300597E-2</v>
      </c>
      <c r="H1690">
        <v>7.8088252830874394E-2</v>
      </c>
      <c r="I1690">
        <v>7.46048713888081E-2</v>
      </c>
      <c r="J1690">
        <v>7.7041692240802206E-2</v>
      </c>
      <c r="K1690">
        <v>1.32654481151339E-2</v>
      </c>
      <c r="L1690">
        <v>1.25480303629241E-2</v>
      </c>
      <c r="M1690">
        <v>3.1528369961300602E-2</v>
      </c>
      <c r="N1690">
        <v>3.3222582481080599E-2</v>
      </c>
      <c r="O1690">
        <v>-8.0082775478732462E-3</v>
      </c>
      <c r="P1690">
        <v>3.6777749873638695E-2</v>
      </c>
      <c r="Q1690">
        <v>7.9967931347284917</v>
      </c>
      <c r="R1690">
        <f>Table_nydc_frldevdb01_flc_fx_carry_view[[#This Row],[atmf]]/(Table_nydc_frldevdb01_flc_fx_carry_view[[#This Row],[atmf_cost_orig]]+1)</f>
        <v>7.8939544271317432</v>
      </c>
      <c r="S1690">
        <f>Table_nydc_frldevdb01_flc_fx_carry_view[[#This Row],[num_rate]]-Table_nydc_frldevdb01_flc_fx_carry_view[[#This Row],[asset_rate]]</f>
        <v>4.4786027421511942E-2</v>
      </c>
      <c r="T16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1.1320506265264441</v>
      </c>
      <c r="U1690" s="95">
        <f>Table_nydc_frldevdb01_flc_fx_carry_view[[#This Row],[atmf_cost_final]]/Table_nydc_frldevdb01_flc_fx_carry_view[[#This Row],[atmf_cost_orig]]</f>
        <v>1.0537361278702182</v>
      </c>
    </row>
    <row r="1691" spans="1:21" x14ac:dyDescent="0.25">
      <c r="A1691" t="s">
        <v>110</v>
      </c>
      <c r="B1691" t="s">
        <v>106</v>
      </c>
      <c r="C1691" t="s">
        <v>67</v>
      </c>
      <c r="D1691" t="s">
        <v>30</v>
      </c>
      <c r="E1691">
        <v>7.7906409828514196</v>
      </c>
      <c r="F1691">
        <v>8.5194481035626808</v>
      </c>
      <c r="G1691">
        <v>8.7133429769534504E-2</v>
      </c>
      <c r="H1691">
        <v>8.8203679808836796E-2</v>
      </c>
      <c r="I1691">
        <v>8.5315679247196602E-2</v>
      </c>
      <c r="J1691">
        <v>8.7413483906918901E-2</v>
      </c>
      <c r="K1691">
        <v>1.63693150353501E-2</v>
      </c>
      <c r="L1691">
        <v>1.5953095155132501E-2</v>
      </c>
      <c r="M1691">
        <v>5.05284227404975E-2</v>
      </c>
      <c r="N1691">
        <v>5.3044878552562097E-2</v>
      </c>
      <c r="O1691">
        <v>-7.5213494434606771E-3</v>
      </c>
      <c r="P1691">
        <v>3.8648344899601991E-2</v>
      </c>
      <c r="Q1691">
        <v>8.238043875538434</v>
      </c>
      <c r="R1691">
        <f>Table_nydc_frldevdb01_flc_fx_carry_view[[#This Row],[atmf]]/(Table_nydc_frldevdb01_flc_fx_carry_view[[#This Row],[atmf_cost_orig]]+1)</f>
        <v>8.1096788236705937</v>
      </c>
      <c r="S1691">
        <f>Table_nydc_frldevdb01_flc_fx_carry_view[[#This Row],[num_rate]]-Table_nydc_frldevdb01_flc_fx_carry_view[[#This Row],[asset_rate]]</f>
        <v>4.6169694343062666E-2</v>
      </c>
      <c r="T16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1.0858534045325858</v>
      </c>
      <c r="U1691" s="95">
        <f>Table_nydc_frldevdb01_flc_fx_carry_view[[#This Row],[atmf_cost_final]]/Table_nydc_frldevdb01_flc_fx_carry_view[[#This Row],[atmf_cost_orig]]</f>
        <v>1.0498027778343397</v>
      </c>
    </row>
    <row r="1692" spans="1:21" x14ac:dyDescent="0.25">
      <c r="A1692" t="s">
        <v>110</v>
      </c>
      <c r="B1692" t="s">
        <v>5</v>
      </c>
      <c r="C1692" t="s">
        <v>14</v>
      </c>
      <c r="D1692" t="s">
        <v>14</v>
      </c>
      <c r="E1692">
        <v>3.6262609038351199</v>
      </c>
      <c r="F1692">
        <v>3.8156075456085499</v>
      </c>
      <c r="G1692">
        <v>0.110068287487806</v>
      </c>
      <c r="H1692">
        <v>0.119554676486676</v>
      </c>
      <c r="I1692">
        <v>7.0433881517330404E-2</v>
      </c>
      <c r="J1692">
        <v>9.8597221717736896E-2</v>
      </c>
      <c r="K1692">
        <v>1.15957384933792E-2</v>
      </c>
      <c r="L1692">
        <v>2.54711862560425E-3</v>
      </c>
      <c r="M1692">
        <v>3.3446401704233894E-2</v>
      </c>
      <c r="N1692">
        <v>5.2208664654939799E-2</v>
      </c>
      <c r="O1692">
        <v>1.3136452641162664E-2</v>
      </c>
      <c r="P1692">
        <v>0.1192803293727055</v>
      </c>
      <c r="Q1692">
        <v>3.7340168020434268</v>
      </c>
      <c r="R1692">
        <f>Table_nydc_frldevdb01_flc_fx_carry_view[[#This Row],[atmf]]/(Table_nydc_frldevdb01_flc_fx_carry_view[[#This Row],[atmf_cost_orig]]+1)</f>
        <v>3.6921194358181659</v>
      </c>
      <c r="S1692">
        <f>Table_nydc_frldevdb01_flc_fx_carry_view[[#This Row],[num_rate]]-Table_nydc_frldevdb01_flc_fx_carry_view[[#This Row],[asset_rate]]</f>
        <v>0.10614387673154282</v>
      </c>
      <c r="T16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2.2727706500306737</v>
      </c>
      <c r="U1692" s="95">
        <f>Table_nydc_frldevdb01_flc_fx_carry_view[[#This Row],[atmf_cost_final]]/Table_nydc_frldevdb01_flc_fx_carry_view[[#This Row],[atmf_cost_orig]]</f>
        <v>1.560965066335696</v>
      </c>
    </row>
    <row r="1693" spans="1:21" x14ac:dyDescent="0.25">
      <c r="A1693" t="s">
        <v>110</v>
      </c>
      <c r="B1693" t="s">
        <v>5</v>
      </c>
      <c r="C1693" t="s">
        <v>8</v>
      </c>
      <c r="D1693" t="s">
        <v>14</v>
      </c>
      <c r="E1693">
        <v>3.6262609038351199</v>
      </c>
      <c r="F1693">
        <v>3.9086340151699099</v>
      </c>
      <c r="G1693">
        <v>0.114802716481009</v>
      </c>
      <c r="H1693">
        <v>0.12558702272730499</v>
      </c>
      <c r="I1693">
        <v>0.103229650265846</v>
      </c>
      <c r="J1693">
        <v>0.131028010346628</v>
      </c>
      <c r="K1693">
        <v>1.22931465452547E-2</v>
      </c>
      <c r="L1693">
        <v>1.00174020463102E-2</v>
      </c>
      <c r="M1693">
        <v>4.2861434317497296E-2</v>
      </c>
      <c r="N1693">
        <v>5.8980316049749598E-2</v>
      </c>
      <c r="O1693">
        <v>1.3784544159962974E-2</v>
      </c>
      <c r="P1693">
        <v>0.11952162534728565</v>
      </c>
      <c r="Q1693">
        <v>3.7926977392435783</v>
      </c>
      <c r="R1693">
        <f>Table_nydc_frldevdb01_flc_fx_carry_view[[#This Row],[atmf]]/(Table_nydc_frldevdb01_flc_fx_carry_view[[#This Row],[atmf_cost_orig]]+1)</f>
        <v>3.7479897966769888</v>
      </c>
      <c r="S1693">
        <f>Table_nydc_frldevdb01_flc_fx_carry_view[[#This Row],[num_rate]]-Table_nydc_frldevdb01_flc_fx_carry_view[[#This Row],[asset_rate]]</f>
        <v>0.10573708118732268</v>
      </c>
      <c r="T16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1.6017552035708054</v>
      </c>
      <c r="U1693" s="95">
        <f>Table_nydc_frldevdb01_flc_fx_carry_view[[#This Row],[atmf_cost_final]]/Table_nydc_frldevdb01_flc_fx_carry_view[[#This Row],[atmf_cost_orig]]</f>
        <v>1.3760695830394107</v>
      </c>
    </row>
    <row r="1694" spans="1:21" x14ac:dyDescent="0.25">
      <c r="A1694" t="s">
        <v>110</v>
      </c>
      <c r="B1694" t="s">
        <v>5</v>
      </c>
      <c r="C1694" t="s">
        <v>6</v>
      </c>
      <c r="D1694" t="s">
        <v>14</v>
      </c>
      <c r="E1694">
        <v>3.6262609038351199</v>
      </c>
      <c r="F1694">
        <v>4.00094072495021</v>
      </c>
      <c r="G1694">
        <v>0.12010729290206899</v>
      </c>
      <c r="H1694">
        <v>0.13167052547292499</v>
      </c>
      <c r="I1694">
        <v>0.110375842639856</v>
      </c>
      <c r="J1694">
        <v>0.13477064464521599</v>
      </c>
      <c r="K1694">
        <v>1.31827695212932E-2</v>
      </c>
      <c r="L1694">
        <v>1.1792815733838001E-2</v>
      </c>
      <c r="M1694">
        <v>5.1883037147101595E-2</v>
      </c>
      <c r="N1694">
        <v>6.7511249399656192E-2</v>
      </c>
      <c r="O1694">
        <v>1.4346791702635642E-2</v>
      </c>
      <c r="P1694">
        <v>0.11961538332973287</v>
      </c>
      <c r="Q1694">
        <v>3.8518722384613349</v>
      </c>
      <c r="R1694">
        <f>Table_nydc_frldevdb01_flc_fx_carry_view[[#This Row],[atmf]]/(Table_nydc_frldevdb01_flc_fx_carry_view[[#This Row],[atmf_cost_orig]]+1)</f>
        <v>3.8035984835362404</v>
      </c>
      <c r="S1694">
        <f>Table_nydc_frldevdb01_flc_fx_carry_view[[#This Row],[num_rate]]-Table_nydc_frldevdb01_flc_fx_carry_view[[#This Row],[asset_rate]]</f>
        <v>0.10526859162709723</v>
      </c>
      <c r="T16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1.4397428515109476</v>
      </c>
      <c r="U1694" s="95">
        <f>Table_nydc_frldevdb01_flc_fx_carry_view[[#This Row],[atmf_cost_final]]/Table_nydc_frldevdb01_flc_fx_carry_view[[#This Row],[atmf_cost_orig]]</f>
        <v>1.301220073301504</v>
      </c>
    </row>
    <row r="1695" spans="1:21" x14ac:dyDescent="0.25">
      <c r="A1695" t="s">
        <v>110</v>
      </c>
      <c r="B1695" t="s">
        <v>5</v>
      </c>
      <c r="C1695" t="s">
        <v>67</v>
      </c>
      <c r="D1695" t="s">
        <v>14</v>
      </c>
      <c r="E1695">
        <v>3.6262609038351199</v>
      </c>
      <c r="F1695">
        <v>4.3816101806427001</v>
      </c>
      <c r="G1695">
        <v>0.12912735786671001</v>
      </c>
      <c r="H1695">
        <v>0.14306211775347799</v>
      </c>
      <c r="I1695">
        <v>0.126112055158563</v>
      </c>
      <c r="J1695">
        <v>0.14659785694965699</v>
      </c>
      <c r="K1695">
        <v>1.25046590611664E-2</v>
      </c>
      <c r="L1695">
        <v>1.33237109088377E-2</v>
      </c>
      <c r="M1695">
        <v>7.8122446720912009E-2</v>
      </c>
      <c r="N1695">
        <v>9.6507871890029309E-2</v>
      </c>
      <c r="O1695">
        <v>1.6008798032534965E-2</v>
      </c>
      <c r="P1695">
        <v>0.12391424821947594</v>
      </c>
      <c r="Q1695">
        <v>4.1118027789920477</v>
      </c>
      <c r="R1695">
        <f>Table_nydc_frldevdb01_flc_fx_carry_view[[#This Row],[atmf]]/(Table_nydc_frldevdb01_flc_fx_carry_view[[#This Row],[atmf_cost_orig]]+1)</f>
        <v>4.0641118214070024</v>
      </c>
      <c r="S1695">
        <f>Table_nydc_frldevdb01_flc_fx_carry_view[[#This Row],[num_rate]]-Table_nydc_frldevdb01_flc_fx_carry_view[[#This Row],[asset_rate]]</f>
        <v>0.10790545018694098</v>
      </c>
      <c r="T16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1.2677074913365665</v>
      </c>
      <c r="U1695" s="95">
        <f>Table_nydc_frldevdb01_flc_fx_carry_view[[#This Row],[atmf_cost_final]]/Table_nydc_frldevdb01_flc_fx_carry_view[[#This Row],[atmf_cost_orig]]</f>
        <v>1.2353411335771163</v>
      </c>
    </row>
    <row r="1696" spans="1:21" x14ac:dyDescent="0.25">
      <c r="A1696" t="s">
        <v>110</v>
      </c>
      <c r="B1696" t="s">
        <v>4</v>
      </c>
      <c r="C1696" t="s">
        <v>14</v>
      </c>
      <c r="D1696" t="s">
        <v>14</v>
      </c>
      <c r="E1696">
        <v>4.2437792163282202</v>
      </c>
      <c r="F1696">
        <v>4.5114256228260698</v>
      </c>
      <c r="G1696">
        <v>0.110423331550749</v>
      </c>
      <c r="H1696">
        <v>0.118061682749405</v>
      </c>
      <c r="I1696">
        <v>6.8823838360096201E-2</v>
      </c>
      <c r="J1696">
        <v>8.7950335647343295E-2</v>
      </c>
      <c r="K1696">
        <v>9.3789122969056404E-3</v>
      </c>
      <c r="L1696">
        <v>2.8745223079992503E-3</v>
      </c>
      <c r="M1696">
        <v>3.3387756305969699E-2</v>
      </c>
      <c r="N1696">
        <v>6.3072891157267996E-2</v>
      </c>
      <c r="O1696">
        <v>-8.1781002841833546E-3</v>
      </c>
      <c r="P1696">
        <v>0.1192803293727055</v>
      </c>
      <c r="Q1696">
        <v>4.4056510343831921</v>
      </c>
      <c r="R1696">
        <f>Table_nydc_frldevdb01_flc_fx_carry_view[[#This Row],[atmf]]/(Table_nydc_frldevdb01_flc_fx_carry_view[[#This Row],[atmf_cost_orig]]+1)</f>
        <v>4.3656658357874996</v>
      </c>
      <c r="S1696">
        <f>Table_nydc_frldevdb01_flc_fx_carry_view[[#This Row],[num_rate]]-Table_nydc_frldevdb01_flc_fx_carry_view[[#This Row],[asset_rate]]</f>
        <v>0.12745842965688886</v>
      </c>
      <c r="T16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2.5073414124620936</v>
      </c>
      <c r="U1696" s="95">
        <f>Table_nydc_frldevdb01_flc_fx_carry_view[[#This Row],[atmf_cost_final]]/Table_nydc_frldevdb01_flc_fx_carry_view[[#This Row],[atmf_cost_orig]]</f>
        <v>1.8891024176425604</v>
      </c>
    </row>
    <row r="1697" spans="1:21" x14ac:dyDescent="0.25">
      <c r="A1697" t="s">
        <v>110</v>
      </c>
      <c r="B1697" t="s">
        <v>4</v>
      </c>
      <c r="C1697" t="s">
        <v>8</v>
      </c>
      <c r="D1697" t="s">
        <v>14</v>
      </c>
      <c r="E1697">
        <v>4.2437792163282202</v>
      </c>
      <c r="F1697">
        <v>4.6479013660078898</v>
      </c>
      <c r="G1697">
        <v>0.117383949872205</v>
      </c>
      <c r="H1697">
        <v>0.124953256655243</v>
      </c>
      <c r="I1697">
        <v>0.101027421252067</v>
      </c>
      <c r="J1697">
        <v>0.13158097487381201</v>
      </c>
      <c r="K1697">
        <v>9.8663402279693495E-3</v>
      </c>
      <c r="L1697">
        <v>8.3084965547641897E-3</v>
      </c>
      <c r="M1697">
        <v>4.3356009047437506E-2</v>
      </c>
      <c r="N1697">
        <v>6.8944586999328705E-2</v>
      </c>
      <c r="O1697">
        <v>-8.0721219104321184E-3</v>
      </c>
      <c r="P1697">
        <v>0.11952162534728565</v>
      </c>
      <c r="Q1697">
        <v>4.4972886582573022</v>
      </c>
      <c r="R1697">
        <f>Table_nydc_frldevdb01_flc_fx_carry_view[[#This Row],[atmf]]/(Table_nydc_frldevdb01_flc_fx_carry_view[[#This Row],[atmf_cost_orig]]+1)</f>
        <v>4.4547607199304178</v>
      </c>
      <c r="S1697">
        <f>Table_nydc_frldevdb01_flc_fx_carry_view[[#This Row],[num_rate]]-Table_nydc_frldevdb01_flc_fx_carry_view[[#This Row],[asset_rate]]</f>
        <v>0.12759374725771777</v>
      </c>
      <c r="T16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1.8105909249635708</v>
      </c>
      <c r="U1697" s="95">
        <f>Table_nydc_frldevdb01_flc_fx_carry_view[[#This Row],[atmf_cost_final]]/Table_nydc_frldevdb01_flc_fx_carry_view[[#This Row],[atmf_cost_orig]]</f>
        <v>1.5901968034902321</v>
      </c>
    </row>
    <row r="1698" spans="1:21" x14ac:dyDescent="0.25">
      <c r="A1698" t="s">
        <v>110</v>
      </c>
      <c r="B1698" t="s">
        <v>4</v>
      </c>
      <c r="C1698" t="s">
        <v>6</v>
      </c>
      <c r="D1698" t="s">
        <v>14</v>
      </c>
      <c r="E1698">
        <v>4.2437792163282202</v>
      </c>
      <c r="F1698">
        <v>4.78768575540209</v>
      </c>
      <c r="G1698">
        <v>0.12491189466357901</v>
      </c>
      <c r="H1698">
        <v>0.13192976756781499</v>
      </c>
      <c r="I1698">
        <v>0.110764442335215</v>
      </c>
      <c r="J1698">
        <v>0.13516070353934101</v>
      </c>
      <c r="K1698">
        <v>1.06548824642757E-2</v>
      </c>
      <c r="L1698">
        <v>9.5617323402069701E-3</v>
      </c>
      <c r="M1698">
        <v>5.32417583090566E-2</v>
      </c>
      <c r="N1698">
        <v>7.7537813257484406E-2</v>
      </c>
      <c r="O1698">
        <v>-8.0082775478732462E-3</v>
      </c>
      <c r="P1698">
        <v>0.11963027728632895</v>
      </c>
      <c r="Q1698">
        <v>4.5921216412040033</v>
      </c>
      <c r="R1698">
        <f>Table_nydc_frldevdb01_flc_fx_carry_view[[#This Row],[atmf]]/(Table_nydc_frldevdb01_flc_fx_carry_view[[#This Row],[atmf_cost_orig]]+1)</f>
        <v>4.5456664793547068</v>
      </c>
      <c r="S1698">
        <f>Table_nydc_frldevdb01_flc_fx_carry_view[[#This Row],[num_rate]]-Table_nydc_frldevdb01_flc_fx_carry_view[[#This Row],[asset_rate]]</f>
        <v>0.12763855483420219</v>
      </c>
      <c r="T16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1.596174398071232</v>
      </c>
      <c r="U1698" s="95">
        <f>Table_nydc_frldevdb01_flc_fx_carry_view[[#This Row],[atmf_cost_final]]/Table_nydc_frldevdb01_flc_fx_carry_view[[#This Row],[atmf_cost_orig]]</f>
        <v>1.4563345712099627</v>
      </c>
    </row>
    <row r="1699" spans="1:21" x14ac:dyDescent="0.25">
      <c r="A1699" t="s">
        <v>110</v>
      </c>
      <c r="B1699" t="s">
        <v>4</v>
      </c>
      <c r="C1699" t="s">
        <v>67</v>
      </c>
      <c r="D1699" t="s">
        <v>14</v>
      </c>
      <c r="E1699">
        <v>4.2437792163282202</v>
      </c>
      <c r="F1699">
        <v>5.3705993891287198</v>
      </c>
      <c r="G1699">
        <v>0.13421467773333901</v>
      </c>
      <c r="H1699">
        <v>0.14343340511157299</v>
      </c>
      <c r="I1699">
        <v>0.13156262320884801</v>
      </c>
      <c r="J1699">
        <v>0.14792140244032301</v>
      </c>
      <c r="K1699">
        <v>8.8313088873132294E-3</v>
      </c>
      <c r="L1699">
        <v>1.01773958542261E-2</v>
      </c>
      <c r="M1699">
        <v>8.20797731744074E-2</v>
      </c>
      <c r="N1699">
        <v>0.10903972594625799</v>
      </c>
      <c r="O1699">
        <v>-7.5213494434606771E-3</v>
      </c>
      <c r="P1699">
        <v>0.12392983636900883</v>
      </c>
      <c r="Q1699">
        <v>5.0040597008411689</v>
      </c>
      <c r="R1699">
        <f>Table_nydc_frldevdb01_flc_fx_carry_view[[#This Row],[atmf]]/(Table_nydc_frldevdb01_flc_fx_carry_view[[#This Row],[atmf_cost_orig]]+1)</f>
        <v>4.9632194615129341</v>
      </c>
      <c r="S1699">
        <f>Table_nydc_frldevdb01_flc_fx_carry_view[[#This Row],[num_rate]]-Table_nydc_frldevdb01_flc_fx_carry_view[[#This Row],[asset_rate]]</f>
        <v>0.13145118581246951</v>
      </c>
      <c r="T16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1.3496846801394402</v>
      </c>
      <c r="U1699" s="95">
        <f>Table_nydc_frldevdb01_flc_fx_carry_view[[#This Row],[atmf_cost_final]]/Table_nydc_frldevdb01_flc_fx_carry_view[[#This Row],[atmf_cost_orig]]</f>
        <v>1.3284603712849532</v>
      </c>
    </row>
    <row r="1700" spans="1:21" x14ac:dyDescent="0.25">
      <c r="A1700" t="s">
        <v>110</v>
      </c>
      <c r="B1700" t="s">
        <v>17</v>
      </c>
      <c r="C1700" t="s">
        <v>14</v>
      </c>
      <c r="D1700" t="s">
        <v>14</v>
      </c>
      <c r="E1700">
        <v>1.1696059832999</v>
      </c>
      <c r="F1700">
        <v>1.18203717668243</v>
      </c>
      <c r="G1700">
        <v>7.1675861806058797E-2</v>
      </c>
      <c r="H1700">
        <v>7.1983873789532804E-2</v>
      </c>
      <c r="I1700">
        <v>4.9147241981011003E-2</v>
      </c>
      <c r="J1700">
        <v>5.6581594236915098E-2</v>
      </c>
      <c r="K1700">
        <v>1.53250004522662E-2</v>
      </c>
      <c r="L1700">
        <v>2.05270436174727E-3</v>
      </c>
      <c r="M1700">
        <v>2.03606895130767E-2</v>
      </c>
      <c r="N1700">
        <v>1.0717660201614802E-2</v>
      </c>
      <c r="O1700">
        <v>-8.1781002841833546E-3</v>
      </c>
      <c r="P1700">
        <v>1.3136452641162664E-2</v>
      </c>
      <c r="Q1700">
        <v>1.1761146291103597</v>
      </c>
      <c r="R1700">
        <f>Table_nydc_frldevdb01_flc_fx_carry_view[[#This Row],[atmf]]/(Table_nydc_frldevdb01_flc_fx_carry_view[[#This Row],[atmf_cost_orig]]+1)</f>
        <v>1.1584503292130024</v>
      </c>
      <c r="S1700">
        <f>Table_nydc_frldevdb01_flc_fx_carry_view[[#This Row],[num_rate]]-Table_nydc_frldevdb01_flc_fx_carry_view[[#This Row],[asset_rate]]</f>
        <v>2.1314552925346019E-2</v>
      </c>
      <c r="T17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1.7207090698473144</v>
      </c>
      <c r="U1700" s="95">
        <f>Table_nydc_frldevdb01_flc_fx_carry_view[[#This Row],[atmf_cost_final]]/Table_nydc_frldevdb01_flc_fx_carry_view[[#This Row],[atmf_cost_orig]]</f>
        <v>0.52638984523246912</v>
      </c>
    </row>
    <row r="1701" spans="1:21" x14ac:dyDescent="0.25">
      <c r="A1701" t="s">
        <v>110</v>
      </c>
      <c r="B1701" t="s">
        <v>17</v>
      </c>
      <c r="C1701" t="s">
        <v>8</v>
      </c>
      <c r="D1701" t="s">
        <v>14</v>
      </c>
      <c r="E1701">
        <v>1.1696059832999</v>
      </c>
      <c r="F1701">
        <v>1.1888237660144201</v>
      </c>
      <c r="G1701">
        <v>7.4159448052966703E-2</v>
      </c>
      <c r="H1701">
        <v>7.4279221903593096E-2</v>
      </c>
      <c r="I1701">
        <v>6.9248651924325597E-2</v>
      </c>
      <c r="J1701">
        <v>7.0818601702760803E-2</v>
      </c>
      <c r="K1701">
        <v>1.8218844647882201E-2</v>
      </c>
      <c r="L1701">
        <v>1.13969590306884E-2</v>
      </c>
      <c r="M1701">
        <v>2.5781351005714801E-2</v>
      </c>
      <c r="N1701">
        <v>2.05770458471288E-2</v>
      </c>
      <c r="O1701">
        <v>-8.0721219104321184E-3</v>
      </c>
      <c r="P1701">
        <v>1.3784544159962974E-2</v>
      </c>
      <c r="Q1701">
        <v>1.1799007590226993</v>
      </c>
      <c r="R1701">
        <f>Table_nydc_frldevdb01_flc_fx_carry_view[[#This Row],[atmf]]/(Table_nydc_frldevdb01_flc_fx_carry_view[[#This Row],[atmf_cost_orig]]+1)</f>
        <v>1.1589446082723696</v>
      </c>
      <c r="S1701">
        <f>Table_nydc_frldevdb01_flc_fx_carry_view[[#This Row],[num_rate]]-Table_nydc_frldevdb01_flc_fx_carry_view[[#This Row],[asset_rate]]</f>
        <v>2.1856666070395093E-2</v>
      </c>
      <c r="T17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1.2138947568529905</v>
      </c>
      <c r="U1701" s="95">
        <f>Table_nydc_frldevdb01_flc_fx_carry_view[[#This Row],[atmf_cost_final]]/Table_nydc_frldevdb01_flc_fx_carry_view[[#This Row],[atmf_cost_orig]]</f>
        <v>0.79813683319262851</v>
      </c>
    </row>
    <row r="1702" spans="1:21" x14ac:dyDescent="0.25">
      <c r="A1702" t="s">
        <v>110</v>
      </c>
      <c r="B1702" t="s">
        <v>17</v>
      </c>
      <c r="C1702" t="s">
        <v>6</v>
      </c>
      <c r="D1702" t="s">
        <v>14</v>
      </c>
      <c r="E1702">
        <v>1.1696059832999</v>
      </c>
      <c r="F1702">
        <v>1.1960360000000001</v>
      </c>
      <c r="G1702">
        <v>7.6862782634023893E-2</v>
      </c>
      <c r="H1702">
        <v>7.6683241550578096E-2</v>
      </c>
      <c r="I1702">
        <v>7.1755764232962302E-2</v>
      </c>
      <c r="J1702">
        <v>7.2787463423422794E-2</v>
      </c>
      <c r="K1702">
        <v>2.0828331072181499E-2</v>
      </c>
      <c r="L1702">
        <v>1.5485011961157698E-2</v>
      </c>
      <c r="M1702">
        <v>3.0961375154604599E-2</v>
      </c>
      <c r="N1702">
        <v>2.73279139805317E-2</v>
      </c>
      <c r="O1702">
        <v>-8.0082775478732462E-3</v>
      </c>
      <c r="P1702">
        <v>1.436427505303807E-2</v>
      </c>
      <c r="Q1702">
        <v>1.1840380898403797</v>
      </c>
      <c r="R1702">
        <f>Table_nydc_frldevdb01_flc_fx_carry_view[[#This Row],[atmf]]/(Table_nydc_frldevdb01_flc_fx_carry_view[[#This Row],[atmf_cost_orig]]+1)</f>
        <v>1.1601171768638188</v>
      </c>
      <c r="S1702">
        <f>Table_nydc_frldevdb01_flc_fx_carry_view[[#This Row],[num_rate]]-Table_nydc_frldevdb01_flc_fx_carry_view[[#This Row],[asset_rate]]</f>
        <v>2.2372552600911318E-2</v>
      </c>
      <c r="T17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1.168740797241457</v>
      </c>
      <c r="U1702" s="95">
        <f>Table_nydc_frldevdb01_flc_fx_carry_view[[#This Row],[atmf_cost_final]]/Table_nydc_frldevdb01_flc_fx_carry_view[[#This Row],[atmf_cost_orig]]</f>
        <v>0.88264535551378676</v>
      </c>
    </row>
    <row r="1703" spans="1:21" x14ac:dyDescent="0.25">
      <c r="A1703" t="s">
        <v>110</v>
      </c>
      <c r="B1703" t="s">
        <v>17</v>
      </c>
      <c r="C1703" t="s">
        <v>67</v>
      </c>
      <c r="D1703" t="s">
        <v>14</v>
      </c>
      <c r="E1703">
        <v>1.1696059832999</v>
      </c>
      <c r="F1703">
        <v>1.2254100240554999</v>
      </c>
      <c r="G1703">
        <v>8.2417484777026095E-2</v>
      </c>
      <c r="H1703">
        <v>8.1225421458384697E-2</v>
      </c>
      <c r="I1703">
        <v>8.0243216476415802E-2</v>
      </c>
      <c r="J1703">
        <v>7.9646860203612002E-2</v>
      </c>
      <c r="K1703">
        <v>2.6654809828005398E-2</v>
      </c>
      <c r="L1703">
        <v>2.43424213108803E-2</v>
      </c>
      <c r="M1703">
        <v>4.65354415329702E-2</v>
      </c>
      <c r="N1703">
        <v>4.6262478503613098E-2</v>
      </c>
      <c r="O1703">
        <v>-7.5213494434606771E-3</v>
      </c>
      <c r="P1703">
        <v>1.6012292609265052E-2</v>
      </c>
      <c r="Q1703">
        <v>1.2015229880451259</v>
      </c>
      <c r="R1703">
        <f>Table_nydc_frldevdb01_flc_fx_carry_view[[#This Row],[atmf]]/(Table_nydc_frldevdb01_flc_fx_carry_view[[#This Row],[atmf_cost_orig]]+1)</f>
        <v>1.1709207117348204</v>
      </c>
      <c r="S1703">
        <f>Table_nydc_frldevdb01_flc_fx_carry_view[[#This Row],[num_rate]]-Table_nydc_frldevdb01_flc_fx_carry_view[[#This Row],[asset_rate]]</f>
        <v>2.353364205272573E-2</v>
      </c>
      <c r="T17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1.1025835354748155</v>
      </c>
      <c r="U1703" s="95">
        <f>Table_nydc_frldevdb01_flc_fx_carry_view[[#This Row],[atmf_cost_final]]/Table_nydc_frldevdb01_flc_fx_carry_view[[#This Row],[atmf_cost_orig]]</f>
        <v>0.99413429806691078</v>
      </c>
    </row>
    <row r="1704" spans="1:21" x14ac:dyDescent="0.25">
      <c r="A1704" t="s">
        <v>110</v>
      </c>
      <c r="B1704" t="s">
        <v>21</v>
      </c>
      <c r="C1704" t="s">
        <v>14</v>
      </c>
      <c r="D1704" t="s">
        <v>14</v>
      </c>
      <c r="E1704">
        <v>1.30557774049697</v>
      </c>
      <c r="F1704">
        <v>1.3131175527379499</v>
      </c>
      <c r="G1704">
        <v>8.6430218146774401E-2</v>
      </c>
      <c r="H1704">
        <v>8.5771390438695E-2</v>
      </c>
      <c r="I1704">
        <v>7.00693957511382E-2</v>
      </c>
      <c r="J1704">
        <v>6.8451960630424996E-2</v>
      </c>
      <c r="K1704">
        <v>2.1495234301678198E-2</v>
      </c>
      <c r="L1704">
        <v>2.9262717073384103E-3</v>
      </c>
      <c r="M1704">
        <v>2.4140648128867199E-2</v>
      </c>
      <c r="N1704">
        <v>6.6333904888989997E-3</v>
      </c>
      <c r="O1704">
        <v>1.446091097293674E-3</v>
      </c>
      <c r="P1704">
        <v>1.3136452641162664E-2</v>
      </c>
      <c r="Q1704">
        <v>1.309652978639438</v>
      </c>
      <c r="R1704">
        <f>Table_nydc_frldevdb01_flc_fx_carry_view[[#This Row],[atmf]]/(Table_nydc_frldevdb01_flc_fx_carry_view[[#This Row],[atmf_cost_orig]]+1)</f>
        <v>1.282165252533479</v>
      </c>
      <c r="S1704">
        <f>Table_nydc_frldevdb01_flc_fx_carry_view[[#This Row],[num_rate]]-Table_nydc_frldevdb01_flc_fx_carry_view[[#This Row],[asset_rate]]</f>
        <v>1.1690361543868991E-2</v>
      </c>
      <c r="T17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1.4013379470008098</v>
      </c>
      <c r="U1704" s="95">
        <f>Table_nydc_frldevdb01_flc_fx_carry_view[[#This Row],[atmf_cost_final]]/Table_nydc_frldevdb01_flc_fx_carry_view[[#This Row],[atmf_cost_orig]]</f>
        <v>0.27478096087100673</v>
      </c>
    </row>
    <row r="1705" spans="1:21" x14ac:dyDescent="0.25">
      <c r="A1705" t="s">
        <v>110</v>
      </c>
      <c r="B1705" t="s">
        <v>21</v>
      </c>
      <c r="C1705" t="s">
        <v>8</v>
      </c>
      <c r="D1705" t="s">
        <v>14</v>
      </c>
      <c r="E1705">
        <v>1.30557774049697</v>
      </c>
      <c r="F1705">
        <v>1.3168326213936601</v>
      </c>
      <c r="G1705">
        <v>8.8075379165686002E-2</v>
      </c>
      <c r="H1705">
        <v>8.7159791104970505E-2</v>
      </c>
      <c r="I1705">
        <v>8.4613470258059195E-2</v>
      </c>
      <c r="J1705">
        <v>8.3556250346838806E-2</v>
      </c>
      <c r="K1705">
        <v>2.6125453024894999E-2</v>
      </c>
      <c r="L1705">
        <v>1.54416305290382E-2</v>
      </c>
      <c r="M1705">
        <v>3.0014825756020099E-2</v>
      </c>
      <c r="N1705">
        <v>1.9719203360682298E-2</v>
      </c>
      <c r="O1705">
        <v>2.1722922530959406E-3</v>
      </c>
      <c r="P1705">
        <v>1.3784544159962974E-2</v>
      </c>
      <c r="Q1705">
        <v>1.3117308113454365</v>
      </c>
      <c r="R1705">
        <f>Table_nydc_frldevdb01_flc_fx_carry_view[[#This Row],[atmf]]/(Table_nydc_frldevdb01_flc_fx_carry_view[[#This Row],[atmf_cost_orig]]+1)</f>
        <v>1.2784598711257567</v>
      </c>
      <c r="S1705">
        <f>Table_nydc_frldevdb01_flc_fx_carry_view[[#This Row],[num_rate]]-Table_nydc_frldevdb01_flc_fx_carry_view[[#This Row],[asset_rate]]</f>
        <v>1.1612251906867033E-2</v>
      </c>
      <c r="T17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1.0998104649144029</v>
      </c>
      <c r="U1705" s="95">
        <f>Table_nydc_frldevdb01_flc_fx_carry_view[[#This Row],[atmf_cost_final]]/Table_nydc_frldevdb01_flc_fx_carry_view[[#This Row],[atmf_cost_orig]]</f>
        <v>0.6569821034768859</v>
      </c>
    </row>
    <row r="1706" spans="1:21" x14ac:dyDescent="0.25">
      <c r="A1706" t="s">
        <v>110</v>
      </c>
      <c r="B1706" t="s">
        <v>21</v>
      </c>
      <c r="C1706" t="s">
        <v>6</v>
      </c>
      <c r="D1706" t="s">
        <v>14</v>
      </c>
      <c r="E1706">
        <v>1.30557774049697</v>
      </c>
      <c r="F1706">
        <v>1.3206249999999999</v>
      </c>
      <c r="G1706">
        <v>8.9785338608580303E-2</v>
      </c>
      <c r="H1706">
        <v>8.8600664847049204E-2</v>
      </c>
      <c r="I1706">
        <v>8.6487571988346598E-2</v>
      </c>
      <c r="J1706">
        <v>8.5252276432351795E-2</v>
      </c>
      <c r="K1706">
        <v>3.0254523632839397E-2</v>
      </c>
      <c r="L1706">
        <v>2.1694124151884302E-2</v>
      </c>
      <c r="M1706">
        <v>3.5379562203594304E-2</v>
      </c>
      <c r="N1706">
        <v>2.7205972806263398E-2</v>
      </c>
      <c r="O1706">
        <v>2.7854878966959724E-3</v>
      </c>
      <c r="P1706">
        <v>1.436427505303807E-2</v>
      </c>
      <c r="Q1706">
        <v>1.3138912566319834</v>
      </c>
      <c r="R1706">
        <f>Table_nydc_frldevdb01_flc_fx_carry_view[[#This Row],[atmf]]/(Table_nydc_frldevdb01_flc_fx_carry_view[[#This Row],[atmf_cost_orig]]+1)</f>
        <v>1.2754984241617815</v>
      </c>
      <c r="S1706">
        <f>Table_nydc_frldevdb01_flc_fx_carry_view[[#This Row],[num_rate]]-Table_nydc_frldevdb01_flc_fx_carry_view[[#This Row],[asset_rate]]</f>
        <v>1.1578787156342097E-2</v>
      </c>
      <c r="T17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1.0754745702464465</v>
      </c>
      <c r="U1706" s="95">
        <f>Table_nydc_frldevdb01_flc_fx_carry_view[[#This Row],[atmf_cost_final]]/Table_nydc_frldevdb01_flc_fx_carry_view[[#This Row],[atmf_cost_orig]]</f>
        <v>0.7689742640031727</v>
      </c>
    </row>
    <row r="1707" spans="1:21" x14ac:dyDescent="0.25">
      <c r="A1707" t="s">
        <v>110</v>
      </c>
      <c r="B1707" t="s">
        <v>21</v>
      </c>
      <c r="C1707" t="s">
        <v>67</v>
      </c>
      <c r="D1707" t="s">
        <v>14</v>
      </c>
      <c r="E1707">
        <v>1.30557774049697</v>
      </c>
      <c r="F1707">
        <v>1.33527773292874</v>
      </c>
      <c r="G1707">
        <v>9.4680263582143098E-2</v>
      </c>
      <c r="H1707">
        <v>9.2929964378594299E-2</v>
      </c>
      <c r="I1707">
        <v>9.2787206769715705E-2</v>
      </c>
      <c r="J1707">
        <v>9.0882422826657303E-2</v>
      </c>
      <c r="K1707">
        <v>4.2060442305758498E-2</v>
      </c>
      <c r="L1707">
        <v>3.6950251144734297E-2</v>
      </c>
      <c r="M1707">
        <v>5.19589468114348E-2</v>
      </c>
      <c r="N1707">
        <v>4.7220544525218101E-2</v>
      </c>
      <c r="O1707">
        <v>4.4926361819166176E-3</v>
      </c>
      <c r="P1707">
        <v>1.6012292609265052E-2</v>
      </c>
      <c r="Q1707">
        <v>1.3221900289696238</v>
      </c>
      <c r="R1707">
        <f>Table_nydc_frldevdb01_flc_fx_carry_view[[#This Row],[atmf]]/(Table_nydc_frldevdb01_flc_fx_carry_view[[#This Row],[atmf_cost_orig]]+1)</f>
        <v>1.2693249455941844</v>
      </c>
      <c r="S1707">
        <f>Table_nydc_frldevdb01_flc_fx_carry_view[[#This Row],[num_rate]]-Table_nydc_frldevdb01_flc_fx_carry_view[[#This Row],[asset_rate]]</f>
        <v>1.1519656427348434E-2</v>
      </c>
      <c r="T17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1.0375601056295221</v>
      </c>
      <c r="U1707" s="95">
        <f>Table_nydc_frldevdb01_flc_fx_carry_view[[#This Row],[atmf_cost_final]]/Table_nydc_frldevdb01_flc_fx_carry_view[[#This Row],[atmf_cost_orig]]</f>
        <v>0.90880488198860299</v>
      </c>
    </row>
    <row r="1708" spans="1:21" x14ac:dyDescent="0.25">
      <c r="A1708" t="s">
        <v>110</v>
      </c>
      <c r="B1708" t="s">
        <v>20</v>
      </c>
      <c r="C1708" t="s">
        <v>14</v>
      </c>
      <c r="D1708" t="s">
        <v>14</v>
      </c>
      <c r="E1708">
        <v>3.1693211205600802</v>
      </c>
      <c r="F1708">
        <v>3.2400199999999999</v>
      </c>
      <c r="G1708">
        <v>0.11565764275410299</v>
      </c>
      <c r="H1708">
        <v>0.12058298000553599</v>
      </c>
      <c r="I1708">
        <v>7.6893262777232504E-2</v>
      </c>
      <c r="J1708">
        <v>0.107907398155316</v>
      </c>
      <c r="K1708">
        <v>2.2324885330432399E-2</v>
      </c>
      <c r="L1708">
        <v>3.2105747897008198E-3</v>
      </c>
      <c r="M1708">
        <v>3.3732554544629305E-2</v>
      </c>
      <c r="N1708">
        <v>2.2412085704480198E-2</v>
      </c>
      <c r="O1708">
        <v>1.3136452641162664E-2</v>
      </c>
      <c r="P1708">
        <v>5.9038290930036513E-2</v>
      </c>
      <c r="Q1708">
        <v>3.2034758076506393</v>
      </c>
      <c r="R1708">
        <f>Table_nydc_frldevdb01_flc_fx_carry_view[[#This Row],[atmf]]/(Table_nydc_frldevdb01_flc_fx_carry_view[[#This Row],[atmf_cost_orig]]+1)</f>
        <v>3.1342923135735674</v>
      </c>
      <c r="S1708">
        <f>Table_nydc_frldevdb01_flc_fx_carry_view[[#This Row],[num_rate]]-Table_nydc_frldevdb01_flc_fx_carry_view[[#This Row],[asset_rate]]</f>
        <v>4.5901838288873849E-2</v>
      </c>
      <c r="T17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1.683210702751005</v>
      </c>
      <c r="U1708" s="95">
        <f>Table_nydc_frldevdb01_flc_fx_carry_view[[#This Row],[atmf_cost_final]]/Table_nydc_frldevdb01_flc_fx_carry_view[[#This Row],[atmf_cost_orig]]</f>
        <v>0.66440523129750684</v>
      </c>
    </row>
    <row r="1709" spans="1:21" x14ac:dyDescent="0.25">
      <c r="A1709" t="s">
        <v>110</v>
      </c>
      <c r="B1709" t="s">
        <v>20</v>
      </c>
      <c r="C1709" t="s">
        <v>8</v>
      </c>
      <c r="D1709" t="s">
        <v>14</v>
      </c>
      <c r="E1709">
        <v>3.1693211205600802</v>
      </c>
      <c r="F1709">
        <v>3.2769460000000001</v>
      </c>
      <c r="G1709">
        <v>0.12591675059876301</v>
      </c>
      <c r="H1709">
        <v>0.132018567534261</v>
      </c>
      <c r="I1709">
        <v>0.109793101372703</v>
      </c>
      <c r="J1709">
        <v>0.120074687823988</v>
      </c>
      <c r="K1709">
        <v>2.7984934047086098E-2</v>
      </c>
      <c r="L1709">
        <v>1.6632907951629201E-2</v>
      </c>
      <c r="M1709">
        <v>4.5052221402576399E-2</v>
      </c>
      <c r="N1709">
        <v>3.7013469839307901E-2</v>
      </c>
      <c r="O1709">
        <v>1.3784544159962974E-2</v>
      </c>
      <c r="P1709">
        <v>6.0221178929655325E-2</v>
      </c>
      <c r="Q1709">
        <v>3.2219559519218182</v>
      </c>
      <c r="R1709">
        <f>Table_nydc_frldevdb01_flc_fx_carry_view[[#This Row],[atmf]]/(Table_nydc_frldevdb01_flc_fx_carry_view[[#This Row],[atmf_cost_orig]]+1)</f>
        <v>3.1356767947940192</v>
      </c>
      <c r="S1709">
        <f>Table_nydc_frldevdb01_flc_fx_carry_view[[#This Row],[num_rate]]-Table_nydc_frldevdb01_flc_fx_carry_view[[#This Row],[asset_rate]]</f>
        <v>4.6436634769692349E-2</v>
      </c>
      <c r="T17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1.1941301194019309</v>
      </c>
      <c r="U1709" s="95">
        <f>Table_nydc_frldevdb01_flc_fx_carry_view[[#This Row],[atmf_cost_final]]/Table_nydc_frldevdb01_flc_fx_carry_view[[#This Row],[atmf_cost_orig]]</f>
        <v>0.82156814219134633</v>
      </c>
    </row>
    <row r="1710" spans="1:21" x14ac:dyDescent="0.25">
      <c r="A1710" t="s">
        <v>110</v>
      </c>
      <c r="B1710" t="s">
        <v>20</v>
      </c>
      <c r="C1710" t="s">
        <v>6</v>
      </c>
      <c r="D1710" t="s">
        <v>14</v>
      </c>
      <c r="E1710">
        <v>3.1693211205600802</v>
      </c>
      <c r="F1710">
        <v>3.31792931581951</v>
      </c>
      <c r="G1710">
        <v>0.13686266443602599</v>
      </c>
      <c r="H1710">
        <v>0.14407258110558899</v>
      </c>
      <c r="I1710">
        <v>0.115902992992565</v>
      </c>
      <c r="J1710">
        <v>0.126565729077565</v>
      </c>
      <c r="K1710">
        <v>3.3614421347145901E-2</v>
      </c>
      <c r="L1710">
        <v>2.2593119117298398E-2</v>
      </c>
      <c r="M1710">
        <v>5.6833851479460101E-2</v>
      </c>
      <c r="N1710">
        <v>4.9234144627098804E-2</v>
      </c>
      <c r="O1710">
        <v>1.436427505303807E-2</v>
      </c>
      <c r="P1710">
        <v>6.2184894965978239E-2</v>
      </c>
      <c r="Q1710">
        <v>3.242637129545578</v>
      </c>
      <c r="R1710">
        <f>Table_nydc_frldevdb01_flc_fx_carry_view[[#This Row],[atmf]]/(Table_nydc_frldevdb01_flc_fx_carry_view[[#This Row],[atmf_cost_orig]]+1)</f>
        <v>3.1394994692635416</v>
      </c>
      <c r="S1710">
        <f>Table_nydc_frldevdb01_flc_fx_carry_view[[#This Row],[num_rate]]-Table_nydc_frldevdb01_flc_fx_carry_view[[#This Row],[asset_rate]]</f>
        <v>4.782061991294017E-2</v>
      </c>
      <c r="T17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1.1473591452498402</v>
      </c>
      <c r="U1710" s="95">
        <f>Table_nydc_frldevdb01_flc_fx_carry_view[[#This Row],[atmf_cost_final]]/Table_nydc_frldevdb01_flc_fx_carry_view[[#This Row],[atmf_cost_orig]]</f>
        <v>0.8662820369457479</v>
      </c>
    </row>
    <row r="1711" spans="1:21" x14ac:dyDescent="0.25">
      <c r="A1711" t="s">
        <v>110</v>
      </c>
      <c r="B1711" t="s">
        <v>20</v>
      </c>
      <c r="C1711" t="s">
        <v>67</v>
      </c>
      <c r="D1711" t="s">
        <v>14</v>
      </c>
      <c r="E1711">
        <v>3.1693211205600802</v>
      </c>
      <c r="F1711">
        <v>3.5126209855102801</v>
      </c>
      <c r="G1711">
        <v>0.137799436632219</v>
      </c>
      <c r="H1711">
        <v>0.14875285917061301</v>
      </c>
      <c r="I1711">
        <v>0.138301873981859</v>
      </c>
      <c r="J1711">
        <v>0.15132719796421201</v>
      </c>
      <c r="K1711">
        <v>3.3921139234850801E-2</v>
      </c>
      <c r="L1711">
        <v>3.4648162680282202E-2</v>
      </c>
      <c r="M1711">
        <v>8.1214766696573695E-2</v>
      </c>
      <c r="N1711">
        <v>8.8234960009123606E-2</v>
      </c>
      <c r="O1711">
        <v>1.6012292609265052E-2</v>
      </c>
      <c r="P1711">
        <v>7.2168923459896603E-2</v>
      </c>
      <c r="Q1711">
        <v>3.353998242139272</v>
      </c>
      <c r="R1711">
        <f>Table_nydc_frldevdb01_flc_fx_carry_view[[#This Row],[atmf]]/(Table_nydc_frldevdb01_flc_fx_carry_view[[#This Row],[atmf_cost_orig]]+1)</f>
        <v>3.2487726709859515</v>
      </c>
      <c r="S1711">
        <f>Table_nydc_frldevdb01_flc_fx_carry_view[[#This Row],[num_rate]]-Table_nydc_frldevdb01_flc_fx_carry_view[[#This Row],[asset_rate]]</f>
        <v>5.615663085063155E-2</v>
      </c>
      <c r="T17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1.1330659161683441</v>
      </c>
      <c r="U1711" s="95">
        <f>Table_nydc_frldevdb01_flc_fx_carry_view[[#This Row],[atmf_cost_final]]/Table_nydc_frldevdb01_flc_fx_carry_view[[#This Row],[atmf_cost_orig]]</f>
        <v>1.0864398630704444</v>
      </c>
    </row>
    <row r="1712" spans="1:21" x14ac:dyDescent="0.25">
      <c r="A1712" t="s">
        <v>110</v>
      </c>
      <c r="B1712" t="s">
        <v>7</v>
      </c>
      <c r="C1712" t="s">
        <v>14</v>
      </c>
      <c r="D1712" t="s">
        <v>14</v>
      </c>
      <c r="E1712">
        <v>65.403527268954903</v>
      </c>
      <c r="F1712">
        <v>66.91</v>
      </c>
      <c r="G1712">
        <v>5.9247692254515198E-2</v>
      </c>
      <c r="H1712">
        <v>6.3488953084754399E-2</v>
      </c>
      <c r="I1712">
        <v>4.1088459731590102E-2</v>
      </c>
      <c r="J1712">
        <v>6.40142085813388E-2</v>
      </c>
      <c r="K1712">
        <v>7.5785116886475899E-3</v>
      </c>
      <c r="L1712">
        <v>1.4858463563521801E-3</v>
      </c>
      <c r="M1712">
        <v>1.7764631223466897E-2</v>
      </c>
      <c r="N1712">
        <v>2.3029857020634498E-2</v>
      </c>
      <c r="O1712">
        <v>1.3136452641162664E-2</v>
      </c>
      <c r="P1712">
        <v>6.3625334490526333E-2</v>
      </c>
      <c r="Q1712">
        <v>66.235319121996426</v>
      </c>
      <c r="R1712">
        <f>Table_nydc_frldevdb01_flc_fx_carry_view[[#This Row],[atmf]]/(Table_nydc_frldevdb01_flc_fx_carry_view[[#This Row],[atmf_cost_orig]]+1)</f>
        <v>65.742115561204642</v>
      </c>
      <c r="S1712">
        <f>Table_nydc_frldevdb01_flc_fx_carry_view[[#This Row],[num_rate]]-Table_nydc_frldevdb01_flc_fx_carry_view[[#This Row],[asset_rate]]</f>
        <v>5.0488881849363669E-2</v>
      </c>
      <c r="T17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2.1150361126863109</v>
      </c>
      <c r="U1712" s="95">
        <f>Table_nydc_frldevdb01_flc_fx_carry_view[[#This Row],[atmf_cost_final]]/Table_nydc_frldevdb01_flc_fx_carry_view[[#This Row],[atmf_cost_orig]]</f>
        <v>1.2963881282383329</v>
      </c>
    </row>
    <row r="1713" spans="1:21" x14ac:dyDescent="0.25">
      <c r="A1713" t="s">
        <v>110</v>
      </c>
      <c r="B1713" t="s">
        <v>7</v>
      </c>
      <c r="C1713" t="s">
        <v>8</v>
      </c>
      <c r="D1713" t="s">
        <v>14</v>
      </c>
      <c r="E1713">
        <v>65.403527268954903</v>
      </c>
      <c r="F1713">
        <v>67.52</v>
      </c>
      <c r="G1713">
        <v>6.2907129095069597E-2</v>
      </c>
      <c r="H1713">
        <v>6.7577275462650202E-2</v>
      </c>
      <c r="I1713">
        <v>5.4245082389971201E-2</v>
      </c>
      <c r="J1713">
        <v>6.4987447075315993E-2</v>
      </c>
      <c r="K1713">
        <v>9.1503641411028892E-3</v>
      </c>
      <c r="L1713">
        <v>5.6007190613727997E-3</v>
      </c>
      <c r="M1713">
        <v>2.3070441618184299E-2</v>
      </c>
      <c r="N1713">
        <v>2.4942640490923401E-2</v>
      </c>
      <c r="O1713">
        <v>1.3784544159962974E-2</v>
      </c>
      <c r="P1713">
        <v>6.025714380349724E-2</v>
      </c>
      <c r="Q1713">
        <v>66.593020002137422</v>
      </c>
      <c r="R1713">
        <f>Table_nydc_frldevdb01_flc_fx_carry_view[[#This Row],[atmf]]/(Table_nydc_frldevdb01_flc_fx_carry_view[[#This Row],[atmf_cost_orig]]+1)</f>
        <v>65.997410591986238</v>
      </c>
      <c r="S1713">
        <f>Table_nydc_frldevdb01_flc_fx_carry_view[[#This Row],[num_rate]]-Table_nydc_frldevdb01_flc_fx_carry_view[[#This Row],[asset_rate]]</f>
        <v>4.6472599643534264E-2</v>
      </c>
      <c r="T17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1.389498116041088</v>
      </c>
      <c r="U1713" s="95">
        <f>Table_nydc_frldevdb01_flc_fx_carry_view[[#This Row],[atmf_cost_final]]/Table_nydc_frldevdb01_flc_fx_carry_view[[#This Row],[atmf_cost_orig]]</f>
        <v>1.0811514102644406</v>
      </c>
    </row>
    <row r="1714" spans="1:21" x14ac:dyDescent="0.25">
      <c r="A1714" t="s">
        <v>110</v>
      </c>
      <c r="B1714" t="s">
        <v>7</v>
      </c>
      <c r="C1714" t="s">
        <v>6</v>
      </c>
      <c r="D1714" t="s">
        <v>14</v>
      </c>
      <c r="E1714">
        <v>65.403527268954903</v>
      </c>
      <c r="F1714">
        <v>68.12</v>
      </c>
      <c r="G1714">
        <v>6.5877816331667796E-2</v>
      </c>
      <c r="H1714">
        <v>7.0635400697233799E-2</v>
      </c>
      <c r="I1714">
        <v>5.9435859086137403E-2</v>
      </c>
      <c r="J1714">
        <v>6.8295462719302105E-2</v>
      </c>
      <c r="K1714">
        <v>1.0480326762577201E-2</v>
      </c>
      <c r="L1714">
        <v>7.7101610752211896E-3</v>
      </c>
      <c r="M1714">
        <v>2.78461047371736E-2</v>
      </c>
      <c r="N1714">
        <v>2.9660007801363301E-2</v>
      </c>
      <c r="O1714">
        <v>1.4346791702635642E-2</v>
      </c>
      <c r="P1714">
        <v>5.8583647032099728E-2</v>
      </c>
      <c r="Q1714">
        <v>66.9572355142665</v>
      </c>
      <c r="R1714">
        <f>Table_nydc_frldevdb01_flc_fx_carry_view[[#This Row],[atmf]]/(Table_nydc_frldevdb01_flc_fx_carry_view[[#This Row],[atmf_cost_orig]]+1)</f>
        <v>66.274512970420503</v>
      </c>
      <c r="S1714">
        <f>Table_nydc_frldevdb01_flc_fx_carry_view[[#This Row],[num_rate]]-Table_nydc_frldevdb01_flc_fx_carry_view[[#This Row],[asset_rate]]</f>
        <v>4.4236855329464086E-2</v>
      </c>
      <c r="T17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1.2639714015837089</v>
      </c>
      <c r="U1714" s="95">
        <f>Table_nydc_frldevdb01_flc_fx_carry_view[[#This Row],[atmf_cost_final]]/Table_nydc_frldevdb01_flc_fx_carry_view[[#This Row],[atmf_cost_orig]]</f>
        <v>1.0651402801688166</v>
      </c>
    </row>
    <row r="1715" spans="1:21" x14ac:dyDescent="0.25">
      <c r="A1715" t="s">
        <v>110</v>
      </c>
      <c r="B1715" t="s">
        <v>7</v>
      </c>
      <c r="C1715" t="s">
        <v>67</v>
      </c>
      <c r="D1715" t="s">
        <v>14</v>
      </c>
      <c r="E1715">
        <v>65.403527268954903</v>
      </c>
      <c r="F1715">
        <v>70.788328647404299</v>
      </c>
      <c r="G1715">
        <v>7.3606172465460404E-2</v>
      </c>
      <c r="H1715">
        <v>7.6340765977715802E-2</v>
      </c>
      <c r="I1715">
        <v>7.0310886683622606E-2</v>
      </c>
      <c r="J1715">
        <v>7.6794103950787507E-2</v>
      </c>
      <c r="K1715">
        <v>1.2524896775471299E-2</v>
      </c>
      <c r="L1715">
        <v>1.17519317161101E-2</v>
      </c>
      <c r="M1715">
        <v>4.1762981565634801E-2</v>
      </c>
      <c r="N1715">
        <v>4.7229494725344198E-2</v>
      </c>
      <c r="O1715">
        <v>1.6008798032534965E-2</v>
      </c>
      <c r="P1715">
        <v>5.9588076911210486E-2</v>
      </c>
      <c r="Q1715">
        <v>68.777408933362892</v>
      </c>
      <c r="R1715">
        <f>Table_nydc_frldevdb01_flc_fx_carry_view[[#This Row],[atmf]]/(Table_nydc_frldevdb01_flc_fx_carry_view[[#This Row],[atmf_cost_orig]]+1)</f>
        <v>67.950512640618697</v>
      </c>
      <c r="S1715">
        <f>Table_nydc_frldevdb01_flc_fx_carry_view[[#This Row],[num_rate]]-Table_nydc_frldevdb01_flc_fx_carry_view[[#This Row],[asset_rate]]</f>
        <v>4.357927887867552E-2</v>
      </c>
      <c r="T17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1.2134024257693421</v>
      </c>
      <c r="U1715" s="95">
        <f>Table_nydc_frldevdb01_flc_fx_carry_view[[#This Row],[atmf_cost_final]]/Table_nydc_frldevdb01_flc_fx_carry_view[[#This Row],[atmf_cost_orig]]</f>
        <v>1.130893747399673</v>
      </c>
    </row>
    <row r="1716" spans="1:21" x14ac:dyDescent="0.25">
      <c r="A1716" t="s">
        <v>110</v>
      </c>
      <c r="B1716" t="s">
        <v>19</v>
      </c>
      <c r="C1716" t="s">
        <v>14</v>
      </c>
      <c r="D1716" t="s">
        <v>14</v>
      </c>
      <c r="E1716">
        <v>13.766570316210901</v>
      </c>
      <c r="F1716">
        <v>14.167</v>
      </c>
      <c r="G1716">
        <v>0.1584689282532</v>
      </c>
      <c r="H1716">
        <v>0.16319542189699701</v>
      </c>
      <c r="I1716">
        <v>9.4119741903122597E-2</v>
      </c>
      <c r="J1716">
        <v>0.116017127465491</v>
      </c>
      <c r="K1716">
        <v>3.1081549833474099E-2</v>
      </c>
      <c r="L1716">
        <v>3.4035622916224E-3</v>
      </c>
      <c r="M1716">
        <v>4.5641732022012806E-2</v>
      </c>
      <c r="N1716">
        <v>2.9092804754921899E-2</v>
      </c>
      <c r="O1716">
        <v>1.3136452641162664E-2</v>
      </c>
      <c r="P1716">
        <v>7.2290499319616397E-2</v>
      </c>
      <c r="Q1716">
        <v>13.963686185121057</v>
      </c>
      <c r="R1716">
        <f>Table_nydc_frldevdb01_flc_fx_carry_view[[#This Row],[atmf]]/(Table_nydc_frldevdb01_flc_fx_carry_view[[#This Row],[atmf_cost_orig]]+1)</f>
        <v>13.548617625087056</v>
      </c>
      <c r="S1716">
        <f>Table_nydc_frldevdb01_flc_fx_carry_view[[#This Row],[num_rate]]-Table_nydc_frldevdb01_flc_fx_carry_view[[#This Row],[asset_rate]]</f>
        <v>5.9154046678453732E-2</v>
      </c>
      <c r="T17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1.76434897109469</v>
      </c>
      <c r="U1716" s="95">
        <f>Table_nydc_frldevdb01_flc_fx_carry_view[[#This Row],[atmf_cost_final]]/Table_nydc_frldevdb01_flc_fx_carry_view[[#This Row],[atmf_cost_orig]]</f>
        <v>0.63741675580783319</v>
      </c>
    </row>
    <row r="1717" spans="1:21" x14ac:dyDescent="0.25">
      <c r="A1717" t="s">
        <v>110</v>
      </c>
      <c r="B1717" t="s">
        <v>19</v>
      </c>
      <c r="C1717" t="s">
        <v>8</v>
      </c>
      <c r="D1717" t="s">
        <v>14</v>
      </c>
      <c r="E1717">
        <v>13.766570316210901</v>
      </c>
      <c r="F1717">
        <v>14.360300000000001</v>
      </c>
      <c r="G1717">
        <v>0.158903536021094</v>
      </c>
      <c r="H1717">
        <v>0.16466057241374299</v>
      </c>
      <c r="I1717">
        <v>0.15550453385997701</v>
      </c>
      <c r="J1717">
        <v>0.166531728422352</v>
      </c>
      <c r="K1717">
        <v>3.5116924709632499E-2</v>
      </c>
      <c r="L1717">
        <v>2.3979051892454601E-2</v>
      </c>
      <c r="M1717">
        <v>5.6174577689613897E-2</v>
      </c>
      <c r="N1717">
        <v>4.9338315761619199E-2</v>
      </c>
      <c r="O1717">
        <v>1.3784544159962974E-2</v>
      </c>
      <c r="P1717">
        <v>7.2370297100680797E-2</v>
      </c>
      <c r="Q1717">
        <v>14.064142174625614</v>
      </c>
      <c r="R1717">
        <f>Table_nydc_frldevdb01_flc_fx_carry_view[[#This Row],[atmf]]/(Table_nydc_frldevdb01_flc_fx_carry_view[[#This Row],[atmf_cost_orig]]+1)</f>
        <v>13.596521165481198</v>
      </c>
      <c r="S1717">
        <f>Table_nydc_frldevdb01_flc_fx_carry_view[[#This Row],[num_rate]]-Table_nydc_frldevdb01_flc_fx_carry_view[[#This Row],[asset_rate]]</f>
        <v>5.8585752940717821E-2</v>
      </c>
      <c r="T17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1.204277793601811</v>
      </c>
      <c r="U1717" s="95">
        <f>Table_nydc_frldevdb01_flc_fx_carry_view[[#This Row],[atmf_cost_final]]/Table_nydc_frldevdb01_flc_fx_carry_view[[#This Row],[atmf_cost_orig]]</f>
        <v>0.87830327865092872</v>
      </c>
    </row>
    <row r="1718" spans="1:21" x14ac:dyDescent="0.25">
      <c r="A1718" t="s">
        <v>110</v>
      </c>
      <c r="B1718" t="s">
        <v>19</v>
      </c>
      <c r="C1718" t="s">
        <v>6</v>
      </c>
      <c r="D1718" t="s">
        <v>14</v>
      </c>
      <c r="E1718">
        <v>13.766570316210901</v>
      </c>
      <c r="F1718">
        <v>14.5528</v>
      </c>
      <c r="G1718">
        <v>0.15948994352142001</v>
      </c>
      <c r="H1718">
        <v>0.166176089020554</v>
      </c>
      <c r="I1718">
        <v>0.15851517539200699</v>
      </c>
      <c r="J1718">
        <v>0.16911956242075499</v>
      </c>
      <c r="K1718">
        <v>3.8138093763942997E-2</v>
      </c>
      <c r="L1718">
        <v>3.1378503110356802E-2</v>
      </c>
      <c r="M1718">
        <v>6.5448415802871404E-2</v>
      </c>
      <c r="N1718">
        <v>6.2959939166431306E-2</v>
      </c>
      <c r="O1718">
        <v>1.4346791702635642E-2</v>
      </c>
      <c r="P1718">
        <v>7.2545892696586733E-2</v>
      </c>
      <c r="Q1718">
        <v>14.165924052156601</v>
      </c>
      <c r="R1718">
        <f>Table_nydc_frldevdb01_flc_fx_carry_view[[#This Row],[atmf]]/(Table_nydc_frldevdb01_flc_fx_carry_view[[#This Row],[atmf_cost_orig]]+1)</f>
        <v>13.658849911596798</v>
      </c>
      <c r="S1718">
        <f>Table_nydc_frldevdb01_flc_fx_carry_view[[#This Row],[num_rate]]-Table_nydc_frldevdb01_flc_fx_carry_view[[#This Row],[asset_rate]]</f>
        <v>5.8199100993951092E-2</v>
      </c>
      <c r="T17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1.156391931631491</v>
      </c>
      <c r="U1718" s="95">
        <f>Table_nydc_frldevdb01_flc_fx_carry_view[[#This Row],[atmf_cost_final]]/Table_nydc_frldevdb01_flc_fx_carry_view[[#This Row],[atmf_cost_orig]]</f>
        <v>0.96197804628403361</v>
      </c>
    </row>
    <row r="1719" spans="1:21" x14ac:dyDescent="0.25">
      <c r="A1719" t="s">
        <v>110</v>
      </c>
      <c r="B1719" t="s">
        <v>19</v>
      </c>
      <c r="C1719" t="s">
        <v>67</v>
      </c>
      <c r="D1719" t="s">
        <v>14</v>
      </c>
      <c r="E1719">
        <v>13.766570316210901</v>
      </c>
      <c r="F1719">
        <v>15.318212803366</v>
      </c>
      <c r="G1719">
        <v>0.16243452530431601</v>
      </c>
      <c r="H1719">
        <v>0.17251279608621101</v>
      </c>
      <c r="I1719">
        <v>0.16251098839032099</v>
      </c>
      <c r="J1719">
        <v>0.17419485906572901</v>
      </c>
      <c r="K1719">
        <v>4.3968357449980504E-2</v>
      </c>
      <c r="L1719">
        <v>4.2470966666077199E-2</v>
      </c>
      <c r="M1719">
        <v>9.41271343658764E-2</v>
      </c>
      <c r="N1719">
        <v>9.7399916673506198E-2</v>
      </c>
      <c r="O1719">
        <v>1.6008798032534965E-2</v>
      </c>
      <c r="P1719">
        <v>7.4402895546055281E-2</v>
      </c>
      <c r="Q1719">
        <v>14.586568374310497</v>
      </c>
      <c r="R1719">
        <f>Table_nydc_frldevdb01_flc_fx_carry_view[[#This Row],[atmf]]/(Table_nydc_frldevdb01_flc_fx_carry_view[[#This Row],[atmf_cost_orig]]+1)</f>
        <v>14.00039567818961</v>
      </c>
      <c r="S1719">
        <f>Table_nydc_frldevdb01_flc_fx_carry_view[[#This Row],[num_rate]]-Table_nydc_frldevdb01_flc_fx_carry_view[[#This Row],[asset_rate]]</f>
        <v>5.8394097513520316E-2</v>
      </c>
      <c r="T17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1.0951014634892617</v>
      </c>
      <c r="U1719" s="95">
        <f>Table_nydc_frldevdb01_flc_fx_carry_view[[#This Row],[atmf_cost_final]]/Table_nydc_frldevdb01_flc_fx_carry_view[[#This Row],[atmf_cost_orig]]</f>
        <v>1.0347698071303046</v>
      </c>
    </row>
    <row r="1720" spans="1:21" x14ac:dyDescent="0.25">
      <c r="A1720" t="s">
        <v>110</v>
      </c>
      <c r="B1720" t="s">
        <v>13</v>
      </c>
      <c r="C1720" t="s">
        <v>14</v>
      </c>
      <c r="D1720" t="s">
        <v>14</v>
      </c>
      <c r="E1720">
        <v>6.6605999999999996</v>
      </c>
      <c r="F1720">
        <v>6.7336</v>
      </c>
      <c r="G1720">
        <v>5.3493707433309903E-2</v>
      </c>
      <c r="H1720">
        <v>5.3948536746097099E-2</v>
      </c>
      <c r="I1720">
        <v>4.01507511456827E-2</v>
      </c>
      <c r="J1720">
        <v>4.12390380965654E-2</v>
      </c>
      <c r="K1720">
        <v>1.02349969036492E-2</v>
      </c>
      <c r="L1720">
        <v>1.4519368513863302E-3</v>
      </c>
      <c r="M1720">
        <v>1.5218790873120301E-2</v>
      </c>
      <c r="N1720">
        <v>1.09601376438114E-2</v>
      </c>
      <c r="O1720">
        <v>1.3136452641162664E-2</v>
      </c>
      <c r="P1720">
        <v>3.512340841697089E-2</v>
      </c>
      <c r="Q1720">
        <v>6.7002075460378521</v>
      </c>
      <c r="R1720">
        <f>Table_nydc_frldevdb01_flc_fx_carry_view[[#This Row],[atmf]]/(Table_nydc_frldevdb01_flc_fx_carry_view[[#This Row],[atmf_cost_orig]]+1)</f>
        <v>6.632658950499617</v>
      </c>
      <c r="S1720">
        <f>Table_nydc_frldevdb01_flc_fx_carry_view[[#This Row],[num_rate]]-Table_nydc_frldevdb01_flc_fx_carry_view[[#This Row],[asset_rate]]</f>
        <v>2.1986955775808226E-2</v>
      </c>
      <c r="T17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1.9078238086624026</v>
      </c>
      <c r="U1720" s="95">
        <f>Table_nydc_frldevdb01_flc_fx_carry_view[[#This Row],[atmf_cost_final]]/Table_nydc_frldevdb01_flc_fx_carry_view[[#This Row],[atmf_cost_orig]]</f>
        <v>0.72017138123432589</v>
      </c>
    </row>
    <row r="1721" spans="1:21" x14ac:dyDescent="0.25">
      <c r="A1721" t="s">
        <v>110</v>
      </c>
      <c r="B1721" t="s">
        <v>13</v>
      </c>
      <c r="C1721" t="s">
        <v>8</v>
      </c>
      <c r="D1721" t="s">
        <v>14</v>
      </c>
      <c r="E1721">
        <v>6.6605999999999996</v>
      </c>
      <c r="F1721">
        <v>6.7699181506803301</v>
      </c>
      <c r="G1721">
        <v>5.4130868827246E-2</v>
      </c>
      <c r="H1721">
        <v>5.49383280089503E-2</v>
      </c>
      <c r="I1721">
        <v>5.33652108164967E-2</v>
      </c>
      <c r="J1721">
        <v>5.4096123923207902E-2</v>
      </c>
      <c r="K1721">
        <v>1.1438698133723101E-2</v>
      </c>
      <c r="L1721">
        <v>8.1689218774343292E-3</v>
      </c>
      <c r="M1721">
        <v>1.8756492318278001E-2</v>
      </c>
      <c r="N1721">
        <v>1.7225728169847302E-2</v>
      </c>
      <c r="O1721">
        <v>1.3784544159962974E-2</v>
      </c>
      <c r="P1721">
        <v>3.5952342133862621E-2</v>
      </c>
      <c r="Q1721">
        <v>6.7207371792342085</v>
      </c>
      <c r="R1721">
        <f>Table_nydc_frldevdb01_flc_fx_carry_view[[#This Row],[atmf]]/(Table_nydc_frldevdb01_flc_fx_carry_view[[#This Row],[atmf_cost_orig]]+1)</f>
        <v>6.6452760809157967</v>
      </c>
      <c r="S1721">
        <f>Table_nydc_frldevdb01_flc_fx_carry_view[[#This Row],[num_rate]]-Table_nydc_frldevdb01_flc_fx_carry_view[[#This Row],[asset_rate]]</f>
        <v>2.2167797973899644E-2</v>
      </c>
      <c r="T17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1.2376415712167024</v>
      </c>
      <c r="U1721" s="95">
        <f>Table_nydc_frldevdb01_flc_fx_carry_view[[#This Row],[atmf_cost_final]]/Table_nydc_frldevdb01_flc_fx_carry_view[[#This Row],[atmf_cost_orig]]</f>
        <v>0.91838750431289407</v>
      </c>
    </row>
    <row r="1722" spans="1:21" x14ac:dyDescent="0.25">
      <c r="A1722" t="s">
        <v>110</v>
      </c>
      <c r="B1722" t="s">
        <v>13</v>
      </c>
      <c r="C1722" t="s">
        <v>6</v>
      </c>
      <c r="D1722" t="s">
        <v>14</v>
      </c>
      <c r="E1722">
        <v>6.6605999999999996</v>
      </c>
      <c r="F1722">
        <v>6.8077829396819496</v>
      </c>
      <c r="G1722">
        <v>5.4794558509841301E-2</v>
      </c>
      <c r="H1722">
        <v>5.59981539798943E-2</v>
      </c>
      <c r="I1722">
        <v>5.3493707433309903E-2</v>
      </c>
      <c r="J1722">
        <v>5.4612353519920602E-2</v>
      </c>
      <c r="K1722">
        <v>1.2382803028761701E-2</v>
      </c>
      <c r="L1722">
        <v>1.02349969036492E-2</v>
      </c>
      <c r="M1722">
        <v>2.2077478483055E-2</v>
      </c>
      <c r="N1722">
        <v>2.1573330585314802E-2</v>
      </c>
      <c r="O1722">
        <v>1.4346791702635642E-2</v>
      </c>
      <c r="P1722">
        <v>3.6756179501748143E-2</v>
      </c>
      <c r="Q1722">
        <v>6.7424173912959526</v>
      </c>
      <c r="R1722">
        <f>Table_nydc_frldevdb01_flc_fx_carry_view[[#This Row],[atmf]]/(Table_nydc_frldevdb01_flc_fx_carry_view[[#This Row],[atmf_cost_orig]]+1)</f>
        <v>6.6607307987902358</v>
      </c>
      <c r="S1722">
        <f>Table_nydc_frldevdb01_flc_fx_carry_view[[#This Row],[num_rate]]-Table_nydc_frldevdb01_flc_fx_carry_view[[#This Row],[asset_rate]]</f>
        <v>2.2409387799112501E-2</v>
      </c>
      <c r="T17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1.1695423673666565</v>
      </c>
      <c r="U1722" s="95">
        <f>Table_nydc_frldevdb01_flc_fx_carry_view[[#This Row],[atmf_cost_final]]/Table_nydc_frldevdb01_flc_fx_carry_view[[#This Row],[atmf_cost_orig]]</f>
        <v>0.97716460699408481</v>
      </c>
    </row>
    <row r="1723" spans="1:21" x14ac:dyDescent="0.25">
      <c r="A1723" t="s">
        <v>110</v>
      </c>
      <c r="B1723" t="s">
        <v>13</v>
      </c>
      <c r="C1723" t="s">
        <v>67</v>
      </c>
      <c r="D1723" t="s">
        <v>14</v>
      </c>
      <c r="E1723">
        <v>6.6605999999999996</v>
      </c>
      <c r="F1723">
        <v>6.9527122616785801</v>
      </c>
      <c r="G1723">
        <v>6.0074970412201598E-2</v>
      </c>
      <c r="H1723">
        <v>6.1429969243692997E-2</v>
      </c>
      <c r="I1723">
        <v>5.8038986229978301E-2</v>
      </c>
      <c r="J1723">
        <v>6.0082930153475898E-2</v>
      </c>
      <c r="K1723">
        <v>1.5836570142847301E-2</v>
      </c>
      <c r="L1723">
        <v>1.44569654475058E-2</v>
      </c>
      <c r="M1723">
        <v>3.3611648060282301E-2</v>
      </c>
      <c r="N1723">
        <v>3.4253974746537803E-2</v>
      </c>
      <c r="O1723">
        <v>1.6008798032534965E-2</v>
      </c>
      <c r="P1723">
        <v>3.8644681210941778E-2</v>
      </c>
      <c r="Q1723">
        <v>6.8312856273757223</v>
      </c>
      <c r="R1723">
        <f>Table_nydc_frldevdb01_flc_fx_carry_view[[#This Row],[atmf]]/(Table_nydc_frldevdb01_flc_fx_carry_view[[#This Row],[atmf_cost_orig]]+1)</f>
        <v>6.7266194945909543</v>
      </c>
      <c r="S1723">
        <f>Table_nydc_frldevdb01_flc_fx_carry_view[[#This Row],[num_rate]]-Table_nydc_frldevdb01_flc_fx_carry_view[[#This Row],[asset_rate]]</f>
        <v>2.2635883178406813E-2</v>
      </c>
      <c r="T17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1.1137509152414886</v>
      </c>
      <c r="U1723" s="95">
        <f>Table_nydc_frldevdb01_flc_fx_carry_view[[#This Row],[atmf_cost_final]]/Table_nydc_frldevdb01_flc_fx_carry_view[[#This Row],[atmf_cost_orig]]</f>
        <v>1.019110240744622</v>
      </c>
    </row>
    <row r="1724" spans="1:21" x14ac:dyDescent="0.25">
      <c r="A1724" t="s">
        <v>110</v>
      </c>
      <c r="B1724" t="s">
        <v>16</v>
      </c>
      <c r="C1724" t="s">
        <v>14</v>
      </c>
      <c r="D1724" t="s">
        <v>14</v>
      </c>
      <c r="E1724">
        <v>18.573897805614401</v>
      </c>
      <c r="F1724">
        <v>19.110849999999999</v>
      </c>
      <c r="G1724">
        <v>0.11112442039513799</v>
      </c>
      <c r="H1724">
        <v>0.115374098117361</v>
      </c>
      <c r="I1724">
        <v>7.2452027496898802E-2</v>
      </c>
      <c r="J1724">
        <v>9.3594517973573502E-2</v>
      </c>
      <c r="K1724">
        <v>1.8694938772872902E-2</v>
      </c>
      <c r="L1724">
        <v>2.6200166782652501E-3</v>
      </c>
      <c r="M1724">
        <v>3.2276216897599498E-2</v>
      </c>
      <c r="N1724">
        <v>2.8905184877462402E-2</v>
      </c>
      <c r="O1724">
        <v>1.3136452641162664E-2</v>
      </c>
      <c r="P1724">
        <v>7.2342941722502246E-2</v>
      </c>
      <c r="Q1724">
        <v>18.854778015787605</v>
      </c>
      <c r="R1724">
        <f>Table_nydc_frldevdb01_flc_fx_carry_view[[#This Row],[atmf]]/(Table_nydc_frldevdb01_flc_fx_carry_view[[#This Row],[atmf_cost_orig]]+1)</f>
        <v>18.513310378723734</v>
      </c>
      <c r="S1724">
        <f>Table_nydc_frldevdb01_flc_fx_carry_view[[#This Row],[num_rate]]-Table_nydc_frldevdb01_flc_fx_carry_view[[#This Row],[asset_rate]]</f>
        <v>5.9206489081339582E-2</v>
      </c>
      <c r="T17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1.9353972400683974</v>
      </c>
      <c r="U1724" s="95">
        <f>Table_nydc_frldevdb01_flc_fx_carry_view[[#This Row],[atmf_cost_final]]/Table_nydc_frldevdb01_flc_fx_carry_view[[#This Row],[atmf_cost_orig]]</f>
        <v>0.89555678006402872</v>
      </c>
    </row>
    <row r="1725" spans="1:21" x14ac:dyDescent="0.25">
      <c r="A1725" t="s">
        <v>110</v>
      </c>
      <c r="B1725" t="s">
        <v>16</v>
      </c>
      <c r="C1725" t="s">
        <v>8</v>
      </c>
      <c r="D1725" t="s">
        <v>14</v>
      </c>
      <c r="E1725">
        <v>18.573897805614401</v>
      </c>
      <c r="F1725">
        <v>19.3627</v>
      </c>
      <c r="G1725">
        <v>0.119944219017942</v>
      </c>
      <c r="H1725">
        <v>0.126220918556298</v>
      </c>
      <c r="I1725">
        <v>0.103569035926703</v>
      </c>
      <c r="J1725">
        <v>0.114220592225605</v>
      </c>
      <c r="K1725">
        <v>2.3121423137455001E-2</v>
      </c>
      <c r="L1725">
        <v>1.384000682142E-2</v>
      </c>
      <c r="M1725">
        <v>4.3075743791382806E-2</v>
      </c>
      <c r="N1725">
        <v>3.88633812516797E-2</v>
      </c>
      <c r="O1725">
        <v>1.3784544159962974E-2</v>
      </c>
      <c r="P1725">
        <v>7.1747691948570766E-2</v>
      </c>
      <c r="Q1725">
        <v>18.983889383973494</v>
      </c>
      <c r="R1725">
        <f>Table_nydc_frldevdb01_flc_fx_carry_view[[#This Row],[atmf]]/(Table_nydc_frldevdb01_flc_fx_carry_view[[#This Row],[atmf_cost_orig]]+1)</f>
        <v>18.563081459089684</v>
      </c>
      <c r="S1725">
        <f>Table_nydc_frldevdb01_flc_fx_carry_view[[#This Row],[num_rate]]-Table_nydc_frldevdb01_flc_fx_carry_view[[#This Row],[asset_rate]]</f>
        <v>5.796314778860779E-2</v>
      </c>
      <c r="T17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1.2540328916351309</v>
      </c>
      <c r="U1725" s="95">
        <f>Table_nydc_frldevdb01_flc_fx_carry_view[[#This Row],[atmf_cost_final]]/Table_nydc_frldevdb01_flc_fx_carry_view[[#This Row],[atmf_cost_orig]]</f>
        <v>0.90221033535477158</v>
      </c>
    </row>
    <row r="1726" spans="1:21" x14ac:dyDescent="0.25">
      <c r="A1726" t="s">
        <v>110</v>
      </c>
      <c r="B1726" t="s">
        <v>16</v>
      </c>
      <c r="C1726" t="s">
        <v>6</v>
      </c>
      <c r="D1726" t="s">
        <v>14</v>
      </c>
      <c r="E1726">
        <v>18.573897805614401</v>
      </c>
      <c r="F1726">
        <v>19.620200000000001</v>
      </c>
      <c r="G1726">
        <v>0.12887852566182101</v>
      </c>
      <c r="H1726">
        <v>0.137381011448893</v>
      </c>
      <c r="I1726">
        <v>0.111413471939016</v>
      </c>
      <c r="J1726">
        <v>0.12053691371627499</v>
      </c>
      <c r="K1726">
        <v>2.7517506862342899E-2</v>
      </c>
      <c r="L1726">
        <v>1.8952641995552001E-2</v>
      </c>
      <c r="M1726">
        <v>5.4127283341872598E-2</v>
      </c>
      <c r="N1726">
        <v>4.9195340086202098E-2</v>
      </c>
      <c r="O1726">
        <v>1.4346791702635642E-2</v>
      </c>
      <c r="P1726">
        <v>7.1942903726448071E-2</v>
      </c>
      <c r="Q1726">
        <v>19.111643439907589</v>
      </c>
      <c r="R1726">
        <f>Table_nydc_frldevdb01_flc_fx_carry_view[[#This Row],[atmf]]/(Table_nydc_frldevdb01_flc_fx_carry_view[[#This Row],[atmf_cost_orig]]+1)</f>
        <v>18.612742796864705</v>
      </c>
      <c r="S1726">
        <f>Table_nydc_frldevdb01_flc_fx_carry_view[[#This Row],[num_rate]]-Table_nydc_frldevdb01_flc_fx_carry_view[[#This Row],[asset_rate]]</f>
        <v>5.7596112023812429E-2</v>
      </c>
      <c r="T17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1.1365258221509347</v>
      </c>
      <c r="U1726" s="95">
        <f>Table_nydc_frldevdb01_flc_fx_carry_view[[#This Row],[atmf_cost_final]]/Table_nydc_frldevdb01_flc_fx_carry_view[[#This Row],[atmf_cost_orig]]</f>
        <v>0.90888249047121172</v>
      </c>
    </row>
    <row r="1727" spans="1:21" x14ac:dyDescent="0.25">
      <c r="A1727" t="s">
        <v>110</v>
      </c>
      <c r="B1727" t="s">
        <v>16</v>
      </c>
      <c r="C1727" t="s">
        <v>67</v>
      </c>
      <c r="D1727" t="s">
        <v>14</v>
      </c>
      <c r="E1727">
        <v>18.573897805614401</v>
      </c>
      <c r="F1727">
        <v>20.605690620947399</v>
      </c>
      <c r="G1727">
        <v>0.12799657831301101</v>
      </c>
      <c r="H1727">
        <v>0.13832121890735599</v>
      </c>
      <c r="I1727">
        <v>0.12890761187945099</v>
      </c>
      <c r="J1727">
        <v>0.14170745892452299</v>
      </c>
      <c r="K1727">
        <v>2.9289262631727399E-2</v>
      </c>
      <c r="L1727">
        <v>2.91955767128813E-2</v>
      </c>
      <c r="M1727">
        <v>7.5538240659749997E-2</v>
      </c>
      <c r="N1727">
        <v>8.1208134056594494E-2</v>
      </c>
      <c r="O1727">
        <v>1.6008798032534965E-2</v>
      </c>
      <c r="P1727">
        <v>7.2796922757873417E-2</v>
      </c>
      <c r="Q1727">
        <v>19.694825088178483</v>
      </c>
      <c r="R1727">
        <f>Table_nydc_frldevdb01_flc_fx_carry_view[[#This Row],[atmf]]/(Table_nydc_frldevdb01_flc_fx_carry_view[[#This Row],[atmf_cost_orig]]+1)</f>
        <v>19.158491852700266</v>
      </c>
      <c r="S1727">
        <f>Table_nydc_frldevdb01_flc_fx_carry_view[[#This Row],[num_rate]]-Table_nydc_frldevdb01_flc_fx_carry_view[[#This Row],[asset_rate]]</f>
        <v>5.6788124725338451E-2</v>
      </c>
      <c r="T17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1.1246206848548828</v>
      </c>
      <c r="U1727" s="95">
        <f>Table_nydc_frldevdb01_flc_fx_carry_view[[#This Row],[atmf_cost_final]]/Table_nydc_frldevdb01_flc_fx_carry_view[[#This Row],[atmf_cost_orig]]</f>
        <v>1.0750599080323253</v>
      </c>
    </row>
    <row r="1728" spans="1:21" x14ac:dyDescent="0.25">
      <c r="A1728" t="s">
        <v>110</v>
      </c>
      <c r="B1728" t="s">
        <v>22</v>
      </c>
      <c r="C1728" t="s">
        <v>14</v>
      </c>
      <c r="D1728" t="s">
        <v>14</v>
      </c>
      <c r="E1728">
        <v>634.308571736163</v>
      </c>
      <c r="F1728">
        <v>636.67935366557504</v>
      </c>
      <c r="G1728">
        <v>8.8437827604314997E-2</v>
      </c>
      <c r="H1728">
        <v>8.8946280686029999E-2</v>
      </c>
      <c r="I1728">
        <v>8.7201382192555202E-2</v>
      </c>
      <c r="J1728">
        <v>8.9561169240488805E-2</v>
      </c>
      <c r="K1728">
        <v>2.2892094950220099E-2</v>
      </c>
      <c r="L1728">
        <v>3.6410909636159297E-3</v>
      </c>
      <c r="M1728">
        <v>2.4885754481047601E-2</v>
      </c>
      <c r="N1728">
        <v>5.9077826928427999E-3</v>
      </c>
      <c r="O1728">
        <v>1.3136452641162664E-2</v>
      </c>
      <c r="P1728">
        <v>2.070949051539207E-2</v>
      </c>
      <c r="Q1728">
        <v>635.41255736457776</v>
      </c>
      <c r="R1728">
        <f>Table_nydc_frldevdb01_flc_fx_carry_view[[#This Row],[atmf]]/(Table_nydc_frldevdb01_flc_fx_carry_view[[#This Row],[atmf_cost_orig]]+1)</f>
        <v>621.21982950963979</v>
      </c>
      <c r="S1728">
        <f>Table_nydc_frldevdb01_flc_fx_carry_view[[#This Row],[num_rate]]-Table_nydc_frldevdb01_flc_fx_carry_view[[#This Row],[asset_rate]]</f>
        <v>7.5730378742294054E-3</v>
      </c>
      <c r="T17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1.1369502636621418</v>
      </c>
      <c r="U1728" s="95">
        <f>Table_nydc_frldevdb01_flc_fx_carry_view[[#This Row],[atmf_cost_final]]/Table_nydc_frldevdb01_flc_fx_carry_view[[#This Row],[atmf_cost_orig]]</f>
        <v>0.23739616563934307</v>
      </c>
    </row>
    <row r="1729" spans="1:21" x14ac:dyDescent="0.25">
      <c r="A1729" t="s">
        <v>110</v>
      </c>
      <c r="B1729" t="s">
        <v>22</v>
      </c>
      <c r="C1729" t="s">
        <v>8</v>
      </c>
      <c r="D1729" t="s">
        <v>14</v>
      </c>
      <c r="E1729">
        <v>634.308571736163</v>
      </c>
      <c r="F1729">
        <v>637.56104803484095</v>
      </c>
      <c r="G1729">
        <v>8.8945396955586703E-2</v>
      </c>
      <c r="H1729">
        <v>8.9549340873820799E-2</v>
      </c>
      <c r="I1729">
        <v>8.8004961618384905E-2</v>
      </c>
      <c r="J1729">
        <v>8.8921120692757996E-2</v>
      </c>
      <c r="K1729">
        <v>2.78273888585844E-2</v>
      </c>
      <c r="L1729">
        <v>1.6453023982656301E-2</v>
      </c>
      <c r="M1729">
        <v>3.0568273058441699E-2</v>
      </c>
      <c r="N1729">
        <v>1.92533273806865E-2</v>
      </c>
      <c r="O1729">
        <v>1.3784544159962974E-2</v>
      </c>
      <c r="P1729">
        <v>2.0744253024053954E-2</v>
      </c>
      <c r="Q1729">
        <v>635.81834358293509</v>
      </c>
      <c r="R1729">
        <f>Table_nydc_frldevdb01_flc_fx_carry_view[[#This Row],[atmf]]/(Table_nydc_frldevdb01_flc_fx_carry_view[[#This Row],[atmf_cost_orig]]+1)</f>
        <v>618.64998632524942</v>
      </c>
      <c r="S1729">
        <f>Table_nydc_frldevdb01_flc_fx_carry_view[[#This Row],[num_rate]]-Table_nydc_frldevdb01_flc_fx_carry_view[[#This Row],[asset_rate]]</f>
        <v>6.9597088640909795E-3</v>
      </c>
      <c r="T17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1.0216788429719115</v>
      </c>
      <c r="U1729" s="95">
        <f>Table_nydc_frldevdb01_flc_fx_carry_view[[#This Row],[atmf_cost_final]]/Table_nydc_frldevdb01_flc_fx_carry_view[[#This Row],[atmf_cost_orig]]</f>
        <v>0.62984674809326602</v>
      </c>
    </row>
    <row r="1730" spans="1:21" x14ac:dyDescent="0.25">
      <c r="A1730" t="s">
        <v>110</v>
      </c>
      <c r="B1730" t="s">
        <v>22</v>
      </c>
      <c r="C1730" t="s">
        <v>6</v>
      </c>
      <c r="D1730" t="s">
        <v>14</v>
      </c>
      <c r="E1730">
        <v>634.308571736163</v>
      </c>
      <c r="F1730">
        <v>640.6</v>
      </c>
      <c r="G1730">
        <v>8.9166068934429799E-2</v>
      </c>
      <c r="H1730">
        <v>9.0175708153561504E-2</v>
      </c>
      <c r="I1730">
        <v>8.8458211792499394E-2</v>
      </c>
      <c r="J1730">
        <v>8.9999378490208504E-2</v>
      </c>
      <c r="K1730">
        <v>3.0392778485014201E-2</v>
      </c>
      <c r="L1730">
        <v>2.3091100541895098E-2</v>
      </c>
      <c r="M1730">
        <v>3.5591438421777602E-2</v>
      </c>
      <c r="N1730">
        <v>2.8629931409731798E-2</v>
      </c>
      <c r="O1730">
        <v>1.436427505303807E-2</v>
      </c>
      <c r="P1730">
        <v>2.4324397414654808E-2</v>
      </c>
      <c r="Q1730">
        <v>637.28696180345071</v>
      </c>
      <c r="R1730">
        <f>Table_nydc_frldevdb01_flc_fx_carry_view[[#This Row],[atmf]]/(Table_nydc_frldevdb01_flc_fx_carry_view[[#This Row],[atmf_cost_orig]]+1)</f>
        <v>618.58371577140758</v>
      </c>
      <c r="S1730">
        <f>Table_nydc_frldevdb01_flc_fx_carry_view[[#This Row],[num_rate]]-Table_nydc_frldevdb01_flc_fx_carry_view[[#This Row],[asset_rate]]</f>
        <v>9.9601223616167384E-3</v>
      </c>
      <c r="T17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1.0654343494691219</v>
      </c>
      <c r="U1730" s="95">
        <f>Table_nydc_frldevdb01_flc_fx_carry_view[[#This Row],[atmf_cost_final]]/Table_nydc_frldevdb01_flc_fx_carry_view[[#This Row],[atmf_cost_orig]]</f>
        <v>0.80440501084704086</v>
      </c>
    </row>
    <row r="1731" spans="1:21" x14ac:dyDescent="0.25">
      <c r="A1731" t="s">
        <v>110</v>
      </c>
      <c r="B1731" t="s">
        <v>22</v>
      </c>
      <c r="C1731" t="s">
        <v>67</v>
      </c>
      <c r="D1731" t="s">
        <v>14</v>
      </c>
      <c r="E1731">
        <v>634.308571736163</v>
      </c>
      <c r="F1731">
        <v>648.85673557207895</v>
      </c>
      <c r="G1731">
        <v>9.3540614705897598E-2</v>
      </c>
      <c r="H1731">
        <v>9.5591866512055604E-2</v>
      </c>
      <c r="I1731">
        <v>9.2140748430407302E-2</v>
      </c>
      <c r="J1731">
        <v>9.4388465382368905E-2</v>
      </c>
      <c r="K1731">
        <v>4.0431894814903099E-2</v>
      </c>
      <c r="L1731">
        <v>3.6169714645558106E-2</v>
      </c>
      <c r="M1731">
        <v>5.22469428179832E-2</v>
      </c>
      <c r="N1731">
        <v>4.8372869446559302E-2</v>
      </c>
      <c r="O1731">
        <v>1.6012292609265052E-2</v>
      </c>
      <c r="P1731">
        <v>2.7839162611471166E-2</v>
      </c>
      <c r="Q1731">
        <v>641.27998180365444</v>
      </c>
      <c r="R1731">
        <f>Table_nydc_frldevdb01_flc_fx_carry_view[[#This Row],[atmf]]/(Table_nydc_frldevdb01_flc_fx_carry_view[[#This Row],[atmf_cost_orig]]+1)</f>
        <v>616.63922143066532</v>
      </c>
      <c r="S1731">
        <f>Table_nydc_frldevdb01_flc_fx_carry_view[[#This Row],[num_rate]]-Table_nydc_frldevdb01_flc_fx_carry_view[[#This Row],[asset_rate]]</f>
        <v>1.1826870002206114E-2</v>
      </c>
      <c r="T17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1.0328485163851997</v>
      </c>
      <c r="U1731" s="95">
        <f>Table_nydc_frldevdb01_flc_fx_carry_view[[#This Row],[atmf_cost_final]]/Table_nydc_frldevdb01_flc_fx_carry_view[[#This Row],[atmf_cost_orig]]</f>
        <v>0.92585071656880835</v>
      </c>
    </row>
    <row r="1732" spans="1:21" x14ac:dyDescent="0.25">
      <c r="A1732" t="s">
        <v>110</v>
      </c>
      <c r="B1732" t="s">
        <v>15</v>
      </c>
      <c r="C1732" t="s">
        <v>14</v>
      </c>
      <c r="D1732" t="s">
        <v>14</v>
      </c>
      <c r="E1732">
        <v>58.130262415947399</v>
      </c>
      <c r="F1732">
        <v>59.802700000000002</v>
      </c>
      <c r="G1732">
        <v>0.113242938301601</v>
      </c>
      <c r="H1732">
        <v>0.119771663811768</v>
      </c>
      <c r="I1732">
        <v>7.8225889018035899E-2</v>
      </c>
      <c r="J1732">
        <v>9.1787227584056705E-2</v>
      </c>
      <c r="K1732">
        <v>1.9291194636373899E-2</v>
      </c>
      <c r="L1732">
        <v>3.26632174366629E-3</v>
      </c>
      <c r="M1732">
        <v>3.3505728146832801E-2</v>
      </c>
      <c r="N1732">
        <v>2.8769361501614903E-2</v>
      </c>
      <c r="O1732">
        <v>1.3136452641162664E-2</v>
      </c>
      <c r="P1732">
        <v>7.2177726470343359E-2</v>
      </c>
      <c r="Q1732">
        <v>58.964546478157224</v>
      </c>
      <c r="R1732">
        <f>Table_nydc_frldevdb01_flc_fx_carry_view[[#This Row],[atmf]]/(Table_nydc_frldevdb01_flc_fx_carry_view[[#This Row],[atmf_cost_orig]]+1)</f>
        <v>57.863926992675246</v>
      </c>
      <c r="S1732">
        <f>Table_nydc_frldevdb01_flc_fx_carry_view[[#This Row],[num_rate]]-Table_nydc_frldevdb01_flc_fx_carry_view[[#This Row],[asset_rate]]</f>
        <v>5.9041273829180695E-2</v>
      </c>
      <c r="T17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1.7941524242905156</v>
      </c>
      <c r="U1732" s="95">
        <f>Table_nydc_frldevdb01_flc_fx_carry_view[[#This Row],[atmf_cost_final]]/Table_nydc_frldevdb01_flc_fx_carry_view[[#This Row],[atmf_cost_orig]]</f>
        <v>0.85864009209226477</v>
      </c>
    </row>
    <row r="1733" spans="1:21" x14ac:dyDescent="0.25">
      <c r="A1733" t="s">
        <v>110</v>
      </c>
      <c r="B1733" t="s">
        <v>15</v>
      </c>
      <c r="C1733" t="s">
        <v>8</v>
      </c>
      <c r="D1733" t="s">
        <v>14</v>
      </c>
      <c r="E1733">
        <v>58.130262415947399</v>
      </c>
      <c r="F1733">
        <v>60.5867</v>
      </c>
      <c r="G1733">
        <v>0.11667266769741</v>
      </c>
      <c r="H1733">
        <v>0.12458510674934201</v>
      </c>
      <c r="I1733">
        <v>0.105493300914329</v>
      </c>
      <c r="J1733">
        <v>0.12080521231088399</v>
      </c>
      <c r="K1733">
        <v>2.21844293634859E-2</v>
      </c>
      <c r="L1733">
        <v>1.3956566358381701E-2</v>
      </c>
      <c r="M1733">
        <v>4.2518029420239203E-2</v>
      </c>
      <c r="N1733">
        <v>3.9701849551682898E-2</v>
      </c>
      <c r="O1733">
        <v>1.3784544159962974E-2</v>
      </c>
      <c r="P1733">
        <v>7.1559696361826908E-2</v>
      </c>
      <c r="Q1733">
        <v>59.379304961269554</v>
      </c>
      <c r="R1733">
        <f>Table_nydc_frldevdb01_flc_fx_carry_view[[#This Row],[atmf]]/(Table_nydc_frldevdb01_flc_fx_carry_view[[#This Row],[atmf_cost_orig]]+1)</f>
        <v>58.11573353191141</v>
      </c>
      <c r="S1733">
        <f>Table_nydc_frldevdb01_flc_fx_carry_view[[#This Row],[num_rate]]-Table_nydc_frldevdb01_flc_fx_carry_view[[#This Row],[asset_rate]]</f>
        <v>5.7775152201863932E-2</v>
      </c>
      <c r="T17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1.2661448598105249</v>
      </c>
      <c r="U1733" s="95">
        <f>Table_nydc_frldevdb01_flc_fx_carry_view[[#This Row],[atmf_cost_final]]/Table_nydc_frldevdb01_flc_fx_carry_view[[#This Row],[atmf_cost_orig]]</f>
        <v>0.93376504257236903</v>
      </c>
    </row>
    <row r="1734" spans="1:21" x14ac:dyDescent="0.25">
      <c r="A1734" t="s">
        <v>110</v>
      </c>
      <c r="B1734" t="s">
        <v>15</v>
      </c>
      <c r="C1734" t="s">
        <v>6</v>
      </c>
      <c r="D1734" t="s">
        <v>14</v>
      </c>
      <c r="E1734">
        <v>58.130262415947399</v>
      </c>
      <c r="F1734">
        <v>61.378668386984501</v>
      </c>
      <c r="G1734">
        <v>0.12030098385294399</v>
      </c>
      <c r="H1734">
        <v>0.12937525696039001</v>
      </c>
      <c r="I1734">
        <v>0.11353827251535201</v>
      </c>
      <c r="J1734">
        <v>0.12736868895300901</v>
      </c>
      <c r="K1734">
        <v>2.47286215900831E-2</v>
      </c>
      <c r="L1734">
        <v>1.9555745284816399E-2</v>
      </c>
      <c r="M1734">
        <v>5.1044652731194101E-2</v>
      </c>
      <c r="N1734">
        <v>5.0875232027215403E-2</v>
      </c>
      <c r="O1734">
        <v>1.436427505303807E-2</v>
      </c>
      <c r="P1734">
        <v>7.1435692777193679E-2</v>
      </c>
      <c r="Q1734">
        <v>59.804842294766196</v>
      </c>
      <c r="R1734">
        <f>Table_nydc_frldevdb01_flc_fx_carry_view[[#This Row],[atmf]]/(Table_nydc_frldevdb01_flc_fx_carry_view[[#This Row],[atmf_cost_orig]]+1)</f>
        <v>58.397774278655852</v>
      </c>
      <c r="S1734">
        <f>Table_nydc_frldevdb01_flc_fx_carry_view[[#This Row],[num_rate]]-Table_nydc_frldevdb01_flc_fx_carry_view[[#This Row],[asset_rate]]</f>
        <v>5.707141772415561E-2</v>
      </c>
      <c r="T17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1.1901295668202636</v>
      </c>
      <c r="U1734" s="95">
        <f>Table_nydc_frldevdb01_flc_fx_carry_view[[#This Row],[atmf_cost_final]]/Table_nydc_frldevdb01_flc_fx_carry_view[[#This Row],[atmf_cost_orig]]</f>
        <v>0.99668093140194558</v>
      </c>
    </row>
    <row r="1735" spans="1:21" x14ac:dyDescent="0.25">
      <c r="A1735" t="s">
        <v>110</v>
      </c>
      <c r="B1735" t="s">
        <v>15</v>
      </c>
      <c r="C1735" t="s">
        <v>67</v>
      </c>
      <c r="D1735" t="s">
        <v>14</v>
      </c>
      <c r="E1735">
        <v>58.130262415947399</v>
      </c>
      <c r="F1735">
        <v>64.276156456451901</v>
      </c>
      <c r="G1735">
        <v>0.128535286823899</v>
      </c>
      <c r="H1735">
        <v>0.13849608908265101</v>
      </c>
      <c r="I1735">
        <v>0.12613996799179</v>
      </c>
      <c r="J1735">
        <v>0.13955236787688399</v>
      </c>
      <c r="K1735">
        <v>3.0448680667870501E-2</v>
      </c>
      <c r="L1735">
        <v>2.8663378300182299E-2</v>
      </c>
      <c r="M1735">
        <v>7.563343342824691E-2</v>
      </c>
      <c r="N1735">
        <v>7.9368893050823799E-2</v>
      </c>
      <c r="O1735">
        <v>1.6012292609265052E-2</v>
      </c>
      <c r="P1735">
        <v>7.0958368771441682E-2</v>
      </c>
      <c r="Q1735">
        <v>61.497411138744511</v>
      </c>
      <c r="R1735">
        <f>Table_nydc_frldevdb01_flc_fx_carry_view[[#This Row],[atmf]]/(Table_nydc_frldevdb01_flc_fx_carry_view[[#This Row],[atmf_cost_orig]]+1)</f>
        <v>59.756562467188893</v>
      </c>
      <c r="S1735">
        <f>Table_nydc_frldevdb01_flc_fx_carry_view[[#This Row],[num_rate]]-Table_nydc_frldevdb01_flc_fx_carry_view[[#This Row],[asset_rate]]</f>
        <v>5.494607616217663E-2</v>
      </c>
      <c r="T17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1.1221819674336335</v>
      </c>
      <c r="U1735" s="95">
        <f>Table_nydc_frldevdb01_flc_fx_carry_view[[#This Row],[atmf_cost_final]]/Table_nydc_frldevdb01_flc_fx_carry_view[[#This Row],[atmf_cost_orig]]</f>
        <v>1.0493889997222023</v>
      </c>
    </row>
    <row r="1736" spans="1:21" x14ac:dyDescent="0.25">
      <c r="A1736" t="s">
        <v>110</v>
      </c>
      <c r="B1736" t="s">
        <v>11</v>
      </c>
      <c r="C1736" t="s">
        <v>14</v>
      </c>
      <c r="D1736" t="s">
        <v>14</v>
      </c>
      <c r="E1736">
        <v>21.728467839021299</v>
      </c>
      <c r="F1736">
        <v>22.589735178001401</v>
      </c>
      <c r="G1736">
        <v>0.109353974529791</v>
      </c>
      <c r="H1736">
        <v>0.114665474935572</v>
      </c>
      <c r="I1736">
        <v>6.2987105745943101E-2</v>
      </c>
      <c r="J1736">
        <v>7.7915583333475494E-2</v>
      </c>
      <c r="K1736">
        <v>1.4956609728321401E-2</v>
      </c>
      <c r="L1736">
        <v>2.6307440634316098E-3</v>
      </c>
      <c r="M1736">
        <v>3.2427843639877399E-2</v>
      </c>
      <c r="N1736">
        <v>3.96408533367704E-2</v>
      </c>
      <c r="O1736">
        <v>-8.1781002841833546E-3</v>
      </c>
      <c r="P1736">
        <v>7.2342941722502246E-2</v>
      </c>
      <c r="Q1736">
        <v>22.201841609966365</v>
      </c>
      <c r="R1736">
        <f>Table_nydc_frldevdb01_flc_fx_carry_view[[#This Row],[atmf]]/(Table_nydc_frldevdb01_flc_fx_carry_view[[#This Row],[atmf_cost_orig]]+1)</f>
        <v>21.880207238851799</v>
      </c>
      <c r="S1736">
        <f>Table_nydc_frldevdb01_flc_fx_carry_view[[#This Row],[num_rate]]-Table_nydc_frldevdb01_flc_fx_carry_view[[#This Row],[asset_rate]]</f>
        <v>8.0521042006685598E-2</v>
      </c>
      <c r="T17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2.1183454735191423</v>
      </c>
      <c r="U1736" s="95">
        <f>Table_nydc_frldevdb01_flc_fx_carry_view[[#This Row],[atmf_cost_final]]/Table_nydc_frldevdb01_flc_fx_carry_view[[#This Row],[atmf_cost_orig]]</f>
        <v>1.2224326038140558</v>
      </c>
    </row>
    <row r="1737" spans="1:21" x14ac:dyDescent="0.25">
      <c r="A1737" t="s">
        <v>110</v>
      </c>
      <c r="B1737" t="s">
        <v>11</v>
      </c>
      <c r="C1737" t="s">
        <v>8</v>
      </c>
      <c r="D1737" t="s">
        <v>14</v>
      </c>
      <c r="E1737">
        <v>21.728467839021299</v>
      </c>
      <c r="F1737">
        <v>23.018837934207301</v>
      </c>
      <c r="G1737">
        <v>0.11818591698421201</v>
      </c>
      <c r="H1737">
        <v>0.12643943206008601</v>
      </c>
      <c r="I1737">
        <v>0.10150188732654999</v>
      </c>
      <c r="J1737">
        <v>0.11609702933369501</v>
      </c>
      <c r="K1737">
        <v>1.7837443519183E-2</v>
      </c>
      <c r="L1737">
        <v>1.17189483887117E-2</v>
      </c>
      <c r="M1737">
        <v>4.3871168341883302E-2</v>
      </c>
      <c r="N1737">
        <v>4.7773592337756701E-2</v>
      </c>
      <c r="O1737">
        <v>-8.0721219104321184E-3</v>
      </c>
      <c r="P1737">
        <v>7.1747691948570766E-2</v>
      </c>
      <c r="Q1737">
        <v>22.434777120201367</v>
      </c>
      <c r="R1737">
        <f>Table_nydc_frldevdb01_flc_fx_carry_view[[#This Row],[atmf]]/(Table_nydc_frldevdb01_flc_fx_carry_view[[#This Row],[atmf_cost_orig]]+1)</f>
        <v>22.05141652755016</v>
      </c>
      <c r="S1737">
        <f>Table_nydc_frldevdb01_flc_fx_carry_view[[#This Row],[num_rate]]-Table_nydc_frldevdb01_flc_fx_carry_view[[#This Row],[asset_rate]]</f>
        <v>7.9819813859002886E-2</v>
      </c>
      <c r="T17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1.3849206824836253</v>
      </c>
      <c r="U1737" s="95">
        <f>Table_nydc_frldevdb01_flc_fx_carry_view[[#This Row],[atmf_cost_final]]/Table_nydc_frldevdb01_flc_fx_carry_view[[#This Row],[atmf_cost_orig]]</f>
        <v>1.0889519049381642</v>
      </c>
    </row>
    <row r="1738" spans="1:21" x14ac:dyDescent="0.25">
      <c r="A1738" t="s">
        <v>110</v>
      </c>
      <c r="B1738" t="s">
        <v>11</v>
      </c>
      <c r="C1738" t="s">
        <v>6</v>
      </c>
      <c r="D1738" t="s">
        <v>14</v>
      </c>
      <c r="E1738">
        <v>21.728467839021299</v>
      </c>
      <c r="F1738">
        <v>23.469689821448299</v>
      </c>
      <c r="G1738">
        <v>0.12712164883365501</v>
      </c>
      <c r="H1738">
        <v>0.13864092582519499</v>
      </c>
      <c r="I1738">
        <v>0.10966352314255901</v>
      </c>
      <c r="J1738">
        <v>0.122802521319774</v>
      </c>
      <c r="K1738">
        <v>2.0729689624140801E-2</v>
      </c>
      <c r="L1738">
        <v>1.5189691988495601E-2</v>
      </c>
      <c r="M1738">
        <v>5.5945857361225197E-2</v>
      </c>
      <c r="N1738">
        <v>5.8462917707172601E-2</v>
      </c>
      <c r="O1738">
        <v>-8.0082775478732462E-3</v>
      </c>
      <c r="P1738">
        <v>7.1953184719820887E-2</v>
      </c>
      <c r="Q1738">
        <v>22.671293738342133</v>
      </c>
      <c r="R1738">
        <f>Table_nydc_frldevdb01_flc_fx_carry_view[[#This Row],[atmf]]/(Table_nydc_frldevdb01_flc_fx_carry_view[[#This Row],[atmf_cost_orig]]+1)</f>
        <v>22.226224628692894</v>
      </c>
      <c r="S1738">
        <f>Table_nydc_frldevdb01_flc_fx_carry_view[[#This Row],[num_rate]]-Table_nydc_frldevdb01_flc_fx_carry_view[[#This Row],[asset_rate]]</f>
        <v>7.9961462267694128E-2</v>
      </c>
      <c r="T17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1.2287886076004833</v>
      </c>
      <c r="U1738" s="95">
        <f>Table_nydc_frldevdb01_flc_fx_carry_view[[#This Row],[atmf_cost_final]]/Table_nydc_frldevdb01_flc_fx_carry_view[[#This Row],[atmf_cost_orig]]</f>
        <v>1.0449910049585176</v>
      </c>
    </row>
    <row r="1739" spans="1:21" x14ac:dyDescent="0.25">
      <c r="A1739" t="s">
        <v>110</v>
      </c>
      <c r="B1739" t="s">
        <v>11</v>
      </c>
      <c r="C1739" t="s">
        <v>67</v>
      </c>
      <c r="D1739" t="s">
        <v>14</v>
      </c>
      <c r="E1739">
        <v>21.728467839021299</v>
      </c>
      <c r="F1739">
        <v>25.250419839495301</v>
      </c>
      <c r="G1739">
        <v>0.12868026250266101</v>
      </c>
      <c r="H1739">
        <v>0.142588735405144</v>
      </c>
      <c r="I1739">
        <v>0.12870659145083399</v>
      </c>
      <c r="J1739">
        <v>0.14726159227649199</v>
      </c>
      <c r="K1739">
        <v>1.9679647693831299E-2</v>
      </c>
      <c r="L1739">
        <v>2.0823128020586397E-2</v>
      </c>
      <c r="M1739">
        <v>8.1598053683613503E-2</v>
      </c>
      <c r="N1739">
        <v>9.4569301898222199E-2</v>
      </c>
      <c r="O1739">
        <v>-7.5213494434606771E-3</v>
      </c>
      <c r="P1739">
        <v>7.2801453521602305E-2</v>
      </c>
      <c r="Q1739">
        <v>23.778116752727481</v>
      </c>
      <c r="R1739">
        <f>Table_nydc_frldevdb01_flc_fx_carry_view[[#This Row],[atmf]]/(Table_nydc_frldevdb01_flc_fx_carry_view[[#This Row],[atmf_cost_orig]]+1)</f>
        <v>23.345474553601122</v>
      </c>
      <c r="S1739">
        <f>Table_nydc_frldevdb01_flc_fx_carry_view[[#This Row],[num_rate]]-Table_nydc_frldevdb01_flc_fx_carry_view[[#This Row],[asset_rate]]</f>
        <v>8.0322802965062987E-2</v>
      </c>
      <c r="T17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1.19102184073998</v>
      </c>
      <c r="U1739" s="95">
        <f>Table_nydc_frldevdb01_flc_fx_carry_view[[#This Row],[atmf_cost_final]]/Table_nydc_frldevdb01_flc_fx_carry_view[[#This Row],[atmf_cost_orig]]</f>
        <v>1.1589651668029133</v>
      </c>
    </row>
    <row r="1740" spans="1:21" x14ac:dyDescent="0.25">
      <c r="A1740" t="s">
        <v>110</v>
      </c>
      <c r="B1740" t="s">
        <v>24</v>
      </c>
      <c r="C1740" t="s">
        <v>14</v>
      </c>
      <c r="D1740" t="s">
        <v>14</v>
      </c>
      <c r="E1740">
        <v>30.388285706120001</v>
      </c>
      <c r="F1740">
        <v>30.156648037328001</v>
      </c>
      <c r="G1740">
        <v>5.3808625262091E-2</v>
      </c>
      <c r="H1740">
        <v>5.23122835564084E-2</v>
      </c>
      <c r="I1740">
        <v>3.3720974269568799E-2</v>
      </c>
      <c r="J1740">
        <v>4.5735272570084598E-2</v>
      </c>
      <c r="K1740">
        <v>1.91529866682799E-2</v>
      </c>
      <c r="L1740">
        <v>1.40797700658495E-3</v>
      </c>
      <c r="M1740">
        <v>1.45570782512586E-2</v>
      </c>
      <c r="N1740">
        <v>1.11301029900217E-4</v>
      </c>
      <c r="O1740">
        <v>1.3136452641162664E-2</v>
      </c>
      <c r="P1740">
        <v>-2.2291554273996088E-3</v>
      </c>
      <c r="Q1740">
        <v>30.295885150894104</v>
      </c>
      <c r="R1740">
        <f>Table_nydc_frldevdb01_flc_fx_carry_view[[#This Row],[atmf]]/(Table_nydc_frldevdb01_flc_fx_carry_view[[#This Row],[atmf_cost_orig]]+1)</f>
        <v>29.723954111391656</v>
      </c>
      <c r="S1740">
        <f>Table_nydc_frldevdb01_flc_fx_carry_view[[#This Row],[num_rate]]-Table_nydc_frldevdb01_flc_fx_carry_view[[#This Row],[asset_rate]]</f>
        <v>-1.5365608068562273E-2</v>
      </c>
      <c r="T17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0.28213703560375436</v>
      </c>
      <c r="U1740" s="95">
        <f>Table_nydc_frldevdb01_flc_fx_carry_view[[#This Row],[atmf_cost_final]]/Table_nydc_frldevdb01_flc_fx_carry_view[[#This Row],[atmf_cost_orig]]</f>
        <v>7.6458357906123058E-3</v>
      </c>
    </row>
    <row r="1741" spans="1:21" x14ac:dyDescent="0.25">
      <c r="A1741" t="s">
        <v>110</v>
      </c>
      <c r="B1741" t="s">
        <v>24</v>
      </c>
      <c r="C1741" t="s">
        <v>8</v>
      </c>
      <c r="D1741" t="s">
        <v>14</v>
      </c>
      <c r="E1741">
        <v>30.388285706120001</v>
      </c>
      <c r="F1741">
        <v>30.048437213297301</v>
      </c>
      <c r="G1741">
        <v>5.6317868367773097E-2</v>
      </c>
      <c r="H1741">
        <v>5.4231609613398901E-2</v>
      </c>
      <c r="I1741">
        <v>5.0140042459598702E-2</v>
      </c>
      <c r="J1741">
        <v>4.8529065952119303E-2</v>
      </c>
      <c r="K1741">
        <v>2.5445576472384601E-2</v>
      </c>
      <c r="L1741">
        <v>1.19695788197075E-2</v>
      </c>
      <c r="M1741">
        <v>1.8515256134613099E-2</v>
      </c>
      <c r="N1741">
        <v>6.3406229237356598E-3</v>
      </c>
      <c r="O1741">
        <v>1.3784544159962974E-2</v>
      </c>
      <c r="P1741">
        <v>-1.3254954654477742E-3</v>
      </c>
      <c r="Q1741">
        <v>30.258135787125873</v>
      </c>
      <c r="R1741">
        <f>Table_nydc_frldevdb01_flc_fx_carry_view[[#This Row],[atmf]]/(Table_nydc_frldevdb01_flc_fx_carry_view[[#This Row],[atmf_cost_orig]]+1)</f>
        <v>29.502196488773968</v>
      </c>
      <c r="S1741">
        <f>Table_nydc_frldevdb01_flc_fx_carry_view[[#This Row],[num_rate]]-Table_nydc_frldevdb01_flc_fx_carry_view[[#This Row],[asset_rate]]</f>
        <v>-1.5110039625410748E-2</v>
      </c>
      <c r="T17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0.81222160327755843</v>
      </c>
      <c r="U1741" s="95">
        <f>Table_nydc_frldevdb01_flc_fx_carry_view[[#This Row],[atmf_cost_final]]/Table_nydc_frldevdb01_flc_fx_carry_view[[#This Row],[atmf_cost_orig]]</f>
        <v>0.34245396756258029</v>
      </c>
    </row>
    <row r="1742" spans="1:21" x14ac:dyDescent="0.25">
      <c r="A1742" t="s">
        <v>110</v>
      </c>
      <c r="B1742" t="s">
        <v>24</v>
      </c>
      <c r="C1742" t="s">
        <v>6</v>
      </c>
      <c r="D1742" t="s">
        <v>14</v>
      </c>
      <c r="E1742">
        <v>30.388285706120001</v>
      </c>
      <c r="F1742">
        <v>29.939</v>
      </c>
      <c r="G1742">
        <v>5.8753074831582902E-2</v>
      </c>
      <c r="H1742">
        <v>5.6078058706577401E-2</v>
      </c>
      <c r="I1742">
        <v>5.3978792348138502E-2</v>
      </c>
      <c r="J1742">
        <v>5.1343577891195202E-2</v>
      </c>
      <c r="K1742">
        <v>3.1502685628565501E-2</v>
      </c>
      <c r="L1742">
        <v>1.9428375194827201E-2</v>
      </c>
      <c r="M1742">
        <v>2.2137090037365498E-2</v>
      </c>
      <c r="N1742">
        <v>1.1148287676360899E-2</v>
      </c>
      <c r="O1742">
        <v>1.436427505303807E-2</v>
      </c>
      <c r="P1742">
        <v>-5.5687908023129072E-4</v>
      </c>
      <c r="Q1742">
        <v>30.222047474585011</v>
      </c>
      <c r="R1742">
        <f>Table_nydc_frldevdb01_flc_fx_carry_view[[#This Row],[atmf]]/(Table_nydc_frldevdb01_flc_fx_carry_view[[#This Row],[atmf_cost_orig]]+1)</f>
        <v>29.290591537878296</v>
      </c>
      <c r="S1742">
        <f>Table_nydc_frldevdb01_flc_fx_carry_view[[#This Row],[num_rate]]-Table_nydc_frldevdb01_flc_fx_carry_view[[#This Row],[asset_rate]]</f>
        <v>-1.492115413326936E-2</v>
      </c>
      <c r="T17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0.88409620486350549</v>
      </c>
      <c r="U1742" s="95">
        <f>Table_nydc_frldevdb01_flc_fx_carry_view[[#This Row],[atmf_cost_final]]/Table_nydc_frldevdb01_flc_fx_carry_view[[#This Row],[atmf_cost_orig]]</f>
        <v>0.50360221951230044</v>
      </c>
    </row>
    <row r="1743" spans="1:21" x14ac:dyDescent="0.25">
      <c r="A1743" t="s">
        <v>110</v>
      </c>
      <c r="B1743" t="s">
        <v>24</v>
      </c>
      <c r="C1743" t="s">
        <v>67</v>
      </c>
      <c r="D1743" t="s">
        <v>14</v>
      </c>
      <c r="E1743">
        <v>30.388285706120001</v>
      </c>
      <c r="F1743">
        <v>29.714860282536002</v>
      </c>
      <c r="G1743">
        <v>6.2319686891817098E-2</v>
      </c>
      <c r="H1743">
        <v>5.9149113171949798E-2</v>
      </c>
      <c r="I1743">
        <v>6.0971388181969899E-2</v>
      </c>
      <c r="J1743">
        <v>5.7640840617798998E-2</v>
      </c>
      <c r="K1743">
        <v>4.6546806361700298E-2</v>
      </c>
      <c r="L1743">
        <v>3.9303421286788202E-2</v>
      </c>
      <c r="M1743">
        <v>3.2343905653882496E-2</v>
      </c>
      <c r="N1743">
        <v>2.5511800582968699E-2</v>
      </c>
      <c r="O1743">
        <v>1.6012292609265052E-2</v>
      </c>
      <c r="P1743">
        <v>4.5322061424161219E-3</v>
      </c>
      <c r="Q1743">
        <v>30.142978006195939</v>
      </c>
      <c r="R1743">
        <f>Table_nydc_frldevdb01_flc_fx_carry_view[[#This Row],[atmf]]/(Table_nydc_frldevdb01_flc_fx_carry_view[[#This Row],[atmf_cost_orig]]+1)</f>
        <v>28.783877271706977</v>
      </c>
      <c r="S1743">
        <f>Table_nydc_frldevdb01_flc_fx_carry_view[[#This Row],[num_rate]]-Table_nydc_frldevdb01_flc_fx_carry_view[[#This Row],[asset_rate]]</f>
        <v>-1.1480086466848931E-2</v>
      </c>
      <c r="T17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0.97104253472870405</v>
      </c>
      <c r="U1743" s="95">
        <f>Table_nydc_frldevdb01_flc_fx_carry_view[[#This Row],[atmf_cost_final]]/Table_nydc_frldevdb01_flc_fx_carry_view[[#This Row],[atmf_cost_orig]]</f>
        <v>0.78876685011311598</v>
      </c>
    </row>
    <row r="1744" spans="1:21" x14ac:dyDescent="0.25">
      <c r="A1744" t="s">
        <v>110</v>
      </c>
      <c r="B1744" t="s">
        <v>23</v>
      </c>
      <c r="C1744" t="s">
        <v>14</v>
      </c>
      <c r="D1744" t="s">
        <v>14</v>
      </c>
      <c r="E1744">
        <v>1.3678757157246899</v>
      </c>
      <c r="F1744">
        <v>1.3647499999999999</v>
      </c>
      <c r="G1744">
        <v>4.90885135264627E-2</v>
      </c>
      <c r="H1744">
        <v>4.8802280875136203E-2</v>
      </c>
      <c r="I1744">
        <v>3.9895600702878703E-2</v>
      </c>
      <c r="J1744">
        <v>3.9170859369895103E-2</v>
      </c>
      <c r="K1744">
        <v>1.4918946035165999E-2</v>
      </c>
      <c r="L1744">
        <v>1.6658441226615401E-3</v>
      </c>
      <c r="M1744">
        <v>1.36556705479913E-2</v>
      </c>
      <c r="N1744">
        <v>7.3924026400045903E-4</v>
      </c>
      <c r="O1744">
        <v>1.3136452641162664E-2</v>
      </c>
      <c r="P1744">
        <v>8.538017196153571E-3</v>
      </c>
      <c r="Q1744">
        <v>1.3664762359326605</v>
      </c>
      <c r="R1744">
        <f>Table_nydc_frldevdb01_flc_fx_carry_view[[#This Row],[atmf]]/(Table_nydc_frldevdb01_flc_fx_carry_view[[#This Row],[atmf_cost_orig]]+1)</f>
        <v>1.3463644900858729</v>
      </c>
      <c r="S1744">
        <f>Table_nydc_frldevdb01_flc_fx_carry_view[[#This Row],[num_rate]]-Table_nydc_frldevdb01_flc_fx_carry_view[[#This Row],[asset_rate]]</f>
        <v>-4.5984354450090935E-3</v>
      </c>
      <c r="T17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0.73349310428988024</v>
      </c>
      <c r="U1744" s="95">
        <f>Table_nydc_frldevdb01_flc_fx_carry_view[[#This Row],[atmf_cost_final]]/Table_nydc_frldevdb01_flc_fx_carry_view[[#This Row],[atmf_cost_orig]]</f>
        <v>5.413430716583878E-2</v>
      </c>
    </row>
    <row r="1745" spans="1:21" x14ac:dyDescent="0.25">
      <c r="A1745" t="s">
        <v>110</v>
      </c>
      <c r="B1745" t="s">
        <v>23</v>
      </c>
      <c r="C1745" t="s">
        <v>8</v>
      </c>
      <c r="D1745" t="s">
        <v>14</v>
      </c>
      <c r="E1745">
        <v>1.3678757157246899</v>
      </c>
      <c r="F1745">
        <v>1.362914</v>
      </c>
      <c r="G1745">
        <v>5.0828495550818503E-2</v>
      </c>
      <c r="H1745">
        <v>5.0382960562658598E-2</v>
      </c>
      <c r="I1745">
        <v>4.72689848545053E-2</v>
      </c>
      <c r="J1745">
        <v>4.6872213305226597E-2</v>
      </c>
      <c r="K1745">
        <v>1.9245918592788999E-2</v>
      </c>
      <c r="L1745">
        <v>9.9264056910782009E-3</v>
      </c>
      <c r="M1745">
        <v>1.7201501681200302E-2</v>
      </c>
      <c r="N1745">
        <v>8.0678531209047704E-3</v>
      </c>
      <c r="O1745">
        <v>1.3784544159962974E-2</v>
      </c>
      <c r="P1745">
        <v>8.8986716009943345E-3</v>
      </c>
      <c r="Q1745">
        <v>1.3657060725910646</v>
      </c>
      <c r="R1745">
        <f>Table_nydc_frldevdb01_flc_fx_carry_view[[#This Row],[atmf]]/(Table_nydc_frldevdb01_flc_fx_carry_view[[#This Row],[atmf_cost_orig]]+1)</f>
        <v>1.3398662877978613</v>
      </c>
      <c r="S1745">
        <f>Table_nydc_frldevdb01_flc_fx_carry_view[[#This Row],[num_rate]]-Table_nydc_frldevdb01_flc_fx_carry_view[[#This Row],[asset_rate]]</f>
        <v>-4.8858725589686399E-3</v>
      </c>
      <c r="T17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0.90908686953150208</v>
      </c>
      <c r="U1745" s="95">
        <f>Table_nydc_frldevdb01_flc_fx_carry_view[[#This Row],[atmf_cost_final]]/Table_nydc_frldevdb01_flc_fx_carry_view[[#This Row],[atmf_cost_orig]]</f>
        <v>0.46902027918424183</v>
      </c>
    </row>
    <row r="1746" spans="1:21" x14ac:dyDescent="0.25">
      <c r="A1746" t="s">
        <v>110</v>
      </c>
      <c r="B1746" t="s">
        <v>23</v>
      </c>
      <c r="C1746" t="s">
        <v>6</v>
      </c>
      <c r="D1746" t="s">
        <v>14</v>
      </c>
      <c r="E1746">
        <v>1.3678757157246899</v>
      </c>
      <c r="F1746">
        <v>1.36093548918565</v>
      </c>
      <c r="G1746">
        <v>5.2644515912210997E-2</v>
      </c>
      <c r="H1746">
        <v>5.2022481449549997E-2</v>
      </c>
      <c r="I1746">
        <v>4.9145840993432402E-2</v>
      </c>
      <c r="J1746">
        <v>4.8543742331898301E-2</v>
      </c>
      <c r="K1746">
        <v>2.3445474810593298E-2</v>
      </c>
      <c r="L1746">
        <v>1.5054432959063601E-2</v>
      </c>
      <c r="M1746">
        <v>2.0537425739229901E-2</v>
      </c>
      <c r="N1746">
        <v>1.2338289927775E-2</v>
      </c>
      <c r="O1746">
        <v>1.436427505303807E-2</v>
      </c>
      <c r="P1746">
        <v>9.2332211712424506E-3</v>
      </c>
      <c r="Q1746">
        <v>1.3649046990281584</v>
      </c>
      <c r="R1746">
        <f>Table_nydc_frldevdb01_flc_fx_carry_view[[#This Row],[atmf]]/(Table_nydc_frldevdb01_flc_fx_carry_view[[#This Row],[atmf_cost_orig]]+1)</f>
        <v>1.3335478492617274</v>
      </c>
      <c r="S1746">
        <f>Table_nydc_frldevdb01_flc_fx_carry_view[[#This Row],[num_rate]]-Table_nydc_frldevdb01_flc_fx_carry_view[[#This Row],[asset_rate]]</f>
        <v>-5.1310538817956192E-3</v>
      </c>
      <c r="T17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0.93400866513410519</v>
      </c>
      <c r="U1746" s="95">
        <f>Table_nydc_frldevdb01_flc_fx_carry_view[[#This Row],[atmf_cost_final]]/Table_nydc_frldevdb01_flc_fx_carry_view[[#This Row],[atmf_cost_orig]]</f>
        <v>0.60077100628083158</v>
      </c>
    </row>
    <row r="1747" spans="1:21" x14ac:dyDescent="0.25">
      <c r="A1747" t="s">
        <v>110</v>
      </c>
      <c r="B1747" t="s">
        <v>23</v>
      </c>
      <c r="C1747" t="s">
        <v>67</v>
      </c>
      <c r="D1747" t="s">
        <v>14</v>
      </c>
      <c r="E1747">
        <v>1.3678757157246899</v>
      </c>
      <c r="F1747">
        <v>1.35431980433418</v>
      </c>
      <c r="G1747">
        <v>5.5853187743415703E-2</v>
      </c>
      <c r="H1747">
        <v>5.4733721097786001E-2</v>
      </c>
      <c r="I1747">
        <v>5.4728720387942999E-2</v>
      </c>
      <c r="J1747">
        <v>5.3613335660891499E-2</v>
      </c>
      <c r="K1747">
        <v>3.5787383313635804E-2</v>
      </c>
      <c r="L1747">
        <v>3.0012066323777502E-2</v>
      </c>
      <c r="M1747">
        <v>2.9930737496933899E-2</v>
      </c>
      <c r="N1747">
        <v>2.4334710459821197E-2</v>
      </c>
      <c r="O1747">
        <v>1.6012292609265052E-2</v>
      </c>
      <c r="P1747">
        <v>1.0893777444917804E-2</v>
      </c>
      <c r="Q1747">
        <v>1.3622983029914952</v>
      </c>
      <c r="R1747">
        <f>Table_nydc_frldevdb01_flc_fx_carry_view[[#This Row],[atmf]]/(Table_nydc_frldevdb01_flc_fx_carry_view[[#This Row],[atmf_cost_orig]]+1)</f>
        <v>1.3149620212574844</v>
      </c>
      <c r="S1747">
        <f>Table_nydc_frldevdb01_flc_fx_carry_view[[#This Row],[num_rate]]-Table_nydc_frldevdb01_flc_fx_carry_view[[#This Row],[asset_rate]]</f>
        <v>-5.1185151643472482E-3</v>
      </c>
      <c r="T17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0.96938692241994495</v>
      </c>
      <c r="U1747" s="95">
        <f>Table_nydc_frldevdb01_flc_fx_carry_view[[#This Row],[atmf_cost_final]]/Table_nydc_frldevdb01_flc_fx_carry_view[[#This Row],[atmf_cost_orig]]</f>
        <v>0.81303410790709862</v>
      </c>
    </row>
    <row r="1748" spans="1:21" x14ac:dyDescent="0.25">
      <c r="A1748" t="s">
        <v>110</v>
      </c>
      <c r="B1748" t="s">
        <v>25</v>
      </c>
      <c r="C1748" t="s">
        <v>14</v>
      </c>
      <c r="D1748" t="s">
        <v>14</v>
      </c>
      <c r="E1748">
        <v>311.97874255088999</v>
      </c>
      <c r="F1748">
        <v>312.46499999999997</v>
      </c>
      <c r="G1748">
        <v>5.2797838942069103E-2</v>
      </c>
      <c r="H1748">
        <v>5.3131697562303098E-2</v>
      </c>
      <c r="I1748">
        <v>3.9343858444803398E-2</v>
      </c>
      <c r="J1748">
        <v>4.1157319261039799E-2</v>
      </c>
      <c r="K1748">
        <v>1.4154705937871E-2</v>
      </c>
      <c r="L1748">
        <v>1.64325277622315E-3</v>
      </c>
      <c r="M1748">
        <v>1.5029074592229401E-2</v>
      </c>
      <c r="N1748">
        <v>2.6108889546335497E-3</v>
      </c>
      <c r="O1748">
        <v>-8.1781002841833546E-3</v>
      </c>
      <c r="P1748">
        <v>-4.9576262299124872E-3</v>
      </c>
      <c r="Q1748">
        <v>312.19202907563567</v>
      </c>
      <c r="R1748">
        <f>Table_nydc_frldevdb01_flc_fx_carry_view[[#This Row],[atmf]]/(Table_nydc_frldevdb01_flc_fx_carry_view[[#This Row],[atmf_cost_orig]]+1)</f>
        <v>307.83847263244888</v>
      </c>
      <c r="S1748">
        <f>Table_nydc_frldevdb01_flc_fx_carry_view[[#This Row],[num_rate]]-Table_nydc_frldevdb01_flc_fx_carry_view[[#This Row],[asset_rate]]</f>
        <v>3.2204740542708674E-3</v>
      </c>
      <c r="T17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1.1066684213656275</v>
      </c>
      <c r="U1748" s="95">
        <f>Table_nydc_frldevdb01_flc_fx_carry_view[[#This Row],[atmf_cost_final]]/Table_nydc_frldevdb01_flc_fx_carry_view[[#This Row],[atmf_cost_orig]]</f>
        <v>0.17372253618219965</v>
      </c>
    </row>
    <row r="1749" spans="1:21" x14ac:dyDescent="0.25">
      <c r="A1749" t="s">
        <v>110</v>
      </c>
      <c r="B1749" t="s">
        <v>25</v>
      </c>
      <c r="C1749" t="s">
        <v>8</v>
      </c>
      <c r="D1749" t="s">
        <v>14</v>
      </c>
      <c r="E1749">
        <v>311.97874255088999</v>
      </c>
      <c r="F1749">
        <v>312.53879999999998</v>
      </c>
      <c r="G1749">
        <v>5.5756300151117003E-2</v>
      </c>
      <c r="H1749">
        <v>5.6080811772586399E-2</v>
      </c>
      <c r="I1749">
        <v>4.8363639040287398E-2</v>
      </c>
      <c r="J1749">
        <v>4.8879982132296301E-2</v>
      </c>
      <c r="K1749">
        <v>1.8448267781978001E-2</v>
      </c>
      <c r="L1749">
        <v>9.4153507640308311E-3</v>
      </c>
      <c r="M1749">
        <v>1.94663587354117E-2</v>
      </c>
      <c r="N1749">
        <v>1.0438582981969501E-2</v>
      </c>
      <c r="O1749">
        <v>-8.0721219104321184E-3</v>
      </c>
      <c r="P1749">
        <v>-5.5886270817382408E-3</v>
      </c>
      <c r="Q1749">
        <v>312.22093069498681</v>
      </c>
      <c r="R1749">
        <f>Table_nydc_frldevdb01_flc_fx_carry_view[[#This Row],[atmf]]/(Table_nydc_frldevdb01_flc_fx_carry_view[[#This Row],[atmf_cost_orig]]+1)</f>
        <v>306.57097933833347</v>
      </c>
      <c r="S1749">
        <f>Table_nydc_frldevdb01_flc_fx_carry_view[[#This Row],[num_rate]]-Table_nydc_frldevdb01_flc_fx_carry_view[[#This Row],[asset_rate]]</f>
        <v>2.4834948286938776E-3</v>
      </c>
      <c r="T17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1.0050499068748526</v>
      </c>
      <c r="U1749" s="95">
        <f>Table_nydc_frldevdb01_flc_fx_carry_view[[#This Row],[atmf_cost_final]]/Table_nydc_frldevdb01_flc_fx_carry_view[[#This Row],[atmf_cost_orig]]</f>
        <v>0.53623706024591211</v>
      </c>
    </row>
    <row r="1750" spans="1:21" x14ac:dyDescent="0.25">
      <c r="A1750" t="s">
        <v>110</v>
      </c>
      <c r="B1750" t="s">
        <v>25</v>
      </c>
      <c r="C1750" t="s">
        <v>6</v>
      </c>
      <c r="D1750" t="s">
        <v>14</v>
      </c>
      <c r="E1750">
        <v>311.97874255088999</v>
      </c>
      <c r="F1750">
        <v>312.71216355116798</v>
      </c>
      <c r="G1750">
        <v>5.8696319444367297E-2</v>
      </c>
      <c r="H1750">
        <v>5.90700381164928E-2</v>
      </c>
      <c r="I1750">
        <v>5.2954737787500303E-2</v>
      </c>
      <c r="J1750">
        <v>5.3462971881763501E-2</v>
      </c>
      <c r="K1750">
        <v>2.2510170976360003E-2</v>
      </c>
      <c r="L1750">
        <v>1.4322941297659299E-2</v>
      </c>
      <c r="M1750">
        <v>2.3852321033616002E-2</v>
      </c>
      <c r="N1750">
        <v>1.5654629891571001E-2</v>
      </c>
      <c r="O1750">
        <v>-8.0082775478732462E-3</v>
      </c>
      <c r="P1750">
        <v>-5.6242454671856052E-3</v>
      </c>
      <c r="Q1750">
        <v>312.29301945722284</v>
      </c>
      <c r="R1750">
        <f>Table_nydc_frldevdb01_flc_fx_carry_view[[#This Row],[atmf]]/(Table_nydc_frldevdb01_flc_fx_carry_view[[#This Row],[atmf_cost_orig]]+1)</f>
        <v>305.42702021271361</v>
      </c>
      <c r="S1750">
        <f>Table_nydc_frldevdb01_flc_fx_carry_view[[#This Row],[num_rate]]-Table_nydc_frldevdb01_flc_fx_carry_view[[#This Row],[asset_rate]]</f>
        <v>2.3840320806876409E-3</v>
      </c>
      <c r="T17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0.99220544432588631</v>
      </c>
      <c r="U1750" s="95">
        <f>Table_nydc_frldevdb01_flc_fx_carry_view[[#This Row],[atmf_cost_final]]/Table_nydc_frldevdb01_flc_fx_carry_view[[#This Row],[atmf_cost_orig]]</f>
        <v>0.65631474058681016</v>
      </c>
    </row>
    <row r="1751" spans="1:21" x14ac:dyDescent="0.25">
      <c r="A1751" t="s">
        <v>110</v>
      </c>
      <c r="B1751" t="s">
        <v>25</v>
      </c>
      <c r="C1751" t="s">
        <v>67</v>
      </c>
      <c r="D1751" t="s">
        <v>14</v>
      </c>
      <c r="E1751">
        <v>311.97874255088999</v>
      </c>
      <c r="F1751">
        <v>313.14995203897399</v>
      </c>
      <c r="G1751">
        <v>6.1436369292373498E-2</v>
      </c>
      <c r="H1751">
        <v>6.1952503698335798E-2</v>
      </c>
      <c r="I1751">
        <v>6.0610269821653302E-2</v>
      </c>
      <c r="J1751">
        <v>6.1138301927054203E-2</v>
      </c>
      <c r="K1751">
        <v>3.3274296389421705E-2</v>
      </c>
      <c r="L1751">
        <v>2.8437312464780103E-2</v>
      </c>
      <c r="M1751">
        <v>3.5501826542241599E-2</v>
      </c>
      <c r="N1751">
        <v>3.06242703022549E-2</v>
      </c>
      <c r="O1751">
        <v>-7.5213494434606771E-3</v>
      </c>
      <c r="P1751">
        <v>-5.6373904005576495E-3</v>
      </c>
      <c r="Q1751">
        <v>312.45395144077196</v>
      </c>
      <c r="R1751">
        <f>Table_nydc_frldevdb01_flc_fx_carry_view[[#This Row],[atmf]]/(Table_nydc_frldevdb01_flc_fx_carry_view[[#This Row],[atmf_cost_orig]]+1)</f>
        <v>302.41371286098797</v>
      </c>
      <c r="S1751">
        <f>Table_nydc_frldevdb01_flc_fx_carry_view[[#This Row],[num_rate]]-Table_nydc_frldevdb01_flc_fx_carry_view[[#This Row],[asset_rate]]</f>
        <v>1.8839590429030276E-3</v>
      </c>
      <c r="T17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0.98178596357327208</v>
      </c>
      <c r="U1751" s="95">
        <f>Table_nydc_frldevdb01_flc_fx_carry_view[[#This Row],[atmf_cost_final]]/Table_nydc_frldevdb01_flc_fx_carry_view[[#This Row],[atmf_cost_orig]]</f>
        <v>0.86261111849602523</v>
      </c>
    </row>
    <row r="1752" spans="1:21" x14ac:dyDescent="0.25">
      <c r="A1752" t="s">
        <v>110</v>
      </c>
      <c r="B1752" t="s">
        <v>9</v>
      </c>
      <c r="C1752" t="s">
        <v>14</v>
      </c>
      <c r="D1752" t="s">
        <v>14</v>
      </c>
      <c r="E1752">
        <v>67.989502732485093</v>
      </c>
      <c r="F1752">
        <v>70.689014665986505</v>
      </c>
      <c r="G1752">
        <v>0.11760063673519899</v>
      </c>
      <c r="H1752">
        <v>0.125341579054526</v>
      </c>
      <c r="I1752">
        <v>7.6600873180841203E-2</v>
      </c>
      <c r="J1752">
        <v>8.9819882933141998E-2</v>
      </c>
      <c r="K1752">
        <v>1.6967767925920099E-2</v>
      </c>
      <c r="L1752">
        <v>3.1993392159609998E-3</v>
      </c>
      <c r="M1752">
        <v>3.54452009812408E-2</v>
      </c>
      <c r="N1752">
        <v>3.9707988538093097E-2</v>
      </c>
      <c r="O1752">
        <v>-8.1781002841833546E-3</v>
      </c>
      <c r="P1752">
        <v>7.2177726470343359E-2</v>
      </c>
      <c r="Q1752">
        <v>69.406559607243537</v>
      </c>
      <c r="R1752">
        <f>Table_nydc_frldevdb01_flc_fx_carry_view[[#This Row],[atmf]]/(Table_nydc_frldevdb01_flc_fx_carry_view[[#This Row],[atmf_cost_orig]]+1)</f>
        <v>68.269199180215423</v>
      </c>
      <c r="S1752">
        <f>Table_nydc_frldevdb01_flc_fx_carry_view[[#This Row],[num_rate]]-Table_nydc_frldevdb01_flc_fx_carry_view[[#This Row],[asset_rate]]</f>
        <v>8.035582675452671E-2</v>
      </c>
      <c r="T17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1.9758507154552609</v>
      </c>
      <c r="U1752" s="95">
        <f>Table_nydc_frldevdb01_flc_fx_carry_view[[#This Row],[atmf_cost_final]]/Table_nydc_frldevdb01_flc_fx_carry_view[[#This Row],[atmf_cost_orig]]</f>
        <v>1.1202641666246542</v>
      </c>
    </row>
    <row r="1753" spans="1:21" x14ac:dyDescent="0.25">
      <c r="A1753" t="s">
        <v>110</v>
      </c>
      <c r="B1753" t="s">
        <v>9</v>
      </c>
      <c r="C1753" t="s">
        <v>8</v>
      </c>
      <c r="D1753" t="s">
        <v>14</v>
      </c>
      <c r="E1753">
        <v>67.989502732485093</v>
      </c>
      <c r="F1753">
        <v>72.026908864385604</v>
      </c>
      <c r="G1753">
        <v>0.12024857862508</v>
      </c>
      <c r="H1753">
        <v>0.12924946440579901</v>
      </c>
      <c r="I1753">
        <v>0.111385031883108</v>
      </c>
      <c r="J1753">
        <v>0.131409921114647</v>
      </c>
      <c r="K1753">
        <v>1.8432457002872098E-2</v>
      </c>
      <c r="L1753">
        <v>1.3859409604709501E-2</v>
      </c>
      <c r="M1753">
        <v>4.4845172152076798E-2</v>
      </c>
      <c r="N1753">
        <v>5.0686753780962705E-2</v>
      </c>
      <c r="O1753">
        <v>-8.0721219104321184E-3</v>
      </c>
      <c r="P1753">
        <v>7.1559696361826908E-2</v>
      </c>
      <c r="Q1753">
        <v>70.173437839685576</v>
      </c>
      <c r="R1753">
        <f>Table_nydc_frldevdb01_flc_fx_carry_view[[#This Row],[atmf]]/(Table_nydc_frldevdb01_flc_fx_carry_view[[#This Row],[atmf_cost_orig]]+1)</f>
        <v>68.935485164783927</v>
      </c>
      <c r="S1753">
        <f>Table_nydc_frldevdb01_flc_fx_carry_view[[#This Row],[num_rate]]-Table_nydc_frldevdb01_flc_fx_carry_view[[#This Row],[asset_rate]]</f>
        <v>7.9631818272259028E-2</v>
      </c>
      <c r="T17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1.3943036135519029</v>
      </c>
      <c r="U1753" s="95">
        <f>Table_nydc_frldevdb01_flc_fx_carry_view[[#This Row],[atmf_cost_final]]/Table_nydc_frldevdb01_flc_fx_carry_view[[#This Row],[atmf_cost_orig]]</f>
        <v>1.13026110389489</v>
      </c>
    </row>
    <row r="1754" spans="1:21" x14ac:dyDescent="0.25">
      <c r="A1754" t="s">
        <v>110</v>
      </c>
      <c r="B1754" t="s">
        <v>9</v>
      </c>
      <c r="C1754" t="s">
        <v>6</v>
      </c>
      <c r="D1754" t="s">
        <v>14</v>
      </c>
      <c r="E1754">
        <v>67.989502732485093</v>
      </c>
      <c r="F1754">
        <v>73.411097022895405</v>
      </c>
      <c r="G1754">
        <v>0.12321702365093</v>
      </c>
      <c r="H1754">
        <v>0.13309317340921301</v>
      </c>
      <c r="I1754">
        <v>0.117881736187434</v>
      </c>
      <c r="J1754">
        <v>0.13575464595322401</v>
      </c>
      <c r="K1754">
        <v>1.9573097925800999E-2</v>
      </c>
      <c r="L1754">
        <v>1.7213108732432897E-2</v>
      </c>
      <c r="M1754">
        <v>5.3710568681366797E-2</v>
      </c>
      <c r="N1754">
        <v>6.1616372958960497E-2</v>
      </c>
      <c r="O1754">
        <v>-8.0082775478732462E-3</v>
      </c>
      <c r="P1754">
        <v>7.1435692777193679E-2</v>
      </c>
      <c r="Q1754">
        <v>70.987754625368609</v>
      </c>
      <c r="R1754">
        <f>Table_nydc_frldevdb01_flc_fx_carry_view[[#This Row],[atmf]]/(Table_nydc_frldevdb01_flc_fx_carry_view[[#This Row],[atmf_cost_orig]]+1)</f>
        <v>69.669128511032611</v>
      </c>
      <c r="S1754">
        <f>Table_nydc_frldevdb01_flc_fx_carry_view[[#This Row],[num_rate]]-Table_nydc_frldevdb01_flc_fx_carry_view[[#This Row],[asset_rate]]</f>
        <v>7.944397032506692E-2</v>
      </c>
      <c r="T17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1.300719216853172</v>
      </c>
      <c r="U1754" s="95">
        <f>Table_nydc_frldevdb01_flc_fx_carry_view[[#This Row],[atmf_cost_final]]/Table_nydc_frldevdb01_flc_fx_carry_view[[#This Row],[atmf_cost_orig]]</f>
        <v>1.1471927121921606</v>
      </c>
    </row>
    <row r="1755" spans="1:21" x14ac:dyDescent="0.25">
      <c r="A1755" t="s">
        <v>110</v>
      </c>
      <c r="B1755" t="s">
        <v>9</v>
      </c>
      <c r="C1755" t="s">
        <v>67</v>
      </c>
      <c r="D1755" t="s">
        <v>14</v>
      </c>
      <c r="E1755">
        <v>67.989502732485093</v>
      </c>
      <c r="F1755">
        <v>78.7646464294955</v>
      </c>
      <c r="G1755">
        <v>0.135290371218032</v>
      </c>
      <c r="H1755">
        <v>0.14405720738537001</v>
      </c>
      <c r="I1755">
        <v>0.13093745209990301</v>
      </c>
      <c r="J1755">
        <v>0.14566310445795699</v>
      </c>
      <c r="K1755">
        <v>2.28865431229263E-2</v>
      </c>
      <c r="L1755">
        <v>2.2048094079423101E-2</v>
      </c>
      <c r="M1755">
        <v>8.2435512080340292E-2</v>
      </c>
      <c r="N1755">
        <v>9.2896736582252504E-2</v>
      </c>
      <c r="O1755">
        <v>-7.5213494434606771E-3</v>
      </c>
      <c r="P1755">
        <v>7.0958368771441682E-2</v>
      </c>
      <c r="Q1755">
        <v>74.337901066525646</v>
      </c>
      <c r="R1755">
        <f>Table_nydc_frldevdb01_flc_fx_carry_view[[#This Row],[atmf]]/(Table_nydc_frldevdb01_flc_fx_carry_view[[#This Row],[atmf_cost_orig]]+1)</f>
        <v>72.766132994026748</v>
      </c>
      <c r="S1755">
        <f>Table_nydc_frldevdb01_flc_fx_carry_view[[#This Row],[num_rate]]-Table_nydc_frldevdb01_flc_fx_carry_view[[#This Row],[asset_rate]]</f>
        <v>7.8479718214902364E-2</v>
      </c>
      <c r="T17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1.1897543104985797</v>
      </c>
      <c r="U1755" s="95">
        <f>Table_nydc_frldevdb01_flc_fx_carry_view[[#This Row],[atmf_cost_final]]/Table_nydc_frldevdb01_flc_fx_carry_view[[#This Row],[atmf_cost_orig]]</f>
        <v>1.1269019168791827</v>
      </c>
    </row>
    <row r="1756" spans="1:21" x14ac:dyDescent="0.25">
      <c r="A1756" t="s">
        <v>110</v>
      </c>
      <c r="B1756" t="s">
        <v>10</v>
      </c>
      <c r="C1756" t="s">
        <v>14</v>
      </c>
      <c r="D1756" t="s">
        <v>14</v>
      </c>
      <c r="E1756">
        <v>13520.4284023201</v>
      </c>
      <c r="F1756">
        <v>13799.75</v>
      </c>
      <c r="G1756">
        <v>6.7104315481945398E-2</v>
      </c>
      <c r="H1756">
        <v>7.23635349305259E-2</v>
      </c>
      <c r="I1756">
        <v>4.29873452464134E-2</v>
      </c>
      <c r="J1756">
        <v>7.2779664133258801E-2</v>
      </c>
      <c r="K1756">
        <v>1.02368545679938E-2</v>
      </c>
      <c r="L1756">
        <v>1.7949399629706099E-3</v>
      </c>
      <c r="M1756">
        <v>2.0247291099934599E-2</v>
      </c>
      <c r="N1756">
        <v>2.06638305220956E-2</v>
      </c>
      <c r="O1756">
        <v>1.3136452641162664E-2</v>
      </c>
      <c r="P1756">
        <v>5.4505007375777861E-2</v>
      </c>
      <c r="Q1756">
        <v>13662.977629601546</v>
      </c>
      <c r="R1756">
        <f>Table_nydc_frldevdb01_flc_fx_carry_view[[#This Row],[atmf]]/(Table_nydc_frldevdb01_flc_fx_carry_view[[#This Row],[atmf_cost_orig]]+1)</f>
        <v>13525.887420021874</v>
      </c>
      <c r="S1756">
        <f>Table_nydc_frldevdb01_flc_fx_carry_view[[#This Row],[num_rate]]-Table_nydc_frldevdb01_flc_fx_carry_view[[#This Row],[asset_rate]]</f>
        <v>4.1368554734615197E-2</v>
      </c>
      <c r="T17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1.8849218512019013</v>
      </c>
      <c r="U1756" s="95">
        <f>Table_nydc_frldevdb01_flc_fx_carry_view[[#This Row],[atmf_cost_final]]/Table_nydc_frldevdb01_flc_fx_carry_view[[#This Row],[atmf_cost_orig]]</f>
        <v>1.0205726000631437</v>
      </c>
    </row>
    <row r="1757" spans="1:21" x14ac:dyDescent="0.25">
      <c r="A1757" t="s">
        <v>110</v>
      </c>
      <c r="B1757" t="s">
        <v>10</v>
      </c>
      <c r="C1757" t="s">
        <v>8</v>
      </c>
      <c r="D1757" t="s">
        <v>14</v>
      </c>
      <c r="E1757">
        <v>13520.4284023201</v>
      </c>
      <c r="F1757">
        <v>13954.25</v>
      </c>
      <c r="G1757">
        <v>7.1411883975155493E-2</v>
      </c>
      <c r="H1757">
        <v>7.7863178234403099E-2</v>
      </c>
      <c r="I1757">
        <v>6.2313159846848397E-2</v>
      </c>
      <c r="J1757">
        <v>7.6826935387079701E-2</v>
      </c>
      <c r="K1757">
        <v>1.1687126932398499E-2</v>
      </c>
      <c r="L1757">
        <v>8.2063575856998992E-3</v>
      </c>
      <c r="M1757">
        <v>2.6580742719479102E-2</v>
      </c>
      <c r="N1757">
        <v>2.9107660250560701E-2</v>
      </c>
      <c r="O1757">
        <v>1.3784544159962974E-2</v>
      </c>
      <c r="P1757">
        <v>5.6891926786395597E-2</v>
      </c>
      <c r="Q1757">
        <v>13749.470666615689</v>
      </c>
      <c r="R1757">
        <f>Table_nydc_frldevdb01_flc_fx_carry_view[[#This Row],[atmf]]/(Table_nydc_frldevdb01_flc_fx_carry_view[[#This Row],[atmf_cost_orig]]+1)</f>
        <v>13592.939570475757</v>
      </c>
      <c r="S1757">
        <f>Table_nydc_frldevdb01_flc_fx_carry_view[[#This Row],[num_rate]]-Table_nydc_frldevdb01_flc_fx_carry_view[[#This Row],[asset_rate]]</f>
        <v>4.3107382626432621E-2</v>
      </c>
      <c r="T17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1.4033732952203277</v>
      </c>
      <c r="U1757" s="95">
        <f>Table_nydc_frldevdb01_flc_fx_carry_view[[#This Row],[atmf_cost_final]]/Table_nydc_frldevdb01_flc_fx_carry_view[[#This Row],[atmf_cost_orig]]</f>
        <v>1.0950657232474472</v>
      </c>
    </row>
    <row r="1758" spans="1:21" x14ac:dyDescent="0.25">
      <c r="A1758" t="s">
        <v>110</v>
      </c>
      <c r="B1758" t="s">
        <v>10</v>
      </c>
      <c r="C1758" t="s">
        <v>6</v>
      </c>
      <c r="D1758" t="s">
        <v>14</v>
      </c>
      <c r="E1758">
        <v>13520.4284023201</v>
      </c>
      <c r="F1758">
        <v>14123.059732751501</v>
      </c>
      <c r="G1758">
        <v>7.5827284662935104E-2</v>
      </c>
      <c r="H1758">
        <v>8.3531562769298101E-2</v>
      </c>
      <c r="I1758">
        <v>6.7310466245821696E-2</v>
      </c>
      <c r="J1758">
        <v>8.0682271271902806E-2</v>
      </c>
      <c r="K1758">
        <v>1.2938167493352E-2</v>
      </c>
      <c r="L1758">
        <v>1.0386844773176501E-2</v>
      </c>
      <c r="M1758">
        <v>3.29706596653715E-2</v>
      </c>
      <c r="N1758">
        <v>3.6423181784904703E-2</v>
      </c>
      <c r="O1758">
        <v>1.436427505303807E-2</v>
      </c>
      <c r="P1758">
        <v>5.927681083889532E-2</v>
      </c>
      <c r="Q1758">
        <v>13845.695937271939</v>
      </c>
      <c r="R1758">
        <f>Table_nydc_frldevdb01_flc_fx_carry_view[[#This Row],[atmf]]/(Table_nydc_frldevdb01_flc_fx_carry_view[[#This Row],[atmf_cost_orig]]+1)</f>
        <v>13672.275781121056</v>
      </c>
      <c r="S1758">
        <f>Table_nydc_frldevdb01_flc_fx_carry_view[[#This Row],[num_rate]]-Table_nydc_frldevdb01_flc_fx_carry_view[[#This Row],[asset_rate]]</f>
        <v>4.4912535785857251E-2</v>
      </c>
      <c r="T17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1.2997053381153747</v>
      </c>
      <c r="U1758" s="95">
        <f>Table_nydc_frldevdb01_flc_fx_carry_view[[#This Row],[atmf_cost_final]]/Table_nydc_frldevdb01_flc_fx_carry_view[[#This Row],[atmf_cost_orig]]</f>
        <v>1.1047149846127988</v>
      </c>
    </row>
    <row r="1759" spans="1:21" x14ac:dyDescent="0.25">
      <c r="A1759" t="s">
        <v>110</v>
      </c>
      <c r="B1759" t="s">
        <v>10</v>
      </c>
      <c r="C1759" t="s">
        <v>67</v>
      </c>
      <c r="D1759" t="s">
        <v>14</v>
      </c>
      <c r="E1759">
        <v>13520.4284023201</v>
      </c>
      <c r="F1759">
        <v>14780.7290881752</v>
      </c>
      <c r="G1759">
        <v>8.2808899879291506E-2</v>
      </c>
      <c r="H1759">
        <v>9.1399342898680402E-2</v>
      </c>
      <c r="I1759">
        <v>8.0433420053936E-2</v>
      </c>
      <c r="J1759">
        <v>9.3624534653665797E-2</v>
      </c>
      <c r="K1759">
        <v>1.39727901337459E-2</v>
      </c>
      <c r="L1759">
        <v>1.3910851260403E-2</v>
      </c>
      <c r="M1759">
        <v>4.9958732329674696E-2</v>
      </c>
      <c r="N1759">
        <v>5.7319881088522699E-2</v>
      </c>
      <c r="O1759">
        <v>1.6012292609265052E-2</v>
      </c>
      <c r="P1759">
        <v>6.4087845094071116E-2</v>
      </c>
      <c r="Q1759">
        <v>14267.306616965489</v>
      </c>
      <c r="R1759">
        <f>Table_nydc_frldevdb01_flc_fx_carry_view[[#This Row],[atmf]]/(Table_nydc_frldevdb01_flc_fx_carry_view[[#This Row],[atmf_cost_orig]]+1)</f>
        <v>14077.438125000732</v>
      </c>
      <c r="S1759">
        <f>Table_nydc_frldevdb01_flc_fx_carry_view[[#This Row],[num_rate]]-Table_nydc_frldevdb01_flc_fx_carry_view[[#This Row],[asset_rate]]</f>
        <v>4.8075552484806064E-2</v>
      </c>
      <c r="T17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1.2062774288852913</v>
      </c>
      <c r="U1759" s="95">
        <f>Table_nydc_frldevdb01_flc_fx_carry_view[[#This Row],[atmf_cost_final]]/Table_nydc_frldevdb01_flc_fx_carry_view[[#This Row],[atmf_cost_orig]]</f>
        <v>1.1473445865333856</v>
      </c>
    </row>
    <row r="1760" spans="1:21" x14ac:dyDescent="0.25">
      <c r="A1760" t="s">
        <v>110</v>
      </c>
      <c r="B1760" t="s">
        <v>18</v>
      </c>
      <c r="C1760" t="s">
        <v>14</v>
      </c>
      <c r="D1760" t="s">
        <v>14</v>
      </c>
      <c r="E1760">
        <v>2946.1969409646699</v>
      </c>
      <c r="F1760">
        <v>3001.05</v>
      </c>
      <c r="G1760">
        <v>0.116707238628697</v>
      </c>
      <c r="H1760">
        <v>0.118803599507894</v>
      </c>
      <c r="I1760">
        <v>0.109301268130001</v>
      </c>
      <c r="J1760">
        <v>0.116843699748909</v>
      </c>
      <c r="K1760">
        <v>2.4079134993105201E-2</v>
      </c>
      <c r="L1760">
        <v>4.5638619540886802E-3</v>
      </c>
      <c r="M1760">
        <v>3.3235074786115398E-2</v>
      </c>
      <c r="N1760">
        <v>1.89697309360836E-2</v>
      </c>
      <c r="O1760">
        <v>1.3136452641162664E-2</v>
      </c>
      <c r="P1760">
        <v>5.1419189011673756E-2</v>
      </c>
      <c r="Q1760">
        <v>2973.8218660394064</v>
      </c>
      <c r="R1760">
        <f>Table_nydc_frldevdb01_flc_fx_carry_view[[#This Row],[atmf]]/(Table_nydc_frldevdb01_flc_fx_carry_view[[#This Row],[atmf_cost_orig]]+1)</f>
        <v>2904.5181229656105</v>
      </c>
      <c r="S1760">
        <f>Table_nydc_frldevdb01_flc_fx_carry_view[[#This Row],[num_rate]]-Table_nydc_frldevdb01_flc_fx_carry_view[[#This Row],[asset_rate]]</f>
        <v>3.8282736370511092E-2</v>
      </c>
      <c r="T17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1.5733905320120833</v>
      </c>
      <c r="U1760" s="95">
        <f>Table_nydc_frldevdb01_flc_fx_carry_view[[#This Row],[atmf_cost_final]]/Table_nydc_frldevdb01_flc_fx_carry_view[[#This Row],[atmf_cost_orig]]</f>
        <v>0.57077443207705902</v>
      </c>
    </row>
    <row r="1761" spans="1:21" x14ac:dyDescent="0.25">
      <c r="A1761" t="s">
        <v>110</v>
      </c>
      <c r="B1761" t="s">
        <v>18</v>
      </c>
      <c r="C1761" t="s">
        <v>8</v>
      </c>
      <c r="D1761" t="s">
        <v>14</v>
      </c>
      <c r="E1761">
        <v>2946.1969409646699</v>
      </c>
      <c r="F1761">
        <v>3024.2</v>
      </c>
      <c r="G1761">
        <v>0.11911945715908299</v>
      </c>
      <c r="H1761">
        <v>0.121609131830983</v>
      </c>
      <c r="I1761">
        <v>0.112083294845085</v>
      </c>
      <c r="J1761">
        <v>0.116475809629757</v>
      </c>
      <c r="K1761">
        <v>2.8650309475231599E-2</v>
      </c>
      <c r="L1761">
        <v>1.7539862104985201E-2</v>
      </c>
      <c r="M1761">
        <v>4.1503344960114298E-2</v>
      </c>
      <c r="N1761">
        <v>3.2315052630948804E-2</v>
      </c>
      <c r="O1761">
        <v>1.3784544159962974E-2</v>
      </c>
      <c r="P1761">
        <v>5.0069525896334705E-2</v>
      </c>
      <c r="Q1761">
        <v>2985.8231096204654</v>
      </c>
      <c r="R1761">
        <f>Table_nydc_frldevdb01_flc_fx_carry_view[[#This Row],[atmf]]/(Table_nydc_frldevdb01_flc_fx_carry_view[[#This Row],[atmf_cost_orig]]+1)</f>
        <v>2903.6872657531553</v>
      </c>
      <c r="S1761">
        <f>Table_nydc_frldevdb01_flc_fx_carry_view[[#This Row],[num_rate]]-Table_nydc_frldevdb01_flc_fx_carry_view[[#This Row],[asset_rate]]</f>
        <v>3.6284981736371728E-2</v>
      </c>
      <c r="T17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1.1495487228166201</v>
      </c>
      <c r="U1761" s="95">
        <f>Table_nydc_frldevdb01_flc_fx_carry_view[[#This Row],[atmf_cost_final]]/Table_nydc_frldevdb01_flc_fx_carry_view[[#This Row],[atmf_cost_orig]]</f>
        <v>0.77861320965826586</v>
      </c>
    </row>
    <row r="1762" spans="1:21" x14ac:dyDescent="0.25">
      <c r="A1762" t="s">
        <v>110</v>
      </c>
      <c r="B1762" t="s">
        <v>18</v>
      </c>
      <c r="C1762" t="s">
        <v>6</v>
      </c>
      <c r="D1762" t="s">
        <v>14</v>
      </c>
      <c r="E1762">
        <v>2946.1969409646699</v>
      </c>
      <c r="F1762">
        <v>3052.86978885709</v>
      </c>
      <c r="G1762">
        <v>0.121508597944412</v>
      </c>
      <c r="H1762">
        <v>0.124428863111802</v>
      </c>
      <c r="I1762">
        <v>0.116872617718784</v>
      </c>
      <c r="J1762">
        <v>0.12098602348884099</v>
      </c>
      <c r="K1762">
        <v>3.1872079959006996E-2</v>
      </c>
      <c r="L1762">
        <v>2.43463941545204E-2</v>
      </c>
      <c r="M1762">
        <v>4.9095654388230998E-2</v>
      </c>
      <c r="N1762">
        <v>4.3617532723696402E-2</v>
      </c>
      <c r="O1762">
        <v>1.436427505303807E-2</v>
      </c>
      <c r="P1762">
        <v>5.1339434916346093E-2</v>
      </c>
      <c r="Q1762">
        <v>3001.1787630561857</v>
      </c>
      <c r="R1762">
        <f>Table_nydc_frldevdb01_flc_fx_carry_view[[#This Row],[atmf]]/(Table_nydc_frldevdb01_flc_fx_carry_view[[#This Row],[atmf_cost_orig]]+1)</f>
        <v>2910.0013674514157</v>
      </c>
      <c r="S1762">
        <f>Table_nydc_frldevdb01_flc_fx_carry_view[[#This Row],[num_rate]]-Table_nydc_frldevdb01_flc_fx_carry_view[[#This Row],[asset_rate]]</f>
        <v>3.6975159863308023E-2</v>
      </c>
      <c r="T17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1.1188814870203601</v>
      </c>
      <c r="U1762" s="95">
        <f>Table_nydc_frldevdb01_flc_fx_carry_view[[#This Row],[atmf_cost_final]]/Table_nydc_frldevdb01_flc_fx_carry_view[[#This Row],[atmf_cost_orig]]</f>
        <v>0.88841941852499706</v>
      </c>
    </row>
    <row r="1763" spans="1:21" x14ac:dyDescent="0.25">
      <c r="A1763" t="s">
        <v>110</v>
      </c>
      <c r="B1763" t="s">
        <v>18</v>
      </c>
      <c r="C1763" t="s">
        <v>67</v>
      </c>
      <c r="D1763" t="s">
        <v>14</v>
      </c>
      <c r="E1763">
        <v>2946.1969409646699</v>
      </c>
      <c r="F1763">
        <v>3149.2364707512002</v>
      </c>
      <c r="G1763">
        <v>0.12617929339453801</v>
      </c>
      <c r="H1763">
        <v>0.12957502684004499</v>
      </c>
      <c r="I1763">
        <v>0.124913736249054</v>
      </c>
      <c r="J1763">
        <v>0.129153228961322</v>
      </c>
      <c r="K1763">
        <v>4.0050637272387002E-2</v>
      </c>
      <c r="L1763">
        <v>3.6988568349717199E-2</v>
      </c>
      <c r="M1763">
        <v>7.0775700861255411E-2</v>
      </c>
      <c r="N1763">
        <v>7.0048989118093E-2</v>
      </c>
      <c r="O1763">
        <v>1.6012292609265052E-2</v>
      </c>
      <c r="P1763">
        <v>5.1825398229896659E-2</v>
      </c>
      <c r="Q1763">
        <v>3055.3603303153545</v>
      </c>
      <c r="R1763">
        <f>Table_nydc_frldevdb01_flc_fx_carry_view[[#This Row],[atmf]]/(Table_nydc_frldevdb01_flc_fx_carry_view[[#This Row],[atmf_cost_orig]]+1)</f>
        <v>2941.079507331161</v>
      </c>
      <c r="S1763">
        <f>Table_nydc_frldevdb01_flc_fx_carry_view[[#This Row],[num_rate]]-Table_nydc_frldevdb01_flc_fx_carry_view[[#This Row],[asset_rate]]</f>
        <v>3.5813105620631606E-2</v>
      </c>
      <c r="T17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1.0760082130587838</v>
      </c>
      <c r="U1763" s="95">
        <f>Table_nydc_frldevdb01_flc_fx_carry_view[[#This Row],[atmf_cost_final]]/Table_nydc_frldevdb01_flc_fx_carry_view[[#This Row],[atmf_cost_orig]]</f>
        <v>0.98973218584458789</v>
      </c>
    </row>
    <row r="1764" spans="1:21" x14ac:dyDescent="0.25">
      <c r="A1764" t="s">
        <v>110</v>
      </c>
      <c r="B1764" t="s">
        <v>12</v>
      </c>
      <c r="C1764" t="s">
        <v>14</v>
      </c>
      <c r="D1764" t="s">
        <v>14</v>
      </c>
      <c r="E1764">
        <v>16.104118821497199</v>
      </c>
      <c r="F1764">
        <v>16.74592068206</v>
      </c>
      <c r="G1764">
        <v>0.148414192352226</v>
      </c>
      <c r="H1764">
        <v>0.15464809736982499</v>
      </c>
      <c r="I1764">
        <v>0.11663280633781201</v>
      </c>
      <c r="J1764">
        <v>0.14200823163050899</v>
      </c>
      <c r="K1764">
        <v>2.4743409268148001E-2</v>
      </c>
      <c r="L1764">
        <v>4.8713099167596698E-3</v>
      </c>
      <c r="M1764">
        <v>4.3725305117150302E-2</v>
      </c>
      <c r="N1764">
        <v>3.9876646363978703E-2</v>
      </c>
      <c r="O1764">
        <v>-8.1781002841833546E-3</v>
      </c>
      <c r="P1764">
        <v>7.2290499319616397E-2</v>
      </c>
      <c r="Q1764">
        <v>16.433972723438348</v>
      </c>
      <c r="R1764">
        <f>Table_nydc_frldevdb01_flc_fx_carry_view[[#This Row],[atmf]]/(Table_nydc_frldevdb01_flc_fx_carry_view[[#This Row],[atmf_cost_orig]]+1)</f>
        <v>16.044375469252799</v>
      </c>
      <c r="S1764">
        <f>Table_nydc_frldevdb01_flc_fx_carry_view[[#This Row],[num_rate]]-Table_nydc_frldevdb01_flc_fx_carry_view[[#This Row],[asset_rate]]</f>
        <v>8.0468599603799748E-2</v>
      </c>
      <c r="T17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1.8441433208611209</v>
      </c>
      <c r="U1764" s="95">
        <f>Table_nydc_frldevdb01_flc_fx_carry_view[[#This Row],[atmf_cost_final]]/Table_nydc_frldevdb01_flc_fx_carry_view[[#This Row],[atmf_cost_orig]]</f>
        <v>0.91198097433831182</v>
      </c>
    </row>
    <row r="1765" spans="1:21" x14ac:dyDescent="0.25">
      <c r="A1765" t="s">
        <v>110</v>
      </c>
      <c r="B1765" t="s">
        <v>12</v>
      </c>
      <c r="C1765" t="s">
        <v>8</v>
      </c>
      <c r="D1765" t="s">
        <v>14</v>
      </c>
      <c r="E1765">
        <v>16.104118821497199</v>
      </c>
      <c r="F1765">
        <v>17.071865927096798</v>
      </c>
      <c r="G1765">
        <v>0.14836058353491899</v>
      </c>
      <c r="H1765">
        <v>0.155991152088062</v>
      </c>
      <c r="I1765">
        <v>0.145815432372085</v>
      </c>
      <c r="J1765">
        <v>0.16069936911386301</v>
      </c>
      <c r="K1765">
        <v>2.6567100703779899E-2</v>
      </c>
      <c r="L1765">
        <v>2.0181184884957203E-2</v>
      </c>
      <c r="M1765">
        <v>5.4110771121255695E-2</v>
      </c>
      <c r="N1765">
        <v>5.6336203889486201E-2</v>
      </c>
      <c r="O1765">
        <v>-8.0721219104321184E-3</v>
      </c>
      <c r="P1765">
        <v>7.2370297100680797E-2</v>
      </c>
      <c r="Q1765">
        <v>16.614248541048138</v>
      </c>
      <c r="R1765">
        <f>Table_nydc_frldevdb01_flc_fx_carry_view[[#This Row],[atmf]]/(Table_nydc_frldevdb01_flc_fx_carry_view[[#This Row],[atmf_cost_orig]]+1)</f>
        <v>16.195514166824694</v>
      </c>
      <c r="S1765">
        <f>Table_nydc_frldevdb01_flc_fx_carry_view[[#This Row],[num_rate]]-Table_nydc_frldevdb01_flc_fx_carry_view[[#This Row],[asset_rate]]</f>
        <v>8.0442419011112917E-2</v>
      </c>
      <c r="T17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1.3126434660498083</v>
      </c>
      <c r="U1765" s="95">
        <f>Table_nydc_frldevdb01_flc_fx_carry_view[[#This Row],[atmf_cost_final]]/Table_nydc_frldevdb01_flc_fx_carry_view[[#This Row],[atmf_cost_orig]]</f>
        <v>1.0411273526899769</v>
      </c>
    </row>
    <row r="1766" spans="1:21" x14ac:dyDescent="0.25">
      <c r="A1766" t="s">
        <v>110</v>
      </c>
      <c r="B1766" t="s">
        <v>12</v>
      </c>
      <c r="C1766" t="s">
        <v>6</v>
      </c>
      <c r="D1766" t="s">
        <v>14</v>
      </c>
      <c r="E1766">
        <v>16.104118821497199</v>
      </c>
      <c r="F1766">
        <v>17.4081719161546</v>
      </c>
      <c r="G1766">
        <v>0.148497575647413</v>
      </c>
      <c r="H1766">
        <v>0.15737072712927899</v>
      </c>
      <c r="I1766">
        <v>0.148460417318444</v>
      </c>
      <c r="J1766">
        <v>0.16275108752107201</v>
      </c>
      <c r="K1766">
        <v>2.7580925548260398E-2</v>
      </c>
      <c r="L1766">
        <v>2.4995757709216301E-2</v>
      </c>
      <c r="M1766">
        <v>6.3489127543368301E-2</v>
      </c>
      <c r="N1766">
        <v>6.9646940155164191E-2</v>
      </c>
      <c r="O1766">
        <v>-8.0082775478732462E-3</v>
      </c>
      <c r="P1766">
        <v>7.2555232834660296E-2</v>
      </c>
      <c r="Q1766">
        <v>16.804743781956088</v>
      </c>
      <c r="R1766">
        <f>Table_nydc_frldevdb01_flc_fx_carry_view[[#This Row],[atmf]]/(Table_nydc_frldevdb01_flc_fx_carry_view[[#This Row],[atmf_cost_orig]]+1)</f>
        <v>16.36892325957955</v>
      </c>
      <c r="S1766">
        <f>Table_nydc_frldevdb01_flc_fx_carry_view[[#This Row],[num_rate]]-Table_nydc_frldevdb01_flc_fx_carry_view[[#This Row],[asset_rate]]</f>
        <v>8.0563510382533537E-2</v>
      </c>
      <c r="T17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1.2434814322374348</v>
      </c>
      <c r="U1766" s="95">
        <f>Table_nydc_frldevdb01_flc_fx_carry_view[[#This Row],[atmf_cost_final]]/Table_nydc_frldevdb01_flc_fx_carry_view[[#This Row],[atmf_cost_orig]]</f>
        <v>1.0969900335705447</v>
      </c>
    </row>
    <row r="1767" spans="1:21" x14ac:dyDescent="0.25">
      <c r="A1767" t="s">
        <v>110</v>
      </c>
      <c r="B1767" t="s">
        <v>12</v>
      </c>
      <c r="C1767" t="s">
        <v>67</v>
      </c>
      <c r="D1767" t="s">
        <v>14</v>
      </c>
      <c r="E1767">
        <v>16.104118821497199</v>
      </c>
      <c r="F1767">
        <v>18.771091519859901</v>
      </c>
      <c r="G1767">
        <v>0.15158412035337901</v>
      </c>
      <c r="H1767">
        <v>0.163012315906441</v>
      </c>
      <c r="I1767">
        <v>0.15133154062438101</v>
      </c>
      <c r="J1767">
        <v>0.16657353767682101</v>
      </c>
      <c r="K1767">
        <v>2.8038741480579801E-2</v>
      </c>
      <c r="L1767">
        <v>2.8771056541879302E-2</v>
      </c>
      <c r="M1767">
        <v>9.3237186145767703E-2</v>
      </c>
      <c r="N1767">
        <v>0.104809313173324</v>
      </c>
      <c r="O1767">
        <v>-7.5213494434606771E-3</v>
      </c>
      <c r="P1767">
        <v>7.4409069924920551E-2</v>
      </c>
      <c r="Q1767">
        <v>17.622154457576222</v>
      </c>
      <c r="R1767">
        <f>Table_nydc_frldevdb01_flc_fx_carry_view[[#This Row],[atmf]]/(Table_nydc_frldevdb01_flc_fx_carry_view[[#This Row],[atmf_cost_orig]]+1)</f>
        <v>17.170191206208241</v>
      </c>
      <c r="S1767">
        <f>Table_nydc_frldevdb01_flc_fx_carry_view[[#This Row],[num_rate]]-Table_nydc_frldevdb01_flc_fx_carry_view[[#This Row],[asset_rate]]</f>
        <v>8.1930419368381233E-2</v>
      </c>
      <c r="T17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1.1662587508325122</v>
      </c>
      <c r="U1767" s="95">
        <f>Table_nydc_frldevdb01_flc_fx_carry_view[[#This Row],[atmf_cost_final]]/Table_nydc_frldevdb01_flc_fx_carry_view[[#This Row],[atmf_cost_orig]]</f>
        <v>1.1241149320987052</v>
      </c>
    </row>
    <row r="1768" spans="1:21" x14ac:dyDescent="0.25">
      <c r="A1768" t="s">
        <v>110</v>
      </c>
      <c r="B1768" t="s">
        <v>100</v>
      </c>
      <c r="C1768" t="s">
        <v>14</v>
      </c>
      <c r="D1768" t="s">
        <v>14</v>
      </c>
      <c r="E1768">
        <v>15813.5739561315</v>
      </c>
      <c r="F1768">
        <v>16311.8175289234</v>
      </c>
      <c r="G1768">
        <v>7.4531706551187599E-2</v>
      </c>
      <c r="H1768">
        <v>8.1119020942696296E-2</v>
      </c>
      <c r="I1768">
        <v>6.3882053694344798E-2</v>
      </c>
      <c r="J1768">
        <v>8.2921810955426306E-2</v>
      </c>
      <c r="K1768">
        <v>8.9271980783714091E-3</v>
      </c>
      <c r="L1768">
        <v>2.6681226707117298E-3</v>
      </c>
      <c r="M1768">
        <v>2.29439056843183E-2</v>
      </c>
      <c r="N1768">
        <v>3.1510193109209501E-2</v>
      </c>
      <c r="O1768">
        <v>-8.1781002841833546E-3</v>
      </c>
      <c r="P1768">
        <v>5.4505007375777861E-2</v>
      </c>
      <c r="Q1768">
        <v>16086.340004628673</v>
      </c>
      <c r="R1768">
        <f>Table_nydc_frldevdb01_flc_fx_carry_view[[#This Row],[atmf]]/(Table_nydc_frldevdb01_flc_fx_carry_view[[#This Row],[atmf_cost_orig]]+1)</f>
        <v>15945.955040429408</v>
      </c>
      <c r="S1768">
        <f>Table_nydc_frldevdb01_flc_fx_carry_view[[#This Row],[num_rate]]-Table_nydc_frldevdb01_flc_fx_carry_view[[#This Row],[asset_rate]]</f>
        <v>6.2683107659961212E-2</v>
      </c>
      <c r="T17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2.0576922376736246</v>
      </c>
      <c r="U1768" s="95">
        <f>Table_nydc_frldevdb01_flc_fx_carry_view[[#This Row],[atmf_cost_final]]/Table_nydc_frldevdb01_flc_fx_carry_view[[#This Row],[atmf_cost_orig]]</f>
        <v>1.373357855578446</v>
      </c>
    </row>
    <row r="1769" spans="1:21" x14ac:dyDescent="0.25">
      <c r="A1769" t="s">
        <v>110</v>
      </c>
      <c r="B1769" t="s">
        <v>100</v>
      </c>
      <c r="C1769" t="s">
        <v>8</v>
      </c>
      <c r="D1769" t="s">
        <v>14</v>
      </c>
      <c r="E1769">
        <v>15813.5739561315</v>
      </c>
      <c r="F1769">
        <v>16589.144036906699</v>
      </c>
      <c r="G1769">
        <v>7.7648563378381899E-2</v>
      </c>
      <c r="H1769">
        <v>8.4983994094024795E-2</v>
      </c>
      <c r="I1769">
        <v>7.0625038573531307E-2</v>
      </c>
      <c r="J1769">
        <v>8.7163126854840206E-2</v>
      </c>
      <c r="K1769">
        <v>9.2170089850544309E-3</v>
      </c>
      <c r="L1769">
        <v>7.9535164364854301E-3</v>
      </c>
      <c r="M1769">
        <v>2.9495271166976301E-2</v>
      </c>
      <c r="N1769">
        <v>3.9672859259063505E-2</v>
      </c>
      <c r="O1769">
        <v>-8.0721219104321184E-3</v>
      </c>
      <c r="P1769">
        <v>5.6891926786395597E-2</v>
      </c>
      <c r="Q1769">
        <v>16259.431031520646</v>
      </c>
      <c r="R1769">
        <f>Table_nydc_frldevdb01_flc_fx_carry_view[[#This Row],[atmf]]/(Table_nydc_frldevdb01_flc_fx_carry_view[[#This Row],[atmf_cost_orig]]+1)</f>
        <v>16113.86132750489</v>
      </c>
      <c r="S1769">
        <f>Table_nydc_frldevdb01_flc_fx_carry_view[[#This Row],[num_rate]]-Table_nydc_frldevdb01_flc_fx_carry_view[[#This Row],[asset_rate]]</f>
        <v>6.4964048696827717E-2</v>
      </c>
      <c r="T17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1.5642041974807859</v>
      </c>
      <c r="U1769" s="95">
        <f>Table_nydc_frldevdb01_flc_fx_carry_view[[#This Row],[atmf_cost_final]]/Table_nydc_frldevdb01_flc_fx_carry_view[[#This Row],[atmf_cost_orig]]</f>
        <v>1.3450582988191784</v>
      </c>
    </row>
    <row r="1770" spans="1:21" x14ac:dyDescent="0.25">
      <c r="A1770" t="s">
        <v>110</v>
      </c>
      <c r="B1770" t="s">
        <v>100</v>
      </c>
      <c r="C1770" t="s">
        <v>6</v>
      </c>
      <c r="D1770" t="s">
        <v>14</v>
      </c>
      <c r="E1770">
        <v>15813.5739561315</v>
      </c>
      <c r="F1770">
        <v>16891.6878705212</v>
      </c>
      <c r="G1770">
        <v>8.1211912339273898E-2</v>
      </c>
      <c r="H1770">
        <v>8.8864990797567905E-2</v>
      </c>
      <c r="I1770">
        <v>7.4717242938804496E-2</v>
      </c>
      <c r="J1770">
        <v>9.0807685699859295E-2</v>
      </c>
      <c r="K1770">
        <v>9.4100178284196902E-3</v>
      </c>
      <c r="L1770">
        <v>9.0639247809947195E-3</v>
      </c>
      <c r="M1770">
        <v>3.5876799592610496E-2</v>
      </c>
      <c r="N1770">
        <v>4.78236452995974E-2</v>
      </c>
      <c r="O1770">
        <v>-8.0082775478732462E-3</v>
      </c>
      <c r="P1770">
        <v>5.927681083889532E-2</v>
      </c>
      <c r="Q1770">
        <v>16456.146629011626</v>
      </c>
      <c r="R1770">
        <f>Table_nydc_frldevdb01_flc_fx_carry_view[[#This Row],[atmf]]/(Table_nydc_frldevdb01_flc_fx_carry_view[[#This Row],[atmf_cost_orig]]+1)</f>
        <v>16306.657198196117</v>
      </c>
      <c r="S1770">
        <f>Table_nydc_frldevdb01_flc_fx_carry_view[[#This Row],[num_rate]]-Table_nydc_frldevdb01_flc_fx_carry_view[[#This Row],[asset_rate]]</f>
        <v>6.7285088386768568E-2</v>
      </c>
      <c r="T17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1.4644666988203323</v>
      </c>
      <c r="U1770" s="95">
        <f>Table_nydc_frldevdb01_flc_fx_carry_view[[#This Row],[atmf_cost_final]]/Table_nydc_frldevdb01_flc_fx_carry_view[[#This Row],[atmf_cost_orig]]</f>
        <v>1.3329964166995425</v>
      </c>
    </row>
    <row r="1771" spans="1:21" x14ac:dyDescent="0.25">
      <c r="A1771" t="s">
        <v>110</v>
      </c>
      <c r="B1771" t="s">
        <v>100</v>
      </c>
      <c r="C1771" t="s">
        <v>67</v>
      </c>
      <c r="D1771" t="s">
        <v>14</v>
      </c>
      <c r="E1771">
        <v>15813.5739561315</v>
      </c>
      <c r="F1771">
        <v>18112.4535874986</v>
      </c>
      <c r="G1771">
        <v>9.3567148628650496E-2</v>
      </c>
      <c r="H1771">
        <v>9.7953791247590793E-2</v>
      </c>
      <c r="I1771">
        <v>8.8874869186409897E-2</v>
      </c>
      <c r="J1771">
        <v>0.100949310661357</v>
      </c>
      <c r="K1771">
        <v>9.9626489549226212E-3</v>
      </c>
      <c r="L1771">
        <v>1.0061352780085301E-2</v>
      </c>
      <c r="M1771">
        <v>5.6105384970847799E-2</v>
      </c>
      <c r="N1771">
        <v>7.08530490859232E-2</v>
      </c>
      <c r="O1771">
        <v>-7.5213494434606771E-3</v>
      </c>
      <c r="P1771">
        <v>6.4087845094071116E-2</v>
      </c>
      <c r="Q1771">
        <v>17313.558622485027</v>
      </c>
      <c r="R1771">
        <f>Table_nydc_frldevdb01_flc_fx_carry_view[[#This Row],[atmf]]/(Table_nydc_frldevdb01_flc_fx_carry_view[[#This Row],[atmf_cost_orig]]+1)</f>
        <v>17150.233154050784</v>
      </c>
      <c r="S1771">
        <f>Table_nydc_frldevdb01_flc_fx_carry_view[[#This Row],[num_rate]]-Table_nydc_frldevdb01_flc_fx_carry_view[[#This Row],[asset_rate]]</f>
        <v>7.1609194537531798E-2</v>
      </c>
      <c r="T17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1.3174705610186823</v>
      </c>
      <c r="U1771" s="95">
        <f>Table_nydc_frldevdb01_flc_fx_carry_view[[#This Row],[atmf_cost_final]]/Table_nydc_frldevdb01_flc_fx_carry_view[[#This Row],[atmf_cost_orig]]</f>
        <v>1.2628564820068207</v>
      </c>
    </row>
    <row r="1772" spans="1:21" x14ac:dyDescent="0.25">
      <c r="A1772" t="s">
        <v>110</v>
      </c>
      <c r="B1772" t="s">
        <v>101</v>
      </c>
      <c r="C1772" t="s">
        <v>14</v>
      </c>
      <c r="D1772" t="s">
        <v>14</v>
      </c>
      <c r="E1772">
        <v>22.080008887002201</v>
      </c>
      <c r="F1772">
        <v>22.057700000000001</v>
      </c>
      <c r="G1772">
        <v>8.0572315943825995E-2</v>
      </c>
      <c r="H1772">
        <v>8.0510195501101806E-2</v>
      </c>
      <c r="I1772">
        <v>6.2000002268203298E-2</v>
      </c>
      <c r="J1772">
        <v>6.1597660213288802E-2</v>
      </c>
      <c r="K1772">
        <v>2.3060798897672201E-2</v>
      </c>
      <c r="L1772">
        <v>2.5888125843829199E-3</v>
      </c>
      <c r="M1772">
        <v>2.2526140989596599E-2</v>
      </c>
      <c r="N1772">
        <v>2.09715174944116E-3</v>
      </c>
      <c r="O1772">
        <v>1.3136452641162664E-2</v>
      </c>
      <c r="P1772">
        <v>1.1093037132078031E-2</v>
      </c>
      <c r="Q1772">
        <v>22.069499632505792</v>
      </c>
      <c r="R1772">
        <f>Table_nydc_frldevdb01_flc_fx_carry_view[[#This Row],[atmf]]/(Table_nydc_frldevdb01_flc_fx_carry_view[[#This Row],[atmf_cost_orig]]+1)</f>
        <v>21.571771239660094</v>
      </c>
      <c r="S1772">
        <f>Table_nydc_frldevdb01_flc_fx_carry_view[[#This Row],[num_rate]]-Table_nydc_frldevdb01_flc_fx_carry_view[[#This Row],[asset_rate]]</f>
        <v>-2.0434155090846336E-3</v>
      </c>
      <c r="T17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0.9195802166499295</v>
      </c>
      <c r="U1772" s="95">
        <f>Table_nydc_frldevdb01_flc_fx_carry_view[[#This Row],[atmf_cost_final]]/Table_nydc_frldevdb01_flc_fx_carry_view[[#This Row],[atmf_cost_orig]]</f>
        <v>9.3098580463014141E-2</v>
      </c>
    </row>
    <row r="1773" spans="1:21" x14ac:dyDescent="0.25">
      <c r="A1773" t="s">
        <v>110</v>
      </c>
      <c r="B1773" t="s">
        <v>101</v>
      </c>
      <c r="C1773" t="s">
        <v>8</v>
      </c>
      <c r="D1773" t="s">
        <v>14</v>
      </c>
      <c r="E1773">
        <v>22.080008887002201</v>
      </c>
      <c r="F1773">
        <v>22.048618162796</v>
      </c>
      <c r="G1773">
        <v>8.4465281157694805E-2</v>
      </c>
      <c r="H1773">
        <v>8.4374048244864303E-2</v>
      </c>
      <c r="I1773">
        <v>7.4965269140335605E-2</v>
      </c>
      <c r="J1773">
        <v>7.4806584829889305E-2</v>
      </c>
      <c r="K1773">
        <v>2.9720804090766103E-2</v>
      </c>
      <c r="L1773">
        <v>1.5189433375511501E-2</v>
      </c>
      <c r="M1773">
        <v>2.8958989088442799E-2</v>
      </c>
      <c r="N1773">
        <v>1.4440060485029001E-2</v>
      </c>
      <c r="O1773">
        <v>1.3803647011533629E-2</v>
      </c>
      <c r="P1773">
        <v>1.1881703500885334E-2</v>
      </c>
      <c r="Q1773">
        <v>22.065427936830961</v>
      </c>
      <c r="R1773">
        <f>Table_nydc_frldevdb01_flc_fx_carry_view[[#This Row],[atmf]]/(Table_nydc_frldevdb01_flc_fx_carry_view[[#This Row],[atmf_cost_orig]]+1)</f>
        <v>21.428082553930476</v>
      </c>
      <c r="S1773">
        <f>Table_nydc_frldevdb01_flc_fx_carry_view[[#This Row],[num_rate]]-Table_nydc_frldevdb01_flc_fx_carry_view[[#This Row],[asset_rate]]</f>
        <v>-1.9219435106482951E-3</v>
      </c>
      <c r="T17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0.98366780412192067</v>
      </c>
      <c r="U1773" s="95">
        <f>Table_nydc_frldevdb01_flc_fx_carry_view[[#This Row],[atmf_cost_final]]/Table_nydc_frldevdb01_flc_fx_carry_view[[#This Row],[atmf_cost_orig]]</f>
        <v>0.49863827915152825</v>
      </c>
    </row>
    <row r="1774" spans="1:21" x14ac:dyDescent="0.25">
      <c r="A1774" t="s">
        <v>110</v>
      </c>
      <c r="B1774" t="s">
        <v>101</v>
      </c>
      <c r="C1774" t="s">
        <v>6</v>
      </c>
      <c r="D1774" t="s">
        <v>14</v>
      </c>
      <c r="E1774">
        <v>22.080008887002201</v>
      </c>
      <c r="F1774">
        <v>22.0386538167579</v>
      </c>
      <c r="G1774">
        <v>8.8184806099819199E-2</v>
      </c>
      <c r="H1774">
        <v>8.8058613983762898E-2</v>
      </c>
      <c r="I1774">
        <v>8.0754541185307893E-2</v>
      </c>
      <c r="J1774">
        <v>8.0635383142243E-2</v>
      </c>
      <c r="K1774">
        <v>3.5771391255488297E-2</v>
      </c>
      <c r="L1774">
        <v>2.3298118246627E-2</v>
      </c>
      <c r="M1774">
        <v>3.4756393597341603E-2</v>
      </c>
      <c r="N1774">
        <v>2.23110370271139E-2</v>
      </c>
      <c r="O1774">
        <v>1.436427505303807E-2</v>
      </c>
      <c r="P1774">
        <v>1.2461800065854952E-2</v>
      </c>
      <c r="Q1774">
        <v>22.061045726506574</v>
      </c>
      <c r="R1774">
        <f>Table_nydc_frldevdb01_flc_fx_carry_view[[#This Row],[atmf]]/(Table_nydc_frldevdb01_flc_fx_carry_view[[#This Row],[atmf_cost_orig]]+1)</f>
        <v>21.29839830236785</v>
      </c>
      <c r="S1774">
        <f>Table_nydc_frldevdb01_flc_fx_carry_view[[#This Row],[num_rate]]-Table_nydc_frldevdb01_flc_fx_carry_view[[#This Row],[asset_rate]]</f>
        <v>-1.9024749871831177E-3</v>
      </c>
      <c r="T17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0.97249605611448664</v>
      </c>
      <c r="U1774" s="95">
        <f>Table_nydc_frldevdb01_flc_fx_carry_view[[#This Row],[atmf_cost_final]]/Table_nydc_frldevdb01_flc_fx_carry_view[[#This Row],[atmf_cost_orig]]</f>
        <v>0.64192612402744786</v>
      </c>
    </row>
    <row r="1775" spans="1:21" x14ac:dyDescent="0.25">
      <c r="A1775" t="s">
        <v>110</v>
      </c>
      <c r="B1775" t="s">
        <v>101</v>
      </c>
      <c r="C1775" t="s">
        <v>67</v>
      </c>
      <c r="D1775" t="s">
        <v>14</v>
      </c>
      <c r="E1775">
        <v>22.080008887002201</v>
      </c>
      <c r="F1775">
        <v>21.9998284841528</v>
      </c>
      <c r="G1775">
        <v>8.9772593099713804E-2</v>
      </c>
      <c r="H1775">
        <v>8.9587814840651397E-2</v>
      </c>
      <c r="I1775">
        <v>8.9140982054044193E-2</v>
      </c>
      <c r="J1775">
        <v>8.8944770085351094E-2</v>
      </c>
      <c r="K1775">
        <v>5.0945807526704898E-2</v>
      </c>
      <c r="L1775">
        <v>4.3927369639340602E-2</v>
      </c>
      <c r="M1775">
        <v>4.8969893071142398E-2</v>
      </c>
      <c r="N1775">
        <v>4.1967323904202297E-2</v>
      </c>
      <c r="O1775">
        <v>1.6012292609265052E-2</v>
      </c>
      <c r="P1775">
        <v>1.4134582132204835E-2</v>
      </c>
      <c r="Q1775">
        <v>22.04338432589185</v>
      </c>
      <c r="R1775">
        <f>Table_nydc_frldevdb01_flc_fx_carry_view[[#This Row],[atmf]]/(Table_nydc_frldevdb01_flc_fx_carry_view[[#This Row],[atmf_cost_orig]]+1)</f>
        <v>20.972793051040163</v>
      </c>
      <c r="S1775">
        <f>Table_nydc_frldevdb01_flc_fx_carry_view[[#This Row],[num_rate]]-Table_nydc_frldevdb01_flc_fx_carry_view[[#This Row],[asset_rate]]</f>
        <v>-1.8777104770602172E-3</v>
      </c>
      <c r="T17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0.99196892336127107</v>
      </c>
      <c r="U1775" s="95">
        <f>Table_nydc_frldevdb01_flc_fx_carry_view[[#This Row],[atmf_cost_final]]/Table_nydc_frldevdb01_flc_fx_carry_view[[#This Row],[atmf_cost_orig]]</f>
        <v>0.85700256366157634</v>
      </c>
    </row>
    <row r="1776" spans="1:21" x14ac:dyDescent="0.25">
      <c r="A1776" t="s">
        <v>110</v>
      </c>
      <c r="B1776" t="s">
        <v>102</v>
      </c>
      <c r="C1776" t="s">
        <v>14</v>
      </c>
      <c r="D1776" t="s">
        <v>14</v>
      </c>
      <c r="E1776">
        <v>76.532663710466494</v>
      </c>
      <c r="F1776">
        <v>79.090107491821499</v>
      </c>
      <c r="G1776">
        <v>7.6492988245472002E-2</v>
      </c>
      <c r="H1776">
        <v>8.1979799000708203E-2</v>
      </c>
      <c r="I1776">
        <v>3.8839732844280501E-2</v>
      </c>
      <c r="J1776">
        <v>5.63174761934176E-2</v>
      </c>
      <c r="K1776">
        <v>8.8734823208060105E-3</v>
      </c>
      <c r="L1776">
        <v>1.62219727539787E-3</v>
      </c>
      <c r="M1776">
        <v>2.3187302665856901E-2</v>
      </c>
      <c r="N1776">
        <v>3.3418993836277097E-2</v>
      </c>
      <c r="O1776">
        <v>-8.1781002841833546E-3</v>
      </c>
      <c r="P1776">
        <v>6.3625334490526333E-2</v>
      </c>
      <c r="Q1776">
        <v>77.974001640751098</v>
      </c>
      <c r="R1776">
        <f>Table_nydc_frldevdb01_flc_fx_carry_view[[#This Row],[atmf]]/(Table_nydc_frldevdb01_flc_fx_carry_view[[#This Row],[atmf_cost_orig]]+1)</f>
        <v>77.297780460876197</v>
      </c>
      <c r="S1776">
        <f>Table_nydc_frldevdb01_flc_fx_carry_view[[#This Row],[num_rate]]-Table_nydc_frldevdb01_flc_fx_carry_view[[#This Row],[asset_rate]]</f>
        <v>7.1803434774709685E-2</v>
      </c>
      <c r="T17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2.2214053127943028</v>
      </c>
      <c r="U1776" s="95">
        <f>Table_nydc_frldevdb01_flc_fx_carry_view[[#This Row],[atmf_cost_final]]/Table_nydc_frldevdb01_flc_fx_carry_view[[#This Row],[atmf_cost_orig]]</f>
        <v>1.4412626737083254</v>
      </c>
    </row>
    <row r="1777" spans="1:21" x14ac:dyDescent="0.25">
      <c r="A1777" t="s">
        <v>110</v>
      </c>
      <c r="B1777" t="s">
        <v>102</v>
      </c>
      <c r="C1777" t="s">
        <v>8</v>
      </c>
      <c r="D1777" t="s">
        <v>14</v>
      </c>
      <c r="E1777">
        <v>76.532663710466494</v>
      </c>
      <c r="F1777">
        <v>80.269380681293399</v>
      </c>
      <c r="G1777">
        <v>7.9632510377943597E-2</v>
      </c>
      <c r="H1777">
        <v>8.5416156611334906E-2</v>
      </c>
      <c r="I1777">
        <v>7.1684222844759601E-2</v>
      </c>
      <c r="J1777">
        <v>8.5807336045752997E-2</v>
      </c>
      <c r="K1777">
        <v>9.792672449647339E-3</v>
      </c>
      <c r="L1777">
        <v>7.2475972024875499E-3</v>
      </c>
      <c r="M1777">
        <v>2.9645193160627803E-2</v>
      </c>
      <c r="N1777">
        <v>3.7112674232203602E-2</v>
      </c>
      <c r="O1777">
        <v>-8.0721219104321184E-3</v>
      </c>
      <c r="P1777">
        <v>6.025714380349724E-2</v>
      </c>
      <c r="Q1777">
        <v>78.7068512860412</v>
      </c>
      <c r="R1777">
        <f>Table_nydc_frldevdb01_flc_fx_carry_view[[#This Row],[atmf]]/(Table_nydc_frldevdb01_flc_fx_carry_view[[#This Row],[atmf_cost_orig]]+1)</f>
        <v>77.958292054854596</v>
      </c>
      <c r="S1777">
        <f>Table_nydc_frldevdb01_flc_fx_carry_view[[#This Row],[num_rate]]-Table_nydc_frldevdb01_flc_fx_carry_view[[#This Row],[asset_rate]]</f>
        <v>6.832926571392936E-2</v>
      </c>
      <c r="T17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1.5043468516921192</v>
      </c>
      <c r="U1777" s="95">
        <f>Table_nydc_frldevdb01_flc_fx_carry_view[[#This Row],[atmf_cost_final]]/Table_nydc_frldevdb01_flc_fx_carry_view[[#This Row],[atmf_cost_orig]]</f>
        <v>1.2518951733967267</v>
      </c>
    </row>
    <row r="1778" spans="1:21" x14ac:dyDescent="0.25">
      <c r="A1778" t="s">
        <v>110</v>
      </c>
      <c r="B1778" t="s">
        <v>102</v>
      </c>
      <c r="C1778" t="s">
        <v>6</v>
      </c>
      <c r="D1778" t="s">
        <v>14</v>
      </c>
      <c r="E1778">
        <v>76.532663710466494</v>
      </c>
      <c r="F1778">
        <v>81.482774337351501</v>
      </c>
      <c r="G1778">
        <v>8.3095893077324401E-2</v>
      </c>
      <c r="H1778">
        <v>8.8866246508305394E-2</v>
      </c>
      <c r="I1778">
        <v>7.6684661272586302E-2</v>
      </c>
      <c r="J1778">
        <v>8.8666955913552198E-2</v>
      </c>
      <c r="K1778">
        <v>1.0666571794277501E-2</v>
      </c>
      <c r="L1778">
        <v>9.0204517908382704E-3</v>
      </c>
      <c r="M1778">
        <v>3.5877306215055096E-2</v>
      </c>
      <c r="N1778">
        <v>4.3550600308975299E-2</v>
      </c>
      <c r="O1778">
        <v>-8.0082775478732462E-3</v>
      </c>
      <c r="P1778">
        <v>5.8545907736114428E-2</v>
      </c>
      <c r="Q1778">
        <v>79.479049137529302</v>
      </c>
      <c r="R1778">
        <f>Table_nydc_frldevdb01_flc_fx_carry_view[[#This Row],[atmf]]/(Table_nydc_frldevdb01_flc_fx_carry_view[[#This Row],[atmf_cost_orig]]+1)</f>
        <v>78.660642383486234</v>
      </c>
      <c r="S1778">
        <f>Table_nydc_frldevdb01_flc_fx_carry_view[[#This Row],[num_rate]]-Table_nydc_frldevdb01_flc_fx_carry_view[[#This Row],[asset_rate]]</f>
        <v>6.6554185283987669E-2</v>
      </c>
      <c r="T17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1.3696605557701951</v>
      </c>
      <c r="U1778" s="95">
        <f>Table_nydc_frldevdb01_flc_fx_carry_view[[#This Row],[atmf_cost_final]]/Table_nydc_frldevdb01_flc_fx_carry_view[[#This Row],[atmf_cost_orig]]</f>
        <v>1.2138759818790485</v>
      </c>
    </row>
    <row r="1779" spans="1:21" x14ac:dyDescent="0.25">
      <c r="A1779" t="s">
        <v>110</v>
      </c>
      <c r="B1779" t="s">
        <v>102</v>
      </c>
      <c r="C1779" t="s">
        <v>67</v>
      </c>
      <c r="D1779" t="s">
        <v>14</v>
      </c>
      <c r="E1779">
        <v>76.532663710466494</v>
      </c>
      <c r="F1779">
        <v>86.750693749604906</v>
      </c>
      <c r="G1779">
        <v>9.6401931196644405E-2</v>
      </c>
      <c r="H1779">
        <v>9.8259502427381601E-2</v>
      </c>
      <c r="I1779">
        <v>9.1646888497868895E-2</v>
      </c>
      <c r="J1779">
        <v>9.8387641463012696E-2</v>
      </c>
      <c r="K1779">
        <v>1.2632535677820101E-2</v>
      </c>
      <c r="L1779">
        <v>1.22513467131504E-2</v>
      </c>
      <c r="M1779">
        <v>5.6319723430623497E-2</v>
      </c>
      <c r="N1779">
        <v>6.7311784661325702E-2</v>
      </c>
      <c r="O1779">
        <v>-7.5206353851209945E-3</v>
      </c>
      <c r="P1779">
        <v>5.959565679093335E-2</v>
      </c>
      <c r="Q1779">
        <v>83.119439203225852</v>
      </c>
      <c r="R1779">
        <f>Table_nydc_frldevdb01_flc_fx_carry_view[[#This Row],[atmf]]/(Table_nydc_frldevdb01_flc_fx_carry_view[[#This Row],[atmf_cost_orig]]+1)</f>
        <v>82.125413192005482</v>
      </c>
      <c r="S1779">
        <f>Table_nydc_frldevdb01_flc_fx_carry_view[[#This Row],[num_rate]]-Table_nydc_frldevdb01_flc_fx_carry_view[[#This Row],[asset_rate]]</f>
        <v>6.7116292176054346E-2</v>
      </c>
      <c r="T17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1.2603337678709265</v>
      </c>
      <c r="U1779" s="95">
        <f>Table_nydc_frldevdb01_flc_fx_carry_view[[#This Row],[atmf_cost_final]]/Table_nydc_frldevdb01_flc_fx_carry_view[[#This Row],[atmf_cost_orig]]</f>
        <v>1.1951725001675939</v>
      </c>
    </row>
    <row r="1780" spans="1:21" x14ac:dyDescent="0.25">
      <c r="A1780" t="s">
        <v>110</v>
      </c>
      <c r="B1780" t="s">
        <v>103</v>
      </c>
      <c r="C1780" t="s">
        <v>14</v>
      </c>
      <c r="D1780" t="s">
        <v>14</v>
      </c>
      <c r="E1780">
        <v>6.09848152384148</v>
      </c>
      <c r="F1780">
        <v>5.8708712251468</v>
      </c>
      <c r="G1780">
        <v>0.135319785853208</v>
      </c>
      <c r="H1780">
        <v>0.14439881506288399</v>
      </c>
      <c r="I1780">
        <v>0.14524280629738101</v>
      </c>
      <c r="J1780">
        <v>0.18754220123138199</v>
      </c>
      <c r="K1780">
        <v>5.9087256577490102E-2</v>
      </c>
      <c r="L1780">
        <v>6.05733080215092E-3</v>
      </c>
      <c r="M1780">
        <v>3.9215758295643499E-2</v>
      </c>
      <c r="N1780">
        <v>1.9283542140977598E-4</v>
      </c>
      <c r="O1780">
        <v>7.2342941722502246E-2</v>
      </c>
      <c r="P1780">
        <v>-6.487828465890336E-3</v>
      </c>
      <c r="Q1780">
        <v>5.9898995028256339</v>
      </c>
      <c r="R1780">
        <f>Table_nydc_frldevdb01_flc_fx_carry_view[[#This Row],[atmf]]/(Table_nydc_frldevdb01_flc_fx_carry_view[[#This Row],[atmf_cost_orig]]+1)</f>
        <v>5.6493285232464805</v>
      </c>
      <c r="S1780">
        <f>Table_nydc_frldevdb01_flc_fx_carry_view[[#This Row],[num_rate]]-Table_nydc_frldevdb01_flc_fx_carry_view[[#This Row],[asset_rate]]</f>
        <v>-7.8830770188392588E-2</v>
      </c>
      <c r="T17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0.29512094647128806</v>
      </c>
      <c r="U1780" s="95">
        <f>Table_nydc_frldevdb01_flc_fx_carry_view[[#This Row],[atmf_cost_final]]/Table_nydc_frldevdb01_flc_fx_carry_view[[#This Row],[atmf_cost_orig]]</f>
        <v>4.9172942151471328E-3</v>
      </c>
    </row>
    <row r="1781" spans="1:21" x14ac:dyDescent="0.25">
      <c r="A1781" t="s">
        <v>110</v>
      </c>
      <c r="B1781" t="s">
        <v>103</v>
      </c>
      <c r="C1781" t="s">
        <v>8</v>
      </c>
      <c r="D1781" t="s">
        <v>14</v>
      </c>
      <c r="E1781">
        <v>6.09848152384148</v>
      </c>
      <c r="F1781">
        <v>5.7632338677793502</v>
      </c>
      <c r="G1781">
        <v>0.12724039626103401</v>
      </c>
      <c r="H1781">
        <v>0.14007643768536299</v>
      </c>
      <c r="I1781">
        <v>0.14520033509987201</v>
      </c>
      <c r="J1781">
        <v>0.16376591975167701</v>
      </c>
      <c r="K1781">
        <v>7.5930644952176496E-2</v>
      </c>
      <c r="L1781">
        <v>3.9457917581511605E-2</v>
      </c>
      <c r="M1781">
        <v>4.5805898114519503E-2</v>
      </c>
      <c r="N1781">
        <v>1.6806078072822101E-2</v>
      </c>
      <c r="O1781">
        <v>7.1747691948570766E-2</v>
      </c>
      <c r="P1781">
        <v>-6.5448999140983715E-3</v>
      </c>
      <c r="Q1781">
        <v>5.9422424162158398</v>
      </c>
      <c r="R1781">
        <f>Table_nydc_frldevdb01_flc_fx_carry_view[[#This Row],[atmf]]/(Table_nydc_frldevdb01_flc_fx_carry_view[[#This Row],[atmf_cost_orig]]+1)</f>
        <v>5.5108064299215256</v>
      </c>
      <c r="S1781">
        <f>Table_nydc_frldevdb01_flc_fx_carry_view[[#This Row],[num_rate]]-Table_nydc_frldevdb01_flc_fx_carry_view[[#This Row],[asset_rate]]</f>
        <v>-7.8292591862669139E-2</v>
      </c>
      <c r="T17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0.75193460150091307</v>
      </c>
      <c r="U1781" s="95">
        <f>Table_nydc_frldevdb01_flc_fx_carry_view[[#This Row],[atmf_cost_final]]/Table_nydc_frldevdb01_flc_fx_carry_view[[#This Row],[atmf_cost_orig]]</f>
        <v>0.36689768707962367</v>
      </c>
    </row>
    <row r="1782" spans="1:21" x14ac:dyDescent="0.25">
      <c r="A1782" t="s">
        <v>110</v>
      </c>
      <c r="B1782" t="s">
        <v>103</v>
      </c>
      <c r="C1782" t="s">
        <v>6</v>
      </c>
      <c r="D1782" t="s">
        <v>14</v>
      </c>
      <c r="E1782">
        <v>6.09848152384148</v>
      </c>
      <c r="F1782">
        <v>5.6537475933378998</v>
      </c>
      <c r="G1782">
        <v>0.118475289454244</v>
      </c>
      <c r="H1782">
        <v>0.13574262026585701</v>
      </c>
      <c r="I1782">
        <v>0.13500068675306601</v>
      </c>
      <c r="J1782">
        <v>0.15330162304554201</v>
      </c>
      <c r="K1782">
        <v>9.1591579228048892E-2</v>
      </c>
      <c r="L1782">
        <v>5.9413522334161001E-2</v>
      </c>
      <c r="M1782">
        <v>5.0639811019068802E-2</v>
      </c>
      <c r="N1782">
        <v>2.5858322935170399E-2</v>
      </c>
      <c r="O1782">
        <v>7.1953184719820887E-2</v>
      </c>
      <c r="P1782">
        <v>-6.6550306324421969E-3</v>
      </c>
      <c r="Q1782">
        <v>5.8951650249951886</v>
      </c>
      <c r="R1782">
        <f>Table_nydc_frldevdb01_flc_fx_carry_view[[#This Row],[atmf]]/(Table_nydc_frldevdb01_flc_fx_carry_view[[#This Row],[atmf_cost_orig]]+1)</f>
        <v>5.3812424905677645</v>
      </c>
      <c r="S1782">
        <f>Table_nydc_frldevdb01_flc_fx_carry_view[[#This Row],[num_rate]]-Table_nydc_frldevdb01_flc_fx_carry_view[[#This Row],[asset_rate]]</f>
        <v>-7.8608215352263089E-2</v>
      </c>
      <c r="T17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0.8193834080070922</v>
      </c>
      <c r="U1782" s="95">
        <f>Table_nydc_frldevdb01_flc_fx_carry_view[[#This Row],[atmf_cost_final]]/Table_nydc_frldevdb01_flc_fx_carry_view[[#This Row],[atmf_cost_orig]]</f>
        <v>0.5106322953186625</v>
      </c>
    </row>
    <row r="1783" spans="1:21" x14ac:dyDescent="0.25">
      <c r="A1783" t="s">
        <v>110</v>
      </c>
      <c r="B1783" t="s">
        <v>103</v>
      </c>
      <c r="C1783" t="s">
        <v>67</v>
      </c>
      <c r="D1783" t="s">
        <v>14</v>
      </c>
      <c r="E1783">
        <v>6.09848152384148</v>
      </c>
      <c r="F1783">
        <v>5.2493826319257204</v>
      </c>
      <c r="G1783">
        <v>0.15883989071038301</v>
      </c>
      <c r="H1783">
        <v>0.15883989071038301</v>
      </c>
      <c r="I1783">
        <v>0.15114929815073699</v>
      </c>
      <c r="J1783">
        <v>0.151522169969809</v>
      </c>
      <c r="K1783">
        <v>0.17293251253875799</v>
      </c>
      <c r="L1783">
        <v>0.13697990828874598</v>
      </c>
      <c r="M1783">
        <v>7.80729366317722E-2</v>
      </c>
      <c r="N1783">
        <v>5.0378319810526893E-2</v>
      </c>
      <c r="O1783">
        <v>7.2801453521602305E-2</v>
      </c>
      <c r="P1783">
        <v>-7.3688995843861913E-3</v>
      </c>
      <c r="Q1783">
        <v>5.7995229162213207</v>
      </c>
      <c r="R1783">
        <f>Table_nydc_frldevdb01_flc_fx_carry_view[[#This Row],[atmf]]/(Table_nydc_frldevdb01_flc_fx_carry_view[[#This Row],[atmf_cost_orig]]+1)</f>
        <v>4.8692277243563762</v>
      </c>
      <c r="S1783">
        <f>Table_nydc_frldevdb01_flc_fx_carry_view[[#This Row],[num_rate]]-Table_nydc_frldevdb01_flc_fx_carry_view[[#This Row],[asset_rate]]</f>
        <v>-8.0170353105988496E-2</v>
      </c>
      <c r="T17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0.91294513653672615</v>
      </c>
      <c r="U1783" s="95">
        <f>Table_nydc_frldevdb01_flc_fx_carry_view[[#This Row],[atmf_cost_final]]/Table_nydc_frldevdb01_flc_fx_carry_view[[#This Row],[atmf_cost_orig]]</f>
        <v>0.64527251034675648</v>
      </c>
    </row>
    <row r="1784" spans="1:21" x14ac:dyDescent="0.25">
      <c r="A1784" t="s">
        <v>110</v>
      </c>
      <c r="B1784" t="s">
        <v>104</v>
      </c>
      <c r="C1784" t="s">
        <v>14</v>
      </c>
      <c r="D1784" t="s">
        <v>14</v>
      </c>
      <c r="E1784">
        <v>3.5268524121678402</v>
      </c>
      <c r="F1784">
        <v>3.50076710342872</v>
      </c>
      <c r="G1784">
        <v>6.5601955858438102E-2</v>
      </c>
      <c r="H1784">
        <v>6.5313412410945598E-2</v>
      </c>
      <c r="I1784">
        <v>5.4898090788813102E-2</v>
      </c>
      <c r="J1784">
        <v>5.5913343779926399E-2</v>
      </c>
      <c r="K1784">
        <v>2.2509383765524301E-2</v>
      </c>
      <c r="L1784">
        <v>2.29219899404262E-3</v>
      </c>
      <c r="M1784">
        <v>1.8424275698967301E-2</v>
      </c>
      <c r="N1784">
        <v>2.8384152142830099E-4</v>
      </c>
      <c r="O1784">
        <v>1.3161627067331148E-2</v>
      </c>
      <c r="P1784">
        <v>-1.7945749322401873E-3</v>
      </c>
      <c r="Q1784">
        <v>3.5151267761770515</v>
      </c>
      <c r="R1784">
        <f>Table_nydc_frldevdb01_flc_fx_carry_view[[#This Row],[atmf]]/(Table_nydc_frldevdb01_flc_fx_carry_view[[#This Row],[atmf_cost_orig]]+1)</f>
        <v>3.4374348559455399</v>
      </c>
      <c r="S1784">
        <f>Table_nydc_frldevdb01_flc_fx_carry_view[[#This Row],[num_rate]]-Table_nydc_frldevdb01_flc_fx_carry_view[[#This Row],[asset_rate]]</f>
        <v>-1.4956201999571336E-2</v>
      </c>
      <c r="T17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0.49162897037066572</v>
      </c>
      <c r="U1784" s="95">
        <f>Table_nydc_frldevdb01_flc_fx_carry_view[[#This Row],[atmf_cost_final]]/Table_nydc_frldevdb01_flc_fx_carry_view[[#This Row],[atmf_cost_orig]]</f>
        <v>1.540584422779836E-2</v>
      </c>
    </row>
    <row r="1785" spans="1:21" x14ac:dyDescent="0.25">
      <c r="A1785" t="s">
        <v>110</v>
      </c>
      <c r="B1785" t="s">
        <v>104</v>
      </c>
      <c r="C1785" t="s">
        <v>8</v>
      </c>
      <c r="D1785" t="s">
        <v>14</v>
      </c>
      <c r="E1785">
        <v>3.5268524121678402</v>
      </c>
      <c r="F1785">
        <v>3.4857279999999999</v>
      </c>
      <c r="G1785">
        <v>6.6091912645633702E-2</v>
      </c>
      <c r="H1785">
        <v>6.5540358971703003E-2</v>
      </c>
      <c r="I1785">
        <v>6.4703383645155405E-2</v>
      </c>
      <c r="J1785">
        <v>6.45741692941008E-2</v>
      </c>
      <c r="K1785">
        <v>2.90104057615461E-2</v>
      </c>
      <c r="L1785">
        <v>1.4505920446157899E-2</v>
      </c>
      <c r="M1785">
        <v>2.2375240651177502E-2</v>
      </c>
      <c r="N1785">
        <v>8.9620511966560096E-3</v>
      </c>
      <c r="O1785">
        <v>1.3784544159962974E-2</v>
      </c>
      <c r="P1785">
        <v>-2.0118372284027076E-3</v>
      </c>
      <c r="Q1785">
        <v>3.5090108664731265</v>
      </c>
      <c r="R1785">
        <f>Table_nydc_frldevdb01_flc_fx_carry_view[[#This Row],[atmf]]/(Table_nydc_frldevdb01_flc_fx_carry_view[[#This Row],[atmf_cost_orig]]+1)</f>
        <v>3.4094409385147557</v>
      </c>
      <c r="S1785">
        <f>Table_nydc_frldevdb01_flc_fx_carry_view[[#This Row],[num_rate]]-Table_nydc_frldevdb01_flc_fx_carry_view[[#This Row],[asset_rate]]</f>
        <v>-1.5796381388365682E-2</v>
      </c>
      <c r="T17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0.83552845442212598</v>
      </c>
      <c r="U1785" s="95">
        <f>Table_nydc_frldevdb01_flc_fx_carry_view[[#This Row],[atmf_cost_final]]/Table_nydc_frldevdb01_flc_fx_carry_view[[#This Row],[atmf_cost_orig]]</f>
        <v>0.40053429307739669</v>
      </c>
    </row>
    <row r="1786" spans="1:21" x14ac:dyDescent="0.25">
      <c r="A1786" t="s">
        <v>110</v>
      </c>
      <c r="B1786" t="s">
        <v>104</v>
      </c>
      <c r="C1786" t="s">
        <v>6</v>
      </c>
      <c r="D1786" t="s">
        <v>14</v>
      </c>
      <c r="E1786">
        <v>3.5268524121678402</v>
      </c>
      <c r="F1786">
        <v>3.4690688515211798</v>
      </c>
      <c r="G1786">
        <v>6.6683836457491194E-2</v>
      </c>
      <c r="H1786">
        <v>6.5775446526214601E-2</v>
      </c>
      <c r="I1786">
        <v>6.5601955858438102E-2</v>
      </c>
      <c r="J1786">
        <v>6.5295768689209305E-2</v>
      </c>
      <c r="K1786">
        <v>3.5554943008038201E-2</v>
      </c>
      <c r="L1786">
        <v>2.2509383765524301E-2</v>
      </c>
      <c r="M1786">
        <v>2.5965051809265501E-2</v>
      </c>
      <c r="N1786">
        <v>1.4188766231625799E-2</v>
      </c>
      <c r="O1786">
        <v>1.436427505303807E-2</v>
      </c>
      <c r="P1786">
        <v>-2.2432109801321567E-3</v>
      </c>
      <c r="Q1786">
        <v>3.5026589699494002</v>
      </c>
      <c r="R1786">
        <f>Table_nydc_frldevdb01_flc_fx_carry_view[[#This Row],[atmf]]/(Table_nydc_frldevdb01_flc_fx_carry_view[[#This Row],[atmf_cost_orig]]+1)</f>
        <v>3.3812738995383493</v>
      </c>
      <c r="S1786">
        <f>Table_nydc_frldevdb01_flc_fx_carry_view[[#This Row],[num_rate]]-Table_nydc_frldevdb01_flc_fx_carry_view[[#This Row],[asset_rate]]</f>
        <v>-1.6607486033170228E-2</v>
      </c>
      <c r="T17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0.86764462301338341</v>
      </c>
      <c r="U1786" s="95">
        <f>Table_nydc_frldevdb01_flc_fx_carry_view[[#This Row],[atmf_cost_final]]/Table_nydc_frldevdb01_flc_fx_carry_view[[#This Row],[atmf_cost_orig]]</f>
        <v>0.54645630349031715</v>
      </c>
    </row>
    <row r="1787" spans="1:21" x14ac:dyDescent="0.25">
      <c r="A1787" t="s">
        <v>110</v>
      </c>
      <c r="B1787" t="s">
        <v>104</v>
      </c>
      <c r="C1787" t="s">
        <v>67</v>
      </c>
      <c r="D1787" t="s">
        <v>14</v>
      </c>
      <c r="E1787">
        <v>3.5268524121678402</v>
      </c>
      <c r="F1787">
        <v>3.3976317251030999</v>
      </c>
      <c r="G1787">
        <v>7.1996891214844205E-2</v>
      </c>
      <c r="H1787">
        <v>6.9908229236716801E-2</v>
      </c>
      <c r="I1787">
        <v>7.0116255368945807E-2</v>
      </c>
      <c r="J1787">
        <v>6.8429564146264693E-2</v>
      </c>
      <c r="K1787">
        <v>6.1189332057734101E-2</v>
      </c>
      <c r="L1787">
        <v>4.8785554791074701E-2</v>
      </c>
      <c r="M1787">
        <v>3.8219005686278902E-2</v>
      </c>
      <c r="N1787">
        <v>2.7610631363916303E-2</v>
      </c>
      <c r="O1787">
        <v>1.6012292609265052E-2</v>
      </c>
      <c r="P1787">
        <v>-2.8660073363019744E-3</v>
      </c>
      <c r="Q1787">
        <v>3.4775112944981439</v>
      </c>
      <c r="R1787">
        <f>Table_nydc_frldevdb01_flc_fx_carry_view[[#This Row],[atmf]]/(Table_nydc_frldevdb01_flc_fx_carry_view[[#This Row],[atmf_cost_orig]]+1)</f>
        <v>3.272557819202329</v>
      </c>
      <c r="S1787">
        <f>Table_nydc_frldevdb01_flc_fx_carry_view[[#This Row],[num_rate]]-Table_nydc_frldevdb01_flc_fx_carry_view[[#This Row],[asset_rate]]</f>
        <v>-1.8878299945567029E-2</v>
      </c>
      <c r="T17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0.92183816131894769</v>
      </c>
      <c r="U1787" s="95">
        <f>Table_nydc_frldevdb01_flc_fx_carry_view[[#This Row],[atmf_cost_final]]/Table_nydc_frldevdb01_flc_fx_carry_view[[#This Row],[atmf_cost_orig]]</f>
        <v>0.72243196462405257</v>
      </c>
    </row>
    <row r="1788" spans="1:21" x14ac:dyDescent="0.25">
      <c r="A1788" t="s">
        <v>110</v>
      </c>
      <c r="B1788" t="s">
        <v>105</v>
      </c>
      <c r="C1788" t="s">
        <v>14</v>
      </c>
      <c r="D1788" t="s">
        <v>14</v>
      </c>
      <c r="E1788">
        <v>35.745906455129898</v>
      </c>
      <c r="F1788">
        <v>34.6285946855565</v>
      </c>
      <c r="G1788">
        <v>0.18848904606983999</v>
      </c>
      <c r="H1788">
        <v>0.19444678545649999</v>
      </c>
      <c r="I1788">
        <v>0.216227386417749</v>
      </c>
      <c r="J1788">
        <v>0.24369286224728601</v>
      </c>
      <c r="K1788">
        <v>6.948241985584841E-2</v>
      </c>
      <c r="L1788">
        <v>9.0200010089129794E-3</v>
      </c>
      <c r="M1788">
        <v>5.3135180139633496E-2</v>
      </c>
      <c r="N1788">
        <v>1.28253446190322E-3</v>
      </c>
      <c r="O1788">
        <v>5.9038290930036513E-2</v>
      </c>
      <c r="P1788">
        <v>-6.487828465890336E-3</v>
      </c>
      <c r="Q1788">
        <v>35.204084290442196</v>
      </c>
      <c r="R1788">
        <f>Table_nydc_frldevdb01_flc_fx_carry_view[[#This Row],[atmf]]/(Table_nydc_frldevdb01_flc_fx_carry_view[[#This Row],[atmf_cost_orig]]+1)</f>
        <v>32.88143377848715</v>
      </c>
      <c r="S1788">
        <f>Table_nydc_frldevdb01_flc_fx_carry_view[[#This Row],[num_rate]]-Table_nydc_frldevdb01_flc_fx_carry_view[[#This Row],[asset_rate]]</f>
        <v>-6.5526119395926855E-2</v>
      </c>
      <c r="T17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0.47331945217240107</v>
      </c>
      <c r="U1788" s="95">
        <f>Table_nydc_frldevdb01_flc_fx_carry_view[[#This Row],[atmf_cost_final]]/Table_nydc_frldevdb01_flc_fx_carry_view[[#This Row],[atmf_cost_orig]]</f>
        <v>2.4137199846370302E-2</v>
      </c>
    </row>
    <row r="1789" spans="1:21" x14ac:dyDescent="0.25">
      <c r="A1789" t="s">
        <v>110</v>
      </c>
      <c r="B1789" t="s">
        <v>105</v>
      </c>
      <c r="C1789" t="s">
        <v>8</v>
      </c>
      <c r="D1789" t="s">
        <v>14</v>
      </c>
      <c r="E1789">
        <v>35.745906455129898</v>
      </c>
      <c r="F1789">
        <v>34.053587825875503</v>
      </c>
      <c r="G1789">
        <v>0.18340372689516199</v>
      </c>
      <c r="H1789">
        <v>0.192303166120673</v>
      </c>
      <c r="I1789">
        <v>0.200517492578455</v>
      </c>
      <c r="J1789">
        <v>0.211374987586676</v>
      </c>
      <c r="K1789">
        <v>8.8577404373798699E-2</v>
      </c>
      <c r="L1789">
        <v>4.8020574907751301E-2</v>
      </c>
      <c r="M1789">
        <v>6.3373782750771809E-2</v>
      </c>
      <c r="N1789">
        <v>2.69136960500624E-2</v>
      </c>
      <c r="O1789">
        <v>6.0221178929655325E-2</v>
      </c>
      <c r="P1789">
        <v>-6.5448999140983715E-3</v>
      </c>
      <c r="Q1789">
        <v>34.934052465987214</v>
      </c>
      <c r="R1789">
        <f>Table_nydc_frldevdb01_flc_fx_carry_view[[#This Row],[atmf]]/(Table_nydc_frldevdb01_flc_fx_carry_view[[#This Row],[atmf_cost_orig]]+1)</f>
        <v>32.024099501291552</v>
      </c>
      <c r="S1789">
        <f>Table_nydc_frldevdb01_flc_fx_carry_view[[#This Row],[num_rate]]-Table_nydc_frldevdb01_flc_fx_carry_view[[#This Row],[asset_rate]]</f>
        <v>-6.6766078843753698E-2</v>
      </c>
      <c r="T17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0.83745420294696604</v>
      </c>
      <c r="U1789" s="95">
        <f>Table_nydc_frldevdb01_flc_fx_carry_view[[#This Row],[atmf_cost_final]]/Table_nydc_frldevdb01_flc_fx_carry_view[[#This Row],[atmf_cost_orig]]</f>
        <v>0.42468186183401885</v>
      </c>
    </row>
    <row r="1790" spans="1:21" x14ac:dyDescent="0.25">
      <c r="A1790" t="s">
        <v>110</v>
      </c>
      <c r="B1790" t="s">
        <v>105</v>
      </c>
      <c r="C1790" t="s">
        <v>6</v>
      </c>
      <c r="D1790" t="s">
        <v>14</v>
      </c>
      <c r="E1790">
        <v>35.745906455129898</v>
      </c>
      <c r="F1790">
        <v>33.4373910471923</v>
      </c>
      <c r="G1790">
        <v>0.178156123930584</v>
      </c>
      <c r="H1790">
        <v>0.19058201196920799</v>
      </c>
      <c r="I1790">
        <v>0.188154383073173</v>
      </c>
      <c r="J1790">
        <v>0.201835161179963</v>
      </c>
      <c r="K1790">
        <v>0.10658500010623</v>
      </c>
      <c r="L1790">
        <v>6.9909931335016301E-2</v>
      </c>
      <c r="M1790">
        <v>7.1702213871025003E-2</v>
      </c>
      <c r="N1790">
        <v>3.96268621169764E-2</v>
      </c>
      <c r="O1790">
        <v>6.2184894965978239E-2</v>
      </c>
      <c r="P1790">
        <v>-6.6550306324421969E-3</v>
      </c>
      <c r="Q1790">
        <v>34.645937892618704</v>
      </c>
      <c r="R1790">
        <f>Table_nydc_frldevdb01_flc_fx_carry_view[[#This Row],[atmf]]/(Table_nydc_frldevdb01_flc_fx_carry_view[[#This Row],[atmf_cost_orig]]+1)</f>
        <v>31.200263108923981</v>
      </c>
      <c r="S1790">
        <f>Table_nydc_frldevdb01_flc_fx_carry_view[[#This Row],[num_rate]]-Table_nydc_frldevdb01_flc_fx_carry_view[[#This Row],[asset_rate]]</f>
        <v>-6.8839925598420434E-2</v>
      </c>
      <c r="T17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0.86813791231725379</v>
      </c>
      <c r="U1790" s="95">
        <f>Table_nydc_frldevdb01_flc_fx_carry_view[[#This Row],[atmf_cost_final]]/Table_nydc_frldevdb01_flc_fx_carry_view[[#This Row],[atmf_cost_orig]]</f>
        <v>0.55265883684227057</v>
      </c>
    </row>
    <row r="1791" spans="1:21" x14ac:dyDescent="0.25">
      <c r="A1791" t="s">
        <v>110</v>
      </c>
      <c r="B1791" t="s">
        <v>105</v>
      </c>
      <c r="C1791" t="s">
        <v>67</v>
      </c>
      <c r="D1791" t="s">
        <v>14</v>
      </c>
      <c r="E1791">
        <v>35.745906455129898</v>
      </c>
      <c r="F1791">
        <v>30.793858748390601</v>
      </c>
      <c r="G1791">
        <v>0.18205304011534501</v>
      </c>
      <c r="H1791">
        <v>0.204572999666045</v>
      </c>
      <c r="I1791">
        <v>0.181322886242479</v>
      </c>
      <c r="J1791">
        <v>0.20771512854681601</v>
      </c>
      <c r="K1791">
        <v>0.182579953595778</v>
      </c>
      <c r="L1791">
        <v>0.14615340343474098</v>
      </c>
      <c r="M1791">
        <v>0.100519238372586</v>
      </c>
      <c r="N1791">
        <v>7.2856023338967901E-2</v>
      </c>
      <c r="O1791">
        <v>7.2168923459896603E-2</v>
      </c>
      <c r="P1791">
        <v>-7.3688995843861913E-3</v>
      </c>
      <c r="Q1791">
        <v>33.54672717365829</v>
      </c>
      <c r="R1791">
        <f>Table_nydc_frldevdb01_flc_fx_carry_view[[#This Row],[atmf]]/(Table_nydc_frldevdb01_flc_fx_carry_view[[#This Row],[atmf_cost_orig]]+1)</f>
        <v>27.981208937271841</v>
      </c>
      <c r="S1791">
        <f>Table_nydc_frldevdb01_flc_fx_carry_view[[#This Row],[num_rate]]-Table_nydc_frldevdb01_flc_fx_carry_view[[#This Row],[asset_rate]]</f>
        <v>-7.9537823044282793E-2</v>
      </c>
      <c r="T17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0.8932091305372607</v>
      </c>
      <c r="U1791" s="95">
        <f>Table_nydc_frldevdb01_flc_fx_carry_view[[#This Row],[atmf_cost_final]]/Table_nydc_frldevdb01_flc_fx_carry_view[[#This Row],[atmf_cost_orig]]</f>
        <v>0.72479681022769749</v>
      </c>
    </row>
    <row r="1792" spans="1:21" x14ac:dyDescent="0.25">
      <c r="A1792" t="s">
        <v>110</v>
      </c>
      <c r="B1792" t="s">
        <v>106</v>
      </c>
      <c r="C1792" t="s">
        <v>14</v>
      </c>
      <c r="D1792" t="s">
        <v>14</v>
      </c>
      <c r="E1792">
        <v>7.7906409828514196</v>
      </c>
      <c r="F1792">
        <v>7.9598222280000002</v>
      </c>
      <c r="G1792">
        <v>7.2913631776757207E-2</v>
      </c>
      <c r="H1792">
        <v>7.4014349764942505E-2</v>
      </c>
      <c r="I1792">
        <v>5.3920636066302E-2</v>
      </c>
      <c r="J1792">
        <v>6.2933191427246002E-2</v>
      </c>
      <c r="K1792">
        <v>1.16372488270205E-2</v>
      </c>
      <c r="L1792">
        <v>2.2520714391095599E-3</v>
      </c>
      <c r="M1792">
        <v>2.1107043101845899E-2</v>
      </c>
      <c r="N1792">
        <v>2.1718647474211299E-2</v>
      </c>
      <c r="O1792">
        <v>-8.1475652244012049E-3</v>
      </c>
      <c r="P1792">
        <v>3.5156758276355518E-2</v>
      </c>
      <c r="Q1792">
        <v>7.8851514657931014</v>
      </c>
      <c r="R1792">
        <f>Table_nydc_frldevdb01_flc_fx_carry_view[[#This Row],[atmf]]/(Table_nydc_frldevdb01_flc_fx_carry_view[[#This Row],[atmf_cost_orig]]+1)</f>
        <v>7.7952867740684875</v>
      </c>
      <c r="S1792">
        <f>Table_nydc_frldevdb01_flc_fx_carry_view[[#This Row],[num_rate]]-Table_nydc_frldevdb01_flc_fx_carry_view[[#This Row],[asset_rate]]</f>
        <v>4.330432350075672E-2</v>
      </c>
      <c r="T17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2.055649306643534</v>
      </c>
      <c r="U1792" s="95">
        <f>Table_nydc_frldevdb01_flc_fx_carry_view[[#This Row],[atmf_cost_final]]/Table_nydc_frldevdb01_flc_fx_carry_view[[#This Row],[atmf_cost_orig]]</f>
        <v>1.0289763170243356</v>
      </c>
    </row>
    <row r="1793" spans="1:21" x14ac:dyDescent="0.25">
      <c r="A1793" t="s">
        <v>110</v>
      </c>
      <c r="B1793" t="s">
        <v>106</v>
      </c>
      <c r="C1793" t="s">
        <v>8</v>
      </c>
      <c r="D1793" t="s">
        <v>14</v>
      </c>
      <c r="E1793">
        <v>7.7906409828514196</v>
      </c>
      <c r="F1793">
        <v>8.0482395915011402</v>
      </c>
      <c r="G1793">
        <v>7.46048713888081E-2</v>
      </c>
      <c r="H1793">
        <v>7.5989554572868101E-2</v>
      </c>
      <c r="I1793">
        <v>7.0216334283414797E-2</v>
      </c>
      <c r="J1793">
        <v>7.4510738703069901E-2</v>
      </c>
      <c r="K1793">
        <v>1.25480303629241E-2</v>
      </c>
      <c r="L1793">
        <v>9.4186010491452594E-3</v>
      </c>
      <c r="M1793">
        <v>2.63747739901877E-2</v>
      </c>
      <c r="N1793">
        <v>2.89337351899175E-2</v>
      </c>
      <c r="O1793">
        <v>-8.0721219104321184E-3</v>
      </c>
      <c r="P1793">
        <v>3.5952342133862621E-2</v>
      </c>
      <c r="Q1793">
        <v>7.9384763147065875</v>
      </c>
      <c r="R1793">
        <f>Table_nydc_frldevdb01_flc_fx_carry_view[[#This Row],[atmf]]/(Table_nydc_frldevdb01_flc_fx_carry_view[[#This Row],[atmf_cost_orig]]+1)</f>
        <v>7.841423810731813</v>
      </c>
      <c r="S1793">
        <f>Table_nydc_frldevdb01_flc_fx_carry_view[[#This Row],[num_rate]]-Table_nydc_frldevdb01_flc_fx_carry_view[[#This Row],[asset_rate]]</f>
        <v>4.4024464044294741E-2</v>
      </c>
      <c r="T17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1.4114049314035346</v>
      </c>
      <c r="U1793" s="95">
        <f>Table_nydc_frldevdb01_flc_fx_carry_view[[#This Row],[atmf_cost_final]]/Table_nydc_frldevdb01_flc_fx_carry_view[[#This Row],[atmf_cost_orig]]</f>
        <v>1.0970230569817137</v>
      </c>
    </row>
    <row r="1794" spans="1:21" x14ac:dyDescent="0.25">
      <c r="A1794" t="s">
        <v>110</v>
      </c>
      <c r="B1794" t="s">
        <v>106</v>
      </c>
      <c r="C1794" t="s">
        <v>6</v>
      </c>
      <c r="D1794" t="s">
        <v>14</v>
      </c>
      <c r="E1794">
        <v>7.7906409828514196</v>
      </c>
      <c r="F1794">
        <v>8.1428379427680007</v>
      </c>
      <c r="G1794">
        <v>7.6439810324300597E-2</v>
      </c>
      <c r="H1794">
        <v>7.8088252830874394E-2</v>
      </c>
      <c r="I1794">
        <v>7.2913631776757207E-2</v>
      </c>
      <c r="J1794">
        <v>7.6658840951048607E-2</v>
      </c>
      <c r="K1794">
        <v>1.32654481151339E-2</v>
      </c>
      <c r="L1794">
        <v>1.16372488270205E-2</v>
      </c>
      <c r="M1794">
        <v>3.1528369961300602E-2</v>
      </c>
      <c r="N1794">
        <v>3.55469203548456E-2</v>
      </c>
      <c r="O1794">
        <v>-8.0082775478732462E-3</v>
      </c>
      <c r="P1794">
        <v>3.6777749873638695E-2</v>
      </c>
      <c r="Q1794">
        <v>7.9967931347284917</v>
      </c>
      <c r="R1794">
        <f>Table_nydc_frldevdb01_flc_fx_carry_view[[#This Row],[atmf]]/(Table_nydc_frldevdb01_flc_fx_carry_view[[#This Row],[atmf_cost_orig]]+1)</f>
        <v>7.8939544271317432</v>
      </c>
      <c r="S1794">
        <f>Table_nydc_frldevdb01_flc_fx_carry_view[[#This Row],[num_rate]]-Table_nydc_frldevdb01_flc_fx_carry_view[[#This Row],[asset_rate]]</f>
        <v>4.4786027421511942E-2</v>
      </c>
      <c r="T17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1.3091920191753776</v>
      </c>
      <c r="U1794" s="95">
        <f>Table_nydc_frldevdb01_flc_fx_carry_view[[#This Row],[atmf_cost_final]]/Table_nydc_frldevdb01_flc_fx_carry_view[[#This Row],[atmf_cost_orig]]</f>
        <v>1.1274582351855664</v>
      </c>
    </row>
    <row r="1795" spans="1:21" x14ac:dyDescent="0.25">
      <c r="A1795" t="s">
        <v>110</v>
      </c>
      <c r="B1795" t="s">
        <v>106</v>
      </c>
      <c r="C1795" t="s">
        <v>67</v>
      </c>
      <c r="D1795" t="s">
        <v>14</v>
      </c>
      <c r="E1795">
        <v>7.7906409828514196</v>
      </c>
      <c r="F1795">
        <v>8.5194481035626808</v>
      </c>
      <c r="G1795">
        <v>8.7133429769534504E-2</v>
      </c>
      <c r="H1795">
        <v>8.8203679808836796E-2</v>
      </c>
      <c r="I1795">
        <v>8.3499663859367496E-2</v>
      </c>
      <c r="J1795">
        <v>8.6734900746371399E-2</v>
      </c>
      <c r="K1795">
        <v>1.63693150353501E-2</v>
      </c>
      <c r="L1795">
        <v>1.5508756461494501E-2</v>
      </c>
      <c r="M1795">
        <v>5.05284227404975E-2</v>
      </c>
      <c r="N1795">
        <v>5.5986266518868302E-2</v>
      </c>
      <c r="O1795">
        <v>-7.5213494434606771E-3</v>
      </c>
      <c r="P1795">
        <v>3.8648344899601991E-2</v>
      </c>
      <c r="Q1795">
        <v>8.238043875538434</v>
      </c>
      <c r="R1795">
        <f>Table_nydc_frldevdb01_flc_fx_carry_view[[#This Row],[atmf]]/(Table_nydc_frldevdb01_flc_fx_carry_view[[#This Row],[atmf_cost_orig]]+1)</f>
        <v>8.1096788236705937</v>
      </c>
      <c r="S1795">
        <f>Table_nydc_frldevdb01_flc_fx_carry_view[[#This Row],[num_rate]]-Table_nydc_frldevdb01_flc_fx_carry_view[[#This Row],[asset_rate]]</f>
        <v>4.6169694343062666E-2</v>
      </c>
      <c r="T17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1.1849697716569536</v>
      </c>
      <c r="U1795" s="95">
        <f>Table_nydc_frldevdb01_flc_fx_carry_view[[#This Row],[atmf_cost_final]]/Table_nydc_frldevdb01_flc_fx_carry_view[[#This Row],[atmf_cost_orig]]</f>
        <v>1.1080153205335748</v>
      </c>
    </row>
    <row r="1796" spans="1:21" x14ac:dyDescent="0.25">
      <c r="A1796" t="s">
        <v>110</v>
      </c>
      <c r="B1796" t="s">
        <v>5</v>
      </c>
      <c r="C1796" t="s">
        <v>8</v>
      </c>
      <c r="D1796" t="s">
        <v>8</v>
      </c>
      <c r="E1796">
        <v>3.6262609038351199</v>
      </c>
      <c r="F1796">
        <v>3.9086340151699099</v>
      </c>
      <c r="G1796">
        <v>0.114802716481009</v>
      </c>
      <c r="H1796">
        <v>0.12558702272730499</v>
      </c>
      <c r="I1796">
        <v>7.0433881517330404E-2</v>
      </c>
      <c r="J1796">
        <v>9.8597222222222197E-2</v>
      </c>
      <c r="K1796">
        <v>1.22931465452547E-2</v>
      </c>
      <c r="L1796">
        <v>2.54711862560425E-3</v>
      </c>
      <c r="M1796">
        <v>4.2861434317497296E-2</v>
      </c>
      <c r="N1796">
        <v>7.7858909651125699E-2</v>
      </c>
      <c r="O1796">
        <v>1.3784544159962974E-2</v>
      </c>
      <c r="P1796">
        <v>0.11952162534728565</v>
      </c>
      <c r="Q1796">
        <v>3.7926977392435783</v>
      </c>
      <c r="R1796">
        <f>Table_nydc_frldevdb01_flc_fx_carry_view[[#This Row],[atmf]]/(Table_nydc_frldevdb01_flc_fx_carry_view[[#This Row],[atmf_cost_orig]]+1)</f>
        <v>3.7479897966769888</v>
      </c>
      <c r="S1796">
        <f>Table_nydc_frldevdb01_flc_fx_carry_view[[#This Row],[num_rate]]-Table_nydc_frldevdb01_flc_fx_carry_view[[#This Row],[asset_rate]]</f>
        <v>0.10573708118732268</v>
      </c>
      <c r="T17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2.4637229139771448</v>
      </c>
      <c r="U1796" s="95">
        <f>Table_nydc_frldevdb01_flc_fx_carry_view[[#This Row],[atmf_cost_final]]/Table_nydc_frldevdb01_flc_fx_carry_view[[#This Row],[atmf_cost_orig]]</f>
        <v>1.8165259957094204</v>
      </c>
    </row>
    <row r="1797" spans="1:21" x14ac:dyDescent="0.25">
      <c r="A1797" t="s">
        <v>110</v>
      </c>
      <c r="B1797" t="s">
        <v>5</v>
      </c>
      <c r="C1797" t="s">
        <v>6</v>
      </c>
      <c r="D1797" t="s">
        <v>8</v>
      </c>
      <c r="E1797">
        <v>3.6262609038351199</v>
      </c>
      <c r="F1797">
        <v>4.00094072495021</v>
      </c>
      <c r="G1797">
        <v>0.12010729290206899</v>
      </c>
      <c r="H1797">
        <v>0.13167052547292499</v>
      </c>
      <c r="I1797">
        <v>0.10347174461797</v>
      </c>
      <c r="J1797">
        <v>0.14049800475025301</v>
      </c>
      <c r="K1797">
        <v>1.31827695212932E-2</v>
      </c>
      <c r="L1797">
        <v>1.0265689368199601E-2</v>
      </c>
      <c r="M1797">
        <v>5.1883037147101595E-2</v>
      </c>
      <c r="N1797">
        <v>8.065169985220319E-2</v>
      </c>
      <c r="O1797">
        <v>1.4346791702635642E-2</v>
      </c>
      <c r="P1797">
        <v>0.11961538332973287</v>
      </c>
      <c r="Q1797">
        <v>3.8518722384613349</v>
      </c>
      <c r="R1797">
        <f>Table_nydc_frldevdb01_flc_fx_carry_view[[#This Row],[atmf]]/(Table_nydc_frldevdb01_flc_fx_carry_view[[#This Row],[atmf_cost_orig]]+1)</f>
        <v>3.8035984835362404</v>
      </c>
      <c r="S1797">
        <f>Table_nydc_frldevdb01_flc_fx_carry_view[[#This Row],[num_rate]]-Table_nydc_frldevdb01_flc_fx_carry_view[[#This Row],[asset_rate]]</f>
        <v>0.10526859162709723</v>
      </c>
      <c r="T17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1.8187473834693753</v>
      </c>
      <c r="U1797" s="95">
        <f>Table_nydc_frldevdb01_flc_fx_carry_view[[#This Row],[atmf_cost_final]]/Table_nydc_frldevdb01_flc_fx_carry_view[[#This Row],[atmf_cost_orig]]</f>
        <v>1.5544907215731247</v>
      </c>
    </row>
    <row r="1798" spans="1:21" x14ac:dyDescent="0.25">
      <c r="A1798" t="s">
        <v>110</v>
      </c>
      <c r="B1798" t="s">
        <v>5</v>
      </c>
      <c r="C1798" t="s">
        <v>67</v>
      </c>
      <c r="D1798" t="s">
        <v>8</v>
      </c>
      <c r="E1798">
        <v>3.6262609038351199</v>
      </c>
      <c r="F1798">
        <v>4.3816101806427001</v>
      </c>
      <c r="G1798">
        <v>0.12912735786671001</v>
      </c>
      <c r="H1798">
        <v>0.14306211775347799</v>
      </c>
      <c r="I1798">
        <v>0.123088307816373</v>
      </c>
      <c r="J1798">
        <v>0.14887478626981501</v>
      </c>
      <c r="K1798">
        <v>1.25046590611664E-2</v>
      </c>
      <c r="L1798">
        <v>1.3271642803789301E-2</v>
      </c>
      <c r="M1798">
        <v>7.8122446720912009E-2</v>
      </c>
      <c r="N1798">
        <v>0.107587182591852</v>
      </c>
      <c r="O1798">
        <v>1.6008798032534965E-2</v>
      </c>
      <c r="P1798">
        <v>0.12391424821947594</v>
      </c>
      <c r="Q1798">
        <v>4.1118027789920477</v>
      </c>
      <c r="R1798">
        <f>Table_nydc_frldevdb01_flc_fx_carry_view[[#This Row],[atmf]]/(Table_nydc_frldevdb01_flc_fx_carry_view[[#This Row],[atmf_cost_orig]]+1)</f>
        <v>4.0641118214070024</v>
      </c>
      <c r="S1798">
        <f>Table_nydc_frldevdb01_flc_fx_carry_view[[#This Row],[num_rate]]-Table_nydc_frldevdb01_flc_fx_carry_view[[#This Row],[asset_rate]]</f>
        <v>0.10790545018694098</v>
      </c>
      <c r="T17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1.4373471455198459</v>
      </c>
      <c r="U1798" s="95">
        <f>Table_nydc_frldevdb01_flc_fx_carry_view[[#This Row],[atmf_cost_final]]/Table_nydc_frldevdb01_flc_fx_carry_view[[#This Row],[atmf_cost_orig]]</f>
        <v>1.3771609455116156</v>
      </c>
    </row>
    <row r="1799" spans="1:21" x14ac:dyDescent="0.25">
      <c r="A1799" t="s">
        <v>110</v>
      </c>
      <c r="B1799" t="s">
        <v>4</v>
      </c>
      <c r="C1799" t="s">
        <v>8</v>
      </c>
      <c r="D1799" t="s">
        <v>8</v>
      </c>
      <c r="E1799">
        <v>4.2437792163282202</v>
      </c>
      <c r="F1799">
        <v>4.6479013660078898</v>
      </c>
      <c r="G1799">
        <v>0.117383949872205</v>
      </c>
      <c r="H1799">
        <v>0.124953256655243</v>
      </c>
      <c r="I1799">
        <v>6.8823838360096201E-2</v>
      </c>
      <c r="J1799">
        <v>8.7950335648148206E-2</v>
      </c>
      <c r="K1799">
        <v>9.8663402279693495E-3</v>
      </c>
      <c r="L1799">
        <v>2.8745223079992503E-3</v>
      </c>
      <c r="M1799">
        <v>4.3356009047437506E-2</v>
      </c>
      <c r="N1799">
        <v>9.5234427745560304E-2</v>
      </c>
      <c r="O1799">
        <v>-8.0721219104321184E-3</v>
      </c>
      <c r="P1799">
        <v>0.11952162534728565</v>
      </c>
      <c r="Q1799">
        <v>4.4972886582573022</v>
      </c>
      <c r="R1799">
        <f>Table_nydc_frldevdb01_flc_fx_carry_view[[#This Row],[atmf]]/(Table_nydc_frldevdb01_flc_fx_carry_view[[#This Row],[atmf_cost_orig]]+1)</f>
        <v>4.4547607199304178</v>
      </c>
      <c r="S1799">
        <f>Table_nydc_frldevdb01_flc_fx_carry_view[[#This Row],[num_rate]]-Table_nydc_frldevdb01_flc_fx_carry_view[[#This Row],[asset_rate]]</f>
        <v>0.12759374725771777</v>
      </c>
      <c r="T17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2.7578626093749405</v>
      </c>
      <c r="U1799" s="95">
        <f>Table_nydc_frldevdb01_flc_fx_carry_view[[#This Row],[atmf_cost_final]]/Table_nydc_frldevdb01_flc_fx_carry_view[[#This Row],[atmf_cost_orig]]</f>
        <v>2.1965681306450646</v>
      </c>
    </row>
    <row r="1800" spans="1:21" x14ac:dyDescent="0.25">
      <c r="A1800" t="s">
        <v>110</v>
      </c>
      <c r="B1800" t="s">
        <v>4</v>
      </c>
      <c r="C1800" t="s">
        <v>6</v>
      </c>
      <c r="D1800" t="s">
        <v>8</v>
      </c>
      <c r="E1800">
        <v>4.2437792163282202</v>
      </c>
      <c r="F1800">
        <v>4.78768575540209</v>
      </c>
      <c r="G1800">
        <v>0.12491189466357901</v>
      </c>
      <c r="H1800">
        <v>0.13192976756781499</v>
      </c>
      <c r="I1800">
        <v>0.101291234947934</v>
      </c>
      <c r="J1800">
        <v>0.14219567153431001</v>
      </c>
      <c r="K1800">
        <v>1.06548824642757E-2</v>
      </c>
      <c r="L1800">
        <v>8.5283592336088503E-3</v>
      </c>
      <c r="M1800">
        <v>5.32417583090566E-2</v>
      </c>
      <c r="N1800">
        <v>9.78876713036229E-2</v>
      </c>
      <c r="O1800">
        <v>-8.0082775478732462E-3</v>
      </c>
      <c r="P1800">
        <v>0.11963027728632895</v>
      </c>
      <c r="Q1800">
        <v>4.5921216412040033</v>
      </c>
      <c r="R1800">
        <f>Table_nydc_frldevdb01_flc_fx_carry_view[[#This Row],[atmf]]/(Table_nydc_frldevdb01_flc_fx_carry_view[[#This Row],[atmf_cost_orig]]+1)</f>
        <v>4.5456664793547068</v>
      </c>
      <c r="S1800">
        <f>Table_nydc_frldevdb01_flc_fx_carry_view[[#This Row],[num_rate]]-Table_nydc_frldevdb01_flc_fx_carry_view[[#This Row],[asset_rate]]</f>
        <v>0.12763855483420219</v>
      </c>
      <c r="T18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2.0982828699552329</v>
      </c>
      <c r="U1800" s="95">
        <f>Table_nydc_frldevdb01_flc_fx_carry_view[[#This Row],[atmf_cost_final]]/Table_nydc_frldevdb01_flc_fx_carry_view[[#This Row],[atmf_cost_orig]]</f>
        <v>1.8385506867636991</v>
      </c>
    </row>
    <row r="1801" spans="1:21" x14ac:dyDescent="0.25">
      <c r="A1801" t="s">
        <v>110</v>
      </c>
      <c r="B1801" t="s">
        <v>4</v>
      </c>
      <c r="C1801" t="s">
        <v>67</v>
      </c>
      <c r="D1801" t="s">
        <v>8</v>
      </c>
      <c r="E1801">
        <v>4.2437792163282202</v>
      </c>
      <c r="F1801">
        <v>5.3705993891287198</v>
      </c>
      <c r="G1801">
        <v>0.13421467773333901</v>
      </c>
      <c r="H1801">
        <v>0.14343340511157299</v>
      </c>
      <c r="I1801">
        <v>0.12836592843884001</v>
      </c>
      <c r="J1801">
        <v>0.150689914358828</v>
      </c>
      <c r="K1801">
        <v>8.8313088873132294E-3</v>
      </c>
      <c r="L1801">
        <v>1.0448488874824699E-2</v>
      </c>
      <c r="M1801">
        <v>8.20797731744074E-2</v>
      </c>
      <c r="N1801">
        <v>0.125644879651088</v>
      </c>
      <c r="O1801">
        <v>-7.5213494434606771E-3</v>
      </c>
      <c r="P1801">
        <v>0.12392983636900883</v>
      </c>
      <c r="Q1801">
        <v>5.0040597008411689</v>
      </c>
      <c r="R1801">
        <f>Table_nydc_frldevdb01_flc_fx_carry_view[[#This Row],[atmf]]/(Table_nydc_frldevdb01_flc_fx_carry_view[[#This Row],[atmf_cost_orig]]+1)</f>
        <v>4.9632194615129341</v>
      </c>
      <c r="S1801">
        <f>Table_nydc_frldevdb01_flc_fx_carry_view[[#This Row],[num_rate]]-Table_nydc_frldevdb01_flc_fx_carry_view[[#This Row],[asset_rate]]</f>
        <v>0.13145118581246951</v>
      </c>
      <c r="T18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1.5726799448621347</v>
      </c>
      <c r="U1801" s="95">
        <f>Table_nydc_frldevdb01_flc_fx_carry_view[[#This Row],[atmf_cost_final]]/Table_nydc_frldevdb01_flc_fx_carry_view[[#This Row],[atmf_cost_orig]]</f>
        <v>1.5307654345500101</v>
      </c>
    </row>
    <row r="1802" spans="1:21" x14ac:dyDescent="0.25">
      <c r="A1802" t="s">
        <v>110</v>
      </c>
      <c r="B1802" t="s">
        <v>17</v>
      </c>
      <c r="C1802" t="s">
        <v>8</v>
      </c>
      <c r="D1802" t="s">
        <v>8</v>
      </c>
      <c r="E1802">
        <v>1.1696059832999</v>
      </c>
      <c r="F1802">
        <v>1.1888237660144201</v>
      </c>
      <c r="G1802">
        <v>7.4159448052966703E-2</v>
      </c>
      <c r="H1802">
        <v>7.4279221903593096E-2</v>
      </c>
      <c r="I1802">
        <v>4.9147241981011003E-2</v>
      </c>
      <c r="J1802">
        <v>5.7619312970740903E-2</v>
      </c>
      <c r="K1802">
        <v>1.8218844647882201E-2</v>
      </c>
      <c r="L1802">
        <v>2.05270436174727E-3</v>
      </c>
      <c r="M1802">
        <v>2.5781351005714801E-2</v>
      </c>
      <c r="N1802">
        <v>1.6438686425698699E-2</v>
      </c>
      <c r="O1802">
        <v>-8.0721219104321184E-3</v>
      </c>
      <c r="P1802">
        <v>1.3784544159962974E-2</v>
      </c>
      <c r="Q1802">
        <v>1.1799007590226993</v>
      </c>
      <c r="R1802">
        <f>Table_nydc_frldevdb01_flc_fx_carry_view[[#This Row],[atmf]]/(Table_nydc_frldevdb01_flc_fx_carry_view[[#This Row],[atmf_cost_orig]]+1)</f>
        <v>1.1589446082723696</v>
      </c>
      <c r="S1802">
        <f>Table_nydc_frldevdb01_flc_fx_carry_view[[#This Row],[num_rate]]-Table_nydc_frldevdb01_flc_fx_carry_view[[#This Row],[asset_rate]]</f>
        <v>2.1856666070395093E-2</v>
      </c>
      <c r="T18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1.9022770207725714</v>
      </c>
      <c r="U1802" s="95">
        <f>Table_nydc_frldevdb01_flc_fx_carry_view[[#This Row],[atmf_cost_final]]/Table_nydc_frldevdb01_flc_fx_carry_view[[#This Row],[atmf_cost_orig]]</f>
        <v>0.63761927844878385</v>
      </c>
    </row>
    <row r="1803" spans="1:21" x14ac:dyDescent="0.25">
      <c r="A1803" t="s">
        <v>110</v>
      </c>
      <c r="B1803" t="s">
        <v>17</v>
      </c>
      <c r="C1803" t="s">
        <v>6</v>
      </c>
      <c r="D1803" t="s">
        <v>8</v>
      </c>
      <c r="E1803">
        <v>1.1696059832999</v>
      </c>
      <c r="F1803">
        <v>1.1960360000000001</v>
      </c>
      <c r="G1803">
        <v>7.6862782634023893E-2</v>
      </c>
      <c r="H1803">
        <v>7.6683241550578096E-2</v>
      </c>
      <c r="I1803">
        <v>6.9380515437572496E-2</v>
      </c>
      <c r="J1803">
        <v>7.1904684007685599E-2</v>
      </c>
      <c r="K1803">
        <v>2.0828331072181499E-2</v>
      </c>
      <c r="L1803">
        <v>1.16160571282293E-2</v>
      </c>
      <c r="M1803">
        <v>3.0961375154604599E-2</v>
      </c>
      <c r="N1803">
        <v>2.5010200605322601E-2</v>
      </c>
      <c r="O1803">
        <v>-8.0082775478732462E-3</v>
      </c>
      <c r="P1803">
        <v>1.436427505303807E-2</v>
      </c>
      <c r="Q1803">
        <v>1.1840380898403797</v>
      </c>
      <c r="R1803">
        <f>Table_nydc_frldevdb01_flc_fx_carry_view[[#This Row],[atmf]]/(Table_nydc_frldevdb01_flc_fx_carry_view[[#This Row],[atmf_cost_orig]]+1)</f>
        <v>1.1601171768638188</v>
      </c>
      <c r="S1803">
        <f>Table_nydc_frldevdb01_flc_fx_carry_view[[#This Row],[num_rate]]-Table_nydc_frldevdb01_flc_fx_carry_view[[#This Row],[asset_rate]]</f>
        <v>2.2372552600911318E-2</v>
      </c>
      <c r="T18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1.3218282056353572</v>
      </c>
      <c r="U1803" s="95">
        <f>Table_nydc_frldevdb01_flc_fx_carry_view[[#This Row],[atmf_cost_final]]/Table_nydc_frldevdb01_flc_fx_carry_view[[#This Row],[atmf_cost_orig]]</f>
        <v>0.80778713737471264</v>
      </c>
    </row>
    <row r="1804" spans="1:21" x14ac:dyDescent="0.25">
      <c r="A1804" t="s">
        <v>110</v>
      </c>
      <c r="B1804" t="s">
        <v>17</v>
      </c>
      <c r="C1804" t="s">
        <v>67</v>
      </c>
      <c r="D1804" t="s">
        <v>8</v>
      </c>
      <c r="E1804">
        <v>1.1696059832999</v>
      </c>
      <c r="F1804">
        <v>1.2254100240554999</v>
      </c>
      <c r="G1804">
        <v>8.2417484777026095E-2</v>
      </c>
      <c r="H1804">
        <v>8.1225421458384697E-2</v>
      </c>
      <c r="I1804">
        <v>7.8534269028953399E-2</v>
      </c>
      <c r="J1804">
        <v>7.8376812920473896E-2</v>
      </c>
      <c r="K1804">
        <v>2.6654809828005398E-2</v>
      </c>
      <c r="L1804">
        <v>2.26788133915546E-2</v>
      </c>
      <c r="M1804">
        <v>4.65354415329702E-2</v>
      </c>
      <c r="N1804">
        <v>4.5855105299212301E-2</v>
      </c>
      <c r="O1804">
        <v>-7.5213494434606771E-3</v>
      </c>
      <c r="P1804">
        <v>1.6012292609265052E-2</v>
      </c>
      <c r="Q1804">
        <v>1.2015229880451259</v>
      </c>
      <c r="R1804">
        <f>Table_nydc_frldevdb01_flc_fx_carry_view[[#This Row],[atmf]]/(Table_nydc_frldevdb01_flc_fx_carry_view[[#This Row],[atmf_cost_orig]]+1)</f>
        <v>1.1709207117348204</v>
      </c>
      <c r="S1804">
        <f>Table_nydc_frldevdb01_flc_fx_carry_view[[#This Row],[num_rate]]-Table_nydc_frldevdb01_flc_fx_carry_view[[#This Row],[asset_rate]]</f>
        <v>2.353364205272573E-2</v>
      </c>
      <c r="T18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1.1657724086237096</v>
      </c>
      <c r="U1804" s="95">
        <f>Table_nydc_frldevdb01_flc_fx_carry_view[[#This Row],[atmf_cost_final]]/Table_nydc_frldevdb01_flc_fx_carry_view[[#This Row],[atmf_cost_orig]]</f>
        <v>0.98538025618010128</v>
      </c>
    </row>
    <row r="1805" spans="1:21" x14ac:dyDescent="0.25">
      <c r="A1805" t="s">
        <v>110</v>
      </c>
      <c r="B1805" t="s">
        <v>21</v>
      </c>
      <c r="C1805" t="s">
        <v>8</v>
      </c>
      <c r="D1805" t="s">
        <v>8</v>
      </c>
      <c r="E1805">
        <v>1.30557774049697</v>
      </c>
      <c r="F1805">
        <v>1.3168326213936601</v>
      </c>
      <c r="G1805">
        <v>8.8075379165686002E-2</v>
      </c>
      <c r="H1805">
        <v>8.7159791104970505E-2</v>
      </c>
      <c r="I1805">
        <v>7.00693957511382E-2</v>
      </c>
      <c r="J1805">
        <v>6.9293478343599099E-2</v>
      </c>
      <c r="K1805">
        <v>2.6125453024894999E-2</v>
      </c>
      <c r="L1805">
        <v>2.9262717073384103E-3</v>
      </c>
      <c r="M1805">
        <v>3.0014825756020099E-2</v>
      </c>
      <c r="N1805">
        <v>9.0433879268182402E-3</v>
      </c>
      <c r="O1805">
        <v>2.1722922530959406E-3</v>
      </c>
      <c r="P1805">
        <v>1.3784544159962974E-2</v>
      </c>
      <c r="Q1805">
        <v>1.3117308113454365</v>
      </c>
      <c r="R1805">
        <f>Table_nydc_frldevdb01_flc_fx_carry_view[[#This Row],[atmf]]/(Table_nydc_frldevdb01_flc_fx_carry_view[[#This Row],[atmf_cost_orig]]+1)</f>
        <v>1.2784598711257567</v>
      </c>
      <c r="S1805">
        <f>Table_nydc_frldevdb01_flc_fx_carry_view[[#This Row],[num_rate]]-Table_nydc_frldevdb01_flc_fx_carry_view[[#This Row],[asset_rate]]</f>
        <v>1.1612251906867033E-2</v>
      </c>
      <c r="T18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1.5727770626165465</v>
      </c>
      <c r="U1805" s="95">
        <f>Table_nydc_frldevdb01_flc_fx_carry_view[[#This Row],[atmf_cost_final]]/Table_nydc_frldevdb01_flc_fx_carry_view[[#This Row],[atmf_cost_orig]]</f>
        <v>0.30129736551958491</v>
      </c>
    </row>
    <row r="1806" spans="1:21" x14ac:dyDescent="0.25">
      <c r="A1806" t="s">
        <v>110</v>
      </c>
      <c r="B1806" t="s">
        <v>21</v>
      </c>
      <c r="C1806" t="s">
        <v>6</v>
      </c>
      <c r="D1806" t="s">
        <v>8</v>
      </c>
      <c r="E1806">
        <v>1.30557774049697</v>
      </c>
      <c r="F1806">
        <v>1.3206249999999999</v>
      </c>
      <c r="G1806">
        <v>8.9785338608580303E-2</v>
      </c>
      <c r="H1806">
        <v>8.8600664847049204E-2</v>
      </c>
      <c r="I1806">
        <v>8.4577971475140304E-2</v>
      </c>
      <c r="J1806">
        <v>8.3251976546355397E-2</v>
      </c>
      <c r="K1806">
        <v>3.0254523632839397E-2</v>
      </c>
      <c r="L1806">
        <v>1.5690217944475501E-2</v>
      </c>
      <c r="M1806">
        <v>3.5379562203594304E-2</v>
      </c>
      <c r="N1806">
        <v>2.1572301411883502E-2</v>
      </c>
      <c r="O1806">
        <v>2.7854878966959724E-3</v>
      </c>
      <c r="P1806">
        <v>1.436427505303807E-2</v>
      </c>
      <c r="Q1806">
        <v>1.3138912566319834</v>
      </c>
      <c r="R1806">
        <f>Table_nydc_frldevdb01_flc_fx_carry_view[[#This Row],[atmf]]/(Table_nydc_frldevdb01_flc_fx_carry_view[[#This Row],[atmf_cost_orig]]+1)</f>
        <v>1.2754984241617815</v>
      </c>
      <c r="S1806">
        <f>Table_nydc_frldevdb01_flc_fx_carry_view[[#This Row],[num_rate]]-Table_nydc_frldevdb01_flc_fx_carry_view[[#This Row],[asset_rate]]</f>
        <v>1.1578787156342097E-2</v>
      </c>
      <c r="T18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1.1477149656927523</v>
      </c>
      <c r="U1806" s="95">
        <f>Table_nydc_frldevdb01_flc_fx_carry_view[[#This Row],[atmf_cost_final]]/Table_nydc_frldevdb01_flc_fx_carry_view[[#This Row],[atmf_cost_orig]]</f>
        <v>0.60973907160705099</v>
      </c>
    </row>
    <row r="1807" spans="1:21" x14ac:dyDescent="0.25">
      <c r="A1807" t="s">
        <v>110</v>
      </c>
      <c r="B1807" t="s">
        <v>21</v>
      </c>
      <c r="C1807" t="s">
        <v>67</v>
      </c>
      <c r="D1807" t="s">
        <v>8</v>
      </c>
      <c r="E1807">
        <v>1.30557774049697</v>
      </c>
      <c r="F1807">
        <v>1.33527773292874</v>
      </c>
      <c r="G1807">
        <v>9.4680263582143098E-2</v>
      </c>
      <c r="H1807">
        <v>9.2929964378594299E-2</v>
      </c>
      <c r="I1807">
        <v>9.1276895459480797E-2</v>
      </c>
      <c r="J1807">
        <v>8.925558686158E-2</v>
      </c>
      <c r="K1807">
        <v>4.2060442305758498E-2</v>
      </c>
      <c r="L1807">
        <v>3.3754214657979904E-2</v>
      </c>
      <c r="M1807">
        <v>5.19589468114348E-2</v>
      </c>
      <c r="N1807">
        <v>4.42383297933703E-2</v>
      </c>
      <c r="O1807">
        <v>4.4926361819166176E-3</v>
      </c>
      <c r="P1807">
        <v>1.6012292609265052E-2</v>
      </c>
      <c r="Q1807">
        <v>1.3221900289696238</v>
      </c>
      <c r="R1807">
        <f>Table_nydc_frldevdb01_flc_fx_carry_view[[#This Row],[atmf]]/(Table_nydc_frldevdb01_flc_fx_carry_view[[#This Row],[atmf_cost_orig]]+1)</f>
        <v>1.2693249455941844</v>
      </c>
      <c r="S1807">
        <f>Table_nydc_frldevdb01_flc_fx_carry_view[[#This Row],[num_rate]]-Table_nydc_frldevdb01_flc_fx_carry_view[[#This Row],[asset_rate]]</f>
        <v>1.1519656427348434E-2</v>
      </c>
      <c r="T18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1.0591615258020315</v>
      </c>
      <c r="U1807" s="95">
        <f>Table_nydc_frldevdb01_flc_fx_carry_view[[#This Row],[atmf_cost_final]]/Table_nydc_frldevdb01_flc_fx_carry_view[[#This Row],[atmf_cost_orig]]</f>
        <v>0.85140928575624253</v>
      </c>
    </row>
    <row r="1808" spans="1:21" x14ac:dyDescent="0.25">
      <c r="A1808" t="s">
        <v>110</v>
      </c>
      <c r="B1808" t="s">
        <v>20</v>
      </c>
      <c r="C1808" t="s">
        <v>8</v>
      </c>
      <c r="D1808" t="s">
        <v>8</v>
      </c>
      <c r="E1808">
        <v>3.1693211205600802</v>
      </c>
      <c r="F1808">
        <v>3.2769460000000001</v>
      </c>
      <c r="G1808">
        <v>0.12591675059876301</v>
      </c>
      <c r="H1808">
        <v>0.132018567534261</v>
      </c>
      <c r="I1808">
        <v>7.6893262777232504E-2</v>
      </c>
      <c r="J1808">
        <v>0.11090245464590801</v>
      </c>
      <c r="K1808">
        <v>2.7984934047086098E-2</v>
      </c>
      <c r="L1808">
        <v>3.2105747897008198E-3</v>
      </c>
      <c r="M1808">
        <v>4.5052221402576399E-2</v>
      </c>
      <c r="N1808">
        <v>3.3957612744943397E-2</v>
      </c>
      <c r="O1808">
        <v>1.3784544159962974E-2</v>
      </c>
      <c r="P1808">
        <v>6.0221178929655325E-2</v>
      </c>
      <c r="Q1808">
        <v>3.2219559519218182</v>
      </c>
      <c r="R1808">
        <f>Table_nydc_frldevdb01_flc_fx_carry_view[[#This Row],[atmf]]/(Table_nydc_frldevdb01_flc_fx_carry_view[[#This Row],[atmf_cost_orig]]+1)</f>
        <v>3.1356767947940192</v>
      </c>
      <c r="S1808">
        <f>Table_nydc_frldevdb01_flc_fx_carry_view[[#This Row],[num_rate]]-Table_nydc_frldevdb01_flc_fx_carry_view[[#This Row],[asset_rate]]</f>
        <v>4.6436634769692349E-2</v>
      </c>
      <c r="T18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1.8015187366814738</v>
      </c>
      <c r="U1808" s="95">
        <f>Table_nydc_frldevdb01_flc_fx_carry_view[[#This Row],[atmf_cost_final]]/Table_nydc_frldevdb01_flc_fx_carry_view[[#This Row],[atmf_cost_orig]]</f>
        <v>0.75373892091814731</v>
      </c>
    </row>
    <row r="1809" spans="1:21" x14ac:dyDescent="0.25">
      <c r="A1809" t="s">
        <v>110</v>
      </c>
      <c r="B1809" t="s">
        <v>20</v>
      </c>
      <c r="C1809" t="s">
        <v>6</v>
      </c>
      <c r="D1809" t="s">
        <v>8</v>
      </c>
      <c r="E1809">
        <v>3.1693211205600802</v>
      </c>
      <c r="F1809">
        <v>3.31792931581951</v>
      </c>
      <c r="G1809">
        <v>0.13686266443602599</v>
      </c>
      <c r="H1809">
        <v>0.14407258110558899</v>
      </c>
      <c r="I1809">
        <v>0.110019482316944</v>
      </c>
      <c r="J1809">
        <v>0.12501259073212001</v>
      </c>
      <c r="K1809">
        <v>3.3614421347145901E-2</v>
      </c>
      <c r="L1809">
        <v>1.69710844062032E-2</v>
      </c>
      <c r="M1809">
        <v>5.6833851479460101E-2</v>
      </c>
      <c r="N1809">
        <v>4.6961159517533504E-2</v>
      </c>
      <c r="O1809">
        <v>1.436427505303807E-2</v>
      </c>
      <c r="P1809">
        <v>6.2184894965978239E-2</v>
      </c>
      <c r="Q1809">
        <v>3.242637129545578</v>
      </c>
      <c r="R1809">
        <f>Table_nydc_frldevdb01_flc_fx_carry_view[[#This Row],[atmf]]/(Table_nydc_frldevdb01_flc_fx_carry_view[[#This Row],[atmf_cost_orig]]+1)</f>
        <v>3.1394994692635416</v>
      </c>
      <c r="S1809">
        <f>Table_nydc_frldevdb01_flc_fx_carry_view[[#This Row],[num_rate]]-Table_nydc_frldevdb01_flc_fx_carry_view[[#This Row],[asset_rate]]</f>
        <v>4.782061991294017E-2</v>
      </c>
      <c r="T18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1.2915939340644489</v>
      </c>
      <c r="U1809" s="95">
        <f>Table_nydc_frldevdb01_flc_fx_carry_view[[#This Row],[atmf_cost_final]]/Table_nydc_frldevdb01_flc_fx_carry_view[[#This Row],[atmf_cost_orig]]</f>
        <v>0.82628852866861202</v>
      </c>
    </row>
    <row r="1810" spans="1:21" x14ac:dyDescent="0.25">
      <c r="A1810" t="s">
        <v>110</v>
      </c>
      <c r="B1810" t="s">
        <v>20</v>
      </c>
      <c r="C1810" t="s">
        <v>67</v>
      </c>
      <c r="D1810" t="s">
        <v>8</v>
      </c>
      <c r="E1810">
        <v>3.1693211205600802</v>
      </c>
      <c r="F1810">
        <v>3.5126209855102801</v>
      </c>
      <c r="G1810">
        <v>0.137799436632219</v>
      </c>
      <c r="H1810">
        <v>0.14875285917061301</v>
      </c>
      <c r="I1810">
        <v>0.13752142607368301</v>
      </c>
      <c r="J1810">
        <v>0.15232041169806901</v>
      </c>
      <c r="K1810">
        <v>3.3921139234850801E-2</v>
      </c>
      <c r="L1810">
        <v>3.4258673786626906E-2</v>
      </c>
      <c r="M1810">
        <v>8.1214766696573695E-2</v>
      </c>
      <c r="N1810">
        <v>9.1735853156625108E-2</v>
      </c>
      <c r="O1810">
        <v>1.6012292609265052E-2</v>
      </c>
      <c r="P1810">
        <v>7.2168923459896603E-2</v>
      </c>
      <c r="Q1810">
        <v>3.353998242139272</v>
      </c>
      <c r="R1810">
        <f>Table_nydc_frldevdb01_flc_fx_carry_view[[#This Row],[atmf]]/(Table_nydc_frldevdb01_flc_fx_carry_view[[#This Row],[atmf_cost_orig]]+1)</f>
        <v>3.2487726709859515</v>
      </c>
      <c r="S1810">
        <f>Table_nydc_frldevdb01_flc_fx_carry_view[[#This Row],[num_rate]]-Table_nydc_frldevdb01_flc_fx_carry_view[[#This Row],[asset_rate]]</f>
        <v>5.615663085063155E-2</v>
      </c>
      <c r="T18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1.2153260905291599</v>
      </c>
      <c r="U1810" s="95">
        <f>Table_nydc_frldevdb01_flc_fx_carry_view[[#This Row],[atmf_cost_final]]/Table_nydc_frldevdb01_flc_fx_carry_view[[#This Row],[atmf_cost_orig]]</f>
        <v>1.1295464715100298</v>
      </c>
    </row>
    <row r="1811" spans="1:21" x14ac:dyDescent="0.25">
      <c r="A1811" t="s">
        <v>110</v>
      </c>
      <c r="B1811" t="s">
        <v>7</v>
      </c>
      <c r="C1811" t="s">
        <v>8</v>
      </c>
      <c r="D1811" t="s">
        <v>8</v>
      </c>
      <c r="E1811">
        <v>65.403527268954903</v>
      </c>
      <c r="F1811">
        <v>67.52</v>
      </c>
      <c r="G1811">
        <v>6.2907129095069597E-2</v>
      </c>
      <c r="H1811">
        <v>6.7577275462650202E-2</v>
      </c>
      <c r="I1811">
        <v>4.1088459731590102E-2</v>
      </c>
      <c r="J1811">
        <v>6.4017591002629298E-2</v>
      </c>
      <c r="K1811">
        <v>9.1503641411028892E-3</v>
      </c>
      <c r="L1811">
        <v>1.4858463563521801E-3</v>
      </c>
      <c r="M1811">
        <v>2.3070441618184299E-2</v>
      </c>
      <c r="N1811">
        <v>3.2355010060953801E-2</v>
      </c>
      <c r="O1811">
        <v>1.3784544159962974E-2</v>
      </c>
      <c r="P1811">
        <v>6.025714380349724E-2</v>
      </c>
      <c r="Q1811">
        <v>66.593020002137422</v>
      </c>
      <c r="R1811">
        <f>Table_nydc_frldevdb01_flc_fx_carry_view[[#This Row],[atmf]]/(Table_nydc_frldevdb01_flc_fx_carry_view[[#This Row],[atmf_cost_orig]]+1)</f>
        <v>65.997410591986238</v>
      </c>
      <c r="S1811">
        <f>Table_nydc_frldevdb01_flc_fx_carry_view[[#This Row],[num_rate]]-Table_nydc_frldevdb01_flc_fx_carry_view[[#This Row],[asset_rate]]</f>
        <v>4.6472599643534264E-2</v>
      </c>
      <c r="T18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2.2175999922001788</v>
      </c>
      <c r="U1811" s="95">
        <f>Table_nydc_frldevdb01_flc_fx_carry_view[[#This Row],[atmf_cost_final]]/Table_nydc_frldevdb01_flc_fx_carry_view[[#This Row],[atmf_cost_orig]]</f>
        <v>1.4024443309941381</v>
      </c>
    </row>
    <row r="1812" spans="1:21" x14ac:dyDescent="0.25">
      <c r="A1812" t="s">
        <v>110</v>
      </c>
      <c r="B1812" t="s">
        <v>7</v>
      </c>
      <c r="C1812" t="s">
        <v>6</v>
      </c>
      <c r="D1812" t="s">
        <v>8</v>
      </c>
      <c r="E1812">
        <v>65.403527268954903</v>
      </c>
      <c r="F1812">
        <v>68.12</v>
      </c>
      <c r="G1812">
        <v>6.5877816331667796E-2</v>
      </c>
      <c r="H1812">
        <v>7.0635400697233799E-2</v>
      </c>
      <c r="I1812">
        <v>5.4420642493898198E-2</v>
      </c>
      <c r="J1812">
        <v>6.90760623180353E-2</v>
      </c>
      <c r="K1812">
        <v>1.0480326762577201E-2</v>
      </c>
      <c r="L1812">
        <v>5.7541730490273503E-3</v>
      </c>
      <c r="M1812">
        <v>2.78461047371736E-2</v>
      </c>
      <c r="N1812">
        <v>3.2561419358498503E-2</v>
      </c>
      <c r="O1812">
        <v>1.4346791702635642E-2</v>
      </c>
      <c r="P1812">
        <v>5.8583647032099728E-2</v>
      </c>
      <c r="Q1812">
        <v>66.9572355142665</v>
      </c>
      <c r="R1812">
        <f>Table_nydc_frldevdb01_flc_fx_carry_view[[#This Row],[atmf]]/(Table_nydc_frldevdb01_flc_fx_carry_view[[#This Row],[atmf_cost_orig]]+1)</f>
        <v>66.274512970420503</v>
      </c>
      <c r="S1812">
        <f>Table_nydc_frldevdb01_flc_fx_carry_view[[#This Row],[num_rate]]-Table_nydc_frldevdb01_flc_fx_carry_view[[#This Row],[asset_rate]]</f>
        <v>4.4236855329464086E-2</v>
      </c>
      <c r="T18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1.5436824280885224</v>
      </c>
      <c r="U1812" s="95">
        <f>Table_nydc_frldevdb01_flc_fx_carry_view[[#This Row],[atmf_cost_final]]/Table_nydc_frldevdb01_flc_fx_carry_view[[#This Row],[atmf_cost_orig]]</f>
        <v>1.1693348016115919</v>
      </c>
    </row>
    <row r="1813" spans="1:21" x14ac:dyDescent="0.25">
      <c r="A1813" t="s">
        <v>110</v>
      </c>
      <c r="B1813" t="s">
        <v>7</v>
      </c>
      <c r="C1813" t="s">
        <v>67</v>
      </c>
      <c r="D1813" t="s">
        <v>8</v>
      </c>
      <c r="E1813">
        <v>65.403527268954903</v>
      </c>
      <c r="F1813">
        <v>70.788328647404299</v>
      </c>
      <c r="G1813">
        <v>7.3606172465460404E-2</v>
      </c>
      <c r="H1813">
        <v>7.6340765977715802E-2</v>
      </c>
      <c r="I1813">
        <v>6.8024693085117702E-2</v>
      </c>
      <c r="J1813">
        <v>7.6991618808694207E-2</v>
      </c>
      <c r="K1813">
        <v>1.2524896775471299E-2</v>
      </c>
      <c r="L1813">
        <v>1.1104781067833001E-2</v>
      </c>
      <c r="M1813">
        <v>4.1762981565634801E-2</v>
      </c>
      <c r="N1813">
        <v>5.0408620993286503E-2</v>
      </c>
      <c r="O1813">
        <v>1.6008798032534965E-2</v>
      </c>
      <c r="P1813">
        <v>5.9588076911210486E-2</v>
      </c>
      <c r="Q1813">
        <v>68.777408933362892</v>
      </c>
      <c r="R1813">
        <f>Table_nydc_frldevdb01_flc_fx_carry_view[[#This Row],[atmf]]/(Table_nydc_frldevdb01_flc_fx_carry_view[[#This Row],[atmf_cost_orig]]+1)</f>
        <v>67.950512640618697</v>
      </c>
      <c r="S1813">
        <f>Table_nydc_frldevdb01_flc_fx_carry_view[[#This Row],[num_rate]]-Table_nydc_frldevdb01_flc_fx_carry_view[[#This Row],[asset_rate]]</f>
        <v>4.357927887867552E-2</v>
      </c>
      <c r="T18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1.344268621133365</v>
      </c>
      <c r="U1813" s="95">
        <f>Table_nydc_frldevdb01_flc_fx_carry_view[[#This Row],[atmf_cost_final]]/Table_nydc_frldevdb01_flc_fx_carry_view[[#This Row],[atmf_cost_orig]]</f>
        <v>1.2070168149767802</v>
      </c>
    </row>
    <row r="1814" spans="1:21" x14ac:dyDescent="0.25">
      <c r="A1814" t="s">
        <v>110</v>
      </c>
      <c r="B1814" t="s">
        <v>19</v>
      </c>
      <c r="C1814" t="s">
        <v>8</v>
      </c>
      <c r="D1814" t="s">
        <v>8</v>
      </c>
      <c r="E1814">
        <v>13.766570316210901</v>
      </c>
      <c r="F1814">
        <v>14.360300000000001</v>
      </c>
      <c r="G1814">
        <v>0.158903536021094</v>
      </c>
      <c r="H1814">
        <v>0.16466057241374299</v>
      </c>
      <c r="I1814">
        <v>9.4119741903122597E-2</v>
      </c>
      <c r="J1814">
        <v>0.116208811460895</v>
      </c>
      <c r="K1814">
        <v>3.5116924709632499E-2</v>
      </c>
      <c r="L1814">
        <v>3.4035622916224E-3</v>
      </c>
      <c r="M1814">
        <v>5.6174577689613897E-2</v>
      </c>
      <c r="N1814">
        <v>4.3121492603704299E-2</v>
      </c>
      <c r="O1814">
        <v>1.3784544159962974E-2</v>
      </c>
      <c r="P1814">
        <v>7.2370297100680797E-2</v>
      </c>
      <c r="Q1814">
        <v>14.064142174625614</v>
      </c>
      <c r="R1814">
        <f>Table_nydc_frldevdb01_flc_fx_carry_view[[#This Row],[atmf]]/(Table_nydc_frldevdb01_flc_fx_carry_view[[#This Row],[atmf_cost_orig]]+1)</f>
        <v>13.596521165481198</v>
      </c>
      <c r="S1814">
        <f>Table_nydc_frldevdb01_flc_fx_carry_view[[#This Row],[num_rate]]-Table_nydc_frldevdb01_flc_fx_carry_view[[#This Row],[asset_rate]]</f>
        <v>5.8585752940717821E-2</v>
      </c>
      <c r="T18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1.8861518114027249</v>
      </c>
      <c r="U1814" s="95">
        <f>Table_nydc_frldevdb01_flc_fx_carry_view[[#This Row],[atmf_cost_final]]/Table_nydc_frldevdb01_flc_fx_carry_view[[#This Row],[atmf_cost_orig]]</f>
        <v>0.76763358759841682</v>
      </c>
    </row>
    <row r="1815" spans="1:21" x14ac:dyDescent="0.25">
      <c r="A1815" t="s">
        <v>110</v>
      </c>
      <c r="B1815" t="s">
        <v>19</v>
      </c>
      <c r="C1815" t="s">
        <v>6</v>
      </c>
      <c r="D1815" t="s">
        <v>8</v>
      </c>
      <c r="E1815">
        <v>13.766570316210901</v>
      </c>
      <c r="F1815">
        <v>14.5528</v>
      </c>
      <c r="G1815">
        <v>0.15948994352142001</v>
      </c>
      <c r="H1815">
        <v>0.166176089020554</v>
      </c>
      <c r="I1815">
        <v>0.157307026497674</v>
      </c>
      <c r="J1815">
        <v>0.17239469361177401</v>
      </c>
      <c r="K1815">
        <v>3.8138093763942997E-2</v>
      </c>
      <c r="L1815">
        <v>2.4756158182064499E-2</v>
      </c>
      <c r="M1815">
        <v>6.5448415802871404E-2</v>
      </c>
      <c r="N1815">
        <v>6.0061710399527402E-2</v>
      </c>
      <c r="O1815">
        <v>1.4346791702635642E-2</v>
      </c>
      <c r="P1815">
        <v>7.2545892696586733E-2</v>
      </c>
      <c r="Q1815">
        <v>14.165924052156601</v>
      </c>
      <c r="R1815">
        <f>Table_nydc_frldevdb01_flc_fx_carry_view[[#This Row],[atmf]]/(Table_nydc_frldevdb01_flc_fx_carry_view[[#This Row],[atmf_cost_orig]]+1)</f>
        <v>13.658849911596798</v>
      </c>
      <c r="S1815">
        <f>Table_nydc_frldevdb01_flc_fx_carry_view[[#This Row],[num_rate]]-Table_nydc_frldevdb01_flc_fx_carry_view[[#This Row],[asset_rate]]</f>
        <v>5.8199100993951092E-2</v>
      </c>
      <c r="T18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1.2927548846600201</v>
      </c>
      <c r="U1815" s="95">
        <f>Table_nydc_frldevdb01_flc_fx_carry_view[[#This Row],[atmf_cost_final]]/Table_nydc_frldevdb01_flc_fx_carry_view[[#This Row],[atmf_cost_orig]]</f>
        <v>0.9176954042773382</v>
      </c>
    </row>
    <row r="1816" spans="1:21" x14ac:dyDescent="0.25">
      <c r="A1816" t="s">
        <v>110</v>
      </c>
      <c r="B1816" t="s">
        <v>19</v>
      </c>
      <c r="C1816" t="s">
        <v>67</v>
      </c>
      <c r="D1816" t="s">
        <v>8</v>
      </c>
      <c r="E1816">
        <v>13.766570316210901</v>
      </c>
      <c r="F1816">
        <v>15.318212803366</v>
      </c>
      <c r="G1816">
        <v>0.16243452530431601</v>
      </c>
      <c r="H1816">
        <v>0.17251279608621101</v>
      </c>
      <c r="I1816">
        <v>0.160992001716528</v>
      </c>
      <c r="J1816">
        <v>0.17421002683409301</v>
      </c>
      <c r="K1816">
        <v>4.3968357449980504E-2</v>
      </c>
      <c r="L1816">
        <v>4.0535379039653596E-2</v>
      </c>
      <c r="M1816">
        <v>9.41271343658764E-2</v>
      </c>
      <c r="N1816">
        <v>9.8425972892590308E-2</v>
      </c>
      <c r="O1816">
        <v>1.6008798032534965E-2</v>
      </c>
      <c r="P1816">
        <v>7.4402895546055281E-2</v>
      </c>
      <c r="Q1816">
        <v>14.586568374310497</v>
      </c>
      <c r="R1816">
        <f>Table_nydc_frldevdb01_flc_fx_carry_view[[#This Row],[atmf]]/(Table_nydc_frldevdb01_flc_fx_carry_view[[#This Row],[atmf_cost_orig]]+1)</f>
        <v>14.00039567818961</v>
      </c>
      <c r="S1816">
        <f>Table_nydc_frldevdb01_flc_fx_carry_view[[#This Row],[num_rate]]-Table_nydc_frldevdb01_flc_fx_carry_view[[#This Row],[asset_rate]]</f>
        <v>5.8394097513520316E-2</v>
      </c>
      <c r="T18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1.1541468395452543</v>
      </c>
      <c r="U1816" s="95">
        <f>Table_nydc_frldevdb01_flc_fx_carry_view[[#This Row],[atmf_cost_final]]/Table_nydc_frldevdb01_flc_fx_carry_view[[#This Row],[atmf_cost_orig]]</f>
        <v>1.0456705556338741</v>
      </c>
    </row>
    <row r="1817" spans="1:21" x14ac:dyDescent="0.25">
      <c r="A1817" t="s">
        <v>110</v>
      </c>
      <c r="B1817" t="s">
        <v>13</v>
      </c>
      <c r="C1817" t="s">
        <v>8</v>
      </c>
      <c r="D1817" t="s">
        <v>8</v>
      </c>
      <c r="E1817">
        <v>6.6605999999999996</v>
      </c>
      <c r="F1817">
        <v>6.7699181506803301</v>
      </c>
      <c r="G1817">
        <v>5.4130868827246E-2</v>
      </c>
      <c r="H1817">
        <v>5.49383280089503E-2</v>
      </c>
      <c r="I1817">
        <v>4.01507511456827E-2</v>
      </c>
      <c r="J1817">
        <v>4.1247006824356697E-2</v>
      </c>
      <c r="K1817">
        <v>1.1438698133723101E-2</v>
      </c>
      <c r="L1817">
        <v>1.4519368513863302E-3</v>
      </c>
      <c r="M1817">
        <v>1.8756492318278001E-2</v>
      </c>
      <c r="N1817">
        <v>1.6410019459907797E-2</v>
      </c>
      <c r="O1817">
        <v>1.3784544159962974E-2</v>
      </c>
      <c r="P1817">
        <v>3.5952342133862621E-2</v>
      </c>
      <c r="Q1817">
        <v>6.7207371792342085</v>
      </c>
      <c r="R1817">
        <f>Table_nydc_frldevdb01_flc_fx_carry_view[[#This Row],[atmf]]/(Table_nydc_frldevdb01_flc_fx_carry_view[[#This Row],[atmf_cost_orig]]+1)</f>
        <v>6.6452760809157967</v>
      </c>
      <c r="S1817">
        <f>Table_nydc_frldevdb01_flc_fx_carry_view[[#This Row],[num_rate]]-Table_nydc_frldevdb01_flc_fx_carry_view[[#This Row],[asset_rate]]</f>
        <v>2.2167797973899644E-2</v>
      </c>
      <c r="T18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2.0440698701382352</v>
      </c>
      <c r="U1817" s="95">
        <f>Table_nydc_frldevdb01_flc_fx_carry_view[[#This Row],[atmf_cost_final]]/Table_nydc_frldevdb01_flc_fx_carry_view[[#This Row],[atmf_cost_orig]]</f>
        <v>0.87489809829295262</v>
      </c>
    </row>
    <row r="1818" spans="1:21" x14ac:dyDescent="0.25">
      <c r="A1818" t="s">
        <v>110</v>
      </c>
      <c r="B1818" t="s">
        <v>13</v>
      </c>
      <c r="C1818" t="s">
        <v>6</v>
      </c>
      <c r="D1818" t="s">
        <v>8</v>
      </c>
      <c r="E1818">
        <v>6.6605999999999996</v>
      </c>
      <c r="F1818">
        <v>6.8077829396819496</v>
      </c>
      <c r="G1818">
        <v>5.4794558509841301E-2</v>
      </c>
      <c r="H1818">
        <v>5.59981539798943E-2</v>
      </c>
      <c r="I1818">
        <v>5.3315808092329602E-2</v>
      </c>
      <c r="J1818">
        <v>5.4928978216287901E-2</v>
      </c>
      <c r="K1818">
        <v>1.2382803028761701E-2</v>
      </c>
      <c r="L1818">
        <v>8.3038378152870702E-3</v>
      </c>
      <c r="M1818">
        <v>2.2077478483055E-2</v>
      </c>
      <c r="N1818">
        <v>2.1417414384088E-2</v>
      </c>
      <c r="O1818">
        <v>1.4346791702635642E-2</v>
      </c>
      <c r="P1818">
        <v>3.6756179501748143E-2</v>
      </c>
      <c r="Q1818">
        <v>6.7424173912959526</v>
      </c>
      <c r="R1818">
        <f>Table_nydc_frldevdb01_flc_fx_carry_view[[#This Row],[atmf]]/(Table_nydc_frldevdb01_flc_fx_carry_view[[#This Row],[atmf_cost_orig]]+1)</f>
        <v>6.6607307987902358</v>
      </c>
      <c r="S1818">
        <f>Table_nydc_frldevdb01_flc_fx_carry_view[[#This Row],[num_rate]]-Table_nydc_frldevdb01_flc_fx_carry_view[[#This Row],[asset_rate]]</f>
        <v>2.2409387799112501E-2</v>
      </c>
      <c r="T18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1.3526576140301392</v>
      </c>
      <c r="U1818" s="95">
        <f>Table_nydc_frldevdb01_flc_fx_carry_view[[#This Row],[atmf_cost_final]]/Table_nydc_frldevdb01_flc_fx_carry_view[[#This Row],[atmf_cost_orig]]</f>
        <v>0.9701023783366558</v>
      </c>
    </row>
    <row r="1819" spans="1:21" x14ac:dyDescent="0.25">
      <c r="A1819" t="s">
        <v>110</v>
      </c>
      <c r="B1819" t="s">
        <v>13</v>
      </c>
      <c r="C1819" t="s">
        <v>67</v>
      </c>
      <c r="D1819" t="s">
        <v>8</v>
      </c>
      <c r="E1819">
        <v>6.6605999999999996</v>
      </c>
      <c r="F1819">
        <v>6.9527122616785801</v>
      </c>
      <c r="G1819">
        <v>6.0074970412201598E-2</v>
      </c>
      <c r="H1819">
        <v>6.1429969243692997E-2</v>
      </c>
      <c r="I1819">
        <v>5.6387008539918598E-2</v>
      </c>
      <c r="J1819">
        <v>5.8835039947466701E-2</v>
      </c>
      <c r="K1819">
        <v>1.5836570142847301E-2</v>
      </c>
      <c r="L1819">
        <v>1.34320774053843E-2</v>
      </c>
      <c r="M1819">
        <v>3.3611648060282301E-2</v>
      </c>
      <c r="N1819">
        <v>3.44780119363296E-2</v>
      </c>
      <c r="O1819">
        <v>1.6008798032534965E-2</v>
      </c>
      <c r="P1819">
        <v>3.8644681210941778E-2</v>
      </c>
      <c r="Q1819">
        <v>6.8312856273757223</v>
      </c>
      <c r="R1819">
        <f>Table_nydc_frldevdb01_flc_fx_carry_view[[#This Row],[atmf]]/(Table_nydc_frldevdb01_flc_fx_carry_view[[#This Row],[atmf_cost_orig]]+1)</f>
        <v>6.7266194945909543</v>
      </c>
      <c r="S1819">
        <f>Table_nydc_frldevdb01_flc_fx_carry_view[[#This Row],[num_rate]]-Table_nydc_frldevdb01_flc_fx_carry_view[[#This Row],[asset_rate]]</f>
        <v>2.2635883178406813E-2</v>
      </c>
      <c r="T18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1.1840136301344717</v>
      </c>
      <c r="U1819" s="95">
        <f>Table_nydc_frldevdb01_flc_fx_carry_view[[#This Row],[atmf_cost_final]]/Table_nydc_frldevdb01_flc_fx_carry_view[[#This Row],[atmf_cost_orig]]</f>
        <v>1.0257757035446009</v>
      </c>
    </row>
    <row r="1820" spans="1:21" x14ac:dyDescent="0.25">
      <c r="A1820" t="s">
        <v>110</v>
      </c>
      <c r="B1820" t="s">
        <v>16</v>
      </c>
      <c r="C1820" t="s">
        <v>8</v>
      </c>
      <c r="D1820" t="s">
        <v>8</v>
      </c>
      <c r="E1820">
        <v>18.573897805614401</v>
      </c>
      <c r="F1820">
        <v>19.3627</v>
      </c>
      <c r="G1820">
        <v>0.119944219017942</v>
      </c>
      <c r="H1820">
        <v>0.126220918556298</v>
      </c>
      <c r="I1820">
        <v>7.2452027496898802E-2</v>
      </c>
      <c r="J1820">
        <v>9.3620072809146401E-2</v>
      </c>
      <c r="K1820">
        <v>2.3121423137455001E-2</v>
      </c>
      <c r="L1820">
        <v>2.6200166782652501E-3</v>
      </c>
      <c r="M1820">
        <v>4.3075743791382806E-2</v>
      </c>
      <c r="N1820">
        <v>4.2461477203427696E-2</v>
      </c>
      <c r="O1820">
        <v>1.3784544159962974E-2</v>
      </c>
      <c r="P1820">
        <v>7.1747691948570766E-2</v>
      </c>
      <c r="Q1820">
        <v>18.983889383973494</v>
      </c>
      <c r="R1820">
        <f>Table_nydc_frldevdb01_flc_fx_carry_view[[#This Row],[atmf]]/(Table_nydc_frldevdb01_flc_fx_carry_view[[#This Row],[atmf_cost_orig]]+1)</f>
        <v>18.563081459089684</v>
      </c>
      <c r="S1820">
        <f>Table_nydc_frldevdb01_flc_fx_carry_view[[#This Row],[num_rate]]-Table_nydc_frldevdb01_flc_fx_carry_view[[#This Row],[asset_rate]]</f>
        <v>5.796314778860779E-2</v>
      </c>
      <c r="T18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1.9966332713672243</v>
      </c>
      <c r="U1820" s="95">
        <f>Table_nydc_frldevdb01_flc_fx_carry_view[[#This Row],[atmf_cost_final]]/Table_nydc_frldevdb01_flc_fx_carry_view[[#This Row],[atmf_cost_orig]]</f>
        <v>0.9857398495327202</v>
      </c>
    </row>
    <row r="1821" spans="1:21" x14ac:dyDescent="0.25">
      <c r="A1821" t="s">
        <v>110</v>
      </c>
      <c r="B1821" t="s">
        <v>16</v>
      </c>
      <c r="C1821" t="s">
        <v>6</v>
      </c>
      <c r="D1821" t="s">
        <v>8</v>
      </c>
      <c r="E1821">
        <v>18.573897805614401</v>
      </c>
      <c r="F1821">
        <v>19.620200000000001</v>
      </c>
      <c r="G1821">
        <v>0.12887852566182101</v>
      </c>
      <c r="H1821">
        <v>0.137381011448893</v>
      </c>
      <c r="I1821">
        <v>0.103798081681915</v>
      </c>
      <c r="J1821">
        <v>0.11942740462868701</v>
      </c>
      <c r="K1821">
        <v>2.7517506862342899E-2</v>
      </c>
      <c r="L1821">
        <v>1.4141241814568301E-2</v>
      </c>
      <c r="M1821">
        <v>5.4127283341872598E-2</v>
      </c>
      <c r="N1821">
        <v>4.98119376149707E-2</v>
      </c>
      <c r="O1821">
        <v>1.4346791702635642E-2</v>
      </c>
      <c r="P1821">
        <v>7.1942903726448071E-2</v>
      </c>
      <c r="Q1821">
        <v>19.111643439907589</v>
      </c>
      <c r="R1821">
        <f>Table_nydc_frldevdb01_flc_fx_carry_view[[#This Row],[atmf]]/(Table_nydc_frldevdb01_flc_fx_carry_view[[#This Row],[atmf_cost_orig]]+1)</f>
        <v>18.612742796864705</v>
      </c>
      <c r="S1821">
        <f>Table_nydc_frldevdb01_flc_fx_carry_view[[#This Row],[num_rate]]-Table_nydc_frldevdb01_flc_fx_carry_view[[#This Row],[asset_rate]]</f>
        <v>5.7596112023812429E-2</v>
      </c>
      <c r="T18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1.3405109143943039</v>
      </c>
      <c r="U1821" s="95">
        <f>Table_nydc_frldevdb01_flc_fx_carry_view[[#This Row],[atmf_cost_final]]/Table_nydc_frldevdb01_flc_fx_carry_view[[#This Row],[atmf_cost_orig]]</f>
        <v>0.92027411204723131</v>
      </c>
    </row>
    <row r="1822" spans="1:21" x14ac:dyDescent="0.25">
      <c r="A1822" t="s">
        <v>110</v>
      </c>
      <c r="B1822" t="s">
        <v>16</v>
      </c>
      <c r="C1822" t="s">
        <v>67</v>
      </c>
      <c r="D1822" t="s">
        <v>8</v>
      </c>
      <c r="E1822">
        <v>18.573897805614401</v>
      </c>
      <c r="F1822">
        <v>20.605690620947399</v>
      </c>
      <c r="G1822">
        <v>0.12799657831301101</v>
      </c>
      <c r="H1822">
        <v>0.13832121890735599</v>
      </c>
      <c r="I1822">
        <v>0.12893163751991099</v>
      </c>
      <c r="J1822">
        <v>0.14394929333297399</v>
      </c>
      <c r="K1822">
        <v>2.9289262631727399E-2</v>
      </c>
      <c r="L1822">
        <v>2.8568928241345E-2</v>
      </c>
      <c r="M1822">
        <v>7.5538240659749997E-2</v>
      </c>
      <c r="N1822">
        <v>8.4187414909368111E-2</v>
      </c>
      <c r="O1822">
        <v>1.6008798032534965E-2</v>
      </c>
      <c r="P1822">
        <v>7.2796922757873417E-2</v>
      </c>
      <c r="Q1822">
        <v>19.694825088178483</v>
      </c>
      <c r="R1822">
        <f>Table_nydc_frldevdb01_flc_fx_carry_view[[#This Row],[atmf]]/(Table_nydc_frldevdb01_flc_fx_carry_view[[#This Row],[atmf_cost_orig]]+1)</f>
        <v>19.158491852700266</v>
      </c>
      <c r="S1822">
        <f>Table_nydc_frldevdb01_flc_fx_carry_view[[#This Row],[num_rate]]-Table_nydc_frldevdb01_flc_fx_carry_view[[#This Row],[asset_rate]]</f>
        <v>5.6788124725338451E-2</v>
      </c>
      <c r="T18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1.2025884471290038</v>
      </c>
      <c r="U1822" s="95">
        <f>Table_nydc_frldevdb01_flc_fx_carry_view[[#This Row],[atmf_cost_final]]/Table_nydc_frldevdb01_flc_fx_carry_view[[#This Row],[atmf_cost_orig]]</f>
        <v>1.1145006049131716</v>
      </c>
    </row>
    <row r="1823" spans="1:21" x14ac:dyDescent="0.25">
      <c r="A1823" t="s">
        <v>110</v>
      </c>
      <c r="B1823" t="s">
        <v>22</v>
      </c>
      <c r="C1823" t="s">
        <v>8</v>
      </c>
      <c r="D1823" t="s">
        <v>8</v>
      </c>
      <c r="E1823">
        <v>634.308571736163</v>
      </c>
      <c r="F1823">
        <v>637.56104803484095</v>
      </c>
      <c r="G1823">
        <v>8.8945396955586703E-2</v>
      </c>
      <c r="H1823">
        <v>8.9549340873820799E-2</v>
      </c>
      <c r="I1823">
        <v>8.7201382192555202E-2</v>
      </c>
      <c r="J1823">
        <v>9.0543930742237405E-2</v>
      </c>
      <c r="K1823">
        <v>2.78273888585844E-2</v>
      </c>
      <c r="L1823">
        <v>3.6410909636159297E-3</v>
      </c>
      <c r="M1823">
        <v>3.0568273058441699E-2</v>
      </c>
      <c r="N1823">
        <v>6.8924217517269898E-3</v>
      </c>
      <c r="O1823">
        <v>1.3784544159962974E-2</v>
      </c>
      <c r="P1823">
        <v>2.0744253024053954E-2</v>
      </c>
      <c r="Q1823">
        <v>635.81834358293509</v>
      </c>
      <c r="R1823">
        <f>Table_nydc_frldevdb01_flc_fx_carry_view[[#This Row],[atmf]]/(Table_nydc_frldevdb01_flc_fx_carry_view[[#This Row],[atmf_cost_orig]]+1)</f>
        <v>618.64998632524942</v>
      </c>
      <c r="S1823">
        <f>Table_nydc_frldevdb01_flc_fx_carry_view[[#This Row],[num_rate]]-Table_nydc_frldevdb01_flc_fx_carry_view[[#This Row],[asset_rate]]</f>
        <v>6.9597088640909795E-3</v>
      </c>
      <c r="T18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1.1862342773475567</v>
      </c>
      <c r="U1823" s="95">
        <f>Table_nydc_frldevdb01_flc_fx_carry_view[[#This Row],[atmf_cost_final]]/Table_nydc_frldevdb01_flc_fx_carry_view[[#This Row],[atmf_cost_orig]]</f>
        <v>0.22547632110423022</v>
      </c>
    </row>
    <row r="1824" spans="1:21" x14ac:dyDescent="0.25">
      <c r="A1824" t="s">
        <v>110</v>
      </c>
      <c r="B1824" t="s">
        <v>22</v>
      </c>
      <c r="C1824" t="s">
        <v>6</v>
      </c>
      <c r="D1824" t="s">
        <v>8</v>
      </c>
      <c r="E1824">
        <v>634.308571736163</v>
      </c>
      <c r="F1824">
        <v>640.6</v>
      </c>
      <c r="G1824">
        <v>8.9166068934429799E-2</v>
      </c>
      <c r="H1824">
        <v>9.0175708153561504E-2</v>
      </c>
      <c r="I1824">
        <v>8.7996424286613695E-2</v>
      </c>
      <c r="J1824">
        <v>9.00824843333657E-2</v>
      </c>
      <c r="K1824">
        <v>3.0392778485014201E-2</v>
      </c>
      <c r="L1824">
        <v>1.6724524928784401E-2</v>
      </c>
      <c r="M1824">
        <v>3.5591438421777602E-2</v>
      </c>
      <c r="N1824">
        <v>2.24134789194614E-2</v>
      </c>
      <c r="O1824">
        <v>1.436427505303807E-2</v>
      </c>
      <c r="P1824">
        <v>2.4324397414654808E-2</v>
      </c>
      <c r="Q1824">
        <v>637.28696180345071</v>
      </c>
      <c r="R1824">
        <f>Table_nydc_frldevdb01_flc_fx_carry_view[[#This Row],[atmf]]/(Table_nydc_frldevdb01_flc_fx_carry_view[[#This Row],[atmf_cost_orig]]+1)</f>
        <v>618.58371577140758</v>
      </c>
      <c r="S1824">
        <f>Table_nydc_frldevdb01_flc_fx_carry_view[[#This Row],[num_rate]]-Table_nydc_frldevdb01_flc_fx_carry_view[[#This Row],[asset_rate]]</f>
        <v>9.9601223616167384E-3</v>
      </c>
      <c r="T18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1.0943116225868867</v>
      </c>
      <c r="U1824" s="95">
        <f>Table_nydc_frldevdb01_flc_fx_carry_view[[#This Row],[atmf_cost_final]]/Table_nydc_frldevdb01_flc_fx_carry_view[[#This Row],[atmf_cost_orig]]</f>
        <v>0.6297435538808428</v>
      </c>
    </row>
    <row r="1825" spans="1:21" x14ac:dyDescent="0.25">
      <c r="A1825" t="s">
        <v>110</v>
      </c>
      <c r="B1825" t="s">
        <v>22</v>
      </c>
      <c r="C1825" t="s">
        <v>67</v>
      </c>
      <c r="D1825" t="s">
        <v>8</v>
      </c>
      <c r="E1825">
        <v>634.308571736163</v>
      </c>
      <c r="F1825">
        <v>648.85673557207895</v>
      </c>
      <c r="G1825">
        <v>9.3540614705897598E-2</v>
      </c>
      <c r="H1825">
        <v>9.5591866512055604E-2</v>
      </c>
      <c r="I1825">
        <v>9.0645945622994495E-2</v>
      </c>
      <c r="J1825">
        <v>9.3009106134603406E-2</v>
      </c>
      <c r="K1825">
        <v>4.0431894814903099E-2</v>
      </c>
      <c r="L1825">
        <v>3.3378883175256696E-2</v>
      </c>
      <c r="M1825">
        <v>5.22469428179832E-2</v>
      </c>
      <c r="N1825">
        <v>4.5813637444013199E-2</v>
      </c>
      <c r="O1825">
        <v>1.6012292609265052E-2</v>
      </c>
      <c r="P1825">
        <v>2.7839162611471166E-2</v>
      </c>
      <c r="Q1825">
        <v>641.27998180365444</v>
      </c>
      <c r="R1825">
        <f>Table_nydc_frldevdb01_flc_fx_carry_view[[#This Row],[atmf]]/(Table_nydc_frldevdb01_flc_fx_carry_view[[#This Row],[atmf_cost_orig]]+1)</f>
        <v>616.63922143066532</v>
      </c>
      <c r="S1825">
        <f>Table_nydc_frldevdb01_flc_fx_carry_view[[#This Row],[num_rate]]-Table_nydc_frldevdb01_flc_fx_carry_view[[#This Row],[asset_rate]]</f>
        <v>1.1826870002206114E-2</v>
      </c>
      <c r="T18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1.0524505922883132</v>
      </c>
      <c r="U1825" s="95">
        <f>Table_nydc_frldevdb01_flc_fx_carry_view[[#This Row],[atmf_cost_final]]/Table_nydc_frldevdb01_flc_fx_carry_view[[#This Row],[atmf_cost_orig]]</f>
        <v>0.8768673337235785</v>
      </c>
    </row>
    <row r="1826" spans="1:21" x14ac:dyDescent="0.25">
      <c r="A1826" t="s">
        <v>110</v>
      </c>
      <c r="B1826" t="s">
        <v>15</v>
      </c>
      <c r="C1826" t="s">
        <v>8</v>
      </c>
      <c r="D1826" t="s">
        <v>8</v>
      </c>
      <c r="E1826">
        <v>58.130262415947399</v>
      </c>
      <c r="F1826">
        <v>60.5867</v>
      </c>
      <c r="G1826">
        <v>0.11667266769741</v>
      </c>
      <c r="H1826">
        <v>0.12458510674934201</v>
      </c>
      <c r="I1826">
        <v>7.8225889018035899E-2</v>
      </c>
      <c r="J1826">
        <v>9.18449243290788E-2</v>
      </c>
      <c r="K1826">
        <v>2.21844293634859E-2</v>
      </c>
      <c r="L1826">
        <v>3.26632174366629E-3</v>
      </c>
      <c r="M1826">
        <v>4.2518029420239203E-2</v>
      </c>
      <c r="N1826">
        <v>4.2249314583554097E-2</v>
      </c>
      <c r="O1826">
        <v>1.3784544159962974E-2</v>
      </c>
      <c r="P1826">
        <v>7.1559696361826908E-2</v>
      </c>
      <c r="Q1826">
        <v>59.379304961269554</v>
      </c>
      <c r="R1826">
        <f>Table_nydc_frldevdb01_flc_fx_carry_view[[#This Row],[atmf]]/(Table_nydc_frldevdb01_flc_fx_carry_view[[#This Row],[atmf_cost_orig]]+1)</f>
        <v>58.11573353191141</v>
      </c>
      <c r="S1826">
        <f>Table_nydc_frldevdb01_flc_fx_carry_view[[#This Row],[num_rate]]-Table_nydc_frldevdb01_flc_fx_carry_view[[#This Row],[asset_rate]]</f>
        <v>5.7775152201863932E-2</v>
      </c>
      <c r="T18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1.9171712205945826</v>
      </c>
      <c r="U1826" s="95">
        <f>Table_nydc_frldevdb01_flc_fx_carry_view[[#This Row],[atmf_cost_final]]/Table_nydc_frldevdb01_flc_fx_carry_view[[#This Row],[atmf_cost_orig]]</f>
        <v>0.99367997905008287</v>
      </c>
    </row>
    <row r="1827" spans="1:21" x14ac:dyDescent="0.25">
      <c r="A1827" t="s">
        <v>110</v>
      </c>
      <c r="B1827" t="s">
        <v>15</v>
      </c>
      <c r="C1827" t="s">
        <v>6</v>
      </c>
      <c r="D1827" t="s">
        <v>8</v>
      </c>
      <c r="E1827">
        <v>58.130262415947399</v>
      </c>
      <c r="F1827">
        <v>61.378668386984501</v>
      </c>
      <c r="G1827">
        <v>0.12030098385294399</v>
      </c>
      <c r="H1827">
        <v>0.12937525696039001</v>
      </c>
      <c r="I1827">
        <v>0.105493300914329</v>
      </c>
      <c r="J1827">
        <v>0.126996953437957</v>
      </c>
      <c r="K1827">
        <v>2.47286215900831E-2</v>
      </c>
      <c r="L1827">
        <v>1.3956566358381701E-2</v>
      </c>
      <c r="M1827">
        <v>5.1044652731194101E-2</v>
      </c>
      <c r="N1827">
        <v>5.03504821621997E-2</v>
      </c>
      <c r="O1827">
        <v>1.436427505303807E-2</v>
      </c>
      <c r="P1827">
        <v>7.1435692777193679E-2</v>
      </c>
      <c r="Q1827">
        <v>59.804842294766196</v>
      </c>
      <c r="R1827">
        <f>Table_nydc_frldevdb01_flc_fx_carry_view[[#This Row],[atmf]]/(Table_nydc_frldevdb01_flc_fx_carry_view[[#This Row],[atmf_cost_orig]]+1)</f>
        <v>58.397774278655852</v>
      </c>
      <c r="S1827">
        <f>Table_nydc_frldevdb01_flc_fx_carry_view[[#This Row],[num_rate]]-Table_nydc_frldevdb01_flc_fx_carry_view[[#This Row],[asset_rate]]</f>
        <v>5.707141772415561E-2</v>
      </c>
      <c r="T18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1.3829561003582826</v>
      </c>
      <c r="U1827" s="95">
        <f>Table_nydc_frldevdb01_flc_fx_carry_view[[#This Row],[atmf_cost_final]]/Table_nydc_frldevdb01_flc_fx_carry_view[[#This Row],[atmf_cost_orig]]</f>
        <v>0.98640071913800709</v>
      </c>
    </row>
    <row r="1828" spans="1:21" x14ac:dyDescent="0.25">
      <c r="A1828" t="s">
        <v>110</v>
      </c>
      <c r="B1828" t="s">
        <v>15</v>
      </c>
      <c r="C1828" t="s">
        <v>67</v>
      </c>
      <c r="D1828" t="s">
        <v>8</v>
      </c>
      <c r="E1828">
        <v>58.130262415947399</v>
      </c>
      <c r="F1828">
        <v>64.276156456451901</v>
      </c>
      <c r="G1828">
        <v>0.128535286823899</v>
      </c>
      <c r="H1828">
        <v>0.13849608908265101</v>
      </c>
      <c r="I1828">
        <v>0.122918828791759</v>
      </c>
      <c r="J1828">
        <v>0.13899471987645901</v>
      </c>
      <c r="K1828">
        <v>3.0448680667870501E-2</v>
      </c>
      <c r="L1828">
        <v>2.63905264784133E-2</v>
      </c>
      <c r="M1828">
        <v>7.563343342824691E-2</v>
      </c>
      <c r="N1828">
        <v>8.0322599605035599E-2</v>
      </c>
      <c r="O1828">
        <v>1.6012292609265052E-2</v>
      </c>
      <c r="P1828">
        <v>7.0958368771441682E-2</v>
      </c>
      <c r="Q1828">
        <v>61.497411138744511</v>
      </c>
      <c r="R1828">
        <f>Table_nydc_frldevdb01_flc_fx_carry_view[[#This Row],[atmf]]/(Table_nydc_frldevdb01_flc_fx_carry_view[[#This Row],[atmf_cost_orig]]+1)</f>
        <v>59.756562467188893</v>
      </c>
      <c r="S1828">
        <f>Table_nydc_frldevdb01_flc_fx_carry_view[[#This Row],[num_rate]]-Table_nydc_frldevdb01_flc_fx_carry_view[[#This Row],[asset_rate]]</f>
        <v>5.494607616217663E-2</v>
      </c>
      <c r="T18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1.1935900902818843</v>
      </c>
      <c r="U1828" s="95">
        <f>Table_nydc_frldevdb01_flc_fx_carry_view[[#This Row],[atmf_cost_final]]/Table_nydc_frldevdb01_flc_fx_carry_view[[#This Row],[atmf_cost_orig]]</f>
        <v>1.0619985893042563</v>
      </c>
    </row>
    <row r="1829" spans="1:21" x14ac:dyDescent="0.25">
      <c r="A1829" t="s">
        <v>110</v>
      </c>
      <c r="B1829" t="s">
        <v>11</v>
      </c>
      <c r="C1829" t="s">
        <v>8</v>
      </c>
      <c r="D1829" t="s">
        <v>8</v>
      </c>
      <c r="E1829">
        <v>21.728467839021299</v>
      </c>
      <c r="F1829">
        <v>23.018837934207301</v>
      </c>
      <c r="G1829">
        <v>0.11818591698421201</v>
      </c>
      <c r="H1829">
        <v>0.12643943206008601</v>
      </c>
      <c r="I1829">
        <v>6.2987105745943101E-2</v>
      </c>
      <c r="J1829">
        <v>7.7915624999966099E-2</v>
      </c>
      <c r="K1829">
        <v>1.7837443519183E-2</v>
      </c>
      <c r="L1829">
        <v>2.6307440634316098E-3</v>
      </c>
      <c r="M1829">
        <v>4.3871168341883302E-2</v>
      </c>
      <c r="N1829">
        <v>5.9390815621376297E-2</v>
      </c>
      <c r="O1829">
        <v>-8.0721219104321184E-3</v>
      </c>
      <c r="P1829">
        <v>7.1747691948570766E-2</v>
      </c>
      <c r="Q1829">
        <v>22.434777120201367</v>
      </c>
      <c r="R1829">
        <f>Table_nydc_frldevdb01_flc_fx_carry_view[[#This Row],[atmf]]/(Table_nydc_frldevdb01_flc_fx_carry_view[[#This Row],[atmf_cost_orig]]+1)</f>
        <v>22.05141652755016</v>
      </c>
      <c r="S1829">
        <f>Table_nydc_frldevdb01_flc_fx_carry_view[[#This Row],[num_rate]]-Table_nydc_frldevdb01_flc_fx_carry_view[[#This Row],[asset_rate]]</f>
        <v>7.9819813859002886E-2</v>
      </c>
      <c r="T18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2.1802516522127604</v>
      </c>
      <c r="U1829" s="95">
        <f>Table_nydc_frldevdb01_flc_fx_carry_view[[#This Row],[atmf_cost_final]]/Table_nydc_frldevdb01_flc_fx_carry_view[[#This Row],[atmf_cost_orig]]</f>
        <v>1.3537550483850818</v>
      </c>
    </row>
    <row r="1830" spans="1:21" x14ac:dyDescent="0.25">
      <c r="A1830" t="s">
        <v>110</v>
      </c>
      <c r="B1830" t="s">
        <v>11</v>
      </c>
      <c r="C1830" t="s">
        <v>6</v>
      </c>
      <c r="D1830" t="s">
        <v>8</v>
      </c>
      <c r="E1830">
        <v>21.728467839021299</v>
      </c>
      <c r="F1830">
        <v>23.469689821448299</v>
      </c>
      <c r="G1830">
        <v>0.12712164883365501</v>
      </c>
      <c r="H1830">
        <v>0.13864092582519499</v>
      </c>
      <c r="I1830">
        <v>0.101503009876871</v>
      </c>
      <c r="J1830">
        <v>0.12229146069942901</v>
      </c>
      <c r="K1830">
        <v>2.0729689624140801E-2</v>
      </c>
      <c r="L1830">
        <v>1.1943130772812E-2</v>
      </c>
      <c r="M1830">
        <v>5.5945857361225197E-2</v>
      </c>
      <c r="N1830">
        <v>6.4969761667291501E-2</v>
      </c>
      <c r="O1830">
        <v>-8.0082775478732462E-3</v>
      </c>
      <c r="P1830">
        <v>7.1953184719820887E-2</v>
      </c>
      <c r="Q1830">
        <v>22.671293738342133</v>
      </c>
      <c r="R1830">
        <f>Table_nydc_frldevdb01_flc_fx_carry_view[[#This Row],[atmf]]/(Table_nydc_frldevdb01_flc_fx_carry_view[[#This Row],[atmf_cost_orig]]+1)</f>
        <v>22.226224628692894</v>
      </c>
      <c r="S1830">
        <f>Table_nydc_frldevdb01_flc_fx_carry_view[[#This Row],[num_rate]]-Table_nydc_frldevdb01_flc_fx_carry_view[[#This Row],[asset_rate]]</f>
        <v>7.9961462267694128E-2</v>
      </c>
      <c r="T18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1.5057467720611686</v>
      </c>
      <c r="U1830" s="95">
        <f>Table_nydc_frldevdb01_flc_fx_carry_view[[#This Row],[atmf_cost_final]]/Table_nydc_frldevdb01_flc_fx_carry_view[[#This Row],[atmf_cost_orig]]</f>
        <v>1.1612970956509205</v>
      </c>
    </row>
    <row r="1831" spans="1:21" x14ac:dyDescent="0.25">
      <c r="A1831" t="s">
        <v>110</v>
      </c>
      <c r="B1831" t="s">
        <v>11</v>
      </c>
      <c r="C1831" t="s">
        <v>67</v>
      </c>
      <c r="D1831" t="s">
        <v>8</v>
      </c>
      <c r="E1831">
        <v>21.728467839021299</v>
      </c>
      <c r="F1831">
        <v>25.250419839495301</v>
      </c>
      <c r="G1831">
        <v>0.12868026250266101</v>
      </c>
      <c r="H1831">
        <v>0.142588735405144</v>
      </c>
      <c r="I1831">
        <v>0.12787971703843501</v>
      </c>
      <c r="J1831">
        <v>0.14972553735595701</v>
      </c>
      <c r="K1831">
        <v>1.9679647693831299E-2</v>
      </c>
      <c r="L1831">
        <v>2.0884823730336399E-2</v>
      </c>
      <c r="M1831">
        <v>8.1598053683613503E-2</v>
      </c>
      <c r="N1831">
        <v>0.101646221353603</v>
      </c>
      <c r="O1831">
        <v>-7.5213494434606771E-3</v>
      </c>
      <c r="P1831">
        <v>7.2801453521602305E-2</v>
      </c>
      <c r="Q1831">
        <v>23.778116752727481</v>
      </c>
      <c r="R1831">
        <f>Table_nydc_frldevdb01_flc_fx_carry_view[[#This Row],[atmf]]/(Table_nydc_frldevdb01_flc_fx_carry_view[[#This Row],[atmf_cost_orig]]+1)</f>
        <v>23.345474553601122</v>
      </c>
      <c r="S1831">
        <f>Table_nydc_frldevdb01_flc_fx_carry_view[[#This Row],[num_rate]]-Table_nydc_frldevdb01_flc_fx_carry_view[[#This Row],[asset_rate]]</f>
        <v>8.0322802965062987E-2</v>
      </c>
      <c r="T18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1.3043197145061176</v>
      </c>
      <c r="U1831" s="95">
        <f>Table_nydc_frldevdb01_flc_fx_carry_view[[#This Row],[atmf_cost_final]]/Table_nydc_frldevdb01_flc_fx_carry_view[[#This Row],[atmf_cost_orig]]</f>
        <v>1.2456941895663813</v>
      </c>
    </row>
    <row r="1832" spans="1:21" x14ac:dyDescent="0.25">
      <c r="A1832" t="s">
        <v>110</v>
      </c>
      <c r="B1832" t="s">
        <v>24</v>
      </c>
      <c r="C1832" t="s">
        <v>8</v>
      </c>
      <c r="D1832" t="s">
        <v>8</v>
      </c>
      <c r="E1832">
        <v>30.388285706120001</v>
      </c>
      <c r="F1832">
        <v>30.048437213297301</v>
      </c>
      <c r="G1832">
        <v>5.6317868367773097E-2</v>
      </c>
      <c r="H1832">
        <v>5.4231609613398901E-2</v>
      </c>
      <c r="I1832">
        <v>3.3720974269568799E-2</v>
      </c>
      <c r="J1832">
        <v>4.89443999816047E-2</v>
      </c>
      <c r="K1832">
        <v>2.5445576472384601E-2</v>
      </c>
      <c r="L1832">
        <v>1.40797700658495E-3</v>
      </c>
      <c r="M1832">
        <v>1.8515256134613099E-2</v>
      </c>
      <c r="N1832">
        <v>2.5250771064314202E-5</v>
      </c>
      <c r="O1832">
        <v>1.3784544159962974E-2</v>
      </c>
      <c r="P1832">
        <v>-1.3254954654477742E-3</v>
      </c>
      <c r="Q1832">
        <v>30.258135787125873</v>
      </c>
      <c r="R1832">
        <f>Table_nydc_frldevdb01_flc_fx_carry_view[[#This Row],[atmf]]/(Table_nydc_frldevdb01_flc_fx_carry_view[[#This Row],[atmf_cost_orig]]+1)</f>
        <v>29.502196488773968</v>
      </c>
      <c r="S1832">
        <f>Table_nydc_frldevdb01_flc_fx_carry_view[[#This Row],[num_rate]]-Table_nydc_frldevdb01_flc_fx_carry_view[[#This Row],[asset_rate]]</f>
        <v>-1.5110039625410748E-2</v>
      </c>
      <c r="T18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0.19951837261901548</v>
      </c>
      <c r="U1832" s="95">
        <f>Table_nydc_frldevdb01_flc_fx_carry_view[[#This Row],[atmf_cost_final]]/Table_nydc_frldevdb01_flc_fx_carry_view[[#This Row],[atmf_cost_orig]]</f>
        <v>1.363781893198306E-3</v>
      </c>
    </row>
    <row r="1833" spans="1:21" x14ac:dyDescent="0.25">
      <c r="A1833" t="s">
        <v>110</v>
      </c>
      <c r="B1833" t="s">
        <v>24</v>
      </c>
      <c r="C1833" t="s">
        <v>6</v>
      </c>
      <c r="D1833" t="s">
        <v>8</v>
      </c>
      <c r="E1833">
        <v>30.388285706120001</v>
      </c>
      <c r="F1833">
        <v>29.939</v>
      </c>
      <c r="G1833">
        <v>5.8753074831582902E-2</v>
      </c>
      <c r="H1833">
        <v>5.6078058706577401E-2</v>
      </c>
      <c r="I1833">
        <v>5.0241924664966901E-2</v>
      </c>
      <c r="J1833">
        <v>4.8527765487701498E-2</v>
      </c>
      <c r="K1833">
        <v>3.1502685628565501E-2</v>
      </c>
      <c r="L1833">
        <v>1.21815537236979E-2</v>
      </c>
      <c r="M1833">
        <v>2.2137090037365498E-2</v>
      </c>
      <c r="N1833">
        <v>5.2193190858955407E-3</v>
      </c>
      <c r="O1833">
        <v>1.436427505303807E-2</v>
      </c>
      <c r="P1833">
        <v>-5.5687908023129072E-4</v>
      </c>
      <c r="Q1833">
        <v>30.222047474585011</v>
      </c>
      <c r="R1833">
        <f>Table_nydc_frldevdb01_flc_fx_carry_view[[#This Row],[atmf]]/(Table_nydc_frldevdb01_flc_fx_carry_view[[#This Row],[atmf_cost_orig]]+1)</f>
        <v>29.290591537878296</v>
      </c>
      <c r="S1833">
        <f>Table_nydc_frldevdb01_flc_fx_carry_view[[#This Row],[num_rate]]-Table_nydc_frldevdb01_flc_fx_carry_view[[#This Row],[asset_rate]]</f>
        <v>-1.492115413326936E-2</v>
      </c>
      <c r="T18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0.74338407739323453</v>
      </c>
      <c r="U1833" s="95">
        <f>Table_nydc_frldevdb01_flc_fx_carry_view[[#This Row],[atmf_cost_final]]/Table_nydc_frldevdb01_flc_fx_carry_view[[#This Row],[atmf_cost_orig]]</f>
        <v>0.23577259147818347</v>
      </c>
    </row>
    <row r="1834" spans="1:21" x14ac:dyDescent="0.25">
      <c r="A1834" t="s">
        <v>110</v>
      </c>
      <c r="B1834" t="s">
        <v>24</v>
      </c>
      <c r="C1834" t="s">
        <v>67</v>
      </c>
      <c r="D1834" t="s">
        <v>8</v>
      </c>
      <c r="E1834">
        <v>30.388285706120001</v>
      </c>
      <c r="F1834">
        <v>29.714860282536002</v>
      </c>
      <c r="G1834">
        <v>6.2319686891817098E-2</v>
      </c>
      <c r="H1834">
        <v>5.9149113171949798E-2</v>
      </c>
      <c r="I1834">
        <v>5.9863503954175799E-2</v>
      </c>
      <c r="J1834">
        <v>5.6329368093495397E-2</v>
      </c>
      <c r="K1834">
        <v>4.6546806361700298E-2</v>
      </c>
      <c r="L1834">
        <v>3.5485951799874897E-2</v>
      </c>
      <c r="M1834">
        <v>3.2343905653882496E-2</v>
      </c>
      <c r="N1834">
        <v>2.1886783493302E-2</v>
      </c>
      <c r="O1834">
        <v>1.6012292609265052E-2</v>
      </c>
      <c r="P1834">
        <v>4.5322061424161219E-3</v>
      </c>
      <c r="Q1834">
        <v>30.142978006195939</v>
      </c>
      <c r="R1834">
        <f>Table_nydc_frldevdb01_flc_fx_carry_view[[#This Row],[atmf]]/(Table_nydc_frldevdb01_flc_fx_carry_view[[#This Row],[atmf_cost_orig]]+1)</f>
        <v>28.783877271706977</v>
      </c>
      <c r="S1834">
        <f>Table_nydc_frldevdb01_flc_fx_carry_view[[#This Row],[num_rate]]-Table_nydc_frldevdb01_flc_fx_carry_view[[#This Row],[asset_rate]]</f>
        <v>-1.1480086466848931E-2</v>
      </c>
      <c r="T18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0.9574923169805315</v>
      </c>
      <c r="U1834" s="95">
        <f>Table_nydc_frldevdb01_flc_fx_carry_view[[#This Row],[atmf_cost_final]]/Table_nydc_frldevdb01_flc_fx_carry_view[[#This Row],[atmf_cost_orig]]</f>
        <v>0.67668956642144906</v>
      </c>
    </row>
    <row r="1835" spans="1:21" x14ac:dyDescent="0.25">
      <c r="A1835" t="s">
        <v>110</v>
      </c>
      <c r="B1835" t="s">
        <v>23</v>
      </c>
      <c r="C1835" t="s">
        <v>8</v>
      </c>
      <c r="D1835" t="s">
        <v>8</v>
      </c>
      <c r="E1835">
        <v>1.3678757157246899</v>
      </c>
      <c r="F1835">
        <v>1.362914</v>
      </c>
      <c r="G1835">
        <v>5.0828495550818503E-2</v>
      </c>
      <c r="H1835">
        <v>5.0382960562658598E-2</v>
      </c>
      <c r="I1835">
        <v>3.9895600702878703E-2</v>
      </c>
      <c r="J1835">
        <v>3.8899177959836599E-2</v>
      </c>
      <c r="K1835">
        <v>1.9245918592788999E-2</v>
      </c>
      <c r="L1835">
        <v>1.6658441226615401E-3</v>
      </c>
      <c r="M1835">
        <v>1.7201501681200302E-2</v>
      </c>
      <c r="N1835">
        <v>4.13879929365977E-4</v>
      </c>
      <c r="O1835">
        <v>1.3784544159962974E-2</v>
      </c>
      <c r="P1835">
        <v>8.8986716009943345E-3</v>
      </c>
      <c r="Q1835">
        <v>1.3657060725910646</v>
      </c>
      <c r="R1835">
        <f>Table_nydc_frldevdb01_flc_fx_carry_view[[#This Row],[atmf]]/(Table_nydc_frldevdb01_flc_fx_carry_view[[#This Row],[atmf_cost_orig]]+1)</f>
        <v>1.3398662877978613</v>
      </c>
      <c r="S1835">
        <f>Table_nydc_frldevdb01_flc_fx_carry_view[[#This Row],[num_rate]]-Table_nydc_frldevdb01_flc_fx_carry_view[[#This Row],[asset_rate]]</f>
        <v>-4.8858725589686399E-3</v>
      </c>
      <c r="T18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0.61238203724438645</v>
      </c>
      <c r="U1835" s="95">
        <f>Table_nydc_frldevdb01_flc_fx_carry_view[[#This Row],[atmf_cost_final]]/Table_nydc_frldevdb01_flc_fx_carry_view[[#This Row],[atmf_cost_orig]]</f>
        <v>2.4060685923619717E-2</v>
      </c>
    </row>
    <row r="1836" spans="1:21" x14ac:dyDescent="0.25">
      <c r="A1836" t="s">
        <v>110</v>
      </c>
      <c r="B1836" t="s">
        <v>23</v>
      </c>
      <c r="C1836" t="s">
        <v>6</v>
      </c>
      <c r="D1836" t="s">
        <v>8</v>
      </c>
      <c r="E1836">
        <v>1.3678757157246899</v>
      </c>
      <c r="F1836">
        <v>1.36093548918565</v>
      </c>
      <c r="G1836">
        <v>5.2644515912210997E-2</v>
      </c>
      <c r="H1836">
        <v>5.2022481449549997E-2</v>
      </c>
      <c r="I1836">
        <v>4.7314459247910001E-2</v>
      </c>
      <c r="J1836">
        <v>4.6795985937890403E-2</v>
      </c>
      <c r="K1836">
        <v>2.3445474810593298E-2</v>
      </c>
      <c r="L1836">
        <v>1.00963890064481E-2</v>
      </c>
      <c r="M1836">
        <v>2.0537425739229901E-2</v>
      </c>
      <c r="N1836">
        <v>7.5612779021099205E-3</v>
      </c>
      <c r="O1836">
        <v>1.436427505303807E-2</v>
      </c>
      <c r="P1836">
        <v>9.2332211712424506E-3</v>
      </c>
      <c r="Q1836">
        <v>1.3649046990281584</v>
      </c>
      <c r="R1836">
        <f>Table_nydc_frldevdb01_flc_fx_carry_view[[#This Row],[atmf]]/(Table_nydc_frldevdb01_flc_fx_carry_view[[#This Row],[atmf_cost_orig]]+1)</f>
        <v>1.3335478492617274</v>
      </c>
      <c r="S1836">
        <f>Table_nydc_frldevdb01_flc_fx_carry_view[[#This Row],[num_rate]]-Table_nydc_frldevdb01_flc_fx_carry_view[[#This Row],[asset_rate]]</f>
        <v>-5.1310538817956192E-3</v>
      </c>
      <c r="T18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0.87175664582222079</v>
      </c>
      <c r="U1836" s="95">
        <f>Table_nydc_frldevdb01_flc_fx_carry_view[[#This Row],[atmf_cost_final]]/Table_nydc_frldevdb01_flc_fx_carry_view[[#This Row],[atmf_cost_orig]]</f>
        <v>0.36817067524030633</v>
      </c>
    </row>
    <row r="1837" spans="1:21" x14ac:dyDescent="0.25">
      <c r="A1837" t="s">
        <v>110</v>
      </c>
      <c r="B1837" t="s">
        <v>23</v>
      </c>
      <c r="C1837" t="s">
        <v>67</v>
      </c>
      <c r="D1837" t="s">
        <v>8</v>
      </c>
      <c r="E1837">
        <v>1.3678757157246899</v>
      </c>
      <c r="F1837">
        <v>1.35431980433418</v>
      </c>
      <c r="G1837">
        <v>5.5853187743415703E-2</v>
      </c>
      <c r="H1837">
        <v>5.4733721097786001E-2</v>
      </c>
      <c r="I1837">
        <v>5.36768852693379E-2</v>
      </c>
      <c r="J1837">
        <v>5.2554863097000103E-2</v>
      </c>
      <c r="K1837">
        <v>3.5787383313635804E-2</v>
      </c>
      <c r="L1837">
        <v>2.6756556710984602E-2</v>
      </c>
      <c r="M1837">
        <v>2.9930737496933899E-2</v>
      </c>
      <c r="N1837">
        <v>2.11802223454663E-2</v>
      </c>
      <c r="O1837">
        <v>1.6012292609265052E-2</v>
      </c>
      <c r="P1837">
        <v>1.0893777444917804E-2</v>
      </c>
      <c r="Q1837">
        <v>1.3622983029914952</v>
      </c>
      <c r="R1837">
        <f>Table_nydc_frldevdb01_flc_fx_carry_view[[#This Row],[atmf]]/(Table_nydc_frldevdb01_flc_fx_carry_view[[#This Row],[atmf_cost_orig]]+1)</f>
        <v>1.3149620212574844</v>
      </c>
      <c r="S1837">
        <f>Table_nydc_frldevdb01_flc_fx_carry_view[[#This Row],[num_rate]]-Table_nydc_frldevdb01_flc_fx_carry_view[[#This Row],[asset_rate]]</f>
        <v>-5.1185151643472482E-3</v>
      </c>
      <c r="T18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0.95213788575293146</v>
      </c>
      <c r="U1837" s="95">
        <f>Table_nydc_frldevdb01_flc_fx_carry_view[[#This Row],[atmf_cost_final]]/Table_nydc_frldevdb01_flc_fx_carry_view[[#This Row],[atmf_cost_orig]]</f>
        <v>0.70764117815793881</v>
      </c>
    </row>
    <row r="1838" spans="1:21" x14ac:dyDescent="0.25">
      <c r="A1838" t="s">
        <v>110</v>
      </c>
      <c r="B1838" t="s">
        <v>25</v>
      </c>
      <c r="C1838" t="s">
        <v>8</v>
      </c>
      <c r="D1838" t="s">
        <v>8</v>
      </c>
      <c r="E1838">
        <v>311.97874255088999</v>
      </c>
      <c r="F1838">
        <v>312.53879999999998</v>
      </c>
      <c r="G1838">
        <v>5.5756300151117003E-2</v>
      </c>
      <c r="H1838">
        <v>5.6080811772586399E-2</v>
      </c>
      <c r="I1838">
        <v>3.9343858444803398E-2</v>
      </c>
      <c r="J1838">
        <v>4.1536257937592497E-2</v>
      </c>
      <c r="K1838">
        <v>1.8448267781978001E-2</v>
      </c>
      <c r="L1838">
        <v>1.64325277622315E-3</v>
      </c>
      <c r="M1838">
        <v>1.94663587354117E-2</v>
      </c>
      <c r="N1838">
        <v>2.7796949002304502E-3</v>
      </c>
      <c r="O1838">
        <v>-8.0721219104321184E-3</v>
      </c>
      <c r="P1838">
        <v>-5.5886270817382408E-3</v>
      </c>
      <c r="Q1838">
        <v>312.22093069498681</v>
      </c>
      <c r="R1838">
        <f>Table_nydc_frldevdb01_flc_fx_carry_view[[#This Row],[atmf]]/(Table_nydc_frldevdb01_flc_fx_carry_view[[#This Row],[atmf_cost_orig]]+1)</f>
        <v>306.57097933833347</v>
      </c>
      <c r="S1838">
        <f>Table_nydc_frldevdb01_flc_fx_carry_view[[#This Row],[num_rate]]-Table_nydc_frldevdb01_flc_fx_carry_view[[#This Row],[asset_rate]]</f>
        <v>2.4834948286938776E-3</v>
      </c>
      <c r="T18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1.1162481310480559</v>
      </c>
      <c r="U1838" s="95">
        <f>Table_nydc_frldevdb01_flc_fx_carry_view[[#This Row],[atmf_cost_final]]/Table_nydc_frldevdb01_flc_fx_carry_view[[#This Row],[atmf_cost_orig]]</f>
        <v>0.14279480502811465</v>
      </c>
    </row>
    <row r="1839" spans="1:21" x14ac:dyDescent="0.25">
      <c r="A1839" t="s">
        <v>110</v>
      </c>
      <c r="B1839" t="s">
        <v>25</v>
      </c>
      <c r="C1839" t="s">
        <v>6</v>
      </c>
      <c r="D1839" t="s">
        <v>8</v>
      </c>
      <c r="E1839">
        <v>311.97874255088999</v>
      </c>
      <c r="F1839">
        <v>312.71216355116798</v>
      </c>
      <c r="G1839">
        <v>5.8696319444367297E-2</v>
      </c>
      <c r="H1839">
        <v>5.90700381164928E-2</v>
      </c>
      <c r="I1839">
        <v>4.8481671925268102E-2</v>
      </c>
      <c r="J1839">
        <v>4.9162685047485402E-2</v>
      </c>
      <c r="K1839">
        <v>2.2510170976360003E-2</v>
      </c>
      <c r="L1839">
        <v>9.6012951755068011E-3</v>
      </c>
      <c r="M1839">
        <v>2.3852321033616002E-2</v>
      </c>
      <c r="N1839">
        <v>1.0955138450448199E-2</v>
      </c>
      <c r="O1839">
        <v>-8.0082775478732462E-3</v>
      </c>
      <c r="P1839">
        <v>-5.6242454671856052E-3</v>
      </c>
      <c r="Q1839">
        <v>312.29301945722284</v>
      </c>
      <c r="R1839">
        <f>Table_nydc_frldevdb01_flc_fx_carry_view[[#This Row],[atmf]]/(Table_nydc_frldevdb01_flc_fx_carry_view[[#This Row],[atmf_cost_orig]]+1)</f>
        <v>305.42702021271361</v>
      </c>
      <c r="S1839">
        <f>Table_nydc_frldevdb01_flc_fx_carry_view[[#This Row],[num_rate]]-Table_nydc_frldevdb01_flc_fx_carry_view[[#This Row],[asset_rate]]</f>
        <v>2.3840320806876409E-3</v>
      </c>
      <c r="T18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1.0087123027877418</v>
      </c>
      <c r="U1839" s="95">
        <f>Table_nydc_frldevdb01_flc_fx_carry_view[[#This Row],[atmf_cost_final]]/Table_nydc_frldevdb01_flc_fx_carry_view[[#This Row],[atmf_cost_orig]]</f>
        <v>0.45929024831624132</v>
      </c>
    </row>
    <row r="1840" spans="1:21" x14ac:dyDescent="0.25">
      <c r="A1840" t="s">
        <v>110</v>
      </c>
      <c r="B1840" t="s">
        <v>25</v>
      </c>
      <c r="C1840" t="s">
        <v>67</v>
      </c>
      <c r="D1840" t="s">
        <v>8</v>
      </c>
      <c r="E1840">
        <v>311.97874255088999</v>
      </c>
      <c r="F1840">
        <v>313.14995203897399</v>
      </c>
      <c r="G1840">
        <v>6.1436369292373498E-2</v>
      </c>
      <c r="H1840">
        <v>6.1952503698335798E-2</v>
      </c>
      <c r="I1840">
        <v>5.9660579976663498E-2</v>
      </c>
      <c r="J1840">
        <v>6.0221076775368497E-2</v>
      </c>
      <c r="K1840">
        <v>3.3274296389421705E-2</v>
      </c>
      <c r="L1840">
        <v>2.5548321307814103E-2</v>
      </c>
      <c r="M1840">
        <v>3.5501826542241599E-2</v>
      </c>
      <c r="N1840">
        <v>2.7723780573004501E-2</v>
      </c>
      <c r="O1840">
        <v>-7.5213494434606771E-3</v>
      </c>
      <c r="P1840">
        <v>-5.6373904005576495E-3</v>
      </c>
      <c r="Q1840">
        <v>312.45395144077196</v>
      </c>
      <c r="R1840">
        <f>Table_nydc_frldevdb01_flc_fx_carry_view[[#This Row],[atmf]]/(Table_nydc_frldevdb01_flc_fx_carry_view[[#This Row],[atmf_cost_orig]]+1)</f>
        <v>302.41371286098797</v>
      </c>
      <c r="S1840">
        <f>Table_nydc_frldevdb01_flc_fx_carry_view[[#This Row],[num_rate]]-Table_nydc_frldevdb01_flc_fx_carry_view[[#This Row],[asset_rate]]</f>
        <v>1.8839590429030276E-3</v>
      </c>
      <c r="T18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0.97662393590336927</v>
      </c>
      <c r="U1840" s="95">
        <f>Table_nydc_frldevdb01_flc_fx_carry_view[[#This Row],[atmf_cost_final]]/Table_nydc_frldevdb01_flc_fx_carry_view[[#This Row],[atmf_cost_orig]]</f>
        <v>0.78091138606678601</v>
      </c>
    </row>
    <row r="1841" spans="1:21" x14ac:dyDescent="0.25">
      <c r="A1841" t="s">
        <v>110</v>
      </c>
      <c r="B1841" t="s">
        <v>9</v>
      </c>
      <c r="C1841" t="s">
        <v>8</v>
      </c>
      <c r="D1841" t="s">
        <v>8</v>
      </c>
      <c r="E1841">
        <v>67.989502732485093</v>
      </c>
      <c r="F1841">
        <v>72.026908864385604</v>
      </c>
      <c r="G1841">
        <v>0.12024857862508</v>
      </c>
      <c r="H1841">
        <v>0.12924946440579901</v>
      </c>
      <c r="I1841">
        <v>7.6600873180841203E-2</v>
      </c>
      <c r="J1841">
        <v>8.9820497669910196E-2</v>
      </c>
      <c r="K1841">
        <v>1.8432457002872098E-2</v>
      </c>
      <c r="L1841">
        <v>3.1993392159609998E-3</v>
      </c>
      <c r="M1841">
        <v>4.4845172152076798E-2</v>
      </c>
      <c r="N1841">
        <v>5.9387449896069901E-2</v>
      </c>
      <c r="O1841">
        <v>-8.0721219104321184E-3</v>
      </c>
      <c r="P1841">
        <v>7.1559696361826908E-2</v>
      </c>
      <c r="Q1841">
        <v>70.173437839685576</v>
      </c>
      <c r="R1841">
        <f>Table_nydc_frldevdb01_flc_fx_carry_view[[#This Row],[atmf]]/(Table_nydc_frldevdb01_flc_fx_carry_view[[#This Row],[atmf_cost_orig]]+1)</f>
        <v>68.935485164783927</v>
      </c>
      <c r="S1841">
        <f>Table_nydc_frldevdb01_flc_fx_carry_view[[#This Row],[num_rate]]-Table_nydc_frldevdb01_flc_fx_carry_view[[#This Row],[asset_rate]]</f>
        <v>7.9631818272259028E-2</v>
      </c>
      <c r="T18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2.1273129385867304</v>
      </c>
      <c r="U1841" s="95">
        <f>Table_nydc_frldevdb01_flc_fx_carry_view[[#This Row],[atmf_cost_final]]/Table_nydc_frldevdb01_flc_fx_carry_view[[#This Row],[atmf_cost_orig]]</f>
        <v>1.3242774427240023</v>
      </c>
    </row>
    <row r="1842" spans="1:21" x14ac:dyDescent="0.25">
      <c r="A1842" t="s">
        <v>110</v>
      </c>
      <c r="B1842" t="s">
        <v>9</v>
      </c>
      <c r="C1842" t="s">
        <v>6</v>
      </c>
      <c r="D1842" t="s">
        <v>8</v>
      </c>
      <c r="E1842">
        <v>67.989502732485093</v>
      </c>
      <c r="F1842">
        <v>73.411097022895405</v>
      </c>
      <c r="G1842">
        <v>0.12321702365093</v>
      </c>
      <c r="H1842">
        <v>0.13309317340921301</v>
      </c>
      <c r="I1842">
        <v>0.111385031883108</v>
      </c>
      <c r="J1842">
        <v>0.14008572806623801</v>
      </c>
      <c r="K1842">
        <v>1.9573097925800999E-2</v>
      </c>
      <c r="L1842">
        <v>1.3859409604709501E-2</v>
      </c>
      <c r="M1842">
        <v>5.3710568681366797E-2</v>
      </c>
      <c r="N1842">
        <v>6.7383008791655596E-2</v>
      </c>
      <c r="O1842">
        <v>-8.0082775478732462E-3</v>
      </c>
      <c r="P1842">
        <v>7.1435692777193679E-2</v>
      </c>
      <c r="Q1842">
        <v>70.987754625368609</v>
      </c>
      <c r="R1842">
        <f>Table_nydc_frldevdb01_flc_fx_carry_view[[#This Row],[atmf]]/(Table_nydc_frldevdb01_flc_fx_carry_view[[#This Row],[atmf_cost_orig]]+1)</f>
        <v>69.669128511032611</v>
      </c>
      <c r="S1842">
        <f>Table_nydc_frldevdb01_flc_fx_carry_view[[#This Row],[num_rate]]-Table_nydc_frldevdb01_flc_fx_carry_view[[#This Row],[asset_rate]]</f>
        <v>7.944397032506692E-2</v>
      </c>
      <c r="T18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1.5678841461393145</v>
      </c>
      <c r="U1842" s="95">
        <f>Table_nydc_frldevdb01_flc_fx_carry_view[[#This Row],[atmf_cost_final]]/Table_nydc_frldevdb01_flc_fx_carry_view[[#This Row],[atmf_cost_orig]]</f>
        <v>1.2545577238513215</v>
      </c>
    </row>
    <row r="1843" spans="1:21" x14ac:dyDescent="0.25">
      <c r="A1843" t="s">
        <v>110</v>
      </c>
      <c r="B1843" t="s">
        <v>9</v>
      </c>
      <c r="C1843" t="s">
        <v>67</v>
      </c>
      <c r="D1843" t="s">
        <v>8</v>
      </c>
      <c r="E1843">
        <v>67.989502732485093</v>
      </c>
      <c r="F1843">
        <v>78.7646464294955</v>
      </c>
      <c r="G1843">
        <v>0.135290371218032</v>
      </c>
      <c r="H1843">
        <v>0.14405720738537001</v>
      </c>
      <c r="I1843">
        <v>0.12702606835438601</v>
      </c>
      <c r="J1843">
        <v>0.14611916854974299</v>
      </c>
      <c r="K1843">
        <v>2.28865431229263E-2</v>
      </c>
      <c r="L1843">
        <v>2.0855364788554698E-2</v>
      </c>
      <c r="M1843">
        <v>8.2435512080340292E-2</v>
      </c>
      <c r="N1843">
        <v>9.8553380880991692E-2</v>
      </c>
      <c r="O1843">
        <v>-7.5213494434606771E-3</v>
      </c>
      <c r="P1843">
        <v>7.0958368771441682E-2</v>
      </c>
      <c r="Q1843">
        <v>74.337901066525646</v>
      </c>
      <c r="R1843">
        <f>Table_nydc_frldevdb01_flc_fx_carry_view[[#This Row],[atmf]]/(Table_nydc_frldevdb01_flc_fx_carry_view[[#This Row],[atmf_cost_orig]]+1)</f>
        <v>72.766132994026748</v>
      </c>
      <c r="S1843">
        <f>Table_nydc_frldevdb01_flc_fx_carry_view[[#This Row],[num_rate]]-Table_nydc_frldevdb01_flc_fx_carry_view[[#This Row],[asset_rate]]</f>
        <v>7.8479718214902364E-2</v>
      </c>
      <c r="T18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1.3047751699614172</v>
      </c>
      <c r="U1843" s="95">
        <f>Table_nydc_frldevdb01_flc_fx_carry_view[[#This Row],[atmf_cost_final]]/Table_nydc_frldevdb01_flc_fx_carry_view[[#This Row],[atmf_cost_orig]]</f>
        <v>1.1955209398704674</v>
      </c>
    </row>
    <row r="1844" spans="1:21" x14ac:dyDescent="0.25">
      <c r="A1844" t="s">
        <v>110</v>
      </c>
      <c r="B1844" t="s">
        <v>10</v>
      </c>
      <c r="C1844" t="s">
        <v>8</v>
      </c>
      <c r="D1844" t="s">
        <v>8</v>
      </c>
      <c r="E1844">
        <v>13520.4284023201</v>
      </c>
      <c r="F1844">
        <v>13954.25</v>
      </c>
      <c r="G1844">
        <v>7.1411883975155493E-2</v>
      </c>
      <c r="H1844">
        <v>7.7863178234403099E-2</v>
      </c>
      <c r="I1844">
        <v>4.29873452464134E-2</v>
      </c>
      <c r="J1844">
        <v>7.31802847989452E-2</v>
      </c>
      <c r="K1844">
        <v>1.1687126932398499E-2</v>
      </c>
      <c r="L1844">
        <v>1.7949399629706099E-3</v>
      </c>
      <c r="M1844">
        <v>2.6580742719479102E-2</v>
      </c>
      <c r="N1844">
        <v>3.2080209048811696E-2</v>
      </c>
      <c r="O1844">
        <v>1.3784544159962974E-2</v>
      </c>
      <c r="P1844">
        <v>5.6891926786395597E-2</v>
      </c>
      <c r="Q1844">
        <v>13749.470666615689</v>
      </c>
      <c r="R1844">
        <f>Table_nydc_frldevdb01_flc_fx_carry_view[[#This Row],[atmf]]/(Table_nydc_frldevdb01_flc_fx_carry_view[[#This Row],[atmf_cost_orig]]+1)</f>
        <v>13592.939570475757</v>
      </c>
      <c r="S1844">
        <f>Table_nydc_frldevdb01_flc_fx_carry_view[[#This Row],[num_rate]]-Table_nydc_frldevdb01_flc_fx_carry_view[[#This Row],[asset_rate]]</f>
        <v>4.3107382626432621E-2</v>
      </c>
      <c r="T18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2.033439664269566</v>
      </c>
      <c r="U1844" s="95">
        <f>Table_nydc_frldevdb01_flc_fx_carry_view[[#This Row],[atmf_cost_final]]/Table_nydc_frldevdb01_flc_fx_carry_view[[#This Row],[atmf_cost_orig]]</f>
        <v>1.2068966389453983</v>
      </c>
    </row>
    <row r="1845" spans="1:21" x14ac:dyDescent="0.25">
      <c r="A1845" t="s">
        <v>110</v>
      </c>
      <c r="B1845" t="s">
        <v>10</v>
      </c>
      <c r="C1845" t="s">
        <v>6</v>
      </c>
      <c r="D1845" t="s">
        <v>8</v>
      </c>
      <c r="E1845">
        <v>13520.4284023201</v>
      </c>
      <c r="F1845">
        <v>14123.059732751501</v>
      </c>
      <c r="G1845">
        <v>7.5827284662935104E-2</v>
      </c>
      <c r="H1845">
        <v>8.3531562769298101E-2</v>
      </c>
      <c r="I1845">
        <v>6.2596569870579599E-2</v>
      </c>
      <c r="J1845">
        <v>8.3408867966613107E-2</v>
      </c>
      <c r="K1845">
        <v>1.2938167493352E-2</v>
      </c>
      <c r="L1845">
        <v>8.4101002175906801E-3</v>
      </c>
      <c r="M1845">
        <v>3.29706596653715E-2</v>
      </c>
      <c r="N1845">
        <v>3.9673563056340899E-2</v>
      </c>
      <c r="O1845">
        <v>1.436427505303807E-2</v>
      </c>
      <c r="P1845">
        <v>5.927681083889532E-2</v>
      </c>
      <c r="Q1845">
        <v>13845.695937271939</v>
      </c>
      <c r="R1845">
        <f>Table_nydc_frldevdb01_flc_fx_carry_view[[#This Row],[atmf]]/(Table_nydc_frldevdb01_flc_fx_carry_view[[#This Row],[atmf_cost_orig]]+1)</f>
        <v>13672.275781121056</v>
      </c>
      <c r="S1845">
        <f>Table_nydc_frldevdb01_flc_fx_carry_view[[#This Row],[num_rate]]-Table_nydc_frldevdb01_flc_fx_carry_view[[#This Row],[asset_rate]]</f>
        <v>4.4912535785857251E-2</v>
      </c>
      <c r="T18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1.5606377164803109</v>
      </c>
      <c r="U1845" s="95">
        <f>Table_nydc_frldevdb01_flc_fx_carry_view[[#This Row],[atmf_cost_final]]/Table_nydc_frldevdb01_flc_fx_carry_view[[#This Row],[atmf_cost_orig]]</f>
        <v>1.2032990379628146</v>
      </c>
    </row>
    <row r="1846" spans="1:21" x14ac:dyDescent="0.25">
      <c r="A1846" t="s">
        <v>110</v>
      </c>
      <c r="B1846" t="s">
        <v>10</v>
      </c>
      <c r="C1846" t="s">
        <v>67</v>
      </c>
      <c r="D1846" t="s">
        <v>8</v>
      </c>
      <c r="E1846">
        <v>13520.4284023201</v>
      </c>
      <c r="F1846">
        <v>14780.7290881752</v>
      </c>
      <c r="G1846">
        <v>8.2808899879291506E-2</v>
      </c>
      <c r="H1846">
        <v>9.1399342898680402E-2</v>
      </c>
      <c r="I1846">
        <v>7.8001354276514404E-2</v>
      </c>
      <c r="J1846">
        <v>9.4280517843487496E-2</v>
      </c>
      <c r="K1846">
        <v>1.39727901337459E-2</v>
      </c>
      <c r="L1846">
        <v>1.3390761310348701E-2</v>
      </c>
      <c r="M1846">
        <v>4.9958732329674696E-2</v>
      </c>
      <c r="N1846">
        <v>6.12301821430392E-2</v>
      </c>
      <c r="O1846">
        <v>1.6012292609265052E-2</v>
      </c>
      <c r="P1846">
        <v>6.4087845094071116E-2</v>
      </c>
      <c r="Q1846">
        <v>14267.306616965489</v>
      </c>
      <c r="R1846">
        <f>Table_nydc_frldevdb01_flc_fx_carry_view[[#This Row],[atmf]]/(Table_nydc_frldevdb01_flc_fx_carry_view[[#This Row],[atmf_cost_orig]]+1)</f>
        <v>14077.438125000732</v>
      </c>
      <c r="S1846">
        <f>Table_nydc_frldevdb01_flc_fx_carry_view[[#This Row],[num_rate]]-Table_nydc_frldevdb01_flc_fx_carry_view[[#This Row],[asset_rate]]</f>
        <v>4.8075552484806064E-2</v>
      </c>
      <c r="T18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1.3293919212181342</v>
      </c>
      <c r="U1846" s="95">
        <f>Table_nydc_frldevdb01_flc_fx_carry_view[[#This Row],[atmf_cost_final]]/Table_nydc_frldevdb01_flc_fx_carry_view[[#This Row],[atmf_cost_orig]]</f>
        <v>1.225615208548225</v>
      </c>
    </row>
    <row r="1847" spans="1:21" x14ac:dyDescent="0.25">
      <c r="A1847" t="s">
        <v>110</v>
      </c>
      <c r="B1847" t="s">
        <v>18</v>
      </c>
      <c r="C1847" t="s">
        <v>8</v>
      </c>
      <c r="D1847" t="s">
        <v>8</v>
      </c>
      <c r="E1847">
        <v>2946.1969409646699</v>
      </c>
      <c r="F1847">
        <v>3024.2</v>
      </c>
      <c r="G1847">
        <v>0.11911945715908299</v>
      </c>
      <c r="H1847">
        <v>0.121609131830983</v>
      </c>
      <c r="I1847">
        <v>0.109301268130001</v>
      </c>
      <c r="J1847">
        <v>0.117725670588857</v>
      </c>
      <c r="K1847">
        <v>2.8650309475231599E-2</v>
      </c>
      <c r="L1847">
        <v>4.5638619540886802E-3</v>
      </c>
      <c r="M1847">
        <v>4.1503344960114298E-2</v>
      </c>
      <c r="N1847">
        <v>2.6547049348725E-2</v>
      </c>
      <c r="O1847">
        <v>1.3784544159962974E-2</v>
      </c>
      <c r="P1847">
        <v>5.0069525896334705E-2</v>
      </c>
      <c r="Q1847">
        <v>2985.8231096204654</v>
      </c>
      <c r="R1847">
        <f>Table_nydc_frldevdb01_flc_fx_carry_view[[#This Row],[atmf]]/(Table_nydc_frldevdb01_flc_fx_carry_view[[#This Row],[atmf_cost_orig]]+1)</f>
        <v>2903.6872657531553</v>
      </c>
      <c r="S1847">
        <f>Table_nydc_frldevdb01_flc_fx_carry_view[[#This Row],[num_rate]]-Table_nydc_frldevdb01_flc_fx_carry_view[[#This Row],[asset_rate]]</f>
        <v>3.6284981736371728E-2</v>
      </c>
      <c r="T18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1.7103498563037651</v>
      </c>
      <c r="U1847" s="95">
        <f>Table_nydc_frldevdb01_flc_fx_carry_view[[#This Row],[atmf_cost_final]]/Table_nydc_frldevdb01_flc_fx_carry_view[[#This Row],[atmf_cost_orig]]</f>
        <v>0.63963638049505034</v>
      </c>
    </row>
    <row r="1848" spans="1:21" x14ac:dyDescent="0.25">
      <c r="A1848" t="s">
        <v>110</v>
      </c>
      <c r="B1848" t="s">
        <v>18</v>
      </c>
      <c r="C1848" t="s">
        <v>6</v>
      </c>
      <c r="D1848" t="s">
        <v>8</v>
      </c>
      <c r="E1848">
        <v>2946.1969409646699</v>
      </c>
      <c r="F1848">
        <v>3052.86978885709</v>
      </c>
      <c r="G1848">
        <v>0.121508597944412</v>
      </c>
      <c r="H1848">
        <v>0.124428863111802</v>
      </c>
      <c r="I1848">
        <v>0.112487812926134</v>
      </c>
      <c r="J1848">
        <v>0.118944599753425</v>
      </c>
      <c r="K1848">
        <v>3.1872079959006996E-2</v>
      </c>
      <c r="L1848">
        <v>1.8052446817492199E-2</v>
      </c>
      <c r="M1848">
        <v>4.9095654388230998E-2</v>
      </c>
      <c r="N1848">
        <v>3.9424896726645203E-2</v>
      </c>
      <c r="O1848">
        <v>1.436427505303807E-2</v>
      </c>
      <c r="P1848">
        <v>5.1339434916346093E-2</v>
      </c>
      <c r="Q1848">
        <v>3001.1787630561857</v>
      </c>
      <c r="R1848">
        <f>Table_nydc_frldevdb01_flc_fx_carry_view[[#This Row],[atmf]]/(Table_nydc_frldevdb01_flc_fx_carry_view[[#This Row],[atmf_cost_orig]]+1)</f>
        <v>2910.0013674514157</v>
      </c>
      <c r="S1848">
        <f>Table_nydc_frldevdb01_flc_fx_carry_view[[#This Row],[num_rate]]-Table_nydc_frldevdb01_flc_fx_carry_view[[#This Row],[asset_rate]]</f>
        <v>3.6975159863308023E-2</v>
      </c>
      <c r="T18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1.2408835341919167</v>
      </c>
      <c r="U1848" s="95">
        <f>Table_nydc_frldevdb01_flc_fx_carry_view[[#This Row],[atmf_cost_final]]/Table_nydc_frldevdb01_flc_fx_carry_view[[#This Row],[atmf_cost_orig]]</f>
        <v>0.80302212523509964</v>
      </c>
    </row>
    <row r="1849" spans="1:21" x14ac:dyDescent="0.25">
      <c r="A1849" t="s">
        <v>110</v>
      </c>
      <c r="B1849" t="s">
        <v>18</v>
      </c>
      <c r="C1849" t="s">
        <v>67</v>
      </c>
      <c r="D1849" t="s">
        <v>8</v>
      </c>
      <c r="E1849">
        <v>2946.1969409646699</v>
      </c>
      <c r="F1849">
        <v>3149.2364707512002</v>
      </c>
      <c r="G1849">
        <v>0.12617929339453801</v>
      </c>
      <c r="H1849">
        <v>0.12957502684004499</v>
      </c>
      <c r="I1849">
        <v>0.123196750190968</v>
      </c>
      <c r="J1849">
        <v>0.12813103931212999</v>
      </c>
      <c r="K1849">
        <v>4.0050637272387002E-2</v>
      </c>
      <c r="L1849">
        <v>3.4602120854359396E-2</v>
      </c>
      <c r="M1849">
        <v>7.0775700861255411E-2</v>
      </c>
      <c r="N1849">
        <v>6.9088690752985696E-2</v>
      </c>
      <c r="O1849">
        <v>1.6012292609265052E-2</v>
      </c>
      <c r="P1849">
        <v>5.1825398229896659E-2</v>
      </c>
      <c r="Q1849">
        <v>3055.3603303153545</v>
      </c>
      <c r="R1849">
        <f>Table_nydc_frldevdb01_flc_fx_carry_view[[#This Row],[atmf]]/(Table_nydc_frldevdb01_flc_fx_carry_view[[#This Row],[atmf_cost_orig]]+1)</f>
        <v>2941.079507331161</v>
      </c>
      <c r="S1849">
        <f>Table_nydc_frldevdb01_flc_fx_carry_view[[#This Row],[num_rate]]-Table_nydc_frldevdb01_flc_fx_carry_view[[#This Row],[asset_rate]]</f>
        <v>3.5813105620631606E-2</v>
      </c>
      <c r="T18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1.1224246875479429</v>
      </c>
      <c r="U1849" s="95">
        <f>Table_nydc_frldevdb01_flc_fx_carry_view[[#This Row],[atmf_cost_final]]/Table_nydc_frldevdb01_flc_fx_carry_view[[#This Row],[atmf_cost_orig]]</f>
        <v>0.97616399289952871</v>
      </c>
    </row>
    <row r="1850" spans="1:21" x14ac:dyDescent="0.25">
      <c r="A1850" t="s">
        <v>110</v>
      </c>
      <c r="B1850" t="s">
        <v>12</v>
      </c>
      <c r="C1850" t="s">
        <v>8</v>
      </c>
      <c r="D1850" t="s">
        <v>8</v>
      </c>
      <c r="E1850">
        <v>16.104118821497199</v>
      </c>
      <c r="F1850">
        <v>17.071865927096798</v>
      </c>
      <c r="G1850">
        <v>0.14836058353491899</v>
      </c>
      <c r="H1850">
        <v>0.155991152088062</v>
      </c>
      <c r="I1850">
        <v>0.11663280633781201</v>
      </c>
      <c r="J1850">
        <v>0.14229660717843601</v>
      </c>
      <c r="K1850">
        <v>2.6567100703779899E-2</v>
      </c>
      <c r="L1850">
        <v>4.8713099167596698E-3</v>
      </c>
      <c r="M1850">
        <v>5.4110771121255695E-2</v>
      </c>
      <c r="N1850">
        <v>6.0098018942961101E-2</v>
      </c>
      <c r="O1850">
        <v>-8.0721219104321184E-3</v>
      </c>
      <c r="P1850">
        <v>7.2370297100680797E-2</v>
      </c>
      <c r="Q1850">
        <v>16.614248541048138</v>
      </c>
      <c r="R1850">
        <f>Table_nydc_frldevdb01_flc_fx_carry_view[[#This Row],[atmf]]/(Table_nydc_frldevdb01_flc_fx_carry_view[[#This Row],[atmf_cost_orig]]+1)</f>
        <v>16.195514166824694</v>
      </c>
      <c r="S1850">
        <f>Table_nydc_frldevdb01_flc_fx_carry_view[[#This Row],[num_rate]]-Table_nydc_frldevdb01_flc_fx_carry_view[[#This Row],[asset_rate]]</f>
        <v>8.0442419011112917E-2</v>
      </c>
      <c r="T18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2.0050598990307917</v>
      </c>
      <c r="U1850" s="95">
        <f>Table_nydc_frldevdb01_flc_fx_carry_view[[#This Row],[atmf_cost_final]]/Table_nydc_frldevdb01_flc_fx_carry_view[[#This Row],[atmf_cost_orig]]</f>
        <v>1.1106479855607436</v>
      </c>
    </row>
    <row r="1851" spans="1:21" x14ac:dyDescent="0.25">
      <c r="A1851" t="s">
        <v>110</v>
      </c>
      <c r="B1851" t="s">
        <v>12</v>
      </c>
      <c r="C1851" t="s">
        <v>6</v>
      </c>
      <c r="D1851" t="s">
        <v>8</v>
      </c>
      <c r="E1851">
        <v>16.104118821497199</v>
      </c>
      <c r="F1851">
        <v>17.4081719161546</v>
      </c>
      <c r="G1851">
        <v>0.148497575647413</v>
      </c>
      <c r="H1851">
        <v>0.15737072712927899</v>
      </c>
      <c r="I1851">
        <v>0.147603064638888</v>
      </c>
      <c r="J1851">
        <v>0.168495848971561</v>
      </c>
      <c r="K1851">
        <v>2.7580925548260398E-2</v>
      </c>
      <c r="L1851">
        <v>2.0891611103522702E-2</v>
      </c>
      <c r="M1851">
        <v>6.3489127543368301E-2</v>
      </c>
      <c r="N1851">
        <v>7.3043568911706408E-2</v>
      </c>
      <c r="O1851">
        <v>-8.0082775478732462E-3</v>
      </c>
      <c r="P1851">
        <v>7.2555232834660296E-2</v>
      </c>
      <c r="Q1851">
        <v>16.804743781956088</v>
      </c>
      <c r="R1851">
        <f>Table_nydc_frldevdb01_flc_fx_carry_view[[#This Row],[atmf]]/(Table_nydc_frldevdb01_flc_fx_carry_view[[#This Row],[atmf_cost_orig]]+1)</f>
        <v>16.36892325957955</v>
      </c>
      <c r="S1851">
        <f>Table_nydc_frldevdb01_flc_fx_carry_view[[#This Row],[num_rate]]-Table_nydc_frldevdb01_flc_fx_carry_view[[#This Row],[asset_rate]]</f>
        <v>8.0563510382533537E-2</v>
      </c>
      <c r="T18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1.4523689550172643</v>
      </c>
      <c r="U1851" s="95">
        <f>Table_nydc_frldevdb01_flc_fx_carry_view[[#This Row],[atmf_cost_final]]/Table_nydc_frldevdb01_flc_fx_carry_view[[#This Row],[atmf_cost_orig]]</f>
        <v>1.1504894103610359</v>
      </c>
    </row>
    <row r="1852" spans="1:21" x14ac:dyDescent="0.25">
      <c r="A1852" t="s">
        <v>110</v>
      </c>
      <c r="B1852" t="s">
        <v>12</v>
      </c>
      <c r="C1852" t="s">
        <v>67</v>
      </c>
      <c r="D1852" t="s">
        <v>8</v>
      </c>
      <c r="E1852">
        <v>16.104118821497199</v>
      </c>
      <c r="F1852">
        <v>18.771091519859901</v>
      </c>
      <c r="G1852">
        <v>0.15158412035337901</v>
      </c>
      <c r="H1852">
        <v>0.163012315906441</v>
      </c>
      <c r="I1852">
        <v>0.14988606215838901</v>
      </c>
      <c r="J1852">
        <v>0.167749743051817</v>
      </c>
      <c r="K1852">
        <v>2.8038741480579801E-2</v>
      </c>
      <c r="L1852">
        <v>2.8322233361923202E-2</v>
      </c>
      <c r="M1852">
        <v>9.3237186145767703E-2</v>
      </c>
      <c r="N1852">
        <v>0.110760746445578</v>
      </c>
      <c r="O1852">
        <v>-7.5213494434606771E-3</v>
      </c>
      <c r="P1852">
        <v>7.4409069924920551E-2</v>
      </c>
      <c r="Q1852">
        <v>17.622154457576222</v>
      </c>
      <c r="R1852">
        <f>Table_nydc_frldevdb01_flc_fx_carry_view[[#This Row],[atmf]]/(Table_nydc_frldevdb01_flc_fx_carry_view[[#This Row],[atmf_cost_orig]]+1)</f>
        <v>17.170191206208241</v>
      </c>
      <c r="S1852">
        <f>Table_nydc_frldevdb01_flc_fx_carry_view[[#This Row],[num_rate]]-Table_nydc_frldevdb01_flc_fx_carry_view[[#This Row],[asset_rate]]</f>
        <v>8.1930419368381233E-2</v>
      </c>
      <c r="T18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1.2644245350790104</v>
      </c>
      <c r="U1852" s="95">
        <f>Table_nydc_frldevdb01_flc_fx_carry_view[[#This Row],[atmf_cost_final]]/Table_nydc_frldevdb01_flc_fx_carry_view[[#This Row],[atmf_cost_orig]]</f>
        <v>1.1879460441074856</v>
      </c>
    </row>
    <row r="1853" spans="1:21" x14ac:dyDescent="0.25">
      <c r="A1853" t="s">
        <v>110</v>
      </c>
      <c r="B1853" t="s">
        <v>100</v>
      </c>
      <c r="C1853" t="s">
        <v>8</v>
      </c>
      <c r="D1853" t="s">
        <v>8</v>
      </c>
      <c r="E1853">
        <v>15813.5739561315</v>
      </c>
      <c r="F1853">
        <v>16589.144036906699</v>
      </c>
      <c r="G1853">
        <v>7.7648563378381899E-2</v>
      </c>
      <c r="H1853">
        <v>8.4983994094024795E-2</v>
      </c>
      <c r="I1853">
        <v>6.3882053694344798E-2</v>
      </c>
      <c r="J1853">
        <v>8.2932267476017493E-2</v>
      </c>
      <c r="K1853">
        <v>9.2170089850544309E-3</v>
      </c>
      <c r="L1853">
        <v>2.6681226707117298E-3</v>
      </c>
      <c r="M1853">
        <v>2.9495271166976301E-2</v>
      </c>
      <c r="N1853">
        <v>4.9048430695773804E-2</v>
      </c>
      <c r="O1853">
        <v>-8.0721219104321184E-3</v>
      </c>
      <c r="P1853">
        <v>5.6891926786395597E-2</v>
      </c>
      <c r="Q1853">
        <v>16259.431031520646</v>
      </c>
      <c r="R1853">
        <f>Table_nydc_frldevdb01_flc_fx_carry_view[[#This Row],[atmf]]/(Table_nydc_frldevdb01_flc_fx_carry_view[[#This Row],[atmf_cost_orig]]+1)</f>
        <v>16113.86132750489</v>
      </c>
      <c r="S1853">
        <f>Table_nydc_frldevdb01_flc_fx_carry_view[[#This Row],[num_rate]]-Table_nydc_frldevdb01_flc_fx_carry_view[[#This Row],[asset_rate]]</f>
        <v>6.4964048696827717E-2</v>
      </c>
      <c r="T18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2.2871934295439895</v>
      </c>
      <c r="U1853" s="95">
        <f>Table_nydc_frldevdb01_flc_fx_carry_view[[#This Row],[atmf_cost_final]]/Table_nydc_frldevdb01_flc_fx_carry_view[[#This Row],[atmf_cost_orig]]</f>
        <v>1.6629252336113372</v>
      </c>
    </row>
    <row r="1854" spans="1:21" x14ac:dyDescent="0.25">
      <c r="A1854" t="s">
        <v>110</v>
      </c>
      <c r="B1854" t="s">
        <v>100</v>
      </c>
      <c r="C1854" t="s">
        <v>6</v>
      </c>
      <c r="D1854" t="s">
        <v>8</v>
      </c>
      <c r="E1854">
        <v>15813.5739561315</v>
      </c>
      <c r="F1854">
        <v>16891.6878705212</v>
      </c>
      <c r="G1854">
        <v>8.1211912339273898E-2</v>
      </c>
      <c r="H1854">
        <v>8.8864990797567905E-2</v>
      </c>
      <c r="I1854">
        <v>7.0523595645082496E-2</v>
      </c>
      <c r="J1854">
        <v>9.4741473032837295E-2</v>
      </c>
      <c r="K1854">
        <v>9.4100178284196902E-3</v>
      </c>
      <c r="L1854">
        <v>8.0835164617670905E-3</v>
      </c>
      <c r="M1854">
        <v>3.5876799592610496E-2</v>
      </c>
      <c r="N1854">
        <v>5.6357768138802902E-2</v>
      </c>
      <c r="O1854">
        <v>-8.0082775478732462E-3</v>
      </c>
      <c r="P1854">
        <v>5.927681083889532E-2</v>
      </c>
      <c r="Q1854">
        <v>16456.146629011626</v>
      </c>
      <c r="R1854">
        <f>Table_nydc_frldevdb01_flc_fx_carry_view[[#This Row],[atmf]]/(Table_nydc_frldevdb01_flc_fx_carry_view[[#This Row],[atmf_cost_orig]]+1)</f>
        <v>16306.657198196117</v>
      </c>
      <c r="S1854">
        <f>Table_nydc_frldevdb01_flc_fx_carry_view[[#This Row],[num_rate]]-Table_nydc_frldevdb01_flc_fx_carry_view[[#This Row],[asset_rate]]</f>
        <v>6.7285088386768568E-2</v>
      </c>
      <c r="T18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1.8239562371859739</v>
      </c>
      <c r="U1854" s="95">
        <f>Table_nydc_frldevdb01_flc_fx_carry_view[[#This Row],[atmf_cost_final]]/Table_nydc_frldevdb01_flc_fx_carry_view[[#This Row],[atmf_cost_orig]]</f>
        <v>1.5708694414986459</v>
      </c>
    </row>
    <row r="1855" spans="1:21" x14ac:dyDescent="0.25">
      <c r="A1855" t="s">
        <v>110</v>
      </c>
      <c r="B1855" t="s">
        <v>100</v>
      </c>
      <c r="C1855" t="s">
        <v>67</v>
      </c>
      <c r="D1855" t="s">
        <v>8</v>
      </c>
      <c r="E1855">
        <v>15813.5739561315</v>
      </c>
      <c r="F1855">
        <v>18112.4535874986</v>
      </c>
      <c r="G1855">
        <v>9.3567148628650496E-2</v>
      </c>
      <c r="H1855">
        <v>9.7953791247590793E-2</v>
      </c>
      <c r="I1855">
        <v>8.5022855514506002E-2</v>
      </c>
      <c r="J1855">
        <v>0.101984196259641</v>
      </c>
      <c r="K1855">
        <v>9.9626489549226212E-3</v>
      </c>
      <c r="L1855">
        <v>9.7072379168661495E-3</v>
      </c>
      <c r="M1855">
        <v>5.6105384970847799E-2</v>
      </c>
      <c r="N1855">
        <v>7.9342663662319596E-2</v>
      </c>
      <c r="O1855">
        <v>-7.5213494434606771E-3</v>
      </c>
      <c r="P1855">
        <v>6.4087845094071116E-2</v>
      </c>
      <c r="Q1855">
        <v>17313.558622485027</v>
      </c>
      <c r="R1855">
        <f>Table_nydc_frldevdb01_flc_fx_carry_view[[#This Row],[atmf]]/(Table_nydc_frldevdb01_flc_fx_carry_view[[#This Row],[atmf_cost_orig]]+1)</f>
        <v>17150.233154050784</v>
      </c>
      <c r="S1855">
        <f>Table_nydc_frldevdb01_flc_fx_carry_view[[#This Row],[num_rate]]-Table_nydc_frldevdb01_flc_fx_carry_view[[#This Row],[asset_rate]]</f>
        <v>7.1609194537531798E-2</v>
      </c>
      <c r="T18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1.5091308352721058</v>
      </c>
      <c r="U1855" s="95">
        <f>Table_nydc_frldevdb01_flc_fx_carry_view[[#This Row],[atmf_cost_final]]/Table_nydc_frldevdb01_flc_fx_carry_view[[#This Row],[atmf_cost_orig]]</f>
        <v>1.4141719855152197</v>
      </c>
    </row>
    <row r="1856" spans="1:21" x14ac:dyDescent="0.25">
      <c r="A1856" t="s">
        <v>110</v>
      </c>
      <c r="B1856" t="s">
        <v>101</v>
      </c>
      <c r="C1856" t="s">
        <v>8</v>
      </c>
      <c r="D1856" t="s">
        <v>8</v>
      </c>
      <c r="E1856">
        <v>22.080008887002201</v>
      </c>
      <c r="F1856">
        <v>22.048618162796</v>
      </c>
      <c r="G1856">
        <v>8.4465281157694805E-2</v>
      </c>
      <c r="H1856">
        <v>8.4374048244864303E-2</v>
      </c>
      <c r="I1856">
        <v>6.2000002268203298E-2</v>
      </c>
      <c r="J1856">
        <v>6.13628628217988E-2</v>
      </c>
      <c r="K1856">
        <v>2.9720804090766103E-2</v>
      </c>
      <c r="L1856">
        <v>2.5888125843829199E-3</v>
      </c>
      <c r="M1856">
        <v>2.8958989088442799E-2</v>
      </c>
      <c r="N1856">
        <v>1.9122231182864E-3</v>
      </c>
      <c r="O1856">
        <v>1.3803647011533629E-2</v>
      </c>
      <c r="P1856">
        <v>1.1881703500885334E-2</v>
      </c>
      <c r="Q1856">
        <v>22.065427936830961</v>
      </c>
      <c r="R1856">
        <f>Table_nydc_frldevdb01_flc_fx_carry_view[[#This Row],[atmf]]/(Table_nydc_frldevdb01_flc_fx_carry_view[[#This Row],[atmf_cost_orig]]+1)</f>
        <v>21.428082553930476</v>
      </c>
      <c r="S1856">
        <f>Table_nydc_frldevdb01_flc_fx_carry_view[[#This Row],[num_rate]]-Table_nydc_frldevdb01_flc_fx_carry_view[[#This Row],[asset_rate]]</f>
        <v>-1.9219435106482951E-3</v>
      </c>
      <c r="T18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0.88812830415931432</v>
      </c>
      <c r="U1856" s="95">
        <f>Table_nydc_frldevdb01_flc_fx_carry_view[[#This Row],[atmf_cost_final]]/Table_nydc_frldevdb01_flc_fx_carry_view[[#This Row],[atmf_cost_orig]]</f>
        <v>6.6032108802083364E-2</v>
      </c>
    </row>
    <row r="1857" spans="1:21" x14ac:dyDescent="0.25">
      <c r="A1857" t="s">
        <v>110</v>
      </c>
      <c r="B1857" t="s">
        <v>101</v>
      </c>
      <c r="C1857" t="s">
        <v>6</v>
      </c>
      <c r="D1857" t="s">
        <v>8</v>
      </c>
      <c r="E1857">
        <v>22.080008887002201</v>
      </c>
      <c r="F1857">
        <v>22.0386538167579</v>
      </c>
      <c r="G1857">
        <v>8.8184806099819199E-2</v>
      </c>
      <c r="H1857">
        <v>8.8058613983762898E-2</v>
      </c>
      <c r="I1857">
        <v>7.5188777913674301E-2</v>
      </c>
      <c r="J1857">
        <v>7.49734626199757E-2</v>
      </c>
      <c r="K1857">
        <v>3.5771391255488297E-2</v>
      </c>
      <c r="L1857">
        <v>1.54834152847404E-2</v>
      </c>
      <c r="M1857">
        <v>3.4756393597341603E-2</v>
      </c>
      <c r="N1857">
        <v>1.44981453465066E-2</v>
      </c>
      <c r="O1857">
        <v>1.436427505303807E-2</v>
      </c>
      <c r="P1857">
        <v>1.2461800065854952E-2</v>
      </c>
      <c r="Q1857">
        <v>22.061045726506574</v>
      </c>
      <c r="R1857">
        <f>Table_nydc_frldevdb01_flc_fx_carry_view[[#This Row],[atmf]]/(Table_nydc_frldevdb01_flc_fx_carry_view[[#This Row],[atmf_cost_orig]]+1)</f>
        <v>21.29839830236785</v>
      </c>
      <c r="S1857">
        <f>Table_nydc_frldevdb01_flc_fx_carry_view[[#This Row],[num_rate]]-Table_nydc_frldevdb01_flc_fx_carry_view[[#This Row],[asset_rate]]</f>
        <v>-1.9024749871831177E-3</v>
      </c>
      <c r="T18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0.97071153842150348</v>
      </c>
      <c r="U1857" s="95">
        <f>Table_nydc_frldevdb01_flc_fx_carry_view[[#This Row],[atmf_cost_final]]/Table_nydc_frldevdb01_flc_fx_carry_view[[#This Row],[atmf_cost_orig]]</f>
        <v>0.41713606752386168</v>
      </c>
    </row>
    <row r="1858" spans="1:21" x14ac:dyDescent="0.25">
      <c r="A1858" t="s">
        <v>110</v>
      </c>
      <c r="B1858" t="s">
        <v>101</v>
      </c>
      <c r="C1858" t="s">
        <v>67</v>
      </c>
      <c r="D1858" t="s">
        <v>8</v>
      </c>
      <c r="E1858">
        <v>22.080008887002201</v>
      </c>
      <c r="F1858">
        <v>21.9998284841528</v>
      </c>
      <c r="G1858">
        <v>8.9772593099713804E-2</v>
      </c>
      <c r="H1858">
        <v>8.9587814840651397E-2</v>
      </c>
      <c r="I1858">
        <v>8.8672854384726996E-2</v>
      </c>
      <c r="J1858">
        <v>8.8450828697388406E-2</v>
      </c>
      <c r="K1858">
        <v>5.0945807526704898E-2</v>
      </c>
      <c r="L1858">
        <v>3.9988517416618297E-2</v>
      </c>
      <c r="M1858">
        <v>4.8969893071142398E-2</v>
      </c>
      <c r="N1858">
        <v>3.8029724249521404E-2</v>
      </c>
      <c r="O1858">
        <v>1.6012292609265052E-2</v>
      </c>
      <c r="P1858">
        <v>1.4134582132204835E-2</v>
      </c>
      <c r="Q1858">
        <v>22.04338432589185</v>
      </c>
      <c r="R1858">
        <f>Table_nydc_frldevdb01_flc_fx_carry_view[[#This Row],[atmf]]/(Table_nydc_frldevdb01_flc_fx_carry_view[[#This Row],[atmf_cost_orig]]+1)</f>
        <v>20.972793051040163</v>
      </c>
      <c r="S1858">
        <f>Table_nydc_frldevdb01_flc_fx_carry_view[[#This Row],[num_rate]]-Table_nydc_frldevdb01_flc_fx_carry_view[[#This Row],[asset_rate]]</f>
        <v>-1.8777104770602172E-3</v>
      </c>
      <c r="T18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0.99133500520864737</v>
      </c>
      <c r="U1858" s="95">
        <f>Table_nydc_frldevdb01_flc_fx_carry_view[[#This Row],[atmf_cost_final]]/Table_nydc_frldevdb01_flc_fx_carry_view[[#This Row],[atmf_cost_orig]]</f>
        <v>0.77659398182210948</v>
      </c>
    </row>
    <row r="1859" spans="1:21" x14ac:dyDescent="0.25">
      <c r="A1859" t="s">
        <v>110</v>
      </c>
      <c r="B1859" t="s">
        <v>102</v>
      </c>
      <c r="C1859" t="s">
        <v>8</v>
      </c>
      <c r="D1859" t="s">
        <v>8</v>
      </c>
      <c r="E1859">
        <v>76.532663710466494</v>
      </c>
      <c r="F1859">
        <v>80.269380681293399</v>
      </c>
      <c r="G1859">
        <v>7.9632510377943597E-2</v>
      </c>
      <c r="H1859">
        <v>8.5416156611334906E-2</v>
      </c>
      <c r="I1859">
        <v>3.8839732844280501E-2</v>
      </c>
      <c r="J1859">
        <v>5.6317476851851803E-2</v>
      </c>
      <c r="K1859">
        <v>9.792672449647339E-3</v>
      </c>
      <c r="L1859">
        <v>1.62219727539787E-3</v>
      </c>
      <c r="M1859">
        <v>2.9645193160627803E-2</v>
      </c>
      <c r="N1859">
        <v>4.8828960495460198E-2</v>
      </c>
      <c r="O1859">
        <v>-8.0721219104321184E-3</v>
      </c>
      <c r="P1859">
        <v>6.025714380349724E-2</v>
      </c>
      <c r="Q1859">
        <v>78.7068512860412</v>
      </c>
      <c r="R1859">
        <f>Table_nydc_frldevdb01_flc_fx_carry_view[[#This Row],[atmf]]/(Table_nydc_frldevdb01_flc_fx_carry_view[[#This Row],[atmf_cost_orig]]+1)</f>
        <v>77.958292054854596</v>
      </c>
      <c r="S1859">
        <f>Table_nydc_frldevdb01_flc_fx_carry_view[[#This Row],[num_rate]]-Table_nydc_frldevdb01_flc_fx_carry_view[[#This Row],[asset_rate]]</f>
        <v>6.832926571392936E-2</v>
      </c>
      <c r="T18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2.3778725083486343</v>
      </c>
      <c r="U1859" s="95">
        <f>Table_nydc_frldevdb01_flc_fx_carry_view[[#This Row],[atmf_cost_final]]/Table_nydc_frldevdb01_flc_fx_carry_view[[#This Row],[atmf_cost_orig]]</f>
        <v>1.6471122394409163</v>
      </c>
    </row>
    <row r="1860" spans="1:21" x14ac:dyDescent="0.25">
      <c r="A1860" t="s">
        <v>110</v>
      </c>
      <c r="B1860" t="s">
        <v>102</v>
      </c>
      <c r="C1860" t="s">
        <v>6</v>
      </c>
      <c r="D1860" t="s">
        <v>8</v>
      </c>
      <c r="E1860">
        <v>76.532663710466494</v>
      </c>
      <c r="F1860">
        <v>81.482774337351501</v>
      </c>
      <c r="G1860">
        <v>8.3095893077324401E-2</v>
      </c>
      <c r="H1860">
        <v>8.8866246508305394E-2</v>
      </c>
      <c r="I1860">
        <v>7.1905954389889906E-2</v>
      </c>
      <c r="J1860">
        <v>9.1943194395875394E-2</v>
      </c>
      <c r="K1860">
        <v>1.0666571794277501E-2</v>
      </c>
      <c r="L1860">
        <v>7.4378924981088907E-3</v>
      </c>
      <c r="M1860">
        <v>3.5877306215055096E-2</v>
      </c>
      <c r="N1860">
        <v>5.0644928945261805E-2</v>
      </c>
      <c r="O1860">
        <v>-8.0082775478732462E-3</v>
      </c>
      <c r="P1860">
        <v>5.8545907736114428E-2</v>
      </c>
      <c r="Q1860">
        <v>79.479049137529302</v>
      </c>
      <c r="R1860">
        <f>Table_nydc_frldevdb01_flc_fx_carry_view[[#This Row],[atmf]]/(Table_nydc_frldevdb01_flc_fx_carry_view[[#This Row],[atmf_cost_orig]]+1)</f>
        <v>78.660642383486234</v>
      </c>
      <c r="S1860">
        <f>Table_nydc_frldevdb01_flc_fx_carry_view[[#This Row],[num_rate]]-Table_nydc_frldevdb01_flc_fx_carry_view[[#This Row],[asset_rate]]</f>
        <v>6.6554185283987669E-2</v>
      </c>
      <c r="T18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1.7138348977070477</v>
      </c>
      <c r="U1860" s="95">
        <f>Table_nydc_frldevdb01_flc_fx_carry_view[[#This Row],[atmf_cost_final]]/Table_nydc_frldevdb01_flc_fx_carry_view[[#This Row],[atmf_cost_orig]]</f>
        <v>1.4116145911760178</v>
      </c>
    </row>
    <row r="1861" spans="1:21" x14ac:dyDescent="0.25">
      <c r="A1861" t="s">
        <v>110</v>
      </c>
      <c r="B1861" t="s">
        <v>102</v>
      </c>
      <c r="C1861" t="s">
        <v>67</v>
      </c>
      <c r="D1861" t="s">
        <v>8</v>
      </c>
      <c r="E1861">
        <v>76.532663710466494</v>
      </c>
      <c r="F1861">
        <v>86.750693749604906</v>
      </c>
      <c r="G1861">
        <v>9.6401931196644405E-2</v>
      </c>
      <c r="H1861">
        <v>9.8259502427381601E-2</v>
      </c>
      <c r="I1861">
        <v>8.7307577821402305E-2</v>
      </c>
      <c r="J1861">
        <v>9.8182923386674503E-2</v>
      </c>
      <c r="K1861">
        <v>1.2632535677820101E-2</v>
      </c>
      <c r="L1861">
        <v>1.14258105494493E-2</v>
      </c>
      <c r="M1861">
        <v>5.6319723430623497E-2</v>
      </c>
      <c r="N1861">
        <v>7.3845621552596108E-2</v>
      </c>
      <c r="O1861">
        <v>-7.5206353851209945E-3</v>
      </c>
      <c r="P1861">
        <v>5.959565679093335E-2</v>
      </c>
      <c r="Q1861">
        <v>83.119439203225852</v>
      </c>
      <c r="R1861">
        <f>Table_nydc_frldevdb01_flc_fx_carry_view[[#This Row],[atmf]]/(Table_nydc_frldevdb01_flc_fx_carry_view[[#This Row],[atmf_cost_orig]]+1)</f>
        <v>82.125413192005482</v>
      </c>
      <c r="S1861">
        <f>Table_nydc_frldevdb01_flc_fx_carry_view[[#This Row],[num_rate]]-Table_nydc_frldevdb01_flc_fx_carry_view[[#This Row],[asset_rate]]</f>
        <v>6.7116292176054346E-2</v>
      </c>
      <c r="T18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1.4287898629762759</v>
      </c>
      <c r="U1861" s="95">
        <f>Table_nydc_frldevdb01_flc_fx_carry_view[[#This Row],[atmf_cost_final]]/Table_nydc_frldevdb01_flc_fx_carry_view[[#This Row],[atmf_cost_orig]]</f>
        <v>1.3111857987648252</v>
      </c>
    </row>
    <row r="1862" spans="1:21" x14ac:dyDescent="0.25">
      <c r="A1862" t="s">
        <v>110</v>
      </c>
      <c r="B1862" t="s">
        <v>103</v>
      </c>
      <c r="C1862" t="s">
        <v>8</v>
      </c>
      <c r="D1862" t="s">
        <v>8</v>
      </c>
      <c r="E1862">
        <v>6.09848152384148</v>
      </c>
      <c r="F1862">
        <v>5.7632338677793502</v>
      </c>
      <c r="G1862">
        <v>0.12724039626103401</v>
      </c>
      <c r="H1862">
        <v>0.14007643768536299</v>
      </c>
      <c r="I1862">
        <v>0.14524280629738101</v>
      </c>
      <c r="J1862">
        <v>0.19004499023594901</v>
      </c>
      <c r="K1862">
        <v>7.5930644952176496E-2</v>
      </c>
      <c r="L1862">
        <v>6.05733080215092E-3</v>
      </c>
      <c r="M1862">
        <v>4.5805898114519503E-2</v>
      </c>
      <c r="N1862">
        <v>1.2755747829288299E-5</v>
      </c>
      <c r="O1862">
        <v>7.1747691948570766E-2</v>
      </c>
      <c r="P1862">
        <v>-6.5448999140983715E-3</v>
      </c>
      <c r="Q1862">
        <v>5.9422424162158398</v>
      </c>
      <c r="R1862">
        <f>Table_nydc_frldevdb01_flc_fx_carry_view[[#This Row],[atmf]]/(Table_nydc_frldevdb01_flc_fx_carry_view[[#This Row],[atmf_cost_orig]]+1)</f>
        <v>5.5108064299215256</v>
      </c>
      <c r="S1862">
        <f>Table_nydc_frldevdb01_flc_fx_carry_view[[#This Row],[num_rate]]-Table_nydc_frldevdb01_flc_fx_carry_view[[#This Row],[asset_rate]]</f>
        <v>-7.8292591862669139E-2</v>
      </c>
      <c r="T18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0.20065148055503987</v>
      </c>
      <c r="U1862" s="95">
        <f>Table_nydc_frldevdb01_flc_fx_carry_view[[#This Row],[atmf_cost_final]]/Table_nydc_frldevdb01_flc_fx_carry_view[[#This Row],[atmf_cost_orig]]</f>
        <v>2.7847391611878462E-4</v>
      </c>
    </row>
    <row r="1863" spans="1:21" x14ac:dyDescent="0.25">
      <c r="A1863" t="s">
        <v>110</v>
      </c>
      <c r="B1863" t="s">
        <v>103</v>
      </c>
      <c r="C1863" t="s">
        <v>6</v>
      </c>
      <c r="D1863" t="s">
        <v>8</v>
      </c>
      <c r="E1863">
        <v>6.09848152384148</v>
      </c>
      <c r="F1863">
        <v>5.6537475933378998</v>
      </c>
      <c r="G1863">
        <v>0.118475289454244</v>
      </c>
      <c r="H1863">
        <v>0.13574262026585701</v>
      </c>
      <c r="I1863">
        <v>0.14595671583501699</v>
      </c>
      <c r="J1863">
        <v>0.17014571687372901</v>
      </c>
      <c r="K1863">
        <v>9.1591579228048892E-2</v>
      </c>
      <c r="L1863">
        <v>4.0334667967225402E-2</v>
      </c>
      <c r="M1863">
        <v>5.0639811019068802E-2</v>
      </c>
      <c r="N1863">
        <v>1.3011102216003101E-2</v>
      </c>
      <c r="O1863">
        <v>7.1953184719820887E-2</v>
      </c>
      <c r="P1863">
        <v>-6.6550306324421969E-3</v>
      </c>
      <c r="Q1863">
        <v>5.8951650249951886</v>
      </c>
      <c r="R1863">
        <f>Table_nydc_frldevdb01_flc_fx_carry_view[[#This Row],[atmf]]/(Table_nydc_frldevdb01_flc_fx_carry_view[[#This Row],[atmf_cost_orig]]+1)</f>
        <v>5.3812424905677645</v>
      </c>
      <c r="S1863">
        <f>Table_nydc_frldevdb01_flc_fx_carry_view[[#This Row],[num_rate]]-Table_nydc_frldevdb01_flc_fx_carry_view[[#This Row],[asset_rate]]</f>
        <v>-7.8608215352263089E-2</v>
      </c>
      <c r="T18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0.66721333281112549</v>
      </c>
      <c r="U1863" s="95">
        <f>Table_nydc_frldevdb01_flc_fx_carry_view[[#This Row],[atmf_cost_final]]/Table_nydc_frldevdb01_flc_fx_carry_view[[#This Row],[atmf_cost_orig]]</f>
        <v>0.25693425694467287</v>
      </c>
    </row>
    <row r="1864" spans="1:21" x14ac:dyDescent="0.25">
      <c r="A1864" t="s">
        <v>110</v>
      </c>
      <c r="B1864" t="s">
        <v>103</v>
      </c>
      <c r="C1864" t="s">
        <v>67</v>
      </c>
      <c r="D1864" t="s">
        <v>8</v>
      </c>
      <c r="E1864">
        <v>6.09848152384148</v>
      </c>
      <c r="F1864">
        <v>5.2493826319257204</v>
      </c>
      <c r="G1864">
        <v>0.15883989071038301</v>
      </c>
      <c r="H1864">
        <v>0.15883989071038301</v>
      </c>
      <c r="I1864">
        <v>0.13480923515884599</v>
      </c>
      <c r="J1864">
        <v>0.14878629601120599</v>
      </c>
      <c r="K1864">
        <v>0.17293251253875799</v>
      </c>
      <c r="L1864">
        <v>0.114017474313481</v>
      </c>
      <c r="M1864">
        <v>7.80729366317722E-2</v>
      </c>
      <c r="N1864">
        <v>3.7637954057140502E-2</v>
      </c>
      <c r="O1864">
        <v>7.2801453521602305E-2</v>
      </c>
      <c r="P1864">
        <v>-7.3688995843861913E-3</v>
      </c>
      <c r="Q1864">
        <v>5.7995229162213207</v>
      </c>
      <c r="R1864">
        <f>Table_nydc_frldevdb01_flc_fx_carry_view[[#This Row],[atmf]]/(Table_nydc_frldevdb01_flc_fx_carry_view[[#This Row],[atmf_cost_orig]]+1)</f>
        <v>4.8692277243563762</v>
      </c>
      <c r="S1864">
        <f>Table_nydc_frldevdb01_flc_fx_carry_view[[#This Row],[num_rate]]-Table_nydc_frldevdb01_flc_fx_carry_view[[#This Row],[asset_rate]]</f>
        <v>-8.0170353105988496E-2</v>
      </c>
      <c r="T18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0.80518513314074014</v>
      </c>
      <c r="U1864" s="95">
        <f>Table_nydc_frldevdb01_flc_fx_carry_view[[#This Row],[atmf_cost_final]]/Table_nydc_frldevdb01_flc_fx_carry_view[[#This Row],[atmf_cost_orig]]</f>
        <v>0.48208708011917584</v>
      </c>
    </row>
    <row r="1865" spans="1:21" x14ac:dyDescent="0.25">
      <c r="A1865" t="s">
        <v>110</v>
      </c>
      <c r="B1865" t="s">
        <v>104</v>
      </c>
      <c r="C1865" t="s">
        <v>8</v>
      </c>
      <c r="D1865" t="s">
        <v>8</v>
      </c>
      <c r="E1865">
        <v>3.5268524121678402</v>
      </c>
      <c r="F1865">
        <v>3.4857279999999999</v>
      </c>
      <c r="G1865">
        <v>6.6091912645633702E-2</v>
      </c>
      <c r="H1865">
        <v>6.5540358971703003E-2</v>
      </c>
      <c r="I1865">
        <v>5.4898090788813102E-2</v>
      </c>
      <c r="J1865">
        <v>5.6412784560207499E-2</v>
      </c>
      <c r="K1865">
        <v>2.90104057615461E-2</v>
      </c>
      <c r="L1865">
        <v>2.29219899404262E-3</v>
      </c>
      <c r="M1865">
        <v>2.2375240651177502E-2</v>
      </c>
      <c r="N1865">
        <v>5.17281992762435E-5</v>
      </c>
      <c r="O1865">
        <v>1.3784544159962974E-2</v>
      </c>
      <c r="P1865">
        <v>-2.0118372284027076E-3</v>
      </c>
      <c r="Q1865">
        <v>3.5090108664731265</v>
      </c>
      <c r="R1865">
        <f>Table_nydc_frldevdb01_flc_fx_carry_view[[#This Row],[atmf]]/(Table_nydc_frldevdb01_flc_fx_carry_view[[#This Row],[atmf_cost_orig]]+1)</f>
        <v>3.4094409385147557</v>
      </c>
      <c r="S1865">
        <f>Table_nydc_frldevdb01_flc_fx_carry_view[[#This Row],[num_rate]]-Table_nydc_frldevdb01_flc_fx_carry_view[[#This Row],[asset_rate]]</f>
        <v>-1.5796381388365682E-2</v>
      </c>
      <c r="T18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0.33766617069788535</v>
      </c>
      <c r="U1865" s="95">
        <f>Table_nydc_frldevdb01_flc_fx_carry_view[[#This Row],[atmf_cost_final]]/Table_nydc_frldevdb01_flc_fx_carry_view[[#This Row],[atmf_cost_orig]]</f>
        <v>2.3118499632101743E-3</v>
      </c>
    </row>
    <row r="1866" spans="1:21" x14ac:dyDescent="0.25">
      <c r="A1866" t="s">
        <v>110</v>
      </c>
      <c r="B1866" t="s">
        <v>104</v>
      </c>
      <c r="C1866" t="s">
        <v>6</v>
      </c>
      <c r="D1866" t="s">
        <v>8</v>
      </c>
      <c r="E1866">
        <v>3.5268524121678402</v>
      </c>
      <c r="F1866">
        <v>3.4690688515211798</v>
      </c>
      <c r="G1866">
        <v>6.6683836457491194E-2</v>
      </c>
      <c r="H1866">
        <v>6.5775446526214601E-2</v>
      </c>
      <c r="I1866">
        <v>6.4700173312472395E-2</v>
      </c>
      <c r="J1866">
        <v>6.4924921070044703E-2</v>
      </c>
      <c r="K1866">
        <v>3.5554943008038201E-2</v>
      </c>
      <c r="L1866">
        <v>1.47364582573475E-2</v>
      </c>
      <c r="M1866">
        <v>2.5965051809265501E-2</v>
      </c>
      <c r="N1866">
        <v>7.4695459736711196E-3</v>
      </c>
      <c r="O1866">
        <v>1.436427505303807E-2</v>
      </c>
      <c r="P1866">
        <v>-2.2432109801321567E-3</v>
      </c>
      <c r="Q1866">
        <v>3.5026589699494002</v>
      </c>
      <c r="R1866">
        <f>Table_nydc_frldevdb01_flc_fx_carry_view[[#This Row],[atmf]]/(Table_nydc_frldevdb01_flc_fx_carry_view[[#This Row],[atmf_cost_orig]]+1)</f>
        <v>3.3812738995383493</v>
      </c>
      <c r="S1866">
        <f>Table_nydc_frldevdb01_flc_fx_carry_view[[#This Row],[num_rate]]-Table_nydc_frldevdb01_flc_fx_carry_view[[#This Row],[asset_rate]]</f>
        <v>-1.6607486033170228E-2</v>
      </c>
      <c r="T18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0.75776795930764984</v>
      </c>
      <c r="U1866" s="95">
        <f>Table_nydc_frldevdb01_flc_fx_carry_view[[#This Row],[atmf_cost_final]]/Table_nydc_frldevdb01_flc_fx_carry_view[[#This Row],[atmf_cost_orig]]</f>
        <v>0.28767691389722738</v>
      </c>
    </row>
    <row r="1867" spans="1:21" x14ac:dyDescent="0.25">
      <c r="A1867" t="s">
        <v>110</v>
      </c>
      <c r="B1867" t="s">
        <v>104</v>
      </c>
      <c r="C1867" t="s">
        <v>67</v>
      </c>
      <c r="D1867" t="s">
        <v>8</v>
      </c>
      <c r="E1867">
        <v>3.5268524121678402</v>
      </c>
      <c r="F1867">
        <v>3.3976317251030999</v>
      </c>
      <c r="G1867">
        <v>7.1996891214844205E-2</v>
      </c>
      <c r="H1867">
        <v>6.9908229236716801E-2</v>
      </c>
      <c r="I1867">
        <v>6.8383863140131507E-2</v>
      </c>
      <c r="J1867">
        <v>6.7071265280971501E-2</v>
      </c>
      <c r="K1867">
        <v>6.1189332057734101E-2</v>
      </c>
      <c r="L1867">
        <v>4.2159860581658402E-2</v>
      </c>
      <c r="M1867">
        <v>3.8219005686278902E-2</v>
      </c>
      <c r="N1867">
        <v>2.2116307240717697E-2</v>
      </c>
      <c r="O1867">
        <v>1.6012292609265052E-2</v>
      </c>
      <c r="P1867">
        <v>-2.8660073363019744E-3</v>
      </c>
      <c r="Q1867">
        <v>3.4775112944981439</v>
      </c>
      <c r="R1867">
        <f>Table_nydc_frldevdb01_flc_fx_carry_view[[#This Row],[atmf]]/(Table_nydc_frldevdb01_flc_fx_carry_view[[#This Row],[atmf_cost_orig]]+1)</f>
        <v>3.272557819202329</v>
      </c>
      <c r="S1867">
        <f>Table_nydc_frldevdb01_flc_fx_carry_view[[#This Row],[num_rate]]-Table_nydc_frldevdb01_flc_fx_carry_view[[#This Row],[asset_rate]]</f>
        <v>-1.8878299945567029E-2</v>
      </c>
      <c r="T18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0.87258461272228416</v>
      </c>
      <c r="U1867" s="95">
        <f>Table_nydc_frldevdb01_flc_fx_carry_view[[#This Row],[atmf_cost_final]]/Table_nydc_frldevdb01_flc_fx_carry_view[[#This Row],[atmf_cost_orig]]</f>
        <v>0.57867301473668964</v>
      </c>
    </row>
    <row r="1868" spans="1:21" x14ac:dyDescent="0.25">
      <c r="A1868" t="s">
        <v>110</v>
      </c>
      <c r="B1868" t="s">
        <v>105</v>
      </c>
      <c r="C1868" t="s">
        <v>8</v>
      </c>
      <c r="D1868" t="s">
        <v>8</v>
      </c>
      <c r="E1868">
        <v>35.745906455129898</v>
      </c>
      <c r="F1868">
        <v>34.053587825875503</v>
      </c>
      <c r="G1868">
        <v>0.18340372689516199</v>
      </c>
      <c r="H1868">
        <v>0.192303166120673</v>
      </c>
      <c r="I1868">
        <v>0.216227386417749</v>
      </c>
      <c r="J1868">
        <v>0.250683077079356</v>
      </c>
      <c r="K1868">
        <v>8.8577404373798699E-2</v>
      </c>
      <c r="L1868">
        <v>9.0200010089129794E-3</v>
      </c>
      <c r="M1868">
        <v>6.3373782750771809E-2</v>
      </c>
      <c r="N1868">
        <v>3.2323621093206101E-4</v>
      </c>
      <c r="O1868">
        <v>6.0221178929655325E-2</v>
      </c>
      <c r="P1868">
        <v>-6.5448999140983715E-3</v>
      </c>
      <c r="Q1868">
        <v>34.934052465987214</v>
      </c>
      <c r="R1868">
        <f>Table_nydc_frldevdb01_flc_fx_carry_view[[#This Row],[atmf]]/(Table_nydc_frldevdb01_flc_fx_carry_view[[#This Row],[atmf_cost_orig]]+1)</f>
        <v>32.024099501291552</v>
      </c>
      <c r="S1868">
        <f>Table_nydc_frldevdb01_flc_fx_carry_view[[#This Row],[num_rate]]-Table_nydc_frldevdb01_flc_fx_carry_view[[#This Row],[asset_rate]]</f>
        <v>-6.6766078843753698E-2</v>
      </c>
      <c r="T18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0.34506012382106455</v>
      </c>
      <c r="U1868" s="95">
        <f>Table_nydc_frldevdb01_flc_fx_carry_view[[#This Row],[atmf_cost_final]]/Table_nydc_frldevdb01_flc_fx_carry_view[[#This Row],[atmf_cost_orig]]</f>
        <v>5.100472102213662E-3</v>
      </c>
    </row>
    <row r="1869" spans="1:21" x14ac:dyDescent="0.25">
      <c r="A1869" t="s">
        <v>110</v>
      </c>
      <c r="B1869" t="s">
        <v>105</v>
      </c>
      <c r="C1869" t="s">
        <v>6</v>
      </c>
      <c r="D1869" t="s">
        <v>8</v>
      </c>
      <c r="E1869">
        <v>35.745906455129898</v>
      </c>
      <c r="F1869">
        <v>33.4373910471923</v>
      </c>
      <c r="G1869">
        <v>0.178156123930584</v>
      </c>
      <c r="H1869">
        <v>0.19058201196920799</v>
      </c>
      <c r="I1869">
        <v>0.199967711353327</v>
      </c>
      <c r="J1869">
        <v>0.21507213237429201</v>
      </c>
      <c r="K1869">
        <v>0.10658500010623</v>
      </c>
      <c r="L1869">
        <v>4.8866324018901001E-2</v>
      </c>
      <c r="M1869">
        <v>7.1702213871025003E-2</v>
      </c>
      <c r="N1869">
        <v>2.2086111006297898E-2</v>
      </c>
      <c r="O1869">
        <v>6.2184894965978239E-2</v>
      </c>
      <c r="P1869">
        <v>-6.6550306324421969E-3</v>
      </c>
      <c r="Q1869">
        <v>34.645937892618704</v>
      </c>
      <c r="R1869">
        <f>Table_nydc_frldevdb01_flc_fx_carry_view[[#This Row],[atmf]]/(Table_nydc_frldevdb01_flc_fx_carry_view[[#This Row],[atmf_cost_orig]]+1)</f>
        <v>31.200263108923981</v>
      </c>
      <c r="S1869">
        <f>Table_nydc_frldevdb01_flc_fx_carry_view[[#This Row],[num_rate]]-Table_nydc_frldevdb01_flc_fx_carry_view[[#This Row],[asset_rate]]</f>
        <v>-6.8839925598420434E-2</v>
      </c>
      <c r="T18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0.76772001043814342</v>
      </c>
      <c r="U1869" s="95">
        <f>Table_nydc_frldevdb01_flc_fx_carry_view[[#This Row],[atmf_cost_final]]/Table_nydc_frldevdb01_flc_fx_carry_view[[#This Row],[atmf_cost_orig]]</f>
        <v>0.3080255101470854</v>
      </c>
    </row>
    <row r="1870" spans="1:21" x14ac:dyDescent="0.25">
      <c r="A1870" t="s">
        <v>110</v>
      </c>
      <c r="B1870" t="s">
        <v>105</v>
      </c>
      <c r="C1870" t="s">
        <v>67</v>
      </c>
      <c r="D1870" t="s">
        <v>8</v>
      </c>
      <c r="E1870">
        <v>35.745906455129898</v>
      </c>
      <c r="F1870">
        <v>30.793858748390601</v>
      </c>
      <c r="G1870">
        <v>0.18205304011534501</v>
      </c>
      <c r="H1870">
        <v>0.204572999666045</v>
      </c>
      <c r="I1870">
        <v>0.17953284204650599</v>
      </c>
      <c r="J1870">
        <v>0.20811599175664799</v>
      </c>
      <c r="K1870">
        <v>0.182579953595778</v>
      </c>
      <c r="L1870">
        <v>0.12652438649698</v>
      </c>
      <c r="M1870">
        <v>0.100519238372586</v>
      </c>
      <c r="N1870">
        <v>5.8290724880534397E-2</v>
      </c>
      <c r="O1870">
        <v>7.2168923459896603E-2</v>
      </c>
      <c r="P1870">
        <v>-7.3688995843861913E-3</v>
      </c>
      <c r="Q1870">
        <v>33.54672717365829</v>
      </c>
      <c r="R1870">
        <f>Table_nydc_frldevdb01_flc_fx_carry_view[[#This Row],[atmf]]/(Table_nydc_frldevdb01_flc_fx_carry_view[[#This Row],[atmf_cost_orig]]+1)</f>
        <v>27.981208937271841</v>
      </c>
      <c r="S1870">
        <f>Table_nydc_frldevdb01_flc_fx_carry_view[[#This Row],[num_rate]]-Table_nydc_frldevdb01_flc_fx_carry_view[[#This Row],[asset_rate]]</f>
        <v>-7.9537823044282793E-2</v>
      </c>
      <c r="T18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0.83150215582280729</v>
      </c>
      <c r="U1870" s="95">
        <f>Table_nydc_frldevdb01_flc_fx_carry_view[[#This Row],[atmf_cost_final]]/Table_nydc_frldevdb01_flc_fx_carry_view[[#This Row],[atmf_cost_orig]]</f>
        <v>0.57989620518684382</v>
      </c>
    </row>
    <row r="1871" spans="1:21" x14ac:dyDescent="0.25">
      <c r="A1871" t="s">
        <v>110</v>
      </c>
      <c r="B1871" t="s">
        <v>106</v>
      </c>
      <c r="C1871" t="s">
        <v>8</v>
      </c>
      <c r="D1871" t="s">
        <v>8</v>
      </c>
      <c r="E1871">
        <v>7.7906409828514196</v>
      </c>
      <c r="F1871">
        <v>8.0482395915011402</v>
      </c>
      <c r="G1871">
        <v>7.46048713888081E-2</v>
      </c>
      <c r="H1871">
        <v>7.5989554572868101E-2</v>
      </c>
      <c r="I1871">
        <v>5.3920636066302E-2</v>
      </c>
      <c r="J1871">
        <v>6.2949444337051005E-2</v>
      </c>
      <c r="K1871">
        <v>1.25480303629241E-2</v>
      </c>
      <c r="L1871">
        <v>2.2520714391095599E-3</v>
      </c>
      <c r="M1871">
        <v>2.63747739901877E-2</v>
      </c>
      <c r="N1871">
        <v>3.3067733732585494E-2</v>
      </c>
      <c r="O1871">
        <v>-8.0721219104321184E-3</v>
      </c>
      <c r="P1871">
        <v>3.5952342133862621E-2</v>
      </c>
      <c r="Q1871">
        <v>7.9384763147065875</v>
      </c>
      <c r="R1871">
        <f>Table_nydc_frldevdb01_flc_fx_carry_view[[#This Row],[atmf]]/(Table_nydc_frldevdb01_flc_fx_carry_view[[#This Row],[atmf_cost_orig]]+1)</f>
        <v>7.841423810731813</v>
      </c>
      <c r="S1871">
        <f>Table_nydc_frldevdb01_flc_fx_carry_view[[#This Row],[num_rate]]-Table_nydc_frldevdb01_flc_fx_carry_view[[#This Row],[asset_rate]]</f>
        <v>4.4024464044294741E-2</v>
      </c>
      <c r="T18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2.2286999111427477</v>
      </c>
      <c r="U1871" s="95">
        <f>Table_nydc_frldevdb01_flc_fx_carry_view[[#This Row],[atmf_cost_final]]/Table_nydc_frldevdb01_flc_fx_carry_view[[#This Row],[atmf_cost_orig]]</f>
        <v>1.2537636813452051</v>
      </c>
    </row>
    <row r="1872" spans="1:21" x14ac:dyDescent="0.25">
      <c r="A1872" t="s">
        <v>110</v>
      </c>
      <c r="B1872" t="s">
        <v>106</v>
      </c>
      <c r="C1872" t="s">
        <v>6</v>
      </c>
      <c r="D1872" t="s">
        <v>8</v>
      </c>
      <c r="E1872">
        <v>7.7906409828514196</v>
      </c>
      <c r="F1872">
        <v>8.1428379427680007</v>
      </c>
      <c r="G1872">
        <v>7.6439810324300597E-2</v>
      </c>
      <c r="H1872">
        <v>7.8088252830874394E-2</v>
      </c>
      <c r="I1872">
        <v>7.0286728850464095E-2</v>
      </c>
      <c r="J1872">
        <v>7.7849832767300106E-2</v>
      </c>
      <c r="K1872">
        <v>1.32654481151339E-2</v>
      </c>
      <c r="L1872">
        <v>9.6018488027714705E-3</v>
      </c>
      <c r="M1872">
        <v>3.1528369961300602E-2</v>
      </c>
      <c r="N1872">
        <v>3.8852292097669799E-2</v>
      </c>
      <c r="O1872">
        <v>-8.0082775478732462E-3</v>
      </c>
      <c r="P1872">
        <v>3.6777749873638695E-2</v>
      </c>
      <c r="Q1872">
        <v>7.9967931347284917</v>
      </c>
      <c r="R1872">
        <f>Table_nydc_frldevdb01_flc_fx_carry_view[[#This Row],[atmf]]/(Table_nydc_frldevdb01_flc_fx_carry_view[[#This Row],[atmf_cost_orig]]+1)</f>
        <v>7.8939544271317432</v>
      </c>
      <c r="S1872">
        <f>Table_nydc_frldevdb01_flc_fx_carry_view[[#This Row],[num_rate]]-Table_nydc_frldevdb01_flc_fx_carry_view[[#This Row],[asset_rate]]</f>
        <v>4.4786027421511942E-2</v>
      </c>
      <c r="T18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1.6016299878673497</v>
      </c>
      <c r="U1872" s="95">
        <f>Table_nydc_frldevdb01_flc_fx_carry_view[[#This Row],[atmf_cost_final]]/Table_nydc_frldevdb01_flc_fx_carry_view[[#This Row],[atmf_cost_orig]]</f>
        <v>1.2322962508166113</v>
      </c>
    </row>
    <row r="1873" spans="1:21" x14ac:dyDescent="0.25">
      <c r="A1873" t="s">
        <v>110</v>
      </c>
      <c r="B1873" t="s">
        <v>106</v>
      </c>
      <c r="C1873" t="s">
        <v>67</v>
      </c>
      <c r="D1873" t="s">
        <v>8</v>
      </c>
      <c r="E1873">
        <v>7.7906409828514196</v>
      </c>
      <c r="F1873">
        <v>8.5194481035626808</v>
      </c>
      <c r="G1873">
        <v>8.7133429769534504E-2</v>
      </c>
      <c r="H1873">
        <v>8.8203679808836796E-2</v>
      </c>
      <c r="I1873">
        <v>7.99251827604745E-2</v>
      </c>
      <c r="J1873">
        <v>8.4714744098320693E-2</v>
      </c>
      <c r="K1873">
        <v>1.63693150353501E-2</v>
      </c>
      <c r="L1873">
        <v>1.4372260753501599E-2</v>
      </c>
      <c r="M1873">
        <v>5.05284227404975E-2</v>
      </c>
      <c r="N1873">
        <v>5.8814663252646004E-2</v>
      </c>
      <c r="O1873">
        <v>-7.5213494434606771E-3</v>
      </c>
      <c r="P1873">
        <v>3.8648344899601991E-2</v>
      </c>
      <c r="Q1873">
        <v>8.238043875538434</v>
      </c>
      <c r="R1873">
        <f>Table_nydc_frldevdb01_flc_fx_carry_view[[#This Row],[atmf]]/(Table_nydc_frldevdb01_flc_fx_carry_view[[#This Row],[atmf_cost_orig]]+1)</f>
        <v>8.1096788236705937</v>
      </c>
      <c r="S1873">
        <f>Table_nydc_frldevdb01_flc_fx_carry_view[[#This Row],[num_rate]]-Table_nydc_frldevdb01_flc_fx_carry_view[[#This Row],[asset_rate]]</f>
        <v>4.6169694343062666E-2</v>
      </c>
      <c r="T18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1.3010410834720787</v>
      </c>
      <c r="U1873" s="95">
        <f>Table_nydc_frldevdb01_flc_fx_carry_view[[#This Row],[atmf_cost_final]]/Table_nydc_frldevdb01_flc_fx_carry_view[[#This Row],[atmf_cost_orig]]</f>
        <v>1.1639916716716996</v>
      </c>
    </row>
    <row r="1874" spans="1:21" x14ac:dyDescent="0.25">
      <c r="A1874" t="s">
        <v>110</v>
      </c>
      <c r="B1874" t="s">
        <v>5</v>
      </c>
      <c r="C1874" t="s">
        <v>6</v>
      </c>
      <c r="D1874" t="s">
        <v>6</v>
      </c>
      <c r="E1874">
        <v>3.6262609038351199</v>
      </c>
      <c r="F1874">
        <v>4.00094072495021</v>
      </c>
      <c r="G1874">
        <v>0.12010729290206899</v>
      </c>
      <c r="H1874">
        <v>0.13167052547292499</v>
      </c>
      <c r="I1874">
        <v>7.0433881517330404E-2</v>
      </c>
      <c r="J1874">
        <v>9.8597222222222197E-2</v>
      </c>
      <c r="K1874">
        <v>1.31827695212932E-2</v>
      </c>
      <c r="L1874">
        <v>2.54711862560425E-3</v>
      </c>
      <c r="M1874">
        <v>5.1883037147101595E-2</v>
      </c>
      <c r="N1874">
        <v>0.103310694854767</v>
      </c>
      <c r="O1874">
        <v>1.4346791702635642E-2</v>
      </c>
      <c r="P1874">
        <v>0.11961538332973287</v>
      </c>
      <c r="Q1874">
        <v>3.8518722384613349</v>
      </c>
      <c r="R1874">
        <f>Table_nydc_frldevdb01_flc_fx_carry_view[[#This Row],[atmf]]/(Table_nydc_frldevdb01_flc_fx_carry_view[[#This Row],[atmf_cost_orig]]+1)</f>
        <v>3.8035984835362404</v>
      </c>
      <c r="S1874">
        <f>Table_nydc_frldevdb01_flc_fx_carry_view[[#This Row],[num_rate]]-Table_nydc_frldevdb01_flc_fx_carry_view[[#This Row],[asset_rate]]</f>
        <v>0.10526859162709723</v>
      </c>
      <c r="T18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2.6036919745217895</v>
      </c>
      <c r="U1874" s="95">
        <f>Table_nydc_frldevdb01_flc_fx_carry_view[[#This Row],[atmf_cost_final]]/Table_nydc_frldevdb01_flc_fx_carry_view[[#This Row],[atmf_cost_orig]]</f>
        <v>1.9912229610200909</v>
      </c>
    </row>
    <row r="1875" spans="1:21" x14ac:dyDescent="0.25">
      <c r="A1875" t="s">
        <v>110</v>
      </c>
      <c r="B1875" t="s">
        <v>5</v>
      </c>
      <c r="C1875" t="s">
        <v>67</v>
      </c>
      <c r="D1875" t="s">
        <v>6</v>
      </c>
      <c r="E1875">
        <v>3.6262609038351199</v>
      </c>
      <c r="F1875">
        <v>4.3816101806427001</v>
      </c>
      <c r="G1875">
        <v>0.12912735786671001</v>
      </c>
      <c r="H1875">
        <v>0.14306211775347799</v>
      </c>
      <c r="I1875">
        <v>0.12010729290206899</v>
      </c>
      <c r="J1875">
        <v>0.15328184792674801</v>
      </c>
      <c r="K1875">
        <v>1.25046590611664E-2</v>
      </c>
      <c r="L1875">
        <v>1.31827695212932E-2</v>
      </c>
      <c r="M1875">
        <v>7.8122446720912009E-2</v>
      </c>
      <c r="N1875">
        <v>0.120866430342398</v>
      </c>
      <c r="O1875">
        <v>1.6008798032534965E-2</v>
      </c>
      <c r="P1875">
        <v>0.12391424821947594</v>
      </c>
      <c r="Q1875">
        <v>4.1118027789920477</v>
      </c>
      <c r="R1875">
        <f>Table_nydc_frldevdb01_flc_fx_carry_view[[#This Row],[atmf]]/(Table_nydc_frldevdb01_flc_fx_carry_view[[#This Row],[atmf_cost_orig]]+1)</f>
        <v>4.0641118214070024</v>
      </c>
      <c r="S1875">
        <f>Table_nydc_frldevdb01_flc_fx_carry_view[[#This Row],[num_rate]]-Table_nydc_frldevdb01_flc_fx_carry_view[[#This Row],[asset_rate]]</f>
        <v>0.10790545018694098</v>
      </c>
      <c r="T18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1.6410742370572979</v>
      </c>
      <c r="U1875" s="95">
        <f>Table_nydc_frldevdb01_flc_fx_carry_view[[#This Row],[atmf_cost_final]]/Table_nydc_frldevdb01_flc_fx_carry_view[[#This Row],[atmf_cost_orig]]</f>
        <v>1.5471408719978579</v>
      </c>
    </row>
    <row r="1876" spans="1:21" x14ac:dyDescent="0.25">
      <c r="A1876" t="s">
        <v>110</v>
      </c>
      <c r="B1876" t="s">
        <v>4</v>
      </c>
      <c r="C1876" t="s">
        <v>6</v>
      </c>
      <c r="D1876" t="s">
        <v>6</v>
      </c>
      <c r="E1876">
        <v>4.2437792163282202</v>
      </c>
      <c r="F1876">
        <v>4.78768575540209</v>
      </c>
      <c r="G1876">
        <v>0.12491189466357901</v>
      </c>
      <c r="H1876">
        <v>0.13192976756781499</v>
      </c>
      <c r="I1876">
        <v>6.8823838360096201E-2</v>
      </c>
      <c r="J1876">
        <v>8.7950335648148206E-2</v>
      </c>
      <c r="K1876">
        <v>1.06548824642757E-2</v>
      </c>
      <c r="L1876">
        <v>2.8745223079992503E-3</v>
      </c>
      <c r="M1876">
        <v>5.32417583090566E-2</v>
      </c>
      <c r="N1876">
        <v>0.128175671729022</v>
      </c>
      <c r="O1876">
        <v>-8.0082775478732462E-3</v>
      </c>
      <c r="P1876">
        <v>0.11963027728632895</v>
      </c>
      <c r="Q1876">
        <v>4.5921216412040033</v>
      </c>
      <c r="R1876">
        <f>Table_nydc_frldevdb01_flc_fx_carry_view[[#This Row],[atmf]]/(Table_nydc_frldevdb01_flc_fx_carry_view[[#This Row],[atmf_cost_orig]]+1)</f>
        <v>4.5456664793547068</v>
      </c>
      <c r="S1876">
        <f>Table_nydc_frldevdb01_flc_fx_carry_view[[#This Row],[num_rate]]-Table_nydc_frldevdb01_flc_fx_carry_view[[#This Row],[asset_rate]]</f>
        <v>0.12763855483420219</v>
      </c>
      <c r="T18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2.9422479798169703</v>
      </c>
      <c r="U1876" s="95">
        <f>Table_nydc_frldevdb01_flc_fx_carry_view[[#This Row],[atmf_cost_final]]/Table_nydc_frldevdb01_flc_fx_carry_view[[#This Row],[atmf_cost_orig]]</f>
        <v>2.4074274742203414</v>
      </c>
    </row>
    <row r="1877" spans="1:21" x14ac:dyDescent="0.25">
      <c r="A1877" t="s">
        <v>110</v>
      </c>
      <c r="B1877" t="s">
        <v>4</v>
      </c>
      <c r="C1877" t="s">
        <v>67</v>
      </c>
      <c r="D1877" t="s">
        <v>6</v>
      </c>
      <c r="E1877">
        <v>4.2437792163282202</v>
      </c>
      <c r="F1877">
        <v>5.3705993891287198</v>
      </c>
      <c r="G1877">
        <v>0.13421467773333901</v>
      </c>
      <c r="H1877">
        <v>0.14343340511157299</v>
      </c>
      <c r="I1877">
        <v>0.12491189466357901</v>
      </c>
      <c r="J1877">
        <v>0.156471164860913</v>
      </c>
      <c r="K1877">
        <v>8.8313088873132294E-3</v>
      </c>
      <c r="L1877">
        <v>1.06548824642757E-2</v>
      </c>
      <c r="M1877">
        <v>8.20797731744074E-2</v>
      </c>
      <c r="N1877">
        <v>0.14543494209556801</v>
      </c>
      <c r="O1877">
        <v>-7.5213494434606771E-3</v>
      </c>
      <c r="P1877">
        <v>0.12392983636900883</v>
      </c>
      <c r="Q1877">
        <v>5.0040597008411689</v>
      </c>
      <c r="R1877">
        <f>Table_nydc_frldevdb01_flc_fx_carry_view[[#This Row],[atmf]]/(Table_nydc_frldevdb01_flc_fx_carry_view[[#This Row],[atmf_cost_orig]]+1)</f>
        <v>4.9632194615129341</v>
      </c>
      <c r="S1877">
        <f>Table_nydc_frldevdb01_flc_fx_carry_view[[#This Row],[num_rate]]-Table_nydc_frldevdb01_flc_fx_carry_view[[#This Row],[asset_rate]]</f>
        <v>0.13145118581246951</v>
      </c>
      <c r="T18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1.8400393911745061</v>
      </c>
      <c r="U1877" s="95">
        <f>Table_nydc_frldevdb01_flc_fx_carry_view[[#This Row],[atmf_cost_final]]/Table_nydc_frldevdb01_flc_fx_carry_view[[#This Row],[atmf_cost_orig]]</f>
        <v>1.7718730994363281</v>
      </c>
    </row>
    <row r="1878" spans="1:21" x14ac:dyDescent="0.25">
      <c r="A1878" t="s">
        <v>110</v>
      </c>
      <c r="B1878" t="s">
        <v>17</v>
      </c>
      <c r="C1878" t="s">
        <v>6</v>
      </c>
      <c r="D1878" t="s">
        <v>6</v>
      </c>
      <c r="E1878">
        <v>1.1696059832999</v>
      </c>
      <c r="F1878">
        <v>1.1960360000000001</v>
      </c>
      <c r="G1878">
        <v>7.6862782634023893E-2</v>
      </c>
      <c r="H1878">
        <v>7.6683241550578096E-2</v>
      </c>
      <c r="I1878">
        <v>4.9147241981011003E-2</v>
      </c>
      <c r="J1878">
        <v>5.77156537337137E-2</v>
      </c>
      <c r="K1878">
        <v>2.0828331072181499E-2</v>
      </c>
      <c r="L1878">
        <v>2.05270436174727E-3</v>
      </c>
      <c r="M1878">
        <v>3.0961375154604599E-2</v>
      </c>
      <c r="N1878">
        <v>2.2599301868348097E-2</v>
      </c>
      <c r="O1878">
        <v>-8.0082775478732462E-3</v>
      </c>
      <c r="P1878">
        <v>1.436427505303807E-2</v>
      </c>
      <c r="Q1878">
        <v>1.1840380898403797</v>
      </c>
      <c r="R1878">
        <f>Table_nydc_frldevdb01_flc_fx_carry_view[[#This Row],[atmf]]/(Table_nydc_frldevdb01_flc_fx_carry_view[[#This Row],[atmf_cost_orig]]+1)</f>
        <v>1.1601171768638188</v>
      </c>
      <c r="S1878">
        <f>Table_nydc_frldevdb01_flc_fx_carry_view[[#This Row],[num_rate]]-Table_nydc_frldevdb01_flc_fx_carry_view[[#This Row],[asset_rate]]</f>
        <v>2.2372552600911318E-2</v>
      </c>
      <c r="T18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2.0276826331231699</v>
      </c>
      <c r="U1878" s="95">
        <f>Table_nydc_frldevdb01_flc_fx_carry_view[[#This Row],[atmf_cost_final]]/Table_nydc_frldevdb01_flc_fx_carry_view[[#This Row],[atmf_cost_orig]]</f>
        <v>0.72991918981308912</v>
      </c>
    </row>
    <row r="1879" spans="1:21" x14ac:dyDescent="0.25">
      <c r="A1879" t="s">
        <v>110</v>
      </c>
      <c r="B1879" t="s">
        <v>17</v>
      </c>
      <c r="C1879" t="s">
        <v>67</v>
      </c>
      <c r="D1879" t="s">
        <v>6</v>
      </c>
      <c r="E1879">
        <v>1.1696059832999</v>
      </c>
      <c r="F1879">
        <v>1.2254100240554999</v>
      </c>
      <c r="G1879">
        <v>8.2417484777026095E-2</v>
      </c>
      <c r="H1879">
        <v>8.1225421458384697E-2</v>
      </c>
      <c r="I1879">
        <v>7.6862782634023893E-2</v>
      </c>
      <c r="J1879">
        <v>7.7342750318751902E-2</v>
      </c>
      <c r="K1879">
        <v>2.6654809828005398E-2</v>
      </c>
      <c r="L1879">
        <v>2.0828331072181499E-2</v>
      </c>
      <c r="M1879">
        <v>4.65354415329702E-2</v>
      </c>
      <c r="N1879">
        <v>4.5520672622032396E-2</v>
      </c>
      <c r="O1879">
        <v>-7.5213494434606771E-3</v>
      </c>
      <c r="P1879">
        <v>1.6012292609265052E-2</v>
      </c>
      <c r="Q1879">
        <v>1.2015229880451259</v>
      </c>
      <c r="R1879">
        <f>Table_nydc_frldevdb01_flc_fx_carry_view[[#This Row],[atmf]]/(Table_nydc_frldevdb01_flc_fx_carry_view[[#This Row],[atmf_cost_orig]]+1)</f>
        <v>1.1709207117348204</v>
      </c>
      <c r="S1879">
        <f>Table_nydc_frldevdb01_flc_fx_carry_view[[#This Row],[num_rate]]-Table_nydc_frldevdb01_flc_fx_carry_view[[#This Row],[asset_rate]]</f>
        <v>2.353364205272573E-2</v>
      </c>
      <c r="T18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1.2420300278327909</v>
      </c>
      <c r="U1879" s="95">
        <f>Table_nydc_frldevdb01_flc_fx_carry_view[[#This Row],[atmf_cost_final]]/Table_nydc_frldevdb01_flc_fx_carry_view[[#This Row],[atmf_cost_orig]]</f>
        <v>0.9781936331211375</v>
      </c>
    </row>
    <row r="1880" spans="1:21" x14ac:dyDescent="0.25">
      <c r="A1880" t="s">
        <v>110</v>
      </c>
      <c r="B1880" t="s">
        <v>21</v>
      </c>
      <c r="C1880" t="s">
        <v>6</v>
      </c>
      <c r="D1880" t="s">
        <v>6</v>
      </c>
      <c r="E1880">
        <v>1.30557774049697</v>
      </c>
      <c r="F1880">
        <v>1.3206249999999999</v>
      </c>
      <c r="G1880">
        <v>8.9785338608580303E-2</v>
      </c>
      <c r="H1880">
        <v>8.8600664847049204E-2</v>
      </c>
      <c r="I1880">
        <v>7.00693957511382E-2</v>
      </c>
      <c r="J1880">
        <v>6.9925058452103797E-2</v>
      </c>
      <c r="K1880">
        <v>3.0254523632839397E-2</v>
      </c>
      <c r="L1880">
        <v>2.9262717073384103E-3</v>
      </c>
      <c r="M1880">
        <v>3.5379562203594304E-2</v>
      </c>
      <c r="N1880">
        <v>1.17107249750315E-2</v>
      </c>
      <c r="O1880">
        <v>2.7854878966959724E-3</v>
      </c>
      <c r="P1880">
        <v>1.436427505303807E-2</v>
      </c>
      <c r="Q1880">
        <v>1.3138912566319834</v>
      </c>
      <c r="R1880">
        <f>Table_nydc_frldevdb01_flc_fx_carry_view[[#This Row],[atmf]]/(Table_nydc_frldevdb01_flc_fx_carry_view[[#This Row],[atmf_cost_orig]]+1)</f>
        <v>1.2754984241617815</v>
      </c>
      <c r="S1880">
        <f>Table_nydc_frldevdb01_flc_fx_carry_view[[#This Row],[num_rate]]-Table_nydc_frldevdb01_flc_fx_carry_view[[#This Row],[asset_rate]]</f>
        <v>1.1578787156342097E-2</v>
      </c>
      <c r="T18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1.7140267622218421</v>
      </c>
      <c r="U1880" s="95">
        <f>Table_nydc_frldevdb01_flc_fx_carry_view[[#This Row],[atmf_cost_final]]/Table_nydc_frldevdb01_flc_fx_carry_view[[#This Row],[atmf_cost_orig]]</f>
        <v>0.3310025406092158</v>
      </c>
    </row>
    <row r="1881" spans="1:21" x14ac:dyDescent="0.25">
      <c r="A1881" t="s">
        <v>110</v>
      </c>
      <c r="B1881" t="s">
        <v>21</v>
      </c>
      <c r="C1881" t="s">
        <v>67</v>
      </c>
      <c r="D1881" t="s">
        <v>6</v>
      </c>
      <c r="E1881">
        <v>1.30557774049697</v>
      </c>
      <c r="F1881">
        <v>1.33527773292874</v>
      </c>
      <c r="G1881">
        <v>9.4680263582143098E-2</v>
      </c>
      <c r="H1881">
        <v>9.2929964378594299E-2</v>
      </c>
      <c r="I1881">
        <v>8.9785338608580303E-2</v>
      </c>
      <c r="J1881">
        <v>8.7610596692446904E-2</v>
      </c>
      <c r="K1881">
        <v>4.2060442305758498E-2</v>
      </c>
      <c r="L1881">
        <v>3.0254523632839397E-2</v>
      </c>
      <c r="M1881">
        <v>5.19589468114348E-2</v>
      </c>
      <c r="N1881">
        <v>4.09867162121283E-2</v>
      </c>
      <c r="O1881">
        <v>4.4926361819166176E-3</v>
      </c>
      <c r="P1881">
        <v>1.6012292609265052E-2</v>
      </c>
      <c r="Q1881">
        <v>1.3221900289696238</v>
      </c>
      <c r="R1881">
        <f>Table_nydc_frldevdb01_flc_fx_carry_view[[#This Row],[atmf]]/(Table_nydc_frldevdb01_flc_fx_carry_view[[#This Row],[atmf_cost_orig]]+1)</f>
        <v>1.2693249455941844</v>
      </c>
      <c r="S1881">
        <f>Table_nydc_frldevdb01_flc_fx_carry_view[[#This Row],[num_rate]]-Table_nydc_frldevdb01_flc_fx_carry_view[[#This Row],[asset_rate]]</f>
        <v>1.1519656427348434E-2</v>
      </c>
      <c r="T18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1.0842236393522398</v>
      </c>
      <c r="U1881" s="95">
        <f>Table_nydc_frldevdb01_flc_fx_carry_view[[#This Row],[atmf_cost_final]]/Table_nydc_frldevdb01_flc_fx_carry_view[[#This Row],[atmf_cost_orig]]</f>
        <v>0.78882884906951578</v>
      </c>
    </row>
    <row r="1882" spans="1:21" x14ac:dyDescent="0.25">
      <c r="A1882" t="s">
        <v>110</v>
      </c>
      <c r="B1882" t="s">
        <v>20</v>
      </c>
      <c r="C1882" t="s">
        <v>6</v>
      </c>
      <c r="D1882" t="s">
        <v>6</v>
      </c>
      <c r="E1882">
        <v>3.1693211205600802</v>
      </c>
      <c r="F1882">
        <v>3.31792931581951</v>
      </c>
      <c r="G1882">
        <v>0.13686266443602599</v>
      </c>
      <c r="H1882">
        <v>0.14407258110558899</v>
      </c>
      <c r="I1882">
        <v>7.6893262777232504E-2</v>
      </c>
      <c r="J1882">
        <v>0.111127230713202</v>
      </c>
      <c r="K1882">
        <v>3.3614421347145901E-2</v>
      </c>
      <c r="L1882">
        <v>3.2105747897008198E-3</v>
      </c>
      <c r="M1882">
        <v>5.6833851479460101E-2</v>
      </c>
      <c r="N1882">
        <v>4.6879135119167095E-2</v>
      </c>
      <c r="O1882">
        <v>1.436427505303807E-2</v>
      </c>
      <c r="P1882">
        <v>6.2184894965978239E-2</v>
      </c>
      <c r="Q1882">
        <v>3.242637129545578</v>
      </c>
      <c r="R1882">
        <f>Table_nydc_frldevdb01_flc_fx_carry_view[[#This Row],[atmf]]/(Table_nydc_frldevdb01_flc_fx_carry_view[[#This Row],[atmf_cost_orig]]+1)</f>
        <v>3.1394994692635416</v>
      </c>
      <c r="S1882">
        <f>Table_nydc_frldevdb01_flc_fx_carry_view[[#This Row],[num_rate]]-Table_nydc_frldevdb01_flc_fx_carry_view[[#This Row],[asset_rate]]</f>
        <v>4.782061991294017E-2</v>
      </c>
      <c r="T18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1.8806904424709918</v>
      </c>
      <c r="U1882" s="95">
        <f>Table_nydc_frldevdb01_flc_fx_carry_view[[#This Row],[atmf_cost_final]]/Table_nydc_frldevdb01_flc_fx_carry_view[[#This Row],[atmf_cost_orig]]</f>
        <v>0.82484529728043043</v>
      </c>
    </row>
    <row r="1883" spans="1:21" x14ac:dyDescent="0.25">
      <c r="A1883" t="s">
        <v>110</v>
      </c>
      <c r="B1883" t="s">
        <v>20</v>
      </c>
      <c r="C1883" t="s">
        <v>67</v>
      </c>
      <c r="D1883" t="s">
        <v>6</v>
      </c>
      <c r="E1883">
        <v>3.1693211205600802</v>
      </c>
      <c r="F1883">
        <v>3.5126209855102801</v>
      </c>
      <c r="G1883">
        <v>0.137799436632219</v>
      </c>
      <c r="H1883">
        <v>0.14875285917061301</v>
      </c>
      <c r="I1883">
        <v>0.13686266443602599</v>
      </c>
      <c r="J1883">
        <v>0.15415614359419999</v>
      </c>
      <c r="K1883">
        <v>3.3921139234850801E-2</v>
      </c>
      <c r="L1883">
        <v>3.3614421347145901E-2</v>
      </c>
      <c r="M1883">
        <v>8.1214766696573695E-2</v>
      </c>
      <c r="N1883">
        <v>9.5695438467570795E-2</v>
      </c>
      <c r="O1883">
        <v>1.6012292609265052E-2</v>
      </c>
      <c r="P1883">
        <v>7.2168923459896603E-2</v>
      </c>
      <c r="Q1883">
        <v>3.353998242139272</v>
      </c>
      <c r="R1883">
        <f>Table_nydc_frldevdb01_flc_fx_carry_view[[#This Row],[atmf]]/(Table_nydc_frldevdb01_flc_fx_carry_view[[#This Row],[atmf_cost_orig]]+1)</f>
        <v>3.2487726709859515</v>
      </c>
      <c r="S1883">
        <f>Table_nydc_frldevdb01_flc_fx_carry_view[[#This Row],[num_rate]]-Table_nydc_frldevdb01_flc_fx_carry_view[[#This Row],[asset_rate]]</f>
        <v>5.615663085063155E-2</v>
      </c>
      <c r="T18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1.3126719275375984</v>
      </c>
      <c r="U1883" s="95">
        <f>Table_nydc_frldevdb01_flc_fx_carry_view[[#This Row],[atmf_cost_final]]/Table_nydc_frldevdb01_flc_fx_carry_view[[#This Row],[atmf_cost_orig]]</f>
        <v>1.1783009711164758</v>
      </c>
    </row>
    <row r="1884" spans="1:21" x14ac:dyDescent="0.25">
      <c r="A1884" t="s">
        <v>110</v>
      </c>
      <c r="B1884" t="s">
        <v>7</v>
      </c>
      <c r="C1884" t="s">
        <v>6</v>
      </c>
      <c r="D1884" t="s">
        <v>6</v>
      </c>
      <c r="E1884">
        <v>65.403527268954903</v>
      </c>
      <c r="F1884">
        <v>68.12</v>
      </c>
      <c r="G1884">
        <v>6.5877816331667796E-2</v>
      </c>
      <c r="H1884">
        <v>7.0635400697233799E-2</v>
      </c>
      <c r="I1884">
        <v>4.1088459731590102E-2</v>
      </c>
      <c r="J1884">
        <v>6.4017592592500394E-2</v>
      </c>
      <c r="K1884">
        <v>1.0480326762577201E-2</v>
      </c>
      <c r="L1884">
        <v>1.4858463563521801E-3</v>
      </c>
      <c r="M1884">
        <v>2.78461047371736E-2</v>
      </c>
      <c r="N1884">
        <v>4.1527349347778499E-2</v>
      </c>
      <c r="O1884">
        <v>1.4346791702635642E-2</v>
      </c>
      <c r="P1884">
        <v>5.8583647032099728E-2</v>
      </c>
      <c r="Q1884">
        <v>66.9572355142665</v>
      </c>
      <c r="R1884">
        <f>Table_nydc_frldevdb01_flc_fx_carry_view[[#This Row],[atmf]]/(Table_nydc_frldevdb01_flc_fx_carry_view[[#This Row],[atmf_cost_orig]]+1)</f>
        <v>66.274512970420503</v>
      </c>
      <c r="S1884">
        <f>Table_nydc_frldevdb01_flc_fx_carry_view[[#This Row],[num_rate]]-Table_nydc_frldevdb01_flc_fx_carry_view[[#This Row],[asset_rate]]</f>
        <v>4.4236855329464086E-2</v>
      </c>
      <c r="T18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2.3057707549872628</v>
      </c>
      <c r="U1884" s="95">
        <f>Table_nydc_frldevdb01_flc_fx_carry_view[[#This Row],[atmf_cost_final]]/Table_nydc_frldevdb01_flc_fx_carry_view[[#This Row],[atmf_cost_orig]]</f>
        <v>1.4913162806696227</v>
      </c>
    </row>
    <row r="1885" spans="1:21" x14ac:dyDescent="0.25">
      <c r="A1885" t="s">
        <v>110</v>
      </c>
      <c r="B1885" t="s">
        <v>7</v>
      </c>
      <c r="C1885" t="s">
        <v>67</v>
      </c>
      <c r="D1885" t="s">
        <v>6</v>
      </c>
      <c r="E1885">
        <v>65.403527268954903</v>
      </c>
      <c r="F1885">
        <v>70.788328647404299</v>
      </c>
      <c r="G1885">
        <v>7.3606172465460404E-2</v>
      </c>
      <c r="H1885">
        <v>7.6340765977715802E-2</v>
      </c>
      <c r="I1885">
        <v>6.5877816331667796E-2</v>
      </c>
      <c r="J1885">
        <v>7.7982664001702007E-2</v>
      </c>
      <c r="K1885">
        <v>1.2524896775471299E-2</v>
      </c>
      <c r="L1885">
        <v>1.0480326762577201E-2</v>
      </c>
      <c r="M1885">
        <v>4.1762981565634801E-2</v>
      </c>
      <c r="N1885">
        <v>5.4355340045659895E-2</v>
      </c>
      <c r="O1885">
        <v>1.6008798032534965E-2</v>
      </c>
      <c r="P1885">
        <v>5.9588076911210486E-2</v>
      </c>
      <c r="Q1885">
        <v>68.777408933362892</v>
      </c>
      <c r="R1885">
        <f>Table_nydc_frldevdb01_flc_fx_carry_view[[#This Row],[atmf]]/(Table_nydc_frldevdb01_flc_fx_carry_view[[#This Row],[atmf_cost_orig]]+1)</f>
        <v>67.950512640618697</v>
      </c>
      <c r="S1885">
        <f>Table_nydc_frldevdb01_flc_fx_carry_view[[#This Row],[num_rate]]-Table_nydc_frldevdb01_flc_fx_carry_view[[#This Row],[asset_rate]]</f>
        <v>4.357927887867552E-2</v>
      </c>
      <c r="T18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1.5006117397211824</v>
      </c>
      <c r="U1885" s="95">
        <f>Table_nydc_frldevdb01_flc_fx_carry_view[[#This Row],[atmf_cost_final]]/Table_nydc_frldevdb01_flc_fx_carry_view[[#This Row],[atmf_cost_orig]]</f>
        <v>1.3015196235507016</v>
      </c>
    </row>
    <row r="1886" spans="1:21" x14ac:dyDescent="0.25">
      <c r="A1886" t="s">
        <v>110</v>
      </c>
      <c r="B1886" t="s">
        <v>19</v>
      </c>
      <c r="C1886" t="s">
        <v>6</v>
      </c>
      <c r="D1886" t="s">
        <v>6</v>
      </c>
      <c r="E1886">
        <v>13.766570316210901</v>
      </c>
      <c r="F1886">
        <v>14.5528</v>
      </c>
      <c r="G1886">
        <v>0.15948994352142001</v>
      </c>
      <c r="H1886">
        <v>0.166176089020554</v>
      </c>
      <c r="I1886">
        <v>9.4119741903122597E-2</v>
      </c>
      <c r="J1886">
        <v>0.11621064407114801</v>
      </c>
      <c r="K1886">
        <v>3.8138093763942997E-2</v>
      </c>
      <c r="L1886">
        <v>3.4035622916224E-3</v>
      </c>
      <c r="M1886">
        <v>6.5448415802871404E-2</v>
      </c>
      <c r="N1886">
        <v>5.7102314606219201E-2</v>
      </c>
      <c r="O1886">
        <v>1.4346791702635642E-2</v>
      </c>
      <c r="P1886">
        <v>7.2545892696586733E-2</v>
      </c>
      <c r="Q1886">
        <v>14.165924052156601</v>
      </c>
      <c r="R1886">
        <f>Table_nydc_frldevdb01_flc_fx_carry_view[[#This Row],[atmf]]/(Table_nydc_frldevdb01_flc_fx_carry_view[[#This Row],[atmf_cost_orig]]+1)</f>
        <v>13.658849911596798</v>
      </c>
      <c r="S1886">
        <f>Table_nydc_frldevdb01_flc_fx_carry_view[[#This Row],[num_rate]]-Table_nydc_frldevdb01_flc_fx_carry_view[[#This Row],[asset_rate]]</f>
        <v>5.8199100993951092E-2</v>
      </c>
      <c r="T18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1.9662438340365984</v>
      </c>
      <c r="U1886" s="95">
        <f>Table_nydc_frldevdb01_flc_fx_carry_view[[#This Row],[atmf_cost_final]]/Table_nydc_frldevdb01_flc_fx_carry_view[[#This Row],[atmf_cost_orig]]</f>
        <v>0.87247817851251896</v>
      </c>
    </row>
    <row r="1887" spans="1:21" x14ac:dyDescent="0.25">
      <c r="A1887" t="s">
        <v>110</v>
      </c>
      <c r="B1887" t="s">
        <v>19</v>
      </c>
      <c r="C1887" t="s">
        <v>67</v>
      </c>
      <c r="D1887" t="s">
        <v>6</v>
      </c>
      <c r="E1887">
        <v>13.766570316210901</v>
      </c>
      <c r="F1887">
        <v>15.318212803366</v>
      </c>
      <c r="G1887">
        <v>0.16243452530431601</v>
      </c>
      <c r="H1887">
        <v>0.17251279608621101</v>
      </c>
      <c r="I1887">
        <v>0.15948994352142001</v>
      </c>
      <c r="J1887">
        <v>0.175058779996697</v>
      </c>
      <c r="K1887">
        <v>4.3968357449980504E-2</v>
      </c>
      <c r="L1887">
        <v>3.8138093763942997E-2</v>
      </c>
      <c r="M1887">
        <v>9.41271343658764E-2</v>
      </c>
      <c r="N1887">
        <v>9.9658995185041704E-2</v>
      </c>
      <c r="O1887">
        <v>1.6008798032534965E-2</v>
      </c>
      <c r="P1887">
        <v>7.4402895546055281E-2</v>
      </c>
      <c r="Q1887">
        <v>14.586568374310497</v>
      </c>
      <c r="R1887">
        <f>Table_nydc_frldevdb01_flc_fx_carry_view[[#This Row],[atmf]]/(Table_nydc_frldevdb01_flc_fx_carry_view[[#This Row],[atmf_cost_orig]]+1)</f>
        <v>14.00039567818961</v>
      </c>
      <c r="S1887">
        <f>Table_nydc_frldevdb01_flc_fx_carry_view[[#This Row],[num_rate]]-Table_nydc_frldevdb01_flc_fx_carry_view[[#This Row],[asset_rate]]</f>
        <v>5.8394097513520316E-2</v>
      </c>
      <c r="T18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1.2265231571386666</v>
      </c>
      <c r="U1887" s="95">
        <f>Table_nydc_frldevdb01_flc_fx_carry_view[[#This Row],[atmf_cost_final]]/Table_nydc_frldevdb01_flc_fx_carry_view[[#This Row],[atmf_cost_orig]]</f>
        <v>1.0587700970228491</v>
      </c>
    </row>
    <row r="1888" spans="1:21" x14ac:dyDescent="0.25">
      <c r="A1888" t="s">
        <v>110</v>
      </c>
      <c r="B1888" t="s">
        <v>13</v>
      </c>
      <c r="C1888" t="s">
        <v>6</v>
      </c>
      <c r="D1888" t="s">
        <v>6</v>
      </c>
      <c r="E1888">
        <v>6.6605999999999996</v>
      </c>
      <c r="F1888">
        <v>6.8077829396819496</v>
      </c>
      <c r="G1888">
        <v>5.4794558509841301E-2</v>
      </c>
      <c r="H1888">
        <v>5.59981539798943E-2</v>
      </c>
      <c r="I1888">
        <v>4.01507511456827E-2</v>
      </c>
      <c r="J1888">
        <v>4.1247037025584403E-2</v>
      </c>
      <c r="K1888">
        <v>1.2382803028761701E-2</v>
      </c>
      <c r="L1888">
        <v>1.4519368513863302E-3</v>
      </c>
      <c r="M1888">
        <v>2.2077478483055E-2</v>
      </c>
      <c r="N1888">
        <v>2.2093989956775601E-2</v>
      </c>
      <c r="O1888">
        <v>1.4346791702635642E-2</v>
      </c>
      <c r="P1888">
        <v>3.6756179501748143E-2</v>
      </c>
      <c r="Q1888">
        <v>6.7424173912959526</v>
      </c>
      <c r="R1888">
        <f>Table_nydc_frldevdb01_flc_fx_carry_view[[#This Row],[atmf]]/(Table_nydc_frldevdb01_flc_fx_carry_view[[#This Row],[atmf_cost_orig]]+1)</f>
        <v>6.6607307987902358</v>
      </c>
      <c r="S1888">
        <f>Table_nydc_frldevdb01_flc_fx_carry_view[[#This Row],[num_rate]]-Table_nydc_frldevdb01_flc_fx_carry_view[[#This Row],[asset_rate]]</f>
        <v>2.2409387799112501E-2</v>
      </c>
      <c r="T18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2.1292154856249379</v>
      </c>
      <c r="U1888" s="95">
        <f>Table_nydc_frldevdb01_flc_fx_carry_view[[#This Row],[atmf_cost_final]]/Table_nydc_frldevdb01_flc_fx_carry_view[[#This Row],[atmf_cost_orig]]</f>
        <v>1.0007478876599643</v>
      </c>
    </row>
    <row r="1889" spans="1:21" x14ac:dyDescent="0.25">
      <c r="A1889" t="s">
        <v>110</v>
      </c>
      <c r="B1889" t="s">
        <v>13</v>
      </c>
      <c r="C1889" t="s">
        <v>67</v>
      </c>
      <c r="D1889" t="s">
        <v>6</v>
      </c>
      <c r="E1889">
        <v>6.6605999999999996</v>
      </c>
      <c r="F1889">
        <v>6.9527122616785801</v>
      </c>
      <c r="G1889">
        <v>6.0074970412201598E-2</v>
      </c>
      <c r="H1889">
        <v>6.1429969243692997E-2</v>
      </c>
      <c r="I1889">
        <v>5.4794558509841301E-2</v>
      </c>
      <c r="J1889">
        <v>5.7863544980716101E-2</v>
      </c>
      <c r="K1889">
        <v>1.5836570142847301E-2</v>
      </c>
      <c r="L1889">
        <v>1.2382803028761701E-2</v>
      </c>
      <c r="M1889">
        <v>3.3611648060282301E-2</v>
      </c>
      <c r="N1889">
        <v>3.5050030440859005E-2</v>
      </c>
      <c r="O1889">
        <v>1.6008798032534965E-2</v>
      </c>
      <c r="P1889">
        <v>3.8644681210941778E-2</v>
      </c>
      <c r="Q1889">
        <v>6.8312856273757223</v>
      </c>
      <c r="R1889">
        <f>Table_nydc_frldevdb01_flc_fx_carry_view[[#This Row],[atmf]]/(Table_nydc_frldevdb01_flc_fx_carry_view[[#This Row],[atmf_cost_orig]]+1)</f>
        <v>6.7266194945909543</v>
      </c>
      <c r="S1889">
        <f>Table_nydc_frldevdb01_flc_fx_carry_view[[#This Row],[num_rate]]-Table_nydc_frldevdb01_flc_fx_carry_view[[#This Row],[asset_rate]]</f>
        <v>2.2635883178406813E-2</v>
      </c>
      <c r="T18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1.2752252067409366</v>
      </c>
      <c r="U1889" s="95">
        <f>Table_nydc_frldevdb01_flc_fx_carry_view[[#This Row],[atmf_cost_final]]/Table_nydc_frldevdb01_flc_fx_carry_view[[#This Row],[atmf_cost_orig]]</f>
        <v>1.0427941640349492</v>
      </c>
    </row>
    <row r="1890" spans="1:21" x14ac:dyDescent="0.25">
      <c r="A1890" t="s">
        <v>110</v>
      </c>
      <c r="B1890" t="s">
        <v>16</v>
      </c>
      <c r="C1890" t="s">
        <v>6</v>
      </c>
      <c r="D1890" t="s">
        <v>6</v>
      </c>
      <c r="E1890">
        <v>18.573897805614401</v>
      </c>
      <c r="F1890">
        <v>19.620200000000001</v>
      </c>
      <c r="G1890">
        <v>0.12887852566182101</v>
      </c>
      <c r="H1890">
        <v>0.137381011448893</v>
      </c>
      <c r="I1890">
        <v>7.2452027496898802E-2</v>
      </c>
      <c r="J1890">
        <v>9.3620104163139997E-2</v>
      </c>
      <c r="K1890">
        <v>2.7517506862342899E-2</v>
      </c>
      <c r="L1890">
        <v>2.6200166782652501E-3</v>
      </c>
      <c r="M1890">
        <v>5.4127283341872598E-2</v>
      </c>
      <c r="N1890">
        <v>5.63227844288079E-2</v>
      </c>
      <c r="O1890">
        <v>1.4346791702635642E-2</v>
      </c>
      <c r="P1890">
        <v>7.1942903726448071E-2</v>
      </c>
      <c r="Q1890">
        <v>19.111643439907589</v>
      </c>
      <c r="R1890">
        <f>Table_nydc_frldevdb01_flc_fx_carry_view[[#This Row],[atmf]]/(Table_nydc_frldevdb01_flc_fx_carry_view[[#This Row],[atmf_cost_orig]]+1)</f>
        <v>18.612742796864705</v>
      </c>
      <c r="S1890">
        <f>Table_nydc_frldevdb01_flc_fx_carry_view[[#This Row],[num_rate]]-Table_nydc_frldevdb01_flc_fx_carry_view[[#This Row],[asset_rate]]</f>
        <v>5.7596112023812429E-2</v>
      </c>
      <c r="T18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2.0181592953948702</v>
      </c>
      <c r="U1890" s="95">
        <f>Table_nydc_frldevdb01_flc_fx_carry_view[[#This Row],[atmf_cost_final]]/Table_nydc_frldevdb01_flc_fx_carry_view[[#This Row],[atmf_cost_orig]]</f>
        <v>1.0405618193151931</v>
      </c>
    </row>
    <row r="1891" spans="1:21" x14ac:dyDescent="0.25">
      <c r="A1891" t="s">
        <v>110</v>
      </c>
      <c r="B1891" t="s">
        <v>16</v>
      </c>
      <c r="C1891" t="s">
        <v>67</v>
      </c>
      <c r="D1891" t="s">
        <v>6</v>
      </c>
      <c r="E1891">
        <v>18.573897805614401</v>
      </c>
      <c r="F1891">
        <v>20.605690620947399</v>
      </c>
      <c r="G1891">
        <v>0.12799657831301101</v>
      </c>
      <c r="H1891">
        <v>0.13832121890735599</v>
      </c>
      <c r="I1891">
        <v>0.12887852566182101</v>
      </c>
      <c r="J1891">
        <v>0.14685244407002301</v>
      </c>
      <c r="K1891">
        <v>2.9289262631727399E-2</v>
      </c>
      <c r="L1891">
        <v>2.7517506862342899E-2</v>
      </c>
      <c r="M1891">
        <v>7.5538240659749997E-2</v>
      </c>
      <c r="N1891">
        <v>8.7307654414632202E-2</v>
      </c>
      <c r="O1891">
        <v>1.6008798032534965E-2</v>
      </c>
      <c r="P1891">
        <v>7.2796922757873417E-2</v>
      </c>
      <c r="Q1891">
        <v>19.694825088178483</v>
      </c>
      <c r="R1891">
        <f>Table_nydc_frldevdb01_flc_fx_carry_view[[#This Row],[atmf]]/(Table_nydc_frldevdb01_flc_fx_carry_view[[#This Row],[atmf_cost_orig]]+1)</f>
        <v>19.158491852700266</v>
      </c>
      <c r="S1891">
        <f>Table_nydc_frldevdb01_flc_fx_carry_view[[#This Row],[num_rate]]-Table_nydc_frldevdb01_flc_fx_carry_view[[#This Row],[asset_rate]]</f>
        <v>5.6788124725338451E-2</v>
      </c>
      <c r="T18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1.2927885134253563</v>
      </c>
      <c r="U1891" s="95">
        <f>Table_nydc_frldevdb01_flc_fx_carry_view[[#This Row],[atmf_cost_final]]/Table_nydc_frldevdb01_flc_fx_carry_view[[#This Row],[atmf_cost_orig]]</f>
        <v>1.1558073586581883</v>
      </c>
    </row>
    <row r="1892" spans="1:21" x14ac:dyDescent="0.25">
      <c r="A1892" t="s">
        <v>110</v>
      </c>
      <c r="B1892" t="s">
        <v>22</v>
      </c>
      <c r="C1892" t="s">
        <v>6</v>
      </c>
      <c r="D1892" t="s">
        <v>6</v>
      </c>
      <c r="E1892">
        <v>634.308571736163</v>
      </c>
      <c r="F1892">
        <v>640.6</v>
      </c>
      <c r="G1892">
        <v>8.9166068934429799E-2</v>
      </c>
      <c r="H1892">
        <v>9.0175708153561504E-2</v>
      </c>
      <c r="I1892">
        <v>8.7201382192555202E-2</v>
      </c>
      <c r="J1892">
        <v>9.3887945229923706E-2</v>
      </c>
      <c r="K1892">
        <v>3.0392778485014201E-2</v>
      </c>
      <c r="L1892">
        <v>3.6410909636159297E-3</v>
      </c>
      <c r="M1892">
        <v>3.5591438421777602E-2</v>
      </c>
      <c r="N1892">
        <v>1.07328832129763E-2</v>
      </c>
      <c r="O1892">
        <v>1.436427505303807E-2</v>
      </c>
      <c r="P1892">
        <v>2.4324397414654808E-2</v>
      </c>
      <c r="Q1892">
        <v>637.28696180345071</v>
      </c>
      <c r="R1892">
        <f>Table_nydc_frldevdb01_flc_fx_carry_view[[#This Row],[atmf]]/(Table_nydc_frldevdb01_flc_fx_carry_view[[#This Row],[atmf_cost_orig]]+1)</f>
        <v>618.58371577140758</v>
      </c>
      <c r="S1892">
        <f>Table_nydc_frldevdb01_flc_fx_carry_view[[#This Row],[num_rate]]-Table_nydc_frldevdb01_flc_fx_carry_view[[#This Row],[asset_rate]]</f>
        <v>9.9601223616167384E-3</v>
      </c>
      <c r="T18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1.3641577513484373</v>
      </c>
      <c r="U1892" s="95">
        <f>Table_nydc_frldevdb01_flc_fx_carry_view[[#This Row],[atmf_cost_final]]/Table_nydc_frldevdb01_flc_fx_carry_view[[#This Row],[atmf_cost_orig]]</f>
        <v>0.30155800633247487</v>
      </c>
    </row>
    <row r="1893" spans="1:21" x14ac:dyDescent="0.25">
      <c r="A1893" t="s">
        <v>110</v>
      </c>
      <c r="B1893" t="s">
        <v>22</v>
      </c>
      <c r="C1893" t="s">
        <v>67</v>
      </c>
      <c r="D1893" t="s">
        <v>6</v>
      </c>
      <c r="E1893">
        <v>634.308571736163</v>
      </c>
      <c r="F1893">
        <v>648.85673557207895</v>
      </c>
      <c r="G1893">
        <v>9.3540614705897598E-2</v>
      </c>
      <c r="H1893">
        <v>9.5591866512055604E-2</v>
      </c>
      <c r="I1893">
        <v>8.9166068934429799E-2</v>
      </c>
      <c r="J1893">
        <v>9.1891325135790194E-2</v>
      </c>
      <c r="K1893">
        <v>4.0431894814903099E-2</v>
      </c>
      <c r="L1893">
        <v>3.0392778485014201E-2</v>
      </c>
      <c r="M1893">
        <v>5.22469428179832E-2</v>
      </c>
      <c r="N1893">
        <v>4.3204584228552799E-2</v>
      </c>
      <c r="O1893">
        <v>1.6012292609265052E-2</v>
      </c>
      <c r="P1893">
        <v>2.7839162611471166E-2</v>
      </c>
      <c r="Q1893">
        <v>641.27998180365444</v>
      </c>
      <c r="R1893">
        <f>Table_nydc_frldevdb01_flc_fx_carry_view[[#This Row],[atmf]]/(Table_nydc_frldevdb01_flc_fx_carry_view[[#This Row],[atmf_cost_orig]]+1)</f>
        <v>616.63922143066532</v>
      </c>
      <c r="S1893">
        <f>Table_nydc_frldevdb01_flc_fx_carry_view[[#This Row],[num_rate]]-Table_nydc_frldevdb01_flc_fx_carry_view[[#This Row],[asset_rate]]</f>
        <v>1.1826870002206114E-2</v>
      </c>
      <c r="T18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1.0843634101358413</v>
      </c>
      <c r="U1893" s="95">
        <f>Table_nydc_frldevdb01_flc_fx_carry_view[[#This Row],[atmf_cost_final]]/Table_nydc_frldevdb01_flc_fx_carry_view[[#This Row],[atmf_cost_orig]]</f>
        <v>0.8269303790475937</v>
      </c>
    </row>
    <row r="1894" spans="1:21" x14ac:dyDescent="0.25">
      <c r="A1894" t="s">
        <v>110</v>
      </c>
      <c r="B1894" t="s">
        <v>15</v>
      </c>
      <c r="C1894" t="s">
        <v>6</v>
      </c>
      <c r="D1894" t="s">
        <v>6</v>
      </c>
      <c r="E1894">
        <v>58.130262415947399</v>
      </c>
      <c r="F1894">
        <v>61.378668386984501</v>
      </c>
      <c r="G1894">
        <v>0.12030098385294399</v>
      </c>
      <c r="H1894">
        <v>0.12937525696039001</v>
      </c>
      <c r="I1894">
        <v>7.8225889018035899E-2</v>
      </c>
      <c r="J1894">
        <v>9.1845231194124993E-2</v>
      </c>
      <c r="K1894">
        <v>2.47286215900831E-2</v>
      </c>
      <c r="L1894">
        <v>3.26632174366629E-3</v>
      </c>
      <c r="M1894">
        <v>5.1044652731194101E-2</v>
      </c>
      <c r="N1894">
        <v>5.5870692643096104E-2</v>
      </c>
      <c r="O1894">
        <v>1.436427505303807E-2</v>
      </c>
      <c r="P1894">
        <v>7.1435692777193679E-2</v>
      </c>
      <c r="Q1894">
        <v>59.804842294766196</v>
      </c>
      <c r="R1894">
        <f>Table_nydc_frldevdb01_flc_fx_carry_view[[#This Row],[atmf]]/(Table_nydc_frldevdb01_flc_fx_carry_view[[#This Row],[atmf_cost_orig]]+1)</f>
        <v>58.397774278655852</v>
      </c>
      <c r="S1894">
        <f>Table_nydc_frldevdb01_flc_fx_carry_view[[#This Row],[num_rate]]-Table_nydc_frldevdb01_flc_fx_carry_view[[#This Row],[asset_rate]]</f>
        <v>5.707141772415561E-2</v>
      </c>
      <c r="T18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1.998947737117208</v>
      </c>
      <c r="U1894" s="95">
        <f>Table_nydc_frldevdb01_flc_fx_carry_view[[#This Row],[atmf_cost_final]]/Table_nydc_frldevdb01_flc_fx_carry_view[[#This Row],[atmf_cost_orig]]</f>
        <v>1.0945454548846945</v>
      </c>
    </row>
    <row r="1895" spans="1:21" x14ac:dyDescent="0.25">
      <c r="A1895" t="s">
        <v>110</v>
      </c>
      <c r="B1895" t="s">
        <v>15</v>
      </c>
      <c r="C1895" t="s">
        <v>67</v>
      </c>
      <c r="D1895" t="s">
        <v>6</v>
      </c>
      <c r="E1895">
        <v>58.130262415947399</v>
      </c>
      <c r="F1895">
        <v>64.276156456451901</v>
      </c>
      <c r="G1895">
        <v>0.128535286823899</v>
      </c>
      <c r="H1895">
        <v>0.13849608908265101</v>
      </c>
      <c r="I1895">
        <v>0.12030098385294399</v>
      </c>
      <c r="J1895">
        <v>0.139775320896907</v>
      </c>
      <c r="K1895">
        <v>3.0448680667870501E-2</v>
      </c>
      <c r="L1895">
        <v>2.47286215900831E-2</v>
      </c>
      <c r="M1895">
        <v>7.563343342824691E-2</v>
      </c>
      <c r="N1895">
        <v>8.2722936681351306E-2</v>
      </c>
      <c r="O1895">
        <v>1.6012292609265052E-2</v>
      </c>
      <c r="P1895">
        <v>7.0958368771441682E-2</v>
      </c>
      <c r="Q1895">
        <v>61.497411138744511</v>
      </c>
      <c r="R1895">
        <f>Table_nydc_frldevdb01_flc_fx_carry_view[[#This Row],[atmf]]/(Table_nydc_frldevdb01_flc_fx_carry_view[[#This Row],[atmf_cost_orig]]+1)</f>
        <v>59.756562467188893</v>
      </c>
      <c r="S1895">
        <f>Table_nydc_frldevdb01_flc_fx_carry_view[[#This Row],[num_rate]]-Table_nydc_frldevdb01_flc_fx_carry_view[[#This Row],[asset_rate]]</f>
        <v>5.494607616217663E-2</v>
      </c>
      <c r="T18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1.2834930269248881</v>
      </c>
      <c r="U1895" s="95">
        <f>Table_nydc_frldevdb01_flc_fx_carry_view[[#This Row],[atmf_cost_final]]/Table_nydc_frldevdb01_flc_fx_carry_view[[#This Row],[atmf_cost_orig]]</f>
        <v>1.0937350445663712</v>
      </c>
    </row>
    <row r="1896" spans="1:21" x14ac:dyDescent="0.25">
      <c r="A1896" t="s">
        <v>110</v>
      </c>
      <c r="B1896" t="s">
        <v>11</v>
      </c>
      <c r="C1896" t="s">
        <v>6</v>
      </c>
      <c r="D1896" t="s">
        <v>6</v>
      </c>
      <c r="E1896">
        <v>21.728467839021299</v>
      </c>
      <c r="F1896">
        <v>23.469689821448299</v>
      </c>
      <c r="G1896">
        <v>0.12712164883365501</v>
      </c>
      <c r="H1896">
        <v>0.13864092582519499</v>
      </c>
      <c r="I1896">
        <v>6.2987105745943101E-2</v>
      </c>
      <c r="J1896">
        <v>7.7915625000000002E-2</v>
      </c>
      <c r="K1896">
        <v>2.0729689624140801E-2</v>
      </c>
      <c r="L1896">
        <v>2.6307440634316098E-3</v>
      </c>
      <c r="M1896">
        <v>5.5945857361225197E-2</v>
      </c>
      <c r="N1896">
        <v>8.0141809005036493E-2</v>
      </c>
      <c r="O1896">
        <v>-8.0082775478732462E-3</v>
      </c>
      <c r="P1896">
        <v>7.1953184719820887E-2</v>
      </c>
      <c r="Q1896">
        <v>22.671293738342133</v>
      </c>
      <c r="R1896">
        <f>Table_nydc_frldevdb01_flc_fx_carry_view[[#This Row],[atmf]]/(Table_nydc_frldevdb01_flc_fx_carry_view[[#This Row],[atmf_cost_orig]]+1)</f>
        <v>22.226224628692894</v>
      </c>
      <c r="S1896">
        <f>Table_nydc_frldevdb01_flc_fx_carry_view[[#This Row],[num_rate]]-Table_nydc_frldevdb01_flc_fx_carry_view[[#This Row],[asset_rate]]</f>
        <v>7.9961462267694128E-2</v>
      </c>
      <c r="T18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2.2010079438593149</v>
      </c>
      <c r="U1896" s="95">
        <f>Table_nydc_frldevdb01_flc_fx_carry_view[[#This Row],[atmf_cost_final]]/Table_nydc_frldevdb01_flc_fx_carry_view[[#This Row],[atmf_cost_orig]]</f>
        <v>1.4324887093531427</v>
      </c>
    </row>
    <row r="1897" spans="1:21" x14ac:dyDescent="0.25">
      <c r="A1897" t="s">
        <v>110</v>
      </c>
      <c r="B1897" t="s">
        <v>11</v>
      </c>
      <c r="C1897" t="s">
        <v>67</v>
      </c>
      <c r="D1897" t="s">
        <v>6</v>
      </c>
      <c r="E1897">
        <v>21.728467839021299</v>
      </c>
      <c r="F1897">
        <v>25.250419839495301</v>
      </c>
      <c r="G1897">
        <v>0.12868026250266101</v>
      </c>
      <c r="H1897">
        <v>0.142588735405144</v>
      </c>
      <c r="I1897">
        <v>0.12712164883365501</v>
      </c>
      <c r="J1897">
        <v>0.15336119934009099</v>
      </c>
      <c r="K1897">
        <v>1.9679647693831299E-2</v>
      </c>
      <c r="L1897">
        <v>2.0729689624140801E-2</v>
      </c>
      <c r="M1897">
        <v>8.1598053683613503E-2</v>
      </c>
      <c r="N1897">
        <v>0.109560867729209</v>
      </c>
      <c r="O1897">
        <v>-7.5213494434606771E-3</v>
      </c>
      <c r="P1897">
        <v>7.2801453521602305E-2</v>
      </c>
      <c r="Q1897">
        <v>23.778116752727481</v>
      </c>
      <c r="R1897">
        <f>Table_nydc_frldevdb01_flc_fx_carry_view[[#This Row],[atmf]]/(Table_nydc_frldevdb01_flc_fx_carry_view[[#This Row],[atmf_cost_orig]]+1)</f>
        <v>23.345474553601122</v>
      </c>
      <c r="S1897">
        <f>Table_nydc_frldevdb01_flc_fx_carry_view[[#This Row],[num_rate]]-Table_nydc_frldevdb01_flc_fx_carry_view[[#This Row],[asset_rate]]</f>
        <v>8.0322802965062987E-2</v>
      </c>
      <c r="T18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1.4346489817539416</v>
      </c>
      <c r="U1897" s="95">
        <f>Table_nydc_frldevdb01_flc_fx_carry_view[[#This Row],[atmf_cost_final]]/Table_nydc_frldevdb01_flc_fx_carry_view[[#This Row],[atmf_cost_orig]]</f>
        <v>1.3426897184829665</v>
      </c>
    </row>
    <row r="1898" spans="1:21" x14ac:dyDescent="0.25">
      <c r="A1898" t="s">
        <v>110</v>
      </c>
      <c r="B1898" t="s">
        <v>24</v>
      </c>
      <c r="C1898" t="s">
        <v>6</v>
      </c>
      <c r="D1898" t="s">
        <v>6</v>
      </c>
      <c r="E1898">
        <v>30.388285706120001</v>
      </c>
      <c r="F1898">
        <v>29.939</v>
      </c>
      <c r="G1898">
        <v>5.8753074831582902E-2</v>
      </c>
      <c r="H1898">
        <v>5.6078058706577401E-2</v>
      </c>
      <c r="I1898">
        <v>3.3720974269568799E-2</v>
      </c>
      <c r="J1898">
        <v>4.9715621864804702E-2</v>
      </c>
      <c r="K1898">
        <v>3.1502685628565501E-2</v>
      </c>
      <c r="L1898">
        <v>1.40797700658495E-3</v>
      </c>
      <c r="M1898">
        <v>2.2137090037365498E-2</v>
      </c>
      <c r="N1898">
        <v>3.1867243272721798E-6</v>
      </c>
      <c r="O1898">
        <v>1.436427505303807E-2</v>
      </c>
      <c r="P1898">
        <v>-5.5687908023129072E-4</v>
      </c>
      <c r="Q1898">
        <v>30.222047474585011</v>
      </c>
      <c r="R1898">
        <f>Table_nydc_frldevdb01_flc_fx_carry_view[[#This Row],[atmf]]/(Table_nydc_frldevdb01_flc_fx_carry_view[[#This Row],[atmf_cost_orig]]+1)</f>
        <v>29.290591537878296</v>
      </c>
      <c r="S1898">
        <f>Table_nydc_frldevdb01_flc_fx_carry_view[[#This Row],[num_rate]]-Table_nydc_frldevdb01_flc_fx_carry_view[[#This Row],[asset_rate]]</f>
        <v>-1.492115413326936E-2</v>
      </c>
      <c r="T18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0.14999476206058174</v>
      </c>
      <c r="U1898" s="95">
        <f>Table_nydc_frldevdb01_flc_fx_carry_view[[#This Row],[atmf_cost_final]]/Table_nydc_frldevdb01_flc_fx_carry_view[[#This Row],[atmf_cost_orig]]</f>
        <v>1.4395407535015958E-4</v>
      </c>
    </row>
    <row r="1899" spans="1:21" x14ac:dyDescent="0.25">
      <c r="A1899" t="s">
        <v>110</v>
      </c>
      <c r="B1899" t="s">
        <v>24</v>
      </c>
      <c r="C1899" t="s">
        <v>67</v>
      </c>
      <c r="D1899" t="s">
        <v>6</v>
      </c>
      <c r="E1899">
        <v>30.388285706120001</v>
      </c>
      <c r="F1899">
        <v>29.714860282536002</v>
      </c>
      <c r="G1899">
        <v>6.2319686891817098E-2</v>
      </c>
      <c r="H1899">
        <v>5.9149113171949798E-2</v>
      </c>
      <c r="I1899">
        <v>5.8753074831582902E-2</v>
      </c>
      <c r="J1899">
        <v>5.4940122360035697E-2</v>
      </c>
      <c r="K1899">
        <v>4.6546806361700298E-2</v>
      </c>
      <c r="L1899">
        <v>3.1502685628565501E-2</v>
      </c>
      <c r="M1899">
        <v>3.2343905653882496E-2</v>
      </c>
      <c r="N1899">
        <v>1.8117582445241403E-2</v>
      </c>
      <c r="O1899">
        <v>1.6012292609265052E-2</v>
      </c>
      <c r="P1899">
        <v>4.5322061424161219E-3</v>
      </c>
      <c r="Q1899">
        <v>30.142978006195939</v>
      </c>
      <c r="R1899">
        <f>Table_nydc_frldevdb01_flc_fx_carry_view[[#This Row],[atmf]]/(Table_nydc_frldevdb01_flc_fx_carry_view[[#This Row],[atmf_cost_orig]]+1)</f>
        <v>28.783877271706977</v>
      </c>
      <c r="S1899">
        <f>Table_nydc_frldevdb01_flc_fx_carry_view[[#This Row],[num_rate]]-Table_nydc_frldevdb01_flc_fx_carry_view[[#This Row],[asset_rate]]</f>
        <v>-1.1480086466848931E-2</v>
      </c>
      <c r="T18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0.94242038712250109</v>
      </c>
      <c r="U1899" s="95">
        <f>Table_nydc_frldevdb01_flc_fx_carry_view[[#This Row],[atmf_cost_final]]/Table_nydc_frldevdb01_flc_fx_carry_view[[#This Row],[atmf_cost_orig]]</f>
        <v>0.56015444266752012</v>
      </c>
    </row>
    <row r="1900" spans="1:21" x14ac:dyDescent="0.25">
      <c r="A1900" t="s">
        <v>110</v>
      </c>
      <c r="B1900" t="s">
        <v>23</v>
      </c>
      <c r="C1900" t="s">
        <v>6</v>
      </c>
      <c r="D1900" t="s">
        <v>6</v>
      </c>
      <c r="E1900">
        <v>1.3678757157246899</v>
      </c>
      <c r="F1900">
        <v>1.36093548918565</v>
      </c>
      <c r="G1900">
        <v>5.2644515912210997E-2</v>
      </c>
      <c r="H1900">
        <v>5.2022481449549997E-2</v>
      </c>
      <c r="I1900">
        <v>3.9895600702878703E-2</v>
      </c>
      <c r="J1900">
        <v>3.8661945718579102E-2</v>
      </c>
      <c r="K1900">
        <v>2.3445474810593298E-2</v>
      </c>
      <c r="L1900">
        <v>1.6658441226615401E-3</v>
      </c>
      <c r="M1900">
        <v>2.0537425739229901E-2</v>
      </c>
      <c r="N1900">
        <v>2.0130143971631E-4</v>
      </c>
      <c r="O1900">
        <v>1.436427505303807E-2</v>
      </c>
      <c r="P1900">
        <v>9.2332211712424506E-3</v>
      </c>
      <c r="Q1900">
        <v>1.3649046990281584</v>
      </c>
      <c r="R1900">
        <f>Table_nydc_frldevdb01_flc_fx_carry_view[[#This Row],[atmf]]/(Table_nydc_frldevdb01_flc_fx_carry_view[[#This Row],[atmf_cost_orig]]+1)</f>
        <v>1.3335478492617274</v>
      </c>
      <c r="S1900">
        <f>Table_nydc_frldevdb01_flc_fx_carry_view[[#This Row],[num_rate]]-Table_nydc_frldevdb01_flc_fx_carry_view[[#This Row],[asset_rate]]</f>
        <v>-5.1310538817956192E-3</v>
      </c>
      <c r="T19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0.50361690845147955</v>
      </c>
      <c r="U1900" s="95">
        <f>Table_nydc_frldevdb01_flc_fx_carry_view[[#This Row],[atmf_cost_final]]/Table_nydc_frldevdb01_flc_fx_carry_view[[#This Row],[atmf_cost_orig]]</f>
        <v>9.8016880144715865E-3</v>
      </c>
    </row>
    <row r="1901" spans="1:21" x14ac:dyDescent="0.25">
      <c r="A1901" t="s">
        <v>110</v>
      </c>
      <c r="B1901" t="s">
        <v>23</v>
      </c>
      <c r="C1901" t="s">
        <v>67</v>
      </c>
      <c r="D1901" t="s">
        <v>6</v>
      </c>
      <c r="E1901">
        <v>1.3678757157246899</v>
      </c>
      <c r="F1901">
        <v>1.35431980433418</v>
      </c>
      <c r="G1901">
        <v>5.5853187743415703E-2</v>
      </c>
      <c r="H1901">
        <v>5.4733721097786001E-2</v>
      </c>
      <c r="I1901">
        <v>5.2644515912210997E-2</v>
      </c>
      <c r="J1901">
        <v>5.1509556067975699E-2</v>
      </c>
      <c r="K1901">
        <v>3.5787383313635804E-2</v>
      </c>
      <c r="L1901">
        <v>2.3445474810593298E-2</v>
      </c>
      <c r="M1901">
        <v>2.9930737496933899E-2</v>
      </c>
      <c r="N1901">
        <v>1.7979848481218599E-2</v>
      </c>
      <c r="O1901">
        <v>1.6012292609265052E-2</v>
      </c>
      <c r="P1901">
        <v>1.0893777444917804E-2</v>
      </c>
      <c r="Q1901">
        <v>1.3622983029914952</v>
      </c>
      <c r="R1901">
        <f>Table_nydc_frldevdb01_flc_fx_carry_view[[#This Row],[atmf]]/(Table_nydc_frldevdb01_flc_fx_carry_view[[#This Row],[atmf_cost_orig]]+1)</f>
        <v>1.3149620212574844</v>
      </c>
      <c r="S1901">
        <f>Table_nydc_frldevdb01_flc_fx_carry_view[[#This Row],[num_rate]]-Table_nydc_frldevdb01_flc_fx_carry_view[[#This Row],[asset_rate]]</f>
        <v>-5.1185151643472482E-3</v>
      </c>
      <c r="T19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0.93323490961121436</v>
      </c>
      <c r="U1901" s="95">
        <f>Table_nydc_frldevdb01_flc_fx_carry_view[[#This Row],[atmf_cost_final]]/Table_nydc_frldevdb01_flc_fx_carry_view[[#This Row],[atmf_cost_orig]]</f>
        <v>0.60071518394962542</v>
      </c>
    </row>
    <row r="1902" spans="1:21" x14ac:dyDescent="0.25">
      <c r="A1902" t="s">
        <v>110</v>
      </c>
      <c r="B1902" t="s">
        <v>25</v>
      </c>
      <c r="C1902" t="s">
        <v>6</v>
      </c>
      <c r="D1902" t="s">
        <v>6</v>
      </c>
      <c r="E1902">
        <v>311.97874255088999</v>
      </c>
      <c r="F1902">
        <v>312.71216355116798</v>
      </c>
      <c r="G1902">
        <v>5.8696319444367297E-2</v>
      </c>
      <c r="H1902">
        <v>5.90700381164928E-2</v>
      </c>
      <c r="I1902">
        <v>3.9343858444803398E-2</v>
      </c>
      <c r="J1902">
        <v>4.2495665209443499E-2</v>
      </c>
      <c r="K1902">
        <v>2.2510170976360003E-2</v>
      </c>
      <c r="L1902">
        <v>1.64325277622315E-3</v>
      </c>
      <c r="M1902">
        <v>2.3852321033616002E-2</v>
      </c>
      <c r="N1902">
        <v>3.1944465933206202E-3</v>
      </c>
      <c r="O1902">
        <v>-8.0082775478732462E-3</v>
      </c>
      <c r="P1902">
        <v>-5.6242454671856052E-3</v>
      </c>
      <c r="Q1902">
        <v>312.29301945722284</v>
      </c>
      <c r="R1902">
        <f>Table_nydc_frldevdb01_flc_fx_carry_view[[#This Row],[atmf]]/(Table_nydc_frldevdb01_flc_fx_carry_view[[#This Row],[atmf_cost_orig]]+1)</f>
        <v>305.42702021271361</v>
      </c>
      <c r="S1902">
        <f>Table_nydc_frldevdb01_flc_fx_carry_view[[#This Row],[num_rate]]-Table_nydc_frldevdb01_flc_fx_carry_view[[#This Row],[asset_rate]]</f>
        <v>2.3840320806876409E-3</v>
      </c>
      <c r="T19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1.1557528971602904</v>
      </c>
      <c r="U1902" s="95">
        <f>Table_nydc_frldevdb01_flc_fx_carry_view[[#This Row],[atmf_cost_final]]/Table_nydc_frldevdb01_flc_fx_carry_view[[#This Row],[atmf_cost_orig]]</f>
        <v>0.13392602710732271</v>
      </c>
    </row>
    <row r="1903" spans="1:21" x14ac:dyDescent="0.25">
      <c r="A1903" t="s">
        <v>110</v>
      </c>
      <c r="B1903" t="s">
        <v>25</v>
      </c>
      <c r="C1903" t="s">
        <v>67</v>
      </c>
      <c r="D1903" t="s">
        <v>6</v>
      </c>
      <c r="E1903">
        <v>311.97874255088999</v>
      </c>
      <c r="F1903">
        <v>313.14995203897399</v>
      </c>
      <c r="G1903">
        <v>6.1436369292373498E-2</v>
      </c>
      <c r="H1903">
        <v>6.1952503698335798E-2</v>
      </c>
      <c r="I1903">
        <v>5.8696319444367297E-2</v>
      </c>
      <c r="J1903">
        <v>5.9303505833237402E-2</v>
      </c>
      <c r="K1903">
        <v>3.3274296389421705E-2</v>
      </c>
      <c r="L1903">
        <v>2.2510170976360003E-2</v>
      </c>
      <c r="M1903">
        <v>3.5501826542241599E-2</v>
      </c>
      <c r="N1903">
        <v>2.4675654955277602E-2</v>
      </c>
      <c r="O1903">
        <v>-7.5213494434606771E-3</v>
      </c>
      <c r="P1903">
        <v>-5.6373904005576495E-3</v>
      </c>
      <c r="Q1903">
        <v>312.45395144077196</v>
      </c>
      <c r="R1903">
        <f>Table_nydc_frldevdb01_flc_fx_carry_view[[#This Row],[atmf]]/(Table_nydc_frldevdb01_flc_fx_carry_view[[#This Row],[atmf_cost_orig]]+1)</f>
        <v>302.41371286098797</v>
      </c>
      <c r="S1903">
        <f>Table_nydc_frldevdb01_flc_fx_carry_view[[#This Row],[num_rate]]-Table_nydc_frldevdb01_flc_fx_carry_view[[#This Row],[asset_rate]]</f>
        <v>1.8839590429030276E-3</v>
      </c>
      <c r="T19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0.97214575352717492</v>
      </c>
      <c r="U1903" s="95">
        <f>Table_nydc_frldevdb01_flc_fx_carry_view[[#This Row],[atmf_cost_final]]/Table_nydc_frldevdb01_flc_fx_carry_view[[#This Row],[atmf_cost_orig]]</f>
        <v>0.69505311018061133</v>
      </c>
    </row>
    <row r="1904" spans="1:21" x14ac:dyDescent="0.25">
      <c r="A1904" t="s">
        <v>110</v>
      </c>
      <c r="B1904" t="s">
        <v>9</v>
      </c>
      <c r="C1904" t="s">
        <v>6</v>
      </c>
      <c r="D1904" t="s">
        <v>6</v>
      </c>
      <c r="E1904">
        <v>67.989502732485093</v>
      </c>
      <c r="F1904">
        <v>73.411097022895405</v>
      </c>
      <c r="G1904">
        <v>0.12321702365093</v>
      </c>
      <c r="H1904">
        <v>0.13309317340921301</v>
      </c>
      <c r="I1904">
        <v>7.6600873180841203E-2</v>
      </c>
      <c r="J1904">
        <v>8.9820497685185199E-2</v>
      </c>
      <c r="K1904">
        <v>1.9573097925800999E-2</v>
      </c>
      <c r="L1904">
        <v>3.1993392159609998E-3</v>
      </c>
      <c r="M1904">
        <v>5.3710568681366797E-2</v>
      </c>
      <c r="N1904">
        <v>7.9747899704984693E-2</v>
      </c>
      <c r="O1904">
        <v>-8.0082775478732462E-3</v>
      </c>
      <c r="P1904">
        <v>7.1435692777193679E-2</v>
      </c>
      <c r="Q1904">
        <v>70.987754625368609</v>
      </c>
      <c r="R1904">
        <f>Table_nydc_frldevdb01_flc_fx_carry_view[[#This Row],[atmf]]/(Table_nydc_frldevdb01_flc_fx_carry_view[[#This Row],[atmf_cost_orig]]+1)</f>
        <v>69.669128511032611</v>
      </c>
      <c r="S1904">
        <f>Table_nydc_frldevdb01_flc_fx_carry_view[[#This Row],[num_rate]]-Table_nydc_frldevdb01_flc_fx_carry_view[[#This Row],[asset_rate]]</f>
        <v>7.944397032506692E-2</v>
      </c>
      <c r="T19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2.2423618034602981</v>
      </c>
      <c r="U1904" s="95">
        <f>Table_nydc_frldevdb01_flc_fx_carry_view[[#This Row],[atmf_cost_final]]/Table_nydc_frldevdb01_flc_fx_carry_view[[#This Row],[atmf_cost_orig]]</f>
        <v>1.4847710918512531</v>
      </c>
    </row>
    <row r="1905" spans="1:21" x14ac:dyDescent="0.25">
      <c r="A1905" t="s">
        <v>110</v>
      </c>
      <c r="B1905" t="s">
        <v>9</v>
      </c>
      <c r="C1905" t="s">
        <v>67</v>
      </c>
      <c r="D1905" t="s">
        <v>6</v>
      </c>
      <c r="E1905">
        <v>67.989502732485093</v>
      </c>
      <c r="F1905">
        <v>78.7646464294955</v>
      </c>
      <c r="G1905">
        <v>0.135290371218032</v>
      </c>
      <c r="H1905">
        <v>0.14405720738537001</v>
      </c>
      <c r="I1905">
        <v>0.12321702365093</v>
      </c>
      <c r="J1905">
        <v>0.148403954568742</v>
      </c>
      <c r="K1905">
        <v>2.28865431229263E-2</v>
      </c>
      <c r="L1905">
        <v>1.9573097925800999E-2</v>
      </c>
      <c r="M1905">
        <v>8.2435512080340292E-2</v>
      </c>
      <c r="N1905">
        <v>0.10560507721494501</v>
      </c>
      <c r="O1905">
        <v>-7.5213494434606771E-3</v>
      </c>
      <c r="P1905">
        <v>7.0958368771441682E-2</v>
      </c>
      <c r="Q1905">
        <v>74.337901066525646</v>
      </c>
      <c r="R1905">
        <f>Table_nydc_frldevdb01_flc_fx_carry_view[[#This Row],[atmf]]/(Table_nydc_frldevdb01_flc_fx_carry_view[[#This Row],[atmf_cost_orig]]+1)</f>
        <v>72.766132994026748</v>
      </c>
      <c r="S1905">
        <f>Table_nydc_frldevdb01_flc_fx_carry_view[[#This Row],[num_rate]]-Table_nydc_frldevdb01_flc_fx_carry_view[[#This Row],[asset_rate]]</f>
        <v>7.8479718214902364E-2</v>
      </c>
      <c r="T19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1.4447265972089147</v>
      </c>
      <c r="U1905" s="95">
        <f>Table_nydc_frldevdb01_flc_fx_carry_view[[#This Row],[atmf_cost_final]]/Table_nydc_frldevdb01_flc_fx_carry_view[[#This Row],[atmf_cost_orig]]</f>
        <v>1.281062912692579</v>
      </c>
    </row>
    <row r="1906" spans="1:21" x14ac:dyDescent="0.25">
      <c r="A1906" t="s">
        <v>110</v>
      </c>
      <c r="B1906" t="s">
        <v>10</v>
      </c>
      <c r="C1906" t="s">
        <v>6</v>
      </c>
      <c r="D1906" t="s">
        <v>6</v>
      </c>
      <c r="E1906">
        <v>13520.4284023201</v>
      </c>
      <c r="F1906">
        <v>14123.059732751501</v>
      </c>
      <c r="G1906">
        <v>7.5827284662935104E-2</v>
      </c>
      <c r="H1906">
        <v>8.3531562769298101E-2</v>
      </c>
      <c r="I1906">
        <v>4.29873452464134E-2</v>
      </c>
      <c r="J1906">
        <v>7.3182279420558105E-2</v>
      </c>
      <c r="K1906">
        <v>1.2938167493352E-2</v>
      </c>
      <c r="L1906">
        <v>1.7949399629706099E-3</v>
      </c>
      <c r="M1906">
        <v>3.29706596653715E-2</v>
      </c>
      <c r="N1906">
        <v>4.4563294769468902E-2</v>
      </c>
      <c r="O1906">
        <v>1.436427505303807E-2</v>
      </c>
      <c r="P1906">
        <v>5.927681083889532E-2</v>
      </c>
      <c r="Q1906">
        <v>13845.695937271939</v>
      </c>
      <c r="R1906">
        <f>Table_nydc_frldevdb01_flc_fx_carry_view[[#This Row],[atmf]]/(Table_nydc_frldevdb01_flc_fx_carry_view[[#This Row],[atmf_cost_orig]]+1)</f>
        <v>13672.275781121056</v>
      </c>
      <c r="S1906">
        <f>Table_nydc_frldevdb01_flc_fx_carry_view[[#This Row],[num_rate]]-Table_nydc_frldevdb01_flc_fx_carry_view[[#This Row],[asset_rate]]</f>
        <v>4.4912535785857251E-2</v>
      </c>
      <c r="T19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2.1349492833565282</v>
      </c>
      <c r="U1906" s="95">
        <f>Table_nydc_frldevdb01_flc_fx_carry_view[[#This Row],[atmf_cost_final]]/Table_nydc_frldevdb01_flc_fx_carry_view[[#This Row],[atmf_cost_orig]]</f>
        <v>1.3516045848567884</v>
      </c>
    </row>
    <row r="1907" spans="1:21" x14ac:dyDescent="0.25">
      <c r="A1907" t="s">
        <v>110</v>
      </c>
      <c r="B1907" t="s">
        <v>10</v>
      </c>
      <c r="C1907" t="s">
        <v>67</v>
      </c>
      <c r="D1907" t="s">
        <v>6</v>
      </c>
      <c r="E1907">
        <v>13520.4284023201</v>
      </c>
      <c r="F1907">
        <v>14780.7290881752</v>
      </c>
      <c r="G1907">
        <v>8.2808899879291506E-2</v>
      </c>
      <c r="H1907">
        <v>9.1399342898680402E-2</v>
      </c>
      <c r="I1907">
        <v>7.5827284662935104E-2</v>
      </c>
      <c r="J1907">
        <v>9.6154392022443996E-2</v>
      </c>
      <c r="K1907">
        <v>1.39727901337459E-2</v>
      </c>
      <c r="L1907">
        <v>1.2938167493352E-2</v>
      </c>
      <c r="M1907">
        <v>4.9958732329674696E-2</v>
      </c>
      <c r="N1907">
        <v>6.6014827187384412E-2</v>
      </c>
      <c r="O1907">
        <v>1.6012292609265052E-2</v>
      </c>
      <c r="P1907">
        <v>6.4087845094071116E-2</v>
      </c>
      <c r="Q1907">
        <v>14267.306616965489</v>
      </c>
      <c r="R1907">
        <f>Table_nydc_frldevdb01_flc_fx_carry_view[[#This Row],[atmf]]/(Table_nydc_frldevdb01_flc_fx_carry_view[[#This Row],[atmf_cost_orig]]+1)</f>
        <v>14077.438125000732</v>
      </c>
      <c r="S1907">
        <f>Table_nydc_frldevdb01_flc_fx_carry_view[[#This Row],[num_rate]]-Table_nydc_frldevdb01_flc_fx_carry_view[[#This Row],[asset_rate]]</f>
        <v>4.8075552484806064E-2</v>
      </c>
      <c r="T19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1.4749276093717827</v>
      </c>
      <c r="U1907" s="95">
        <f>Table_nydc_frldevdb01_flc_fx_carry_view[[#This Row],[atmf_cost_final]]/Table_nydc_frldevdb01_flc_fx_carry_view[[#This Row],[atmf_cost_orig]]</f>
        <v>1.3213871551374943</v>
      </c>
    </row>
    <row r="1908" spans="1:21" x14ac:dyDescent="0.25">
      <c r="A1908" t="s">
        <v>110</v>
      </c>
      <c r="B1908" t="s">
        <v>18</v>
      </c>
      <c r="C1908" t="s">
        <v>6</v>
      </c>
      <c r="D1908" t="s">
        <v>6</v>
      </c>
      <c r="E1908">
        <v>2946.1969409646699</v>
      </c>
      <c r="F1908">
        <v>3052.86978885709</v>
      </c>
      <c r="G1908">
        <v>0.121508597944412</v>
      </c>
      <c r="H1908">
        <v>0.124428863111802</v>
      </c>
      <c r="I1908">
        <v>0.109301268130001</v>
      </c>
      <c r="J1908">
        <v>0.117992540715174</v>
      </c>
      <c r="K1908">
        <v>3.1872079959006996E-2</v>
      </c>
      <c r="L1908">
        <v>4.5638619540886802E-3</v>
      </c>
      <c r="M1908">
        <v>4.9095654388230998E-2</v>
      </c>
      <c r="N1908">
        <v>3.6207273094433202E-2</v>
      </c>
      <c r="O1908">
        <v>1.436427505303807E-2</v>
      </c>
      <c r="P1908">
        <v>5.1339434916346093E-2</v>
      </c>
      <c r="Q1908">
        <v>3001.1787630561857</v>
      </c>
      <c r="R1908">
        <f>Table_nydc_frldevdb01_flc_fx_carry_view[[#This Row],[atmf]]/(Table_nydc_frldevdb01_flc_fx_carry_view[[#This Row],[atmf_cost_orig]]+1)</f>
        <v>2910.0013674514157</v>
      </c>
      <c r="S1908">
        <f>Table_nydc_frldevdb01_flc_fx_carry_view[[#This Row],[num_rate]]-Table_nydc_frldevdb01_flc_fx_carry_view[[#This Row],[asset_rate]]</f>
        <v>3.6975159863308023E-2</v>
      </c>
      <c r="T19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1.8372151071413925</v>
      </c>
      <c r="U1908" s="95">
        <f>Table_nydc_frldevdb01_flc_fx_carry_view[[#This Row],[atmf_cost_final]]/Table_nydc_frldevdb01_flc_fx_carry_view[[#This Row],[atmf_cost_orig]]</f>
        <v>0.7374842752500852</v>
      </c>
    </row>
    <row r="1909" spans="1:21" x14ac:dyDescent="0.25">
      <c r="A1909" t="s">
        <v>110</v>
      </c>
      <c r="B1909" t="s">
        <v>18</v>
      </c>
      <c r="C1909" t="s">
        <v>67</v>
      </c>
      <c r="D1909" t="s">
        <v>6</v>
      </c>
      <c r="E1909">
        <v>2946.1969409646699</v>
      </c>
      <c r="F1909">
        <v>3149.2364707512002</v>
      </c>
      <c r="G1909">
        <v>0.12617929339453801</v>
      </c>
      <c r="H1909">
        <v>0.12957502684004499</v>
      </c>
      <c r="I1909">
        <v>0.121508597944412</v>
      </c>
      <c r="J1909">
        <v>0.127329103736502</v>
      </c>
      <c r="K1909">
        <v>4.0050637272387002E-2</v>
      </c>
      <c r="L1909">
        <v>3.1872079959006996E-2</v>
      </c>
      <c r="M1909">
        <v>7.0775700861255411E-2</v>
      </c>
      <c r="N1909">
        <v>6.80857184877625E-2</v>
      </c>
      <c r="O1909">
        <v>1.6012292609265052E-2</v>
      </c>
      <c r="P1909">
        <v>5.1825398229896659E-2</v>
      </c>
      <c r="Q1909">
        <v>3055.3603303153545</v>
      </c>
      <c r="R1909">
        <f>Table_nydc_frldevdb01_flc_fx_carry_view[[#This Row],[atmf]]/(Table_nydc_frldevdb01_flc_fx_carry_view[[#This Row],[atmf_cost_orig]]+1)</f>
        <v>2941.079507331161</v>
      </c>
      <c r="S1909">
        <f>Table_nydc_frldevdb01_flc_fx_carry_view[[#This Row],[num_rate]]-Table_nydc_frldevdb01_flc_fx_carry_view[[#This Row],[asset_rate]]</f>
        <v>3.5813105620631606E-2</v>
      </c>
      <c r="T19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1.178635104334677</v>
      </c>
      <c r="U1909" s="95">
        <f>Table_nydc_frldevdb01_flc_fx_carry_view[[#This Row],[atmf_cost_final]]/Table_nydc_frldevdb01_flc_fx_carry_view[[#This Row],[atmf_cost_orig]]</f>
        <v>0.96199285431639603</v>
      </c>
    </row>
    <row r="1910" spans="1:21" x14ac:dyDescent="0.25">
      <c r="A1910" t="s">
        <v>110</v>
      </c>
      <c r="B1910" t="s">
        <v>12</v>
      </c>
      <c r="C1910" t="s">
        <v>6</v>
      </c>
      <c r="D1910" t="s">
        <v>6</v>
      </c>
      <c r="E1910">
        <v>16.104118821497199</v>
      </c>
      <c r="F1910">
        <v>17.4081719161546</v>
      </c>
      <c r="G1910">
        <v>0.148497575647413</v>
      </c>
      <c r="H1910">
        <v>0.15737072712927899</v>
      </c>
      <c r="I1910">
        <v>0.11663280633781201</v>
      </c>
      <c r="J1910">
        <v>0.14229962375628299</v>
      </c>
      <c r="K1910">
        <v>2.7580925548260398E-2</v>
      </c>
      <c r="L1910">
        <v>4.8713099167596698E-3</v>
      </c>
      <c r="M1910">
        <v>6.3489127543368301E-2</v>
      </c>
      <c r="N1910">
        <v>8.098272991279E-2</v>
      </c>
      <c r="O1910">
        <v>-8.0082775478732462E-3</v>
      </c>
      <c r="P1910">
        <v>7.2555232834660296E-2</v>
      </c>
      <c r="Q1910">
        <v>16.804743781956088</v>
      </c>
      <c r="R1910">
        <f>Table_nydc_frldevdb01_flc_fx_carry_view[[#This Row],[atmf]]/(Table_nydc_frldevdb01_flc_fx_carry_view[[#This Row],[atmf_cost_orig]]+1)</f>
        <v>16.36892325957955</v>
      </c>
      <c r="S1910">
        <f>Table_nydc_frldevdb01_flc_fx_carry_view[[#This Row],[num_rate]]-Table_nydc_frldevdb01_flc_fx_carry_view[[#This Row],[asset_rate]]</f>
        <v>8.0563510382533537E-2</v>
      </c>
      <c r="T19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2.1196110015867595</v>
      </c>
      <c r="U1910" s="95">
        <f>Table_nydc_frldevdb01_flc_fx_carry_view[[#This Row],[atmf_cost_final]]/Table_nydc_frldevdb01_flc_fx_carry_view[[#This Row],[atmf_cost_orig]]</f>
        <v>1.2755369784767026</v>
      </c>
    </row>
    <row r="1911" spans="1:21" x14ac:dyDescent="0.25">
      <c r="A1911" t="s">
        <v>110</v>
      </c>
      <c r="B1911" t="s">
        <v>12</v>
      </c>
      <c r="C1911" t="s">
        <v>67</v>
      </c>
      <c r="D1911" t="s">
        <v>6</v>
      </c>
      <c r="E1911">
        <v>16.104118821497199</v>
      </c>
      <c r="F1911">
        <v>18.771091519859901</v>
      </c>
      <c r="G1911">
        <v>0.15158412035337901</v>
      </c>
      <c r="H1911">
        <v>0.163012315906441</v>
      </c>
      <c r="I1911">
        <v>0.148497575647413</v>
      </c>
      <c r="J1911">
        <v>0.17005754435939099</v>
      </c>
      <c r="K1911">
        <v>2.8038741480579801E-2</v>
      </c>
      <c r="L1911">
        <v>2.7580925548260398E-2</v>
      </c>
      <c r="M1911">
        <v>9.3237186145767703E-2</v>
      </c>
      <c r="N1911">
        <v>0.117561051541928</v>
      </c>
      <c r="O1911">
        <v>-7.5213494434606771E-3</v>
      </c>
      <c r="P1911">
        <v>7.4409069924920551E-2</v>
      </c>
      <c r="Q1911">
        <v>17.622154457576222</v>
      </c>
      <c r="R1911">
        <f>Table_nydc_frldevdb01_flc_fx_carry_view[[#This Row],[atmf]]/(Table_nydc_frldevdb01_flc_fx_carry_view[[#This Row],[atmf_cost_orig]]+1)</f>
        <v>17.170191206208241</v>
      </c>
      <c r="S1911">
        <f>Table_nydc_frldevdb01_flc_fx_carry_view[[#This Row],[num_rate]]-Table_nydc_frldevdb01_flc_fx_carry_view[[#This Row],[asset_rate]]</f>
        <v>8.1930419368381233E-2</v>
      </c>
      <c r="T19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1.3800962040695988</v>
      </c>
      <c r="U1911" s="95">
        <f>Table_nydc_frldevdb01_flc_fx_carry_view[[#This Row],[atmf_cost_final]]/Table_nydc_frldevdb01_flc_fx_carry_view[[#This Row],[atmf_cost_orig]]</f>
        <v>1.2608815902930852</v>
      </c>
    </row>
    <row r="1912" spans="1:21" x14ac:dyDescent="0.25">
      <c r="A1912" t="s">
        <v>110</v>
      </c>
      <c r="B1912" t="s">
        <v>100</v>
      </c>
      <c r="C1912" t="s">
        <v>6</v>
      </c>
      <c r="D1912" t="s">
        <v>6</v>
      </c>
      <c r="E1912">
        <v>15813.5739561315</v>
      </c>
      <c r="F1912">
        <v>16891.6878705212</v>
      </c>
      <c r="G1912">
        <v>8.1211912339273898E-2</v>
      </c>
      <c r="H1912">
        <v>8.8864990797567905E-2</v>
      </c>
      <c r="I1912">
        <v>6.3882053694344798E-2</v>
      </c>
      <c r="J1912">
        <v>8.2932268518517593E-2</v>
      </c>
      <c r="K1912">
        <v>9.4100178284196902E-3</v>
      </c>
      <c r="L1912">
        <v>2.6681226707117298E-3</v>
      </c>
      <c r="M1912">
        <v>3.5876799592610496E-2</v>
      </c>
      <c r="N1912">
        <v>6.8181840550951195E-2</v>
      </c>
      <c r="O1912">
        <v>-8.0082775478732462E-3</v>
      </c>
      <c r="P1912">
        <v>5.927681083889532E-2</v>
      </c>
      <c r="Q1912">
        <v>16456.146629011626</v>
      </c>
      <c r="R1912">
        <f>Table_nydc_frldevdb01_flc_fx_carry_view[[#This Row],[atmf]]/(Table_nydc_frldevdb01_flc_fx_carry_view[[#This Row],[atmf_cost_orig]]+1)</f>
        <v>16306.657198196117</v>
      </c>
      <c r="S1912">
        <f>Table_nydc_frldevdb01_flc_fx_carry_view[[#This Row],[num_rate]]-Table_nydc_frldevdb01_flc_fx_carry_view[[#This Row],[asset_rate]]</f>
        <v>6.7285088386768568E-2</v>
      </c>
      <c r="T19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2.475318626342347</v>
      </c>
      <c r="U1912" s="95">
        <f>Table_nydc_frldevdb01_flc_fx_carry_view[[#This Row],[atmf_cost_final]]/Table_nydc_frldevdb01_flc_fx_carry_view[[#This Row],[atmf_cost_orig]]</f>
        <v>1.9004437777385954</v>
      </c>
    </row>
    <row r="1913" spans="1:21" x14ac:dyDescent="0.25">
      <c r="A1913" t="s">
        <v>110</v>
      </c>
      <c r="B1913" t="s">
        <v>100</v>
      </c>
      <c r="C1913" t="s">
        <v>67</v>
      </c>
      <c r="D1913" t="s">
        <v>6</v>
      </c>
      <c r="E1913">
        <v>15813.5739561315</v>
      </c>
      <c r="F1913">
        <v>18112.4535874986</v>
      </c>
      <c r="G1913">
        <v>9.3567148628650496E-2</v>
      </c>
      <c r="H1913">
        <v>9.7953791247590793E-2</v>
      </c>
      <c r="I1913">
        <v>8.1211912339273898E-2</v>
      </c>
      <c r="J1913">
        <v>0.104809392557684</v>
      </c>
      <c r="K1913">
        <v>9.9626489549226212E-3</v>
      </c>
      <c r="L1913">
        <v>9.4100178284196902E-3</v>
      </c>
      <c r="M1913">
        <v>5.6105384970847799E-2</v>
      </c>
      <c r="N1913">
        <v>8.95526807026122E-2</v>
      </c>
      <c r="O1913">
        <v>-7.5213494434606771E-3</v>
      </c>
      <c r="P1913">
        <v>6.4087845094071116E-2</v>
      </c>
      <c r="Q1913">
        <v>17313.558622485027</v>
      </c>
      <c r="R1913">
        <f>Table_nydc_frldevdb01_flc_fx_carry_view[[#This Row],[atmf]]/(Table_nydc_frldevdb01_flc_fx_carry_view[[#This Row],[atmf_cost_orig]]+1)</f>
        <v>17150.233154050784</v>
      </c>
      <c r="S1913">
        <f>Table_nydc_frldevdb01_flc_fx_carry_view[[#This Row],[num_rate]]-Table_nydc_frldevdb01_flc_fx_carry_view[[#This Row],[asset_rate]]</f>
        <v>7.1609194537531798E-2</v>
      </c>
      <c r="T19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1.7368424543905021</v>
      </c>
      <c r="U1913" s="95">
        <f>Table_nydc_frldevdb01_flc_fx_carry_view[[#This Row],[atmf_cost_final]]/Table_nydc_frldevdb01_flc_fx_carry_view[[#This Row],[atmf_cost_orig]]</f>
        <v>1.5961512562322409</v>
      </c>
    </row>
    <row r="1914" spans="1:21" x14ac:dyDescent="0.25">
      <c r="A1914" t="s">
        <v>110</v>
      </c>
      <c r="B1914" t="s">
        <v>101</v>
      </c>
      <c r="C1914" t="s">
        <v>6</v>
      </c>
      <c r="D1914" t="s">
        <v>6</v>
      </c>
      <c r="E1914">
        <v>22.080008887002201</v>
      </c>
      <c r="F1914">
        <v>22.0386538167579</v>
      </c>
      <c r="G1914">
        <v>8.8184806099819199E-2</v>
      </c>
      <c r="H1914">
        <v>8.8058613983762898E-2</v>
      </c>
      <c r="I1914">
        <v>6.2000002268203298E-2</v>
      </c>
      <c r="J1914">
        <v>6.1192689149380801E-2</v>
      </c>
      <c r="K1914">
        <v>3.5771391255488297E-2</v>
      </c>
      <c r="L1914">
        <v>2.5888125843829199E-3</v>
      </c>
      <c r="M1914">
        <v>3.4756393597341603E-2</v>
      </c>
      <c r="N1914">
        <v>1.72495003440309E-3</v>
      </c>
      <c r="O1914">
        <v>1.436427505303807E-2</v>
      </c>
      <c r="P1914">
        <v>1.2461800065854952E-2</v>
      </c>
      <c r="Q1914">
        <v>22.061045726506574</v>
      </c>
      <c r="R1914">
        <f>Table_nydc_frldevdb01_flc_fx_carry_view[[#This Row],[atmf]]/(Table_nydc_frldevdb01_flc_fx_carry_view[[#This Row],[atmf_cost_orig]]+1)</f>
        <v>21.29839830236785</v>
      </c>
      <c r="S1914">
        <f>Table_nydc_frldevdb01_flc_fx_carry_view[[#This Row],[num_rate]]-Table_nydc_frldevdb01_flc_fx_carry_view[[#This Row],[asset_rate]]</f>
        <v>-1.9024749871831177E-3</v>
      </c>
      <c r="T19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0.85109807204597443</v>
      </c>
      <c r="U1914" s="95">
        <f>Table_nydc_frldevdb01_flc_fx_carry_view[[#This Row],[atmf_cost_final]]/Table_nydc_frldevdb01_flc_fx_carry_view[[#This Row],[atmf_cost_orig]]</f>
        <v>4.962971861772867E-2</v>
      </c>
    </row>
    <row r="1915" spans="1:21" x14ac:dyDescent="0.25">
      <c r="A1915" t="s">
        <v>110</v>
      </c>
      <c r="B1915" t="s">
        <v>101</v>
      </c>
      <c r="C1915" t="s">
        <v>67</v>
      </c>
      <c r="D1915" t="s">
        <v>6</v>
      </c>
      <c r="E1915">
        <v>22.080008887002201</v>
      </c>
      <c r="F1915">
        <v>21.9998284841528</v>
      </c>
      <c r="G1915">
        <v>8.9772593099713804E-2</v>
      </c>
      <c r="H1915">
        <v>8.9587814840651397E-2</v>
      </c>
      <c r="I1915">
        <v>8.8184806099819199E-2</v>
      </c>
      <c r="J1915">
        <v>8.7931385901037801E-2</v>
      </c>
      <c r="K1915">
        <v>5.0945807526704898E-2</v>
      </c>
      <c r="L1915">
        <v>3.5771391255488297E-2</v>
      </c>
      <c r="M1915">
        <v>4.8969893071142398E-2</v>
      </c>
      <c r="N1915">
        <v>3.3814354775630197E-2</v>
      </c>
      <c r="O1915">
        <v>1.6012292609265052E-2</v>
      </c>
      <c r="P1915">
        <v>1.4134582132204835E-2</v>
      </c>
      <c r="Q1915">
        <v>22.04338432589185</v>
      </c>
      <c r="R1915">
        <f>Table_nydc_frldevdb01_flc_fx_carry_view[[#This Row],[atmf]]/(Table_nydc_frldevdb01_flc_fx_carry_view[[#This Row],[atmf_cost_orig]]+1)</f>
        <v>20.972793051040163</v>
      </c>
      <c r="S1915">
        <f>Table_nydc_frldevdb01_flc_fx_carry_view[[#This Row],[num_rate]]-Table_nydc_frldevdb01_flc_fx_carry_view[[#This Row],[asset_rate]]</f>
        <v>-1.8777104770602172E-3</v>
      </c>
      <c r="T19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0.99044595495961107</v>
      </c>
      <c r="U1915" s="95">
        <f>Table_nydc_frldevdb01_flc_fx_carry_view[[#This Row],[atmf_cost_final]]/Table_nydc_frldevdb01_flc_fx_carry_view[[#This Row],[atmf_cost_orig]]</f>
        <v>0.69051314297348854</v>
      </c>
    </row>
    <row r="1916" spans="1:21" x14ac:dyDescent="0.25">
      <c r="A1916" t="s">
        <v>110</v>
      </c>
      <c r="B1916" t="s">
        <v>102</v>
      </c>
      <c r="C1916" t="s">
        <v>6</v>
      </c>
      <c r="D1916" t="s">
        <v>6</v>
      </c>
      <c r="E1916">
        <v>76.532663710466494</v>
      </c>
      <c r="F1916">
        <v>81.482774337351501</v>
      </c>
      <c r="G1916">
        <v>8.3095893077324401E-2</v>
      </c>
      <c r="H1916">
        <v>8.8866246508305394E-2</v>
      </c>
      <c r="I1916">
        <v>3.8839732844280501E-2</v>
      </c>
      <c r="J1916">
        <v>5.63174768518519E-2</v>
      </c>
      <c r="K1916">
        <v>1.0666571794277501E-2</v>
      </c>
      <c r="L1916">
        <v>1.62219727539787E-3</v>
      </c>
      <c r="M1916">
        <v>3.5877306215055096E-2</v>
      </c>
      <c r="N1916">
        <v>6.4684790990428592E-2</v>
      </c>
      <c r="O1916">
        <v>-8.0082775478732462E-3</v>
      </c>
      <c r="P1916">
        <v>5.8545907736114428E-2</v>
      </c>
      <c r="Q1916">
        <v>79.479049137529302</v>
      </c>
      <c r="R1916">
        <f>Table_nydc_frldevdb01_flc_fx_carry_view[[#This Row],[atmf]]/(Table_nydc_frldevdb01_flc_fx_carry_view[[#This Row],[atmf_cost_orig]]+1)</f>
        <v>78.660642383486234</v>
      </c>
      <c r="S1916">
        <f>Table_nydc_frldevdb01_flc_fx_carry_view[[#This Row],[num_rate]]-Table_nydc_frldevdb01_flc_fx_carry_view[[#This Row],[asset_rate]]</f>
        <v>6.6554185283987669E-2</v>
      </c>
      <c r="T19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2.5014183507108494</v>
      </c>
      <c r="U1916" s="95">
        <f>Table_nydc_frldevdb01_flc_fx_carry_view[[#This Row],[atmf_cost_final]]/Table_nydc_frldevdb01_flc_fx_carry_view[[#This Row],[atmf_cost_orig]]</f>
        <v>1.8029444742226797</v>
      </c>
    </row>
    <row r="1917" spans="1:21" x14ac:dyDescent="0.25">
      <c r="A1917" t="s">
        <v>110</v>
      </c>
      <c r="B1917" t="s">
        <v>102</v>
      </c>
      <c r="C1917" t="s">
        <v>67</v>
      </c>
      <c r="D1917" t="s">
        <v>6</v>
      </c>
      <c r="E1917">
        <v>76.532663710466494</v>
      </c>
      <c r="F1917">
        <v>86.750693749604906</v>
      </c>
      <c r="G1917">
        <v>9.6401931196644405E-2</v>
      </c>
      <c r="H1917">
        <v>9.8259502427381601E-2</v>
      </c>
      <c r="I1917">
        <v>8.3095893077324401E-2</v>
      </c>
      <c r="J1917">
        <v>9.9925722991276403E-2</v>
      </c>
      <c r="K1917">
        <v>1.2632535677820101E-2</v>
      </c>
      <c r="L1917">
        <v>1.0666571794277501E-2</v>
      </c>
      <c r="M1917">
        <v>5.6319723430623497E-2</v>
      </c>
      <c r="N1917">
        <v>8.2086043037108397E-2</v>
      </c>
      <c r="O1917">
        <v>-7.5206353851209945E-3</v>
      </c>
      <c r="P1917">
        <v>5.959565679093335E-2</v>
      </c>
      <c r="Q1917">
        <v>83.119439203225852</v>
      </c>
      <c r="R1917">
        <f>Table_nydc_frldevdb01_flc_fx_carry_view[[#This Row],[atmf]]/(Table_nydc_frldevdb01_flc_fx_carry_view[[#This Row],[atmf_cost_orig]]+1)</f>
        <v>82.125413192005482</v>
      </c>
      <c r="S1917">
        <f>Table_nydc_frldevdb01_flc_fx_carry_view[[#This Row],[num_rate]]-Table_nydc_frldevdb01_flc_fx_carry_view[[#This Row],[asset_rate]]</f>
        <v>6.7116292176054346E-2</v>
      </c>
      <c r="T19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1.6347921419649614</v>
      </c>
      <c r="U1917" s="95">
        <f>Table_nydc_frldevdb01_flc_fx_carry_view[[#This Row],[atmf_cost_final]]/Table_nydc_frldevdb01_flc_fx_carry_view[[#This Row],[atmf_cost_orig]]</f>
        <v>1.4575008191974648</v>
      </c>
    </row>
    <row r="1918" spans="1:21" x14ac:dyDescent="0.25">
      <c r="A1918" t="s">
        <v>110</v>
      </c>
      <c r="B1918" t="s">
        <v>103</v>
      </c>
      <c r="C1918" t="s">
        <v>6</v>
      </c>
      <c r="D1918" t="s">
        <v>6</v>
      </c>
      <c r="E1918">
        <v>6.09848152384148</v>
      </c>
      <c r="F1918">
        <v>5.6537475933378998</v>
      </c>
      <c r="G1918">
        <v>0.118475289454244</v>
      </c>
      <c r="H1918">
        <v>0.13574262026585701</v>
      </c>
      <c r="I1918">
        <v>0.14524280629738101</v>
      </c>
      <c r="J1918">
        <v>0.19025566093948301</v>
      </c>
      <c r="K1918">
        <v>9.1591579228048892E-2</v>
      </c>
      <c r="L1918">
        <v>6.05733080215092E-3</v>
      </c>
      <c r="M1918">
        <v>5.0639811019068802E-2</v>
      </c>
      <c r="N1918">
        <v>3.23437683739934E-7</v>
      </c>
      <c r="O1918">
        <v>7.1953184719820887E-2</v>
      </c>
      <c r="P1918">
        <v>-6.6550306324421969E-3</v>
      </c>
      <c r="Q1918">
        <v>5.8951650249951886</v>
      </c>
      <c r="R1918">
        <f>Table_nydc_frldevdb01_flc_fx_carry_view[[#This Row],[atmf]]/(Table_nydc_frldevdb01_flc_fx_carry_view[[#This Row],[atmf_cost_orig]]+1)</f>
        <v>5.3812424905677645</v>
      </c>
      <c r="S1918">
        <f>Table_nydc_frldevdb01_flc_fx_carry_view[[#This Row],[num_rate]]-Table_nydc_frldevdb01_flc_fx_carry_view[[#This Row],[asset_rate]]</f>
        <v>-7.8608215352263089E-2</v>
      </c>
      <c r="T19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0.14790588122001949</v>
      </c>
      <c r="U1918" s="95">
        <f>Table_nydc_frldevdb01_flc_fx_carry_view[[#This Row],[atmf_cost_final]]/Table_nydc_frldevdb01_flc_fx_carry_view[[#This Row],[atmf_cost_orig]]</f>
        <v>6.3870239092744855E-6</v>
      </c>
    </row>
    <row r="1919" spans="1:21" x14ac:dyDescent="0.25">
      <c r="A1919" t="s">
        <v>110</v>
      </c>
      <c r="B1919" t="s">
        <v>103</v>
      </c>
      <c r="C1919" t="s">
        <v>67</v>
      </c>
      <c r="D1919" t="s">
        <v>6</v>
      </c>
      <c r="E1919">
        <v>6.09848152384148</v>
      </c>
      <c r="F1919">
        <v>5.2493826319257204</v>
      </c>
      <c r="G1919">
        <v>0.15883989071038301</v>
      </c>
      <c r="H1919">
        <v>0.15883989071038301</v>
      </c>
      <c r="I1919">
        <v>0.118475289454244</v>
      </c>
      <c r="J1919">
        <v>0.150335309725489</v>
      </c>
      <c r="K1919">
        <v>0.17293251253875799</v>
      </c>
      <c r="L1919">
        <v>9.1591579228048892E-2</v>
      </c>
      <c r="M1919">
        <v>7.80729366317722E-2</v>
      </c>
      <c r="N1919">
        <v>2.7128104593030999E-2</v>
      </c>
      <c r="O1919">
        <v>7.2801453521602305E-2</v>
      </c>
      <c r="P1919">
        <v>-7.3688995843861913E-3</v>
      </c>
      <c r="Q1919">
        <v>5.7995229162213207</v>
      </c>
      <c r="R1919">
        <f>Table_nydc_frldevdb01_flc_fx_carry_view[[#This Row],[atmf]]/(Table_nydc_frldevdb01_flc_fx_carry_view[[#This Row],[atmf_cost_orig]]+1)</f>
        <v>4.8692277243563762</v>
      </c>
      <c r="S1919">
        <f>Table_nydc_frldevdb01_flc_fx_carry_view[[#This Row],[num_rate]]-Table_nydc_frldevdb01_flc_fx_carry_view[[#This Row],[asset_rate]]</f>
        <v>-8.0170353105988496E-2</v>
      </c>
      <c r="T19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0.67956739231289953</v>
      </c>
      <c r="U1919" s="95">
        <f>Table_nydc_frldevdb01_flc_fx_carry_view[[#This Row],[atmf_cost_final]]/Table_nydc_frldevdb01_flc_fx_carry_view[[#This Row],[atmf_cost_orig]]</f>
        <v>0.34747129752502576</v>
      </c>
    </row>
    <row r="1920" spans="1:21" x14ac:dyDescent="0.25">
      <c r="A1920" t="s">
        <v>110</v>
      </c>
      <c r="B1920" t="s">
        <v>104</v>
      </c>
      <c r="C1920" t="s">
        <v>6</v>
      </c>
      <c r="D1920" t="s">
        <v>6</v>
      </c>
      <c r="E1920">
        <v>3.5268524121678402</v>
      </c>
      <c r="F1920">
        <v>3.4690688515211798</v>
      </c>
      <c r="G1920">
        <v>6.6683836457491194E-2</v>
      </c>
      <c r="H1920">
        <v>6.5775446526214601E-2</v>
      </c>
      <c r="I1920">
        <v>5.4898090788813102E-2</v>
      </c>
      <c r="J1920">
        <v>5.6547128275950799E-2</v>
      </c>
      <c r="K1920">
        <v>3.5554943008038201E-2</v>
      </c>
      <c r="L1920">
        <v>2.29219899404262E-3</v>
      </c>
      <c r="M1920">
        <v>2.5965051809265501E-2</v>
      </c>
      <c r="N1920">
        <v>4.6095610631606794E-6</v>
      </c>
      <c r="O1920">
        <v>1.436427505303807E-2</v>
      </c>
      <c r="P1920">
        <v>-2.2432109801321567E-3</v>
      </c>
      <c r="Q1920">
        <v>3.5026589699494002</v>
      </c>
      <c r="R1920">
        <f>Table_nydc_frldevdb01_flc_fx_carry_view[[#This Row],[atmf]]/(Table_nydc_frldevdb01_flc_fx_carry_view[[#This Row],[atmf_cost_orig]]+1)</f>
        <v>3.3812738995383493</v>
      </c>
      <c r="S1920">
        <f>Table_nydc_frldevdb01_flc_fx_carry_view[[#This Row],[num_rate]]-Table_nydc_frldevdb01_flc_fx_carry_view[[#This Row],[asset_rate]]</f>
        <v>-1.6607486033170228E-2</v>
      </c>
      <c r="T19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0.2385417504290582</v>
      </c>
      <c r="U1920" s="95">
        <f>Table_nydc_frldevdb01_flc_fx_carry_view[[#This Row],[atmf_cost_final]]/Table_nydc_frldevdb01_flc_fx_carry_view[[#This Row],[atmf_cost_orig]]</f>
        <v>1.775294383012084E-4</v>
      </c>
    </row>
    <row r="1921" spans="1:21" x14ac:dyDescent="0.25">
      <c r="A1921" t="s">
        <v>110</v>
      </c>
      <c r="B1921" t="s">
        <v>104</v>
      </c>
      <c r="C1921" t="s">
        <v>67</v>
      </c>
      <c r="D1921" t="s">
        <v>6</v>
      </c>
      <c r="E1921">
        <v>3.5268524121678402</v>
      </c>
      <c r="F1921">
        <v>3.3976317251030999</v>
      </c>
      <c r="G1921">
        <v>7.1996891214844205E-2</v>
      </c>
      <c r="H1921">
        <v>6.9908229236716801E-2</v>
      </c>
      <c r="I1921">
        <v>6.6683836457491194E-2</v>
      </c>
      <c r="J1921">
        <v>6.6025531961526093E-2</v>
      </c>
      <c r="K1921">
        <v>6.1189332057734101E-2</v>
      </c>
      <c r="L1921">
        <v>3.5554943008038201E-2</v>
      </c>
      <c r="M1921">
        <v>3.8219005686278902E-2</v>
      </c>
      <c r="N1921">
        <v>1.69066303255519E-2</v>
      </c>
      <c r="O1921">
        <v>1.6012292609265052E-2</v>
      </c>
      <c r="P1921">
        <v>-2.8660073363019744E-3</v>
      </c>
      <c r="Q1921">
        <v>3.4775112944981439</v>
      </c>
      <c r="R1921">
        <f>Table_nydc_frldevdb01_flc_fx_carry_view[[#This Row],[atmf]]/(Table_nydc_frldevdb01_flc_fx_carry_view[[#This Row],[atmf_cost_orig]]+1)</f>
        <v>3.272557819202329</v>
      </c>
      <c r="S1921">
        <f>Table_nydc_frldevdb01_flc_fx_carry_view[[#This Row],[num_rate]]-Table_nydc_frldevdb01_flc_fx_carry_view[[#This Row],[asset_rate]]</f>
        <v>-1.8878299945567029E-2</v>
      </c>
      <c r="T19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0.8118436099218953</v>
      </c>
      <c r="U1921" s="95">
        <f>Table_nydc_frldevdb01_flc_fx_carry_view[[#This Row],[atmf_cost_final]]/Table_nydc_frldevdb01_flc_fx_carry_view[[#This Row],[atmf_cost_orig]]</f>
        <v>0.44236185693395969</v>
      </c>
    </row>
    <row r="1922" spans="1:21" x14ac:dyDescent="0.25">
      <c r="A1922" t="s">
        <v>110</v>
      </c>
      <c r="B1922" t="s">
        <v>105</v>
      </c>
      <c r="C1922" t="s">
        <v>6</v>
      </c>
      <c r="D1922" t="s">
        <v>6</v>
      </c>
      <c r="E1922">
        <v>35.745906455129898</v>
      </c>
      <c r="F1922">
        <v>33.4373910471923</v>
      </c>
      <c r="G1922">
        <v>0.178156123930584</v>
      </c>
      <c r="H1922">
        <v>0.19058201196920799</v>
      </c>
      <c r="I1922">
        <v>0.216227386417749</v>
      </c>
      <c r="J1922">
        <v>0.25335763404522199</v>
      </c>
      <c r="K1922">
        <v>0.10658500010623</v>
      </c>
      <c r="L1922">
        <v>9.0200010089129794E-3</v>
      </c>
      <c r="M1922">
        <v>7.1702213871025003E-2</v>
      </c>
      <c r="N1922">
        <v>4.8688457829430202E-5</v>
      </c>
      <c r="O1922">
        <v>6.2184894965978239E-2</v>
      </c>
      <c r="P1922">
        <v>-6.6550306324421969E-3</v>
      </c>
      <c r="Q1922">
        <v>34.645937892618704</v>
      </c>
      <c r="R1922">
        <f>Table_nydc_frldevdb01_flc_fx_carry_view[[#This Row],[atmf]]/(Table_nydc_frldevdb01_flc_fx_carry_view[[#This Row],[atmf_cost_orig]]+1)</f>
        <v>31.200263108923981</v>
      </c>
      <c r="S1922">
        <f>Table_nydc_frldevdb01_flc_fx_carry_view[[#This Row],[num_rate]]-Table_nydc_frldevdb01_flc_fx_carry_view[[#This Row],[asset_rate]]</f>
        <v>-6.8839925598420434E-2</v>
      </c>
      <c r="T19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0.25718451761830224</v>
      </c>
      <c r="U1922" s="95">
        <f>Table_nydc_frldevdb01_flc_fx_carry_view[[#This Row],[atmf_cost_final]]/Table_nydc_frldevdb01_flc_fx_carry_view[[#This Row],[atmf_cost_orig]]</f>
        <v>6.7903702272023288E-4</v>
      </c>
    </row>
    <row r="1923" spans="1:21" x14ac:dyDescent="0.25">
      <c r="A1923" t="s">
        <v>110</v>
      </c>
      <c r="B1923" t="s">
        <v>105</v>
      </c>
      <c r="C1923" t="s">
        <v>67</v>
      </c>
      <c r="D1923" t="s">
        <v>6</v>
      </c>
      <c r="E1923">
        <v>35.745906455129898</v>
      </c>
      <c r="F1923">
        <v>30.793858748390601</v>
      </c>
      <c r="G1923">
        <v>0.18205304011534501</v>
      </c>
      <c r="H1923">
        <v>0.204572999666045</v>
      </c>
      <c r="I1923">
        <v>0.178156123930584</v>
      </c>
      <c r="J1923">
        <v>0.20888091777533799</v>
      </c>
      <c r="K1923">
        <v>0.182579953595778</v>
      </c>
      <c r="L1923">
        <v>0.10658500010623</v>
      </c>
      <c r="M1923">
        <v>0.100519238372586</v>
      </c>
      <c r="N1923">
        <v>4.3992786447247495E-2</v>
      </c>
      <c r="O1923">
        <v>7.2168923459896603E-2</v>
      </c>
      <c r="P1923">
        <v>-7.3688995843861913E-3</v>
      </c>
      <c r="Q1923">
        <v>33.54672717365829</v>
      </c>
      <c r="R1923">
        <f>Table_nydc_frldevdb01_flc_fx_carry_view[[#This Row],[atmf]]/(Table_nydc_frldevdb01_flc_fx_carry_view[[#This Row],[atmf_cost_orig]]+1)</f>
        <v>27.981208937271841</v>
      </c>
      <c r="S1923">
        <f>Table_nydc_frldevdb01_flc_fx_carry_view[[#This Row],[num_rate]]-Table_nydc_frldevdb01_flc_fx_carry_view[[#This Row],[asset_rate]]</f>
        <v>-7.9537823044282793E-2</v>
      </c>
      <c r="T19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0.76275491249060778</v>
      </c>
      <c r="U1923" s="95">
        <f>Table_nydc_frldevdb01_flc_fx_carry_view[[#This Row],[atmf_cost_final]]/Table_nydc_frldevdb01_flc_fx_carry_view[[#This Row],[atmf_cost_orig]]</f>
        <v>0.43765538974920626</v>
      </c>
    </row>
    <row r="1924" spans="1:21" x14ac:dyDescent="0.25">
      <c r="A1924" t="s">
        <v>110</v>
      </c>
      <c r="B1924" t="s">
        <v>106</v>
      </c>
      <c r="C1924" t="s">
        <v>6</v>
      </c>
      <c r="D1924" t="s">
        <v>6</v>
      </c>
      <c r="E1924">
        <v>7.7906409828514196</v>
      </c>
      <c r="F1924">
        <v>8.1428379427680007</v>
      </c>
      <c r="G1924">
        <v>7.6439810324300597E-2</v>
      </c>
      <c r="H1924">
        <v>7.8088252830874394E-2</v>
      </c>
      <c r="I1924">
        <v>5.3920636066302E-2</v>
      </c>
      <c r="J1924">
        <v>6.2949456018230501E-2</v>
      </c>
      <c r="K1924">
        <v>1.32654481151339E-2</v>
      </c>
      <c r="L1924">
        <v>2.2520714391095599E-3</v>
      </c>
      <c r="M1924">
        <v>3.1528369961300602E-2</v>
      </c>
      <c r="N1924">
        <v>4.5211250076128702E-2</v>
      </c>
      <c r="O1924">
        <v>-8.0082775478732462E-3</v>
      </c>
      <c r="P1924">
        <v>3.6777749873638695E-2</v>
      </c>
      <c r="Q1924">
        <v>7.9967931347284917</v>
      </c>
      <c r="R1924">
        <f>Table_nydc_frldevdb01_flc_fx_carry_view[[#This Row],[atmf]]/(Table_nydc_frldevdb01_flc_fx_carry_view[[#This Row],[atmf_cost_orig]]+1)</f>
        <v>7.8939544271317432</v>
      </c>
      <c r="S1924">
        <f>Table_nydc_frldevdb01_flc_fx_carry_view[[#This Row],[num_rate]]-Table_nydc_frldevdb01_flc_fx_carry_view[[#This Row],[asset_rate]]</f>
        <v>4.4786027421511942E-2</v>
      </c>
      <c r="T19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2.3522620859288224</v>
      </c>
      <c r="U1924" s="95">
        <f>Table_nydc_frldevdb01_flc_fx_carry_view[[#This Row],[atmf_cost_final]]/Table_nydc_frldevdb01_flc_fx_carry_view[[#This Row],[atmf_cost_orig]]</f>
        <v>1.4339862838333572</v>
      </c>
    </row>
    <row r="1925" spans="1:21" x14ac:dyDescent="0.25">
      <c r="A1925" t="s">
        <v>110</v>
      </c>
      <c r="B1925" t="s">
        <v>106</v>
      </c>
      <c r="C1925" t="s">
        <v>67</v>
      </c>
      <c r="D1925" t="s">
        <v>6</v>
      </c>
      <c r="E1925">
        <v>7.7906409828514196</v>
      </c>
      <c r="F1925">
        <v>8.5194481035626808</v>
      </c>
      <c r="G1925">
        <v>8.7133429769534504E-2</v>
      </c>
      <c r="H1925">
        <v>8.8203679808836796E-2</v>
      </c>
      <c r="I1925">
        <v>7.6439810324300597E-2</v>
      </c>
      <c r="J1925">
        <v>8.3774964733084406E-2</v>
      </c>
      <c r="K1925">
        <v>1.63693150353501E-2</v>
      </c>
      <c r="L1925">
        <v>1.32654481151339E-2</v>
      </c>
      <c r="M1925">
        <v>5.05284227404975E-2</v>
      </c>
      <c r="N1925">
        <v>6.2797508404227501E-2</v>
      </c>
      <c r="O1925">
        <v>-7.5213494434606771E-3</v>
      </c>
      <c r="P1925">
        <v>3.8648344899601991E-2</v>
      </c>
      <c r="Q1925">
        <v>8.238043875538434</v>
      </c>
      <c r="R1925">
        <f>Table_nydc_frldevdb01_flc_fx_carry_view[[#This Row],[atmf]]/(Table_nydc_frldevdb01_flc_fx_carry_view[[#This Row],[atmf_cost_orig]]+1)</f>
        <v>8.1096788236705937</v>
      </c>
      <c r="S1925">
        <f>Table_nydc_frldevdb01_flc_fx_carry_view[[#This Row],[num_rate]]-Table_nydc_frldevdb01_flc_fx_carry_view[[#This Row],[asset_rate]]</f>
        <v>4.6169694343062666E-2</v>
      </c>
      <c r="T19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1.4500396414520413</v>
      </c>
      <c r="U1925" s="95">
        <f>Table_nydc_frldevdb01_flc_fx_carry_view[[#This Row],[atmf_cost_final]]/Table_nydc_frldevdb01_flc_fx_carry_view[[#This Row],[atmf_cost_orig]]</f>
        <v>1.2428155283362246</v>
      </c>
    </row>
    <row r="1926" spans="1:21" x14ac:dyDescent="0.25">
      <c r="A1926" t="s">
        <v>110</v>
      </c>
      <c r="B1926" t="s">
        <v>5</v>
      </c>
      <c r="C1926" t="s">
        <v>67</v>
      </c>
      <c r="D1926" t="s">
        <v>67</v>
      </c>
      <c r="E1926">
        <v>3.6262609038351199</v>
      </c>
      <c r="F1926">
        <v>4.3816101806427001</v>
      </c>
      <c r="G1926">
        <v>0.12912735786671001</v>
      </c>
      <c r="H1926">
        <v>0.14306211775347799</v>
      </c>
      <c r="I1926">
        <v>7.0433881517330404E-2</v>
      </c>
      <c r="J1926">
        <v>9.8597222222222197E-2</v>
      </c>
      <c r="K1926">
        <v>1.25046590611664E-2</v>
      </c>
      <c r="L1926">
        <v>2.54711862560425E-3</v>
      </c>
      <c r="M1926">
        <v>7.8122446720912009E-2</v>
      </c>
      <c r="N1926">
        <v>0.20827291529283301</v>
      </c>
      <c r="O1926">
        <v>1.6008798032534965E-2</v>
      </c>
      <c r="P1926">
        <v>0.12391424821947594</v>
      </c>
      <c r="Q1926">
        <v>4.1118027789920477</v>
      </c>
      <c r="R1926">
        <f>Table_nydc_frldevdb01_flc_fx_carry_view[[#This Row],[atmf]]/(Table_nydc_frldevdb01_flc_fx_carry_view[[#This Row],[atmf_cost_orig]]+1)</f>
        <v>4.0641118214070024</v>
      </c>
      <c r="S1926">
        <f>Table_nydc_frldevdb01_flc_fx_carry_view[[#This Row],[num_rate]]-Table_nydc_frldevdb01_flc_fx_carry_view[[#This Row],[asset_rate]]</f>
        <v>0.10790545018694098</v>
      </c>
      <c r="T19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3.1352138498481397</v>
      </c>
      <c r="U1926" s="95">
        <f>Table_nydc_frldevdb01_flc_fx_carry_view[[#This Row],[atmf_cost_final]]/Table_nydc_frldevdb01_flc_fx_carry_view[[#This Row],[atmf_cost_orig]]</f>
        <v>2.6659804452473965</v>
      </c>
    </row>
    <row r="1927" spans="1:21" x14ac:dyDescent="0.25">
      <c r="A1927" t="s">
        <v>110</v>
      </c>
      <c r="B1927" t="s">
        <v>4</v>
      </c>
      <c r="C1927" t="s">
        <v>67</v>
      </c>
      <c r="D1927" t="s">
        <v>67</v>
      </c>
      <c r="E1927">
        <v>4.2437792163282202</v>
      </c>
      <c r="F1927">
        <v>5.3705993891287198</v>
      </c>
      <c r="G1927">
        <v>0.13421467773333901</v>
      </c>
      <c r="H1927">
        <v>0.14343340511157299</v>
      </c>
      <c r="I1927">
        <v>6.8823838360096201E-2</v>
      </c>
      <c r="J1927">
        <v>8.7950335648148206E-2</v>
      </c>
      <c r="K1927">
        <v>8.8313088873132294E-3</v>
      </c>
      <c r="L1927">
        <v>2.8745223079992503E-3</v>
      </c>
      <c r="M1927">
        <v>8.20797731744074E-2</v>
      </c>
      <c r="N1927">
        <v>0.2655436590493</v>
      </c>
      <c r="O1927">
        <v>-7.5213494434606771E-3</v>
      </c>
      <c r="P1927">
        <v>0.12392983636900883</v>
      </c>
      <c r="Q1927">
        <v>5.0040597008411689</v>
      </c>
      <c r="R1927">
        <f>Table_nydc_frldevdb01_flc_fx_carry_view[[#This Row],[atmf]]/(Table_nydc_frldevdb01_flc_fx_carry_view[[#This Row],[atmf_cost_orig]]+1)</f>
        <v>4.9632194615129341</v>
      </c>
      <c r="S1927">
        <f>Table_nydc_frldevdb01_flc_fx_carry_view[[#This Row],[num_rate]]-Table_nydc_frldevdb01_flc_fx_carry_view[[#This Row],[asset_rate]]</f>
        <v>0.13145118581246951</v>
      </c>
      <c r="T19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3.5860019632873192</v>
      </c>
      <c r="U1927" s="95">
        <f>Table_nydc_frldevdb01_flc_fx_carry_view[[#This Row],[atmf_cost_final]]/Table_nydc_frldevdb01_flc_fx_carry_view[[#This Row],[atmf_cost_orig]]</f>
        <v>3.2351899716518333</v>
      </c>
    </row>
    <row r="1928" spans="1:21" x14ac:dyDescent="0.25">
      <c r="A1928" t="s">
        <v>110</v>
      </c>
      <c r="B1928" t="s">
        <v>17</v>
      </c>
      <c r="C1928" t="s">
        <v>67</v>
      </c>
      <c r="D1928" t="s">
        <v>67</v>
      </c>
      <c r="E1928">
        <v>1.1696059832999</v>
      </c>
      <c r="F1928">
        <v>1.2254100240554999</v>
      </c>
      <c r="G1928">
        <v>8.2417484777026095E-2</v>
      </c>
      <c r="H1928">
        <v>8.1225421458384697E-2</v>
      </c>
      <c r="I1928">
        <v>4.9147241981011003E-2</v>
      </c>
      <c r="J1928">
        <v>5.7718749999999798E-2</v>
      </c>
      <c r="K1928">
        <v>2.6654809828005398E-2</v>
      </c>
      <c r="L1928">
        <v>2.05270436174727E-3</v>
      </c>
      <c r="M1928">
        <v>4.65354415329702E-2</v>
      </c>
      <c r="N1928">
        <v>4.7715575851810604E-2</v>
      </c>
      <c r="O1928">
        <v>-7.5213494434606771E-3</v>
      </c>
      <c r="P1928">
        <v>1.6012292609265052E-2</v>
      </c>
      <c r="Q1928">
        <v>1.2015229880451259</v>
      </c>
      <c r="R1928">
        <f>Table_nydc_frldevdb01_flc_fx_carry_view[[#This Row],[atmf]]/(Table_nydc_frldevdb01_flc_fx_carry_view[[#This Row],[atmf_cost_orig]]+1)</f>
        <v>1.1709207117348204</v>
      </c>
      <c r="S1928">
        <f>Table_nydc_frldevdb01_flc_fx_carry_view[[#This Row],[num_rate]]-Table_nydc_frldevdb01_flc_fx_carry_view[[#This Row],[asset_rate]]</f>
        <v>2.353364205272573E-2</v>
      </c>
      <c r="T19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2.2968521407023457</v>
      </c>
      <c r="U1928" s="95">
        <f>Table_nydc_frldevdb01_flc_fx_carry_view[[#This Row],[atmf_cost_final]]/Table_nydc_frldevdb01_flc_fx_carry_view[[#This Row],[atmf_cost_orig]]</f>
        <v>1.0253599037629046</v>
      </c>
    </row>
    <row r="1929" spans="1:21" x14ac:dyDescent="0.25">
      <c r="A1929" t="s">
        <v>110</v>
      </c>
      <c r="B1929" t="s">
        <v>21</v>
      </c>
      <c r="C1929" t="s">
        <v>67</v>
      </c>
      <c r="D1929" t="s">
        <v>67</v>
      </c>
      <c r="E1929">
        <v>1.30557774049697</v>
      </c>
      <c r="F1929">
        <v>1.33527773292874</v>
      </c>
      <c r="G1929">
        <v>9.4680263582143098E-2</v>
      </c>
      <c r="H1929">
        <v>9.2929964378594299E-2</v>
      </c>
      <c r="I1929">
        <v>7.00693957511382E-2</v>
      </c>
      <c r="J1929">
        <v>7.0574832948164107E-2</v>
      </c>
      <c r="K1929">
        <v>4.2060442305758498E-2</v>
      </c>
      <c r="L1929">
        <v>2.9262717073384103E-3</v>
      </c>
      <c r="M1929">
        <v>5.19589468114348E-2</v>
      </c>
      <c r="N1929">
        <v>2.27506468265113E-2</v>
      </c>
      <c r="O1929">
        <v>4.4926361819166176E-3</v>
      </c>
      <c r="P1929">
        <v>1.6012292609265052E-2</v>
      </c>
      <c r="Q1929">
        <v>1.3221900289696238</v>
      </c>
      <c r="R1929">
        <f>Table_nydc_frldevdb01_flc_fx_carry_view[[#This Row],[atmf]]/(Table_nydc_frldevdb01_flc_fx_carry_view[[#This Row],[atmf_cost_orig]]+1)</f>
        <v>1.2693249455941844</v>
      </c>
      <c r="S1929">
        <f>Table_nydc_frldevdb01_flc_fx_carry_view[[#This Row],[num_rate]]-Table_nydc_frldevdb01_flc_fx_carry_view[[#This Row],[asset_rate]]</f>
        <v>1.1519656427348434E-2</v>
      </c>
      <c r="T19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2.0027646709464637</v>
      </c>
      <c r="U1929" s="95">
        <f>Table_nydc_frldevdb01_flc_fx_carry_view[[#This Row],[atmf_cost_final]]/Table_nydc_frldevdb01_flc_fx_carry_view[[#This Row],[atmf_cost_orig]]</f>
        <v>0.43785812112543587</v>
      </c>
    </row>
    <row r="1930" spans="1:21" x14ac:dyDescent="0.25">
      <c r="A1930" t="s">
        <v>110</v>
      </c>
      <c r="B1930" t="s">
        <v>20</v>
      </c>
      <c r="C1930" t="s">
        <v>67</v>
      </c>
      <c r="D1930" t="s">
        <v>67</v>
      </c>
      <c r="E1930">
        <v>3.1693211205600802</v>
      </c>
      <c r="F1930">
        <v>3.5126209855102801</v>
      </c>
      <c r="G1930">
        <v>0.137799436632219</v>
      </c>
      <c r="H1930">
        <v>0.14875285917061301</v>
      </c>
      <c r="I1930">
        <v>7.6893262777232504E-2</v>
      </c>
      <c r="J1930">
        <v>0.111131840277778</v>
      </c>
      <c r="K1930">
        <v>3.3921139234850801E-2</v>
      </c>
      <c r="L1930">
        <v>3.2105747897008198E-3</v>
      </c>
      <c r="M1930">
        <v>8.1214766696573695E-2</v>
      </c>
      <c r="N1930">
        <v>0.10829525610205899</v>
      </c>
      <c r="O1930">
        <v>1.6012292609265052E-2</v>
      </c>
      <c r="P1930">
        <v>7.2168923459896603E-2</v>
      </c>
      <c r="Q1930">
        <v>3.353998242139272</v>
      </c>
      <c r="R1930">
        <f>Table_nydc_frldevdb01_flc_fx_carry_view[[#This Row],[atmf]]/(Table_nydc_frldevdb01_flc_fx_carry_view[[#This Row],[atmf_cost_orig]]+1)</f>
        <v>3.2487726709859515</v>
      </c>
      <c r="S1930">
        <f>Table_nydc_frldevdb01_flc_fx_carry_view[[#This Row],[num_rate]]-Table_nydc_frldevdb01_flc_fx_carry_view[[#This Row],[asset_rate]]</f>
        <v>5.615663085063155E-2</v>
      </c>
      <c r="T19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2.2219628087823984</v>
      </c>
      <c r="U1930" s="95">
        <f>Table_nydc_frldevdb01_flc_fx_carry_view[[#This Row],[atmf_cost_final]]/Table_nydc_frldevdb01_flc_fx_carry_view[[#This Row],[atmf_cost_orig]]</f>
        <v>1.3334429255539286</v>
      </c>
    </row>
    <row r="1931" spans="1:21" x14ac:dyDescent="0.25">
      <c r="A1931" t="s">
        <v>110</v>
      </c>
      <c r="B1931" t="s">
        <v>7</v>
      </c>
      <c r="C1931" t="s">
        <v>67</v>
      </c>
      <c r="D1931" t="s">
        <v>67</v>
      </c>
      <c r="E1931">
        <v>65.403527268954903</v>
      </c>
      <c r="F1931">
        <v>70.788328647404299</v>
      </c>
      <c r="G1931">
        <v>7.3606172465460404E-2</v>
      </c>
      <c r="H1931">
        <v>7.6340765977715802E-2</v>
      </c>
      <c r="I1931">
        <v>4.1088459731590102E-2</v>
      </c>
      <c r="J1931">
        <v>6.4017592592592598E-2</v>
      </c>
      <c r="K1931">
        <v>1.2524896775471299E-2</v>
      </c>
      <c r="L1931">
        <v>1.4858463563521801E-3</v>
      </c>
      <c r="M1931">
        <v>4.1762981565634801E-2</v>
      </c>
      <c r="N1931">
        <v>8.2318708910886398E-2</v>
      </c>
      <c r="O1931">
        <v>1.6008798032534965E-2</v>
      </c>
      <c r="P1931">
        <v>5.9588076911210486E-2</v>
      </c>
      <c r="Q1931">
        <v>68.777408933362892</v>
      </c>
      <c r="R1931">
        <f>Table_nydc_frldevdb01_flc_fx_carry_view[[#This Row],[atmf]]/(Table_nydc_frldevdb01_flc_fx_carry_view[[#This Row],[atmf_cost_orig]]+1)</f>
        <v>67.950512640618697</v>
      </c>
      <c r="S1931">
        <f>Table_nydc_frldevdb01_flc_fx_carry_view[[#This Row],[num_rate]]-Table_nydc_frldevdb01_flc_fx_carry_view[[#This Row],[asset_rate]]</f>
        <v>4.357927887867552E-2</v>
      </c>
      <c r="T19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2.7646428668176179</v>
      </c>
      <c r="U1931" s="95">
        <f>Table_nydc_frldevdb01_flc_fx_carry_view[[#This Row],[atmf_cost_final]]/Table_nydc_frldevdb01_flc_fx_carry_view[[#This Row],[atmf_cost_orig]]</f>
        <v>1.9710927195538979</v>
      </c>
    </row>
    <row r="1932" spans="1:21" x14ac:dyDescent="0.25">
      <c r="A1932" t="s">
        <v>110</v>
      </c>
      <c r="B1932" t="s">
        <v>19</v>
      </c>
      <c r="C1932" t="s">
        <v>67</v>
      </c>
      <c r="D1932" t="s">
        <v>67</v>
      </c>
      <c r="E1932">
        <v>13.766570316210901</v>
      </c>
      <c r="F1932">
        <v>15.318212803366</v>
      </c>
      <c r="G1932">
        <v>0.16243452530431601</v>
      </c>
      <c r="H1932">
        <v>0.17251279608621101</v>
      </c>
      <c r="I1932">
        <v>9.4119741903122597E-2</v>
      </c>
      <c r="J1932">
        <v>0.11621064814814799</v>
      </c>
      <c r="K1932">
        <v>4.3968357449980504E-2</v>
      </c>
      <c r="L1932">
        <v>3.4035622916224E-3</v>
      </c>
      <c r="M1932">
        <v>9.41271343658764E-2</v>
      </c>
      <c r="N1932">
        <v>0.112692739898462</v>
      </c>
      <c r="O1932">
        <v>1.6008798032534965E-2</v>
      </c>
      <c r="P1932">
        <v>7.4402895546055281E-2</v>
      </c>
      <c r="Q1932">
        <v>14.586568374310497</v>
      </c>
      <c r="R1932">
        <f>Table_nydc_frldevdb01_flc_fx_carry_view[[#This Row],[atmf]]/(Table_nydc_frldevdb01_flc_fx_carry_view[[#This Row],[atmf_cost_orig]]+1)</f>
        <v>14.00039567818961</v>
      </c>
      <c r="S1932">
        <f>Table_nydc_frldevdb01_flc_fx_carry_view[[#This Row],[num_rate]]-Table_nydc_frldevdb01_flc_fx_carry_view[[#This Row],[asset_rate]]</f>
        <v>5.8394097513520316E-2</v>
      </c>
      <c r="T19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2.1788644844767853</v>
      </c>
      <c r="U1932" s="95">
        <f>Table_nydc_frldevdb01_flc_fx_carry_view[[#This Row],[atmf_cost_final]]/Table_nydc_frldevdb01_flc_fx_carry_view[[#This Row],[atmf_cost_orig]]</f>
        <v>1.1972396765041231</v>
      </c>
    </row>
    <row r="1933" spans="1:21" x14ac:dyDescent="0.25">
      <c r="A1933" t="s">
        <v>110</v>
      </c>
      <c r="B1933" t="s">
        <v>13</v>
      </c>
      <c r="C1933" t="s">
        <v>67</v>
      </c>
      <c r="D1933" t="s">
        <v>67</v>
      </c>
      <c r="E1933">
        <v>6.6605999999999996</v>
      </c>
      <c r="F1933">
        <v>6.9527122616785801</v>
      </c>
      <c r="G1933">
        <v>6.0074970412201598E-2</v>
      </c>
      <c r="H1933">
        <v>6.1429969243692997E-2</v>
      </c>
      <c r="I1933">
        <v>4.01507511456827E-2</v>
      </c>
      <c r="J1933">
        <v>4.1247037037036999E-2</v>
      </c>
      <c r="K1933">
        <v>1.5836570142847301E-2</v>
      </c>
      <c r="L1933">
        <v>1.4519368513863302E-3</v>
      </c>
      <c r="M1933">
        <v>3.3611648060282301E-2</v>
      </c>
      <c r="N1933">
        <v>4.3849683864651996E-2</v>
      </c>
      <c r="O1933">
        <v>1.6008798032534965E-2</v>
      </c>
      <c r="P1933">
        <v>3.8644681210941778E-2</v>
      </c>
      <c r="Q1933">
        <v>6.8312856273757223</v>
      </c>
      <c r="R1933">
        <f>Table_nydc_frldevdb01_flc_fx_carry_view[[#This Row],[atmf]]/(Table_nydc_frldevdb01_flc_fx_carry_view[[#This Row],[atmf_cost_orig]]+1)</f>
        <v>6.7266194945909543</v>
      </c>
      <c r="S1933">
        <f>Table_nydc_frldevdb01_flc_fx_carry_view[[#This Row],[num_rate]]-Table_nydc_frldevdb01_flc_fx_carry_view[[#This Row],[asset_rate]]</f>
        <v>2.2635883178406813E-2</v>
      </c>
      <c r="T19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2.3852355084012928</v>
      </c>
      <c r="U1933" s="95">
        <f>Table_nydc_frldevdb01_flc_fx_carry_view[[#This Row],[atmf_cost_final]]/Table_nydc_frldevdb01_flc_fx_carry_view[[#This Row],[atmf_cost_orig]]</f>
        <v>1.3045978520900801</v>
      </c>
    </row>
    <row r="1934" spans="1:21" x14ac:dyDescent="0.25">
      <c r="A1934" t="s">
        <v>110</v>
      </c>
      <c r="B1934" t="s">
        <v>16</v>
      </c>
      <c r="C1934" t="s">
        <v>67</v>
      </c>
      <c r="D1934" t="s">
        <v>67</v>
      </c>
      <c r="E1934">
        <v>18.573897805614401</v>
      </c>
      <c r="F1934">
        <v>20.605690620947399</v>
      </c>
      <c r="G1934">
        <v>0.12799657831301101</v>
      </c>
      <c r="H1934">
        <v>0.13832121890735599</v>
      </c>
      <c r="I1934">
        <v>7.2452027496898802E-2</v>
      </c>
      <c r="J1934">
        <v>9.3620104166666607E-2</v>
      </c>
      <c r="K1934">
        <v>2.9289262631727399E-2</v>
      </c>
      <c r="L1934">
        <v>2.6200166782652501E-3</v>
      </c>
      <c r="M1934">
        <v>7.5538240659749997E-2</v>
      </c>
      <c r="N1934">
        <v>0.109372062254976</v>
      </c>
      <c r="O1934">
        <v>1.6008798032534965E-2</v>
      </c>
      <c r="P1934">
        <v>7.2796922757873417E-2</v>
      </c>
      <c r="Q1934">
        <v>19.694825088178483</v>
      </c>
      <c r="R1934">
        <f>Table_nydc_frldevdb01_flc_fx_carry_view[[#This Row],[atmf]]/(Table_nydc_frldevdb01_flc_fx_carry_view[[#This Row],[atmf_cost_orig]]+1)</f>
        <v>19.158491852700266</v>
      </c>
      <c r="S1934">
        <f>Table_nydc_frldevdb01_flc_fx_carry_view[[#This Row],[num_rate]]-Table_nydc_frldevdb01_flc_fx_carry_view[[#This Row],[asset_rate]]</f>
        <v>5.6788124725338451E-2</v>
      </c>
      <c r="T19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2.3082033404506563</v>
      </c>
      <c r="U1934" s="95">
        <f>Table_nydc_frldevdb01_flc_fx_carry_view[[#This Row],[atmf_cost_final]]/Table_nydc_frldevdb01_flc_fx_carry_view[[#This Row],[atmf_cost_orig]]</f>
        <v>1.4479032249059796</v>
      </c>
    </row>
    <row r="1935" spans="1:21" x14ac:dyDescent="0.25">
      <c r="A1935" t="s">
        <v>110</v>
      </c>
      <c r="B1935" t="s">
        <v>22</v>
      </c>
      <c r="C1935" t="s">
        <v>67</v>
      </c>
      <c r="D1935" t="s">
        <v>67</v>
      </c>
      <c r="E1935">
        <v>634.308571736163</v>
      </c>
      <c r="F1935">
        <v>648.85673557207895</v>
      </c>
      <c r="G1935">
        <v>9.3540614705897598E-2</v>
      </c>
      <c r="H1935">
        <v>9.5591866512055604E-2</v>
      </c>
      <c r="I1935">
        <v>8.7201382192555202E-2</v>
      </c>
      <c r="J1935">
        <v>9.7908439464428301E-2</v>
      </c>
      <c r="K1935">
        <v>4.0431894814903099E-2</v>
      </c>
      <c r="L1935">
        <v>3.6410909636159297E-3</v>
      </c>
      <c r="M1935">
        <v>5.22469428179832E-2</v>
      </c>
      <c r="N1935">
        <v>2.29799208346321E-2</v>
      </c>
      <c r="O1935">
        <v>1.6012292609265052E-2</v>
      </c>
      <c r="P1935">
        <v>2.7839162611471166E-2</v>
      </c>
      <c r="Q1935">
        <v>641.27998180365444</v>
      </c>
      <c r="R1935">
        <f>Table_nydc_frldevdb01_flc_fx_carry_view[[#This Row],[atmf]]/(Table_nydc_frldevdb01_flc_fx_carry_view[[#This Row],[atmf_cost_orig]]+1)</f>
        <v>616.63922143066532</v>
      </c>
      <c r="S1935">
        <f>Table_nydc_frldevdb01_flc_fx_carry_view[[#This Row],[num_rate]]-Table_nydc_frldevdb01_flc_fx_carry_view[[#This Row],[asset_rate]]</f>
        <v>1.1826870002206114E-2</v>
      </c>
      <c r="T19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1.6367965552044033</v>
      </c>
      <c r="U1935" s="95">
        <f>Table_nydc_frldevdb01_flc_fx_carry_view[[#This Row],[atmf_cost_final]]/Table_nydc_frldevdb01_flc_fx_carry_view[[#This Row],[atmf_cost_orig]]</f>
        <v>0.43983283222310376</v>
      </c>
    </row>
    <row r="1936" spans="1:21" x14ac:dyDescent="0.25">
      <c r="A1936" t="s">
        <v>110</v>
      </c>
      <c r="B1936" t="s">
        <v>15</v>
      </c>
      <c r="C1936" t="s">
        <v>67</v>
      </c>
      <c r="D1936" t="s">
        <v>67</v>
      </c>
      <c r="E1936">
        <v>58.130262415947399</v>
      </c>
      <c r="F1936">
        <v>64.276156456451901</v>
      </c>
      <c r="G1936">
        <v>0.128535286823899</v>
      </c>
      <c r="H1936">
        <v>0.13849608908265101</v>
      </c>
      <c r="I1936">
        <v>7.8225889018035899E-2</v>
      </c>
      <c r="J1936">
        <v>9.1845231481481507E-2</v>
      </c>
      <c r="K1936">
        <v>3.0448680667870501E-2</v>
      </c>
      <c r="L1936">
        <v>3.26632174366629E-3</v>
      </c>
      <c r="M1936">
        <v>7.563343342824691E-2</v>
      </c>
      <c r="N1936">
        <v>0.105705801533654</v>
      </c>
      <c r="O1936">
        <v>1.6012292609265052E-2</v>
      </c>
      <c r="P1936">
        <v>7.0958368771441682E-2</v>
      </c>
      <c r="Q1936">
        <v>61.497411138744511</v>
      </c>
      <c r="R1936">
        <f>Table_nydc_frldevdb01_flc_fx_carry_view[[#This Row],[atmf]]/(Table_nydc_frldevdb01_flc_fx_carry_view[[#This Row],[atmf_cost_orig]]+1)</f>
        <v>59.756562467188893</v>
      </c>
      <c r="S1936">
        <f>Table_nydc_frldevdb01_flc_fx_carry_view[[#This Row],[num_rate]]-Table_nydc_frldevdb01_flc_fx_carry_view[[#This Row],[asset_rate]]</f>
        <v>5.494607616217663E-2</v>
      </c>
      <c r="T19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2.2671249377692591</v>
      </c>
      <c r="U1936" s="95">
        <f>Table_nydc_frldevdb01_flc_fx_carry_view[[#This Row],[atmf_cost_final]]/Table_nydc_frldevdb01_flc_fx_carry_view[[#This Row],[atmf_cost_orig]]</f>
        <v>1.3976068088187033</v>
      </c>
    </row>
    <row r="1937" spans="1:21" x14ac:dyDescent="0.25">
      <c r="A1937" t="s">
        <v>110</v>
      </c>
      <c r="B1937" t="s">
        <v>11</v>
      </c>
      <c r="C1937" t="s">
        <v>67</v>
      </c>
      <c r="D1937" t="s">
        <v>67</v>
      </c>
      <c r="E1937">
        <v>21.728467839021299</v>
      </c>
      <c r="F1937">
        <v>25.250419839495301</v>
      </c>
      <c r="G1937">
        <v>0.12868026250266101</v>
      </c>
      <c r="H1937">
        <v>0.142588735405144</v>
      </c>
      <c r="I1937">
        <v>6.2987105745943101E-2</v>
      </c>
      <c r="J1937">
        <v>7.7915625000000002E-2</v>
      </c>
      <c r="K1937">
        <v>1.9679647693831299E-2</v>
      </c>
      <c r="L1937">
        <v>2.6307440634316098E-3</v>
      </c>
      <c r="M1937">
        <v>8.1598053683613503E-2</v>
      </c>
      <c r="N1937">
        <v>0.162102022255354</v>
      </c>
      <c r="O1937">
        <v>-7.5213494434606771E-3</v>
      </c>
      <c r="P1937">
        <v>7.2801453521602305E-2</v>
      </c>
      <c r="Q1937">
        <v>23.778116752727481</v>
      </c>
      <c r="R1937">
        <f>Table_nydc_frldevdb01_flc_fx_carry_view[[#This Row],[atmf]]/(Table_nydc_frldevdb01_flc_fx_carry_view[[#This Row],[atmf_cost_orig]]+1)</f>
        <v>23.345474553601122</v>
      </c>
      <c r="S1937">
        <f>Table_nydc_frldevdb01_flc_fx_carry_view[[#This Row],[num_rate]]-Table_nydc_frldevdb01_flc_fx_carry_view[[#This Row],[asset_rate]]</f>
        <v>8.0322802965062987E-2</v>
      </c>
      <c r="T19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2.5755068406999753</v>
      </c>
      <c r="U1937" s="95">
        <f>Table_nydc_frldevdb01_flc_fx_carry_view[[#This Row],[atmf_cost_final]]/Table_nydc_frldevdb01_flc_fx_carry_view[[#This Row],[atmf_cost_orig]]</f>
        <v>1.9865917744053652</v>
      </c>
    </row>
    <row r="1938" spans="1:21" x14ac:dyDescent="0.25">
      <c r="A1938" t="s">
        <v>110</v>
      </c>
      <c r="B1938" t="s">
        <v>24</v>
      </c>
      <c r="C1938" t="s">
        <v>67</v>
      </c>
      <c r="D1938" t="s">
        <v>67</v>
      </c>
      <c r="E1938">
        <v>30.388285706120001</v>
      </c>
      <c r="F1938">
        <v>29.714860282536002</v>
      </c>
      <c r="G1938">
        <v>6.2319686891817098E-2</v>
      </c>
      <c r="H1938">
        <v>5.9149113171949798E-2</v>
      </c>
      <c r="I1938">
        <v>3.3720974269568799E-2</v>
      </c>
      <c r="J1938">
        <v>4.9838713710218599E-2</v>
      </c>
      <c r="K1938">
        <v>4.6546806361700298E-2</v>
      </c>
      <c r="L1938">
        <v>1.40797700658495E-3</v>
      </c>
      <c r="M1938">
        <v>3.2343905653882496E-2</v>
      </c>
      <c r="N1938">
        <v>9.5654023501927496E-9</v>
      </c>
      <c r="O1938">
        <v>1.6012292609265052E-2</v>
      </c>
      <c r="P1938">
        <v>4.5322061424161219E-3</v>
      </c>
      <c r="Q1938">
        <v>30.142978006195939</v>
      </c>
      <c r="R1938">
        <f>Table_nydc_frldevdb01_flc_fx_carry_view[[#This Row],[atmf]]/(Table_nydc_frldevdb01_flc_fx_carry_view[[#This Row],[atmf_cost_orig]]+1)</f>
        <v>28.783877271706977</v>
      </c>
      <c r="S1938">
        <f>Table_nydc_frldevdb01_flc_fx_carry_view[[#This Row],[num_rate]]-Table_nydc_frldevdb01_flc_fx_carry_view[[#This Row],[asset_rate]]</f>
        <v>-1.1480086466848931E-2</v>
      </c>
      <c r="T19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9.9132386415093532E-2</v>
      </c>
      <c r="U1938" s="95">
        <f>Table_nydc_frldevdb01_flc_fx_carry_view[[#This Row],[atmf_cost_final]]/Table_nydc_frldevdb01_flc_fx_carry_view[[#This Row],[atmf_cost_orig]]</f>
        <v>2.9574048516446059E-7</v>
      </c>
    </row>
    <row r="1939" spans="1:21" x14ac:dyDescent="0.25">
      <c r="A1939" t="s">
        <v>110</v>
      </c>
      <c r="B1939" t="s">
        <v>23</v>
      </c>
      <c r="C1939" t="s">
        <v>67</v>
      </c>
      <c r="D1939" t="s">
        <v>67</v>
      </c>
      <c r="E1939">
        <v>1.3678757157246899</v>
      </c>
      <c r="F1939">
        <v>1.35431980433418</v>
      </c>
      <c r="G1939">
        <v>5.5853187743415703E-2</v>
      </c>
      <c r="H1939">
        <v>5.4733721097786001E-2</v>
      </c>
      <c r="I1939">
        <v>3.9895600702878703E-2</v>
      </c>
      <c r="J1939">
        <v>3.8374156716262202E-2</v>
      </c>
      <c r="K1939">
        <v>3.5787383313635804E-2</v>
      </c>
      <c r="L1939">
        <v>1.6658441226615401E-3</v>
      </c>
      <c r="M1939">
        <v>2.9930737496933899E-2</v>
      </c>
      <c r="N1939">
        <v>8.5396961936371693E-6</v>
      </c>
      <c r="O1939">
        <v>1.6012292609265052E-2</v>
      </c>
      <c r="P1939">
        <v>1.0893777444917804E-2</v>
      </c>
      <c r="Q1939">
        <v>1.3622983029914952</v>
      </c>
      <c r="R1939">
        <f>Table_nydc_frldevdb01_flc_fx_carry_view[[#This Row],[atmf]]/(Table_nydc_frldevdb01_flc_fx_carry_view[[#This Row],[atmf_cost_orig]]+1)</f>
        <v>1.3149620212574844</v>
      </c>
      <c r="S1939">
        <f>Table_nydc_frldevdb01_flc_fx_carry_view[[#This Row],[num_rate]]-Table_nydc_frldevdb01_flc_fx_carry_view[[#This Row],[asset_rate]]</f>
        <v>-5.1185151643472482E-3</v>
      </c>
      <c r="T19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0.28297842798374867</v>
      </c>
      <c r="U1939" s="95">
        <f>Table_nydc_frldevdb01_flc_fx_carry_view[[#This Row],[atmf_cost_final]]/Table_nydc_frldevdb01_flc_fx_carry_view[[#This Row],[atmf_cost_orig]]</f>
        <v>2.8531526142688515E-4</v>
      </c>
    </row>
    <row r="1940" spans="1:21" x14ac:dyDescent="0.25">
      <c r="A1940" t="s">
        <v>110</v>
      </c>
      <c r="B1940" t="s">
        <v>25</v>
      </c>
      <c r="C1940" t="s">
        <v>67</v>
      </c>
      <c r="D1940" t="s">
        <v>67</v>
      </c>
      <c r="E1940">
        <v>311.97874255088999</v>
      </c>
      <c r="F1940">
        <v>313.14995203897399</v>
      </c>
      <c r="G1940">
        <v>6.1436369292373498E-2</v>
      </c>
      <c r="H1940">
        <v>6.1952503698335798E-2</v>
      </c>
      <c r="I1940">
        <v>3.9343858444803398E-2</v>
      </c>
      <c r="J1940">
        <v>4.5112720533647503E-2</v>
      </c>
      <c r="K1940">
        <v>3.3274296389421705E-2</v>
      </c>
      <c r="L1940">
        <v>1.64325277622315E-3</v>
      </c>
      <c r="M1940">
        <v>3.5501826542241599E-2</v>
      </c>
      <c r="N1940">
        <v>4.3298356232848298E-3</v>
      </c>
      <c r="O1940">
        <v>-7.5213494434606771E-3</v>
      </c>
      <c r="P1940">
        <v>-5.6373904005576495E-3</v>
      </c>
      <c r="Q1940">
        <v>312.45395144077196</v>
      </c>
      <c r="R1940">
        <f>Table_nydc_frldevdb01_flc_fx_carry_view[[#This Row],[atmf]]/(Table_nydc_frldevdb01_flc_fx_carry_view[[#This Row],[atmf_cost_orig]]+1)</f>
        <v>302.41371286098797</v>
      </c>
      <c r="S1940">
        <f>Table_nydc_frldevdb01_flc_fx_carry_view[[#This Row],[num_rate]]-Table_nydc_frldevdb01_flc_fx_carry_view[[#This Row],[asset_rate]]</f>
        <v>1.8839590429030276E-3</v>
      </c>
      <c r="T19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1.2060814726393974</v>
      </c>
      <c r="U1940" s="95">
        <f>Table_nydc_frldevdb01_flc_fx_carry_view[[#This Row],[atmf_cost_final]]/Table_nydc_frldevdb01_flc_fx_carry_view[[#This Row],[atmf_cost_orig]]</f>
        <v>0.12196092553528211</v>
      </c>
    </row>
    <row r="1941" spans="1:21" x14ac:dyDescent="0.25">
      <c r="A1941" t="s">
        <v>110</v>
      </c>
      <c r="B1941" t="s">
        <v>9</v>
      </c>
      <c r="C1941" t="s">
        <v>67</v>
      </c>
      <c r="D1941" t="s">
        <v>67</v>
      </c>
      <c r="E1941">
        <v>67.989502732485093</v>
      </c>
      <c r="F1941">
        <v>78.7646464294955</v>
      </c>
      <c r="G1941">
        <v>0.135290371218032</v>
      </c>
      <c r="H1941">
        <v>0.14405720738537001</v>
      </c>
      <c r="I1941">
        <v>7.6600873180841203E-2</v>
      </c>
      <c r="J1941">
        <v>8.9820497685185199E-2</v>
      </c>
      <c r="K1941">
        <v>2.28865431229263E-2</v>
      </c>
      <c r="L1941">
        <v>3.1993392159609998E-3</v>
      </c>
      <c r="M1941">
        <v>8.2435512080340292E-2</v>
      </c>
      <c r="N1941">
        <v>0.15849490626325602</v>
      </c>
      <c r="O1941">
        <v>-7.5213494434606771E-3</v>
      </c>
      <c r="P1941">
        <v>7.0958368771441682E-2</v>
      </c>
      <c r="Q1941">
        <v>74.337901066525646</v>
      </c>
      <c r="R1941">
        <f>Table_nydc_frldevdb01_flc_fx_carry_view[[#This Row],[atmf]]/(Table_nydc_frldevdb01_flc_fx_carry_view[[#This Row],[atmf_cost_orig]]+1)</f>
        <v>72.766132994026748</v>
      </c>
      <c r="S1941">
        <f>Table_nydc_frldevdb01_flc_fx_carry_view[[#This Row],[num_rate]]-Table_nydc_frldevdb01_flc_fx_carry_view[[#This Row],[asset_rate]]</f>
        <v>7.8479718214902364E-2</v>
      </c>
      <c r="T19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2.6078632387128904</v>
      </c>
      <c r="U1941" s="95">
        <f>Table_nydc_frldevdb01_flc_fx_carry_view[[#This Row],[atmf_cost_final]]/Table_nydc_frldevdb01_flc_fx_carry_view[[#This Row],[atmf_cost_orig]]</f>
        <v>1.9226532626956874</v>
      </c>
    </row>
    <row r="1942" spans="1:21" x14ac:dyDescent="0.25">
      <c r="A1942" t="s">
        <v>110</v>
      </c>
      <c r="B1942" t="s">
        <v>10</v>
      </c>
      <c r="C1942" t="s">
        <v>67</v>
      </c>
      <c r="D1942" t="s">
        <v>67</v>
      </c>
      <c r="E1942">
        <v>13520.4284023201</v>
      </c>
      <c r="F1942">
        <v>14780.7290881752</v>
      </c>
      <c r="G1942">
        <v>8.2808899879291506E-2</v>
      </c>
      <c r="H1942">
        <v>9.1399342898680402E-2</v>
      </c>
      <c r="I1942">
        <v>4.29873452464134E-2</v>
      </c>
      <c r="J1942">
        <v>7.3182280092592603E-2</v>
      </c>
      <c r="K1942">
        <v>1.39727901337459E-2</v>
      </c>
      <c r="L1942">
        <v>1.7949399629706099E-3</v>
      </c>
      <c r="M1942">
        <v>4.9958732329674696E-2</v>
      </c>
      <c r="N1942">
        <v>9.3196533461725101E-2</v>
      </c>
      <c r="O1942">
        <v>1.6012292609265052E-2</v>
      </c>
      <c r="P1942">
        <v>6.4087845094071116E-2</v>
      </c>
      <c r="Q1942">
        <v>14267.306616965489</v>
      </c>
      <c r="R1942">
        <f>Table_nydc_frldevdb01_flc_fx_carry_view[[#This Row],[atmf]]/(Table_nydc_frldevdb01_flc_fx_carry_view[[#This Row],[atmf_cost_orig]]+1)</f>
        <v>14077.438125000732</v>
      </c>
      <c r="S1942">
        <f>Table_nydc_frldevdb01_flc_fx_carry_view[[#This Row],[num_rate]]-Table_nydc_frldevdb01_flc_fx_carry_view[[#This Row],[asset_rate]]</f>
        <v>4.8075552484806064E-2</v>
      </c>
      <c r="T19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2.5399249796242667</v>
      </c>
      <c r="U1942" s="95">
        <f>Table_nydc_frldevdb01_flc_fx_carry_view[[#This Row],[atmf_cost_final]]/Table_nydc_frldevdb01_flc_fx_carry_view[[#This Row],[atmf_cost_orig]]</f>
        <v>1.8654703415356244</v>
      </c>
    </row>
    <row r="1943" spans="1:21" x14ac:dyDescent="0.25">
      <c r="A1943" t="s">
        <v>110</v>
      </c>
      <c r="B1943" t="s">
        <v>18</v>
      </c>
      <c r="C1943" t="s">
        <v>67</v>
      </c>
      <c r="D1943" t="s">
        <v>67</v>
      </c>
      <c r="E1943">
        <v>2946.1969409646699</v>
      </c>
      <c r="F1943">
        <v>3149.2364707512002</v>
      </c>
      <c r="G1943">
        <v>0.12617929339453801</v>
      </c>
      <c r="H1943">
        <v>0.12957502684004499</v>
      </c>
      <c r="I1943">
        <v>0.109301268130001</v>
      </c>
      <c r="J1943">
        <v>0.118027730864897</v>
      </c>
      <c r="K1943">
        <v>4.0050637272387002E-2</v>
      </c>
      <c r="L1943">
        <v>4.5638619540886802E-3</v>
      </c>
      <c r="M1943">
        <v>7.0775700861255411E-2</v>
      </c>
      <c r="N1943">
        <v>6.8902481623413003E-2</v>
      </c>
      <c r="O1943">
        <v>1.6012292609265052E-2</v>
      </c>
      <c r="P1943">
        <v>5.1825398229896659E-2</v>
      </c>
      <c r="Q1943">
        <v>3055.3603303153545</v>
      </c>
      <c r="R1943">
        <f>Table_nydc_frldevdb01_flc_fx_carry_view[[#This Row],[atmf]]/(Table_nydc_frldevdb01_flc_fx_carry_view[[#This Row],[atmf_cost_orig]]+1)</f>
        <v>2941.079507331161</v>
      </c>
      <c r="S1943">
        <f>Table_nydc_frldevdb01_flc_fx_carry_view[[#This Row],[num_rate]]-Table_nydc_frldevdb01_flc_fx_carry_view[[#This Row],[asset_rate]]</f>
        <v>3.5813105620631606E-2</v>
      </c>
      <c r="T19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2.0940109524340902</v>
      </c>
      <c r="U1943" s="95">
        <f>Table_nydc_frldevdb01_flc_fx_carry_view[[#This Row],[atmf_cost_final]]/Table_nydc_frldevdb01_flc_fx_carry_view[[#This Row],[atmf_cost_orig]]</f>
        <v>0.97353301747566501</v>
      </c>
    </row>
    <row r="1944" spans="1:21" x14ac:dyDescent="0.25">
      <c r="A1944" t="s">
        <v>110</v>
      </c>
      <c r="B1944" t="s">
        <v>12</v>
      </c>
      <c r="C1944" t="s">
        <v>67</v>
      </c>
      <c r="D1944" t="s">
        <v>67</v>
      </c>
      <c r="E1944">
        <v>16.104118821497199</v>
      </c>
      <c r="F1944">
        <v>18.771091519859901</v>
      </c>
      <c r="G1944">
        <v>0.15158412035337901</v>
      </c>
      <c r="H1944">
        <v>0.163012315906441</v>
      </c>
      <c r="I1944">
        <v>0.11663280633781201</v>
      </c>
      <c r="J1944">
        <v>0.14229962962963</v>
      </c>
      <c r="K1944">
        <v>2.8038741480579801E-2</v>
      </c>
      <c r="L1944">
        <v>4.8713099167596698E-3</v>
      </c>
      <c r="M1944">
        <v>9.3237186145767703E-2</v>
      </c>
      <c r="N1944">
        <v>0.16562111616694999</v>
      </c>
      <c r="O1944">
        <v>-7.5213494434606771E-3</v>
      </c>
      <c r="P1944">
        <v>7.4409069924920551E-2</v>
      </c>
      <c r="Q1944">
        <v>17.622154457576222</v>
      </c>
      <c r="R1944">
        <f>Table_nydc_frldevdb01_flc_fx_carry_view[[#This Row],[atmf]]/(Table_nydc_frldevdb01_flc_fx_carry_view[[#This Row],[atmf_cost_orig]]+1)</f>
        <v>17.170191206208241</v>
      </c>
      <c r="S1944">
        <f>Table_nydc_frldevdb01_flc_fx_carry_view[[#This Row],[num_rate]]-Table_nydc_frldevdb01_flc_fx_carry_view[[#This Row],[asset_rate]]</f>
        <v>8.1930419368381233E-2</v>
      </c>
      <c r="T19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2.4655466411152167</v>
      </c>
      <c r="U1944" s="95">
        <f>Table_nydc_frldevdb01_flc_fx_carry_view[[#This Row],[atmf_cost_final]]/Table_nydc_frldevdb01_flc_fx_carry_view[[#This Row],[atmf_cost_orig]]</f>
        <v>1.7763418547189607</v>
      </c>
    </row>
    <row r="1945" spans="1:21" x14ac:dyDescent="0.25">
      <c r="A1945" t="s">
        <v>110</v>
      </c>
      <c r="B1945" t="s">
        <v>100</v>
      </c>
      <c r="C1945" t="s">
        <v>67</v>
      </c>
      <c r="D1945" t="s">
        <v>67</v>
      </c>
      <c r="E1945">
        <v>15813.5739561315</v>
      </c>
      <c r="F1945">
        <v>18112.4535874986</v>
      </c>
      <c r="G1945">
        <v>9.3567148628650496E-2</v>
      </c>
      <c r="H1945">
        <v>9.7953791247590793E-2</v>
      </c>
      <c r="I1945">
        <v>6.3882053694344798E-2</v>
      </c>
      <c r="J1945">
        <v>8.2932268518518495E-2</v>
      </c>
      <c r="K1945">
        <v>9.9626489549226212E-3</v>
      </c>
      <c r="L1945">
        <v>2.6681226707117298E-3</v>
      </c>
      <c r="M1945">
        <v>5.6105384970847799E-2</v>
      </c>
      <c r="N1945">
        <v>0.14538523469519199</v>
      </c>
      <c r="O1945">
        <v>-7.5213494434606771E-3</v>
      </c>
      <c r="P1945">
        <v>6.4087845094071116E-2</v>
      </c>
      <c r="Q1945">
        <v>17313.558622485027</v>
      </c>
      <c r="R1945">
        <f>Table_nydc_frldevdb01_flc_fx_carry_view[[#This Row],[atmf]]/(Table_nydc_frldevdb01_flc_fx_carry_view[[#This Row],[atmf_cost_orig]]+1)</f>
        <v>17150.233154050784</v>
      </c>
      <c r="S1945">
        <f>Table_nydc_frldevdb01_flc_fx_carry_view[[#This Row],[num_rate]]-Table_nydc_frldevdb01_flc_fx_carry_view[[#This Row],[asset_rate]]</f>
        <v>7.1609194537531798E-2</v>
      </c>
      <c r="T19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3.0929486273901161</v>
      </c>
      <c r="U1945" s="95">
        <f>Table_nydc_frldevdb01_flc_fx_carry_view[[#This Row],[atmf_cost_final]]/Table_nydc_frldevdb01_flc_fx_carry_view[[#This Row],[atmf_cost_orig]]</f>
        <v>2.5912884257141049</v>
      </c>
    </row>
    <row r="1946" spans="1:21" x14ac:dyDescent="0.25">
      <c r="A1946" t="s">
        <v>110</v>
      </c>
      <c r="B1946" t="s">
        <v>101</v>
      </c>
      <c r="C1946" t="s">
        <v>67</v>
      </c>
      <c r="D1946" t="s">
        <v>67</v>
      </c>
      <c r="E1946">
        <v>22.080008887002201</v>
      </c>
      <c r="F1946">
        <v>21.9998284841528</v>
      </c>
      <c r="G1946">
        <v>8.9772593099713804E-2</v>
      </c>
      <c r="H1946">
        <v>8.9587814840651397E-2</v>
      </c>
      <c r="I1946">
        <v>6.2000002268203298E-2</v>
      </c>
      <c r="J1946">
        <v>6.2638097735159506E-2</v>
      </c>
      <c r="K1946">
        <v>5.0945807526704898E-2</v>
      </c>
      <c r="L1946">
        <v>2.5888125843829199E-3</v>
      </c>
      <c r="M1946">
        <v>4.8969893071142398E-2</v>
      </c>
      <c r="N1946">
        <v>1.1871724684920501E-3</v>
      </c>
      <c r="O1946">
        <v>1.6012292609265052E-2</v>
      </c>
      <c r="P1946">
        <v>1.4134582132204835E-2</v>
      </c>
      <c r="Q1946">
        <v>22.04338432589185</v>
      </c>
      <c r="R1946">
        <f>Table_nydc_frldevdb01_flc_fx_carry_view[[#This Row],[atmf]]/(Table_nydc_frldevdb01_flc_fx_carry_view[[#This Row],[atmf_cost_orig]]+1)</f>
        <v>20.972793051040163</v>
      </c>
      <c r="S1946">
        <f>Table_nydc_frldevdb01_flc_fx_carry_view[[#This Row],[num_rate]]-Table_nydc_frldevdb01_flc_fx_carry_view[[#This Row],[asset_rate]]</f>
        <v>-1.8777104770602172E-3</v>
      </c>
      <c r="T19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0.70936275198809329</v>
      </c>
      <c r="U1946" s="95">
        <f>Table_nydc_frldevdb01_flc_fx_carry_view[[#This Row],[atmf_cost_final]]/Table_nydc_frldevdb01_flc_fx_carry_view[[#This Row],[atmf_cost_orig]]</f>
        <v>2.4242905059387237E-2</v>
      </c>
    </row>
    <row r="1947" spans="1:21" x14ac:dyDescent="0.25">
      <c r="A1947" t="s">
        <v>110</v>
      </c>
      <c r="B1947" t="s">
        <v>102</v>
      </c>
      <c r="C1947" t="s">
        <v>67</v>
      </c>
      <c r="D1947" t="s">
        <v>67</v>
      </c>
      <c r="E1947">
        <v>76.532663710466494</v>
      </c>
      <c r="F1947">
        <v>86.750693749604906</v>
      </c>
      <c r="G1947">
        <v>9.6401931196644405E-2</v>
      </c>
      <c r="H1947">
        <v>9.8259502427381601E-2</v>
      </c>
      <c r="I1947">
        <v>3.8839732844280501E-2</v>
      </c>
      <c r="J1947">
        <v>5.63174768518519E-2</v>
      </c>
      <c r="K1947">
        <v>1.2632535677820101E-2</v>
      </c>
      <c r="L1947">
        <v>1.62219727539787E-3</v>
      </c>
      <c r="M1947">
        <v>5.6319723430623497E-2</v>
      </c>
      <c r="N1947">
        <v>0.133522498229805</v>
      </c>
      <c r="O1947">
        <v>-7.5206353851209945E-3</v>
      </c>
      <c r="P1947">
        <v>5.959565679093335E-2</v>
      </c>
      <c r="Q1947">
        <v>83.119439203225852</v>
      </c>
      <c r="R1947">
        <f>Table_nydc_frldevdb01_flc_fx_carry_view[[#This Row],[atmf]]/(Table_nydc_frldevdb01_flc_fx_carry_view[[#This Row],[atmf_cost_orig]]+1)</f>
        <v>82.125413192005482</v>
      </c>
      <c r="S1947">
        <f>Table_nydc_frldevdb01_flc_fx_carry_view[[#This Row],[num_rate]]-Table_nydc_frldevdb01_flc_fx_carry_view[[#This Row],[asset_rate]]</f>
        <v>6.7116292176054346E-2</v>
      </c>
      <c r="T19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3.0191987110899148</v>
      </c>
      <c r="U1947" s="95">
        <f>Table_nydc_frldevdb01_flc_fx_carry_view[[#This Row],[atmf_cost_final]]/Table_nydc_frldevdb01_flc_fx_carry_view[[#This Row],[atmf_cost_orig]]</f>
        <v>2.3707946363458698</v>
      </c>
    </row>
    <row r="1948" spans="1:21" x14ac:dyDescent="0.25">
      <c r="A1948" t="s">
        <v>110</v>
      </c>
      <c r="B1948" t="s">
        <v>103</v>
      </c>
      <c r="C1948" t="s">
        <v>67</v>
      </c>
      <c r="D1948" t="s">
        <v>67</v>
      </c>
      <c r="E1948">
        <v>6.09848152384148</v>
      </c>
      <c r="F1948">
        <v>5.2493826319257204</v>
      </c>
      <c r="G1948">
        <v>0.15883989071038301</v>
      </c>
      <c r="H1948">
        <v>0.15883989071038301</v>
      </c>
      <c r="I1948">
        <v>0.14524280629738101</v>
      </c>
      <c r="J1948">
        <v>0.190262499999998</v>
      </c>
      <c r="K1948">
        <v>0.17293251253875799</v>
      </c>
      <c r="L1948">
        <v>6.05733080215092E-3</v>
      </c>
      <c r="M1948">
        <v>7.80729366317722E-2</v>
      </c>
      <c r="N1948">
        <v>0</v>
      </c>
      <c r="O1948">
        <v>7.2801453521602305E-2</v>
      </c>
      <c r="P1948">
        <v>-7.3688995843861913E-3</v>
      </c>
      <c r="Q1948">
        <v>5.7995229162213207</v>
      </c>
      <c r="R1948">
        <f>Table_nydc_frldevdb01_flc_fx_carry_view[[#This Row],[atmf]]/(Table_nydc_frldevdb01_flc_fx_carry_view[[#This Row],[atmf_cost_orig]]+1)</f>
        <v>4.8692277243563762</v>
      </c>
      <c r="S1948">
        <f>Table_nydc_frldevdb01_flc_fx_carry_view[[#This Row],[num_rate]]-Table_nydc_frldevdb01_flc_fx_carry_view[[#This Row],[asset_rate]]</f>
        <v>-8.0170353105988496E-2</v>
      </c>
      <c r="T19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6.3855765158495045E-2</v>
      </c>
      <c r="U1948" s="95">
        <f>Table_nydc_frldevdb01_flc_fx_carry_view[[#This Row],[atmf_cost_final]]/Table_nydc_frldevdb01_flc_fx_carry_view[[#This Row],[atmf_cost_orig]]</f>
        <v>0</v>
      </c>
    </row>
    <row r="1949" spans="1:21" x14ac:dyDescent="0.25">
      <c r="A1949" t="s">
        <v>110</v>
      </c>
      <c r="B1949" t="s">
        <v>104</v>
      </c>
      <c r="C1949" t="s">
        <v>67</v>
      </c>
      <c r="D1949" t="s">
        <v>67</v>
      </c>
      <c r="E1949">
        <v>3.5268524121678402</v>
      </c>
      <c r="F1949">
        <v>3.3976317251030999</v>
      </c>
      <c r="G1949">
        <v>7.1996891214844205E-2</v>
      </c>
      <c r="H1949">
        <v>6.9908229236716801E-2</v>
      </c>
      <c r="I1949">
        <v>5.4898090788813102E-2</v>
      </c>
      <c r="J1949">
        <v>5.6563819443534398E-2</v>
      </c>
      <c r="K1949">
        <v>6.1189332057734101E-2</v>
      </c>
      <c r="L1949">
        <v>2.29219899404262E-3</v>
      </c>
      <c r="M1949">
        <v>3.8219005686278902E-2</v>
      </c>
      <c r="N1949">
        <v>1.27902398242582E-13</v>
      </c>
      <c r="O1949">
        <v>1.6012292609265052E-2</v>
      </c>
      <c r="P1949">
        <v>-2.8660073363019744E-3</v>
      </c>
      <c r="Q1949">
        <v>3.4775112944981439</v>
      </c>
      <c r="R1949">
        <f>Table_nydc_frldevdb01_flc_fx_carry_view[[#This Row],[atmf]]/(Table_nydc_frldevdb01_flc_fx_carry_view[[#This Row],[atmf_cost_orig]]+1)</f>
        <v>3.272557819202329</v>
      </c>
      <c r="S1949">
        <f>Table_nydc_frldevdb01_flc_fx_carry_view[[#This Row],[num_rate]]-Table_nydc_frldevdb01_flc_fx_carry_view[[#This Row],[asset_rate]]</f>
        <v>-1.8878299945567029E-2</v>
      </c>
      <c r="T19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9.978957011090582E-2</v>
      </c>
      <c r="U1949" s="95">
        <f>Table_nydc_frldevdb01_flc_fx_carry_view[[#This Row],[atmf_cost_final]]/Table_nydc_frldevdb01_flc_fx_carry_view[[#This Row],[atmf_cost_orig]]</f>
        <v>3.3465653003238792E-12</v>
      </c>
    </row>
    <row r="1950" spans="1:21" x14ac:dyDescent="0.25">
      <c r="A1950" t="s">
        <v>110</v>
      </c>
      <c r="B1950" t="s">
        <v>105</v>
      </c>
      <c r="C1950" t="s">
        <v>67</v>
      </c>
      <c r="D1950" t="s">
        <v>67</v>
      </c>
      <c r="E1950">
        <v>35.745906455129898</v>
      </c>
      <c r="F1950">
        <v>30.793858748390601</v>
      </c>
      <c r="G1950">
        <v>0.18205304011534501</v>
      </c>
      <c r="H1950">
        <v>0.204572999666045</v>
      </c>
      <c r="I1950">
        <v>0.216227386417749</v>
      </c>
      <c r="J1950">
        <v>0.25392565880187601</v>
      </c>
      <c r="K1950">
        <v>0.182579953595778</v>
      </c>
      <c r="L1950">
        <v>9.0200010089129794E-3</v>
      </c>
      <c r="M1950">
        <v>0.100519238372586</v>
      </c>
      <c r="N1950">
        <v>4.2030492413387397E-11</v>
      </c>
      <c r="O1950">
        <v>7.2168923459896603E-2</v>
      </c>
      <c r="P1950">
        <v>-7.3688995843861913E-3</v>
      </c>
      <c r="Q1950">
        <v>33.54672717365829</v>
      </c>
      <c r="R1950">
        <f>Table_nydc_frldevdb01_flc_fx_carry_view[[#This Row],[atmf]]/(Table_nydc_frldevdb01_flc_fx_carry_view[[#This Row],[atmf_cost_orig]]+1)</f>
        <v>27.981208937271841</v>
      </c>
      <c r="S1950">
        <f>Table_nydc_frldevdb01_flc_fx_carry_view[[#This Row],[num_rate]]-Table_nydc_frldevdb01_flc_fx_carry_view[[#This Row],[asset_rate]]</f>
        <v>-7.9537823044282793E-2</v>
      </c>
      <c r="T19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0.10991862479323425</v>
      </c>
      <c r="U1950" s="95">
        <f>Table_nydc_frldevdb01_flc_fx_carry_view[[#This Row],[atmf_cost_final]]/Table_nydc_frldevdb01_flc_fx_carry_view[[#This Row],[atmf_cost_orig]]</f>
        <v>4.1813381292839281E-10</v>
      </c>
    </row>
    <row r="1951" spans="1:21" x14ac:dyDescent="0.25">
      <c r="A1951" t="s">
        <v>110</v>
      </c>
      <c r="B1951" t="s">
        <v>106</v>
      </c>
      <c r="C1951" t="s">
        <v>67</v>
      </c>
      <c r="D1951" t="s">
        <v>67</v>
      </c>
      <c r="E1951">
        <v>7.7906409828514196</v>
      </c>
      <c r="F1951">
        <v>8.5194481035626808</v>
      </c>
      <c r="G1951">
        <v>8.7133429769534504E-2</v>
      </c>
      <c r="H1951">
        <v>8.8203679808836796E-2</v>
      </c>
      <c r="I1951">
        <v>5.3920636066302E-2</v>
      </c>
      <c r="J1951">
        <v>6.2949456018518493E-2</v>
      </c>
      <c r="K1951">
        <v>1.63693150353501E-2</v>
      </c>
      <c r="L1951">
        <v>2.2520714391095599E-3</v>
      </c>
      <c r="M1951">
        <v>5.05284227404975E-2</v>
      </c>
      <c r="N1951">
        <v>9.35564037791171E-2</v>
      </c>
      <c r="O1951">
        <v>-7.5213494434606771E-3</v>
      </c>
      <c r="P1951">
        <v>3.8648344899601991E-2</v>
      </c>
      <c r="Q1951">
        <v>8.238043875538434</v>
      </c>
      <c r="R1951">
        <f>Table_nydc_frldevdb01_flc_fx_carry_view[[#This Row],[atmf]]/(Table_nydc_frldevdb01_flc_fx_carry_view[[#This Row],[atmf_cost_orig]]+1)</f>
        <v>8.1096788236705937</v>
      </c>
      <c r="S1951">
        <f>Table_nydc_frldevdb01_flc_fx_carry_view[[#This Row],[num_rate]]-Table_nydc_frldevdb01_flc_fx_carry_view[[#This Row],[asset_rate]]</f>
        <v>4.6169694343062666E-2</v>
      </c>
      <c r="T19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2.6729132718606987</v>
      </c>
      <c r="U1951" s="95">
        <f>Table_nydc_frldevdb01_flc_fx_carry_view[[#This Row],[atmf_cost_final]]/Table_nydc_frldevdb01_flc_fx_carry_view[[#This Row],[atmf_cost_orig]]</f>
        <v>1.8515599479445763</v>
      </c>
    </row>
    <row r="1952" spans="1:21" x14ac:dyDescent="0.25">
      <c r="A1952" t="s">
        <v>111</v>
      </c>
      <c r="B1952" t="s">
        <v>5</v>
      </c>
      <c r="C1952" t="s">
        <v>30</v>
      </c>
      <c r="D1952" t="s">
        <v>30</v>
      </c>
      <c r="E1952">
        <v>3.7150272052517201</v>
      </c>
      <c r="F1952">
        <v>3.8167614446628102</v>
      </c>
      <c r="G1952">
        <v>0.116748585937789</v>
      </c>
      <c r="H1952">
        <v>0.12418780241956701</v>
      </c>
      <c r="I1952">
        <v>0.161962954618697</v>
      </c>
      <c r="J1952">
        <v>0.21167607177727801</v>
      </c>
      <c r="K1952">
        <v>1.21104242841672E-2</v>
      </c>
      <c r="L1952">
        <v>3.3818164843781901E-3</v>
      </c>
      <c r="M1952">
        <v>2.4791860213030502E-2</v>
      </c>
      <c r="N1952">
        <v>2.7409952318687199E-2</v>
      </c>
      <c r="O1952">
        <v>1.2263065440154321E-2</v>
      </c>
      <c r="P1952">
        <v>0.12258416120176541</v>
      </c>
      <c r="Q1952">
        <v>3.7689655495283727</v>
      </c>
      <c r="R1952">
        <f>Table_nydc_frldevdb01_flc_fx_carry_view[[#This Row],[atmf]]/(Table_nydc_frldevdb01_flc_fx_carry_view[[#This Row],[atmf_cost_orig]]+1)</f>
        <v>3.7244259959962926</v>
      </c>
      <c r="S1952">
        <f>Table_nydc_frldevdb01_flc_fx_carry_view[[#This Row],[num_rate]]-Table_nydc_frldevdb01_flc_fx_carry_view[[#This Row],[asset_rate]]</f>
        <v>0.11032109576161109</v>
      </c>
      <c r="T19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1.8947488256925467</v>
      </c>
      <c r="U1952" s="95">
        <f>Table_nydc_frldevdb01_flc_fx_carry_view[[#This Row],[atmf_cost_final]]/Table_nydc_frldevdb01_flc_fx_carry_view[[#This Row],[atmf_cost_orig]]</f>
        <v>1.105602890753661</v>
      </c>
    </row>
    <row r="1953" spans="1:21" x14ac:dyDescent="0.25">
      <c r="A1953" t="s">
        <v>111</v>
      </c>
      <c r="B1953" t="s">
        <v>5</v>
      </c>
      <c r="C1953" t="s">
        <v>14</v>
      </c>
      <c r="D1953" t="s">
        <v>30</v>
      </c>
      <c r="E1953">
        <v>3.7150272052517201</v>
      </c>
      <c r="F1953">
        <v>3.9161643691990999</v>
      </c>
      <c r="G1953">
        <v>0.118719223855313</v>
      </c>
      <c r="H1953">
        <v>0.128885580884986</v>
      </c>
      <c r="I1953">
        <v>0.116804078725339</v>
      </c>
      <c r="J1953">
        <v>0.13429257174342199</v>
      </c>
      <c r="K1953">
        <v>1.30428303936203E-2</v>
      </c>
      <c r="L1953">
        <v>1.2098289455477199E-2</v>
      </c>
      <c r="M1953">
        <v>3.6057636325054494E-2</v>
      </c>
      <c r="N1953">
        <v>4.2142180423561097E-2</v>
      </c>
      <c r="O1953">
        <v>1.3153837749246196E-2</v>
      </c>
      <c r="P1953">
        <v>0.12313343824497722</v>
      </c>
      <c r="Q1953">
        <v>3.8280622592099358</v>
      </c>
      <c r="R1953">
        <f>Table_nydc_frldevdb01_flc_fx_carry_view[[#This Row],[atmf]]/(Table_nydc_frldevdb01_flc_fx_carry_view[[#This Row],[atmf_cost_orig]]+1)</f>
        <v>3.7798711499197291</v>
      </c>
      <c r="S1953">
        <f>Table_nydc_frldevdb01_flc_fx_carry_view[[#This Row],[num_rate]]-Table_nydc_frldevdb01_flc_fx_carry_view[[#This Row],[asset_rate]]</f>
        <v>0.10997960049573102</v>
      </c>
      <c r="T19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1.3054157857159772</v>
      </c>
      <c r="U1953" s="95">
        <f>Table_nydc_frldevdb01_flc_fx_carry_view[[#This Row],[atmf_cost_final]]/Table_nydc_frldevdb01_flc_fx_carry_view[[#This Row],[atmf_cost_orig]]</f>
        <v>1.1687449516561568</v>
      </c>
    </row>
    <row r="1954" spans="1:21" x14ac:dyDescent="0.25">
      <c r="A1954" t="s">
        <v>111</v>
      </c>
      <c r="B1954" t="s">
        <v>5</v>
      </c>
      <c r="C1954" t="s">
        <v>8</v>
      </c>
      <c r="D1954" t="s">
        <v>30</v>
      </c>
      <c r="E1954">
        <v>3.7150272052517201</v>
      </c>
      <c r="F1954">
        <v>4.0150117276499397</v>
      </c>
      <c r="G1954">
        <v>0.121326968896823</v>
      </c>
      <c r="H1954">
        <v>0.13303506665920001</v>
      </c>
      <c r="I1954">
        <v>0.118719223855313</v>
      </c>
      <c r="J1954">
        <v>0.13597279355486799</v>
      </c>
      <c r="K1954">
        <v>1.3318727665083999E-2</v>
      </c>
      <c r="L1954">
        <v>1.30428303936203E-2</v>
      </c>
      <c r="M1954">
        <v>4.5403363387848096E-2</v>
      </c>
      <c r="N1954">
        <v>5.23464892070288E-2</v>
      </c>
      <c r="O1954">
        <v>1.3817435360579182E-2</v>
      </c>
      <c r="P1954">
        <v>0.12338205305345044</v>
      </c>
      <c r="Q1954">
        <v>3.8901961996927179</v>
      </c>
      <c r="R1954">
        <f>Table_nydc_frldevdb01_flc_fx_carry_view[[#This Row],[atmf]]/(Table_nydc_frldevdb01_flc_fx_carry_view[[#This Row],[atmf_cost_orig]]+1)</f>
        <v>3.8406340253569256</v>
      </c>
      <c r="S1954">
        <f>Table_nydc_frldevdb01_flc_fx_carry_view[[#This Row],[num_rate]]-Table_nydc_frldevdb01_flc_fx_carry_view[[#This Row],[asset_rate]]</f>
        <v>0.10956461769287126</v>
      </c>
      <c r="T19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1.2249993783012625</v>
      </c>
      <c r="U1954" s="95">
        <f>Table_nydc_frldevdb01_flc_fx_carry_view[[#This Row],[atmf_cost_final]]/Table_nydc_frldevdb01_flc_fx_carry_view[[#This Row],[atmf_cost_orig]]</f>
        <v>1.1529209578565931</v>
      </c>
    </row>
    <row r="1955" spans="1:21" x14ac:dyDescent="0.25">
      <c r="A1955" t="s">
        <v>111</v>
      </c>
      <c r="B1955" t="s">
        <v>5</v>
      </c>
      <c r="C1955" t="s">
        <v>6</v>
      </c>
      <c r="D1955" t="s">
        <v>30</v>
      </c>
      <c r="E1955">
        <v>3.7150272052517201</v>
      </c>
      <c r="F1955">
        <v>4.1138638728074204</v>
      </c>
      <c r="G1955">
        <v>0.124288915845126</v>
      </c>
      <c r="H1955">
        <v>0.13721541983433799</v>
      </c>
      <c r="I1955">
        <v>0.121326968896823</v>
      </c>
      <c r="J1955">
        <v>0.13870761774981299</v>
      </c>
      <c r="K1955">
        <v>1.34826728707232E-2</v>
      </c>
      <c r="L1955">
        <v>1.3318727665083999E-2</v>
      </c>
      <c r="M1955">
        <v>5.3922250695118898E-2</v>
      </c>
      <c r="N1955">
        <v>6.1084070208044003E-2</v>
      </c>
      <c r="O1955">
        <v>1.4343968754748637E-2</v>
      </c>
      <c r="P1955">
        <v>0.1236275890515981</v>
      </c>
      <c r="Q1955">
        <v>3.9539671120640065</v>
      </c>
      <c r="R1955">
        <f>Table_nydc_frldevdb01_flc_fx_carry_view[[#This Row],[atmf]]/(Table_nydc_frldevdb01_flc_fx_carry_view[[#This Row],[atmf_cost_orig]]+1)</f>
        <v>3.9033845903662288</v>
      </c>
      <c r="S1955">
        <f>Table_nydc_frldevdb01_flc_fx_carry_view[[#This Row],[num_rate]]-Table_nydc_frldevdb01_flc_fx_carry_view[[#This Row],[asset_rate]]</f>
        <v>0.10928362029684946</v>
      </c>
      <c r="T19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1.1811533431524834</v>
      </c>
      <c r="U1955" s="95">
        <f>Table_nydc_frldevdb01_flc_fx_carry_view[[#This Row],[atmf_cost_final]]/Table_nydc_frldevdb01_flc_fx_carry_view[[#This Row],[atmf_cost_orig]]</f>
        <v>1.1328175181970548</v>
      </c>
    </row>
    <row r="1956" spans="1:21" x14ac:dyDescent="0.25">
      <c r="A1956" t="s">
        <v>111</v>
      </c>
      <c r="B1956" t="s">
        <v>5</v>
      </c>
      <c r="C1956" t="s">
        <v>67</v>
      </c>
      <c r="D1956" t="s">
        <v>30</v>
      </c>
      <c r="E1956">
        <v>3.7150272052517201</v>
      </c>
      <c r="F1956">
        <v>4.5244560705970498</v>
      </c>
      <c r="G1956">
        <v>0.131878372002105</v>
      </c>
      <c r="H1956">
        <v>0.146923629904677</v>
      </c>
      <c r="I1956">
        <v>0.130483019791751</v>
      </c>
      <c r="J1956">
        <v>0.14876358148822399</v>
      </c>
      <c r="K1956">
        <v>1.2196571255466901E-2</v>
      </c>
      <c r="L1956">
        <v>1.26950812263005E-2</v>
      </c>
      <c r="M1956">
        <v>8.0191115473619998E-2</v>
      </c>
      <c r="N1956">
        <v>8.9493773835587306E-2</v>
      </c>
      <c r="O1956">
        <v>1.5891928830872426E-2</v>
      </c>
      <c r="P1956">
        <v>0.12851299226134716</v>
      </c>
      <c r="Q1956">
        <v>4.2364037298610633</v>
      </c>
      <c r="R1956">
        <f>Table_nydc_frldevdb01_flc_fx_carry_view[[#This Row],[atmf]]/(Table_nydc_frldevdb01_flc_fx_carry_view[[#This Row],[atmf_cost_orig]]+1)</f>
        <v>4.188569972280562</v>
      </c>
      <c r="S1956">
        <f>Table_nydc_frldevdb01_flc_fx_carry_view[[#This Row],[num_rate]]-Table_nydc_frldevdb01_flc_fx_carry_view[[#This Row],[asset_rate]]</f>
        <v>0.11262106343047473</v>
      </c>
      <c r="T19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1.129483159161808</v>
      </c>
      <c r="U1956" s="95">
        <f>Table_nydc_frldevdb01_flc_fx_carry_view[[#This Row],[atmf_cost_final]]/Table_nydc_frldevdb01_flc_fx_carry_view[[#This Row],[atmf_cost_orig]]</f>
        <v>1.1160060975212092</v>
      </c>
    </row>
    <row r="1957" spans="1:21" x14ac:dyDescent="0.25">
      <c r="A1957" t="s">
        <v>111</v>
      </c>
      <c r="B1957" t="s">
        <v>4</v>
      </c>
      <c r="C1957" t="s">
        <v>30</v>
      </c>
      <c r="D1957" t="s">
        <v>30</v>
      </c>
      <c r="E1957">
        <v>4.3625900560581599</v>
      </c>
      <c r="F1957">
        <v>4.5052464317238101</v>
      </c>
      <c r="G1957">
        <v>0.11471598944370499</v>
      </c>
      <c r="H1957">
        <v>0.122159024471875</v>
      </c>
      <c r="I1957">
        <v>0.16294859807949499</v>
      </c>
      <c r="J1957">
        <v>0.193538811680667</v>
      </c>
      <c r="K1957">
        <v>1.0237545201504699E-2</v>
      </c>
      <c r="L1957">
        <v>3.4027457399718802E-3</v>
      </c>
      <c r="M1957">
        <v>2.4516105939973297E-2</v>
      </c>
      <c r="N1957">
        <v>3.2703255173383003E-2</v>
      </c>
      <c r="O1957">
        <v>-8.2940357699625034E-3</v>
      </c>
      <c r="P1957">
        <v>0.12258416120176541</v>
      </c>
      <c r="Q1957">
        <v>4.4418235838916509</v>
      </c>
      <c r="R1957">
        <f>Table_nydc_frldevdb01_flc_fx_carry_view[[#This Row],[atmf]]/(Table_nydc_frldevdb01_flc_fx_carry_view[[#This Row],[atmf_cost_orig]]+1)</f>
        <v>4.3974383668574308</v>
      </c>
      <c r="S1957">
        <f>Table_nydc_frldevdb01_flc_fx_carry_view[[#This Row],[num_rate]]-Table_nydc_frldevdb01_flc_fx_carry_view[[#This Row],[asset_rate]]</f>
        <v>0.13087819697172792</v>
      </c>
      <c r="T19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2.0520632275262258</v>
      </c>
      <c r="U1957" s="95">
        <f>Table_nydc_frldevdb01_flc_fx_carry_view[[#This Row],[atmf_cost_final]]/Table_nydc_frldevdb01_flc_fx_carry_view[[#This Row],[atmf_cost_orig]]</f>
        <v>1.3339498227596018</v>
      </c>
    </row>
    <row r="1958" spans="1:21" x14ac:dyDescent="0.25">
      <c r="A1958" t="s">
        <v>111</v>
      </c>
      <c r="B1958" t="s">
        <v>4</v>
      </c>
      <c r="C1958" t="s">
        <v>14</v>
      </c>
      <c r="D1958" t="s">
        <v>30</v>
      </c>
      <c r="E1958">
        <v>4.3625900560581599</v>
      </c>
      <c r="F1958">
        <v>4.64771280764643</v>
      </c>
      <c r="G1958">
        <v>0.118806340722119</v>
      </c>
      <c r="H1958">
        <v>0.12790550919148599</v>
      </c>
      <c r="I1958">
        <v>0.114753374976102</v>
      </c>
      <c r="J1958">
        <v>0.13347592704598499</v>
      </c>
      <c r="K1958">
        <v>1.0614272068769701E-2</v>
      </c>
      <c r="L1958">
        <v>1.0239094186070701E-2</v>
      </c>
      <c r="M1958">
        <v>3.6168456631854098E-2</v>
      </c>
      <c r="N1958">
        <v>4.6054540493350303E-2</v>
      </c>
      <c r="O1958">
        <v>-8.1520449742417851E-3</v>
      </c>
      <c r="P1958">
        <v>0.12313343824497722</v>
      </c>
      <c r="Q1958">
        <v>4.5319037039729784</v>
      </c>
      <c r="R1958">
        <f>Table_nydc_frldevdb01_flc_fx_carry_view[[#This Row],[atmf]]/(Table_nydc_frldevdb01_flc_fx_carry_view[[#This Row],[atmf_cost_orig]]+1)</f>
        <v>4.4854799216279764</v>
      </c>
      <c r="S1958">
        <f>Table_nydc_frldevdb01_flc_fx_carry_view[[#This Row],[num_rate]]-Table_nydc_frldevdb01_flc_fx_carry_view[[#This Row],[asset_rate]]</f>
        <v>0.13128548321921901</v>
      </c>
      <c r="T19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1.4015491755905463</v>
      </c>
      <c r="U1958" s="95">
        <f>Table_nydc_frldevdb01_flc_fx_carry_view[[#This Row],[atmf_cost_final]]/Table_nydc_frldevdb01_flc_fx_carry_view[[#This Row],[atmf_cost_orig]]</f>
        <v>1.2733344129699298</v>
      </c>
    </row>
    <row r="1959" spans="1:21" x14ac:dyDescent="0.25">
      <c r="A1959" t="s">
        <v>111</v>
      </c>
      <c r="B1959" t="s">
        <v>4</v>
      </c>
      <c r="C1959" t="s">
        <v>8</v>
      </c>
      <c r="D1959" t="s">
        <v>30</v>
      </c>
      <c r="E1959">
        <v>4.3625900560581599</v>
      </c>
      <c r="F1959">
        <v>4.7923352458017199</v>
      </c>
      <c r="G1959">
        <v>0.123514386466569</v>
      </c>
      <c r="H1959">
        <v>0.13291413447866901</v>
      </c>
      <c r="I1959">
        <v>0.118806340722119</v>
      </c>
      <c r="J1959">
        <v>0.13566157393277001</v>
      </c>
      <c r="K1959">
        <v>1.06810710393153E-2</v>
      </c>
      <c r="L1959">
        <v>1.0614272068769701E-2</v>
      </c>
      <c r="M1959">
        <v>4.6113171024550301E-2</v>
      </c>
      <c r="N1959">
        <v>5.6554045144224296E-2</v>
      </c>
      <c r="O1959">
        <v>-8.0692059399388068E-3</v>
      </c>
      <c r="P1959">
        <v>0.12338205305345044</v>
      </c>
      <c r="Q1959">
        <v>4.6283433224352013</v>
      </c>
      <c r="R1959">
        <f>Table_nydc_frldevdb01_flc_fx_carry_view[[#This Row],[atmf]]/(Table_nydc_frldevdb01_flc_fx_carry_view[[#This Row],[atmf_cost_orig]]+1)</f>
        <v>4.5810868064190089</v>
      </c>
      <c r="S1959">
        <f>Table_nydc_frldevdb01_flc_fx_carry_view[[#This Row],[num_rate]]-Table_nydc_frldevdb01_flc_fx_carry_view[[#This Row],[asset_rate]]</f>
        <v>0.13145125899338925</v>
      </c>
      <c r="T19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1.296558010803714</v>
      </c>
      <c r="U1959" s="95">
        <f>Table_nydc_frldevdb01_flc_fx_carry_view[[#This Row],[atmf_cost_final]]/Table_nydc_frldevdb01_flc_fx_carry_view[[#This Row],[atmf_cost_orig]]</f>
        <v>1.2264184806140388</v>
      </c>
    </row>
    <row r="1960" spans="1:21" x14ac:dyDescent="0.25">
      <c r="A1960" t="s">
        <v>111</v>
      </c>
      <c r="B1960" t="s">
        <v>4</v>
      </c>
      <c r="C1960" t="s">
        <v>6</v>
      </c>
      <c r="D1960" t="s">
        <v>30</v>
      </c>
      <c r="E1960">
        <v>4.3625900560581599</v>
      </c>
      <c r="F1960">
        <v>4.93964844683215</v>
      </c>
      <c r="G1960">
        <v>0.12873693351978699</v>
      </c>
      <c r="H1960">
        <v>0.13794247324261599</v>
      </c>
      <c r="I1960">
        <v>0.123514386466569</v>
      </c>
      <c r="J1960">
        <v>0.139097563323486</v>
      </c>
      <c r="K1960">
        <v>1.08436892165065E-2</v>
      </c>
      <c r="L1960">
        <v>1.06810710393153E-2</v>
      </c>
      <c r="M1960">
        <v>5.5434488317808103E-2</v>
      </c>
      <c r="N1960">
        <v>6.6002937604727599E-2</v>
      </c>
      <c r="O1960">
        <v>-8.0205155663645167E-3</v>
      </c>
      <c r="P1960">
        <v>0.1236275890515981</v>
      </c>
      <c r="Q1960">
        <v>4.7287880106563298</v>
      </c>
      <c r="R1960">
        <f>Table_nydc_frldevdb01_flc_fx_carry_view[[#This Row],[atmf]]/(Table_nydc_frldevdb01_flc_fx_carry_view[[#This Row],[atmf_cost_orig]]+1)</f>
        <v>4.6802037468996778</v>
      </c>
      <c r="S1960">
        <f>Table_nydc_frldevdb01_flc_fx_carry_view[[#This Row],[num_rate]]-Table_nydc_frldevdb01_flc_fx_carry_view[[#This Row],[asset_rate]]</f>
        <v>0.13164810461796261</v>
      </c>
      <c r="T19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1.240656540819818</v>
      </c>
      <c r="U1960" s="95">
        <f>Table_nydc_frldevdb01_flc_fx_carry_view[[#This Row],[atmf_cost_final]]/Table_nydc_frldevdb01_flc_fx_carry_view[[#This Row],[atmf_cost_orig]]</f>
        <v>1.1906475482614751</v>
      </c>
    </row>
    <row r="1961" spans="1:21" x14ac:dyDescent="0.25">
      <c r="A1961" t="s">
        <v>111</v>
      </c>
      <c r="B1961" t="s">
        <v>4</v>
      </c>
      <c r="C1961" t="s">
        <v>67</v>
      </c>
      <c r="D1961" t="s">
        <v>30</v>
      </c>
      <c r="E1961">
        <v>4.3625900560581599</v>
      </c>
      <c r="F1961">
        <v>5.5660572082058097</v>
      </c>
      <c r="G1961">
        <v>0.13753757530084401</v>
      </c>
      <c r="H1961">
        <v>0.14661151570236799</v>
      </c>
      <c r="I1961">
        <v>0.13589297690271701</v>
      </c>
      <c r="J1961">
        <v>0.14900317064801599</v>
      </c>
      <c r="K1961">
        <v>8.7709244643889503E-3</v>
      </c>
      <c r="L1961">
        <v>9.3754360629288002E-3</v>
      </c>
      <c r="M1961">
        <v>8.3842018436585203E-2</v>
      </c>
      <c r="N1961">
        <v>9.7163461886192501E-2</v>
      </c>
      <c r="O1961">
        <v>-7.5737447570329297E-3</v>
      </c>
      <c r="P1961">
        <v>0.12851299226134716</v>
      </c>
      <c r="Q1961">
        <v>5.1773852347198916</v>
      </c>
      <c r="R1961">
        <f>Table_nydc_frldevdb01_flc_fx_carry_view[[#This Row],[atmf]]/(Table_nydc_frldevdb01_flc_fx_carry_view[[#This Row],[atmf_cost_orig]]+1)</f>
        <v>5.1354875650924727</v>
      </c>
      <c r="S1961">
        <f>Table_nydc_frldevdb01_flc_fx_carry_view[[#This Row],[num_rate]]-Table_nydc_frldevdb01_flc_fx_carry_view[[#This Row],[asset_rate]]</f>
        <v>0.13608673701838009</v>
      </c>
      <c r="T19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1.1693985151698651</v>
      </c>
      <c r="U1961" s="95">
        <f>Table_nydc_frldevdb01_flc_fx_carry_view[[#This Row],[atmf_cost_final]]/Table_nydc_frldevdb01_flc_fx_carry_view[[#This Row],[atmf_cost_orig]]</f>
        <v>1.1588874373257498</v>
      </c>
    </row>
    <row r="1962" spans="1:21" x14ac:dyDescent="0.25">
      <c r="A1962" t="s">
        <v>111</v>
      </c>
      <c r="B1962" t="s">
        <v>17</v>
      </c>
      <c r="C1962" t="s">
        <v>30</v>
      </c>
      <c r="D1962" t="s">
        <v>30</v>
      </c>
      <c r="E1962">
        <v>1.17395274064956</v>
      </c>
      <c r="F1962">
        <v>1.18005509142124</v>
      </c>
      <c r="G1962">
        <v>6.7974344968488004E-2</v>
      </c>
      <c r="H1962">
        <v>6.8283100646687994E-2</v>
      </c>
      <c r="I1962">
        <v>6.2172928441603402E-2</v>
      </c>
      <c r="J1962">
        <v>6.9984709895752506E-2</v>
      </c>
      <c r="K1962">
        <v>1.11735010293182E-2</v>
      </c>
      <c r="L1962">
        <v>1.29831872005609E-3</v>
      </c>
      <c r="M1962">
        <v>1.3705218414082999E-2</v>
      </c>
      <c r="N1962">
        <v>5.3285081061576504E-3</v>
      </c>
      <c r="O1962">
        <v>-8.2940357699625034E-3</v>
      </c>
      <c r="P1962">
        <v>1.2263065440154321E-2</v>
      </c>
      <c r="Q1962">
        <v>1.1770750700033394</v>
      </c>
      <c r="R1962">
        <f>Table_nydc_frldevdb01_flc_fx_carry_view[[#This Row],[atmf]]/(Table_nydc_frldevdb01_flc_fx_carry_view[[#This Row],[atmf_cost_orig]]+1)</f>
        <v>1.1641008352185533</v>
      </c>
      <c r="S1962">
        <f>Table_nydc_frldevdb01_flc_fx_carry_view[[#This Row],[num_rate]]-Table_nydc_frldevdb01_flc_fx_carry_view[[#This Row],[asset_rate]]</f>
        <v>2.0557101210116824E-2</v>
      </c>
      <c r="T19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1.5918796506885668</v>
      </c>
      <c r="U1962" s="95">
        <f>Table_nydc_frldevdb01_flc_fx_carry_view[[#This Row],[atmf_cost_final]]/Table_nydc_frldevdb01_flc_fx_carry_view[[#This Row],[atmf_cost_orig]]</f>
        <v>0.38879410346954146</v>
      </c>
    </row>
    <row r="1963" spans="1:21" x14ac:dyDescent="0.25">
      <c r="A1963" t="s">
        <v>111</v>
      </c>
      <c r="B1963" t="s">
        <v>17</v>
      </c>
      <c r="C1963" t="s">
        <v>14</v>
      </c>
      <c r="D1963" t="s">
        <v>30</v>
      </c>
      <c r="E1963">
        <v>1.17395274064956</v>
      </c>
      <c r="F1963">
        <v>1.18646512976295</v>
      </c>
      <c r="G1963">
        <v>7.1190882083074794E-2</v>
      </c>
      <c r="H1963">
        <v>7.1469980067745201E-2</v>
      </c>
      <c r="I1963">
        <v>6.7928490900723601E-2</v>
      </c>
      <c r="J1963">
        <v>6.8759964812143706E-2</v>
      </c>
      <c r="K1963">
        <v>1.5178493287862601E-2</v>
      </c>
      <c r="L1963">
        <v>1.11220951780876E-2</v>
      </c>
      <c r="M1963">
        <v>2.0214634565365999E-2</v>
      </c>
      <c r="N1963">
        <v>1.6695617225296E-2</v>
      </c>
      <c r="O1963">
        <v>-8.1520449742417851E-3</v>
      </c>
      <c r="P1963">
        <v>1.3153837749246196E-2</v>
      </c>
      <c r="Q1963">
        <v>1.180519864942202</v>
      </c>
      <c r="R1963">
        <f>Table_nydc_frldevdb01_flc_fx_carry_view[[#This Row],[atmf]]/(Table_nydc_frldevdb01_flc_fx_carry_view[[#This Row],[atmf_cost_orig]]+1)</f>
        <v>1.1629563912974159</v>
      </c>
      <c r="S1963">
        <f>Table_nydc_frldevdb01_flc_fx_carry_view[[#This Row],[num_rate]]-Table_nydc_frldevdb01_flc_fx_carry_view[[#This Row],[asset_rate]]</f>
        <v>2.1305882723487983E-2</v>
      </c>
      <c r="T19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1.1067048639214112</v>
      </c>
      <c r="U1963" s="95">
        <f>Table_nydc_frldevdb01_flc_fx_carry_view[[#This Row],[atmf_cost_final]]/Table_nydc_frldevdb01_flc_fx_carry_view[[#This Row],[atmf_cost_orig]]</f>
        <v>0.82591734079135037</v>
      </c>
    </row>
    <row r="1964" spans="1:21" x14ac:dyDescent="0.25">
      <c r="A1964" t="s">
        <v>111</v>
      </c>
      <c r="B1964" t="s">
        <v>17</v>
      </c>
      <c r="C1964" t="s">
        <v>8</v>
      </c>
      <c r="D1964" t="s">
        <v>30</v>
      </c>
      <c r="E1964">
        <v>1.17395274064956</v>
      </c>
      <c r="F1964">
        <v>1.19327871515356</v>
      </c>
      <c r="G1964">
        <v>7.4106412787679904E-2</v>
      </c>
      <c r="H1964">
        <v>7.4174222703363005E-2</v>
      </c>
      <c r="I1964">
        <v>7.1190882083074794E-2</v>
      </c>
      <c r="J1964">
        <v>7.1769508830043904E-2</v>
      </c>
      <c r="K1964">
        <v>1.8187763529134E-2</v>
      </c>
      <c r="L1964">
        <v>1.5178493287862601E-2</v>
      </c>
      <c r="M1964">
        <v>2.57437266545411E-2</v>
      </c>
      <c r="N1964">
        <v>2.3370643826372401E-2</v>
      </c>
      <c r="O1964">
        <v>-8.0692059399388068E-3</v>
      </c>
      <c r="P1964">
        <v>1.3817435360579182E-2</v>
      </c>
      <c r="Q1964">
        <v>1.1843299616351299</v>
      </c>
      <c r="R1964">
        <f>Table_nydc_frldevdb01_flc_fx_carry_view[[#This Row],[atmf]]/(Table_nydc_frldevdb01_flc_fx_carry_view[[#This Row],[atmf_cost_orig]]+1)</f>
        <v>1.163330258957989</v>
      </c>
      <c r="S1964">
        <f>Table_nydc_frldevdb01_flc_fx_carry_view[[#This Row],[num_rate]]-Table_nydc_frldevdb01_flc_fx_carry_view[[#This Row],[asset_rate]]</f>
        <v>2.1886641300517991E-2</v>
      </c>
      <c r="T19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1.0841967334334262</v>
      </c>
      <c r="U1964" s="95">
        <f>Table_nydc_frldevdb01_flc_fx_carry_view[[#This Row],[atmf_cost_final]]/Table_nydc_frldevdb01_flc_fx_carry_view[[#This Row],[atmf_cost_orig]]</f>
        <v>0.90781898596060118</v>
      </c>
    </row>
    <row r="1965" spans="1:21" x14ac:dyDescent="0.25">
      <c r="A1965" t="s">
        <v>111</v>
      </c>
      <c r="B1965" t="s">
        <v>17</v>
      </c>
      <c r="C1965" t="s">
        <v>6</v>
      </c>
      <c r="D1965" t="s">
        <v>30</v>
      </c>
      <c r="E1965">
        <v>1.17395274064956</v>
      </c>
      <c r="F1965">
        <v>1.2004159957454399</v>
      </c>
      <c r="G1965">
        <v>7.7149140845972297E-2</v>
      </c>
      <c r="H1965">
        <v>7.6907199377068705E-2</v>
      </c>
      <c r="I1965">
        <v>7.4106412787679904E-2</v>
      </c>
      <c r="J1965">
        <v>7.4339373011044693E-2</v>
      </c>
      <c r="K1965">
        <v>2.0837612866415299E-2</v>
      </c>
      <c r="L1965">
        <v>1.8187763529134E-2</v>
      </c>
      <c r="M1965">
        <v>3.0923328052440899E-2</v>
      </c>
      <c r="N1965">
        <v>2.8998299070826298E-2</v>
      </c>
      <c r="O1965">
        <v>-8.0205155663645167E-3</v>
      </c>
      <c r="P1965">
        <v>1.4343968754748637E-2</v>
      </c>
      <c r="Q1965">
        <v>1.1884298309518826</v>
      </c>
      <c r="R1965">
        <f>Table_nydc_frldevdb01_flc_fx_carry_view[[#This Row],[atmf]]/(Table_nydc_frldevdb01_flc_fx_carry_view[[#This Row],[atmf_cost_orig]]+1)</f>
        <v>1.1644086064219679</v>
      </c>
      <c r="S1965">
        <f>Table_nydc_frldevdb01_flc_fx_carry_view[[#This Row],[num_rate]]-Table_nydc_frldevdb01_flc_fx_carry_view[[#This Row],[asset_rate]]</f>
        <v>2.2364484321113154E-2</v>
      </c>
      <c r="T19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1.0718660345149329</v>
      </c>
      <c r="U1965" s="95">
        <f>Table_nydc_frldevdb01_flc_fx_carry_view[[#This Row],[atmf_cost_final]]/Table_nydc_frldevdb01_flc_fx_carry_view[[#This Row],[atmf_cost_orig]]</f>
        <v>0.93774832455452184</v>
      </c>
    </row>
    <row r="1966" spans="1:21" x14ac:dyDescent="0.25">
      <c r="A1966" t="s">
        <v>111</v>
      </c>
      <c r="B1966" t="s">
        <v>17</v>
      </c>
      <c r="C1966" t="s">
        <v>67</v>
      </c>
      <c r="D1966" t="s">
        <v>30</v>
      </c>
      <c r="E1966">
        <v>1.17395274064956</v>
      </c>
      <c r="F1966">
        <v>1.22989732640323</v>
      </c>
      <c r="G1966">
        <v>8.2989289316021397E-2</v>
      </c>
      <c r="H1966">
        <v>8.18777420661536E-2</v>
      </c>
      <c r="I1966">
        <v>8.1701833149675704E-2</v>
      </c>
      <c r="J1966">
        <v>8.0809790572142798E-2</v>
      </c>
      <c r="K1966">
        <v>2.69424587878941E-2</v>
      </c>
      <c r="L1966">
        <v>2.5712052785800899E-2</v>
      </c>
      <c r="M1966">
        <v>4.6880722837334202E-2</v>
      </c>
      <c r="N1966">
        <v>4.6560630980313801E-2</v>
      </c>
      <c r="O1966">
        <v>-7.5737447570329297E-3</v>
      </c>
      <c r="P1966">
        <v>1.5891928830872426E-2</v>
      </c>
      <c r="Q1966">
        <v>1.2058546774391949</v>
      </c>
      <c r="R1966">
        <f>Table_nydc_frldevdb01_flc_fx_carry_view[[#This Row],[atmf]]/(Table_nydc_frldevdb01_flc_fx_carry_view[[#This Row],[atmf_cost_orig]]+1)</f>
        <v>1.1748208745977007</v>
      </c>
      <c r="S1966">
        <f>Table_nydc_frldevdb01_flc_fx_carry_view[[#This Row],[num_rate]]-Table_nydc_frldevdb01_flc_fx_carry_view[[#This Row],[asset_rate]]</f>
        <v>2.3465673587905356E-2</v>
      </c>
      <c r="T19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1.0456566400573055</v>
      </c>
      <c r="U1966" s="95">
        <f>Table_nydc_frldevdb01_flc_fx_carry_view[[#This Row],[atmf_cost_final]]/Table_nydc_frldevdb01_flc_fx_carry_view[[#This Row],[atmf_cost_orig]]</f>
        <v>0.99317220730296651</v>
      </c>
    </row>
    <row r="1967" spans="1:21" x14ac:dyDescent="0.25">
      <c r="A1967" t="s">
        <v>111</v>
      </c>
      <c r="B1967" t="s">
        <v>21</v>
      </c>
      <c r="C1967" t="s">
        <v>30</v>
      </c>
      <c r="D1967" t="s">
        <v>30</v>
      </c>
      <c r="E1967">
        <v>1.31573886979676</v>
      </c>
      <c r="F1967">
        <v>1.3195536516417199</v>
      </c>
      <c r="G1967">
        <v>8.3108066759125604E-2</v>
      </c>
      <c r="H1967">
        <v>8.2708797121689007E-2</v>
      </c>
      <c r="I1967">
        <v>9.1559885608634303E-2</v>
      </c>
      <c r="J1967">
        <v>9.0253867992401607E-2</v>
      </c>
      <c r="K1967">
        <v>1.5212159198781201E-2</v>
      </c>
      <c r="L1967">
        <v>1.9118991013184099E-3</v>
      </c>
      <c r="M1967">
        <v>1.65615177031351E-2</v>
      </c>
      <c r="N1967">
        <v>3.68075824539158E-3</v>
      </c>
      <c r="O1967">
        <v>7.2114160295970854E-4</v>
      </c>
      <c r="P1967">
        <v>1.2263065440154321E-2</v>
      </c>
      <c r="Q1967">
        <v>1.3177755000638796</v>
      </c>
      <c r="R1967">
        <f>Table_nydc_frldevdb01_flc_fx_carry_view[[#This Row],[atmf]]/(Table_nydc_frldevdb01_flc_fx_carry_view[[#This Row],[atmf_cost_orig]]+1)</f>
        <v>1.2980558762672612</v>
      </c>
      <c r="S1967">
        <f>Table_nydc_frldevdb01_flc_fx_carry_view[[#This Row],[num_rate]]-Table_nydc_frldevdb01_flc_fx_carry_view[[#This Row],[asset_rate]]</f>
        <v>1.1541923837194613E-2</v>
      </c>
      <c r="T19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1.3108889434243693</v>
      </c>
      <c r="U1967" s="95">
        <f>Table_nydc_frldevdb01_flc_fx_carry_view[[#This Row],[atmf_cost_final]]/Table_nydc_frldevdb01_flc_fx_carry_view[[#This Row],[atmf_cost_orig]]</f>
        <v>0.22224764127111438</v>
      </c>
    </row>
    <row r="1968" spans="1:21" x14ac:dyDescent="0.25">
      <c r="A1968" t="s">
        <v>111</v>
      </c>
      <c r="B1968" t="s">
        <v>21</v>
      </c>
      <c r="C1968" t="s">
        <v>14</v>
      </c>
      <c r="D1968" t="s">
        <v>30</v>
      </c>
      <c r="E1968">
        <v>1.31573886979676</v>
      </c>
      <c r="F1968">
        <v>1.3232996962444099</v>
      </c>
      <c r="G1968">
        <v>8.5029959143661696E-2</v>
      </c>
      <c r="H1968">
        <v>8.4356363840639798E-2</v>
      </c>
      <c r="I1968">
        <v>8.3100858587496398E-2</v>
      </c>
      <c r="J1968">
        <v>8.2341562414811803E-2</v>
      </c>
      <c r="K1968">
        <v>2.11165595285349E-2</v>
      </c>
      <c r="L1968">
        <v>1.5139394283725001E-2</v>
      </c>
      <c r="M1968">
        <v>2.37413859296009E-2</v>
      </c>
      <c r="N1968">
        <v>1.7900918240255102E-2</v>
      </c>
      <c r="O1968">
        <v>1.5824201272542963E-3</v>
      </c>
      <c r="P1968">
        <v>1.3153837749246196E-2</v>
      </c>
      <c r="Q1968">
        <v>1.3198353575528448</v>
      </c>
      <c r="R1968">
        <f>Table_nydc_frldevdb01_flc_fx_carry_view[[#This Row],[atmf]]/(Table_nydc_frldevdb01_flc_fx_carry_view[[#This Row],[atmf_cost_orig]]+1)</f>
        <v>1.2926113122239336</v>
      </c>
      <c r="S1968">
        <f>Table_nydc_frldevdb01_flc_fx_carry_view[[#This Row],[num_rate]]-Table_nydc_frldevdb01_flc_fx_carry_view[[#This Row],[asset_rate]]</f>
        <v>1.1571417621991899E-2</v>
      </c>
      <c r="T19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1.0520787033415184</v>
      </c>
      <c r="U1968" s="95">
        <f>Table_nydc_frldevdb01_flc_fx_carry_view[[#This Row],[atmf_cost_final]]/Table_nydc_frldevdb01_flc_fx_carry_view[[#This Row],[atmf_cost_orig]]</f>
        <v>0.75399634601517229</v>
      </c>
    </row>
    <row r="1969" spans="1:21" x14ac:dyDescent="0.25">
      <c r="A1969" t="s">
        <v>111</v>
      </c>
      <c r="B1969" t="s">
        <v>21</v>
      </c>
      <c r="C1969" t="s">
        <v>8</v>
      </c>
      <c r="D1969" t="s">
        <v>30</v>
      </c>
      <c r="E1969">
        <v>1.31573886979676</v>
      </c>
      <c r="F1969">
        <v>1.3270079254626801</v>
      </c>
      <c r="G1969">
        <v>8.69232425493391E-2</v>
      </c>
      <c r="H1969">
        <v>8.5993457256392694E-2</v>
      </c>
      <c r="I1969">
        <v>8.5029959143661696E-2</v>
      </c>
      <c r="J1969">
        <v>8.4054825329528099E-2</v>
      </c>
      <c r="K1969">
        <v>2.5756635470594102E-2</v>
      </c>
      <c r="L1969">
        <v>2.11165595285349E-2</v>
      </c>
      <c r="M1969">
        <v>2.96108375487187E-2</v>
      </c>
      <c r="N1969">
        <v>2.5116018246825099E-2</v>
      </c>
      <c r="O1969">
        <v>2.3123728052216182E-3</v>
      </c>
      <c r="P1969">
        <v>1.3817435360579182E-2</v>
      </c>
      <c r="Q1969">
        <v>1.3219130056093604</v>
      </c>
      <c r="R1969">
        <f>Table_nydc_frldevdb01_flc_fx_carry_view[[#This Row],[atmf]]/(Table_nydc_frldevdb01_flc_fx_carry_view[[#This Row],[atmf_cost_orig]]+1)</f>
        <v>1.2888441701157689</v>
      </c>
      <c r="S1969">
        <f>Table_nydc_frldevdb01_flc_fx_carry_view[[#This Row],[num_rate]]-Table_nydc_frldevdb01_flc_fx_carry_view[[#This Row],[asset_rate]]</f>
        <v>1.1505062555357564E-2</v>
      </c>
      <c r="T19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1.0376878630702937</v>
      </c>
      <c r="U1969" s="95">
        <f>Table_nydc_frldevdb01_flc_fx_carry_view[[#This Row],[atmf_cost_final]]/Table_nydc_frldevdb01_flc_fx_carry_view[[#This Row],[atmf_cost_orig]]</f>
        <v>0.84820357429950177</v>
      </c>
    </row>
    <row r="1970" spans="1:21" x14ac:dyDescent="0.25">
      <c r="A1970" t="s">
        <v>111</v>
      </c>
      <c r="B1970" t="s">
        <v>21</v>
      </c>
      <c r="C1970" t="s">
        <v>6</v>
      </c>
      <c r="D1970" t="s">
        <v>30</v>
      </c>
      <c r="E1970">
        <v>1.31573886979676</v>
      </c>
      <c r="F1970">
        <v>1.3306837067432999</v>
      </c>
      <c r="G1970">
        <v>8.8842089297286195E-2</v>
      </c>
      <c r="H1970">
        <v>8.7653749979078696E-2</v>
      </c>
      <c r="I1970">
        <v>8.69232425493391E-2</v>
      </c>
      <c r="J1970">
        <v>8.57180212812957E-2</v>
      </c>
      <c r="K1970">
        <v>2.9812926024449897E-2</v>
      </c>
      <c r="L1970">
        <v>2.5756635470594102E-2</v>
      </c>
      <c r="M1970">
        <v>3.4854725650170199E-2</v>
      </c>
      <c r="N1970">
        <v>3.0960049837473403E-2</v>
      </c>
      <c r="O1970">
        <v>2.9252127882710699E-3</v>
      </c>
      <c r="P1970">
        <v>1.4343968754748637E-2</v>
      </c>
      <c r="Q1970">
        <v>1.3240083220805834</v>
      </c>
      <c r="R1970">
        <f>Table_nydc_frldevdb01_flc_fx_carry_view[[#This Row],[atmf]]/(Table_nydc_frldevdb01_flc_fx_carry_view[[#This Row],[atmf_cost_orig]]+1)</f>
        <v>1.2858652270320057</v>
      </c>
      <c r="S1970">
        <f>Table_nydc_frldevdb01_flc_fx_carry_view[[#This Row],[num_rate]]-Table_nydc_frldevdb01_flc_fx_carry_view[[#This Row],[asset_rate]]</f>
        <v>1.1418755966477567E-2</v>
      </c>
      <c r="T19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1.0320549710731335</v>
      </c>
      <c r="U1970" s="95">
        <f>Table_nydc_frldevdb01_flc_fx_carry_view[[#This Row],[atmf_cost_final]]/Table_nydc_frldevdb01_flc_fx_carry_view[[#This Row],[atmf_cost_orig]]</f>
        <v>0.88825974842588451</v>
      </c>
    </row>
    <row r="1971" spans="1:21" x14ac:dyDescent="0.25">
      <c r="A1971" t="s">
        <v>111</v>
      </c>
      <c r="B1971" t="s">
        <v>21</v>
      </c>
      <c r="C1971" t="s">
        <v>67</v>
      </c>
      <c r="D1971" t="s">
        <v>30</v>
      </c>
      <c r="E1971">
        <v>1.31573886979676</v>
      </c>
      <c r="F1971">
        <v>1.34520364816005</v>
      </c>
      <c r="G1971">
        <v>9.4123645373201295E-2</v>
      </c>
      <c r="H1971">
        <v>9.2349477659055199E-2</v>
      </c>
      <c r="I1971">
        <v>9.3065923165349798E-2</v>
      </c>
      <c r="J1971">
        <v>9.1224294191868199E-2</v>
      </c>
      <c r="K1971">
        <v>4.1870221889744097E-2</v>
      </c>
      <c r="L1971">
        <v>3.9330435464627195E-2</v>
      </c>
      <c r="M1971">
        <v>5.15913549013877E-2</v>
      </c>
      <c r="N1971">
        <v>4.9224484784906299E-2</v>
      </c>
      <c r="O1971">
        <v>4.5790790627244782E-3</v>
      </c>
      <c r="P1971">
        <v>1.5891928830872426E-2</v>
      </c>
      <c r="Q1971">
        <v>1.3322526430122146</v>
      </c>
      <c r="R1971">
        <f>Table_nydc_frldevdb01_flc_fx_carry_view[[#This Row],[atmf]]/(Table_nydc_frldevdb01_flc_fx_carry_view[[#This Row],[atmf_cost_orig]]+1)</f>
        <v>1.2792075951272874</v>
      </c>
      <c r="S1971">
        <f>Table_nydc_frldevdb01_flc_fx_carry_view[[#This Row],[num_rate]]-Table_nydc_frldevdb01_flc_fx_carry_view[[#This Row],[asset_rate]]</f>
        <v>1.1312849768147948E-2</v>
      </c>
      <c r="T19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1.0177876702672815</v>
      </c>
      <c r="U1971" s="95">
        <f>Table_nydc_frldevdb01_flc_fx_carry_view[[#This Row],[atmf_cost_final]]/Table_nydc_frldevdb01_flc_fx_carry_view[[#This Row],[atmf_cost_orig]]</f>
        <v>0.9541227377919137</v>
      </c>
    </row>
    <row r="1972" spans="1:21" x14ac:dyDescent="0.25">
      <c r="A1972" t="s">
        <v>111</v>
      </c>
      <c r="B1972" t="s">
        <v>20</v>
      </c>
      <c r="C1972" t="s">
        <v>30</v>
      </c>
      <c r="D1972" t="s">
        <v>30</v>
      </c>
      <c r="E1972">
        <v>3.1691997517871902</v>
      </c>
      <c r="F1972">
        <v>3.2063700000000002</v>
      </c>
      <c r="G1972">
        <v>0.10873651397975601</v>
      </c>
      <c r="H1972">
        <v>0.11215422166738501</v>
      </c>
      <c r="I1972">
        <v>9.7526698835895001E-2</v>
      </c>
      <c r="J1972">
        <v>0.128156073015251</v>
      </c>
      <c r="K1972">
        <v>1.62937494584314E-2</v>
      </c>
      <c r="L1972">
        <v>2.0362481916987901E-3</v>
      </c>
      <c r="M1972">
        <v>2.23893789608916E-2</v>
      </c>
      <c r="N1972">
        <v>1.18394020465858E-2</v>
      </c>
      <c r="O1972">
        <v>1.2263065440154321E-2</v>
      </c>
      <c r="P1972">
        <v>5.9989520368575001E-2</v>
      </c>
      <c r="Q1972">
        <v>3.186943572735359</v>
      </c>
      <c r="R1972">
        <f>Table_nydc_frldevdb01_flc_fx_carry_view[[#This Row],[atmf]]/(Table_nydc_frldevdb01_flc_fx_carry_view[[#This Row],[atmf_cost_orig]]+1)</f>
        <v>3.13615347144823</v>
      </c>
      <c r="S1972">
        <f>Table_nydc_frldevdb01_flc_fx_carry_view[[#This Row],[num_rate]]-Table_nydc_frldevdb01_flc_fx_carry_view[[#This Row],[asset_rate]]</f>
        <v>4.7726454928420682E-2</v>
      </c>
      <c r="T19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1.608226656644806</v>
      </c>
      <c r="U1972" s="95">
        <f>Table_nydc_frldevdb01_flc_fx_carry_view[[#This Row],[atmf_cost_final]]/Table_nydc_frldevdb01_flc_fx_carry_view[[#This Row],[atmf_cost_orig]]</f>
        <v>0.52879546445956116</v>
      </c>
    </row>
    <row r="1973" spans="1:21" x14ac:dyDescent="0.25">
      <c r="A1973" t="s">
        <v>111</v>
      </c>
      <c r="B1973" t="s">
        <v>20</v>
      </c>
      <c r="C1973" t="s">
        <v>14</v>
      </c>
      <c r="D1973" t="s">
        <v>30</v>
      </c>
      <c r="E1973">
        <v>3.1691997517871902</v>
      </c>
      <c r="F1973">
        <v>3.2415500000000002</v>
      </c>
      <c r="G1973">
        <v>0.115477310936117</v>
      </c>
      <c r="H1973">
        <v>0.120566667347585</v>
      </c>
      <c r="I1973">
        <v>0.10867190295325301</v>
      </c>
      <c r="J1973">
        <v>0.115460077896764</v>
      </c>
      <c r="K1973">
        <v>2.2076136442928298E-2</v>
      </c>
      <c r="L1973">
        <v>1.6218171800211598E-2</v>
      </c>
      <c r="M1973">
        <v>3.3730403223865002E-2</v>
      </c>
      <c r="N1973">
        <v>2.9002712646616E-2</v>
      </c>
      <c r="O1973">
        <v>1.3153837749246196E-2</v>
      </c>
      <c r="P1973">
        <v>5.9786074730085834E-2</v>
      </c>
      <c r="Q1973">
        <v>3.2042073131511088</v>
      </c>
      <c r="R1973">
        <f>Table_nydc_frldevdb01_flc_fx_carry_view[[#This Row],[atmf]]/(Table_nydc_frldevdb01_flc_fx_carry_view[[#This Row],[atmf_cost_orig]]+1)</f>
        <v>3.1357789128487199</v>
      </c>
      <c r="S1973">
        <f>Table_nydc_frldevdb01_flc_fx_carry_view[[#This Row],[num_rate]]-Table_nydc_frldevdb01_flc_fx_carry_view[[#This Row],[asset_rate]]</f>
        <v>4.6632236980839639E-2</v>
      </c>
      <c r="T19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1.0969837130652034</v>
      </c>
      <c r="U1973" s="95">
        <f>Table_nydc_frldevdb01_flc_fx_carry_view[[#This Row],[atmf_cost_final]]/Table_nydc_frldevdb01_flc_fx_carry_view[[#This Row],[atmf_cost_orig]]</f>
        <v>0.85983889531732438</v>
      </c>
    </row>
    <row r="1974" spans="1:21" x14ac:dyDescent="0.25">
      <c r="A1974" t="s">
        <v>111</v>
      </c>
      <c r="B1974" t="s">
        <v>20</v>
      </c>
      <c r="C1974" t="s">
        <v>8</v>
      </c>
      <c r="D1974" t="s">
        <v>30</v>
      </c>
      <c r="E1974">
        <v>3.1691997517871902</v>
      </c>
      <c r="F1974">
        <v>3.2785500000000001</v>
      </c>
      <c r="G1974">
        <v>0.12614136768065301</v>
      </c>
      <c r="H1974">
        <v>0.132282997539204</v>
      </c>
      <c r="I1974">
        <v>0.115477310936117</v>
      </c>
      <c r="J1974">
        <v>0.123254458081097</v>
      </c>
      <c r="K1974">
        <v>2.7856626324527997E-2</v>
      </c>
      <c r="L1974">
        <v>2.2076136442928298E-2</v>
      </c>
      <c r="M1974">
        <v>4.5145066607906001E-2</v>
      </c>
      <c r="N1974">
        <v>4.0642433906155899E-2</v>
      </c>
      <c r="O1974">
        <v>1.3817435360579182E-2</v>
      </c>
      <c r="P1974">
        <v>6.0785592570247259E-2</v>
      </c>
      <c r="Q1974">
        <v>3.2228322569818255</v>
      </c>
      <c r="R1974">
        <f>Table_nydc_frldevdb01_flc_fx_carry_view[[#This Row],[atmf]]/(Table_nydc_frldevdb01_flc_fx_carry_view[[#This Row],[atmf_cost_orig]]+1)</f>
        <v>3.1369329528969327</v>
      </c>
      <c r="S1974">
        <f>Table_nydc_frldevdb01_flc_fx_carry_view[[#This Row],[num_rate]]-Table_nydc_frldevdb01_flc_fx_carry_view[[#This Row],[asset_rate]]</f>
        <v>4.6968157209668078E-2</v>
      </c>
      <c r="T19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1.0739139655691321</v>
      </c>
      <c r="U1974" s="95">
        <f>Table_nydc_frldevdb01_flc_fx_carry_view[[#This Row],[atmf_cost_final]]/Table_nydc_frldevdb01_flc_fx_carry_view[[#This Row],[atmf_cost_orig]]</f>
        <v>0.90026301786513296</v>
      </c>
    </row>
    <row r="1975" spans="1:21" x14ac:dyDescent="0.25">
      <c r="A1975" t="s">
        <v>111</v>
      </c>
      <c r="B1975" t="s">
        <v>20</v>
      </c>
      <c r="C1975" t="s">
        <v>6</v>
      </c>
      <c r="D1975" t="s">
        <v>30</v>
      </c>
      <c r="E1975">
        <v>3.1691997517871902</v>
      </c>
      <c r="F1975">
        <v>3.3184999999999998</v>
      </c>
      <c r="G1975">
        <v>0.13704298411728999</v>
      </c>
      <c r="H1975">
        <v>0.14414649150805101</v>
      </c>
      <c r="I1975">
        <v>0.12614136768065301</v>
      </c>
      <c r="J1975">
        <v>0.13459167187455601</v>
      </c>
      <c r="K1975">
        <v>3.3402697056935299E-2</v>
      </c>
      <c r="L1975">
        <v>2.7856626324527997E-2</v>
      </c>
      <c r="M1975">
        <v>5.6638894651399201E-2</v>
      </c>
      <c r="N1975">
        <v>5.2491382118572502E-2</v>
      </c>
      <c r="O1975">
        <v>1.4343968754748637E-2</v>
      </c>
      <c r="P1975">
        <v>6.2388009905026243E-2</v>
      </c>
      <c r="Q1975">
        <v>3.2431417182088498</v>
      </c>
      <c r="R1975">
        <f>Table_nydc_frldevdb01_flc_fx_carry_view[[#This Row],[atmf]]/(Table_nydc_frldevdb01_flc_fx_carry_view[[#This Row],[atmf_cost_orig]]+1)</f>
        <v>3.1406188214326733</v>
      </c>
      <c r="S1975">
        <f>Table_nydc_frldevdb01_flc_fx_carry_view[[#This Row],[num_rate]]-Table_nydc_frldevdb01_flc_fx_carry_view[[#This Row],[asset_rate]]</f>
        <v>4.8044041150277605E-2</v>
      </c>
      <c r="T19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1.0601887720180954</v>
      </c>
      <c r="U1975" s="95">
        <f>Table_nydc_frldevdb01_flc_fx_carry_view[[#This Row],[atmf_cost_final]]/Table_nydc_frldevdb01_flc_fx_carry_view[[#This Row],[atmf_cost_orig]]</f>
        <v>0.92677271408007189</v>
      </c>
    </row>
    <row r="1976" spans="1:21" x14ac:dyDescent="0.25">
      <c r="A1976" t="s">
        <v>111</v>
      </c>
      <c r="B1976" t="s">
        <v>20</v>
      </c>
      <c r="C1976" t="s">
        <v>67</v>
      </c>
      <c r="D1976" t="s">
        <v>30</v>
      </c>
      <c r="E1976">
        <v>3.1691997517871902</v>
      </c>
      <c r="F1976">
        <v>3.5109569999999999</v>
      </c>
      <c r="G1976">
        <v>0.13684049282327301</v>
      </c>
      <c r="H1976">
        <v>0.14802012334114101</v>
      </c>
      <c r="I1976">
        <v>0.137227833554672</v>
      </c>
      <c r="J1976">
        <v>0.14928911710104301</v>
      </c>
      <c r="K1976">
        <v>3.3583866306035701E-2</v>
      </c>
      <c r="L1976">
        <v>3.4043735984158198E-2</v>
      </c>
      <c r="M1976">
        <v>8.0783492931985404E-2</v>
      </c>
      <c r="N1976">
        <v>8.4165074897908101E-2</v>
      </c>
      <c r="O1976">
        <v>1.5891928830872426E-2</v>
      </c>
      <c r="P1976">
        <v>7.1638147309389888E-2</v>
      </c>
      <c r="Q1976">
        <v>3.3527103244986947</v>
      </c>
      <c r="R1976">
        <f>Table_nydc_frldevdb01_flc_fx_carry_view[[#This Row],[atmf]]/(Table_nydc_frldevdb01_flc_fx_carry_view[[#This Row],[atmf_cost_orig]]+1)</f>
        <v>3.2485294445748414</v>
      </c>
      <c r="S1976">
        <f>Table_nydc_frldevdb01_flc_fx_carry_view[[#This Row],[num_rate]]-Table_nydc_frldevdb01_flc_fx_carry_view[[#This Row],[asset_rate]]</f>
        <v>5.5746218478517462E-2</v>
      </c>
      <c r="T19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1.061901173730766</v>
      </c>
      <c r="U1976" s="95">
        <f>Table_nydc_frldevdb01_flc_fx_carry_view[[#This Row],[atmf_cost_final]]/Table_nydc_frldevdb01_flc_fx_carry_view[[#This Row],[atmf_cost_orig]]</f>
        <v>1.0418598137217188</v>
      </c>
    </row>
    <row r="1977" spans="1:21" x14ac:dyDescent="0.25">
      <c r="A1977" t="s">
        <v>111</v>
      </c>
      <c r="B1977" t="s">
        <v>7</v>
      </c>
      <c r="C1977" t="s">
        <v>30</v>
      </c>
      <c r="D1977" t="s">
        <v>30</v>
      </c>
      <c r="E1977">
        <v>65.379981712460193</v>
      </c>
      <c r="F1977">
        <v>66.17</v>
      </c>
      <c r="G1977">
        <v>5.5676538253506699E-2</v>
      </c>
      <c r="H1977">
        <v>5.8924768566533899E-2</v>
      </c>
      <c r="I1977">
        <v>5.0442834340759003E-2</v>
      </c>
      <c r="J1977">
        <v>8.1067635335124094E-2</v>
      </c>
      <c r="K1977">
        <v>6.1033062020658798E-3</v>
      </c>
      <c r="L1977">
        <v>1.0532246329161702E-3</v>
      </c>
      <c r="M1977">
        <v>1.17642931870507E-2</v>
      </c>
      <c r="N1977">
        <v>1.2085251121971199E-2</v>
      </c>
      <c r="O1977">
        <v>1.2263065440154321E-2</v>
      </c>
      <c r="P1977">
        <v>6.3114368977424201E-2</v>
      </c>
      <c r="Q1977">
        <v>65.797521089468262</v>
      </c>
      <c r="R1977">
        <f>Table_nydc_frldevdb01_flc_fx_carry_view[[#This Row],[atmf]]/(Table_nydc_frldevdb01_flc_fx_carry_view[[#This Row],[atmf_cost_orig]]+1)</f>
        <v>65.400608072029257</v>
      </c>
      <c r="S1977">
        <f>Table_nydc_frldevdb01_flc_fx_carry_view[[#This Row],[num_rate]]-Table_nydc_frldevdb01_flc_fx_carry_view[[#This Row],[asset_rate]]</f>
        <v>5.0851303537269882E-2</v>
      </c>
      <c r="T19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1.9487814613098977</v>
      </c>
      <c r="U1977" s="95">
        <f>Table_nydc_frldevdb01_flc_fx_carry_view[[#This Row],[atmf_cost_final]]/Table_nydc_frldevdb01_flc_fx_carry_view[[#This Row],[atmf_cost_orig]]</f>
        <v>1.0272823815096506</v>
      </c>
    </row>
    <row r="1978" spans="1:21" x14ac:dyDescent="0.25">
      <c r="A1978" t="s">
        <v>111</v>
      </c>
      <c r="B1978" t="s">
        <v>7</v>
      </c>
      <c r="C1978" t="s">
        <v>14</v>
      </c>
      <c r="D1978" t="s">
        <v>30</v>
      </c>
      <c r="E1978">
        <v>65.379981712460193</v>
      </c>
      <c r="F1978">
        <v>66.84</v>
      </c>
      <c r="G1978">
        <v>6.0243300467271298E-2</v>
      </c>
      <c r="H1978">
        <v>6.4425443115686307E-2</v>
      </c>
      <c r="I1978">
        <v>5.5616640292833801E-2</v>
      </c>
      <c r="J1978">
        <v>6.2360261567891498E-2</v>
      </c>
      <c r="K1978">
        <v>8.0215175154629888E-3</v>
      </c>
      <c r="L1978">
        <v>6.0764438062884604E-3</v>
      </c>
      <c r="M1978">
        <v>1.8027910208648499E-2</v>
      </c>
      <c r="N1978">
        <v>1.8211861941715299E-2</v>
      </c>
      <c r="O1978">
        <v>1.3153837749246196E-2</v>
      </c>
      <c r="P1978">
        <v>5.9670307082809917E-2</v>
      </c>
      <c r="Q1978">
        <v>66.177798956074838</v>
      </c>
      <c r="R1978">
        <f>Table_nydc_frldevdb01_flc_fx_carry_view[[#This Row],[atmf]]/(Table_nydc_frldevdb01_flc_fx_carry_view[[#This Row],[atmf_cost_orig]]+1)</f>
        <v>65.656353160593511</v>
      </c>
      <c r="S1978">
        <f>Table_nydc_frldevdb01_flc_fx_carry_view[[#This Row],[num_rate]]-Table_nydc_frldevdb01_flc_fx_carry_view[[#This Row],[asset_rate]]</f>
        <v>4.6516469333563723E-2</v>
      </c>
      <c r="T19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1.2127665291100582</v>
      </c>
      <c r="U1978" s="95">
        <f>Table_nydc_frldevdb01_flc_fx_carry_view[[#This Row],[atmf_cost_final]]/Table_nydc_frldevdb01_flc_fx_carry_view[[#This Row],[atmf_cost_orig]]</f>
        <v>1.0102037191742033</v>
      </c>
    </row>
    <row r="1979" spans="1:21" x14ac:dyDescent="0.25">
      <c r="A1979" t="s">
        <v>111</v>
      </c>
      <c r="B1979" t="s">
        <v>7</v>
      </c>
      <c r="C1979" t="s">
        <v>8</v>
      </c>
      <c r="D1979" t="s">
        <v>30</v>
      </c>
      <c r="E1979">
        <v>65.379981712460193</v>
      </c>
      <c r="F1979">
        <v>67.45</v>
      </c>
      <c r="G1979">
        <v>6.4102261764595006E-2</v>
      </c>
      <c r="H1979">
        <v>6.8799334675971102E-2</v>
      </c>
      <c r="I1979">
        <v>6.0243300467271298E-2</v>
      </c>
      <c r="J1979">
        <v>6.6653683612182199E-2</v>
      </c>
      <c r="K1979">
        <v>9.6814454350252314E-3</v>
      </c>
      <c r="L1979">
        <v>8.0215175154629888E-3</v>
      </c>
      <c r="M1979">
        <v>2.3488930089975098E-2</v>
      </c>
      <c r="N1979">
        <v>2.3617351900094601E-2</v>
      </c>
      <c r="O1979">
        <v>1.3817435360579182E-2</v>
      </c>
      <c r="P1979">
        <v>5.7588812476283092E-2</v>
      </c>
      <c r="Q1979">
        <v>66.531369141505863</v>
      </c>
      <c r="R1979">
        <f>Table_nydc_frldevdb01_flc_fx_carry_view[[#This Row],[atmf]]/(Table_nydc_frldevdb01_flc_fx_carry_view[[#This Row],[atmf_cost_orig]]+1)</f>
        <v>65.902031782669567</v>
      </c>
      <c r="S1979">
        <f>Table_nydc_frldevdb01_flc_fx_carry_view[[#This Row],[num_rate]]-Table_nydc_frldevdb01_flc_fx_carry_view[[#This Row],[asset_rate]]</f>
        <v>4.3771377115703912E-2</v>
      </c>
      <c r="T19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1.1295203126690159</v>
      </c>
      <c r="U1979" s="95">
        <f>Table_nydc_frldevdb01_flc_fx_carry_view[[#This Row],[atmf_cost_final]]/Table_nydc_frldevdb01_flc_fx_carry_view[[#This Row],[atmf_cost_orig]]</f>
        <v>1.0054673333194648</v>
      </c>
    </row>
    <row r="1980" spans="1:21" x14ac:dyDescent="0.25">
      <c r="A1980" t="s">
        <v>111</v>
      </c>
      <c r="B1980" t="s">
        <v>7</v>
      </c>
      <c r="C1980" t="s">
        <v>6</v>
      </c>
      <c r="D1980" t="s">
        <v>30</v>
      </c>
      <c r="E1980">
        <v>65.379981712460193</v>
      </c>
      <c r="F1980">
        <v>68.06</v>
      </c>
      <c r="G1980">
        <v>6.6700647601580093E-2</v>
      </c>
      <c r="H1980">
        <v>7.1785502994799993E-2</v>
      </c>
      <c r="I1980">
        <v>6.4102261764595006E-2</v>
      </c>
      <c r="J1980">
        <v>7.0582139288749401E-2</v>
      </c>
      <c r="K1980">
        <v>1.082618439624E-2</v>
      </c>
      <c r="L1980">
        <v>9.6814454350252314E-3</v>
      </c>
      <c r="M1980">
        <v>2.8224747366464797E-2</v>
      </c>
      <c r="N1980">
        <v>2.8944339684054399E-2</v>
      </c>
      <c r="O1980">
        <v>1.4343968754748637E-2</v>
      </c>
      <c r="P1980">
        <v>5.6687296924703867E-2</v>
      </c>
      <c r="Q1980">
        <v>66.896103923425585</v>
      </c>
      <c r="R1980">
        <f>Table_nydc_frldevdb01_flc_fx_carry_view[[#This Row],[atmf]]/(Table_nydc_frldevdb01_flc_fx_carry_view[[#This Row],[atmf_cost_orig]]+1)</f>
        <v>66.191754452825919</v>
      </c>
      <c r="S1980">
        <f>Table_nydc_frldevdb01_flc_fx_carry_view[[#This Row],[num_rate]]-Table_nydc_frldevdb01_flc_fx_carry_view[[#This Row],[asset_rate]]</f>
        <v>4.234332816995523E-2</v>
      </c>
      <c r="T19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1.1071543254460103</v>
      </c>
      <c r="U1980" s="95">
        <f>Table_nydc_frldevdb01_flc_fx_carry_view[[#This Row],[atmf_cost_final]]/Table_nydc_frldevdb01_flc_fx_carry_view[[#This Row],[atmf_cost_orig]]</f>
        <v>1.025495084446516</v>
      </c>
    </row>
    <row r="1981" spans="1:21" x14ac:dyDescent="0.25">
      <c r="A1981" t="s">
        <v>111</v>
      </c>
      <c r="B1981" t="s">
        <v>7</v>
      </c>
      <c r="C1981" t="s">
        <v>67</v>
      </c>
      <c r="D1981" t="s">
        <v>30</v>
      </c>
      <c r="E1981">
        <v>65.379981712460193</v>
      </c>
      <c r="F1981">
        <v>70.792159036034505</v>
      </c>
      <c r="G1981">
        <v>7.4590294350577097E-2</v>
      </c>
      <c r="H1981">
        <v>7.7391517973673399E-2</v>
      </c>
      <c r="I1981">
        <v>7.2848979088135798E-2</v>
      </c>
      <c r="J1981">
        <v>7.7495477736098897E-2</v>
      </c>
      <c r="K1981">
        <v>1.2787958199389301E-2</v>
      </c>
      <c r="L1981">
        <v>1.2409442099993799E-2</v>
      </c>
      <c r="M1981">
        <v>4.2293232272784996E-2</v>
      </c>
      <c r="N1981">
        <v>4.4939605067002397E-2</v>
      </c>
      <c r="O1981">
        <v>1.5891928830872426E-2</v>
      </c>
      <c r="P1981">
        <v>5.8991495859065712E-2</v>
      </c>
      <c r="Q1981">
        <v>68.763279624527286</v>
      </c>
      <c r="R1981">
        <f>Table_nydc_frldevdb01_flc_fx_carry_view[[#This Row],[atmf]]/(Table_nydc_frldevdb01_flc_fx_carry_view[[#This Row],[atmf_cost_orig]]+1)</f>
        <v>67.919618821344372</v>
      </c>
      <c r="S1981">
        <f>Table_nydc_frldevdb01_flc_fx_carry_view[[#This Row],[num_rate]]-Table_nydc_frldevdb01_flc_fx_carry_view[[#This Row],[asset_rate]]</f>
        <v>4.3099567028193286E-2</v>
      </c>
      <c r="T19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1.1025202777675731</v>
      </c>
      <c r="U1981" s="95">
        <f>Table_nydc_frldevdb01_flc_fx_carry_view[[#This Row],[atmf_cost_final]]/Table_nydc_frldevdb01_flc_fx_carry_view[[#This Row],[atmf_cost_orig]]</f>
        <v>1.0625720157104261</v>
      </c>
    </row>
    <row r="1982" spans="1:21" x14ac:dyDescent="0.25">
      <c r="A1982" t="s">
        <v>111</v>
      </c>
      <c r="B1982" t="s">
        <v>19</v>
      </c>
      <c r="C1982" t="s">
        <v>30</v>
      </c>
      <c r="D1982" t="s">
        <v>30</v>
      </c>
      <c r="E1982">
        <v>13.8080703183737</v>
      </c>
      <c r="F1982">
        <v>14.013400000000001</v>
      </c>
      <c r="G1982">
        <v>0.16034636700665</v>
      </c>
      <c r="H1982">
        <v>0.16342570849673899</v>
      </c>
      <c r="I1982">
        <v>0.14131964657981</v>
      </c>
      <c r="J1982">
        <v>0.159457980138309</v>
      </c>
      <c r="K1982">
        <v>2.5000335827200498E-2</v>
      </c>
      <c r="L1982">
        <v>2.9506874215174499E-3</v>
      </c>
      <c r="M1982">
        <v>3.2619880310453903E-2</v>
      </c>
      <c r="N1982">
        <v>1.4998693979942199E-2</v>
      </c>
      <c r="O1982">
        <v>1.2263065440154321E-2</v>
      </c>
      <c r="P1982">
        <v>7.2144004690438676E-2</v>
      </c>
      <c r="Q1982">
        <v>13.907431705472344</v>
      </c>
      <c r="R1982">
        <f>Table_nydc_frldevdb01_flc_fx_carry_view[[#This Row],[atmf]]/(Table_nydc_frldevdb01_flc_fx_carry_view[[#This Row],[atmf_cost_orig]]+1)</f>
        <v>13.57072458820657</v>
      </c>
      <c r="S1982">
        <f>Table_nydc_frldevdb01_flc_fx_carry_view[[#This Row],[num_rate]]-Table_nydc_frldevdb01_flc_fx_carry_view[[#This Row],[asset_rate]]</f>
        <v>5.9880939250284357E-2</v>
      </c>
      <c r="T19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1.5811977454694868</v>
      </c>
      <c r="U1982" s="95">
        <f>Table_nydc_frldevdb01_flc_fx_carry_view[[#This Row],[atmf_cost_final]]/Table_nydc_frldevdb01_flc_fx_carry_view[[#This Row],[atmf_cost_orig]]</f>
        <v>0.4598022383035989</v>
      </c>
    </row>
    <row r="1983" spans="1:21" x14ac:dyDescent="0.25">
      <c r="A1983" t="s">
        <v>111</v>
      </c>
      <c r="B1983" t="s">
        <v>19</v>
      </c>
      <c r="C1983" t="s">
        <v>14</v>
      </c>
      <c r="D1983" t="s">
        <v>30</v>
      </c>
      <c r="E1983">
        <v>13.8080703183737</v>
      </c>
      <c r="F1983">
        <v>14.209899999999999</v>
      </c>
      <c r="G1983">
        <v>0.15849000295636501</v>
      </c>
      <c r="H1983">
        <v>0.16325509373743399</v>
      </c>
      <c r="I1983">
        <v>0.15972979385810601</v>
      </c>
      <c r="J1983">
        <v>0.16646584457422001</v>
      </c>
      <c r="K1983">
        <v>3.1083875875496499E-2</v>
      </c>
      <c r="L1983">
        <v>2.4781208274723601E-2</v>
      </c>
      <c r="M1983">
        <v>4.56616638434484E-2</v>
      </c>
      <c r="N1983">
        <v>4.0827400079593498E-2</v>
      </c>
      <c r="O1983">
        <v>1.3153837749246196E-2</v>
      </c>
      <c r="P1983">
        <v>7.2287235476356848E-2</v>
      </c>
      <c r="Q1983">
        <v>14.005727474539249</v>
      </c>
      <c r="R1983">
        <f>Table_nydc_frldevdb01_flc_fx_carry_view[[#This Row],[atmf]]/(Table_nydc_frldevdb01_flc_fx_carry_view[[#This Row],[atmf_cost_orig]]+1)</f>
        <v>13.589386023553637</v>
      </c>
      <c r="S1983">
        <f>Table_nydc_frldevdb01_flc_fx_carry_view[[#This Row],[num_rate]]-Table_nydc_frldevdb01_flc_fx_carry_view[[#This Row],[asset_rate]]</f>
        <v>5.9133397727110654E-2</v>
      </c>
      <c r="T19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1.1007288513282101</v>
      </c>
      <c r="U1983" s="95">
        <f>Table_nydc_frldevdb01_flc_fx_carry_view[[#This Row],[atmf_cost_final]]/Table_nydc_frldevdb01_flc_fx_carry_view[[#This Row],[atmf_cost_orig]]</f>
        <v>0.89412861124751741</v>
      </c>
    </row>
    <row r="1984" spans="1:21" x14ac:dyDescent="0.25">
      <c r="A1984" t="s">
        <v>111</v>
      </c>
      <c r="B1984" t="s">
        <v>19</v>
      </c>
      <c r="C1984" t="s">
        <v>8</v>
      </c>
      <c r="D1984" t="s">
        <v>30</v>
      </c>
      <c r="E1984">
        <v>13.8080703183737</v>
      </c>
      <c r="F1984">
        <v>14.403</v>
      </c>
      <c r="G1984">
        <v>0.15960247409707501</v>
      </c>
      <c r="H1984">
        <v>0.165237716397722</v>
      </c>
      <c r="I1984">
        <v>0.15849000295636501</v>
      </c>
      <c r="J1984">
        <v>0.16607633738166899</v>
      </c>
      <c r="K1984">
        <v>3.5357240070896204E-2</v>
      </c>
      <c r="L1984">
        <v>3.1083875875496499E-2</v>
      </c>
      <c r="M1984">
        <v>5.6374516095260098E-2</v>
      </c>
      <c r="N1984">
        <v>5.3824257836572E-2</v>
      </c>
      <c r="O1984">
        <v>1.3817435360579182E-2</v>
      </c>
      <c r="P1984">
        <v>7.2298016612801289E-2</v>
      </c>
      <c r="Q1984">
        <v>14.106519388273613</v>
      </c>
      <c r="R1984">
        <f>Table_nydc_frldevdb01_flc_fx_carry_view[[#This Row],[atmf]]/(Table_nydc_frldevdb01_flc_fx_carry_view[[#This Row],[atmf_cost_orig]]+1)</f>
        <v>13.634369042940062</v>
      </c>
      <c r="S1984">
        <f>Table_nydc_frldevdb01_flc_fx_carry_view[[#This Row],[num_rate]]-Table_nydc_frldevdb01_flc_fx_carry_view[[#This Row],[asset_rate]]</f>
        <v>5.8480581252222108E-2</v>
      </c>
      <c r="T19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1.081985217052587</v>
      </c>
      <c r="U1984" s="95">
        <f>Table_nydc_frldevdb01_flc_fx_carry_view[[#This Row],[atmf_cost_final]]/Table_nydc_frldevdb01_flc_fx_carry_view[[#This Row],[atmf_cost_orig]]</f>
        <v>0.95476221464360345</v>
      </c>
    </row>
    <row r="1985" spans="1:21" x14ac:dyDescent="0.25">
      <c r="A1985" t="s">
        <v>111</v>
      </c>
      <c r="B1985" t="s">
        <v>19</v>
      </c>
      <c r="C1985" t="s">
        <v>6</v>
      </c>
      <c r="D1985" t="s">
        <v>30</v>
      </c>
      <c r="E1985">
        <v>13.8080703183737</v>
      </c>
      <c r="F1985">
        <v>14.597099999999999</v>
      </c>
      <c r="G1985">
        <v>0.16095021624483599</v>
      </c>
      <c r="H1985">
        <v>0.16734422849986499</v>
      </c>
      <c r="I1985">
        <v>0.15960247409707501</v>
      </c>
      <c r="J1985">
        <v>0.167506405456785</v>
      </c>
      <c r="K1985">
        <v>3.8498450697514501E-2</v>
      </c>
      <c r="L1985">
        <v>3.5357240070896204E-2</v>
      </c>
      <c r="M1985">
        <v>6.5734109096267299E-2</v>
      </c>
      <c r="N1985">
        <v>6.4445964067743597E-2</v>
      </c>
      <c r="O1985">
        <v>1.4343968754748637E-2</v>
      </c>
      <c r="P1985">
        <v>7.2525261385716133E-2</v>
      </c>
      <c r="Q1985">
        <v>14.210079138757555</v>
      </c>
      <c r="R1985">
        <f>Table_nydc_frldevdb01_flc_fx_carry_view[[#This Row],[atmf]]/(Table_nydc_frldevdb01_flc_fx_carry_view[[#This Row],[atmf_cost_orig]]+1)</f>
        <v>13.696755950110488</v>
      </c>
      <c r="S1985">
        <f>Table_nydc_frldevdb01_flc_fx_carry_view[[#This Row],[num_rate]]-Table_nydc_frldevdb01_flc_fx_carry_view[[#This Row],[asset_rate]]</f>
        <v>5.8181292630967496E-2</v>
      </c>
      <c r="T19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1.0680382155982486</v>
      </c>
      <c r="U1985" s="95">
        <f>Table_nydc_frldevdb01_flc_fx_carry_view[[#This Row],[atmf_cost_final]]/Table_nydc_frldevdb01_flc_fx_carry_view[[#This Row],[atmf_cost_orig]]</f>
        <v>0.98040370446586234</v>
      </c>
    </row>
    <row r="1986" spans="1:21" x14ac:dyDescent="0.25">
      <c r="A1986" t="s">
        <v>111</v>
      </c>
      <c r="B1986" t="s">
        <v>19</v>
      </c>
      <c r="C1986" t="s">
        <v>67</v>
      </c>
      <c r="D1986" t="s">
        <v>30</v>
      </c>
      <c r="E1986">
        <v>13.8080703183737</v>
      </c>
      <c r="F1986">
        <v>15.3728529348703</v>
      </c>
      <c r="G1986">
        <v>0.16321916822351501</v>
      </c>
      <c r="H1986">
        <v>0.17325666598610001</v>
      </c>
      <c r="I1986">
        <v>0.16347275595645799</v>
      </c>
      <c r="J1986">
        <v>0.174062562092236</v>
      </c>
      <c r="K1986">
        <v>4.4117572019451899E-2</v>
      </c>
      <c r="L1986">
        <v>4.36182842781761E-2</v>
      </c>
      <c r="M1986">
        <v>9.4492837580609196E-2</v>
      </c>
      <c r="N1986">
        <v>9.6222769199345498E-2</v>
      </c>
      <c r="O1986">
        <v>1.5891928830872426E-2</v>
      </c>
      <c r="P1986">
        <v>7.4477129946874943E-2</v>
      </c>
      <c r="Q1986">
        <v>14.635581623923176</v>
      </c>
      <c r="R1986">
        <f>Table_nydc_frldevdb01_flc_fx_carry_view[[#This Row],[atmf]]/(Table_nydc_frldevdb01_flc_fx_carry_view[[#This Row],[atmf_cost_orig]]+1)</f>
        <v>14.045640507663983</v>
      </c>
      <c r="S1986">
        <f>Table_nydc_frldevdb01_flc_fx_carry_view[[#This Row],[num_rate]]-Table_nydc_frldevdb01_flc_fx_carry_view[[#This Row],[asset_rate]]</f>
        <v>5.8585201116002517E-2</v>
      </c>
      <c r="T19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1.0442522602150008</v>
      </c>
      <c r="U1986" s="95">
        <f>Table_nydc_frldevdb01_flc_fx_carry_view[[#This Row],[atmf_cost_final]]/Table_nydc_frldevdb01_flc_fx_carry_view[[#This Row],[atmf_cost_orig]]</f>
        <v>1.0183075422754719</v>
      </c>
    </row>
    <row r="1987" spans="1:21" x14ac:dyDescent="0.25">
      <c r="A1987" t="s">
        <v>111</v>
      </c>
      <c r="B1987" t="s">
        <v>13</v>
      </c>
      <c r="C1987" t="s">
        <v>30</v>
      </c>
      <c r="D1987" t="s">
        <v>30</v>
      </c>
      <c r="E1987">
        <v>6.6217178162385801</v>
      </c>
      <c r="F1987">
        <v>6.658925</v>
      </c>
      <c r="G1987">
        <v>5.3781874939127103E-2</v>
      </c>
      <c r="H1987">
        <v>5.3907678730096102E-2</v>
      </c>
      <c r="I1987">
        <v>6.0900857301910402E-2</v>
      </c>
      <c r="J1987">
        <v>6.1349643697399397E-2</v>
      </c>
      <c r="K1987">
        <v>8.1523401252683904E-3</v>
      </c>
      <c r="L1987">
        <v>1.2715834744060801E-3</v>
      </c>
      <c r="M1987">
        <v>1.0762698324331401E-2</v>
      </c>
      <c r="N1987">
        <v>5.6711570760908199E-3</v>
      </c>
      <c r="O1987">
        <v>1.2263065440154321E-2</v>
      </c>
      <c r="P1987">
        <v>3.4690720869259249E-2</v>
      </c>
      <c r="Q1987">
        <v>6.6415880761107244</v>
      </c>
      <c r="R1987">
        <f>Table_nydc_frldevdb01_flc_fx_carry_view[[#This Row],[atmf]]/(Table_nydc_frldevdb01_flc_fx_carry_view[[#This Row],[atmf_cost_orig]]+1)</f>
        <v>6.5880201268204086</v>
      </c>
      <c r="S1987">
        <f>Table_nydc_frldevdb01_flc_fx_carry_view[[#This Row],[num_rate]]-Table_nydc_frldevdb01_flc_fx_carry_view[[#This Row],[asset_rate]]</f>
        <v>2.242765542910493E-2</v>
      </c>
      <c r="T19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1.6854290737815094</v>
      </c>
      <c r="U1987" s="95">
        <f>Table_nydc_frldevdb01_flc_fx_carry_view[[#This Row],[atmf_cost_final]]/Table_nydc_frldevdb01_flc_fx_carry_view[[#This Row],[atmf_cost_orig]]</f>
        <v>0.52692706839788916</v>
      </c>
    </row>
    <row r="1988" spans="1:21" x14ac:dyDescent="0.25">
      <c r="A1988" t="s">
        <v>111</v>
      </c>
      <c r="B1988" t="s">
        <v>13</v>
      </c>
      <c r="C1988" t="s">
        <v>14</v>
      </c>
      <c r="D1988" t="s">
        <v>30</v>
      </c>
      <c r="E1988">
        <v>6.6217178162385801</v>
      </c>
      <c r="F1988">
        <v>6.6959249999999999</v>
      </c>
      <c r="G1988">
        <v>5.3844787776238301E-2</v>
      </c>
      <c r="H1988">
        <v>5.4299952330636898E-2</v>
      </c>
      <c r="I1988">
        <v>5.3806253159515399E-2</v>
      </c>
      <c r="J1988">
        <v>5.4126646786557597E-2</v>
      </c>
      <c r="K1988">
        <v>1.01183768707762E-2</v>
      </c>
      <c r="L1988">
        <v>8.1270070198386102E-3</v>
      </c>
      <c r="M1988">
        <v>1.51949147118682E-2</v>
      </c>
      <c r="N1988">
        <v>1.3810576762005299E-2</v>
      </c>
      <c r="O1988">
        <v>1.3153837749246196E-2</v>
      </c>
      <c r="P1988">
        <v>3.582513721963209E-2</v>
      </c>
      <c r="Q1988">
        <v>6.662104574028632</v>
      </c>
      <c r="R1988">
        <f>Table_nydc_frldevdb01_flc_fx_carry_view[[#This Row],[atmf]]/(Table_nydc_frldevdb01_flc_fx_carry_view[[#This Row],[atmf_cost_orig]]+1)</f>
        <v>6.5957038426462491</v>
      </c>
      <c r="S1988">
        <f>Table_nydc_frldevdb01_flc_fx_carry_view[[#This Row],[num_rate]]-Table_nydc_frldevdb01_flc_fx_carry_view[[#This Row],[asset_rate]]</f>
        <v>2.2671299470385896E-2</v>
      </c>
      <c r="T19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1.1195759630039734</v>
      </c>
      <c r="U1988" s="95">
        <f>Table_nydc_frldevdb01_flc_fx_carry_view[[#This Row],[atmf_cost_final]]/Table_nydc_frldevdb01_flc_fx_carry_view[[#This Row],[atmf_cost_orig]]</f>
        <v>0.90889465481621656</v>
      </c>
    </row>
    <row r="1989" spans="1:21" x14ac:dyDescent="0.25">
      <c r="A1989" t="s">
        <v>111</v>
      </c>
      <c r="B1989" t="s">
        <v>13</v>
      </c>
      <c r="C1989" t="s">
        <v>8</v>
      </c>
      <c r="D1989" t="s">
        <v>30</v>
      </c>
      <c r="E1989">
        <v>6.6217178162385801</v>
      </c>
      <c r="F1989">
        <v>6.7329829999999999</v>
      </c>
      <c r="G1989">
        <v>5.4525622410745198E-2</v>
      </c>
      <c r="H1989">
        <v>5.5333039430760497E-2</v>
      </c>
      <c r="I1989">
        <v>5.3844787776238301E-2</v>
      </c>
      <c r="J1989">
        <v>5.4598068174557798E-2</v>
      </c>
      <c r="K1989">
        <v>1.1426063917318201E-2</v>
      </c>
      <c r="L1989">
        <v>1.01183768707762E-2</v>
      </c>
      <c r="M1989">
        <v>1.88923570857857E-2</v>
      </c>
      <c r="N1989">
        <v>1.82262567959183E-2</v>
      </c>
      <c r="O1989">
        <v>1.3817435360579182E-2</v>
      </c>
      <c r="P1989">
        <v>3.6549133705341637E-2</v>
      </c>
      <c r="Q1989">
        <v>6.6830851271707186</v>
      </c>
      <c r="R1989">
        <f>Table_nydc_frldevdb01_flc_fx_carry_view[[#This Row],[atmf]]/(Table_nydc_frldevdb01_flc_fx_carry_view[[#This Row],[atmf_cost_orig]]+1)</f>
        <v>6.6081396657616853</v>
      </c>
      <c r="S1989">
        <f>Table_nydc_frldevdb01_flc_fx_carry_view[[#This Row],[num_rate]]-Table_nydc_frldevdb01_flc_fx_carry_view[[#This Row],[asset_rate]]</f>
        <v>2.2731698344762456E-2</v>
      </c>
      <c r="T19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1.0859310962211106</v>
      </c>
      <c r="U1989" s="95">
        <f>Table_nydc_frldevdb01_flc_fx_carry_view[[#This Row],[atmf_cost_final]]/Table_nydc_frldevdb01_flc_fx_carry_view[[#This Row],[atmf_cost_orig]]</f>
        <v>0.96474234068079501</v>
      </c>
    </row>
    <row r="1990" spans="1:21" x14ac:dyDescent="0.25">
      <c r="A1990" t="s">
        <v>111</v>
      </c>
      <c r="B1990" t="s">
        <v>13</v>
      </c>
      <c r="C1990" t="s">
        <v>6</v>
      </c>
      <c r="D1990" t="s">
        <v>30</v>
      </c>
      <c r="E1990">
        <v>6.6217178162385801</v>
      </c>
      <c r="F1990">
        <v>6.7705500000000001</v>
      </c>
      <c r="G1990">
        <v>5.52016418922378E-2</v>
      </c>
      <c r="H1990">
        <v>5.6382826492976199E-2</v>
      </c>
      <c r="I1990">
        <v>5.4525622410745198E-2</v>
      </c>
      <c r="J1990">
        <v>5.5686508843578703E-2</v>
      </c>
      <c r="K1990">
        <v>1.23495067235146E-2</v>
      </c>
      <c r="L1990">
        <v>1.1426063917318201E-2</v>
      </c>
      <c r="M1990">
        <v>2.21705198858453E-2</v>
      </c>
      <c r="N1990">
        <v>2.1954144266769102E-2</v>
      </c>
      <c r="O1990">
        <v>1.4343968754748637E-2</v>
      </c>
      <c r="P1990">
        <v>3.7168615192015197E-2</v>
      </c>
      <c r="Q1990">
        <v>6.704703023358082</v>
      </c>
      <c r="R1990">
        <f>Table_nydc_frldevdb01_flc_fx_carry_view[[#This Row],[atmf]]/(Table_nydc_frldevdb01_flc_fx_carry_view[[#This Row],[atmf_cost_orig]]+1)</f>
        <v>6.6236991463578176</v>
      </c>
      <c r="S1990">
        <f>Table_nydc_frldevdb01_flc_fx_carry_view[[#This Row],[num_rate]]-Table_nydc_frldevdb01_flc_fx_carry_view[[#This Row],[asset_rate]]</f>
        <v>2.282464643726656E-2</v>
      </c>
      <c r="T19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1.0719953405451299</v>
      </c>
      <c r="U1990" s="95">
        <f>Table_nydc_frldevdb01_flc_fx_carry_view[[#This Row],[atmf_cost_final]]/Table_nydc_frldevdb01_flc_fx_carry_view[[#This Row],[atmf_cost_orig]]</f>
        <v>0.99024039038370304</v>
      </c>
    </row>
    <row r="1991" spans="1:21" x14ac:dyDescent="0.25">
      <c r="A1991" t="s">
        <v>111</v>
      </c>
      <c r="B1991" t="s">
        <v>13</v>
      </c>
      <c r="C1991" t="s">
        <v>67</v>
      </c>
      <c r="D1991" t="s">
        <v>30</v>
      </c>
      <c r="E1991">
        <v>6.6217178162385801</v>
      </c>
      <c r="F1991">
        <v>6.9143999999999997</v>
      </c>
      <c r="G1991">
        <v>6.0188558737598701E-2</v>
      </c>
      <c r="H1991">
        <v>6.18750426258503E-2</v>
      </c>
      <c r="I1991">
        <v>5.9331230423554697E-2</v>
      </c>
      <c r="J1991">
        <v>6.12682027804878E-2</v>
      </c>
      <c r="K1991">
        <v>1.5758305928885299E-2</v>
      </c>
      <c r="L1991">
        <v>1.51524741262077E-2</v>
      </c>
      <c r="M1991">
        <v>3.3819813198716596E-2</v>
      </c>
      <c r="N1991">
        <v>3.4118770513669502E-2</v>
      </c>
      <c r="O1991">
        <v>1.5891928830872426E-2</v>
      </c>
      <c r="P1991">
        <v>3.8711914162715133E-2</v>
      </c>
      <c r="Q1991">
        <v>6.7917310993739175</v>
      </c>
      <c r="R1991">
        <f>Table_nydc_frldevdb01_flc_fx_carry_view[[#This Row],[atmf]]/(Table_nydc_frldevdb01_flc_fx_carry_view[[#This Row],[atmf_cost_orig]]+1)</f>
        <v>6.68820611843985</v>
      </c>
      <c r="S1991">
        <f>Table_nydc_frldevdb01_flc_fx_carry_view[[#This Row],[num_rate]]-Table_nydc_frldevdb01_flc_fx_carry_view[[#This Row],[asset_rate]]</f>
        <v>2.2819985331842707E-2</v>
      </c>
      <c r="T19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1.0500948843368019</v>
      </c>
      <c r="U1991" s="95">
        <f>Table_nydc_frldevdb01_flc_fx_carry_view[[#This Row],[atmf_cost_final]]/Table_nydc_frldevdb01_flc_fx_carry_view[[#This Row],[atmf_cost_orig]]</f>
        <v>1.0088397092318728</v>
      </c>
    </row>
    <row r="1992" spans="1:21" x14ac:dyDescent="0.25">
      <c r="A1992" t="s">
        <v>111</v>
      </c>
      <c r="B1992" t="s">
        <v>16</v>
      </c>
      <c r="C1992" t="s">
        <v>30</v>
      </c>
      <c r="D1992" t="s">
        <v>30</v>
      </c>
      <c r="E1992">
        <v>18.613733480220201</v>
      </c>
      <c r="F1992">
        <v>18.893049999999999</v>
      </c>
      <c r="G1992">
        <v>0.10384834617347</v>
      </c>
      <c r="H1992">
        <v>0.107072054467723</v>
      </c>
      <c r="I1992">
        <v>-999</v>
      </c>
      <c r="J1992">
        <v>-999</v>
      </c>
      <c r="K1992">
        <v>1.4043570084500899E-2</v>
      </c>
      <c r="L1992">
        <v>-9.990000000000001E-4</v>
      </c>
      <c r="M1992">
        <v>2.1375074571192101E-2</v>
      </c>
      <c r="N1992">
        <v>-9.990000000000001E-4</v>
      </c>
      <c r="O1992">
        <v>1.2263065440154321E-2</v>
      </c>
      <c r="P1992">
        <v>7.3189119295295493E-2</v>
      </c>
      <c r="Q1992">
        <v>18.755543647597303</v>
      </c>
      <c r="R1992">
        <f>Table_nydc_frldevdb01_flc_fx_carry_view[[#This Row],[atmf]]/(Table_nydc_frldevdb01_flc_fx_carry_view[[#This Row],[atmf_cost_orig]]+1)</f>
        <v>18.497661114289425</v>
      </c>
      <c r="S1992">
        <f>Table_nydc_frldevdb01_flc_fx_carry_view[[#This Row],[num_rate]]-Table_nydc_frldevdb01_flc_fx_carry_view[[#This Row],[asset_rate]]</f>
        <v>6.0926053855141174E-2</v>
      </c>
      <c r="T19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1992" s="95">
        <f>Table_nydc_frldevdb01_flc_fx_carry_view[[#This Row],[atmf_cost_final]]/Table_nydc_frldevdb01_flc_fx_carry_view[[#This Row],[atmf_cost_orig]]</f>
        <v>-4.6736679054508921E-2</v>
      </c>
    </row>
    <row r="1993" spans="1:21" x14ac:dyDescent="0.25">
      <c r="A1993" t="s">
        <v>111</v>
      </c>
      <c r="B1993" t="s">
        <v>16</v>
      </c>
      <c r="C1993" t="s">
        <v>14</v>
      </c>
      <c r="D1993" t="s">
        <v>30</v>
      </c>
      <c r="E1993">
        <v>18.613733480220201</v>
      </c>
      <c r="F1993">
        <v>19.149049999999999</v>
      </c>
      <c r="G1993">
        <v>0.11120989860069901</v>
      </c>
      <c r="H1993">
        <v>0.11550330249671401</v>
      </c>
      <c r="I1993">
        <v>0.103795612435679</v>
      </c>
      <c r="J1993">
        <v>0.110429678639526</v>
      </c>
      <c r="K1993">
        <v>1.8770819124917803E-2</v>
      </c>
      <c r="L1993">
        <v>1.39856399379164E-2</v>
      </c>
      <c r="M1993">
        <v>3.2314650343429903E-2</v>
      </c>
      <c r="N1993">
        <v>2.9575474022737799E-2</v>
      </c>
      <c r="O1993">
        <v>1.3153837749246196E-2</v>
      </c>
      <c r="P1993">
        <v>7.1843894768027078E-2</v>
      </c>
      <c r="Q1993">
        <v>18.893164173253808</v>
      </c>
      <c r="R1993">
        <f>Table_nydc_frldevdb01_flc_fx_carry_view[[#This Row],[atmf]]/(Table_nydc_frldevdb01_flc_fx_carry_view[[#This Row],[atmf_cost_orig]]+1)</f>
        <v>18.549625343038095</v>
      </c>
      <c r="S1993">
        <f>Table_nydc_frldevdb01_flc_fx_carry_view[[#This Row],[num_rate]]-Table_nydc_frldevdb01_flc_fx_carry_view[[#This Row],[asset_rate]]</f>
        <v>5.8690057018780883E-2</v>
      </c>
      <c r="T19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1.1510652955799363</v>
      </c>
      <c r="U1993" s="95">
        <f>Table_nydc_frldevdb01_flc_fx_carry_view[[#This Row],[atmf_cost_final]]/Table_nydc_frldevdb01_flc_fx_carry_view[[#This Row],[atmf_cost_orig]]</f>
        <v>0.91523422684197409</v>
      </c>
    </row>
    <row r="1994" spans="1:21" x14ac:dyDescent="0.25">
      <c r="A1994" t="s">
        <v>111</v>
      </c>
      <c r="B1994" t="s">
        <v>16</v>
      </c>
      <c r="C1994" t="s">
        <v>8</v>
      </c>
      <c r="D1994" t="s">
        <v>30</v>
      </c>
      <c r="E1994">
        <v>18.613733480220201</v>
      </c>
      <c r="F1994">
        <v>19.403600000000001</v>
      </c>
      <c r="G1994">
        <v>0.120401074744932</v>
      </c>
      <c r="H1994">
        <v>0.12666526325100799</v>
      </c>
      <c r="I1994">
        <v>0.11120989860069901</v>
      </c>
      <c r="J1994">
        <v>0.11782704316327799</v>
      </c>
      <c r="K1994">
        <v>2.3274830287389799E-2</v>
      </c>
      <c r="L1994">
        <v>1.8770819124917803E-2</v>
      </c>
      <c r="M1994">
        <v>4.3229825369686302E-2</v>
      </c>
      <c r="N1994">
        <v>4.0203039314726199E-2</v>
      </c>
      <c r="O1994">
        <v>1.3817435360579182E-2</v>
      </c>
      <c r="P1994">
        <v>7.1580259421070158E-2</v>
      </c>
      <c r="Q1994">
        <v>19.023976639708884</v>
      </c>
      <c r="R1994">
        <f>Table_nydc_frldevdb01_flc_fx_carry_view[[#This Row],[atmf]]/(Table_nydc_frldevdb01_flc_fx_carry_view[[#This Row],[atmf_cost_orig]]+1)</f>
        <v>18.599544921104997</v>
      </c>
      <c r="S1994">
        <f>Table_nydc_frldevdb01_flc_fx_carry_view[[#This Row],[num_rate]]-Table_nydc_frldevdb01_flc_fx_carry_view[[#This Row],[asset_rate]]</f>
        <v>5.7762824060490978E-2</v>
      </c>
      <c r="T19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1.0740278362094133</v>
      </c>
      <c r="U1994" s="95">
        <f>Table_nydc_frldevdb01_flc_fx_carry_view[[#This Row],[atmf_cost_final]]/Table_nydc_frldevdb01_flc_fx_carry_view[[#This Row],[atmf_cost_orig]]</f>
        <v>0.92998384728422823</v>
      </c>
    </row>
    <row r="1995" spans="1:21" x14ac:dyDescent="0.25">
      <c r="A1995" t="s">
        <v>111</v>
      </c>
      <c r="B1995" t="s">
        <v>16</v>
      </c>
      <c r="C1995" t="s">
        <v>6</v>
      </c>
      <c r="D1995" t="s">
        <v>30</v>
      </c>
      <c r="E1995">
        <v>18.613733480220201</v>
      </c>
      <c r="F1995">
        <v>19.658812999999999</v>
      </c>
      <c r="G1995">
        <v>0.129535297862784</v>
      </c>
      <c r="H1995">
        <v>0.137874754301024</v>
      </c>
      <c r="I1995">
        <v>0.120401074744932</v>
      </c>
      <c r="J1995">
        <v>0.12894573310634899</v>
      </c>
      <c r="K1995">
        <v>2.76855336213776E-2</v>
      </c>
      <c r="L1995">
        <v>2.3274830287389799E-2</v>
      </c>
      <c r="M1995">
        <v>5.4178556540680697E-2</v>
      </c>
      <c r="N1995">
        <v>5.11087919056782E-2</v>
      </c>
      <c r="O1995">
        <v>1.4343968754748637E-2</v>
      </c>
      <c r="P1995">
        <v>7.1637414988344306E-2</v>
      </c>
      <c r="Q1995">
        <v>19.151433629905405</v>
      </c>
      <c r="R1995">
        <f>Table_nydc_frldevdb01_flc_fx_carry_view[[#This Row],[atmf]]/(Table_nydc_frldevdb01_flc_fx_carry_view[[#This Row],[atmf_cost_orig]]+1)</f>
        <v>18.648466028858522</v>
      </c>
      <c r="S1995">
        <f>Table_nydc_frldevdb01_flc_fx_carry_view[[#This Row],[num_rate]]-Table_nydc_frldevdb01_flc_fx_carry_view[[#This Row],[asset_rate]]</f>
        <v>5.7293446233595668E-2</v>
      </c>
      <c r="T19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1.0506147865069895</v>
      </c>
      <c r="U1995" s="95">
        <f>Table_nydc_frldevdb01_flc_fx_carry_view[[#This Row],[atmf_cost_final]]/Table_nydc_frldevdb01_flc_fx_carry_view[[#This Row],[atmf_cost_orig]]</f>
        <v>0.94333985932797004</v>
      </c>
    </row>
    <row r="1996" spans="1:21" x14ac:dyDescent="0.25">
      <c r="A1996" t="s">
        <v>111</v>
      </c>
      <c r="B1996" t="s">
        <v>16</v>
      </c>
      <c r="C1996" t="s">
        <v>67</v>
      </c>
      <c r="D1996" t="s">
        <v>30</v>
      </c>
      <c r="E1996">
        <v>18.613733480220201</v>
      </c>
      <c r="F1996">
        <v>20.636938000000001</v>
      </c>
      <c r="G1996">
        <v>0.127979254361692</v>
      </c>
      <c r="H1996">
        <v>0.138395804730331</v>
      </c>
      <c r="I1996">
        <v>0.12856536073918201</v>
      </c>
      <c r="J1996">
        <v>0.13994239791471599</v>
      </c>
      <c r="K1996">
        <v>2.9424042475941301E-2</v>
      </c>
      <c r="L1996">
        <v>2.9505033706102E-2</v>
      </c>
      <c r="M1996">
        <v>7.5548251527824906E-2</v>
      </c>
      <c r="N1996">
        <v>7.8269643006195599E-2</v>
      </c>
      <c r="O1996">
        <v>1.5891928830872426E-2</v>
      </c>
      <c r="P1996">
        <v>7.2160427796820636E-2</v>
      </c>
      <c r="Q1996">
        <v>19.727043711858588</v>
      </c>
      <c r="R1996">
        <f>Table_nydc_frldevdb01_flc_fx_carry_view[[#This Row],[atmf]]/(Table_nydc_frldevdb01_flc_fx_carry_view[[#This Row],[atmf_cost_orig]]+1)</f>
        <v>19.187366043954853</v>
      </c>
      <c r="S1996">
        <f>Table_nydc_frldevdb01_flc_fx_carry_view[[#This Row],[num_rate]]-Table_nydc_frldevdb01_flc_fx_carry_view[[#This Row],[asset_rate]]</f>
        <v>5.626849896594821E-2</v>
      </c>
      <c r="T19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1.0572454314661504</v>
      </c>
      <c r="U1996" s="95">
        <f>Table_nydc_frldevdb01_flc_fx_carry_view[[#This Row],[atmf_cost_final]]/Table_nydc_frldevdb01_flc_fx_carry_view[[#This Row],[atmf_cost_orig]]</f>
        <v>1.036021898896871</v>
      </c>
    </row>
    <row r="1997" spans="1:21" x14ac:dyDescent="0.25">
      <c r="A1997" t="s">
        <v>111</v>
      </c>
      <c r="B1997" t="s">
        <v>22</v>
      </c>
      <c r="C1997" t="s">
        <v>30</v>
      </c>
      <c r="D1997" t="s">
        <v>30</v>
      </c>
      <c r="E1997">
        <v>633.4</v>
      </c>
      <c r="F1997">
        <v>634.55092688264006</v>
      </c>
      <c r="G1997">
        <v>8.8597861025446797E-2</v>
      </c>
      <c r="H1997">
        <v>8.8890026626606694E-2</v>
      </c>
      <c r="I1997">
        <v>8.76642878951336E-2</v>
      </c>
      <c r="J1997">
        <v>9.0073307532673702E-2</v>
      </c>
      <c r="K1997">
        <v>1.6782348639267797E-2</v>
      </c>
      <c r="L1997">
        <v>1.8303914612193201E-3</v>
      </c>
      <c r="M1997">
        <v>1.77460127294247E-2</v>
      </c>
      <c r="N1997">
        <v>2.9286940771114101E-3</v>
      </c>
      <c r="O1997">
        <v>1.2263065440154321E-2</v>
      </c>
      <c r="P1997">
        <v>1.9623077232414167E-2</v>
      </c>
      <c r="Q1997">
        <v>633.94002164846415</v>
      </c>
      <c r="R1997">
        <f>Table_nydc_frldevdb01_flc_fx_carry_view[[#This Row],[atmf]]/(Table_nydc_frldevdb01_flc_fx_carry_view[[#This Row],[atmf_cost_orig]]+1)</f>
        <v>623.48652703721291</v>
      </c>
      <c r="S1997">
        <f>Table_nydc_frldevdb01_flc_fx_carry_view[[#This Row],[num_rate]]-Table_nydc_frldevdb01_flc_fx_carry_view[[#This Row],[asset_rate]]</f>
        <v>7.3600117922598459E-3</v>
      </c>
      <c r="T19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1.1397152048212837</v>
      </c>
      <c r="U1997" s="95">
        <f>Table_nydc_frldevdb01_flc_fx_carry_view[[#This Row],[atmf_cost_final]]/Table_nydc_frldevdb01_flc_fx_carry_view[[#This Row],[atmf_cost_orig]]</f>
        <v>0.16503392180347851</v>
      </c>
    </row>
    <row r="1998" spans="1:21" x14ac:dyDescent="0.25">
      <c r="A1998" t="s">
        <v>111</v>
      </c>
      <c r="B1998" t="s">
        <v>22</v>
      </c>
      <c r="C1998" t="s">
        <v>14</v>
      </c>
      <c r="D1998" t="s">
        <v>30</v>
      </c>
      <c r="E1998">
        <v>633.4</v>
      </c>
      <c r="F1998">
        <v>635.59935316080805</v>
      </c>
      <c r="G1998">
        <v>8.8627534035796304E-2</v>
      </c>
      <c r="H1998">
        <v>8.9078985250669804E-2</v>
      </c>
      <c r="I1998">
        <v>8.8626688337588896E-2</v>
      </c>
      <c r="J1998">
        <v>8.9240704376706004E-2</v>
      </c>
      <c r="K1998">
        <v>2.3074689127123203E-2</v>
      </c>
      <c r="L1998">
        <v>1.66995040212479E-2</v>
      </c>
      <c r="M1998">
        <v>2.4924651210100401E-2</v>
      </c>
      <c r="N1998">
        <v>1.8577440906927499E-2</v>
      </c>
      <c r="O1998">
        <v>1.3153837749246196E-2</v>
      </c>
      <c r="P1998">
        <v>2.0218463055733604E-2</v>
      </c>
      <c r="Q1998">
        <v>634.42568969041406</v>
      </c>
      <c r="R1998">
        <f>Table_nydc_frldevdb01_flc_fx_carry_view[[#This Row],[atmf]]/(Table_nydc_frldevdb01_flc_fx_carry_view[[#This Row],[atmf_cost_orig]]+1)</f>
        <v>620.14251721858125</v>
      </c>
      <c r="S1998">
        <f>Table_nydc_frldevdb01_flc_fx_carry_view[[#This Row],[num_rate]]-Table_nydc_frldevdb01_flc_fx_carry_view[[#This Row],[asset_rate]]</f>
        <v>7.0646253064874081E-3</v>
      </c>
      <c r="T19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1.0151218249064762</v>
      </c>
      <c r="U1998" s="95">
        <f>Table_nydc_frldevdb01_flc_fx_carry_view[[#This Row],[atmf_cost_final]]/Table_nydc_frldevdb01_flc_fx_carry_view[[#This Row],[atmf_cost_orig]]</f>
        <v>0.74534406721804891</v>
      </c>
    </row>
    <row r="1999" spans="1:21" x14ac:dyDescent="0.25">
      <c r="A1999" t="s">
        <v>111</v>
      </c>
      <c r="B1999" t="s">
        <v>22</v>
      </c>
      <c r="C1999" t="s">
        <v>8</v>
      </c>
      <c r="D1999" t="s">
        <v>30</v>
      </c>
      <c r="E1999">
        <v>633.4</v>
      </c>
      <c r="F1999">
        <v>636.68864273190195</v>
      </c>
      <c r="G1999">
        <v>8.90323217718577E-2</v>
      </c>
      <c r="H1999">
        <v>8.9613499596472398E-2</v>
      </c>
      <c r="I1999">
        <v>8.8627534035796304E-2</v>
      </c>
      <c r="J1999">
        <v>8.9341377518243198E-2</v>
      </c>
      <c r="K1999">
        <v>2.7827720538104499E-2</v>
      </c>
      <c r="L1999">
        <v>2.3074689127123203E-2</v>
      </c>
      <c r="M1999">
        <v>3.0591996107601899E-2</v>
      </c>
      <c r="N1999">
        <v>2.5879926222228501E-2</v>
      </c>
      <c r="O1999">
        <v>1.3817435360579182E-2</v>
      </c>
      <c r="P1999">
        <v>2.0865093557782665E-2</v>
      </c>
      <c r="Q1999">
        <v>634.93351153770311</v>
      </c>
      <c r="R1999">
        <f>Table_nydc_frldevdb01_flc_fx_carry_view[[#This Row],[atmf]]/(Table_nydc_frldevdb01_flc_fx_carry_view[[#This Row],[atmf_cost_orig]]+1)</f>
        <v>617.78923680426738</v>
      </c>
      <c r="S1999">
        <f>Table_nydc_frldevdb01_flc_fx_carry_view[[#This Row],[num_rate]]-Table_nydc_frldevdb01_flc_fx_carry_view[[#This Row],[asset_rate]]</f>
        <v>7.0476581972034828E-3</v>
      </c>
      <c r="T19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1.014818177340888</v>
      </c>
      <c r="U1999" s="95">
        <f>Table_nydc_frldevdb01_flc_fx_carry_view[[#This Row],[atmf_cost_final]]/Table_nydc_frldevdb01_flc_fx_carry_view[[#This Row],[atmf_cost_orig]]</f>
        <v>0.84597049931624169</v>
      </c>
    </row>
    <row r="2000" spans="1:21" x14ac:dyDescent="0.25">
      <c r="A2000" t="s">
        <v>111</v>
      </c>
      <c r="B2000" t="s">
        <v>22</v>
      </c>
      <c r="C2000" t="s">
        <v>6</v>
      </c>
      <c r="D2000" t="s">
        <v>30</v>
      </c>
      <c r="E2000">
        <v>633.4</v>
      </c>
      <c r="F2000">
        <v>639.27230327573602</v>
      </c>
      <c r="G2000">
        <v>8.9260356135407504E-2</v>
      </c>
      <c r="H2000">
        <v>9.0161478675260504E-2</v>
      </c>
      <c r="I2000">
        <v>8.90323217718577E-2</v>
      </c>
      <c r="J2000">
        <v>9.0174957496934494E-2</v>
      </c>
      <c r="K2000">
        <v>3.0589032991763698E-2</v>
      </c>
      <c r="L2000">
        <v>2.7827720538104499E-2</v>
      </c>
      <c r="M2000">
        <v>3.5445450609526398E-2</v>
      </c>
      <c r="N2000">
        <v>3.2895645542622698E-2</v>
      </c>
      <c r="O2000">
        <v>1.4343968754748637E-2</v>
      </c>
      <c r="P2000">
        <v>2.3721597841293018E-2</v>
      </c>
      <c r="Q2000">
        <v>636.18273423707058</v>
      </c>
      <c r="R2000">
        <f>Table_nydc_frldevdb01_flc_fx_carry_view[[#This Row],[atmf]]/(Table_nydc_frldevdb01_flc_fx_carry_view[[#This Row],[atmf_cost_orig]]+1)</f>
        <v>617.38868319854168</v>
      </c>
      <c r="S2000">
        <f>Table_nydc_frldevdb01_flc_fx_carry_view[[#This Row],[num_rate]]-Table_nydc_frldevdb01_flc_fx_carry_view[[#This Row],[asset_rate]]</f>
        <v>9.3776290865443812E-3</v>
      </c>
      <c r="T20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1.0435521413936675</v>
      </c>
      <c r="U2000" s="95">
        <f>Table_nydc_frldevdb01_flc_fx_carry_view[[#This Row],[atmf_cost_final]]/Table_nydc_frldevdb01_flc_fx_carry_view[[#This Row],[atmf_cost_orig]]</f>
        <v>0.92806396806764224</v>
      </c>
    </row>
    <row r="2001" spans="1:21" x14ac:dyDescent="0.25">
      <c r="A2001" t="s">
        <v>111</v>
      </c>
      <c r="B2001" t="s">
        <v>22</v>
      </c>
      <c r="C2001" t="s">
        <v>67</v>
      </c>
      <c r="D2001" t="s">
        <v>30</v>
      </c>
      <c r="E2001">
        <v>633.4</v>
      </c>
      <c r="F2001">
        <v>648.19612436231705</v>
      </c>
      <c r="G2001">
        <v>9.3032286151953095E-2</v>
      </c>
      <c r="H2001">
        <v>9.5250062921794498E-2</v>
      </c>
      <c r="I2001">
        <v>9.2558841556205404E-2</v>
      </c>
      <c r="J2001">
        <v>9.4846842349371199E-2</v>
      </c>
      <c r="K2001">
        <v>3.9959374215730196E-2</v>
      </c>
      <c r="L2001">
        <v>3.8131827723052597E-2</v>
      </c>
      <c r="M2001">
        <v>5.2039277411790097E-2</v>
      </c>
      <c r="N2001">
        <v>5.0406306480644501E-2</v>
      </c>
      <c r="O2001">
        <v>1.5891928830872426E-2</v>
      </c>
      <c r="P2001">
        <v>2.7936975329229785E-2</v>
      </c>
      <c r="Q2001">
        <v>640.45943636996481</v>
      </c>
      <c r="R2001">
        <f>Table_nydc_frldevdb01_flc_fx_carry_view[[#This Row],[atmf]]/(Table_nydc_frldevdb01_flc_fx_carry_view[[#This Row],[atmf_cost_orig]]+1)</f>
        <v>616.13300784453463</v>
      </c>
      <c r="S2001">
        <f>Table_nydc_frldevdb01_flc_fx_carry_view[[#This Row],[num_rate]]-Table_nydc_frldevdb01_flc_fx_carry_view[[#This Row],[asset_rate]]</f>
        <v>1.2045046498357359E-2</v>
      </c>
      <c r="T20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1.0161073775488092</v>
      </c>
      <c r="U2001" s="95">
        <f>Table_nydc_frldevdb01_flc_fx_carry_view[[#This Row],[atmf_cost_final]]/Table_nydc_frldevdb01_flc_fx_carry_view[[#This Row],[atmf_cost_orig]]</f>
        <v>0.9686204149564992</v>
      </c>
    </row>
    <row r="2002" spans="1:21" x14ac:dyDescent="0.25">
      <c r="A2002" t="s">
        <v>111</v>
      </c>
      <c r="B2002" t="s">
        <v>15</v>
      </c>
      <c r="C2002" t="s">
        <v>30</v>
      </c>
      <c r="D2002" t="s">
        <v>30</v>
      </c>
      <c r="E2002">
        <v>58.346094484844897</v>
      </c>
      <c r="F2002">
        <v>59.225700000000003</v>
      </c>
      <c r="G2002">
        <v>0.106878805529333</v>
      </c>
      <c r="H2002">
        <v>0.111759418324111</v>
      </c>
      <c r="I2002">
        <v>0.105578617609119</v>
      </c>
      <c r="J2002">
        <v>0.124560549675838</v>
      </c>
      <c r="K2002">
        <v>1.4593552862669099E-2</v>
      </c>
      <c r="L2002">
        <v>2.2044338513399798E-3</v>
      </c>
      <c r="M2002">
        <v>2.2310584969352502E-2</v>
      </c>
      <c r="N2002">
        <v>1.50985983379355E-2</v>
      </c>
      <c r="O2002">
        <v>1.2263065440154321E-2</v>
      </c>
      <c r="P2002">
        <v>7.3218328071270045E-2</v>
      </c>
      <c r="Q2002">
        <v>58.772153405193201</v>
      </c>
      <c r="R2002">
        <f>Table_nydc_frldevdb01_flc_fx_carry_view[[#This Row],[atmf]]/(Table_nydc_frldevdb01_flc_fx_carry_view[[#This Row],[atmf_cost_orig]]+1)</f>
        <v>57.933176933481036</v>
      </c>
      <c r="S2002">
        <f>Table_nydc_frldevdb01_flc_fx_carry_view[[#This Row],[num_rate]]-Table_nydc_frldevdb01_flc_fx_carry_view[[#This Row],[asset_rate]]</f>
        <v>6.0955262631115725E-2</v>
      </c>
      <c r="T20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1.6708709136286235</v>
      </c>
      <c r="U2002" s="95">
        <f>Table_nydc_frldevdb01_flc_fx_carry_view[[#This Row],[atmf_cost_final]]/Table_nydc_frldevdb01_flc_fx_carry_view[[#This Row],[atmf_cost_orig]]</f>
        <v>0.67674596424415001</v>
      </c>
    </row>
    <row r="2003" spans="1:21" x14ac:dyDescent="0.25">
      <c r="A2003" t="s">
        <v>111</v>
      </c>
      <c r="B2003" t="s">
        <v>15</v>
      </c>
      <c r="C2003" t="s">
        <v>14</v>
      </c>
      <c r="D2003" t="s">
        <v>30</v>
      </c>
      <c r="E2003">
        <v>58.346094484844897</v>
      </c>
      <c r="F2003">
        <v>60.0627</v>
      </c>
      <c r="G2003">
        <v>0.11241134979681899</v>
      </c>
      <c r="H2003">
        <v>0.119604278500997</v>
      </c>
      <c r="I2003">
        <v>0.106260219053052</v>
      </c>
      <c r="J2003">
        <v>0.116380262832221</v>
      </c>
      <c r="K2003">
        <v>1.8849236258926001E-2</v>
      </c>
      <c r="L2003">
        <v>1.37500256480929E-2</v>
      </c>
      <c r="M2003">
        <v>3.3461320601518303E-2</v>
      </c>
      <c r="N2003">
        <v>3.0324383805835003E-2</v>
      </c>
      <c r="O2003">
        <v>1.3153837749246196E-2</v>
      </c>
      <c r="P2003">
        <v>7.3013977437560301E-2</v>
      </c>
      <c r="Q2003">
        <v>59.197698240423598</v>
      </c>
      <c r="R2003">
        <f>Table_nydc_frldevdb01_flc_fx_carry_view[[#This Row],[atmf]]/(Table_nydc_frldevdb01_flc_fx_carry_view[[#This Row],[atmf_cost_orig]]+1)</f>
        <v>58.117995132165134</v>
      </c>
      <c r="S2003">
        <f>Table_nydc_frldevdb01_flc_fx_carry_view[[#This Row],[num_rate]]-Table_nydc_frldevdb01_flc_fx_carry_view[[#This Row],[asset_rate]]</f>
        <v>5.9860139688314107E-2</v>
      </c>
      <c r="T20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1.1342911640216877</v>
      </c>
      <c r="U2003" s="95">
        <f>Table_nydc_frldevdb01_flc_fx_carry_view[[#This Row],[atmf_cost_final]]/Table_nydc_frldevdb01_flc_fx_carry_view[[#This Row],[atmf_cost_orig]]</f>
        <v>0.90625185320566926</v>
      </c>
    </row>
    <row r="2004" spans="1:21" x14ac:dyDescent="0.25">
      <c r="A2004" t="s">
        <v>111</v>
      </c>
      <c r="B2004" t="s">
        <v>15</v>
      </c>
      <c r="C2004" t="s">
        <v>8</v>
      </c>
      <c r="D2004" t="s">
        <v>30</v>
      </c>
      <c r="E2004">
        <v>58.346094484844897</v>
      </c>
      <c r="F2004">
        <v>60.835700000000003</v>
      </c>
      <c r="G2004">
        <v>0.11570486177259801</v>
      </c>
      <c r="H2004">
        <v>0.124097906071669</v>
      </c>
      <c r="I2004">
        <v>0.11241134979681899</v>
      </c>
      <c r="J2004">
        <v>0.12319793285472699</v>
      </c>
      <c r="K2004">
        <v>2.1754630858159197E-2</v>
      </c>
      <c r="L2004">
        <v>1.8849236258926001E-2</v>
      </c>
      <c r="M2004">
        <v>4.2354456661327901E-2</v>
      </c>
      <c r="N2004">
        <v>4.1454212191503595E-2</v>
      </c>
      <c r="O2004">
        <v>1.3817435360579182E-2</v>
      </c>
      <c r="P2004">
        <v>7.1815948528326984E-2</v>
      </c>
      <c r="Q2004">
        <v>59.607789911315031</v>
      </c>
      <c r="R2004">
        <f>Table_nydc_frldevdb01_flc_fx_carry_view[[#This Row],[atmf]]/(Table_nydc_frldevdb01_flc_fx_carry_view[[#This Row],[atmf_cost_orig]]+1)</f>
        <v>58.363735686282169</v>
      </c>
      <c r="S2004">
        <f>Table_nydc_frldevdb01_flc_fx_carry_view[[#This Row],[num_rate]]-Table_nydc_frldevdb01_flc_fx_carry_view[[#This Row],[asset_rate]]</f>
        <v>5.7998513167747803E-2</v>
      </c>
      <c r="T20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1.0973382080299172</v>
      </c>
      <c r="U2004" s="95">
        <f>Table_nydc_frldevdb01_flc_fx_carry_view[[#This Row],[atmf_cost_final]]/Table_nydc_frldevdb01_flc_fx_carry_view[[#This Row],[atmf_cost_orig]]</f>
        <v>0.97874498834862211</v>
      </c>
    </row>
    <row r="2005" spans="1:21" x14ac:dyDescent="0.25">
      <c r="A2005" t="s">
        <v>111</v>
      </c>
      <c r="B2005" t="s">
        <v>15</v>
      </c>
      <c r="C2005" t="s">
        <v>6</v>
      </c>
      <c r="D2005" t="s">
        <v>30</v>
      </c>
      <c r="E2005">
        <v>58.346094484844897</v>
      </c>
      <c r="F2005">
        <v>61.625599999999999</v>
      </c>
      <c r="G2005">
        <v>0.119192837376788</v>
      </c>
      <c r="H2005">
        <v>0.128543818794427</v>
      </c>
      <c r="I2005">
        <v>0.11570486177259801</v>
      </c>
      <c r="J2005">
        <v>0.127162260118415</v>
      </c>
      <c r="K2005">
        <v>2.4080289623529302E-2</v>
      </c>
      <c r="L2005">
        <v>2.1754630858159197E-2</v>
      </c>
      <c r="M2005">
        <v>5.0517149193490499E-2</v>
      </c>
      <c r="N2005">
        <v>5.04060373583693E-2</v>
      </c>
      <c r="O2005">
        <v>1.4343968754748637E-2</v>
      </c>
      <c r="P2005">
        <v>7.1632281808441611E-2</v>
      </c>
      <c r="Q2005">
        <v>60.038373939356418</v>
      </c>
      <c r="R2005">
        <f>Table_nydc_frldevdb01_flc_fx_carry_view[[#This Row],[atmf]]/(Table_nydc_frldevdb01_flc_fx_carry_view[[#This Row],[atmf_cost_orig]]+1)</f>
        <v>58.66215515597397</v>
      </c>
      <c r="S2005">
        <f>Table_nydc_frldevdb01_flc_fx_carry_view[[#This Row],[num_rate]]-Table_nydc_frldevdb01_flc_fx_carry_view[[#This Row],[asset_rate]]</f>
        <v>5.7288313053692974E-2</v>
      </c>
      <c r="T20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1.0837673977269668</v>
      </c>
      <c r="U2005" s="95">
        <f>Table_nydc_frldevdb01_flc_fx_carry_view[[#This Row],[atmf_cost_final]]/Table_nydc_frldevdb01_flc_fx_carry_view[[#This Row],[atmf_cost_orig]]</f>
        <v>0.9978005125606827</v>
      </c>
    </row>
    <row r="2006" spans="1:21" x14ac:dyDescent="0.25">
      <c r="A2006" t="s">
        <v>111</v>
      </c>
      <c r="B2006" t="s">
        <v>15</v>
      </c>
      <c r="C2006" t="s">
        <v>67</v>
      </c>
      <c r="D2006" t="s">
        <v>30</v>
      </c>
      <c r="E2006">
        <v>58.346094484844897</v>
      </c>
      <c r="F2006">
        <v>64.5749</v>
      </c>
      <c r="G2006">
        <v>0.129438764045233</v>
      </c>
      <c r="H2006">
        <v>0.13904935251744599</v>
      </c>
      <c r="I2006">
        <v>0.12785919910379501</v>
      </c>
      <c r="J2006">
        <v>0.13927699048936201</v>
      </c>
      <c r="K2006">
        <v>3.0556728761422298E-2</v>
      </c>
      <c r="L2006">
        <v>2.9581544985597001E-2</v>
      </c>
      <c r="M2006">
        <v>7.5903868265362703E-2</v>
      </c>
      <c r="N2006">
        <v>7.7675695854998811E-2</v>
      </c>
      <c r="O2006">
        <v>1.5891928830872426E-2</v>
      </c>
      <c r="P2006">
        <v>7.1127513178442459E-2</v>
      </c>
      <c r="Q2006">
        <v>61.773642036886812</v>
      </c>
      <c r="R2006">
        <f>Table_nydc_frldevdb01_flc_fx_carry_view[[#This Row],[atmf]]/(Table_nydc_frldevdb01_flc_fx_carry_view[[#This Row],[atmf_cost_orig]]+1)</f>
        <v>60.01920980552989</v>
      </c>
      <c r="S2006">
        <f>Table_nydc_frldevdb01_flc_fx_carry_view[[#This Row],[num_rate]]-Table_nydc_frldevdb01_flc_fx_carry_view[[#This Row],[asset_rate]]</f>
        <v>5.5235584347570033E-2</v>
      </c>
      <c r="T20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1.0605773902281688</v>
      </c>
      <c r="U2006" s="95">
        <f>Table_nydc_frldevdb01_flc_fx_carry_view[[#This Row],[atmf_cost_final]]/Table_nydc_frldevdb01_flc_fx_carry_view[[#This Row],[atmf_cost_orig]]</f>
        <v>1.0233430473324723</v>
      </c>
    </row>
    <row r="2007" spans="1:21" x14ac:dyDescent="0.25">
      <c r="A2007" t="s">
        <v>111</v>
      </c>
      <c r="B2007" t="s">
        <v>11</v>
      </c>
      <c r="C2007" t="s">
        <v>30</v>
      </c>
      <c r="D2007" t="s">
        <v>30</v>
      </c>
      <c r="E2007">
        <v>21.851643432825099</v>
      </c>
      <c r="F2007">
        <v>22.294839844976</v>
      </c>
      <c r="G2007">
        <v>0.102492553732816</v>
      </c>
      <c r="H2007">
        <v>0.106177463279339</v>
      </c>
      <c r="I2007">
        <v>9.9184619024016804E-2</v>
      </c>
      <c r="J2007">
        <v>0.121307166746409</v>
      </c>
      <c r="K2007">
        <v>1.1935592166952299E-2</v>
      </c>
      <c r="L2007">
        <v>2.0712094967634998E-3</v>
      </c>
      <c r="M2007">
        <v>2.1309581520277999E-2</v>
      </c>
      <c r="N2007">
        <v>2.0284201771600802E-2</v>
      </c>
      <c r="O2007">
        <v>-8.2940357699625034E-3</v>
      </c>
      <c r="P2007">
        <v>7.3189119295295493E-2</v>
      </c>
      <c r="Q2007">
        <v>22.087789144695122</v>
      </c>
      <c r="R2007">
        <f>Table_nydc_frldevdb01_flc_fx_carry_view[[#This Row],[atmf]]/(Table_nydc_frldevdb01_flc_fx_carry_view[[#This Row],[atmf_cost_orig]]+1)</f>
        <v>21.829658948062399</v>
      </c>
      <c r="S2007">
        <f>Table_nydc_frldevdb01_flc_fx_carry_view[[#This Row],[num_rate]]-Table_nydc_frldevdb01_flc_fx_carry_view[[#This Row],[asset_rate]]</f>
        <v>8.1483155065257995E-2</v>
      </c>
      <c r="T20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1.9429286281806695</v>
      </c>
      <c r="U2007" s="95">
        <f>Table_nydc_frldevdb01_flc_fx_carry_view[[#This Row],[atmf_cost_final]]/Table_nydc_frldevdb01_flc_fx_carry_view[[#This Row],[atmf_cost_orig]]</f>
        <v>0.95188175104699002</v>
      </c>
    </row>
    <row r="2008" spans="1:21" x14ac:dyDescent="0.25">
      <c r="A2008" t="s">
        <v>111</v>
      </c>
      <c r="B2008" t="s">
        <v>11</v>
      </c>
      <c r="C2008" t="s">
        <v>14</v>
      </c>
      <c r="D2008" t="s">
        <v>30</v>
      </c>
      <c r="E2008">
        <v>21.851643432825099</v>
      </c>
      <c r="F2008">
        <v>22.719680093087199</v>
      </c>
      <c r="G2008">
        <v>0.11030642308831499</v>
      </c>
      <c r="H2008">
        <v>0.115640526784985</v>
      </c>
      <c r="I2008">
        <v>0.102506699553682</v>
      </c>
      <c r="J2008">
        <v>0.111172101601201</v>
      </c>
      <c r="K2008">
        <v>1.5163065058520801E-2</v>
      </c>
      <c r="L2008">
        <v>1.1912926560107801E-2</v>
      </c>
      <c r="M2008">
        <v>3.2702257461426402E-2</v>
      </c>
      <c r="N2008">
        <v>3.3377249286794197E-2</v>
      </c>
      <c r="O2008">
        <v>-8.1520449742417851E-3</v>
      </c>
      <c r="P2008">
        <v>7.1843894768027078E-2</v>
      </c>
      <c r="Q2008">
        <v>22.3280638846303</v>
      </c>
      <c r="R2008">
        <f>Table_nydc_frldevdb01_flc_fx_carry_view[[#This Row],[atmf]]/(Table_nydc_frldevdb01_flc_fx_carry_view[[#This Row],[atmf_cost_orig]]+1)</f>
        <v>22.000223132015208</v>
      </c>
      <c r="S2008">
        <f>Table_nydc_frldevdb01_flc_fx_carry_view[[#This Row],[num_rate]]-Table_nydc_frldevdb01_flc_fx_carry_view[[#This Row],[asset_rate]]</f>
        <v>7.999593974226886E-2</v>
      </c>
      <c r="T20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1.2237919645108943</v>
      </c>
      <c r="U2008" s="95">
        <f>Table_nydc_frldevdb01_flc_fx_carry_view[[#This Row],[atmf_cost_final]]/Table_nydc_frldevdb01_flc_fx_carry_view[[#This Row],[atmf_cost_orig]]</f>
        <v>1.0206405269166501</v>
      </c>
    </row>
    <row r="2009" spans="1:21" x14ac:dyDescent="0.25">
      <c r="A2009" t="s">
        <v>111</v>
      </c>
      <c r="B2009" t="s">
        <v>11</v>
      </c>
      <c r="C2009" t="s">
        <v>8</v>
      </c>
      <c r="D2009" t="s">
        <v>30</v>
      </c>
      <c r="E2009">
        <v>21.851643432825099</v>
      </c>
      <c r="F2009">
        <v>23.153902877353602</v>
      </c>
      <c r="G2009">
        <v>0.119170967243795</v>
      </c>
      <c r="H2009">
        <v>0.12738569772117</v>
      </c>
      <c r="I2009">
        <v>0.11030642308831499</v>
      </c>
      <c r="J2009">
        <v>0.119282899701655</v>
      </c>
      <c r="K2009">
        <v>1.8062631944718303E-2</v>
      </c>
      <c r="L2009">
        <v>1.5163065058520801E-2</v>
      </c>
      <c r="M2009">
        <v>4.4197118854024497E-2</v>
      </c>
      <c r="N2009">
        <v>4.4505614847922099E-2</v>
      </c>
      <c r="O2009">
        <v>-8.0692059399388068E-3</v>
      </c>
      <c r="P2009">
        <v>7.1580259421070158E-2</v>
      </c>
      <c r="Q2009">
        <v>22.564199111066458</v>
      </c>
      <c r="R2009">
        <f>Table_nydc_frldevdb01_flc_fx_carry_view[[#This Row],[atmf]]/(Table_nydc_frldevdb01_flc_fx_carry_view[[#This Row],[atmf_cost_orig]]+1)</f>
        <v>22.173881213888357</v>
      </c>
      <c r="S2009">
        <f>Table_nydc_frldevdb01_flc_fx_carry_view[[#This Row],[num_rate]]-Table_nydc_frldevdb01_flc_fx_carry_view[[#This Row],[asset_rate]]</f>
        <v>7.9649465361008961E-2</v>
      </c>
      <c r="T20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1.122752089651806</v>
      </c>
      <c r="U2009" s="95">
        <f>Table_nydc_frldevdb01_flc_fx_carry_view[[#This Row],[atmf_cost_final]]/Table_nydc_frldevdb01_flc_fx_carry_view[[#This Row],[atmf_cost_orig]]</f>
        <v>1.0069800023598034</v>
      </c>
    </row>
    <row r="2010" spans="1:21" x14ac:dyDescent="0.25">
      <c r="A2010" t="s">
        <v>111</v>
      </c>
      <c r="B2010" t="s">
        <v>11</v>
      </c>
      <c r="C2010" t="s">
        <v>6</v>
      </c>
      <c r="D2010" t="s">
        <v>30</v>
      </c>
      <c r="E2010">
        <v>21.851643432825099</v>
      </c>
      <c r="F2010">
        <v>23.5987535825683</v>
      </c>
      <c r="G2010">
        <v>0.12784910318336601</v>
      </c>
      <c r="H2010">
        <v>0.13914630812365</v>
      </c>
      <c r="I2010">
        <v>0.119170967243795</v>
      </c>
      <c r="J2010">
        <v>0.130978858921181</v>
      </c>
      <c r="K2010">
        <v>2.0841414833294398E-2</v>
      </c>
      <c r="L2010">
        <v>1.8062631944718303E-2</v>
      </c>
      <c r="M2010">
        <v>5.5917492795060704E-2</v>
      </c>
      <c r="N2010">
        <v>5.61893731225757E-2</v>
      </c>
      <c r="O2010">
        <v>-8.0205155663645167E-3</v>
      </c>
      <c r="P2010">
        <v>7.1637414988344306E-2</v>
      </c>
      <c r="Q2010">
        <v>22.799052248447378</v>
      </c>
      <c r="R2010">
        <f>Table_nydc_frldevdb01_flc_fx_carry_view[[#This Row],[atmf]]/(Table_nydc_frldevdb01_flc_fx_carry_view[[#This Row],[atmf_cost_orig]]+1)</f>
        <v>22.349050701017696</v>
      </c>
      <c r="S2010">
        <f>Table_nydc_frldevdb01_flc_fx_carry_view[[#This Row],[num_rate]]-Table_nydc_frldevdb01_flc_fx_carry_view[[#This Row],[asset_rate]]</f>
        <v>7.9657930554708822E-2</v>
      </c>
      <c r="T20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1.0869727573138703</v>
      </c>
      <c r="U2010" s="95">
        <f>Table_nydc_frldevdb01_flc_fx_carry_view[[#This Row],[atmf_cost_final]]/Table_nydc_frldevdb01_flc_fx_carry_view[[#This Row],[atmf_cost_orig]]</f>
        <v>1.0048621694916016</v>
      </c>
    </row>
    <row r="2011" spans="1:21" x14ac:dyDescent="0.25">
      <c r="A2011" t="s">
        <v>111</v>
      </c>
      <c r="B2011" t="s">
        <v>11</v>
      </c>
      <c r="C2011" t="s">
        <v>67</v>
      </c>
      <c r="D2011" t="s">
        <v>30</v>
      </c>
      <c r="E2011">
        <v>21.851643432825099</v>
      </c>
      <c r="F2011">
        <v>25.3813148713493</v>
      </c>
      <c r="G2011">
        <v>0.129311824886856</v>
      </c>
      <c r="H2011">
        <v>0.143025539871101</v>
      </c>
      <c r="I2011">
        <v>0.129286157959313</v>
      </c>
      <c r="J2011">
        <v>0.14513865725404401</v>
      </c>
      <c r="K2011">
        <v>1.9984571452317901E-2</v>
      </c>
      <c r="L2011">
        <v>2.0559122768568E-2</v>
      </c>
      <c r="M2011">
        <v>8.1798393445252596E-2</v>
      </c>
      <c r="N2011">
        <v>8.7933964675495496E-2</v>
      </c>
      <c r="O2011">
        <v>-7.5737447570329297E-3</v>
      </c>
      <c r="P2011">
        <v>7.2160427796820636E-2</v>
      </c>
      <c r="Q2011">
        <v>23.903733729620058</v>
      </c>
      <c r="R2011">
        <f>Table_nydc_frldevdb01_flc_fx_carry_view[[#This Row],[atmf]]/(Table_nydc_frldevdb01_flc_fx_carry_view[[#This Row],[atmf_cost_orig]]+1)</f>
        <v>23.462148793285106</v>
      </c>
      <c r="S2011">
        <f>Table_nydc_frldevdb01_flc_fx_carry_view[[#This Row],[num_rate]]-Table_nydc_frldevdb01_flc_fx_carry_view[[#This Row],[asset_rate]]</f>
        <v>7.9734172553853566E-2</v>
      </c>
      <c r="T20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1.0899640199343834</v>
      </c>
      <c r="U2011" s="95">
        <f>Table_nydc_frldevdb01_flc_fx_carry_view[[#This Row],[atmf_cost_final]]/Table_nydc_frldevdb01_flc_fx_carry_view[[#This Row],[atmf_cost_orig]]</f>
        <v>1.0750084564234066</v>
      </c>
    </row>
    <row r="2012" spans="1:21" x14ac:dyDescent="0.25">
      <c r="A2012" t="s">
        <v>111</v>
      </c>
      <c r="B2012" t="s">
        <v>24</v>
      </c>
      <c r="C2012" t="s">
        <v>30</v>
      </c>
      <c r="D2012" t="s">
        <v>30</v>
      </c>
      <c r="E2012">
        <v>30.398</v>
      </c>
      <c r="F2012">
        <v>30.284790836633402</v>
      </c>
      <c r="G2012">
        <v>5.0457130952060399E-2</v>
      </c>
      <c r="H2012">
        <v>4.9779115121813197E-2</v>
      </c>
      <c r="I2012">
        <v>4.9571728115631597E-2</v>
      </c>
      <c r="J2012">
        <v>6.3327798229872903E-2</v>
      </c>
      <c r="K2012">
        <v>1.20651096417687E-2</v>
      </c>
      <c r="L2012">
        <v>1.03500297070611E-3</v>
      </c>
      <c r="M2012">
        <v>9.9384729621916201E-3</v>
      </c>
      <c r="N2012">
        <v>2.1573012560161399E-4</v>
      </c>
      <c r="O2012">
        <v>1.2263065440154321E-2</v>
      </c>
      <c r="P2012">
        <v>-2.574805683537856E-3</v>
      </c>
      <c r="Q2012">
        <v>30.349332841053883</v>
      </c>
      <c r="R2012">
        <f>Table_nydc_frldevdb01_flc_fx_carry_view[[#This Row],[atmf]]/(Table_nydc_frldevdb01_flc_fx_carry_view[[#This Row],[atmf_cost_orig]]+1)</f>
        <v>29.986768152129947</v>
      </c>
      <c r="S2012">
        <f>Table_nydc_frldevdb01_flc_fx_carry_view[[#This Row],[num_rate]]-Table_nydc_frldevdb01_flc_fx_carry_view[[#This Row],[asset_rate]]</f>
        <v>-1.4837871123692177E-2</v>
      </c>
      <c r="T20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0.38524344706939939</v>
      </c>
      <c r="U2012" s="95">
        <f>Table_nydc_frldevdb01_flc_fx_carry_view[[#This Row],[atmf_cost_final]]/Table_nydc_frldevdb01_flc_fx_carry_view[[#This Row],[atmf_cost_orig]]</f>
        <v>2.1706566634764123E-2</v>
      </c>
    </row>
    <row r="2013" spans="1:21" x14ac:dyDescent="0.25">
      <c r="A2013" t="s">
        <v>111</v>
      </c>
      <c r="B2013" t="s">
        <v>24</v>
      </c>
      <c r="C2013" t="s">
        <v>14</v>
      </c>
      <c r="D2013" t="s">
        <v>30</v>
      </c>
      <c r="E2013">
        <v>30.398</v>
      </c>
      <c r="F2013">
        <v>30.155965449953602</v>
      </c>
      <c r="G2013">
        <v>5.4110016343216299E-2</v>
      </c>
      <c r="H2013">
        <v>5.2651469051838901E-2</v>
      </c>
      <c r="I2013">
        <v>5.0428633936255698E-2</v>
      </c>
      <c r="J2013">
        <v>4.91551293706518E-2</v>
      </c>
      <c r="K2013">
        <v>1.9520587882049599E-2</v>
      </c>
      <c r="L2013">
        <v>1.1980250765721399E-2</v>
      </c>
      <c r="M2013">
        <v>1.4733668774300501E-2</v>
      </c>
      <c r="N2013">
        <v>7.7468978791360799E-3</v>
      </c>
      <c r="O2013">
        <v>1.3153837749246196E-2</v>
      </c>
      <c r="P2013">
        <v>-2.910586151203124E-3</v>
      </c>
      <c r="Q2013">
        <v>30.301013952627606</v>
      </c>
      <c r="R2013">
        <f>Table_nydc_frldevdb01_flc_fx_carry_view[[#This Row],[atmf]]/(Table_nydc_frldevdb01_flc_fx_carry_view[[#This Row],[atmf_cost_orig]]+1)</f>
        <v>29.71810868006289</v>
      </c>
      <c r="S2013">
        <f>Table_nydc_frldevdb01_flc_fx_carry_view[[#This Row],[num_rate]]-Table_nydc_frldevdb01_flc_fx_carry_view[[#This Row],[asset_rate]]</f>
        <v>-1.6064423900449321E-2</v>
      </c>
      <c r="T20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0.88435855950277864</v>
      </c>
      <c r="U2013" s="95">
        <f>Table_nydc_frldevdb01_flc_fx_carry_view[[#This Row],[atmf_cost_final]]/Table_nydc_frldevdb01_flc_fx_carry_view[[#This Row],[atmf_cost_orig]]</f>
        <v>0.52579557731396565</v>
      </c>
    </row>
    <row r="2014" spans="1:21" x14ac:dyDescent="0.25">
      <c r="A2014" t="s">
        <v>111</v>
      </c>
      <c r="B2014" t="s">
        <v>24</v>
      </c>
      <c r="C2014" t="s">
        <v>8</v>
      </c>
      <c r="D2014" t="s">
        <v>30</v>
      </c>
      <c r="E2014">
        <v>30.398</v>
      </c>
      <c r="F2014">
        <v>30.047428119311999</v>
      </c>
      <c r="G2014">
        <v>5.6518231749731598E-2</v>
      </c>
      <c r="H2014">
        <v>5.4487214536405697E-2</v>
      </c>
      <c r="I2014">
        <v>5.4110016343216299E-2</v>
      </c>
      <c r="J2014">
        <v>5.2094280033885401E-2</v>
      </c>
      <c r="K2014">
        <v>2.57268810582372E-2</v>
      </c>
      <c r="L2014">
        <v>1.9520587882049599E-2</v>
      </c>
      <c r="M2014">
        <v>1.8603620981339001E-2</v>
      </c>
      <c r="N2014">
        <v>1.28336409803402E-2</v>
      </c>
      <c r="O2014">
        <v>1.3817435360579182E-2</v>
      </c>
      <c r="P2014">
        <v>-1.778829532521142E-3</v>
      </c>
      <c r="Q2014">
        <v>30.262999334277051</v>
      </c>
      <c r="R2014">
        <f>Table_nydc_frldevdb01_flc_fx_carry_view[[#This Row],[atmf]]/(Table_nydc_frldevdb01_flc_fx_carry_view[[#This Row],[atmf_cost_orig]]+1)</f>
        <v>29.498646480722137</v>
      </c>
      <c r="S2014">
        <f>Table_nydc_frldevdb01_flc_fx_carry_view[[#This Row],[num_rate]]-Table_nydc_frldevdb01_flc_fx_carry_view[[#This Row],[asset_rate]]</f>
        <v>-1.5596264893100325E-2</v>
      </c>
      <c r="T20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0.93874810543506215</v>
      </c>
      <c r="U2014" s="95">
        <f>Table_nydc_frldevdb01_flc_fx_carry_view[[#This Row],[atmf_cost_final]]/Table_nydc_frldevdb01_flc_fx_carry_view[[#This Row],[atmf_cost_orig]]</f>
        <v>0.68984640104275519</v>
      </c>
    </row>
    <row r="2015" spans="1:21" x14ac:dyDescent="0.25">
      <c r="A2015" t="s">
        <v>111</v>
      </c>
      <c r="B2015" t="s">
        <v>24</v>
      </c>
      <c r="C2015" t="s">
        <v>6</v>
      </c>
      <c r="D2015" t="s">
        <v>30</v>
      </c>
      <c r="E2015">
        <v>30.398</v>
      </c>
      <c r="F2015">
        <v>29.956019582733902</v>
      </c>
      <c r="G2015">
        <v>5.87811681512109E-2</v>
      </c>
      <c r="H2015">
        <v>5.6280433956542898E-2</v>
      </c>
      <c r="I2015">
        <v>5.6518231749731598E-2</v>
      </c>
      <c r="J2015">
        <v>5.40247862108411E-2</v>
      </c>
      <c r="K2015">
        <v>3.1273499497821204E-2</v>
      </c>
      <c r="L2015">
        <v>2.57268810582372E-2</v>
      </c>
      <c r="M2015">
        <v>2.21292928439028E-2</v>
      </c>
      <c r="N2015">
        <v>1.69514582274276E-2</v>
      </c>
      <c r="O2015">
        <v>1.4343968754748637E-2</v>
      </c>
      <c r="P2015">
        <v>-3.9777667216533974E-4</v>
      </c>
      <c r="Q2015">
        <v>30.232471550248079</v>
      </c>
      <c r="R2015">
        <f>Table_nydc_frldevdb01_flc_fx_carry_view[[#This Row],[atmf]]/(Table_nydc_frldevdb01_flc_fx_carry_view[[#This Row],[atmf_cost_orig]]+1)</f>
        <v>29.307466083264593</v>
      </c>
      <c r="S2015">
        <f>Table_nydc_frldevdb01_flc_fx_carry_view[[#This Row],[num_rate]]-Table_nydc_frldevdb01_flc_fx_carry_view[[#This Row],[asset_rate]]</f>
        <v>-1.4741745426913977E-2</v>
      </c>
      <c r="T20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0.95967022213449471</v>
      </c>
      <c r="U2015" s="95">
        <f>Table_nydc_frldevdb01_flc_fx_carry_view[[#This Row],[atmf_cost_final]]/Table_nydc_frldevdb01_flc_fx_carry_view[[#This Row],[atmf_cost_orig]]</f>
        <v>0.76601897525605622</v>
      </c>
    </row>
    <row r="2016" spans="1:21" x14ac:dyDescent="0.25">
      <c r="A2016" t="s">
        <v>111</v>
      </c>
      <c r="B2016" t="s">
        <v>24</v>
      </c>
      <c r="C2016" t="s">
        <v>67</v>
      </c>
      <c r="D2016" t="s">
        <v>30</v>
      </c>
      <c r="E2016">
        <v>30.398</v>
      </c>
      <c r="F2016">
        <v>29.677519173893899</v>
      </c>
      <c r="G2016">
        <v>6.2649948859592602E-2</v>
      </c>
      <c r="H2016">
        <v>5.9229392210925803E-2</v>
      </c>
      <c r="I2016">
        <v>6.1917433173380901E-2</v>
      </c>
      <c r="J2016">
        <v>5.8452191415827699E-2</v>
      </c>
      <c r="K2016">
        <v>4.76516284283591E-2</v>
      </c>
      <c r="L2016">
        <v>4.3761542069264997E-2</v>
      </c>
      <c r="M2016">
        <v>3.2346166747295499E-2</v>
      </c>
      <c r="N2016">
        <v>2.8738316547200601E-2</v>
      </c>
      <c r="O2016">
        <v>1.5891928830872426E-2</v>
      </c>
      <c r="P2016">
        <v>3.6988031430369439E-3</v>
      </c>
      <c r="Q2016">
        <v>30.138807537776284</v>
      </c>
      <c r="R2016">
        <f>Table_nydc_frldevdb01_flc_fx_carry_view[[#This Row],[atmf]]/(Table_nydc_frldevdb01_flc_fx_carry_view[[#This Row],[atmf_cost_orig]]+1)</f>
        <v>28.747643116069764</v>
      </c>
      <c r="S2016">
        <f>Table_nydc_frldevdb01_flc_fx_carry_view[[#This Row],[num_rate]]-Table_nydc_frldevdb01_flc_fx_carry_view[[#This Row],[asset_rate]]</f>
        <v>-1.2193125687835482E-2</v>
      </c>
      <c r="T20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0.9815597748777225</v>
      </c>
      <c r="U2016" s="95">
        <f>Table_nydc_frldevdb01_flc_fx_carry_view[[#This Row],[atmf_cost_final]]/Table_nydc_frldevdb01_flc_fx_carry_view[[#This Row],[atmf_cost_orig]]</f>
        <v>0.8884612749238191</v>
      </c>
    </row>
    <row r="2017" spans="1:21" x14ac:dyDescent="0.25">
      <c r="A2017" t="s">
        <v>111</v>
      </c>
      <c r="B2017" t="s">
        <v>23</v>
      </c>
      <c r="C2017" t="s">
        <v>30</v>
      </c>
      <c r="D2017" t="s">
        <v>30</v>
      </c>
      <c r="E2017">
        <v>1.36358837587975</v>
      </c>
      <c r="F2017">
        <v>1.362025</v>
      </c>
      <c r="G2017">
        <v>4.7306240788355901E-2</v>
      </c>
      <c r="H2017">
        <v>4.7166829011230003E-2</v>
      </c>
      <c r="I2017">
        <v>5.05718068425852E-2</v>
      </c>
      <c r="J2017">
        <v>4.9813896252078403E-2</v>
      </c>
      <c r="K2017">
        <v>1.0033329082103901E-2</v>
      </c>
      <c r="L2017">
        <v>1.0559175215773199E-3</v>
      </c>
      <c r="M2017">
        <v>9.4169512746884801E-3</v>
      </c>
      <c r="N2017">
        <v>5.6531218007936602E-4</v>
      </c>
      <c r="O2017">
        <v>1.2263065440154321E-2</v>
      </c>
      <c r="P2017">
        <v>7.7279906530825287E-3</v>
      </c>
      <c r="Q2017">
        <v>1.3628650397650135</v>
      </c>
      <c r="R2017">
        <f>Table_nydc_frldevdb01_flc_fx_carry_view[[#This Row],[atmf]]/(Table_nydc_frldevdb01_flc_fx_carry_view[[#This Row],[atmf_cost_orig]]+1)</f>
        <v>1.3493185331195789</v>
      </c>
      <c r="S2017">
        <f>Table_nydc_frldevdb01_flc_fx_carry_view[[#This Row],[num_rate]]-Table_nydc_frldevdb01_flc_fx_carry_view[[#This Row],[asset_rate]]</f>
        <v>-4.5350747870717923E-3</v>
      </c>
      <c r="T20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0.79594906824297829</v>
      </c>
      <c r="U2017" s="95">
        <f>Table_nydc_frldevdb01_flc_fx_carry_view[[#This Row],[atmf_cost_final]]/Table_nydc_frldevdb01_flc_fx_carry_view[[#This Row],[atmf_cost_orig]]</f>
        <v>6.003133748805204E-2</v>
      </c>
    </row>
    <row r="2018" spans="1:21" x14ac:dyDescent="0.25">
      <c r="A2018" t="s">
        <v>111</v>
      </c>
      <c r="B2018" t="s">
        <v>23</v>
      </c>
      <c r="C2018" t="s">
        <v>14</v>
      </c>
      <c r="D2018" t="s">
        <v>30</v>
      </c>
      <c r="E2018">
        <v>1.36358837587975</v>
      </c>
      <c r="F2018">
        <v>1.3602650000000001</v>
      </c>
      <c r="G2018">
        <v>4.9146649132702801E-2</v>
      </c>
      <c r="H2018">
        <v>4.8838345322149597E-2</v>
      </c>
      <c r="I2018">
        <v>4.7304696457154002E-2</v>
      </c>
      <c r="J2018">
        <v>4.7021071419227498E-2</v>
      </c>
      <c r="K2018">
        <v>1.5017359956562599E-2</v>
      </c>
      <c r="L2018">
        <v>9.9734614560038608E-3</v>
      </c>
      <c r="M2018">
        <v>1.3666737162630199E-2</v>
      </c>
      <c r="N2018">
        <v>8.6932687520182694E-3</v>
      </c>
      <c r="O2018">
        <v>1.3153837749246196E-2</v>
      </c>
      <c r="P2018">
        <v>8.2466746272980614E-3</v>
      </c>
      <c r="Q2018">
        <v>1.3621046896415521</v>
      </c>
      <c r="R2018">
        <f>Table_nydc_frldevdb01_flc_fx_carry_view[[#This Row],[atmf]]/(Table_nydc_frldevdb01_flc_fx_carry_view[[#This Row],[atmf_cost_orig]]+1)</f>
        <v>1.3419252601772633</v>
      </c>
      <c r="S2018">
        <f>Table_nydc_frldevdb01_flc_fx_carry_view[[#This Row],[num_rate]]-Table_nydc_frldevdb01_flc_fx_carry_view[[#This Row],[asset_rate]]</f>
        <v>-4.9071631219481347E-3</v>
      </c>
      <c r="T20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0.94785361963146786</v>
      </c>
      <c r="U2018" s="95">
        <f>Table_nydc_frldevdb01_flc_fx_carry_view[[#This Row],[atmf_cost_final]]/Table_nydc_frldevdb01_flc_fx_carry_view[[#This Row],[atmf_cost_orig]]</f>
        <v>0.63608955441016379</v>
      </c>
    </row>
    <row r="2019" spans="1:21" x14ac:dyDescent="0.25">
      <c r="A2019" t="s">
        <v>111</v>
      </c>
      <c r="B2019" t="s">
        <v>23</v>
      </c>
      <c r="C2019" t="s">
        <v>8</v>
      </c>
      <c r="D2019" t="s">
        <v>30</v>
      </c>
      <c r="E2019">
        <v>1.36358837587975</v>
      </c>
      <c r="F2019">
        <v>1.358452</v>
      </c>
      <c r="G2019">
        <v>5.0810988647259601E-2</v>
      </c>
      <c r="H2019">
        <v>5.0344621636923499E-2</v>
      </c>
      <c r="I2019">
        <v>4.9146649132702801E-2</v>
      </c>
      <c r="J2019">
        <v>4.8681983271773699E-2</v>
      </c>
      <c r="K2019">
        <v>1.9316530418747303E-2</v>
      </c>
      <c r="L2019">
        <v>1.5017359956562599E-2</v>
      </c>
      <c r="M2019">
        <v>1.7189444208945599E-2</v>
      </c>
      <c r="N2019">
        <v>1.2962132243923999E-2</v>
      </c>
      <c r="O2019">
        <v>1.3817435360579182E-2</v>
      </c>
      <c r="P2019">
        <v>8.7368685850366529E-3</v>
      </c>
      <c r="Q2019">
        <v>1.3613477039277699</v>
      </c>
      <c r="R2019">
        <f>Table_nydc_frldevdb01_flc_fx_carry_view[[#This Row],[atmf]]/(Table_nydc_frldevdb01_flc_fx_carry_view[[#This Row],[atmf_cost_orig]]+1)</f>
        <v>1.3354955733505962</v>
      </c>
      <c r="S2019">
        <f>Table_nydc_frldevdb01_flc_fx_carry_view[[#This Row],[num_rate]]-Table_nydc_frldevdb01_flc_fx_carry_view[[#This Row],[asset_rate]]</f>
        <v>-5.0805667755425294E-3</v>
      </c>
      <c r="T20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0.96621740255191524</v>
      </c>
      <c r="U2019" s="95">
        <f>Table_nydc_frldevdb01_flc_fx_carry_view[[#This Row],[atmf_cost_final]]/Table_nydc_frldevdb01_flc_fx_carry_view[[#This Row],[atmf_cost_orig]]</f>
        <v>0.75407512228803453</v>
      </c>
    </row>
    <row r="2020" spans="1:21" x14ac:dyDescent="0.25">
      <c r="A2020" t="s">
        <v>111</v>
      </c>
      <c r="B2020" t="s">
        <v>23</v>
      </c>
      <c r="C2020" t="s">
        <v>6</v>
      </c>
      <c r="D2020" t="s">
        <v>30</v>
      </c>
      <c r="E2020">
        <v>1.36358837587975</v>
      </c>
      <c r="F2020">
        <v>1.356425</v>
      </c>
      <c r="G2020">
        <v>5.2506664614303797E-2</v>
      </c>
      <c r="H2020">
        <v>5.1856397481022803E-2</v>
      </c>
      <c r="I2020">
        <v>5.0810988647259601E-2</v>
      </c>
      <c r="J2020">
        <v>5.0173877737680998E-2</v>
      </c>
      <c r="K2020">
        <v>2.3408252338156299E-2</v>
      </c>
      <c r="L2020">
        <v>1.9316530418747303E-2</v>
      </c>
      <c r="M2020">
        <v>2.0391080595067498E-2</v>
      </c>
      <c r="N2020">
        <v>1.6390131920519101E-2</v>
      </c>
      <c r="O2020">
        <v>1.4343968754748637E-2</v>
      </c>
      <c r="P2020">
        <v>9.0241698856821095E-3</v>
      </c>
      <c r="Q2020">
        <v>1.3605299525283947</v>
      </c>
      <c r="R2020">
        <f>Table_nydc_frldevdb01_flc_fx_carry_view[[#This Row],[atmf]]/(Table_nydc_frldevdb01_flc_fx_carry_view[[#This Row],[atmf_cost_orig]]+1)</f>
        <v>1.3293187541476406</v>
      </c>
      <c r="S2020">
        <f>Table_nydc_frldevdb01_flc_fx_carry_view[[#This Row],[num_rate]]-Table_nydc_frldevdb01_flc_fx_carry_view[[#This Row],[asset_rate]]</f>
        <v>-5.3197988690665277E-3</v>
      </c>
      <c r="T20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0.96991445877466986</v>
      </c>
      <c r="U2020" s="95">
        <f>Table_nydc_frldevdb01_flc_fx_carry_view[[#This Row],[atmf_cost_final]]/Table_nydc_frldevdb01_flc_fx_carry_view[[#This Row],[atmf_cost_orig]]</f>
        <v>0.80378927659595412</v>
      </c>
    </row>
    <row r="2021" spans="1:21" x14ac:dyDescent="0.25">
      <c r="A2021" t="s">
        <v>111</v>
      </c>
      <c r="B2021" t="s">
        <v>23</v>
      </c>
      <c r="C2021" t="s">
        <v>67</v>
      </c>
      <c r="D2021" t="s">
        <v>30</v>
      </c>
      <c r="E2021">
        <v>1.36358837587975</v>
      </c>
      <c r="F2021">
        <v>1.349763</v>
      </c>
      <c r="G2021">
        <v>5.5798379006555099E-2</v>
      </c>
      <c r="H2021">
        <v>5.46372900856327E-2</v>
      </c>
      <c r="I2021">
        <v>5.5234249831471599E-2</v>
      </c>
      <c r="J2021">
        <v>5.4069014520191402E-2</v>
      </c>
      <c r="K2021">
        <v>3.5874749850434096E-2</v>
      </c>
      <c r="L2021">
        <v>3.2999827767467703E-2</v>
      </c>
      <c r="M2021">
        <v>2.9865882831737099E-2</v>
      </c>
      <c r="N2021">
        <v>2.7076379423174302E-2</v>
      </c>
      <c r="O2021">
        <v>1.5891928830872426E-2</v>
      </c>
      <c r="P2021">
        <v>1.0663813570160885E-2</v>
      </c>
      <c r="Q2021">
        <v>1.3579225761819638</v>
      </c>
      <c r="R2021">
        <f>Table_nydc_frldevdb01_flc_fx_carry_view[[#This Row],[atmf]]/(Table_nydc_frldevdb01_flc_fx_carry_view[[#This Row],[atmf_cost_orig]]+1)</f>
        <v>1.3106201715204588</v>
      </c>
      <c r="S2021">
        <f>Table_nydc_frldevdb01_flc_fx_carry_view[[#This Row],[num_rate]]-Table_nydc_frldevdb01_flc_fx_carry_view[[#This Row],[asset_rate]]</f>
        <v>-5.2281152607115411E-3</v>
      </c>
      <c r="T20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0.98578456235796041</v>
      </c>
      <c r="U2021" s="95">
        <f>Table_nydc_frldevdb01_flc_fx_carry_view[[#This Row],[atmf_cost_final]]/Table_nydc_frldevdb01_flc_fx_carry_view[[#This Row],[atmf_cost_orig]]</f>
        <v>0.90659899711390679</v>
      </c>
    </row>
    <row r="2022" spans="1:21" x14ac:dyDescent="0.25">
      <c r="A2022" t="s">
        <v>111</v>
      </c>
      <c r="B2022" t="s">
        <v>25</v>
      </c>
      <c r="C2022" t="s">
        <v>30</v>
      </c>
      <c r="D2022" t="s">
        <v>30</v>
      </c>
      <c r="E2022">
        <v>312.25387128457999</v>
      </c>
      <c r="F2022">
        <v>312.39</v>
      </c>
      <c r="G2022">
        <v>4.8374267778583599E-2</v>
      </c>
      <c r="H2022">
        <v>4.8499377782692199E-2</v>
      </c>
      <c r="I2022">
        <v>3.8196813435253503E-2</v>
      </c>
      <c r="J2022">
        <v>3.90495955814322E-2</v>
      </c>
      <c r="K2022">
        <v>9.4906138912255796E-3</v>
      </c>
      <c r="L2022">
        <v>7.9764059368023503E-4</v>
      </c>
      <c r="M2022">
        <v>9.7346296125113297E-3</v>
      </c>
      <c r="N2022">
        <v>1.05208695753924E-3</v>
      </c>
      <c r="O2022">
        <v>-8.2940357699625034E-3</v>
      </c>
      <c r="P2022">
        <v>-6.3681324835100136E-3</v>
      </c>
      <c r="Q2022">
        <v>312.31379052513751</v>
      </c>
      <c r="R2022">
        <f>Table_nydc_frldevdb01_flc_fx_carry_view[[#This Row],[atmf]]/(Table_nydc_frldevdb01_flc_fx_carry_view[[#This Row],[atmf_cost_orig]]+1)</f>
        <v>309.37831667700709</v>
      </c>
      <c r="S2022">
        <f>Table_nydc_frldevdb01_flc_fx_carry_view[[#This Row],[num_rate]]-Table_nydc_frldevdb01_flc_fx_carry_view[[#This Row],[asset_rate]]</f>
        <v>1.9259032864524898E-3</v>
      </c>
      <c r="T20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1.0427457809615484</v>
      </c>
      <c r="U2022" s="95">
        <f>Table_nydc_frldevdb01_flc_fx_carry_view[[#This Row],[atmf_cost_final]]/Table_nydc_frldevdb01_flc_fx_carry_view[[#This Row],[atmf_cost_orig]]</f>
        <v>0.10807673218373469</v>
      </c>
    </row>
    <row r="2023" spans="1:21" x14ac:dyDescent="0.25">
      <c r="A2023" t="s">
        <v>111</v>
      </c>
      <c r="B2023" t="s">
        <v>25</v>
      </c>
      <c r="C2023" t="s">
        <v>14</v>
      </c>
      <c r="D2023" t="s">
        <v>30</v>
      </c>
      <c r="E2023">
        <v>312.25387128457999</v>
      </c>
      <c r="F2023">
        <v>312.70499999999998</v>
      </c>
      <c r="G2023">
        <v>5.2644701143355697E-2</v>
      </c>
      <c r="H2023">
        <v>5.2963227078361798E-2</v>
      </c>
      <c r="I2023">
        <v>4.83286547387538E-2</v>
      </c>
      <c r="J2023">
        <v>4.8753875124181702E-2</v>
      </c>
      <c r="K2023">
        <v>1.4166965384459499E-2</v>
      </c>
      <c r="L2023">
        <v>9.4250136216371908E-3</v>
      </c>
      <c r="M2023">
        <v>1.4980884305692299E-2</v>
      </c>
      <c r="N2023">
        <v>1.02471018985031E-2</v>
      </c>
      <c r="O2023">
        <v>-8.1520449742417851E-3</v>
      </c>
      <c r="P2023">
        <v>-5.2418803935788145E-3</v>
      </c>
      <c r="Q2023">
        <v>312.4506904710733</v>
      </c>
      <c r="R2023">
        <f>Table_nydc_frldevdb01_flc_fx_carry_view[[#This Row],[atmf]]/(Table_nydc_frldevdb01_flc_fx_carry_view[[#This Row],[atmf_cost_orig]]+1)</f>
        <v>308.0895461532844</v>
      </c>
      <c r="S2023">
        <f>Table_nydc_frldevdb01_flc_fx_carry_view[[#This Row],[num_rate]]-Table_nydc_frldevdb01_flc_fx_carry_view[[#This Row],[asset_rate]]</f>
        <v>2.9101645806629706E-3</v>
      </c>
      <c r="T20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1.0100370631766797</v>
      </c>
      <c r="U2023" s="95">
        <f>Table_nydc_frldevdb01_flc_fx_carry_view[[#This Row],[atmf_cost_final]]/Table_nydc_frldevdb01_flc_fx_carry_view[[#This Row],[atmf_cost_orig]]</f>
        <v>0.68401181728701421</v>
      </c>
    </row>
    <row r="2024" spans="1:21" x14ac:dyDescent="0.25">
      <c r="A2024" t="s">
        <v>111</v>
      </c>
      <c r="B2024" t="s">
        <v>25</v>
      </c>
      <c r="C2024" t="s">
        <v>8</v>
      </c>
      <c r="D2024" t="s">
        <v>30</v>
      </c>
      <c r="E2024">
        <v>312.25387128457999</v>
      </c>
      <c r="F2024">
        <v>312.82499999999999</v>
      </c>
      <c r="G2024">
        <v>5.5674291735231002E-2</v>
      </c>
      <c r="H2024">
        <v>5.60127211786988E-2</v>
      </c>
      <c r="I2024">
        <v>5.2644701143355697E-2</v>
      </c>
      <c r="J2024">
        <v>5.3050439808223299E-2</v>
      </c>
      <c r="K2024">
        <v>1.8402202874533702E-2</v>
      </c>
      <c r="L2024">
        <v>1.4166965384459499E-2</v>
      </c>
      <c r="M2024">
        <v>1.9441827292503201E-2</v>
      </c>
      <c r="N2024">
        <v>1.5201882341031099E-2</v>
      </c>
      <c r="O2024">
        <v>-8.0692059399388068E-3</v>
      </c>
      <c r="P2024">
        <v>-5.6001961658802809E-3</v>
      </c>
      <c r="Q2024">
        <v>312.50011724749112</v>
      </c>
      <c r="R2024">
        <f>Table_nydc_frldevdb01_flc_fx_carry_view[[#This Row],[atmf]]/(Table_nydc_frldevdb01_flc_fx_carry_view[[#This Row],[atmf_cost_orig]]+1)</f>
        <v>306.85909840566381</v>
      </c>
      <c r="S2024">
        <f>Table_nydc_frldevdb01_flc_fx_carry_view[[#This Row],[num_rate]]-Table_nydc_frldevdb01_flc_fx_carry_view[[#This Row],[asset_rate]]</f>
        <v>2.4690097740585259E-3</v>
      </c>
      <c r="T20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0.99547195956873269</v>
      </c>
      <c r="U2024" s="95">
        <f>Table_nydc_frldevdb01_flc_fx_carry_view[[#This Row],[atmf_cost_final]]/Table_nydc_frldevdb01_flc_fx_carry_view[[#This Row],[atmf_cost_orig]]</f>
        <v>0.78191633493694135</v>
      </c>
    </row>
    <row r="2025" spans="1:21" x14ac:dyDescent="0.25">
      <c r="A2025" t="s">
        <v>111</v>
      </c>
      <c r="B2025" t="s">
        <v>25</v>
      </c>
      <c r="C2025" t="s">
        <v>6</v>
      </c>
      <c r="D2025" t="s">
        <v>30</v>
      </c>
      <c r="E2025">
        <v>312.25387128457999</v>
      </c>
      <c r="F2025">
        <v>312.99299999999999</v>
      </c>
      <c r="G2025">
        <v>5.8670105801714598E-2</v>
      </c>
      <c r="H2025">
        <v>5.9056382978915502E-2</v>
      </c>
      <c r="I2025">
        <v>5.5674291735231002E-2</v>
      </c>
      <c r="J2025">
        <v>5.6115275322774903E-2</v>
      </c>
      <c r="K2025">
        <v>2.2393800340925401E-2</v>
      </c>
      <c r="L2025">
        <v>1.8402202874533702E-2</v>
      </c>
      <c r="M2025">
        <v>2.37481611703825E-2</v>
      </c>
      <c r="N2025">
        <v>1.9754001532059799E-2</v>
      </c>
      <c r="O2025">
        <v>-8.0205155663645167E-3</v>
      </c>
      <c r="P2025">
        <v>-5.6470470646002857E-3</v>
      </c>
      <c r="Q2025">
        <v>312.5696678853397</v>
      </c>
      <c r="R2025">
        <f>Table_nydc_frldevdb01_flc_fx_carry_view[[#This Row],[atmf]]/(Table_nydc_frldevdb01_flc_fx_carry_view[[#This Row],[atmf_cost_orig]]+1)</f>
        <v>305.7324172794373</v>
      </c>
      <c r="S2025">
        <f>Table_nydc_frldevdb01_flc_fx_carry_view[[#This Row],[num_rate]]-Table_nydc_frldevdb01_flc_fx_carry_view[[#This Row],[asset_rate]]</f>
        <v>2.373468501764231E-3</v>
      </c>
      <c r="T20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0.9981082058227948</v>
      </c>
      <c r="U2025" s="95">
        <f>Table_nydc_frldevdb01_flc_fx_carry_view[[#This Row],[atmf_cost_final]]/Table_nydc_frldevdb01_flc_fx_carry_view[[#This Row],[atmf_cost_orig]]</f>
        <v>0.83181183546522275</v>
      </c>
    </row>
    <row r="2026" spans="1:21" x14ac:dyDescent="0.25">
      <c r="A2026" t="s">
        <v>111</v>
      </c>
      <c r="B2026" t="s">
        <v>25</v>
      </c>
      <c r="C2026" t="s">
        <v>67</v>
      </c>
      <c r="D2026" t="s">
        <v>30</v>
      </c>
      <c r="E2026">
        <v>312.25387128457999</v>
      </c>
      <c r="F2026">
        <v>313.43298468808302</v>
      </c>
      <c r="G2026">
        <v>6.1599892980240503E-2</v>
      </c>
      <c r="H2026">
        <v>6.21118718928814E-2</v>
      </c>
      <c r="I2026">
        <v>6.1106896651927201E-2</v>
      </c>
      <c r="J2026">
        <v>6.1627694635129397E-2</v>
      </c>
      <c r="K2026">
        <v>3.3335388610658101E-2</v>
      </c>
      <c r="L2026">
        <v>3.09045137928569E-2</v>
      </c>
      <c r="M2026">
        <v>3.5571815116112501E-2</v>
      </c>
      <c r="N2026">
        <v>3.3122581336459504E-2</v>
      </c>
      <c r="O2026">
        <v>-7.5737447570329297E-3</v>
      </c>
      <c r="P2026">
        <v>-5.6996903748073868E-3</v>
      </c>
      <c r="Q2026">
        <v>312.73357902281077</v>
      </c>
      <c r="R2026">
        <f>Table_nydc_frldevdb01_flc_fx_carry_view[[#This Row],[atmf]]/(Table_nydc_frldevdb01_flc_fx_carry_view[[#This Row],[atmf_cost_orig]]+1)</f>
        <v>302.6665848886006</v>
      </c>
      <c r="S2026">
        <f>Table_nydc_frldevdb01_flc_fx_carry_view[[#This Row],[num_rate]]-Table_nydc_frldevdb01_flc_fx_carry_view[[#This Row],[asset_rate]]</f>
        <v>1.8740543822255429E-3</v>
      </c>
      <c r="T20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0.99179093888977787</v>
      </c>
      <c r="U2026" s="95">
        <f>Table_nydc_frldevdb01_flc_fx_carry_view[[#This Row],[atmf_cost_final]]/Table_nydc_frldevdb01_flc_fx_carry_view[[#This Row],[atmf_cost_orig]]</f>
        <v>0.93114678653146377</v>
      </c>
    </row>
    <row r="2027" spans="1:21" x14ac:dyDescent="0.25">
      <c r="A2027" t="s">
        <v>111</v>
      </c>
      <c r="B2027" t="s">
        <v>9</v>
      </c>
      <c r="C2027" t="s">
        <v>30</v>
      </c>
      <c r="D2027" t="s">
        <v>30</v>
      </c>
      <c r="E2027">
        <v>68.495557526682106</v>
      </c>
      <c r="F2027">
        <v>69.889588827986898</v>
      </c>
      <c r="G2027">
        <v>0.111075142243309</v>
      </c>
      <c r="H2027">
        <v>0.116971470762309</v>
      </c>
      <c r="I2027">
        <v>0.11262773397836599</v>
      </c>
      <c r="J2027">
        <v>0.130874430221702</v>
      </c>
      <c r="K2027">
        <v>1.34998921503535E-2</v>
      </c>
      <c r="L2027">
        <v>2.3519327763191901E-3</v>
      </c>
      <c r="M2027">
        <v>2.3475321105580198E-2</v>
      </c>
      <c r="N2027">
        <v>2.03561679453623E-2</v>
      </c>
      <c r="O2027">
        <v>-8.2940357699625034E-3</v>
      </c>
      <c r="P2027">
        <v>7.3218328071270045E-2</v>
      </c>
      <c r="Q2027">
        <v>69.19929616533787</v>
      </c>
      <c r="R2027">
        <f>Table_nydc_frldevdb01_flc_fx_carry_view[[#This Row],[atmf]]/(Table_nydc_frldevdb01_flc_fx_carry_view[[#This Row],[atmf_cost_orig]]+1)</f>
        <v>68.286540365712625</v>
      </c>
      <c r="S2027">
        <f>Table_nydc_frldevdb01_flc_fx_carry_view[[#This Row],[num_rate]]-Table_nydc_frldevdb01_flc_fx_carry_view[[#This Row],[asset_rate]]</f>
        <v>8.1512363841232546E-2</v>
      </c>
      <c r="T20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1.8048582421720984</v>
      </c>
      <c r="U2027" s="95">
        <f>Table_nydc_frldevdb01_flc_fx_carry_view[[#This Row],[atmf_cost_final]]/Table_nydc_frldevdb01_flc_fx_carry_view[[#This Row],[atmf_cost_orig]]</f>
        <v>0.86713054333998185</v>
      </c>
    </row>
    <row r="2028" spans="1:21" x14ac:dyDescent="0.25">
      <c r="A2028" t="s">
        <v>111</v>
      </c>
      <c r="B2028" t="s">
        <v>9</v>
      </c>
      <c r="C2028" t="s">
        <v>14</v>
      </c>
      <c r="D2028" t="s">
        <v>30</v>
      </c>
      <c r="E2028">
        <v>68.495557526682106</v>
      </c>
      <c r="F2028">
        <v>71.262299149413195</v>
      </c>
      <c r="G2028">
        <v>0.117826693835817</v>
      </c>
      <c r="H2028">
        <v>0.125803954136611</v>
      </c>
      <c r="I2028">
        <v>0.111069382678305</v>
      </c>
      <c r="J2028">
        <v>0.123618885185052</v>
      </c>
      <c r="K2028">
        <v>1.68102746170277E-2</v>
      </c>
      <c r="L2028">
        <v>1.34651707728377E-2</v>
      </c>
      <c r="M2028">
        <v>3.5574583763661502E-2</v>
      </c>
      <c r="N2028">
        <v>3.6125477805706803E-2</v>
      </c>
      <c r="O2028">
        <v>-8.1520449742417851E-3</v>
      </c>
      <c r="P2028">
        <v>7.3013977437560301E-2</v>
      </c>
      <c r="Q2028">
        <v>69.949740592214042</v>
      </c>
      <c r="R2028">
        <f>Table_nydc_frldevdb01_flc_fx_carry_view[[#This Row],[atmf]]/(Table_nydc_frldevdb01_flc_fx_carry_view[[#This Row],[atmf_cost_orig]]+1)</f>
        <v>68.81426047597617</v>
      </c>
      <c r="S2028">
        <f>Table_nydc_frldevdb01_flc_fx_carry_view[[#This Row],[num_rate]]-Table_nydc_frldevdb01_flc_fx_carry_view[[#This Row],[asset_rate]]</f>
        <v>8.1166022411802083E-2</v>
      </c>
      <c r="T20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1.2076281016151462</v>
      </c>
      <c r="U2028" s="95">
        <f>Table_nydc_frldevdb01_flc_fx_carry_view[[#This Row],[atmf_cost_final]]/Table_nydc_frldevdb01_flc_fx_carry_view[[#This Row],[atmf_cost_orig]]</f>
        <v>1.0154856075254497</v>
      </c>
    </row>
    <row r="2029" spans="1:21" x14ac:dyDescent="0.25">
      <c r="A2029" t="s">
        <v>111</v>
      </c>
      <c r="B2029" t="s">
        <v>9</v>
      </c>
      <c r="C2029" t="s">
        <v>8</v>
      </c>
      <c r="D2029" t="s">
        <v>30</v>
      </c>
      <c r="E2029">
        <v>68.495557526682106</v>
      </c>
      <c r="F2029">
        <v>72.593945931467303</v>
      </c>
      <c r="G2029">
        <v>0.12083987854497399</v>
      </c>
      <c r="H2029">
        <v>0.12975289004002399</v>
      </c>
      <c r="I2029">
        <v>0.117826693835817</v>
      </c>
      <c r="J2029">
        <v>0.130457435988756</v>
      </c>
      <c r="K2029">
        <v>1.8477883594976503E-2</v>
      </c>
      <c r="L2029">
        <v>1.68102746170277E-2</v>
      </c>
      <c r="M2029">
        <v>4.5017574703198206E-2</v>
      </c>
      <c r="N2029">
        <v>4.7364980317397401E-2</v>
      </c>
      <c r="O2029">
        <v>-8.0692059399388068E-3</v>
      </c>
      <c r="P2029">
        <v>7.1815948528326984E-2</v>
      </c>
      <c r="Q2029">
        <v>70.717135012185494</v>
      </c>
      <c r="R2029">
        <f>Table_nydc_frldevdb01_flc_fx_carry_view[[#This Row],[atmf]]/(Table_nydc_frldevdb01_flc_fx_carry_view[[#This Row],[atmf_cost_orig]]+1)</f>
        <v>69.466722559269058</v>
      </c>
      <c r="S2029">
        <f>Table_nydc_frldevdb01_flc_fx_carry_view[[#This Row],[num_rate]]-Table_nydc_frldevdb01_flc_fx_carry_view[[#This Row],[asset_rate]]</f>
        <v>7.9885154468265787E-2</v>
      </c>
      <c r="T20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1.151283395717601</v>
      </c>
      <c r="U2029" s="95">
        <f>Table_nydc_frldevdb01_flc_fx_carry_view[[#This Row],[atmf_cost_final]]/Table_nydc_frldevdb01_flc_fx_carry_view[[#This Row],[atmf_cost_orig]]</f>
        <v>1.0521442043396538</v>
      </c>
    </row>
    <row r="2030" spans="1:21" x14ac:dyDescent="0.25">
      <c r="A2030" t="s">
        <v>111</v>
      </c>
      <c r="B2030" t="s">
        <v>9</v>
      </c>
      <c r="C2030" t="s">
        <v>6</v>
      </c>
      <c r="D2030" t="s">
        <v>30</v>
      </c>
      <c r="E2030">
        <v>68.495557526682106</v>
      </c>
      <c r="F2030">
        <v>73.976355987409903</v>
      </c>
      <c r="G2030">
        <v>0.12418965397385399</v>
      </c>
      <c r="H2030">
        <v>0.133619865208808</v>
      </c>
      <c r="I2030">
        <v>0.12083987854497399</v>
      </c>
      <c r="J2030">
        <v>0.13374559169106301</v>
      </c>
      <c r="K2030">
        <v>1.9652372658318103E-2</v>
      </c>
      <c r="L2030">
        <v>1.8477883594976503E-2</v>
      </c>
      <c r="M2030">
        <v>5.3700000863248304E-2</v>
      </c>
      <c r="N2030">
        <v>5.7043741510666796E-2</v>
      </c>
      <c r="O2030">
        <v>-8.0205155663645167E-3</v>
      </c>
      <c r="P2030">
        <v>7.1632281808441611E-2</v>
      </c>
      <c r="Q2030">
        <v>71.540569282896783</v>
      </c>
      <c r="R2030">
        <f>Table_nydc_frldevdb01_flc_fx_carry_view[[#This Row],[atmf]]/(Table_nydc_frldevdb01_flc_fx_carry_view[[#This Row],[atmf_cost_orig]]+1)</f>
        <v>70.206278757525354</v>
      </c>
      <c r="S2030">
        <f>Table_nydc_frldevdb01_flc_fx_carry_view[[#This Row],[num_rate]]-Table_nydc_frldevdb01_flc_fx_carry_view[[#This Row],[asset_rate]]</f>
        <v>7.9652797374806128E-2</v>
      </c>
      <c r="T20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1.132703214554776</v>
      </c>
      <c r="U2030" s="95">
        <f>Table_nydc_frldevdb01_flc_fx_carry_view[[#This Row],[atmf_cost_final]]/Table_nydc_frldevdb01_flc_fx_carry_view[[#This Row],[atmf_cost_orig]]</f>
        <v>1.0622670501613887</v>
      </c>
    </row>
    <row r="2031" spans="1:21" x14ac:dyDescent="0.25">
      <c r="A2031" t="s">
        <v>111</v>
      </c>
      <c r="B2031" t="s">
        <v>9</v>
      </c>
      <c r="C2031" t="s">
        <v>67</v>
      </c>
      <c r="D2031" t="s">
        <v>30</v>
      </c>
      <c r="E2031">
        <v>68.495557526682106</v>
      </c>
      <c r="F2031">
        <v>79.420496862756195</v>
      </c>
      <c r="G2031">
        <v>0.13721074221958299</v>
      </c>
      <c r="H2031">
        <v>0.145080567625123</v>
      </c>
      <c r="I2031">
        <v>0.13474333814973999</v>
      </c>
      <c r="J2031">
        <v>0.14547972569098999</v>
      </c>
      <c r="K2031">
        <v>2.3417424988873101E-2</v>
      </c>
      <c r="L2031">
        <v>2.2907613983632898E-2</v>
      </c>
      <c r="M2031">
        <v>8.2969605743202696E-2</v>
      </c>
      <c r="N2031">
        <v>8.7845547916472394E-2</v>
      </c>
      <c r="O2031">
        <v>-7.5737447570329297E-3</v>
      </c>
      <c r="P2031">
        <v>7.1127513178442459E-2</v>
      </c>
      <c r="Q2031">
        <v>74.956664056143197</v>
      </c>
      <c r="R2031">
        <f>Table_nydc_frldevdb01_flc_fx_carry_view[[#This Row],[atmf]]/(Table_nydc_frldevdb01_flc_fx_carry_view[[#This Row],[atmf_cost_orig]]+1)</f>
        <v>73.335850278321331</v>
      </c>
      <c r="S2031">
        <f>Table_nydc_frldevdb01_flc_fx_carry_view[[#This Row],[num_rate]]-Table_nydc_frldevdb01_flc_fx_carry_view[[#This Row],[asset_rate]]</f>
        <v>7.8701257935475388E-2</v>
      </c>
      <c r="T20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1.090437547547213</v>
      </c>
      <c r="U2031" s="95">
        <f>Table_nydc_frldevdb01_flc_fx_carry_view[[#This Row],[atmf_cost_final]]/Table_nydc_frldevdb01_flc_fx_carry_view[[#This Row],[atmf_cost_orig]]</f>
        <v>1.0587678117738815</v>
      </c>
    </row>
    <row r="2032" spans="1:21" x14ac:dyDescent="0.25">
      <c r="A2032" t="s">
        <v>111</v>
      </c>
      <c r="B2032" t="s">
        <v>10</v>
      </c>
      <c r="C2032" t="s">
        <v>30</v>
      </c>
      <c r="D2032" t="s">
        <v>30</v>
      </c>
      <c r="E2032">
        <v>13519.142577312399</v>
      </c>
      <c r="F2032">
        <v>13655.25</v>
      </c>
      <c r="G2032">
        <v>6.2904020720945406E-2</v>
      </c>
      <c r="H2032">
        <v>6.6433005062084105E-2</v>
      </c>
      <c r="I2032">
        <v>5.8291364976076399E-2</v>
      </c>
      <c r="J2032">
        <v>9.3071840198279895E-2</v>
      </c>
      <c r="K2032">
        <v>8.1514980307212694E-3</v>
      </c>
      <c r="L2032">
        <v>1.2170984501666501E-3</v>
      </c>
      <c r="M2032">
        <v>1.32631768053297E-2</v>
      </c>
      <c r="N2032">
        <v>1.0102483671572699E-2</v>
      </c>
      <c r="O2032">
        <v>1.2263065440154321E-2</v>
      </c>
      <c r="P2032">
        <v>5.2438683826767592E-2</v>
      </c>
      <c r="Q2032">
        <v>13585.80373540971</v>
      </c>
      <c r="R2032">
        <f>Table_nydc_frldevdb01_flc_fx_carry_view[[#This Row],[atmf]]/(Table_nydc_frldevdb01_flc_fx_carry_view[[#This Row],[atmf_cost_orig]]+1)</f>
        <v>13476.508682623798</v>
      </c>
      <c r="S2032">
        <f>Table_nydc_frldevdb01_flc_fx_carry_view[[#This Row],[num_rate]]-Table_nydc_frldevdb01_flc_fx_carry_view[[#This Row],[asset_rate]]</f>
        <v>4.0175618386613272E-2</v>
      </c>
      <c r="T20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1.7382518763782637</v>
      </c>
      <c r="U2032" s="95">
        <f>Table_nydc_frldevdb01_flc_fx_carry_view[[#This Row],[atmf_cost_final]]/Table_nydc_frldevdb01_flc_fx_carry_view[[#This Row],[atmf_cost_orig]]</f>
        <v>0.76169411143739696</v>
      </c>
    </row>
    <row r="2033" spans="1:21" x14ac:dyDescent="0.25">
      <c r="A2033" t="s">
        <v>111</v>
      </c>
      <c r="B2033" t="s">
        <v>10</v>
      </c>
      <c r="C2033" t="s">
        <v>14</v>
      </c>
      <c r="D2033" t="s">
        <v>30</v>
      </c>
      <c r="E2033">
        <v>13519.142577312399</v>
      </c>
      <c r="F2033">
        <v>13803.75</v>
      </c>
      <c r="G2033">
        <v>6.8447936658947606E-2</v>
      </c>
      <c r="H2033">
        <v>7.3734202111694805E-2</v>
      </c>
      <c r="I2033">
        <v>6.2847246368478202E-2</v>
      </c>
      <c r="J2033">
        <v>7.1465810789945905E-2</v>
      </c>
      <c r="K2033">
        <v>1.0448532757638801E-2</v>
      </c>
      <c r="L2033">
        <v>8.119017978499489E-3</v>
      </c>
      <c r="M2033">
        <v>2.0632191188670299E-2</v>
      </c>
      <c r="N2033">
        <v>2.04101637051506E-2</v>
      </c>
      <c r="O2033">
        <v>1.3153837749246196E-2</v>
      </c>
      <c r="P2033">
        <v>5.568451614927665E-2</v>
      </c>
      <c r="Q2033">
        <v>13664.594437648415</v>
      </c>
      <c r="R2033">
        <f>Table_nydc_frldevdb01_flc_fx_carry_view[[#This Row],[atmf]]/(Table_nydc_frldevdb01_flc_fx_carry_view[[#This Row],[atmf_cost_orig]]+1)</f>
        <v>13524.705686505522</v>
      </c>
      <c r="S2033">
        <f>Table_nydc_frldevdb01_flc_fx_carry_view[[#This Row],[num_rate]]-Table_nydc_frldevdb01_flc_fx_carry_view[[#This Row],[asset_rate]]</f>
        <v>4.2530678400030456E-2</v>
      </c>
      <c r="T20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1.2069479558738643</v>
      </c>
      <c r="U2033" s="95">
        <f>Table_nydc_frldevdb01_flc_fx_carry_view[[#This Row],[atmf_cost_final]]/Table_nydc_frldevdb01_flc_fx_carry_view[[#This Row],[atmf_cost_orig]]</f>
        <v>0.98923878314768521</v>
      </c>
    </row>
    <row r="2034" spans="1:21" x14ac:dyDescent="0.25">
      <c r="A2034" t="s">
        <v>111</v>
      </c>
      <c r="B2034" t="s">
        <v>10</v>
      </c>
      <c r="C2034" t="s">
        <v>8</v>
      </c>
      <c r="D2034" t="s">
        <v>30</v>
      </c>
      <c r="E2034">
        <v>13519.142577312399</v>
      </c>
      <c r="F2034">
        <v>13959.75</v>
      </c>
      <c r="G2034">
        <v>7.25469616096341E-2</v>
      </c>
      <c r="H2034">
        <v>7.8930451154182305E-2</v>
      </c>
      <c r="I2034">
        <v>6.8447936658947606E-2</v>
      </c>
      <c r="J2034">
        <v>7.7372280432587301E-2</v>
      </c>
      <c r="K2034">
        <v>1.18744087064251E-2</v>
      </c>
      <c r="L2034">
        <v>1.0448532757638801E-2</v>
      </c>
      <c r="M2034">
        <v>2.6946559824504598E-2</v>
      </c>
      <c r="N2034">
        <v>2.7844482360145899E-2</v>
      </c>
      <c r="O2034">
        <v>1.3817435360579182E-2</v>
      </c>
      <c r="P2034">
        <v>5.7854231706688533E-2</v>
      </c>
      <c r="Q2034">
        <v>13752.470683609676</v>
      </c>
      <c r="R2034">
        <f>Table_nydc_frldevdb01_flc_fx_carry_view[[#This Row],[atmf]]/(Table_nydc_frldevdb01_flc_fx_carry_view[[#This Row],[atmf_cost_orig]]+1)</f>
        <v>13593.453200121327</v>
      </c>
      <c r="S2034">
        <f>Table_nydc_frldevdb01_flc_fx_carry_view[[#This Row],[num_rate]]-Table_nydc_frldevdb01_flc_fx_carry_view[[#This Row],[asset_rate]]</f>
        <v>4.4036796346109353E-2</v>
      </c>
      <c r="T20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1.1541782898952053</v>
      </c>
      <c r="U2034" s="95">
        <f>Table_nydc_frldevdb01_flc_fx_carry_view[[#This Row],[atmf_cost_final]]/Table_nydc_frldevdb01_flc_fx_carry_view[[#This Row],[atmf_cost_orig]]</f>
        <v>1.0333223439833961</v>
      </c>
    </row>
    <row r="2035" spans="1:21" x14ac:dyDescent="0.25">
      <c r="A2035" t="s">
        <v>111</v>
      </c>
      <c r="B2035" t="s">
        <v>10</v>
      </c>
      <c r="C2035" t="s">
        <v>6</v>
      </c>
      <c r="D2035" t="s">
        <v>30</v>
      </c>
      <c r="E2035">
        <v>13519.142577312399</v>
      </c>
      <c r="F2035">
        <v>14126.25</v>
      </c>
      <c r="G2035">
        <v>7.6596766207846403E-2</v>
      </c>
      <c r="H2035">
        <v>8.4116217480645794E-2</v>
      </c>
      <c r="I2035">
        <v>7.25469616096341E-2</v>
      </c>
      <c r="J2035">
        <v>8.2130775152163202E-2</v>
      </c>
      <c r="K2035">
        <v>1.29997785245866E-2</v>
      </c>
      <c r="L2035">
        <v>1.18744087064251E-2</v>
      </c>
      <c r="M2035">
        <v>3.3070310397310398E-2</v>
      </c>
      <c r="N2035">
        <v>3.4499852075112199E-2</v>
      </c>
      <c r="O2035">
        <v>1.4343968754748637E-2</v>
      </c>
      <c r="P2035">
        <v>5.9892943231098617E-2</v>
      </c>
      <c r="Q2035">
        <v>13848.307110750415</v>
      </c>
      <c r="R2035">
        <f>Table_nydc_frldevdb01_flc_fx_carry_view[[#This Row],[atmf]]/(Table_nydc_frldevdb01_flc_fx_carry_view[[#This Row],[atmf_cost_orig]]+1)</f>
        <v>13674.045084663365</v>
      </c>
      <c r="S2035">
        <f>Table_nydc_frldevdb01_flc_fx_carry_view[[#This Row],[num_rate]]-Table_nydc_frldevdb01_flc_fx_carry_view[[#This Row],[asset_rate]]</f>
        <v>4.5548974476349979E-2</v>
      </c>
      <c r="T20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1.1272966512380007</v>
      </c>
      <c r="U2035" s="95">
        <f>Table_nydc_frldevdb01_flc_fx_carry_view[[#This Row],[atmf_cost_final]]/Table_nydc_frldevdb01_flc_fx_carry_view[[#This Row],[atmf_cost_orig]]</f>
        <v>1.0432273438206998</v>
      </c>
    </row>
    <row r="2036" spans="1:21" x14ac:dyDescent="0.25">
      <c r="A2036" t="s">
        <v>111</v>
      </c>
      <c r="B2036" t="s">
        <v>10</v>
      </c>
      <c r="C2036" t="s">
        <v>67</v>
      </c>
      <c r="D2036" t="s">
        <v>30</v>
      </c>
      <c r="E2036">
        <v>13519.142577312399</v>
      </c>
      <c r="F2036">
        <v>14786.9614329864</v>
      </c>
      <c r="G2036">
        <v>8.3111897307700799E-2</v>
      </c>
      <c r="H2036">
        <v>9.1753457635483995E-2</v>
      </c>
      <c r="I2036">
        <v>8.1897700471116303E-2</v>
      </c>
      <c r="J2036">
        <v>9.2721114777548394E-2</v>
      </c>
      <c r="K2036">
        <v>1.3962481648790499E-2</v>
      </c>
      <c r="L2036">
        <v>1.3923468833887601E-2</v>
      </c>
      <c r="M2036">
        <v>5.01316589332549E-2</v>
      </c>
      <c r="N2036">
        <v>5.36327024111177E-2</v>
      </c>
      <c r="O2036">
        <v>1.5891928830872426E-2</v>
      </c>
      <c r="P2036">
        <v>6.4275738236375335E-2</v>
      </c>
      <c r="Q2036">
        <v>14270.798395817237</v>
      </c>
      <c r="R2036">
        <f>Table_nydc_frldevdb01_flc_fx_carry_view[[#This Row],[atmf]]/(Table_nydc_frldevdb01_flc_fx_carry_view[[#This Row],[atmf_cost_orig]]+1)</f>
        <v>14081.054796507417</v>
      </c>
      <c r="S2036">
        <f>Table_nydc_frldevdb01_flc_fx_carry_view[[#This Row],[num_rate]]-Table_nydc_frldevdb01_flc_fx_carry_view[[#This Row],[asset_rate]]</f>
        <v>4.8383809405502909E-2</v>
      </c>
      <c r="T20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1.0978749465304052</v>
      </c>
      <c r="U2036" s="95">
        <f>Table_nydc_frldevdb01_flc_fx_carry_view[[#This Row],[atmf_cost_final]]/Table_nydc_frldevdb01_flc_fx_carry_view[[#This Row],[atmf_cost_orig]]</f>
        <v>1.0698369763211721</v>
      </c>
    </row>
    <row r="2037" spans="1:21" x14ac:dyDescent="0.25">
      <c r="A2037" t="s">
        <v>111</v>
      </c>
      <c r="B2037" t="s">
        <v>18</v>
      </c>
      <c r="C2037" t="s">
        <v>30</v>
      </c>
      <c r="D2037" t="s">
        <v>30</v>
      </c>
      <c r="E2037">
        <v>2940.02558738263</v>
      </c>
      <c r="F2037">
        <v>2970.42</v>
      </c>
      <c r="G2037">
        <v>0.112472736386069</v>
      </c>
      <c r="H2037">
        <v>0.11402746969844001</v>
      </c>
      <c r="I2037">
        <v>0.109222450701662</v>
      </c>
      <c r="J2037">
        <v>0.11753258953884201</v>
      </c>
      <c r="K2037">
        <v>1.76074725513411E-2</v>
      </c>
      <c r="L2037">
        <v>2.2805152368218099E-3</v>
      </c>
      <c r="M2037">
        <v>2.2763234714380898E-2</v>
      </c>
      <c r="N2037">
        <v>1.04582132718101E-2</v>
      </c>
      <c r="O2037">
        <v>1.2263065440154321E-2</v>
      </c>
      <c r="P2037">
        <v>5.4177745659540519E-2</v>
      </c>
      <c r="Q2037">
        <v>2955.183775306446</v>
      </c>
      <c r="R2037">
        <f>Table_nydc_frldevdb01_flc_fx_carry_view[[#This Row],[atmf]]/(Table_nydc_frldevdb01_flc_fx_carry_view[[#This Row],[atmf_cost_orig]]+1)</f>
        <v>2904.3085429537618</v>
      </c>
      <c r="S2037">
        <f>Table_nydc_frldevdb01_flc_fx_carry_view[[#This Row],[num_rate]]-Table_nydc_frldevdb01_flc_fx_carry_view[[#This Row],[asset_rate]]</f>
        <v>4.1914680219386199E-2</v>
      </c>
      <c r="T20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1.586127865558248</v>
      </c>
      <c r="U2037" s="95">
        <f>Table_nydc_frldevdb01_flc_fx_carry_view[[#This Row],[atmf_cost_final]]/Table_nydc_frldevdb01_flc_fx_carry_view[[#This Row],[atmf_cost_orig]]</f>
        <v>0.45943440829185056</v>
      </c>
    </row>
    <row r="2038" spans="1:21" x14ac:dyDescent="0.25">
      <c r="A2038" t="s">
        <v>111</v>
      </c>
      <c r="B2038" t="s">
        <v>18</v>
      </c>
      <c r="C2038" t="s">
        <v>14</v>
      </c>
      <c r="D2038" t="s">
        <v>30</v>
      </c>
      <c r="E2038">
        <v>2940.02558738263</v>
      </c>
      <c r="F2038">
        <v>2995.06</v>
      </c>
      <c r="G2038">
        <v>0.11687943609802801</v>
      </c>
      <c r="H2038">
        <v>0.118924777164245</v>
      </c>
      <c r="I2038">
        <v>0.112472736386069</v>
      </c>
      <c r="J2038">
        <v>0.115382346554684</v>
      </c>
      <c r="K2038">
        <v>2.4086147717868801E-2</v>
      </c>
      <c r="L2038">
        <v>1.76074725513411E-2</v>
      </c>
      <c r="M2038">
        <v>3.3271330617758499E-2</v>
      </c>
      <c r="N2038">
        <v>2.7498350123243902E-2</v>
      </c>
      <c r="O2038">
        <v>1.3153837749246196E-2</v>
      </c>
      <c r="P2038">
        <v>5.1316208625665959E-2</v>
      </c>
      <c r="Q2038">
        <v>2967.8002122402418</v>
      </c>
      <c r="R2038">
        <f>Table_nydc_frldevdb01_flc_fx_carry_view[[#This Row],[atmf]]/(Table_nydc_frldevdb01_flc_fx_carry_view[[#This Row],[atmf_cost_orig]]+1)</f>
        <v>2898.6190860529859</v>
      </c>
      <c r="S2038">
        <f>Table_nydc_frldevdb01_flc_fx_carry_view[[#This Row],[num_rate]]-Table_nydc_frldevdb01_flc_fx_carry_view[[#This Row],[asset_rate]]</f>
        <v>3.8162370876419764E-2</v>
      </c>
      <c r="T20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1.0768296809877982</v>
      </c>
      <c r="U2038" s="95">
        <f>Table_nydc_frldevdb01_flc_fx_carry_view[[#This Row],[atmf_cost_final]]/Table_nydc_frldevdb01_flc_fx_carry_view[[#This Row],[atmf_cost_orig]]</f>
        <v>0.82648783840844398</v>
      </c>
    </row>
    <row r="2039" spans="1:21" x14ac:dyDescent="0.25">
      <c r="A2039" t="s">
        <v>111</v>
      </c>
      <c r="B2039" t="s">
        <v>18</v>
      </c>
      <c r="C2039" t="s">
        <v>8</v>
      </c>
      <c r="D2039" t="s">
        <v>30</v>
      </c>
      <c r="E2039">
        <v>2940.02558738263</v>
      </c>
      <c r="F2039">
        <v>3018.61</v>
      </c>
      <c r="G2039">
        <v>0.11933670855378201</v>
      </c>
      <c r="H2039">
        <v>0.121778271698099</v>
      </c>
      <c r="I2039">
        <v>0.11687943609802801</v>
      </c>
      <c r="J2039">
        <v>0.119831218812204</v>
      </c>
      <c r="K2039">
        <v>2.8623013594355699E-2</v>
      </c>
      <c r="L2039">
        <v>2.4086147717868801E-2</v>
      </c>
      <c r="M2039">
        <v>4.15635068964492E-2</v>
      </c>
      <c r="N2039">
        <v>3.7706103269611602E-2</v>
      </c>
      <c r="O2039">
        <v>1.3817435360579182E-2</v>
      </c>
      <c r="P2039">
        <v>5.019084051207813E-2</v>
      </c>
      <c r="Q2039">
        <v>2980.0467253111847</v>
      </c>
      <c r="R2039">
        <f>Table_nydc_frldevdb01_flc_fx_carry_view[[#This Row],[atmf]]/(Table_nydc_frldevdb01_flc_fx_carry_view[[#This Row],[atmf_cost_orig]]+1)</f>
        <v>2898.1526138473914</v>
      </c>
      <c r="S2039">
        <f>Table_nydc_frldevdb01_flc_fx_carry_view[[#This Row],[num_rate]]-Table_nydc_frldevdb01_flc_fx_carry_view[[#This Row],[asset_rate]]</f>
        <v>3.637340515149895E-2</v>
      </c>
      <c r="T20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1.0525066729519019</v>
      </c>
      <c r="U2039" s="95">
        <f>Table_nydc_frldevdb01_flc_fx_carry_view[[#This Row],[atmf_cost_final]]/Table_nydc_frldevdb01_flc_fx_carry_view[[#This Row],[atmf_cost_orig]]</f>
        <v>0.90719253703861213</v>
      </c>
    </row>
    <row r="2040" spans="1:21" x14ac:dyDescent="0.25">
      <c r="A2040" t="s">
        <v>111</v>
      </c>
      <c r="B2040" t="s">
        <v>18</v>
      </c>
      <c r="C2040" t="s">
        <v>6</v>
      </c>
      <c r="D2040" t="s">
        <v>30</v>
      </c>
      <c r="E2040">
        <v>2940.02558738263</v>
      </c>
      <c r="F2040">
        <v>3047.67</v>
      </c>
      <c r="G2040">
        <v>0.121733951175472</v>
      </c>
      <c r="H2040">
        <v>0.12460996405701801</v>
      </c>
      <c r="I2040">
        <v>0.11933670855378201</v>
      </c>
      <c r="J2040">
        <v>0.12273727460969799</v>
      </c>
      <c r="K2040">
        <v>3.1623426556836504E-2</v>
      </c>
      <c r="L2040">
        <v>2.8623013594355699E-2</v>
      </c>
      <c r="M2040">
        <v>4.89731927694795E-2</v>
      </c>
      <c r="N2040">
        <v>4.7027167666949497E-2</v>
      </c>
      <c r="O2040">
        <v>1.4343968754748637E-2</v>
      </c>
      <c r="P2040">
        <v>5.1647144310917881E-2</v>
      </c>
      <c r="Q2040">
        <v>2995.6953854186922</v>
      </c>
      <c r="R2040">
        <f>Table_nydc_frldevdb01_flc_fx_carry_view[[#This Row],[atmf]]/(Table_nydc_frldevdb01_flc_fx_carry_view[[#This Row],[atmf_cost_orig]]+1)</f>
        <v>2905.3840660633077</v>
      </c>
      <c r="S2040">
        <f>Table_nydc_frldevdb01_flc_fx_carry_view[[#This Row],[num_rate]]-Table_nydc_frldevdb01_flc_fx_carry_view[[#This Row],[asset_rate]]</f>
        <v>3.7303175556169244E-2</v>
      </c>
      <c r="T20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1.0607724534744714</v>
      </c>
      <c r="U2040" s="95">
        <f>Table_nydc_frldevdb01_flc_fx_carry_view[[#This Row],[atmf_cost_final]]/Table_nydc_frldevdb01_flc_fx_carry_view[[#This Row],[atmf_cost_orig]]</f>
        <v>0.96026346267252594</v>
      </c>
    </row>
    <row r="2041" spans="1:21" x14ac:dyDescent="0.25">
      <c r="A2041" t="s">
        <v>111</v>
      </c>
      <c r="B2041" t="s">
        <v>18</v>
      </c>
      <c r="C2041" t="s">
        <v>67</v>
      </c>
      <c r="D2041" t="s">
        <v>30</v>
      </c>
      <c r="E2041">
        <v>2940.02558738263</v>
      </c>
      <c r="F2041">
        <v>3145.12</v>
      </c>
      <c r="G2041">
        <v>0.126628098682211</v>
      </c>
      <c r="H2041">
        <v>0.129907340717274</v>
      </c>
      <c r="I2041">
        <v>0.125953756629192</v>
      </c>
      <c r="J2041">
        <v>0.12966257378423099</v>
      </c>
      <c r="K2041">
        <v>3.9962513205038401E-2</v>
      </c>
      <c r="L2041">
        <v>3.8518830150927302E-2</v>
      </c>
      <c r="M2041">
        <v>7.0927966807386708E-2</v>
      </c>
      <c r="N2041">
        <v>7.0634490910090303E-2</v>
      </c>
      <c r="O2041">
        <v>1.5891928830872426E-2</v>
      </c>
      <c r="P2041">
        <v>5.1987248305958356E-2</v>
      </c>
      <c r="Q2041">
        <v>3050.6550816135282</v>
      </c>
      <c r="R2041">
        <f>Table_nydc_frldevdb01_flc_fx_carry_view[[#This Row],[atmf]]/(Table_nydc_frldevdb01_flc_fx_carry_view[[#This Row],[atmf_cost_orig]]+1)</f>
        <v>2936.8175054538192</v>
      </c>
      <c r="S2041">
        <f>Table_nydc_frldevdb01_flc_fx_carry_view[[#This Row],[num_rate]]-Table_nydc_frldevdb01_flc_fx_carry_view[[#This Row],[asset_rate]]</f>
        <v>3.609531947508593E-2</v>
      </c>
      <c r="T20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1.0371448508904602</v>
      </c>
      <c r="U2041" s="95">
        <f>Table_nydc_frldevdb01_flc_fx_carry_view[[#This Row],[atmf_cost_final]]/Table_nydc_frldevdb01_flc_fx_carry_view[[#This Row],[atmf_cost_orig]]</f>
        <v>0.99586233878530073</v>
      </c>
    </row>
    <row r="2042" spans="1:21" x14ac:dyDescent="0.25">
      <c r="A2042" t="s">
        <v>111</v>
      </c>
      <c r="B2042" t="s">
        <v>12</v>
      </c>
      <c r="C2042" t="s">
        <v>30</v>
      </c>
      <c r="D2042" t="s">
        <v>30</v>
      </c>
      <c r="E2042">
        <v>16.210021993336699</v>
      </c>
      <c r="F2042">
        <v>16.536584018122401</v>
      </c>
      <c r="G2042">
        <v>0.15054056772294999</v>
      </c>
      <c r="H2042">
        <v>0.15469070007258201</v>
      </c>
      <c r="I2042">
        <v>0.11501648070387201</v>
      </c>
      <c r="J2042">
        <v>0.13709505418771001</v>
      </c>
      <c r="K2042">
        <v>2.1051053751187199E-2</v>
      </c>
      <c r="L2042">
        <v>2.4018152939482801E-3</v>
      </c>
      <c r="M2042">
        <v>3.1041955086569799E-2</v>
      </c>
      <c r="N2042">
        <v>2.01523627056025E-2</v>
      </c>
      <c r="O2042">
        <v>-8.2940357699625034E-3</v>
      </c>
      <c r="P2042">
        <v>7.2144004690438676E-2</v>
      </c>
      <c r="Q2042">
        <v>16.37300296097537</v>
      </c>
      <c r="R2042">
        <f>Table_nydc_frldevdb01_flc_fx_carry_view[[#This Row],[atmf]]/(Table_nydc_frldevdb01_flc_fx_carry_view[[#This Row],[atmf_cost_orig]]+1)</f>
        <v>16.038711069457822</v>
      </c>
      <c r="S2042">
        <f>Table_nydc_frldevdb01_flc_fx_carry_view[[#This Row],[num_rate]]-Table_nydc_frldevdb01_flc_fx_carry_view[[#This Row],[asset_rate]]</f>
        <v>8.0438040460401178E-2</v>
      </c>
      <c r="T20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1.7766712747718738</v>
      </c>
      <c r="U2042" s="95">
        <f>Table_nydc_frldevdb01_flc_fx_carry_view[[#This Row],[atmf_cost_final]]/Table_nydc_frldevdb01_flc_fx_carry_view[[#This Row],[atmf_cost_orig]]</f>
        <v>0.64919759884329431</v>
      </c>
    </row>
    <row r="2043" spans="1:21" x14ac:dyDescent="0.25">
      <c r="A2043" t="s">
        <v>111</v>
      </c>
      <c r="B2043" t="s">
        <v>12</v>
      </c>
      <c r="C2043" t="s">
        <v>14</v>
      </c>
      <c r="D2043" t="s">
        <v>30</v>
      </c>
      <c r="E2043">
        <v>16.210021993336699</v>
      </c>
      <c r="F2043">
        <v>16.8595508474186</v>
      </c>
      <c r="G2043">
        <v>0.14846182524627699</v>
      </c>
      <c r="H2043">
        <v>0.15475584749750201</v>
      </c>
      <c r="I2043">
        <v>0.14998779348400501</v>
      </c>
      <c r="J2043">
        <v>0.15890836706467101</v>
      </c>
      <c r="K2043">
        <v>2.46797183042235E-2</v>
      </c>
      <c r="L2043">
        <v>2.0880334765553499E-2</v>
      </c>
      <c r="M2043">
        <v>4.3754158567314204E-2</v>
      </c>
      <c r="N2043">
        <v>4.2898952425563699E-2</v>
      </c>
      <c r="O2043">
        <v>-8.1520449742417851E-3</v>
      </c>
      <c r="P2043">
        <v>7.2287235476356848E-2</v>
      </c>
      <c r="Q2043">
        <v>16.543983620142637</v>
      </c>
      <c r="R2043">
        <f>Table_nydc_frldevdb01_flc_fx_carry_view[[#This Row],[atmf]]/(Table_nydc_frldevdb01_flc_fx_carry_view[[#This Row],[atmf_cost_orig]]+1)</f>
        <v>16.152798730460134</v>
      </c>
      <c r="S2043">
        <f>Table_nydc_frldevdb01_flc_fx_carry_view[[#This Row],[num_rate]]-Table_nydc_frldevdb01_flc_fx_carry_view[[#This Row],[asset_rate]]</f>
        <v>8.043928045059863E-2</v>
      </c>
      <c r="T20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1.1543519681999015</v>
      </c>
      <c r="U2043" s="95">
        <f>Table_nydc_frldevdb01_flc_fx_carry_view[[#This Row],[atmf_cost_final]]/Table_nydc_frldevdb01_flc_fx_carry_view[[#This Row],[atmf_cost_orig]]</f>
        <v>0.98045428892353625</v>
      </c>
    </row>
    <row r="2044" spans="1:21" x14ac:dyDescent="0.25">
      <c r="A2044" t="s">
        <v>111</v>
      </c>
      <c r="B2044" t="s">
        <v>12</v>
      </c>
      <c r="C2044" t="s">
        <v>8</v>
      </c>
      <c r="D2044" t="s">
        <v>30</v>
      </c>
      <c r="E2044">
        <v>16.210021993336699</v>
      </c>
      <c r="F2044">
        <v>17.1867933343567</v>
      </c>
      <c r="G2044">
        <v>0.14873263878960999</v>
      </c>
      <c r="H2044">
        <v>0.15620654600084699</v>
      </c>
      <c r="I2044">
        <v>0.14846182524627699</v>
      </c>
      <c r="J2044">
        <v>0.15859046473574301</v>
      </c>
      <c r="K2044">
        <v>2.66276156643152E-2</v>
      </c>
      <c r="L2044">
        <v>2.46797183042235E-2</v>
      </c>
      <c r="M2044">
        <v>5.4182863340652303E-2</v>
      </c>
      <c r="N2044">
        <v>5.5682055541471404E-2</v>
      </c>
      <c r="O2044">
        <v>-8.0692059399388068E-3</v>
      </c>
      <c r="P2044">
        <v>7.2298016612801289E-2</v>
      </c>
      <c r="Q2044">
        <v>16.725906829070329</v>
      </c>
      <c r="R2044">
        <f>Table_nydc_frldevdb01_flc_fx_carry_view[[#This Row],[atmf]]/(Table_nydc_frldevdb01_flc_fx_carry_view[[#This Row],[atmf_cost_orig]]+1)</f>
        <v>16.30342697840166</v>
      </c>
      <c r="S2044">
        <f>Table_nydc_frldevdb01_flc_fx_carry_view[[#This Row],[num_rate]]-Table_nydc_frldevdb01_flc_fx_carry_view[[#This Row],[asset_rate]]</f>
        <v>8.0367222552740092E-2</v>
      </c>
      <c r="T20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1.125097389847487</v>
      </c>
      <c r="U2044" s="95">
        <f>Table_nydc_frldevdb01_flc_fx_carry_view[[#This Row],[atmf_cost_final]]/Table_nydc_frldevdb01_flc_fx_carry_view[[#This Row],[atmf_cost_orig]]</f>
        <v>1.0276691209800699</v>
      </c>
    </row>
    <row r="2045" spans="1:21" x14ac:dyDescent="0.25">
      <c r="A2045" t="s">
        <v>111</v>
      </c>
      <c r="B2045" t="s">
        <v>12</v>
      </c>
      <c r="C2045" t="s">
        <v>6</v>
      </c>
      <c r="D2045" t="s">
        <v>30</v>
      </c>
      <c r="E2045">
        <v>16.210021993336699</v>
      </c>
      <c r="F2045">
        <v>17.522592331495702</v>
      </c>
      <c r="G2045">
        <v>0.14930359587284001</v>
      </c>
      <c r="H2045">
        <v>0.157741906212473</v>
      </c>
      <c r="I2045">
        <v>0.14873263878960999</v>
      </c>
      <c r="J2045">
        <v>0.15944821749582599</v>
      </c>
      <c r="K2045">
        <v>2.7646783196408502E-2</v>
      </c>
      <c r="L2045">
        <v>2.66276156643152E-2</v>
      </c>
      <c r="M2045">
        <v>6.337577137606519E-2</v>
      </c>
      <c r="N2045">
        <v>6.6222666072670605E-2</v>
      </c>
      <c r="O2045">
        <v>-8.0205155663645167E-3</v>
      </c>
      <c r="P2045">
        <v>7.2525261385716133E-2</v>
      </c>
      <c r="Q2045">
        <v>16.918124848752662</v>
      </c>
      <c r="R2045">
        <f>Table_nydc_frldevdb01_flc_fx_carry_view[[#This Row],[atmf]]/(Table_nydc_frldevdb01_flc_fx_carry_view[[#This Row],[atmf_cost_orig]]+1)</f>
        <v>16.478269303447199</v>
      </c>
      <c r="S2045">
        <f>Table_nydc_frldevdb01_flc_fx_carry_view[[#This Row],[num_rate]]-Table_nydc_frldevdb01_flc_fx_carry_view[[#This Row],[asset_rate]]</f>
        <v>8.054577695208065E-2</v>
      </c>
      <c r="T20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1.1082051976747544</v>
      </c>
      <c r="U2045" s="95">
        <f>Table_nydc_frldevdb01_flc_fx_carry_view[[#This Row],[atmf_cost_final]]/Table_nydc_frldevdb01_flc_fx_carry_view[[#This Row],[atmf_cost_orig]]</f>
        <v>1.0449208685715594</v>
      </c>
    </row>
    <row r="2046" spans="1:21" x14ac:dyDescent="0.25">
      <c r="A2046" t="s">
        <v>111</v>
      </c>
      <c r="B2046" t="s">
        <v>12</v>
      </c>
      <c r="C2046" t="s">
        <v>67</v>
      </c>
      <c r="D2046" t="s">
        <v>30</v>
      </c>
      <c r="E2046">
        <v>16.210021993336699</v>
      </c>
      <c r="F2046">
        <v>18.907030723787098</v>
      </c>
      <c r="G2046">
        <v>0.151697633748865</v>
      </c>
      <c r="H2046">
        <v>0.16300979508281799</v>
      </c>
      <c r="I2046">
        <v>0.151693152035457</v>
      </c>
      <c r="J2046">
        <v>0.16472489596223899</v>
      </c>
      <c r="K2046">
        <v>2.7888847201559899E-2</v>
      </c>
      <c r="L2046">
        <v>2.83910915708394E-2</v>
      </c>
      <c r="M2046">
        <v>9.3180252971146196E-2</v>
      </c>
      <c r="N2046">
        <v>9.8888154678511503E-2</v>
      </c>
      <c r="O2046">
        <v>-7.5737447570329297E-3</v>
      </c>
      <c r="P2046">
        <v>7.4477129946874943E-2</v>
      </c>
      <c r="Q2046">
        <v>17.748224214883539</v>
      </c>
      <c r="R2046">
        <f>Table_nydc_frldevdb01_flc_fx_carry_view[[#This Row],[atmf]]/(Table_nydc_frldevdb01_flc_fx_carry_view[[#This Row],[atmf_cost_orig]]+1)</f>
        <v>17.295437483799972</v>
      </c>
      <c r="S2046">
        <f>Table_nydc_frldevdb01_flc_fx_carry_view[[#This Row],[num_rate]]-Table_nydc_frldevdb01_flc_fx_carry_view[[#This Row],[asset_rate]]</f>
        <v>8.2050874703907872E-2</v>
      </c>
      <c r="T20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1.079729594986155</v>
      </c>
      <c r="U2046" s="95">
        <f>Table_nydc_frldevdb01_flc_fx_carry_view[[#This Row],[atmf_cost_final]]/Table_nydc_frldevdb01_flc_fx_carry_view[[#This Row],[atmf_cost_orig]]</f>
        <v>1.0612565594679464</v>
      </c>
    </row>
    <row r="2047" spans="1:21" x14ac:dyDescent="0.25">
      <c r="A2047" t="s">
        <v>111</v>
      </c>
      <c r="B2047" t="s">
        <v>100</v>
      </c>
      <c r="C2047" t="s">
        <v>30</v>
      </c>
      <c r="D2047" t="s">
        <v>30</v>
      </c>
      <c r="E2047">
        <v>15870.834479868099</v>
      </c>
      <c r="F2047">
        <v>16113.9472871299</v>
      </c>
      <c r="G2047">
        <v>6.9613056002162096E-2</v>
      </c>
      <c r="H2047">
        <v>7.4143661515218701E-2</v>
      </c>
      <c r="I2047">
        <v>7.8888924903715699E-2</v>
      </c>
      <c r="J2047">
        <v>9.7664772948059503E-2</v>
      </c>
      <c r="K2047">
        <v>7.5982501703838598E-3</v>
      </c>
      <c r="L2047">
        <v>1.64738806752713E-3</v>
      </c>
      <c r="M2047">
        <v>1.48813712031055E-2</v>
      </c>
      <c r="N2047">
        <v>1.53209546810997E-2</v>
      </c>
      <c r="O2047">
        <v>-8.2940357699625034E-3</v>
      </c>
      <c r="P2047">
        <v>5.2438683826767592E-2</v>
      </c>
      <c r="Q2047">
        <v>15997.436024351329</v>
      </c>
      <c r="R2047">
        <f>Table_nydc_frldevdb01_flc_fx_carry_view[[#This Row],[atmf]]/(Table_nydc_frldevdb01_flc_fx_carry_view[[#This Row],[atmf_cost_orig]]+1)</f>
        <v>15877.665847809772</v>
      </c>
      <c r="S2047">
        <f>Table_nydc_frldevdb01_flc_fx_carry_view[[#This Row],[num_rate]]-Table_nydc_frldevdb01_flc_fx_carry_view[[#This Row],[asset_rate]]</f>
        <v>6.0732719596730093E-2</v>
      </c>
      <c r="T20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1.8774322920269904</v>
      </c>
      <c r="U2047" s="95">
        <f>Table_nydc_frldevdb01_flc_fx_carry_view[[#This Row],[atmf_cost_final]]/Table_nydc_frldevdb01_flc_fx_carry_view[[#This Row],[atmf_cost_orig]]</f>
        <v>1.0295391783455052</v>
      </c>
    </row>
    <row r="2048" spans="1:21" x14ac:dyDescent="0.25">
      <c r="A2048" t="s">
        <v>111</v>
      </c>
      <c r="B2048" t="s">
        <v>100</v>
      </c>
      <c r="C2048" t="s">
        <v>14</v>
      </c>
      <c r="D2048" t="s">
        <v>30</v>
      </c>
      <c r="E2048">
        <v>15870.834479868099</v>
      </c>
      <c r="F2048">
        <v>16377.6680349653</v>
      </c>
      <c r="G2048">
        <v>7.4159068640367601E-2</v>
      </c>
      <c r="H2048">
        <v>8.0814018094879495E-2</v>
      </c>
      <c r="I2048">
        <v>6.96623043750694E-2</v>
      </c>
      <c r="J2048">
        <v>7.9288296282212997E-2</v>
      </c>
      <c r="K2048">
        <v>8.7250819828881103E-3</v>
      </c>
      <c r="L2048">
        <v>7.5994297678359498E-3</v>
      </c>
      <c r="M2048">
        <v>2.2856835158653801E-2</v>
      </c>
      <c r="N2048">
        <v>2.5603863375742601E-2</v>
      </c>
      <c r="O2048">
        <v>-8.1520449742417851E-3</v>
      </c>
      <c r="P2048">
        <v>5.568451614927665E-2</v>
      </c>
      <c r="Q2048">
        <v>16149.448021599203</v>
      </c>
      <c r="R2048">
        <f>Table_nydc_frldevdb01_flc_fx_carry_view[[#This Row],[atmf]]/(Table_nydc_frldevdb01_flc_fx_carry_view[[#This Row],[atmf_cost_orig]]+1)</f>
        <v>16011.691443040496</v>
      </c>
      <c r="S2048">
        <f>Table_nydc_frldevdb01_flc_fx_carry_view[[#This Row],[num_rate]]-Table_nydc_frldevdb01_flc_fx_carry_view[[#This Row],[asset_rate]]</f>
        <v>6.3836561123518432E-2</v>
      </c>
      <c r="T20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1.2740410467104788</v>
      </c>
      <c r="U2048" s="95">
        <f>Table_nydc_frldevdb01_flc_fx_carry_view[[#This Row],[atmf_cost_final]]/Table_nydc_frldevdb01_flc_fx_carry_view[[#This Row],[atmf_cost_orig]]</f>
        <v>1.1201841023930539</v>
      </c>
    </row>
    <row r="2049" spans="1:21" x14ac:dyDescent="0.25">
      <c r="A2049" t="s">
        <v>111</v>
      </c>
      <c r="B2049" t="s">
        <v>100</v>
      </c>
      <c r="C2049" t="s">
        <v>8</v>
      </c>
      <c r="D2049" t="s">
        <v>30</v>
      </c>
      <c r="E2049">
        <v>15870.834479868099</v>
      </c>
      <c r="F2049">
        <v>16657.872543864902</v>
      </c>
      <c r="G2049">
        <v>7.7514615255556904E-2</v>
      </c>
      <c r="H2049">
        <v>8.4862252338601604E-2</v>
      </c>
      <c r="I2049">
        <v>7.4159068640367601E-2</v>
      </c>
      <c r="J2049">
        <v>8.5081843145008496E-2</v>
      </c>
      <c r="K2049">
        <v>9.0583570592604103E-3</v>
      </c>
      <c r="L2049">
        <v>8.7250819828881103E-3</v>
      </c>
      <c r="M2049">
        <v>2.94516725776672E-2</v>
      </c>
      <c r="N2049">
        <v>3.3819984399501297E-2</v>
      </c>
      <c r="O2049">
        <v>-8.0692059399388068E-3</v>
      </c>
      <c r="P2049">
        <v>5.7854231706688533E-2</v>
      </c>
      <c r="Q2049">
        <v>16324.952633977158</v>
      </c>
      <c r="R2049">
        <f>Table_nydc_frldevdb01_flc_fx_carry_view[[#This Row],[atmf]]/(Table_nydc_frldevdb01_flc_fx_carry_view[[#This Row],[atmf_cost_orig]]+1)</f>
        <v>16181.306017168226</v>
      </c>
      <c r="S2049">
        <f>Table_nydc_frldevdb01_flc_fx_carry_view[[#This Row],[num_rate]]-Table_nydc_frldevdb01_flc_fx_carry_view[[#This Row],[asset_rate]]</f>
        <v>6.5923437646627336E-2</v>
      </c>
      <c r="T20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1.2305454889845053</v>
      </c>
      <c r="U2049" s="95">
        <f>Table_nydc_frldevdb01_flc_fx_carry_view[[#This Row],[atmf_cost_final]]/Table_nydc_frldevdb01_flc_fx_carry_view[[#This Row],[atmf_cost_orig]]</f>
        <v>1.1483213495027962</v>
      </c>
    </row>
    <row r="2050" spans="1:21" x14ac:dyDescent="0.25">
      <c r="A2050" t="s">
        <v>111</v>
      </c>
      <c r="B2050" t="s">
        <v>100</v>
      </c>
      <c r="C2050" t="s">
        <v>6</v>
      </c>
      <c r="D2050" t="s">
        <v>30</v>
      </c>
      <c r="E2050">
        <v>15870.834479868099</v>
      </c>
      <c r="F2050">
        <v>16957.376459898998</v>
      </c>
      <c r="G2050">
        <v>8.1232858204831698E-2</v>
      </c>
      <c r="H2050">
        <v>8.8869072035193397E-2</v>
      </c>
      <c r="I2050">
        <v>7.7514615255556904E-2</v>
      </c>
      <c r="J2050">
        <v>8.8770437792294002E-2</v>
      </c>
      <c r="K2050">
        <v>9.2667781425707103E-3</v>
      </c>
      <c r="L2050">
        <v>9.0583570592604103E-3</v>
      </c>
      <c r="M2050">
        <v>3.5730081042367801E-2</v>
      </c>
      <c r="N2050">
        <v>4.0962360400013505E-2</v>
      </c>
      <c r="O2050">
        <v>-8.0205155663645167E-3</v>
      </c>
      <c r="P2050">
        <v>5.9892943231098617E-2</v>
      </c>
      <c r="Q2050">
        <v>16520.197470278556</v>
      </c>
      <c r="R2050">
        <f>Table_nydc_frldevdb01_flc_fx_carry_view[[#This Row],[atmf]]/(Table_nydc_frldevdb01_flc_fx_carry_view[[#This Row],[atmf_cost_orig]]+1)</f>
        <v>16372.389650818046</v>
      </c>
      <c r="S2050">
        <f>Table_nydc_frldevdb01_flc_fx_carry_view[[#This Row],[num_rate]]-Table_nydc_frldevdb01_flc_fx_carry_view[[#This Row],[asset_rate]]</f>
        <v>6.7913458797463133E-2</v>
      </c>
      <c r="T20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1.2055941566159423</v>
      </c>
      <c r="U2050" s="95">
        <f>Table_nydc_frldevdb01_flc_fx_carry_view[[#This Row],[atmf_cost_final]]/Table_nydc_frldevdb01_flc_fx_carry_view[[#This Row],[atmf_cost_orig]]</f>
        <v>1.1464390565317051</v>
      </c>
    </row>
    <row r="2051" spans="1:21" x14ac:dyDescent="0.25">
      <c r="A2051" t="s">
        <v>111</v>
      </c>
      <c r="B2051" t="s">
        <v>100</v>
      </c>
      <c r="C2051" t="s">
        <v>67</v>
      </c>
      <c r="D2051" t="s">
        <v>30</v>
      </c>
      <c r="E2051">
        <v>15870.834479868099</v>
      </c>
      <c r="F2051">
        <v>18186.444332057799</v>
      </c>
      <c r="G2051">
        <v>9.3620684196215706E-2</v>
      </c>
      <c r="H2051">
        <v>9.7971227864581595E-2</v>
      </c>
      <c r="I2051">
        <v>9.1223332532387902E-2</v>
      </c>
      <c r="J2051">
        <v>9.9332087470459504E-2</v>
      </c>
      <c r="K2051">
        <v>9.89119535325075E-3</v>
      </c>
      <c r="L2051">
        <v>9.90190916365161E-3</v>
      </c>
      <c r="M2051">
        <v>5.6081845661461099E-2</v>
      </c>
      <c r="N2051">
        <v>6.3035885897697597E-2</v>
      </c>
      <c r="O2051">
        <v>-7.5737447570329297E-3</v>
      </c>
      <c r="P2051">
        <v>6.4275738236375335E-2</v>
      </c>
      <c r="Q2051">
        <v>17383.489640917771</v>
      </c>
      <c r="R2051">
        <f>Table_nydc_frldevdb01_flc_fx_carry_view[[#This Row],[atmf]]/(Table_nydc_frldevdb01_flc_fx_carry_view[[#This Row],[atmf_cost_orig]]+1)</f>
        <v>17220.676983294787</v>
      </c>
      <c r="S2051">
        <f>Table_nydc_frldevdb01_flc_fx_carry_view[[#This Row],[num_rate]]-Table_nydc_frldevdb01_flc_fx_carry_view[[#This Row],[asset_rate]]</f>
        <v>7.1849482993408265E-2</v>
      </c>
      <c r="T20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1.1503188714492179</v>
      </c>
      <c r="U2051" s="95">
        <f>Table_nydc_frldevdb01_flc_fx_carry_view[[#This Row],[atmf_cost_final]]/Table_nydc_frldevdb01_flc_fx_carry_view[[#This Row],[atmf_cost_orig]]</f>
        <v>1.1239980630847042</v>
      </c>
    </row>
    <row r="2052" spans="1:21" x14ac:dyDescent="0.25">
      <c r="A2052" t="s">
        <v>111</v>
      </c>
      <c r="B2052" t="s">
        <v>101</v>
      </c>
      <c r="C2052" t="s">
        <v>30</v>
      </c>
      <c r="D2052" t="s">
        <v>30</v>
      </c>
      <c r="E2052">
        <v>22.0618928717806</v>
      </c>
      <c r="F2052">
        <v>22.048425000000002</v>
      </c>
      <c r="G2052">
        <v>7.4248217037121894E-2</v>
      </c>
      <c r="H2052">
        <v>7.4169591367918203E-2</v>
      </c>
      <c r="I2052">
        <v>6.8750000000000006E-2</v>
      </c>
      <c r="J2052">
        <v>6.8750000000000006E-2</v>
      </c>
      <c r="K2052">
        <v>1.51342601364456E-2</v>
      </c>
      <c r="L2052">
        <v>1.43547000128955E-3</v>
      </c>
      <c r="M2052">
        <v>1.4807596995256E-2</v>
      </c>
      <c r="N2052">
        <v>1.1504438576432502E-3</v>
      </c>
      <c r="O2052">
        <v>1.2263065440154321E-2</v>
      </c>
      <c r="P2052">
        <v>9.8673495962441592E-3</v>
      </c>
      <c r="Q2052">
        <v>22.055629761298743</v>
      </c>
      <c r="R2052">
        <f>Table_nydc_frldevdb01_flc_fx_carry_view[[#This Row],[atmf]]/(Table_nydc_frldevdb01_flc_fx_carry_view[[#This Row],[atmf_cost_orig]]+1)</f>
        <v>21.726704712581171</v>
      </c>
      <c r="S2052">
        <f>Table_nydc_frldevdb01_flc_fx_carry_view[[#This Row],[num_rate]]-Table_nydc_frldevdb01_flc_fx_carry_view[[#This Row],[asset_rate]]</f>
        <v>-2.3957158439101619E-3</v>
      </c>
      <c r="T20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0.87253842783831825</v>
      </c>
      <c r="U2052" s="95">
        <f>Table_nydc_frldevdb01_flc_fx_carry_view[[#This Row],[atmf_cost_final]]/Table_nydc_frldevdb01_flc_fx_carry_view[[#This Row],[atmf_cost_orig]]</f>
        <v>7.769281254830375E-2</v>
      </c>
    </row>
    <row r="2053" spans="1:21" x14ac:dyDescent="0.25">
      <c r="A2053" t="s">
        <v>111</v>
      </c>
      <c r="B2053" t="s">
        <v>101</v>
      </c>
      <c r="C2053" t="s">
        <v>14</v>
      </c>
      <c r="D2053" t="s">
        <v>30</v>
      </c>
      <c r="E2053">
        <v>22.0618928717806</v>
      </c>
      <c r="F2053">
        <v>22.038625</v>
      </c>
      <c r="G2053">
        <v>7.9929697751446996E-2</v>
      </c>
      <c r="H2053">
        <v>7.9842234788430805E-2</v>
      </c>
      <c r="I2053">
        <v>7.4164842261098998E-2</v>
      </c>
      <c r="J2053">
        <v>7.4027518693566996E-2</v>
      </c>
      <c r="K2053">
        <v>2.29054857382908E-2</v>
      </c>
      <c r="L2053">
        <v>1.50315898282345E-2</v>
      </c>
      <c r="M2053">
        <v>2.2340896144220301E-2</v>
      </c>
      <c r="N2053">
        <v>1.4469750524418099E-2</v>
      </c>
      <c r="O2053">
        <v>1.3153837749246196E-2</v>
      </c>
      <c r="P2053">
        <v>1.1021778315100707E-2</v>
      </c>
      <c r="Q2053">
        <v>22.051074807374313</v>
      </c>
      <c r="R2053">
        <f>Table_nydc_frldevdb01_flc_fx_carry_view[[#This Row],[atmf]]/(Table_nydc_frldevdb01_flc_fx_carry_view[[#This Row],[atmf_cost_orig]]+1)</f>
        <v>21.557021814464356</v>
      </c>
      <c r="S2053">
        <f>Table_nydc_frldevdb01_flc_fx_carry_view[[#This Row],[num_rate]]-Table_nydc_frldevdb01_flc_fx_carry_view[[#This Row],[asset_rate]]</f>
        <v>-2.132059434145489E-3</v>
      </c>
      <c r="T20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0.9951286912068833</v>
      </c>
      <c r="U2053" s="95">
        <f>Table_nydc_frldevdb01_flc_fx_carry_view[[#This Row],[atmf_cost_final]]/Table_nydc_frldevdb01_flc_fx_carry_view[[#This Row],[atmf_cost_orig]]</f>
        <v>0.64767995119844346</v>
      </c>
    </row>
    <row r="2054" spans="1:21" x14ac:dyDescent="0.25">
      <c r="A2054" t="s">
        <v>111</v>
      </c>
      <c r="B2054" t="s">
        <v>101</v>
      </c>
      <c r="C2054" t="s">
        <v>8</v>
      </c>
      <c r="D2054" t="s">
        <v>30</v>
      </c>
      <c r="E2054">
        <v>22.0618928717806</v>
      </c>
      <c r="F2054">
        <v>22.02955</v>
      </c>
      <c r="G2054">
        <v>8.4103463502501405E-2</v>
      </c>
      <c r="H2054">
        <v>8.39858562576377E-2</v>
      </c>
      <c r="I2054">
        <v>7.9929697751446996E-2</v>
      </c>
      <c r="J2054">
        <v>7.9807925025436197E-2</v>
      </c>
      <c r="K2054">
        <v>2.94652800820429E-2</v>
      </c>
      <c r="L2054">
        <v>2.29054857382908E-2</v>
      </c>
      <c r="M2054">
        <v>2.86717203442555E-2</v>
      </c>
      <c r="N2054">
        <v>2.21227661229106E-2</v>
      </c>
      <c r="O2054">
        <v>1.3817435360579182E-2</v>
      </c>
      <c r="P2054">
        <v>1.1832359142063018E-2</v>
      </c>
      <c r="Q2054">
        <v>22.047045647763227</v>
      </c>
      <c r="R2054">
        <f>Table_nydc_frldevdb01_flc_fx_carry_view[[#This Row],[atmf]]/(Table_nydc_frldevdb01_flc_fx_carry_view[[#This Row],[atmf_cost_orig]]+1)</f>
        <v>21.415529915246029</v>
      </c>
      <c r="S2054">
        <f>Table_nydc_frldevdb01_flc_fx_carry_view[[#This Row],[num_rate]]-Table_nydc_frldevdb01_flc_fx_carry_view[[#This Row],[asset_rate]]</f>
        <v>-1.985076218516164E-3</v>
      </c>
      <c r="T20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0.98633987853589333</v>
      </c>
      <c r="U2054" s="95">
        <f>Table_nydc_frldevdb01_flc_fx_carry_view[[#This Row],[atmf_cost_final]]/Table_nydc_frldevdb01_flc_fx_carry_view[[#This Row],[atmf_cost_orig]]</f>
        <v>0.77158837548940418</v>
      </c>
    </row>
    <row r="2055" spans="1:21" x14ac:dyDescent="0.25">
      <c r="A2055" t="s">
        <v>111</v>
      </c>
      <c r="B2055" t="s">
        <v>101</v>
      </c>
      <c r="C2055" t="s">
        <v>6</v>
      </c>
      <c r="D2055" t="s">
        <v>30</v>
      </c>
      <c r="E2055">
        <v>22.0618928717806</v>
      </c>
      <c r="F2055">
        <v>22.019224999999999</v>
      </c>
      <c r="G2055">
        <v>8.8277447283096597E-2</v>
      </c>
      <c r="H2055">
        <v>8.8123600132919505E-2</v>
      </c>
      <c r="I2055">
        <v>8.4103463502501405E-2</v>
      </c>
      <c r="J2055">
        <v>8.3948216753305396E-2</v>
      </c>
      <c r="K2055">
        <v>3.5702326684915804E-2</v>
      </c>
      <c r="L2055">
        <v>2.94652800820429E-2</v>
      </c>
      <c r="M2055">
        <v>3.4644817676160601E-2</v>
      </c>
      <c r="N2055">
        <v>2.8420829687812597E-2</v>
      </c>
      <c r="O2055">
        <v>1.4343968754748637E-2</v>
      </c>
      <c r="P2055">
        <v>1.237972736679116E-2</v>
      </c>
      <c r="Q2055">
        <v>22.042535179528155</v>
      </c>
      <c r="R2055">
        <f>Table_nydc_frldevdb01_flc_fx_carry_view[[#This Row],[atmf]]/(Table_nydc_frldevdb01_flc_fx_carry_view[[#This Row],[atmf_cost_orig]]+1)</f>
        <v>21.281916870231615</v>
      </c>
      <c r="S2055">
        <f>Table_nydc_frldevdb01_flc_fx_carry_view[[#This Row],[num_rate]]-Table_nydc_frldevdb01_flc_fx_carry_view[[#This Row],[asset_rate]]</f>
        <v>-1.9642413879574772E-3</v>
      </c>
      <c r="T20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0.98765153354081503</v>
      </c>
      <c r="U2055" s="95">
        <f>Table_nydc_frldevdb01_flc_fx_carry_view[[#This Row],[atmf_cost_final]]/Table_nydc_frldevdb01_flc_fx_carry_view[[#This Row],[atmf_cost_orig]]</f>
        <v>0.82034865801499701</v>
      </c>
    </row>
    <row r="2056" spans="1:21" x14ac:dyDescent="0.25">
      <c r="A2056" t="s">
        <v>111</v>
      </c>
      <c r="B2056" t="s">
        <v>101</v>
      </c>
      <c r="C2056" t="s">
        <v>67</v>
      </c>
      <c r="D2056" t="s">
        <v>30</v>
      </c>
      <c r="E2056">
        <v>22.0618928717806</v>
      </c>
      <c r="F2056">
        <v>21.977955999999999</v>
      </c>
      <c r="G2056">
        <v>8.9764211452244502E-2</v>
      </c>
      <c r="H2056">
        <v>8.9565865268929304E-2</v>
      </c>
      <c r="I2056">
        <v>8.9490153260276595E-2</v>
      </c>
      <c r="J2056">
        <v>8.9281907889173201E-2</v>
      </c>
      <c r="K2056">
        <v>5.10126081691092E-2</v>
      </c>
      <c r="L2056">
        <v>4.7576988553734399E-2</v>
      </c>
      <c r="M2056">
        <v>4.8938033112161695E-2</v>
      </c>
      <c r="N2056">
        <v>4.5508611345438196E-2</v>
      </c>
      <c r="O2056">
        <v>1.5891928830872426E-2</v>
      </c>
      <c r="P2056">
        <v>1.3928747651275053E-2</v>
      </c>
      <c r="Q2056">
        <v>22.02364570604481</v>
      </c>
      <c r="R2056">
        <f>Table_nydc_frldevdb01_flc_fx_carry_view[[#This Row],[atmf]]/(Table_nydc_frldevdb01_flc_fx_carry_view[[#This Row],[atmf_cost_orig]]+1)</f>
        <v>20.952578041995665</v>
      </c>
      <c r="S2056">
        <f>Table_nydc_frldevdb01_flc_fx_carry_view[[#This Row],[num_rate]]-Table_nydc_frldevdb01_flc_fx_carry_view[[#This Row],[asset_rate]]</f>
        <v>-1.963181179597373E-3</v>
      </c>
      <c r="T20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0.99701247316622954</v>
      </c>
      <c r="U2056" s="95">
        <f>Table_nydc_frldevdb01_flc_fx_carry_view[[#This Row],[atmf_cost_final]]/Table_nydc_frldevdb01_flc_fx_carry_view[[#This Row],[atmf_cost_orig]]</f>
        <v>0.92992317940397062</v>
      </c>
    </row>
    <row r="2057" spans="1:21" x14ac:dyDescent="0.25">
      <c r="A2057" t="s">
        <v>111</v>
      </c>
      <c r="B2057" t="s">
        <v>102</v>
      </c>
      <c r="C2057" t="s">
        <v>30</v>
      </c>
      <c r="D2057" t="s">
        <v>30</v>
      </c>
      <c r="E2057">
        <v>76.753008714961098</v>
      </c>
      <c r="F2057">
        <v>78.084245399343303</v>
      </c>
      <c r="G2057">
        <v>7.4317523565071694E-2</v>
      </c>
      <c r="H2057">
        <v>7.8004967561305399E-2</v>
      </c>
      <c r="I2057">
        <v>9.8387002058622303E-2</v>
      </c>
      <c r="J2057">
        <v>0.114945047245538</v>
      </c>
      <c r="K2057">
        <v>7.7895380053718596E-3</v>
      </c>
      <c r="L2057">
        <v>2.05455340447933E-3</v>
      </c>
      <c r="M2057">
        <v>1.56562771831785E-2</v>
      </c>
      <c r="N2057">
        <v>1.73488793146203E-2</v>
      </c>
      <c r="O2057">
        <v>-8.2940357699625034E-3</v>
      </c>
      <c r="P2057">
        <v>6.3114368977424201E-2</v>
      </c>
      <c r="Q2057">
        <v>77.474771578475284</v>
      </c>
      <c r="R2057">
        <f>Table_nydc_frldevdb01_flc_fx_carry_view[[#This Row],[atmf]]/(Table_nydc_frldevdb01_flc_fx_carry_view[[#This Row],[atmf_cost_orig]]+1)</f>
        <v>76.880581702209511</v>
      </c>
      <c r="S2057">
        <f>Table_nydc_frldevdb01_flc_fx_carry_view[[#This Row],[num_rate]]-Table_nydc_frldevdb01_flc_fx_carry_view[[#This Row],[asset_rate]]</f>
        <v>7.1408404747386703E-2</v>
      </c>
      <c r="T20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1.9441760511507449</v>
      </c>
      <c r="U2057" s="95">
        <f>Table_nydc_frldevdb01_flc_fx_carry_view[[#This Row],[atmf_cost_final]]/Table_nydc_frldevdb01_flc_fx_carry_view[[#This Row],[atmf_cost_orig]]</f>
        <v>1.1081101280744041</v>
      </c>
    </row>
    <row r="2058" spans="1:21" x14ac:dyDescent="0.25">
      <c r="A2058" t="s">
        <v>111</v>
      </c>
      <c r="B2058" t="s">
        <v>102</v>
      </c>
      <c r="C2058" t="s">
        <v>14</v>
      </c>
      <c r="D2058" t="s">
        <v>30</v>
      </c>
      <c r="E2058">
        <v>76.753008714961098</v>
      </c>
      <c r="F2058">
        <v>79.303329273355601</v>
      </c>
      <c r="G2058">
        <v>7.6535861843114797E-2</v>
      </c>
      <c r="H2058">
        <v>8.2020259847023505E-2</v>
      </c>
      <c r="I2058">
        <v>7.4194823861495202E-2</v>
      </c>
      <c r="J2058">
        <v>8.2048480120018502E-2</v>
      </c>
      <c r="K2058">
        <v>8.9329709881621686E-3</v>
      </c>
      <c r="L2058">
        <v>7.7552746203790202E-3</v>
      </c>
      <c r="M2058">
        <v>2.3197904938237E-2</v>
      </c>
      <c r="N2058">
        <v>2.56182080302172E-2</v>
      </c>
      <c r="O2058">
        <v>-8.1520449742417851E-3</v>
      </c>
      <c r="P2058">
        <v>5.9670307082809917E-2</v>
      </c>
      <c r="Q2058">
        <v>78.187982862137616</v>
      </c>
      <c r="R2058">
        <f>Table_nydc_frldevdb01_flc_fx_carry_view[[#This Row],[atmf]]/(Table_nydc_frldevdb01_flc_fx_carry_view[[#This Row],[atmf_cost_orig]]+1)</f>
        <v>77.505367134369351</v>
      </c>
      <c r="S2058">
        <f>Table_nydc_frldevdb01_flc_fx_carry_view[[#This Row],[num_rate]]-Table_nydc_frldevdb01_flc_fx_carry_view[[#This Row],[asset_rate]]</f>
        <v>6.7822352057051699E-2</v>
      </c>
      <c r="T20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1.2522268572960673</v>
      </c>
      <c r="U2058" s="95">
        <f>Table_nydc_frldevdb01_flc_fx_carry_view[[#This Row],[atmf_cost_final]]/Table_nydc_frldevdb01_flc_fx_carry_view[[#This Row],[atmf_cost_orig]]</f>
        <v>1.1043328308493421</v>
      </c>
    </row>
    <row r="2059" spans="1:21" x14ac:dyDescent="0.25">
      <c r="A2059" t="s">
        <v>111</v>
      </c>
      <c r="B2059" t="s">
        <v>102</v>
      </c>
      <c r="C2059" t="s">
        <v>8</v>
      </c>
      <c r="D2059" t="s">
        <v>30</v>
      </c>
      <c r="E2059">
        <v>76.753008714961098</v>
      </c>
      <c r="F2059">
        <v>80.486649337107494</v>
      </c>
      <c r="G2059">
        <v>8.0073689378790502E-2</v>
      </c>
      <c r="H2059">
        <v>8.5849247067494597E-2</v>
      </c>
      <c r="I2059">
        <v>7.6535861843114797E-2</v>
      </c>
      <c r="J2059">
        <v>8.4984225695614604E-2</v>
      </c>
      <c r="K2059">
        <v>9.9523696567682483E-3</v>
      </c>
      <c r="L2059">
        <v>8.9329709881621686E-3</v>
      </c>
      <c r="M2059">
        <v>2.9794055330507399E-2</v>
      </c>
      <c r="N2059">
        <v>3.2440385582166699E-2</v>
      </c>
      <c r="O2059">
        <v>-8.0692059399388068E-3</v>
      </c>
      <c r="P2059">
        <v>5.7588812476283092E-2</v>
      </c>
      <c r="Q2059">
        <v>78.920729038385517</v>
      </c>
      <c r="R2059">
        <f>Table_nydc_frldevdb01_flc_fx_carry_view[[#This Row],[atmf]]/(Table_nydc_frldevdb01_flc_fx_carry_view[[#This Row],[atmf_cost_orig]]+1)</f>
        <v>78.158005399706539</v>
      </c>
      <c r="S2059">
        <f>Table_nydc_frldevdb01_flc_fx_carry_view[[#This Row],[num_rate]]-Table_nydc_frldevdb01_flc_fx_carry_view[[#This Row],[asset_rate]]</f>
        <v>6.5658018416221903E-2</v>
      </c>
      <c r="T20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1.1847488656226945</v>
      </c>
      <c r="U2059" s="95">
        <f>Table_nydc_frldevdb01_flc_fx_carry_view[[#This Row],[atmf_cost_final]]/Table_nydc_frldevdb01_flc_fx_carry_view[[#This Row],[atmf_cost_orig]]</f>
        <v>1.0888207470350506</v>
      </c>
    </row>
    <row r="2060" spans="1:21" x14ac:dyDescent="0.25">
      <c r="A2060" t="s">
        <v>111</v>
      </c>
      <c r="B2060" t="s">
        <v>102</v>
      </c>
      <c r="C2060" t="s">
        <v>6</v>
      </c>
      <c r="D2060" t="s">
        <v>30</v>
      </c>
      <c r="E2060">
        <v>76.753008714961098</v>
      </c>
      <c r="F2060">
        <v>81.7003126704344</v>
      </c>
      <c r="G2060">
        <v>8.3942702754985998E-2</v>
      </c>
      <c r="H2060">
        <v>8.9714192901655096E-2</v>
      </c>
      <c r="I2060">
        <v>8.0073689378790502E-2</v>
      </c>
      <c r="J2060">
        <v>8.8310789262636205E-2</v>
      </c>
      <c r="K2060">
        <v>1.0862499837617601E-2</v>
      </c>
      <c r="L2060">
        <v>9.9523696567682483E-3</v>
      </c>
      <c r="M2060">
        <v>3.6069637695334104E-2</v>
      </c>
      <c r="N2060">
        <v>3.9055341006324504E-2</v>
      </c>
      <c r="O2060">
        <v>-8.0205155663645167E-3</v>
      </c>
      <c r="P2060">
        <v>5.6687296924703867E-2</v>
      </c>
      <c r="Q2060">
        <v>79.691517600195624</v>
      </c>
      <c r="R2060">
        <f>Table_nydc_frldevdb01_flc_fx_carry_view[[#This Row],[atmf]]/(Table_nydc_frldevdb01_flc_fx_carry_view[[#This Row],[atmf_cost_orig]]+1)</f>
        <v>78.856005135109598</v>
      </c>
      <c r="S2060">
        <f>Table_nydc_frldevdb01_flc_fx_carry_view[[#This Row],[num_rate]]-Table_nydc_frldevdb01_flc_fx_carry_view[[#This Row],[asset_rate]]</f>
        <v>6.4707812491068384E-2</v>
      </c>
      <c r="T20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1.1545527903179673</v>
      </c>
      <c r="U2060" s="95">
        <f>Table_nydc_frldevdb01_flc_fx_carry_view[[#This Row],[atmf_cost_final]]/Table_nydc_frldevdb01_flc_fx_carry_view[[#This Row],[atmf_cost_orig]]</f>
        <v>1.0827760826490538</v>
      </c>
    </row>
    <row r="2061" spans="1:21" x14ac:dyDescent="0.25">
      <c r="A2061" t="s">
        <v>111</v>
      </c>
      <c r="B2061" t="s">
        <v>102</v>
      </c>
      <c r="C2061" t="s">
        <v>67</v>
      </c>
      <c r="D2061" t="s">
        <v>30</v>
      </c>
      <c r="E2061">
        <v>76.753008714961098</v>
      </c>
      <c r="F2061">
        <v>87.067087128731501</v>
      </c>
      <c r="G2061">
        <v>9.6543704860915597E-2</v>
      </c>
      <c r="H2061">
        <v>9.8980079764281095E-2</v>
      </c>
      <c r="I2061">
        <v>9.4314260428239996E-2</v>
      </c>
      <c r="J2061">
        <v>9.8898979510794099E-2</v>
      </c>
      <c r="K2061">
        <v>1.2501784326452299E-2</v>
      </c>
      <c r="L2061">
        <v>1.2387312993408102E-2</v>
      </c>
      <c r="M2061">
        <v>5.66584070184687E-2</v>
      </c>
      <c r="N2061">
        <v>6.1852634147155798E-2</v>
      </c>
      <c r="O2061">
        <v>-7.5737447570329297E-3</v>
      </c>
      <c r="P2061">
        <v>5.8991495859065712E-2</v>
      </c>
      <c r="Q2061">
        <v>83.385083460235577</v>
      </c>
      <c r="R2061">
        <f>Table_nydc_frldevdb01_flc_fx_carry_view[[#This Row],[atmf]]/(Table_nydc_frldevdb01_flc_fx_carry_view[[#This Row],[atmf_cost_orig]]+1)</f>
        <v>82.398518338963726</v>
      </c>
      <c r="S2061">
        <f>Table_nydc_frldevdb01_flc_fx_carry_view[[#This Row],[num_rate]]-Table_nydc_frldevdb01_flc_fx_carry_view[[#This Row],[asset_rate]]</f>
        <v>6.6565240616098642E-2</v>
      </c>
      <c r="T20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1.1202242865981487</v>
      </c>
      <c r="U2061" s="95">
        <f>Table_nydc_frldevdb01_flc_fx_carry_view[[#This Row],[atmf_cost_final]]/Table_nydc_frldevdb01_flc_fx_carry_view[[#This Row],[atmf_cost_orig]]</f>
        <v>1.0916761942670565</v>
      </c>
    </row>
    <row r="2062" spans="1:21" x14ac:dyDescent="0.25">
      <c r="A2062" t="s">
        <v>111</v>
      </c>
      <c r="B2062" t="s">
        <v>103</v>
      </c>
      <c r="C2062" t="s">
        <v>30</v>
      </c>
      <c r="D2062" t="s">
        <v>30</v>
      </c>
      <c r="E2062">
        <v>6.0546692644847404</v>
      </c>
      <c r="F2062">
        <v>5.9365213306937301</v>
      </c>
      <c r="G2062">
        <v>0.14573528164083499</v>
      </c>
      <c r="H2062">
        <v>0.15108275276158101</v>
      </c>
      <c r="I2062">
        <v>0.14517088691251401</v>
      </c>
      <c r="J2062">
        <v>0.187919734323133</v>
      </c>
      <c r="K2062">
        <v>3.9737675825635803E-2</v>
      </c>
      <c r="L2062">
        <v>3.0292755794163202E-3</v>
      </c>
      <c r="M2062">
        <v>2.9693722199639599E-2</v>
      </c>
      <c r="N2062">
        <v>8.1874351089122004E-5</v>
      </c>
      <c r="O2062">
        <v>7.3189119295295493E-2</v>
      </c>
      <c r="P2062">
        <v>-6.772820729218882E-3</v>
      </c>
      <c r="Q2062">
        <v>5.9967524340478873</v>
      </c>
      <c r="R2062">
        <f>Table_nydc_frldevdb01_flc_fx_carry_view[[#This Row],[atmf]]/(Table_nydc_frldevdb01_flc_fx_carry_view[[#This Row],[atmf_cost_orig]]+1)</f>
        <v>5.7653273033578252</v>
      </c>
      <c r="S2062">
        <f>Table_nydc_frldevdb01_flc_fx_carry_view[[#This Row],[num_rate]]-Table_nydc_frldevdb01_flc_fx_carry_view[[#This Row],[asset_rate]]</f>
        <v>-7.9961940024514372E-2</v>
      </c>
      <c r="T20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0.29345030234892799</v>
      </c>
      <c r="U2062" s="95">
        <f>Table_nydc_frldevdb01_flc_fx_carry_view[[#This Row],[atmf_cost_final]]/Table_nydc_frldevdb01_flc_fx_carry_view[[#This Row],[atmf_cost_orig]]</f>
        <v>2.7572949776608247E-3</v>
      </c>
    </row>
    <row r="2063" spans="1:21" x14ac:dyDescent="0.25">
      <c r="A2063" t="s">
        <v>111</v>
      </c>
      <c r="B2063" t="s">
        <v>103</v>
      </c>
      <c r="C2063" t="s">
        <v>14</v>
      </c>
      <c r="D2063" t="s">
        <v>30</v>
      </c>
      <c r="E2063">
        <v>6.0546692644847404</v>
      </c>
      <c r="F2063">
        <v>5.8280548940856001</v>
      </c>
      <c r="G2063">
        <v>0.13506027475895599</v>
      </c>
      <c r="H2063">
        <v>0.14422139188539199</v>
      </c>
      <c r="I2063">
        <v>0.14573528164083499</v>
      </c>
      <c r="J2063">
        <v>0.15757989241380199</v>
      </c>
      <c r="K2063">
        <v>5.9130965857723504E-2</v>
      </c>
      <c r="L2063">
        <v>3.9737675825635803E-2</v>
      </c>
      <c r="M2063">
        <v>3.9191543139422601E-2</v>
      </c>
      <c r="N2063">
        <v>2.2549822010832499E-2</v>
      </c>
      <c r="O2063">
        <v>7.1843894768027078E-2</v>
      </c>
      <c r="P2063">
        <v>-6.5357101285086032E-3</v>
      </c>
      <c r="Q2063">
        <v>5.9466272077286515</v>
      </c>
      <c r="R2063">
        <f>Table_nydc_frldevdb01_flc_fx_carry_view[[#This Row],[atmf]]/(Table_nydc_frldevdb01_flc_fx_carry_view[[#This Row],[atmf_cost_orig]]+1)</f>
        <v>5.6082585857838172</v>
      </c>
      <c r="S2063">
        <f>Table_nydc_frldevdb01_flc_fx_carry_view[[#This Row],[num_rate]]-Table_nydc_frldevdb01_flc_fx_carry_view[[#This Row],[asset_rate]]</f>
        <v>-7.8379604896535685E-2</v>
      </c>
      <c r="T20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0.86200358243209618</v>
      </c>
      <c r="U2063" s="95">
        <f>Table_nydc_frldevdb01_flc_fx_carry_view[[#This Row],[atmf_cost_final]]/Table_nydc_frldevdb01_flc_fx_carry_view[[#This Row],[atmf_cost_orig]]</f>
        <v>0.57537469067273683</v>
      </c>
    </row>
    <row r="2064" spans="1:21" x14ac:dyDescent="0.25">
      <c r="A2064" t="s">
        <v>111</v>
      </c>
      <c r="B2064" t="s">
        <v>103</v>
      </c>
      <c r="C2064" t="s">
        <v>8</v>
      </c>
      <c r="D2064" t="s">
        <v>30</v>
      </c>
      <c r="E2064">
        <v>6.0546692644847404</v>
      </c>
      <c r="F2064">
        <v>5.7206748148788398</v>
      </c>
      <c r="G2064">
        <v>0.12705732480777801</v>
      </c>
      <c r="H2064">
        <v>0.13997928470819401</v>
      </c>
      <c r="I2064">
        <v>0.13506027475895599</v>
      </c>
      <c r="J2064">
        <v>0.14890325188784201</v>
      </c>
      <c r="K2064">
        <v>7.6058754605606099E-2</v>
      </c>
      <c r="L2064">
        <v>5.9130965857723504E-2</v>
      </c>
      <c r="M2064">
        <v>4.5796418671650102E-2</v>
      </c>
      <c r="N2064">
        <v>3.1824306916211902E-2</v>
      </c>
      <c r="O2064">
        <v>7.1580259421070158E-2</v>
      </c>
      <c r="P2064">
        <v>-6.5497628728874114E-3</v>
      </c>
      <c r="Q2064">
        <v>5.8991983366846243</v>
      </c>
      <c r="R2064">
        <f>Table_nydc_frldevdb01_flc_fx_carry_view[[#This Row],[atmf]]/(Table_nydc_frldevdb01_flc_fx_carry_view[[#This Row],[atmf_cost_orig]]+1)</f>
        <v>5.4701610301411501</v>
      </c>
      <c r="S2064">
        <f>Table_nydc_frldevdb01_flc_fx_carry_view[[#This Row],[num_rate]]-Table_nydc_frldevdb01_flc_fx_carry_view[[#This Row],[asset_rate]]</f>
        <v>-7.8130022293957574E-2</v>
      </c>
      <c r="T20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0.90233149883423358</v>
      </c>
      <c r="U2064" s="95">
        <f>Table_nydc_frldevdb01_flc_fx_carry_view[[#This Row],[atmf_cost_final]]/Table_nydc_frldevdb01_flc_fx_carry_view[[#This Row],[atmf_cost_orig]]</f>
        <v>0.69490820110596285</v>
      </c>
    </row>
    <row r="2065" spans="1:21" x14ac:dyDescent="0.25">
      <c r="A2065" t="s">
        <v>111</v>
      </c>
      <c r="B2065" t="s">
        <v>103</v>
      </c>
      <c r="C2065" t="s">
        <v>6</v>
      </c>
      <c r="D2065" t="s">
        <v>30</v>
      </c>
      <c r="E2065">
        <v>6.0546692644847404</v>
      </c>
      <c r="F2065">
        <v>5.6140724595605196</v>
      </c>
      <c r="G2065">
        <v>0.118513972082834</v>
      </c>
      <c r="H2065">
        <v>0.135782745920247</v>
      </c>
      <c r="I2065">
        <v>0.12705732480777801</v>
      </c>
      <c r="J2065">
        <v>0.14425866334791801</v>
      </c>
      <c r="K2065">
        <v>9.1400353136538187E-2</v>
      </c>
      <c r="L2065">
        <v>7.6058754605606099E-2</v>
      </c>
      <c r="M2065">
        <v>5.04908246771643E-2</v>
      </c>
      <c r="N2065">
        <v>3.8444167424832601E-2</v>
      </c>
      <c r="O2065">
        <v>7.1637414988344306E-2</v>
      </c>
      <c r="P2065">
        <v>-6.6650549514412072E-3</v>
      </c>
      <c r="Q2065">
        <v>5.8535379363558961</v>
      </c>
      <c r="R2065">
        <f>Table_nydc_frldevdb01_flc_fx_carry_view[[#This Row],[atmf]]/(Table_nydc_frldevdb01_flc_fx_carry_view[[#This Row],[atmf_cost_orig]]+1)</f>
        <v>5.3442375008709195</v>
      </c>
      <c r="S2065">
        <f>Table_nydc_frldevdb01_flc_fx_carry_view[[#This Row],[num_rate]]-Table_nydc_frldevdb01_flc_fx_carry_view[[#This Row],[asset_rate]]</f>
        <v>-7.8302469939785513E-2</v>
      </c>
      <c r="T20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0.91945785242006628</v>
      </c>
      <c r="U2065" s="95">
        <f>Table_nydc_frldevdb01_flc_fx_carry_view[[#This Row],[atmf_cost_final]]/Table_nydc_frldevdb01_flc_fx_carry_view[[#This Row],[atmf_cost_orig]]</f>
        <v>0.76140898213967789</v>
      </c>
    </row>
    <row r="2066" spans="1:21" x14ac:dyDescent="0.25">
      <c r="A2066" t="s">
        <v>111</v>
      </c>
      <c r="B2066" t="s">
        <v>103</v>
      </c>
      <c r="C2066" t="s">
        <v>67</v>
      </c>
      <c r="D2066" t="s">
        <v>30</v>
      </c>
      <c r="E2066">
        <v>6.0546692644847404</v>
      </c>
      <c r="F2066">
        <v>5.2151434437608204</v>
      </c>
      <c r="G2066">
        <v>0.15876370967741901</v>
      </c>
      <c r="H2066">
        <v>0.15876370967741901</v>
      </c>
      <c r="I2066">
        <v>0.155140591397849</v>
      </c>
      <c r="J2066">
        <v>0.155140591397849</v>
      </c>
      <c r="K2066">
        <v>0.17255060826994101</v>
      </c>
      <c r="L2066">
        <v>0.15476593328798899</v>
      </c>
      <c r="M2066">
        <v>7.8083789798893993E-2</v>
      </c>
      <c r="N2066">
        <v>6.3998109624083102E-2</v>
      </c>
      <c r="O2066">
        <v>7.2160427796820636E-2</v>
      </c>
      <c r="P2066">
        <v>-7.3349924471740602E-3</v>
      </c>
      <c r="Q2066">
        <v>5.7591964051005613</v>
      </c>
      <c r="R2066">
        <f>Table_nydc_frldevdb01_flc_fx_carry_view[[#This Row],[atmf]]/(Table_nydc_frldevdb01_flc_fx_carry_view[[#This Row],[atmf_cost_orig]]+1)</f>
        <v>4.8374194038606726</v>
      </c>
      <c r="S2066">
        <f>Table_nydc_frldevdb01_flc_fx_carry_view[[#This Row],[num_rate]]-Table_nydc_frldevdb01_flc_fx_carry_view[[#This Row],[asset_rate]]</f>
        <v>-7.9495420243994697E-2</v>
      </c>
      <c r="T20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0.96084344887432804</v>
      </c>
      <c r="U2066" s="95">
        <f>Table_nydc_frldevdb01_flc_fx_carry_view[[#This Row],[atmf_cost_final]]/Table_nydc_frldevdb01_flc_fx_carry_view[[#This Row],[atmf_cost_orig]]</f>
        <v>0.81960813875595973</v>
      </c>
    </row>
    <row r="2067" spans="1:21" x14ac:dyDescent="0.25">
      <c r="A2067" t="s">
        <v>111</v>
      </c>
      <c r="B2067" t="s">
        <v>104</v>
      </c>
      <c r="C2067" t="s">
        <v>30</v>
      </c>
      <c r="D2067" t="s">
        <v>30</v>
      </c>
      <c r="E2067">
        <v>3.5086788443171901</v>
      </c>
      <c r="F2067">
        <v>3.4973879999999999</v>
      </c>
      <c r="G2067">
        <v>6.4981369333086902E-2</v>
      </c>
      <c r="H2067">
        <v>6.4897324143205204E-2</v>
      </c>
      <c r="I2067">
        <v>7.0276010978405204E-2</v>
      </c>
      <c r="J2067">
        <v>7.0945403077117594E-2</v>
      </c>
      <c r="K2067">
        <v>1.4666774719717099E-2</v>
      </c>
      <c r="L2067">
        <v>1.4672851299264E-3</v>
      </c>
      <c r="M2067">
        <v>1.2956609543595099E-2</v>
      </c>
      <c r="N2067">
        <v>3.9466252187902702E-4</v>
      </c>
      <c r="O2067">
        <v>1.2263065440154321E-2</v>
      </c>
      <c r="P2067">
        <v>-7.2992273508480318E-4</v>
      </c>
      <c r="Q2067">
        <v>3.5033793573757284</v>
      </c>
      <c r="R2067">
        <f>Table_nydc_frldevdb01_flc_fx_carry_view[[#This Row],[atmf]]/(Table_nydc_frldevdb01_flc_fx_carry_view[[#This Row],[atmf_cost_orig]]+1)</f>
        <v>3.4526533190555986</v>
      </c>
      <c r="S2067">
        <f>Table_nydc_frldevdb01_flc_fx_carry_view[[#This Row],[num_rate]]-Table_nydc_frldevdb01_flc_fx_carry_view[[#This Row],[asset_rate]]</f>
        <v>-1.2992988175239124E-2</v>
      </c>
      <c r="T20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0.62720409877580963</v>
      </c>
      <c r="U2067" s="95">
        <f>Table_nydc_frldevdb01_flc_fx_carry_view[[#This Row],[atmf_cost_final]]/Table_nydc_frldevdb01_flc_fx_carry_view[[#This Row],[atmf_cost_orig]]</f>
        <v>3.0460323786952612E-2</v>
      </c>
    </row>
    <row r="2068" spans="1:21" x14ac:dyDescent="0.25">
      <c r="A2068" t="s">
        <v>111</v>
      </c>
      <c r="B2068" t="s">
        <v>104</v>
      </c>
      <c r="C2068" t="s">
        <v>14</v>
      </c>
      <c r="D2068" t="s">
        <v>30</v>
      </c>
      <c r="E2068">
        <v>3.5086788443171901</v>
      </c>
      <c r="F2068">
        <v>3.4831989999999999</v>
      </c>
      <c r="G2068">
        <v>6.5571404963690502E-2</v>
      </c>
      <c r="H2068">
        <v>6.5317357763763698E-2</v>
      </c>
      <c r="I2068">
        <v>6.4983525029981198E-2</v>
      </c>
      <c r="J2068">
        <v>6.4897419824447494E-2</v>
      </c>
      <c r="K2068">
        <v>2.2276682411079E-2</v>
      </c>
      <c r="L2068">
        <v>1.4575732547206101E-2</v>
      </c>
      <c r="M2068">
        <v>1.8277447123899601E-2</v>
      </c>
      <c r="N2068">
        <v>1.09213583952997E-2</v>
      </c>
      <c r="O2068">
        <v>1.3153837749246196E-2</v>
      </c>
      <c r="P2068">
        <v>-1.570711578774607E-3</v>
      </c>
      <c r="Q2068">
        <v>3.4971850659214296</v>
      </c>
      <c r="R2068">
        <f>Table_nydc_frldevdb01_flc_fx_carry_view[[#This Row],[atmf]]/(Table_nydc_frldevdb01_flc_fx_carry_view[[#This Row],[atmf_cost_orig]]+1)</f>
        <v>3.4206777434167992</v>
      </c>
      <c r="S2068">
        <f>Table_nydc_frldevdb01_flc_fx_carry_view[[#This Row],[num_rate]]-Table_nydc_frldevdb01_flc_fx_carry_view[[#This Row],[asset_rate]]</f>
        <v>-1.4724549328020803E-2</v>
      </c>
      <c r="T20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0.91376823054683953</v>
      </c>
      <c r="U2068" s="95">
        <f>Table_nydc_frldevdb01_flc_fx_carry_view[[#This Row],[atmf_cost_final]]/Table_nydc_frldevdb01_flc_fx_carry_view[[#This Row],[atmf_cost_orig]]</f>
        <v>0.59753193765331292</v>
      </c>
    </row>
    <row r="2069" spans="1:21" x14ac:dyDescent="0.25">
      <c r="A2069" t="s">
        <v>111</v>
      </c>
      <c r="B2069" t="s">
        <v>104</v>
      </c>
      <c r="C2069" t="s">
        <v>8</v>
      </c>
      <c r="D2069" t="s">
        <v>30</v>
      </c>
      <c r="E2069">
        <v>3.5086788443171901</v>
      </c>
      <c r="F2069">
        <v>3.4674469999999999</v>
      </c>
      <c r="G2069">
        <v>6.6343547337697803E-2</v>
      </c>
      <c r="H2069">
        <v>6.5816834462906995E-2</v>
      </c>
      <c r="I2069">
        <v>6.5571404963690502E-2</v>
      </c>
      <c r="J2069">
        <v>6.5276225516788494E-2</v>
      </c>
      <c r="K2069">
        <v>2.9151384370622303E-2</v>
      </c>
      <c r="L2069">
        <v>2.2276682411079E-2</v>
      </c>
      <c r="M2069">
        <v>2.2470949351797099E-2</v>
      </c>
      <c r="N2069">
        <v>1.6066433962598298E-2</v>
      </c>
      <c r="O2069">
        <v>1.3817435360579182E-2</v>
      </c>
      <c r="P2069">
        <v>-2.0891612046354349E-3</v>
      </c>
      <c r="Q2069">
        <v>3.4907668410474875</v>
      </c>
      <c r="R2069">
        <f>Table_nydc_frldevdb01_flc_fx_carry_view[[#This Row],[atmf]]/(Table_nydc_frldevdb01_flc_fx_carry_view[[#This Row],[atmf_cost_orig]]+1)</f>
        <v>3.3912425601903045</v>
      </c>
      <c r="S2069">
        <f>Table_nydc_frldevdb01_flc_fx_carry_view[[#This Row],[num_rate]]-Table_nydc_frldevdb01_flc_fx_carry_view[[#This Row],[asset_rate]]</f>
        <v>-1.5906596565214617E-2</v>
      </c>
      <c r="T20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0.92961737236878517</v>
      </c>
      <c r="U2069" s="95">
        <f>Table_nydc_frldevdb01_flc_fx_carry_view[[#This Row],[atmf_cost_final]]/Table_nydc_frldevdb01_flc_fx_carry_view[[#This Row],[atmf_cost_orig]]</f>
        <v>0.71498687977387998</v>
      </c>
    </row>
    <row r="2070" spans="1:21" x14ac:dyDescent="0.25">
      <c r="A2070" t="s">
        <v>111</v>
      </c>
      <c r="B2070" t="s">
        <v>104</v>
      </c>
      <c r="C2070" t="s">
        <v>6</v>
      </c>
      <c r="D2070" t="s">
        <v>30</v>
      </c>
      <c r="E2070">
        <v>3.5086788443171901</v>
      </c>
      <c r="F2070">
        <v>3.4506039999999998</v>
      </c>
      <c r="G2070">
        <v>6.7202421612361105E-2</v>
      </c>
      <c r="H2070">
        <v>6.6318781784456299E-2</v>
      </c>
      <c r="I2070">
        <v>6.6343547337697803E-2</v>
      </c>
      <c r="J2070">
        <v>6.5737864463819101E-2</v>
      </c>
      <c r="K2070">
        <v>3.5758515148634998E-2</v>
      </c>
      <c r="L2070">
        <v>2.9151384370622303E-2</v>
      </c>
      <c r="M2070">
        <v>2.60761526758456E-2</v>
      </c>
      <c r="N2070">
        <v>2.00678455984948E-2</v>
      </c>
      <c r="O2070">
        <v>1.4343968754748637E-2</v>
      </c>
      <c r="P2070">
        <v>-2.4634634745667183E-3</v>
      </c>
      <c r="Q2070">
        <v>3.4843406491436832</v>
      </c>
      <c r="R2070">
        <f>Table_nydc_frldevdb01_flc_fx_carry_view[[#This Row],[atmf]]/(Table_nydc_frldevdb01_flc_fx_carry_view[[#This Row],[atmf_cost_orig]]+1)</f>
        <v>3.3629121883413489</v>
      </c>
      <c r="S2070">
        <f>Table_nydc_frldevdb01_flc_fx_carry_view[[#This Row],[num_rate]]-Table_nydc_frldevdb01_flc_fx_carry_view[[#This Row],[asset_rate]]</f>
        <v>-1.6807432229315356E-2</v>
      </c>
      <c r="T20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0.93815314161757679</v>
      </c>
      <c r="U2070" s="95">
        <f>Table_nydc_frldevdb01_flc_fx_carry_view[[#This Row],[atmf_cost_final]]/Table_nydc_frldevdb01_flc_fx_carry_view[[#This Row],[atmf_cost_orig]]</f>
        <v>0.76958613672651532</v>
      </c>
    </row>
    <row r="2071" spans="1:21" x14ac:dyDescent="0.25">
      <c r="A2071" t="s">
        <v>111</v>
      </c>
      <c r="B2071" t="s">
        <v>104</v>
      </c>
      <c r="C2071" t="s">
        <v>67</v>
      </c>
      <c r="D2071" t="s">
        <v>30</v>
      </c>
      <c r="E2071">
        <v>3.5086788443171901</v>
      </c>
      <c r="F2071">
        <v>3.3804323693021598</v>
      </c>
      <c r="G2071">
        <v>7.1202628635387497E-2</v>
      </c>
      <c r="H2071">
        <v>6.9299465137812405E-2</v>
      </c>
      <c r="I2071">
        <v>7.0427420642747096E-2</v>
      </c>
      <c r="J2071">
        <v>6.8679827112619302E-2</v>
      </c>
      <c r="K2071">
        <v>6.0726564337866197E-2</v>
      </c>
      <c r="L2071">
        <v>5.4549870090784006E-2</v>
      </c>
      <c r="M2071">
        <v>3.7893359572768799E-2</v>
      </c>
      <c r="N2071">
        <v>3.2559734572094705E-2</v>
      </c>
      <c r="O2071">
        <v>1.5895157920315532E-2</v>
      </c>
      <c r="P2071">
        <v>-2.8564804794436213E-3</v>
      </c>
      <c r="Q2071">
        <v>3.4594220616036515</v>
      </c>
      <c r="R2071">
        <f>Table_nydc_frldevdb01_flc_fx_carry_view[[#This Row],[atmf]]/(Table_nydc_frldevdb01_flc_fx_carry_view[[#This Row],[atmf_cost_orig]]+1)</f>
        <v>3.2570131970915175</v>
      </c>
      <c r="S2071">
        <f>Table_nydc_frldevdb01_flc_fx_carry_view[[#This Row],[num_rate]]-Table_nydc_frldevdb01_flc_fx_carry_view[[#This Row],[asset_rate]]</f>
        <v>-1.8751638399759154E-2</v>
      </c>
      <c r="T20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0.96307705137840294</v>
      </c>
      <c r="U2071" s="95">
        <f>Table_nydc_frldevdb01_flc_fx_carry_view[[#This Row],[atmf_cost_final]]/Table_nydc_frldevdb01_flc_fx_carry_view[[#This Row],[atmf_cost_orig]]</f>
        <v>0.8592464468495693</v>
      </c>
    </row>
    <row r="2072" spans="1:21" x14ac:dyDescent="0.25">
      <c r="A2072" t="s">
        <v>111</v>
      </c>
      <c r="B2072" t="s">
        <v>105</v>
      </c>
      <c r="C2072" t="s">
        <v>30</v>
      </c>
      <c r="D2072" t="s">
        <v>30</v>
      </c>
      <c r="E2072">
        <v>35.559499382432499</v>
      </c>
      <c r="F2072">
        <v>34.980053558030797</v>
      </c>
      <c r="G2072">
        <v>0.20108633502315701</v>
      </c>
      <c r="H2072">
        <v>0.204525226266983</v>
      </c>
      <c r="I2072">
        <v>0.21686280819906001</v>
      </c>
      <c r="J2072">
        <v>0.24386835487464301</v>
      </c>
      <c r="K2072">
        <v>4.8658542712642701E-2</v>
      </c>
      <c r="L2072">
        <v>4.5255481223195806E-3</v>
      </c>
      <c r="M2072">
        <v>4.03233562084028E-2</v>
      </c>
      <c r="N2072">
        <v>5.9200660966428993E-4</v>
      </c>
      <c r="O2072">
        <v>5.9989520368575001E-2</v>
      </c>
      <c r="P2072">
        <v>-6.772820729218882E-3</v>
      </c>
      <c r="Q2072">
        <v>35.274069506127894</v>
      </c>
      <c r="R2072">
        <f>Table_nydc_frldevdb01_flc_fx_carry_view[[#This Row],[atmf]]/(Table_nydc_frldevdb01_flc_fx_carry_view[[#This Row],[atmf_cost_orig]]+1)</f>
        <v>33.624212461710236</v>
      </c>
      <c r="S2072">
        <f>Table_nydc_frldevdb01_flc_fx_carry_view[[#This Row],[num_rate]]-Table_nydc_frldevdb01_flc_fx_carry_view[[#This Row],[asset_rate]]</f>
        <v>-6.6762341097793887E-2</v>
      </c>
      <c r="T20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0.47192003570098834</v>
      </c>
      <c r="U2072" s="95">
        <f>Table_nydc_frldevdb01_flc_fx_carry_view[[#This Row],[atmf_cost_final]]/Table_nydc_frldevdb01_flc_fx_carry_view[[#This Row],[atmf_cost_orig]]</f>
        <v>1.4681481536522607E-2</v>
      </c>
    </row>
    <row r="2073" spans="1:21" x14ac:dyDescent="0.25">
      <c r="A2073" t="s">
        <v>111</v>
      </c>
      <c r="B2073" t="s">
        <v>105</v>
      </c>
      <c r="C2073" t="s">
        <v>14</v>
      </c>
      <c r="D2073" t="s">
        <v>30</v>
      </c>
      <c r="E2073">
        <v>35.559499382432499</v>
      </c>
      <c r="F2073">
        <v>34.428503206672701</v>
      </c>
      <c r="G2073">
        <v>0.19261853462053999</v>
      </c>
      <c r="H2073">
        <v>0.197744944543148</v>
      </c>
      <c r="I2073">
        <v>0.20108633502315701</v>
      </c>
      <c r="J2073">
        <v>0.207703607707204</v>
      </c>
      <c r="K2073">
        <v>7.094430498718711E-2</v>
      </c>
      <c r="L2073">
        <v>4.8658542712642701E-2</v>
      </c>
      <c r="M2073">
        <v>5.4032588002117701E-2</v>
      </c>
      <c r="N2073">
        <v>3.33332501006912E-2</v>
      </c>
      <c r="O2073">
        <v>5.9786074730085834E-2</v>
      </c>
      <c r="P2073">
        <v>-6.5357101285086032E-3</v>
      </c>
      <c r="Q2073">
        <v>35.020764463886728</v>
      </c>
      <c r="R2073">
        <f>Table_nydc_frldevdb01_flc_fx_carry_view[[#This Row],[atmf]]/(Table_nydc_frldevdb01_flc_fx_carry_view[[#This Row],[atmf_cost_orig]]+1)</f>
        <v>32.663604141434313</v>
      </c>
      <c r="S2073">
        <f>Table_nydc_frldevdb01_flc_fx_carry_view[[#This Row],[num_rate]]-Table_nydc_frldevdb01_flc_fx_carry_view[[#This Row],[asset_rate]]</f>
        <v>-6.632178485859444E-2</v>
      </c>
      <c r="T20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0.90619377236986109</v>
      </c>
      <c r="U2073" s="95">
        <f>Table_nydc_frldevdb01_flc_fx_carry_view[[#This Row],[atmf_cost_final]]/Table_nydc_frldevdb01_flc_fx_carry_view[[#This Row],[atmf_cost_orig]]</f>
        <v>0.61691011541747309</v>
      </c>
    </row>
    <row r="2074" spans="1:21" x14ac:dyDescent="0.25">
      <c r="A2074" t="s">
        <v>111</v>
      </c>
      <c r="B2074" t="s">
        <v>105</v>
      </c>
      <c r="C2074" t="s">
        <v>8</v>
      </c>
      <c r="D2074" t="s">
        <v>30</v>
      </c>
      <c r="E2074">
        <v>35.559499382432499</v>
      </c>
      <c r="F2074">
        <v>33.856944636495697</v>
      </c>
      <c r="G2074">
        <v>0.189309104226842</v>
      </c>
      <c r="H2074">
        <v>0.196398264431835</v>
      </c>
      <c r="I2074">
        <v>0.19261853462053999</v>
      </c>
      <c r="J2074">
        <v>0.200581694848326</v>
      </c>
      <c r="K2074">
        <v>9.0838540010606691E-2</v>
      </c>
      <c r="L2074">
        <v>7.094430498718711E-2</v>
      </c>
      <c r="M2074">
        <v>6.4715376258076107E-2</v>
      </c>
      <c r="N2074">
        <v>4.66722481329424E-2</v>
      </c>
      <c r="O2074">
        <v>6.0785592570247259E-2</v>
      </c>
      <c r="P2074">
        <v>-6.5497628728874114E-3</v>
      </c>
      <c r="Q2074">
        <v>34.765119547306277</v>
      </c>
      <c r="R2074">
        <f>Table_nydc_frldevdb01_flc_fx_carry_view[[#This Row],[atmf]]/(Table_nydc_frldevdb01_flc_fx_carry_view[[#This Row],[atmf_cost_orig]]+1)</f>
        <v>31.79905671643942</v>
      </c>
      <c r="S2074">
        <f>Table_nydc_frldevdb01_flc_fx_carry_view[[#This Row],[num_rate]]-Table_nydc_frldevdb01_flc_fx_carry_view[[#This Row],[asset_rate]]</f>
        <v>-6.7335355443134667E-2</v>
      </c>
      <c r="T20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0.92913925297020905</v>
      </c>
      <c r="U2074" s="95">
        <f>Table_nydc_frldevdb01_flc_fx_carry_view[[#This Row],[atmf_cost_final]]/Table_nydc_frldevdb01_flc_fx_carry_view[[#This Row],[atmf_cost_orig]]</f>
        <v>0.72119256398695464</v>
      </c>
    </row>
    <row r="2075" spans="1:21" x14ac:dyDescent="0.25">
      <c r="A2075" t="s">
        <v>111</v>
      </c>
      <c r="B2075" t="s">
        <v>105</v>
      </c>
      <c r="C2075" t="s">
        <v>6</v>
      </c>
      <c r="D2075" t="s">
        <v>30</v>
      </c>
      <c r="E2075">
        <v>35.559499382432499</v>
      </c>
      <c r="F2075">
        <v>33.257797393686999</v>
      </c>
      <c r="G2075">
        <v>0.18615178283250899</v>
      </c>
      <c r="H2075">
        <v>0.195338424538085</v>
      </c>
      <c r="I2075">
        <v>0.189309104226842</v>
      </c>
      <c r="J2075">
        <v>0.19945665179165301</v>
      </c>
      <c r="K2075">
        <v>0.109352119414784</v>
      </c>
      <c r="L2075">
        <v>9.0838540010606691E-2</v>
      </c>
      <c r="M2075">
        <v>7.3210399169970297E-2</v>
      </c>
      <c r="N2075">
        <v>5.7026295181398998E-2</v>
      </c>
      <c r="O2075">
        <v>6.2388009905026243E-2</v>
      </c>
      <c r="P2075">
        <v>-6.6650549514412072E-3</v>
      </c>
      <c r="Q2075">
        <v>34.50486248054461</v>
      </c>
      <c r="R2075">
        <f>Table_nydc_frldevdb01_flc_fx_carry_view[[#This Row],[atmf]]/(Table_nydc_frldevdb01_flc_fx_carry_view[[#This Row],[atmf_cost_orig]]+1)</f>
        <v>30.989074853736835</v>
      </c>
      <c r="S2075">
        <f>Table_nydc_frldevdb01_flc_fx_carry_view[[#This Row],[num_rate]]-Table_nydc_frldevdb01_flc_fx_carry_view[[#This Row],[asset_rate]]</f>
        <v>-6.905306485646745E-2</v>
      </c>
      <c r="T20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0.93554608358908198</v>
      </c>
      <c r="U2075" s="95">
        <f>Table_nydc_frldevdb01_flc_fx_carry_view[[#This Row],[atmf_cost_final]]/Table_nydc_frldevdb01_flc_fx_carry_view[[#This Row],[atmf_cost_orig]]</f>
        <v>0.77893708855490362</v>
      </c>
    </row>
    <row r="2076" spans="1:21" x14ac:dyDescent="0.25">
      <c r="A2076" t="s">
        <v>111</v>
      </c>
      <c r="B2076" t="s">
        <v>105</v>
      </c>
      <c r="C2076" t="s">
        <v>67</v>
      </c>
      <c r="D2076" t="s">
        <v>30</v>
      </c>
      <c r="E2076">
        <v>35.559499382432499</v>
      </c>
      <c r="F2076">
        <v>30.653919119487501</v>
      </c>
      <c r="G2076">
        <v>0.182751831353722</v>
      </c>
      <c r="H2076">
        <v>0.20308162992871601</v>
      </c>
      <c r="I2076">
        <v>0.18417469772206399</v>
      </c>
      <c r="J2076">
        <v>0.204748248127716</v>
      </c>
      <c r="K2076">
        <v>0.182519170496799</v>
      </c>
      <c r="L2076">
        <v>0.16530381522673102</v>
      </c>
      <c r="M2076">
        <v>9.9834169066435288E-2</v>
      </c>
      <c r="N2076">
        <v>8.6130067829931101E-2</v>
      </c>
      <c r="O2076">
        <v>7.1638147309389888E-2</v>
      </c>
      <c r="P2076">
        <v>-7.3349924471740602E-3</v>
      </c>
      <c r="Q2076">
        <v>33.417004155918058</v>
      </c>
      <c r="R2076">
        <f>Table_nydc_frldevdb01_flc_fx_carry_view[[#This Row],[atmf]]/(Table_nydc_frldevdb01_flc_fx_carry_view[[#This Row],[atmf_cost_orig]]+1)</f>
        <v>27.871400963571862</v>
      </c>
      <c r="S2076">
        <f>Table_nydc_frldevdb01_flc_fx_carry_view[[#This Row],[num_rate]]-Table_nydc_frldevdb01_flc_fx_carry_view[[#This Row],[asset_rate]]</f>
        <v>-7.8973139756563948E-2</v>
      </c>
      <c r="T20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0.95753457129076869</v>
      </c>
      <c r="U2076" s="95">
        <f>Table_nydc_frldevdb01_flc_fx_carry_view[[#This Row],[atmf_cost_final]]/Table_nydc_frldevdb01_flc_fx_carry_view[[#This Row],[atmf_cost_orig]]</f>
        <v>0.8627313537574024</v>
      </c>
    </row>
    <row r="2077" spans="1:21" x14ac:dyDescent="0.25">
      <c r="A2077" t="s">
        <v>111</v>
      </c>
      <c r="B2077" t="s">
        <v>106</v>
      </c>
      <c r="C2077" t="s">
        <v>30</v>
      </c>
      <c r="D2077" t="s">
        <v>30</v>
      </c>
      <c r="E2077">
        <v>7.7735837781813304</v>
      </c>
      <c r="F2077">
        <v>7.8578983496421699</v>
      </c>
      <c r="G2077">
        <v>6.9931388022413096E-2</v>
      </c>
      <c r="H2077">
        <v>7.0725800245307502E-2</v>
      </c>
      <c r="I2077">
        <v>9.0571404411524795E-2</v>
      </c>
      <c r="J2077">
        <v>9.9132961737073796E-2</v>
      </c>
      <c r="K2077">
        <v>9.2380034561806695E-3</v>
      </c>
      <c r="L2077">
        <v>1.8913455513422299E-3</v>
      </c>
      <c r="M2077">
        <v>1.4195446225359499E-2</v>
      </c>
      <c r="N2077">
        <v>1.08824564267808E-2</v>
      </c>
      <c r="O2077">
        <v>-8.2940357699625034E-3</v>
      </c>
      <c r="P2077">
        <v>3.4690720869259249E-2</v>
      </c>
      <c r="Q2077">
        <v>7.8191354332274869</v>
      </c>
      <c r="R2077">
        <f>Table_nydc_frldevdb01_flc_fx_carry_view[[#This Row],[atmf]]/(Table_nydc_frldevdb01_flc_fx_carry_view[[#This Row],[atmf_cost_orig]]+1)</f>
        <v>7.7479132635506867</v>
      </c>
      <c r="S2077">
        <f>Table_nydc_frldevdb01_flc_fx_carry_view[[#This Row],[num_rate]]-Table_nydc_frldevdb01_flc_fx_carry_view[[#This Row],[asset_rate]]</f>
        <v>4.2984756639221751E-2</v>
      </c>
      <c r="T20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1.8136590363357628</v>
      </c>
      <c r="U2077" s="95">
        <f>Table_nydc_frldevdb01_flc_fx_carry_view[[#This Row],[atmf_cost_final]]/Table_nydc_frldevdb01_flc_fx_carry_view[[#This Row],[atmf_cost_orig]]</f>
        <v>0.76661601572903026</v>
      </c>
    </row>
    <row r="2078" spans="1:21" x14ac:dyDescent="0.25">
      <c r="A2078" t="s">
        <v>111</v>
      </c>
      <c r="B2078" t="s">
        <v>106</v>
      </c>
      <c r="C2078" t="s">
        <v>14</v>
      </c>
      <c r="D2078" t="s">
        <v>30</v>
      </c>
      <c r="E2078">
        <v>7.7735837781813304</v>
      </c>
      <c r="F2078">
        <v>7.9444815240079896</v>
      </c>
      <c r="G2078">
        <v>7.2786497176724196E-2</v>
      </c>
      <c r="H2078">
        <v>7.3952055673903103E-2</v>
      </c>
      <c r="I2078">
        <v>6.9924362305833002E-2</v>
      </c>
      <c r="J2078">
        <v>7.2085236230725602E-2</v>
      </c>
      <c r="K2078">
        <v>1.1361003522444801E-2</v>
      </c>
      <c r="L2078">
        <v>9.2151207374111116E-3</v>
      </c>
      <c r="M2078">
        <v>2.0916510258170699E-2</v>
      </c>
      <c r="N2078">
        <v>2.0739759881892802E-2</v>
      </c>
      <c r="O2078">
        <v>-8.1520449742417851E-3</v>
      </c>
      <c r="P2078">
        <v>3.582513721963209E-2</v>
      </c>
      <c r="Q2078">
        <v>7.8692865038154247</v>
      </c>
      <c r="R2078">
        <f>Table_nydc_frldevdb01_flc_fx_carry_view[[#This Row],[atmf]]/(Table_nydc_frldevdb01_flc_fx_carry_view[[#This Row],[atmf_cost_orig]]+1)</f>
        <v>7.7817151982378832</v>
      </c>
      <c r="S2078">
        <f>Table_nydc_frldevdb01_flc_fx_carry_view[[#This Row],[num_rate]]-Table_nydc_frldevdb01_flc_fx_carry_view[[#This Row],[asset_rate]]</f>
        <v>4.3977182193873879E-2</v>
      </c>
      <c r="T20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1.2060730491030525</v>
      </c>
      <c r="U2078" s="95">
        <f>Table_nydc_frldevdb01_flc_fx_carry_view[[#This Row],[atmf_cost_final]]/Table_nydc_frldevdb01_flc_fx_carry_view[[#This Row],[atmf_cost_orig]]</f>
        <v>0.99154971961879479</v>
      </c>
    </row>
    <row r="2079" spans="1:21" x14ac:dyDescent="0.25">
      <c r="A2079" t="s">
        <v>111</v>
      </c>
      <c r="B2079" t="s">
        <v>106</v>
      </c>
      <c r="C2079" t="s">
        <v>8</v>
      </c>
      <c r="D2079" t="s">
        <v>30</v>
      </c>
      <c r="E2079">
        <v>7.7735837781813304</v>
      </c>
      <c r="F2079">
        <v>8.0343253033907498</v>
      </c>
      <c r="G2079">
        <v>7.4805043712609098E-2</v>
      </c>
      <c r="H2079">
        <v>7.6174268691923896E-2</v>
      </c>
      <c r="I2079">
        <v>7.2786497176724196E-2</v>
      </c>
      <c r="J2079">
        <v>7.5070706897329004E-2</v>
      </c>
      <c r="K2079">
        <v>1.2464870566018901E-2</v>
      </c>
      <c r="L2079">
        <v>1.1361003522444801E-2</v>
      </c>
      <c r="M2079">
        <v>2.6437637030838998E-2</v>
      </c>
      <c r="N2079">
        <v>2.7509268064500898E-2</v>
      </c>
      <c r="O2079">
        <v>-8.0692059399388068E-3</v>
      </c>
      <c r="P2079">
        <v>3.6549133705341637E-2</v>
      </c>
      <c r="Q2079">
        <v>7.9236105437053679</v>
      </c>
      <c r="R2079">
        <f>Table_nydc_frldevdb01_flc_fx_carry_view[[#This Row],[atmf]]/(Table_nydc_frldevdb01_flc_fx_carry_view[[#This Row],[atmf_cost_orig]]+1)</f>
        <v>7.8273876692903857</v>
      </c>
      <c r="S2079">
        <f>Table_nydc_frldevdb01_flc_fx_carry_view[[#This Row],[num_rate]]-Table_nydc_frldevdb01_flc_fx_carry_view[[#This Row],[asset_rate]]</f>
        <v>4.4618339645280447E-2</v>
      </c>
      <c r="T20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1.15569558703449</v>
      </c>
      <c r="U2079" s="95">
        <f>Table_nydc_frldevdb01_flc_fx_carry_view[[#This Row],[atmf_cost_final]]/Table_nydc_frldevdb01_flc_fx_carry_view[[#This Row],[atmf_cost_orig]]</f>
        <v>1.0405342970860771</v>
      </c>
    </row>
    <row r="2080" spans="1:21" x14ac:dyDescent="0.25">
      <c r="A2080" t="s">
        <v>111</v>
      </c>
      <c r="B2080" t="s">
        <v>106</v>
      </c>
      <c r="C2080" t="s">
        <v>6</v>
      </c>
      <c r="D2080" t="s">
        <v>30</v>
      </c>
      <c r="E2080">
        <v>7.7735837781813304</v>
      </c>
      <c r="F2080">
        <v>8.1274765199942607</v>
      </c>
      <c r="G2080">
        <v>7.6901848244415205E-2</v>
      </c>
      <c r="H2080">
        <v>7.8387559122975306E-2</v>
      </c>
      <c r="I2080">
        <v>7.4805043712609098E-2</v>
      </c>
      <c r="J2080">
        <v>7.7226076584806999E-2</v>
      </c>
      <c r="K2080">
        <v>1.3227817409868099E-2</v>
      </c>
      <c r="L2080">
        <v>1.2464870566018901E-2</v>
      </c>
      <c r="M2080">
        <v>3.15182585149082E-2</v>
      </c>
      <c r="N2080">
        <v>3.3190847214296805E-2</v>
      </c>
      <c r="O2080">
        <v>-8.0205155663645167E-3</v>
      </c>
      <c r="P2080">
        <v>3.7168615192015197E-2</v>
      </c>
      <c r="Q2080">
        <v>7.9814915194277889</v>
      </c>
      <c r="R2080">
        <f>Table_nydc_frldevdb01_flc_fx_carry_view[[#This Row],[atmf]]/(Table_nydc_frldevdb01_flc_fx_carry_view[[#This Row],[atmf_cost_orig]]+1)</f>
        <v>7.8791397562807139</v>
      </c>
      <c r="S2080">
        <f>Table_nydc_frldevdb01_flc_fx_carry_view[[#This Row],[num_rate]]-Table_nydc_frldevdb01_flc_fx_carry_view[[#This Row],[asset_rate]]</f>
        <v>4.5189130758379714E-2</v>
      </c>
      <c r="T20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1.1331589287131336</v>
      </c>
      <c r="U2080" s="95">
        <f>Table_nydc_frldevdb01_flc_fx_carry_view[[#This Row],[atmf_cost_final]]/Table_nydc_frldevdb01_flc_fx_carry_view[[#This Row],[atmf_cost_orig]]</f>
        <v>1.0530672942668284</v>
      </c>
    </row>
    <row r="2081" spans="1:21" x14ac:dyDescent="0.25">
      <c r="A2081" t="s">
        <v>111</v>
      </c>
      <c r="B2081" t="s">
        <v>106</v>
      </c>
      <c r="C2081" t="s">
        <v>67</v>
      </c>
      <c r="D2081" t="s">
        <v>30</v>
      </c>
      <c r="E2081">
        <v>7.7735837781813304</v>
      </c>
      <c r="F2081">
        <v>8.5040020736825195</v>
      </c>
      <c r="G2081">
        <v>8.56231390655285E-2</v>
      </c>
      <c r="H2081">
        <v>8.6427443000513804E-2</v>
      </c>
      <c r="I2081">
        <v>8.4060027248785293E-2</v>
      </c>
      <c r="J2081">
        <v>8.5905774154837994E-2</v>
      </c>
      <c r="K2081">
        <v>1.56269605914219E-2</v>
      </c>
      <c r="L2081">
        <v>1.53223836163903E-2</v>
      </c>
      <c r="M2081">
        <v>4.9482588047397302E-2</v>
      </c>
      <c r="N2081">
        <v>5.2214643307916801E-2</v>
      </c>
      <c r="O2081">
        <v>-7.5737447570329297E-3</v>
      </c>
      <c r="P2081">
        <v>3.8711914162715133E-2</v>
      </c>
      <c r="Q2081">
        <v>8.2255218696332388</v>
      </c>
      <c r="R2081">
        <f>Table_nydc_frldevdb01_flc_fx_carry_view[[#This Row],[atmf]]/(Table_nydc_frldevdb01_flc_fx_carry_view[[#This Row],[atmf_cost_orig]]+1)</f>
        <v>8.1030425569084876</v>
      </c>
      <c r="S2081">
        <f>Table_nydc_frldevdb01_flc_fx_carry_view[[#This Row],[num_rate]]-Table_nydc_frldevdb01_flc_fx_carry_view[[#This Row],[asset_rate]]</f>
        <v>4.6285658919748063E-2</v>
      </c>
      <c r="T20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1.0896935742661931</v>
      </c>
      <c r="U2081" s="95">
        <f>Table_nydc_frldevdb01_flc_fx_carry_view[[#This Row],[atmf_cost_final]]/Table_nydc_frldevdb01_flc_fx_carry_view[[#This Row],[atmf_cost_orig]]</f>
        <v>1.0552124569131789</v>
      </c>
    </row>
    <row r="2082" spans="1:21" x14ac:dyDescent="0.25">
      <c r="A2082" t="s">
        <v>111</v>
      </c>
      <c r="B2082" t="s">
        <v>5</v>
      </c>
      <c r="C2082" t="s">
        <v>14</v>
      </c>
      <c r="D2082" t="s">
        <v>14</v>
      </c>
      <c r="E2082">
        <v>3.7150272052517201</v>
      </c>
      <c r="F2082">
        <v>3.9161643691990999</v>
      </c>
      <c r="G2082">
        <v>0.118719223855313</v>
      </c>
      <c r="H2082">
        <v>0.128885580884986</v>
      </c>
      <c r="I2082">
        <v>0.161962954618697</v>
      </c>
      <c r="J2082">
        <v>0.212905849108701</v>
      </c>
      <c r="K2082">
        <v>1.30428303936203E-2</v>
      </c>
      <c r="L2082">
        <v>3.3818164843781901E-3</v>
      </c>
      <c r="M2082">
        <v>3.6057636325054494E-2</v>
      </c>
      <c r="N2082">
        <v>5.4138018560542102E-2</v>
      </c>
      <c r="O2082">
        <v>1.3153837749246196E-2</v>
      </c>
      <c r="P2082">
        <v>0.12313343824497722</v>
      </c>
      <c r="Q2082">
        <v>3.8280622592099358</v>
      </c>
      <c r="R2082">
        <f>Table_nydc_frldevdb01_flc_fx_carry_view[[#This Row],[atmf]]/(Table_nydc_frldevdb01_flc_fx_carry_view[[#This Row],[atmf_cost_orig]]+1)</f>
        <v>3.7798711499197291</v>
      </c>
      <c r="S2082">
        <f>Table_nydc_frldevdb01_flc_fx_carry_view[[#This Row],[num_rate]]-Table_nydc_frldevdb01_flc_fx_carry_view[[#This Row],[asset_rate]]</f>
        <v>0.10997960049573102</v>
      </c>
      <c r="T20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2.2053717171188407</v>
      </c>
      <c r="U2082" s="95">
        <f>Table_nydc_frldevdb01_flc_fx_carry_view[[#This Row],[atmf_cost_final]]/Table_nydc_frldevdb01_flc_fx_carry_view[[#This Row],[atmf_cost_orig]]</f>
        <v>1.501430045843702</v>
      </c>
    </row>
    <row r="2083" spans="1:21" x14ac:dyDescent="0.25">
      <c r="A2083" t="s">
        <v>111</v>
      </c>
      <c r="B2083" t="s">
        <v>5</v>
      </c>
      <c r="C2083" t="s">
        <v>8</v>
      </c>
      <c r="D2083" t="s">
        <v>14</v>
      </c>
      <c r="E2083">
        <v>3.7150272052517201</v>
      </c>
      <c r="F2083">
        <v>4.0150117276499397</v>
      </c>
      <c r="G2083">
        <v>0.121326968896823</v>
      </c>
      <c r="H2083">
        <v>0.13303506665920001</v>
      </c>
      <c r="I2083">
        <v>0.116804078725339</v>
      </c>
      <c r="J2083">
        <v>0.145481841601169</v>
      </c>
      <c r="K2083">
        <v>1.3318727665083999E-2</v>
      </c>
      <c r="L2083">
        <v>1.2098289455477199E-2</v>
      </c>
      <c r="M2083">
        <v>4.5403363387848096E-2</v>
      </c>
      <c r="N2083">
        <v>6.2667695608201693E-2</v>
      </c>
      <c r="O2083">
        <v>1.3817435360579182E-2</v>
      </c>
      <c r="P2083">
        <v>0.12338205305345044</v>
      </c>
      <c r="Q2083">
        <v>3.8901961996927179</v>
      </c>
      <c r="R2083">
        <f>Table_nydc_frldevdb01_flc_fx_carry_view[[#This Row],[atmf]]/(Table_nydc_frldevdb01_flc_fx_carry_view[[#This Row],[atmf_cost_orig]]+1)</f>
        <v>3.8406340253569256</v>
      </c>
      <c r="S2083">
        <f>Table_nydc_frldevdb01_flc_fx_carry_view[[#This Row],[num_rate]]-Table_nydc_frldevdb01_flc_fx_carry_view[[#This Row],[asset_rate]]</f>
        <v>0.10956461769287126</v>
      </c>
      <c r="T20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1.5761253015207346</v>
      </c>
      <c r="U2083" s="95">
        <f>Table_nydc_frldevdb01_flc_fx_carry_view[[#This Row],[atmf_cost_final]]/Table_nydc_frldevdb01_flc_fx_carry_view[[#This Row],[atmf_cost_orig]]</f>
        <v>1.380243465068367</v>
      </c>
    </row>
    <row r="2084" spans="1:21" x14ac:dyDescent="0.25">
      <c r="A2084" t="s">
        <v>111</v>
      </c>
      <c r="B2084" t="s">
        <v>5</v>
      </c>
      <c r="C2084" t="s">
        <v>6</v>
      </c>
      <c r="D2084" t="s">
        <v>14</v>
      </c>
      <c r="E2084">
        <v>3.7150272052517201</v>
      </c>
      <c r="F2084">
        <v>4.1138638728074204</v>
      </c>
      <c r="G2084">
        <v>0.124288915845126</v>
      </c>
      <c r="H2084">
        <v>0.13721541983433799</v>
      </c>
      <c r="I2084">
        <v>0.11874557880688701</v>
      </c>
      <c r="J2084">
        <v>0.14384265780872499</v>
      </c>
      <c r="K2084">
        <v>1.34826728707232E-2</v>
      </c>
      <c r="L2084">
        <v>1.3046432124167201E-2</v>
      </c>
      <c r="M2084">
        <v>5.3922250695118898E-2</v>
      </c>
      <c r="N2084">
        <v>7.0971059290637906E-2</v>
      </c>
      <c r="O2084">
        <v>1.4343968754748637E-2</v>
      </c>
      <c r="P2084">
        <v>0.1236275890515981</v>
      </c>
      <c r="Q2084">
        <v>3.9539671120640065</v>
      </c>
      <c r="R2084">
        <f>Table_nydc_frldevdb01_flc_fx_carry_view[[#This Row],[atmf]]/(Table_nydc_frldevdb01_flc_fx_carry_view[[#This Row],[atmf_cost_orig]]+1)</f>
        <v>3.9033845903662288</v>
      </c>
      <c r="S2084">
        <f>Table_nydc_frldevdb01_flc_fx_carry_view[[#This Row],[num_rate]]-Table_nydc_frldevdb01_flc_fx_carry_view[[#This Row],[asset_rate]]</f>
        <v>0.10928362029684946</v>
      </c>
      <c r="T20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1.4323746755715865</v>
      </c>
      <c r="U2084" s="95">
        <f>Table_nydc_frldevdb01_flc_fx_carry_view[[#This Row],[atmf_cost_final]]/Table_nydc_frldevdb01_flc_fx_carry_view[[#This Row],[atmf_cost_orig]]</f>
        <v>1.3161739054980188</v>
      </c>
    </row>
    <row r="2085" spans="1:21" x14ac:dyDescent="0.25">
      <c r="A2085" t="s">
        <v>111</v>
      </c>
      <c r="B2085" t="s">
        <v>5</v>
      </c>
      <c r="C2085" t="s">
        <v>67</v>
      </c>
      <c r="D2085" t="s">
        <v>14</v>
      </c>
      <c r="E2085">
        <v>3.7150272052517201</v>
      </c>
      <c r="F2085">
        <v>4.5244560705970498</v>
      </c>
      <c r="G2085">
        <v>0.131878372002105</v>
      </c>
      <c r="H2085">
        <v>0.146923629904677</v>
      </c>
      <c r="I2085">
        <v>0.12923061580463399</v>
      </c>
      <c r="J2085">
        <v>0.15152001861188599</v>
      </c>
      <c r="K2085">
        <v>1.2196571255466901E-2</v>
      </c>
      <c r="L2085">
        <v>1.32139039925925E-2</v>
      </c>
      <c r="M2085">
        <v>8.0191115473619998E-2</v>
      </c>
      <c r="N2085">
        <v>0.100087867643571</v>
      </c>
      <c r="O2085">
        <v>1.5891928830872426E-2</v>
      </c>
      <c r="P2085">
        <v>0.12851299226134716</v>
      </c>
      <c r="Q2085">
        <v>4.2364037298610633</v>
      </c>
      <c r="R2085">
        <f>Table_nydc_frldevdb01_flc_fx_carry_view[[#This Row],[atmf]]/(Table_nydc_frldevdb01_flc_fx_carry_view[[#This Row],[atmf_cost_orig]]+1)</f>
        <v>4.188569972280562</v>
      </c>
      <c r="S2085">
        <f>Table_nydc_frldevdb01_flc_fx_carry_view[[#This Row],[num_rate]]-Table_nydc_frldevdb01_flc_fx_carry_view[[#This Row],[asset_rate]]</f>
        <v>0.11262106343047473</v>
      </c>
      <c r="T20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1.2776607983760113</v>
      </c>
      <c r="U2085" s="95">
        <f>Table_nydc_frldevdb01_flc_fx_carry_view[[#This Row],[atmf_cost_final]]/Table_nydc_frldevdb01_flc_fx_carry_view[[#This Row],[atmf_cost_orig]]</f>
        <v>1.2481166654490088</v>
      </c>
    </row>
    <row r="2086" spans="1:21" x14ac:dyDescent="0.25">
      <c r="A2086" t="s">
        <v>111</v>
      </c>
      <c r="B2086" t="s">
        <v>4</v>
      </c>
      <c r="C2086" t="s">
        <v>14</v>
      </c>
      <c r="D2086" t="s">
        <v>14</v>
      </c>
      <c r="E2086">
        <v>4.3625900560581599</v>
      </c>
      <c r="F2086">
        <v>4.64771280764643</v>
      </c>
      <c r="G2086">
        <v>0.118806340722119</v>
      </c>
      <c r="H2086">
        <v>0.12790550919148599</v>
      </c>
      <c r="I2086">
        <v>0.16294859807949499</v>
      </c>
      <c r="J2086">
        <v>0.19360079859358101</v>
      </c>
      <c r="K2086">
        <v>1.0614272068769701E-2</v>
      </c>
      <c r="L2086">
        <v>3.4027457399718802E-3</v>
      </c>
      <c r="M2086">
        <v>3.6168456631854098E-2</v>
      </c>
      <c r="N2086">
        <v>6.5358792764772702E-2</v>
      </c>
      <c r="O2086">
        <v>-8.1520449742417851E-3</v>
      </c>
      <c r="P2086">
        <v>0.12313343824497722</v>
      </c>
      <c r="Q2086">
        <v>4.5319037039729784</v>
      </c>
      <c r="R2086">
        <f>Table_nydc_frldevdb01_flc_fx_carry_view[[#This Row],[atmf]]/(Table_nydc_frldevdb01_flc_fx_carry_view[[#This Row],[atmf_cost_orig]]+1)</f>
        <v>4.4854799216279764</v>
      </c>
      <c r="S2086">
        <f>Table_nydc_frldevdb01_flc_fx_carry_view[[#This Row],[num_rate]]-Table_nydc_frldevdb01_flc_fx_carry_view[[#This Row],[asset_rate]]</f>
        <v>0.13128548321921901</v>
      </c>
      <c r="T20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2.4244971257780845</v>
      </c>
      <c r="U2086" s="95">
        <f>Table_nydc_frldevdb01_flc_fx_carry_view[[#This Row],[atmf_cost_final]]/Table_nydc_frldevdb01_flc_fx_carry_view[[#This Row],[atmf_cost_orig]]</f>
        <v>1.8070661247737687</v>
      </c>
    </row>
    <row r="2087" spans="1:21" x14ac:dyDescent="0.25">
      <c r="A2087" t="s">
        <v>111</v>
      </c>
      <c r="B2087" t="s">
        <v>4</v>
      </c>
      <c r="C2087" t="s">
        <v>8</v>
      </c>
      <c r="D2087" t="s">
        <v>14</v>
      </c>
      <c r="E2087">
        <v>4.3625900560581599</v>
      </c>
      <c r="F2087">
        <v>4.7923352458017199</v>
      </c>
      <c r="G2087">
        <v>0.123514386466569</v>
      </c>
      <c r="H2087">
        <v>0.13291413447866901</v>
      </c>
      <c r="I2087">
        <v>0.114753374976102</v>
      </c>
      <c r="J2087">
        <v>0.14709342543260401</v>
      </c>
      <c r="K2087">
        <v>1.06810710393153E-2</v>
      </c>
      <c r="L2087">
        <v>1.0239094186070701E-2</v>
      </c>
      <c r="M2087">
        <v>4.6113171024550301E-2</v>
      </c>
      <c r="N2087">
        <v>7.2639795128841098E-2</v>
      </c>
      <c r="O2087">
        <v>-8.0692059399388068E-3</v>
      </c>
      <c r="P2087">
        <v>0.12338205305345044</v>
      </c>
      <c r="Q2087">
        <v>4.6283433224352013</v>
      </c>
      <c r="R2087">
        <f>Table_nydc_frldevdb01_flc_fx_carry_view[[#This Row],[atmf]]/(Table_nydc_frldevdb01_flc_fx_carry_view[[#This Row],[atmf_cost_orig]]+1)</f>
        <v>4.5810868064190089</v>
      </c>
      <c r="S2087">
        <f>Table_nydc_frldevdb01_flc_fx_carry_view[[#This Row],[num_rate]]-Table_nydc_frldevdb01_flc_fx_carry_view[[#This Row],[asset_rate]]</f>
        <v>0.13145125899338925</v>
      </c>
      <c r="T20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1.7611347046540722</v>
      </c>
      <c r="U2087" s="95">
        <f>Table_nydc_frldevdb01_flc_fx_carry_view[[#This Row],[atmf_cost_final]]/Table_nydc_frldevdb01_flc_fx_carry_view[[#This Row],[atmf_cost_orig]]</f>
        <v>1.575250487331878</v>
      </c>
    </row>
    <row r="2088" spans="1:21" x14ac:dyDescent="0.25">
      <c r="A2088" t="s">
        <v>111</v>
      </c>
      <c r="B2088" t="s">
        <v>4</v>
      </c>
      <c r="C2088" t="s">
        <v>6</v>
      </c>
      <c r="D2088" t="s">
        <v>14</v>
      </c>
      <c r="E2088">
        <v>4.3625900560581599</v>
      </c>
      <c r="F2088">
        <v>4.93964844683215</v>
      </c>
      <c r="G2088">
        <v>0.12873693351978699</v>
      </c>
      <c r="H2088">
        <v>0.13794247324261599</v>
      </c>
      <c r="I2088">
        <v>0.118860161259342</v>
      </c>
      <c r="J2088">
        <v>0.14505472825631699</v>
      </c>
      <c r="K2088">
        <v>1.08436892165065E-2</v>
      </c>
      <c r="L2088">
        <v>1.0616952554412799E-2</v>
      </c>
      <c r="M2088">
        <v>5.5434488317808103E-2</v>
      </c>
      <c r="N2088">
        <v>8.0929531640092492E-2</v>
      </c>
      <c r="O2088">
        <v>-8.0205155663645167E-3</v>
      </c>
      <c r="P2088">
        <v>0.1236275890515981</v>
      </c>
      <c r="Q2088">
        <v>4.7287880106563298</v>
      </c>
      <c r="R2088">
        <f>Table_nydc_frldevdb01_flc_fx_carry_view[[#This Row],[atmf]]/(Table_nydc_frldevdb01_flc_fx_carry_view[[#This Row],[atmf_cost_orig]]+1)</f>
        <v>4.6802037468996778</v>
      </c>
      <c r="S2088">
        <f>Table_nydc_frldevdb01_flc_fx_carry_view[[#This Row],[num_rate]]-Table_nydc_frldevdb01_flc_fx_carry_view[[#This Row],[asset_rate]]</f>
        <v>0.13164810461796261</v>
      </c>
      <c r="T20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1.576840525462287</v>
      </c>
      <c r="U2088" s="95">
        <f>Table_nydc_frldevdb01_flc_fx_carry_view[[#This Row],[atmf_cost_final]]/Table_nydc_frldevdb01_flc_fx_carry_view[[#This Row],[atmf_cost_orig]]</f>
        <v>1.4599130269972063</v>
      </c>
    </row>
    <row r="2089" spans="1:21" x14ac:dyDescent="0.25">
      <c r="A2089" t="s">
        <v>111</v>
      </c>
      <c r="B2089" t="s">
        <v>4</v>
      </c>
      <c r="C2089" t="s">
        <v>67</v>
      </c>
      <c r="D2089" t="s">
        <v>14</v>
      </c>
      <c r="E2089">
        <v>4.3625900560581599</v>
      </c>
      <c r="F2089">
        <v>5.5660572082058097</v>
      </c>
      <c r="G2089">
        <v>0.13753757530084401</v>
      </c>
      <c r="H2089">
        <v>0.14661151570236799</v>
      </c>
      <c r="I2089">
        <v>0.13432204297845399</v>
      </c>
      <c r="J2089">
        <v>0.15243184079281699</v>
      </c>
      <c r="K2089">
        <v>8.7709244643889503E-3</v>
      </c>
      <c r="L2089">
        <v>1.0023976245572899E-2</v>
      </c>
      <c r="M2089">
        <v>8.3842018436585203E-2</v>
      </c>
      <c r="N2089">
        <v>0.11251617107005299</v>
      </c>
      <c r="O2089">
        <v>-7.5737447570329297E-3</v>
      </c>
      <c r="P2089">
        <v>0.12851299226134716</v>
      </c>
      <c r="Q2089">
        <v>5.1773852347198916</v>
      </c>
      <c r="R2089">
        <f>Table_nydc_frldevdb01_flc_fx_carry_view[[#This Row],[atmf]]/(Table_nydc_frldevdb01_flc_fx_carry_view[[#This Row],[atmf_cost_orig]]+1)</f>
        <v>5.1354875650924727</v>
      </c>
      <c r="S2089">
        <f>Table_nydc_frldevdb01_flc_fx_carry_view[[#This Row],[num_rate]]-Table_nydc_frldevdb01_flc_fx_carry_view[[#This Row],[asset_rate]]</f>
        <v>0.13608673701838009</v>
      </c>
      <c r="T20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1.3652684329129356</v>
      </c>
      <c r="U2089" s="95">
        <f>Table_nydc_frldevdb01_flc_fx_carry_view[[#This Row],[atmf_cost_final]]/Table_nydc_frldevdb01_flc_fx_carry_view[[#This Row],[atmf_cost_orig]]</f>
        <v>1.3420021746632422</v>
      </c>
    </row>
    <row r="2090" spans="1:21" x14ac:dyDescent="0.25">
      <c r="A2090" t="s">
        <v>111</v>
      </c>
      <c r="B2090" t="s">
        <v>17</v>
      </c>
      <c r="C2090" t="s">
        <v>14</v>
      </c>
      <c r="D2090" t="s">
        <v>14</v>
      </c>
      <c r="E2090">
        <v>1.17395274064956</v>
      </c>
      <c r="F2090">
        <v>1.18646512976295</v>
      </c>
      <c r="G2090">
        <v>7.1190882083074794E-2</v>
      </c>
      <c r="H2090">
        <v>7.1469980067745201E-2</v>
      </c>
      <c r="I2090">
        <v>6.2172928441603402E-2</v>
      </c>
      <c r="J2090">
        <v>7.2703345421320106E-2</v>
      </c>
      <c r="K2090">
        <v>1.5178493287862601E-2</v>
      </c>
      <c r="L2090">
        <v>1.29831872005609E-3</v>
      </c>
      <c r="M2090">
        <v>2.0214634565365999E-2</v>
      </c>
      <c r="N2090">
        <v>1.0661799563798501E-2</v>
      </c>
      <c r="O2090">
        <v>-8.1520449742417851E-3</v>
      </c>
      <c r="P2090">
        <v>1.3153837749246196E-2</v>
      </c>
      <c r="Q2090">
        <v>1.180519864942202</v>
      </c>
      <c r="R2090">
        <f>Table_nydc_frldevdb01_flc_fx_carry_view[[#This Row],[atmf]]/(Table_nydc_frldevdb01_flc_fx_carry_view[[#This Row],[atmf_cost_orig]]+1)</f>
        <v>1.1629563912974159</v>
      </c>
      <c r="S2090">
        <f>Table_nydc_frldevdb01_flc_fx_carry_view[[#This Row],[num_rate]]-Table_nydc_frldevdb01_flc_fx_carry_view[[#This Row],[asset_rate]]</f>
        <v>2.1305882723487983E-2</v>
      </c>
      <c r="T20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1.8592569842250801</v>
      </c>
      <c r="U2090" s="95">
        <f>Table_nydc_frldevdb01_flc_fx_carry_view[[#This Row],[atmf_cost_final]]/Table_nydc_frldevdb01_flc_fx_carry_view[[#This Row],[atmf_cost_orig]]</f>
        <v>0.52742974548080646</v>
      </c>
    </row>
    <row r="2091" spans="1:21" x14ac:dyDescent="0.25">
      <c r="A2091" t="s">
        <v>111</v>
      </c>
      <c r="B2091" t="s">
        <v>17</v>
      </c>
      <c r="C2091" t="s">
        <v>8</v>
      </c>
      <c r="D2091" t="s">
        <v>14</v>
      </c>
      <c r="E2091">
        <v>1.17395274064956</v>
      </c>
      <c r="F2091">
        <v>1.19327871515356</v>
      </c>
      <c r="G2091">
        <v>7.4106412787679904E-2</v>
      </c>
      <c r="H2091">
        <v>7.4174222703363005E-2</v>
      </c>
      <c r="I2091">
        <v>6.7928490900723601E-2</v>
      </c>
      <c r="J2091">
        <v>6.9531032158272998E-2</v>
      </c>
      <c r="K2091">
        <v>1.8187763529134E-2</v>
      </c>
      <c r="L2091">
        <v>1.11220951780876E-2</v>
      </c>
      <c r="M2091">
        <v>2.57437266545411E-2</v>
      </c>
      <c r="N2091">
        <v>2.0329659202575102E-2</v>
      </c>
      <c r="O2091">
        <v>-8.0692059399388068E-3</v>
      </c>
      <c r="P2091">
        <v>1.3817435360579182E-2</v>
      </c>
      <c r="Q2091">
        <v>1.1843299616351299</v>
      </c>
      <c r="R2091">
        <f>Table_nydc_frldevdb01_flc_fx_carry_view[[#This Row],[atmf]]/(Table_nydc_frldevdb01_flc_fx_carry_view[[#This Row],[atmf_cost_orig]]+1)</f>
        <v>1.163330258957989</v>
      </c>
      <c r="S2091">
        <f>Table_nydc_frldevdb01_flc_fx_carry_view[[#This Row],[num_rate]]-Table_nydc_frldevdb01_flc_fx_carry_view[[#This Row],[asset_rate]]</f>
        <v>2.1886641300517991E-2</v>
      </c>
      <c r="T20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1.2185824456351375</v>
      </c>
      <c r="U2091" s="95">
        <f>Table_nydc_frldevdb01_flc_fx_carry_view[[#This Row],[atmf_cost_final]]/Table_nydc_frldevdb01_flc_fx_carry_view[[#This Row],[atmf_cost_orig]]</f>
        <v>0.7896937174396631</v>
      </c>
    </row>
    <row r="2092" spans="1:21" x14ac:dyDescent="0.25">
      <c r="A2092" t="s">
        <v>111</v>
      </c>
      <c r="B2092" t="s">
        <v>17</v>
      </c>
      <c r="C2092" t="s">
        <v>6</v>
      </c>
      <c r="D2092" t="s">
        <v>14</v>
      </c>
      <c r="E2092">
        <v>1.17395274064956</v>
      </c>
      <c r="F2092">
        <v>1.2004159957454399</v>
      </c>
      <c r="G2092">
        <v>7.7149140845972297E-2</v>
      </c>
      <c r="H2092">
        <v>7.6907199377068705E-2</v>
      </c>
      <c r="I2092">
        <v>7.1227021766495605E-2</v>
      </c>
      <c r="J2092">
        <v>7.2221108713284202E-2</v>
      </c>
      <c r="K2092">
        <v>2.0837612866415299E-2</v>
      </c>
      <c r="L2092">
        <v>1.5215818591166601E-2</v>
      </c>
      <c r="M2092">
        <v>3.0923328052440899E-2</v>
      </c>
      <c r="N2092">
        <v>2.700494396263E-2</v>
      </c>
      <c r="O2092">
        <v>-8.0205155663645167E-3</v>
      </c>
      <c r="P2092">
        <v>1.4343968754748637E-2</v>
      </c>
      <c r="Q2092">
        <v>1.1884298309518826</v>
      </c>
      <c r="R2092">
        <f>Table_nydc_frldevdb01_flc_fx_carry_view[[#This Row],[atmf]]/(Table_nydc_frldevdb01_flc_fx_carry_view[[#This Row],[atmf_cost_orig]]+1)</f>
        <v>1.1644086064219679</v>
      </c>
      <c r="S2092">
        <f>Table_nydc_frldevdb01_flc_fx_carry_view[[#This Row],[num_rate]]-Table_nydc_frldevdb01_flc_fx_carry_view[[#This Row],[asset_rate]]</f>
        <v>2.2364484321113154E-2</v>
      </c>
      <c r="T20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1.1688933460859556</v>
      </c>
      <c r="U2092" s="95">
        <f>Table_nydc_frldevdb01_flc_fx_carry_view[[#This Row],[atmf_cost_final]]/Table_nydc_frldevdb01_flc_fx_carry_view[[#This Row],[atmf_cost_orig]]</f>
        <v>0.87328711569576334</v>
      </c>
    </row>
    <row r="2093" spans="1:21" x14ac:dyDescent="0.25">
      <c r="A2093" t="s">
        <v>111</v>
      </c>
      <c r="B2093" t="s">
        <v>17</v>
      </c>
      <c r="C2093" t="s">
        <v>67</v>
      </c>
      <c r="D2093" t="s">
        <v>14</v>
      </c>
      <c r="E2093">
        <v>1.17395274064956</v>
      </c>
      <c r="F2093">
        <v>1.22989732640323</v>
      </c>
      <c r="G2093">
        <v>8.2989289316021397E-2</v>
      </c>
      <c r="H2093">
        <v>8.18777420661536E-2</v>
      </c>
      <c r="I2093">
        <v>8.0443051939004098E-2</v>
      </c>
      <c r="J2093">
        <v>7.9806529614432006E-2</v>
      </c>
      <c r="K2093">
        <v>2.69424587878941E-2</v>
      </c>
      <c r="L2093">
        <v>2.4389781835173197E-2</v>
      </c>
      <c r="M2093">
        <v>4.6880722837334202E-2</v>
      </c>
      <c r="N2093">
        <v>4.6257581910041701E-2</v>
      </c>
      <c r="O2093">
        <v>-7.5737447570329297E-3</v>
      </c>
      <c r="P2093">
        <v>1.5891928830872426E-2</v>
      </c>
      <c r="Q2093">
        <v>1.2058546774391949</v>
      </c>
      <c r="R2093">
        <f>Table_nydc_frldevdb01_flc_fx_carry_view[[#This Row],[atmf]]/(Table_nydc_frldevdb01_flc_fx_carry_view[[#This Row],[atmf_cost_orig]]+1)</f>
        <v>1.1748208745977007</v>
      </c>
      <c r="S2093">
        <f>Table_nydc_frldevdb01_flc_fx_carry_view[[#This Row],[num_rate]]-Table_nydc_frldevdb01_flc_fx_carry_view[[#This Row],[asset_rate]]</f>
        <v>2.3465673587905356E-2</v>
      </c>
      <c r="T20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1.096775527731191</v>
      </c>
      <c r="U2093" s="95">
        <f>Table_nydc_frldevdb01_flc_fx_carry_view[[#This Row],[atmf_cost_final]]/Table_nydc_frldevdb01_flc_fx_carry_view[[#This Row],[atmf_cost_orig]]</f>
        <v>0.98670794967358622</v>
      </c>
    </row>
    <row r="2094" spans="1:21" x14ac:dyDescent="0.25">
      <c r="A2094" t="s">
        <v>111</v>
      </c>
      <c r="B2094" t="s">
        <v>21</v>
      </c>
      <c r="C2094" t="s">
        <v>14</v>
      </c>
      <c r="D2094" t="s">
        <v>14</v>
      </c>
      <c r="E2094">
        <v>1.31573886979676</v>
      </c>
      <c r="F2094">
        <v>1.3232996962444099</v>
      </c>
      <c r="G2094">
        <v>8.5029959143661696E-2</v>
      </c>
      <c r="H2094">
        <v>8.4356363840639798E-2</v>
      </c>
      <c r="I2094">
        <v>9.1559885608634303E-2</v>
      </c>
      <c r="J2094">
        <v>9.4369334558311493E-2</v>
      </c>
      <c r="K2094">
        <v>2.11165595285349E-2</v>
      </c>
      <c r="L2094">
        <v>1.9118991013184099E-3</v>
      </c>
      <c r="M2094">
        <v>2.37413859296009E-2</v>
      </c>
      <c r="N2094">
        <v>6.0478766747579706E-3</v>
      </c>
      <c r="O2094">
        <v>1.5824201272542963E-3</v>
      </c>
      <c r="P2094">
        <v>1.3153837749246196E-2</v>
      </c>
      <c r="Q2094">
        <v>1.3198353575528448</v>
      </c>
      <c r="R2094">
        <f>Table_nydc_frldevdb01_flc_fx_carry_view[[#This Row],[atmf]]/(Table_nydc_frldevdb01_flc_fx_carry_view[[#This Row],[atmf_cost_orig]]+1)</f>
        <v>1.2926113122239336</v>
      </c>
      <c r="S2094">
        <f>Table_nydc_frldevdb01_flc_fx_carry_view[[#This Row],[num_rate]]-Table_nydc_frldevdb01_flc_fx_carry_view[[#This Row],[asset_rate]]</f>
        <v>1.1571417621991899E-2</v>
      </c>
      <c r="T20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1.5757147107937686</v>
      </c>
      <c r="U2094" s="95">
        <f>Table_nydc_frldevdb01_flc_fx_carry_view[[#This Row],[atmf_cost_final]]/Table_nydc_frldevdb01_flc_fx_carry_view[[#This Row],[atmf_cost_orig]]</f>
        <v>0.25473983248877829</v>
      </c>
    </row>
    <row r="2095" spans="1:21" x14ac:dyDescent="0.25">
      <c r="A2095" t="s">
        <v>111</v>
      </c>
      <c r="B2095" t="s">
        <v>21</v>
      </c>
      <c r="C2095" t="s">
        <v>8</v>
      </c>
      <c r="D2095" t="s">
        <v>14</v>
      </c>
      <c r="E2095">
        <v>1.31573886979676</v>
      </c>
      <c r="F2095">
        <v>1.3270079254626801</v>
      </c>
      <c r="G2095">
        <v>8.69232425493391E-2</v>
      </c>
      <c r="H2095">
        <v>8.5993457256392694E-2</v>
      </c>
      <c r="I2095">
        <v>8.3100858587496398E-2</v>
      </c>
      <c r="J2095">
        <v>8.2022591752077198E-2</v>
      </c>
      <c r="K2095">
        <v>2.5756635470594102E-2</v>
      </c>
      <c r="L2095">
        <v>1.5139394283725001E-2</v>
      </c>
      <c r="M2095">
        <v>2.96108375487187E-2</v>
      </c>
      <c r="N2095">
        <v>1.9381933894690197E-2</v>
      </c>
      <c r="O2095">
        <v>2.3123728052216182E-3</v>
      </c>
      <c r="P2095">
        <v>1.3817435360579182E-2</v>
      </c>
      <c r="Q2095">
        <v>1.3219130056093604</v>
      </c>
      <c r="R2095">
        <f>Table_nydc_frldevdb01_flc_fx_carry_view[[#This Row],[atmf]]/(Table_nydc_frldevdb01_flc_fx_carry_view[[#This Row],[atmf_cost_orig]]+1)</f>
        <v>1.2888441701157689</v>
      </c>
      <c r="S2095">
        <f>Table_nydc_frldevdb01_flc_fx_carry_view[[#This Row],[num_rate]]-Table_nydc_frldevdb01_flc_fx_carry_view[[#This Row],[asset_rate]]</f>
        <v>1.1505062555357564E-2</v>
      </c>
      <c r="T20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1.1007569206204046</v>
      </c>
      <c r="U2095" s="95">
        <f>Table_nydc_frldevdb01_flc_fx_carry_view[[#This Row],[atmf_cost_final]]/Table_nydc_frldevdb01_flc_fx_carry_view[[#This Row],[atmf_cost_orig]]</f>
        <v>0.65455540941052781</v>
      </c>
    </row>
    <row r="2096" spans="1:21" x14ac:dyDescent="0.25">
      <c r="A2096" t="s">
        <v>111</v>
      </c>
      <c r="B2096" t="s">
        <v>21</v>
      </c>
      <c r="C2096" t="s">
        <v>6</v>
      </c>
      <c r="D2096" t="s">
        <v>14</v>
      </c>
      <c r="E2096">
        <v>1.31573886979676</v>
      </c>
      <c r="F2096">
        <v>1.3306837067432999</v>
      </c>
      <c r="G2096">
        <v>8.8842089297286195E-2</v>
      </c>
      <c r="H2096">
        <v>8.7653749979078696E-2</v>
      </c>
      <c r="I2096">
        <v>8.5052157787900401E-2</v>
      </c>
      <c r="J2096">
        <v>8.3794626189314894E-2</v>
      </c>
      <c r="K2096">
        <v>2.9812926024449897E-2</v>
      </c>
      <c r="L2096">
        <v>2.1171344105218901E-2</v>
      </c>
      <c r="M2096">
        <v>3.4854725650170199E-2</v>
      </c>
      <c r="N2096">
        <v>2.6586512776820601E-2</v>
      </c>
      <c r="O2096">
        <v>2.9252127882710699E-3</v>
      </c>
      <c r="P2096">
        <v>1.4343968754748637E-2</v>
      </c>
      <c r="Q2096">
        <v>1.3240083220805834</v>
      </c>
      <c r="R2096">
        <f>Table_nydc_frldevdb01_flc_fx_carry_view[[#This Row],[atmf]]/(Table_nydc_frldevdb01_flc_fx_carry_view[[#This Row],[atmf_cost_orig]]+1)</f>
        <v>1.2858652270320057</v>
      </c>
      <c r="S2096">
        <f>Table_nydc_frldevdb01_flc_fx_carry_view[[#This Row],[num_rate]]-Table_nydc_frldevdb01_flc_fx_carry_view[[#This Row],[asset_rate]]</f>
        <v>1.1418755966477567E-2</v>
      </c>
      <c r="T20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1.0740547172832273</v>
      </c>
      <c r="U2096" s="95">
        <f>Table_nydc_frldevdb01_flc_fx_carry_view[[#This Row],[atmf_cost_final]]/Table_nydc_frldevdb01_flc_fx_carry_view[[#This Row],[atmf_cost_orig]]</f>
        <v>0.76278072143398945</v>
      </c>
    </row>
    <row r="2097" spans="1:21" x14ac:dyDescent="0.25">
      <c r="A2097" t="s">
        <v>111</v>
      </c>
      <c r="B2097" t="s">
        <v>21</v>
      </c>
      <c r="C2097" t="s">
        <v>67</v>
      </c>
      <c r="D2097" t="s">
        <v>14</v>
      </c>
      <c r="E2097">
        <v>1.31573886979676</v>
      </c>
      <c r="F2097">
        <v>1.34520364816005</v>
      </c>
      <c r="G2097">
        <v>9.4123645373201295E-2</v>
      </c>
      <c r="H2097">
        <v>9.2349477659055199E-2</v>
      </c>
      <c r="I2097">
        <v>9.2024798482891496E-2</v>
      </c>
      <c r="J2097">
        <v>9.0099244568125805E-2</v>
      </c>
      <c r="K2097">
        <v>4.1870221889744097E-2</v>
      </c>
      <c r="L2097">
        <v>3.6635199980137798E-2</v>
      </c>
      <c r="M2097">
        <v>5.15913549013877E-2</v>
      </c>
      <c r="N2097">
        <v>4.6716604711344104E-2</v>
      </c>
      <c r="O2097">
        <v>4.5790790627244782E-3</v>
      </c>
      <c r="P2097">
        <v>1.5891928830872426E-2</v>
      </c>
      <c r="Q2097">
        <v>1.3322526430122146</v>
      </c>
      <c r="R2097">
        <f>Table_nydc_frldevdb01_flc_fx_carry_view[[#This Row],[atmf]]/(Table_nydc_frldevdb01_flc_fx_carry_view[[#This Row],[atmf_cost_orig]]+1)</f>
        <v>1.2792075951272874</v>
      </c>
      <c r="S2097">
        <f>Table_nydc_frldevdb01_flc_fx_carry_view[[#This Row],[num_rate]]-Table_nydc_frldevdb01_flc_fx_carry_view[[#This Row],[asset_rate]]</f>
        <v>1.1312849768147948E-2</v>
      </c>
      <c r="T20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1.037060671747952</v>
      </c>
      <c r="U2097" s="95">
        <f>Table_nydc_frldevdb01_flc_fx_carry_view[[#This Row],[atmf_cost_final]]/Table_nydc_frldevdb01_flc_fx_carry_view[[#This Row],[atmf_cost_orig]]</f>
        <v>0.90551226655393624</v>
      </c>
    </row>
    <row r="2098" spans="1:21" x14ac:dyDescent="0.25">
      <c r="A2098" t="s">
        <v>111</v>
      </c>
      <c r="B2098" t="s">
        <v>20</v>
      </c>
      <c r="C2098" t="s">
        <v>14</v>
      </c>
      <c r="D2098" t="s">
        <v>14</v>
      </c>
      <c r="E2098">
        <v>3.1691997517871902</v>
      </c>
      <c r="F2098">
        <v>3.2415500000000002</v>
      </c>
      <c r="G2098">
        <v>0.115477310936117</v>
      </c>
      <c r="H2098">
        <v>0.120566667347585</v>
      </c>
      <c r="I2098">
        <v>9.7526698835895001E-2</v>
      </c>
      <c r="J2098">
        <v>0.13390969212435799</v>
      </c>
      <c r="K2098">
        <v>2.2076136442928298E-2</v>
      </c>
      <c r="L2098">
        <v>2.0362481916987901E-3</v>
      </c>
      <c r="M2098">
        <v>3.3730403223865002E-2</v>
      </c>
      <c r="N2098">
        <v>2.2827459999770702E-2</v>
      </c>
      <c r="O2098">
        <v>1.3153837749246196E-2</v>
      </c>
      <c r="P2098">
        <v>5.9786074730085834E-2</v>
      </c>
      <c r="Q2098">
        <v>3.2042073131511088</v>
      </c>
      <c r="R2098">
        <f>Table_nydc_frldevdb01_flc_fx_carry_view[[#This Row],[atmf]]/(Table_nydc_frldevdb01_flc_fx_carry_view[[#This Row],[atmf_cost_orig]]+1)</f>
        <v>3.1357789128487199</v>
      </c>
      <c r="S2098">
        <f>Table_nydc_frldevdb01_flc_fx_carry_view[[#This Row],[num_rate]]-Table_nydc_frldevdb01_flc_fx_carry_view[[#This Row],[asset_rate]]</f>
        <v>4.6632236980839639E-2</v>
      </c>
      <c r="T20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1.7839999889208673</v>
      </c>
      <c r="U2098" s="95">
        <f>Table_nydc_frldevdb01_flc_fx_carry_view[[#This Row],[atmf_cost_final]]/Table_nydc_frldevdb01_flc_fx_carry_view[[#This Row],[atmf_cost_orig]]</f>
        <v>0.67676214388151079</v>
      </c>
    </row>
    <row r="2099" spans="1:21" x14ac:dyDescent="0.25">
      <c r="A2099" t="s">
        <v>111</v>
      </c>
      <c r="B2099" t="s">
        <v>20</v>
      </c>
      <c r="C2099" t="s">
        <v>8</v>
      </c>
      <c r="D2099" t="s">
        <v>14</v>
      </c>
      <c r="E2099">
        <v>3.1691997517871902</v>
      </c>
      <c r="F2099">
        <v>3.2785500000000001</v>
      </c>
      <c r="G2099">
        <v>0.12614136768065301</v>
      </c>
      <c r="H2099">
        <v>0.132282997539204</v>
      </c>
      <c r="I2099">
        <v>0.10867190295325301</v>
      </c>
      <c r="J2099">
        <v>0.11937960072635299</v>
      </c>
      <c r="K2099">
        <v>2.7856626324527997E-2</v>
      </c>
      <c r="L2099">
        <v>1.6218171800211598E-2</v>
      </c>
      <c r="M2099">
        <v>4.5145066607906001E-2</v>
      </c>
      <c r="N2099">
        <v>3.6923362657920601E-2</v>
      </c>
      <c r="O2099">
        <v>1.3817435360579182E-2</v>
      </c>
      <c r="P2099">
        <v>6.0785592570247259E-2</v>
      </c>
      <c r="Q2099">
        <v>3.2228322569818255</v>
      </c>
      <c r="R2099">
        <f>Table_nydc_frldevdb01_flc_fx_carry_view[[#This Row],[atmf]]/(Table_nydc_frldevdb01_flc_fx_carry_view[[#This Row],[atmf_cost_orig]]+1)</f>
        <v>3.1369329528969327</v>
      </c>
      <c r="S2099">
        <f>Table_nydc_frldevdb01_flc_fx_carry_view[[#This Row],[num_rate]]-Table_nydc_frldevdb01_flc_fx_carry_view[[#This Row],[asset_rate]]</f>
        <v>4.6968157209668078E-2</v>
      </c>
      <c r="T20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1.1976320893224843</v>
      </c>
      <c r="U2099" s="95">
        <f>Table_nydc_frldevdb01_flc_fx_carry_view[[#This Row],[atmf_cost_final]]/Table_nydc_frldevdb01_flc_fx_carry_view[[#This Row],[atmf_cost_orig]]</f>
        <v>0.81788256020546934</v>
      </c>
    </row>
    <row r="2100" spans="1:21" x14ac:dyDescent="0.25">
      <c r="A2100" t="s">
        <v>111</v>
      </c>
      <c r="B2100" t="s">
        <v>20</v>
      </c>
      <c r="C2100" t="s">
        <v>6</v>
      </c>
      <c r="D2100" t="s">
        <v>14</v>
      </c>
      <c r="E2100">
        <v>3.1691997517871902</v>
      </c>
      <c r="F2100">
        <v>3.3184999999999998</v>
      </c>
      <c r="G2100">
        <v>0.13704298411728999</v>
      </c>
      <c r="H2100">
        <v>0.14414649150805101</v>
      </c>
      <c r="I2100">
        <v>0.115552289154482</v>
      </c>
      <c r="J2100">
        <v>0.126330772525685</v>
      </c>
      <c r="K2100">
        <v>3.3402697056935299E-2</v>
      </c>
      <c r="L2100">
        <v>2.2129827770281201E-2</v>
      </c>
      <c r="M2100">
        <v>5.6638894651399201E-2</v>
      </c>
      <c r="N2100">
        <v>4.8794634044676904E-2</v>
      </c>
      <c r="O2100">
        <v>1.4343968754748637E-2</v>
      </c>
      <c r="P2100">
        <v>6.2388009905026243E-2</v>
      </c>
      <c r="Q2100">
        <v>3.2431417182088498</v>
      </c>
      <c r="R2100">
        <f>Table_nydc_frldevdb01_flc_fx_carry_view[[#This Row],[atmf]]/(Table_nydc_frldevdb01_flc_fx_carry_view[[#This Row],[atmf_cost_orig]]+1)</f>
        <v>3.1406188214326733</v>
      </c>
      <c r="S2100">
        <f>Table_nydc_frldevdb01_flc_fx_carry_view[[#This Row],[num_rate]]-Table_nydc_frldevdb01_flc_fx_carry_view[[#This Row],[asset_rate]]</f>
        <v>4.8044041150277605E-2</v>
      </c>
      <c r="T21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1.1475546360799014</v>
      </c>
      <c r="U2100" s="95">
        <f>Table_nydc_frldevdb01_flc_fx_carry_view[[#This Row],[atmf_cost_final]]/Table_nydc_frldevdb01_flc_fx_carry_view[[#This Row],[atmf_cost_orig]]</f>
        <v>0.86150399553165513</v>
      </c>
    </row>
    <row r="2101" spans="1:21" x14ac:dyDescent="0.25">
      <c r="A2101" t="s">
        <v>111</v>
      </c>
      <c r="B2101" t="s">
        <v>20</v>
      </c>
      <c r="C2101" t="s">
        <v>67</v>
      </c>
      <c r="D2101" t="s">
        <v>14</v>
      </c>
      <c r="E2101">
        <v>3.1691997517871902</v>
      </c>
      <c r="F2101">
        <v>3.5109569999999999</v>
      </c>
      <c r="G2101">
        <v>0.13684049282327301</v>
      </c>
      <c r="H2101">
        <v>0.14802012334114101</v>
      </c>
      <c r="I2101">
        <v>0.137682798699227</v>
      </c>
      <c r="J2101">
        <v>0.15072738515186401</v>
      </c>
      <c r="K2101">
        <v>3.3583866306035701E-2</v>
      </c>
      <c r="L2101">
        <v>3.4334313950757998E-2</v>
      </c>
      <c r="M2101">
        <v>8.0783492931985404E-2</v>
      </c>
      <c r="N2101">
        <v>8.7618770382244693E-2</v>
      </c>
      <c r="O2101">
        <v>1.5891928830872426E-2</v>
      </c>
      <c r="P2101">
        <v>7.1638147309389888E-2</v>
      </c>
      <c r="Q2101">
        <v>3.3527103244986947</v>
      </c>
      <c r="R2101">
        <f>Table_nydc_frldevdb01_flc_fx_carry_view[[#This Row],[atmf]]/(Table_nydc_frldevdb01_flc_fx_carry_view[[#This Row],[atmf_cost_orig]]+1)</f>
        <v>3.2485294445748414</v>
      </c>
      <c r="S2101">
        <f>Table_nydc_frldevdb01_flc_fx_carry_view[[#This Row],[num_rate]]-Table_nydc_frldevdb01_flc_fx_carry_view[[#This Row],[asset_rate]]</f>
        <v>5.5746218478517462E-2</v>
      </c>
      <c r="T21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1.1289169055034778</v>
      </c>
      <c r="U2101" s="95">
        <f>Table_nydc_frldevdb01_flc_fx_carry_view[[#This Row],[atmf_cost_final]]/Table_nydc_frldevdb01_flc_fx_carry_view[[#This Row],[atmf_cost_orig]]</f>
        <v>1.0846123038528943</v>
      </c>
    </row>
    <row r="2102" spans="1:21" x14ac:dyDescent="0.25">
      <c r="A2102" t="s">
        <v>111</v>
      </c>
      <c r="B2102" t="s">
        <v>7</v>
      </c>
      <c r="C2102" t="s">
        <v>14</v>
      </c>
      <c r="D2102" t="s">
        <v>14</v>
      </c>
      <c r="E2102">
        <v>65.379981712460193</v>
      </c>
      <c r="F2102">
        <v>66.84</v>
      </c>
      <c r="G2102">
        <v>6.0243300467271298E-2</v>
      </c>
      <c r="H2102">
        <v>6.4425443115686307E-2</v>
      </c>
      <c r="I2102">
        <v>5.0442834340759003E-2</v>
      </c>
      <c r="J2102">
        <v>8.1330636398131595E-2</v>
      </c>
      <c r="K2102">
        <v>8.0215175154629888E-3</v>
      </c>
      <c r="L2102">
        <v>1.0532246329161702E-3</v>
      </c>
      <c r="M2102">
        <v>1.8027910208648499E-2</v>
      </c>
      <c r="N2102">
        <v>2.23291155759201E-2</v>
      </c>
      <c r="O2102">
        <v>1.3153837749246196E-2</v>
      </c>
      <c r="P2102">
        <v>5.9670307082809917E-2</v>
      </c>
      <c r="Q2102">
        <v>66.177798956074838</v>
      </c>
      <c r="R2102">
        <f>Table_nydc_frldevdb01_flc_fx_carry_view[[#This Row],[atmf]]/(Table_nydc_frldevdb01_flc_fx_carry_view[[#This Row],[atmf_cost_orig]]+1)</f>
        <v>65.656353160593511</v>
      </c>
      <c r="S2102">
        <f>Table_nydc_frldevdb01_flc_fx_carry_view[[#This Row],[num_rate]]-Table_nydc_frldevdb01_flc_fx_carry_view[[#This Row],[asset_rate]]</f>
        <v>4.6516469333563723E-2</v>
      </c>
      <c r="T21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2.1262298607862054</v>
      </c>
      <c r="U2102" s="95">
        <f>Table_nydc_frldevdb01_flc_fx_carry_view[[#This Row],[atmf_cost_final]]/Table_nydc_frldevdb01_flc_fx_carry_view[[#This Row],[atmf_cost_orig]]</f>
        <v>1.238585910263087</v>
      </c>
    </row>
    <row r="2103" spans="1:21" x14ac:dyDescent="0.25">
      <c r="A2103" t="s">
        <v>111</v>
      </c>
      <c r="B2103" t="s">
        <v>7</v>
      </c>
      <c r="C2103" t="s">
        <v>8</v>
      </c>
      <c r="D2103" t="s">
        <v>14</v>
      </c>
      <c r="E2103">
        <v>65.379981712460193</v>
      </c>
      <c r="F2103">
        <v>67.45</v>
      </c>
      <c r="G2103">
        <v>6.4102261764595006E-2</v>
      </c>
      <c r="H2103">
        <v>6.8799334675971102E-2</v>
      </c>
      <c r="I2103">
        <v>5.5616640292833801E-2</v>
      </c>
      <c r="J2103">
        <v>6.6185641200074904E-2</v>
      </c>
      <c r="K2103">
        <v>9.6814454350252314E-3</v>
      </c>
      <c r="L2103">
        <v>6.0764438062884604E-3</v>
      </c>
      <c r="M2103">
        <v>2.3488930089975098E-2</v>
      </c>
      <c r="N2103">
        <v>2.5165790297600001E-2</v>
      </c>
      <c r="O2103">
        <v>1.3817435360579182E-2</v>
      </c>
      <c r="P2103">
        <v>5.7588812476283092E-2</v>
      </c>
      <c r="Q2103">
        <v>66.531369141505863</v>
      </c>
      <c r="R2103">
        <f>Table_nydc_frldevdb01_flc_fx_carry_view[[#This Row],[atmf]]/(Table_nydc_frldevdb01_flc_fx_carry_view[[#This Row],[atmf_cost_orig]]+1)</f>
        <v>65.902031782669567</v>
      </c>
      <c r="S2103">
        <f>Table_nydc_frldevdb01_flc_fx_carry_view[[#This Row],[num_rate]]-Table_nydc_frldevdb01_flc_fx_carry_view[[#This Row],[asset_rate]]</f>
        <v>4.3771377115703912E-2</v>
      </c>
      <c r="T21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1.382536136621247</v>
      </c>
      <c r="U2103" s="95">
        <f>Table_nydc_frldevdb01_flc_fx_carry_view[[#This Row],[atmf_cost_final]]/Table_nydc_frldevdb01_flc_fx_carry_view[[#This Row],[atmf_cost_orig]]</f>
        <v>1.0713893821984073</v>
      </c>
    </row>
    <row r="2104" spans="1:21" x14ac:dyDescent="0.25">
      <c r="A2104" t="s">
        <v>111</v>
      </c>
      <c r="B2104" t="s">
        <v>7</v>
      </c>
      <c r="C2104" t="s">
        <v>6</v>
      </c>
      <c r="D2104" t="s">
        <v>14</v>
      </c>
      <c r="E2104">
        <v>65.379981712460193</v>
      </c>
      <c r="F2104">
        <v>68.06</v>
      </c>
      <c r="G2104">
        <v>6.6700647601580093E-2</v>
      </c>
      <c r="H2104">
        <v>7.1785502994799993E-2</v>
      </c>
      <c r="I2104">
        <v>6.0296048630289999E-2</v>
      </c>
      <c r="J2104">
        <v>6.9155574042595494E-2</v>
      </c>
      <c r="K2104">
        <v>1.082618439624E-2</v>
      </c>
      <c r="L2104">
        <v>8.0435988894786495E-3</v>
      </c>
      <c r="M2104">
        <v>2.8224747366464797E-2</v>
      </c>
      <c r="N2104">
        <v>2.9900253900719102E-2</v>
      </c>
      <c r="O2104">
        <v>1.4343968754748637E-2</v>
      </c>
      <c r="P2104">
        <v>5.6687296924703867E-2</v>
      </c>
      <c r="Q2104">
        <v>66.896103923425585</v>
      </c>
      <c r="R2104">
        <f>Table_nydc_frldevdb01_flc_fx_carry_view[[#This Row],[atmf]]/(Table_nydc_frldevdb01_flc_fx_carry_view[[#This Row],[atmf_cost_orig]]+1)</f>
        <v>66.191754452825919</v>
      </c>
      <c r="S2104">
        <f>Table_nydc_frldevdb01_flc_fx_carry_view[[#This Row],[num_rate]]-Table_nydc_frldevdb01_flc_fx_carry_view[[#This Row],[asset_rate]]</f>
        <v>4.234332816995523E-2</v>
      </c>
      <c r="T21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1.2562333480440342</v>
      </c>
      <c r="U2104" s="95">
        <f>Table_nydc_frldevdb01_flc_fx_carry_view[[#This Row],[atmf_cost_final]]/Table_nydc_frldevdb01_flc_fx_carry_view[[#This Row],[atmf_cost_orig]]</f>
        <v>1.0593630303400008</v>
      </c>
    </row>
    <row r="2105" spans="1:21" x14ac:dyDescent="0.25">
      <c r="A2105" t="s">
        <v>111</v>
      </c>
      <c r="B2105" t="s">
        <v>7</v>
      </c>
      <c r="C2105" t="s">
        <v>67</v>
      </c>
      <c r="D2105" t="s">
        <v>14</v>
      </c>
      <c r="E2105">
        <v>65.379981712460193</v>
      </c>
      <c r="F2105">
        <v>70.792159036034505</v>
      </c>
      <c r="G2105">
        <v>7.4590294350577097E-2</v>
      </c>
      <c r="H2105">
        <v>7.7391517973673399E-2</v>
      </c>
      <c r="I2105">
        <v>7.1272952421710695E-2</v>
      </c>
      <c r="J2105">
        <v>7.7885391341525806E-2</v>
      </c>
      <c r="K2105">
        <v>1.2787958199389301E-2</v>
      </c>
      <c r="L2105">
        <v>1.2073013212415301E-2</v>
      </c>
      <c r="M2105">
        <v>4.2293232272784996E-2</v>
      </c>
      <c r="N2105">
        <v>4.7945540569296702E-2</v>
      </c>
      <c r="O2105">
        <v>1.5891928830872426E-2</v>
      </c>
      <c r="P2105">
        <v>5.8991495859065712E-2</v>
      </c>
      <c r="Q2105">
        <v>68.763279624527286</v>
      </c>
      <c r="R2105">
        <f>Table_nydc_frldevdb01_flc_fx_carry_view[[#This Row],[atmf]]/(Table_nydc_frldevdb01_flc_fx_carry_view[[#This Row],[atmf_cost_orig]]+1)</f>
        <v>67.919618821344372</v>
      </c>
      <c r="S2105">
        <f>Table_nydc_frldevdb01_flc_fx_carry_view[[#This Row],[num_rate]]-Table_nydc_frldevdb01_flc_fx_carry_view[[#This Row],[asset_rate]]</f>
        <v>4.3099567028193286E-2</v>
      </c>
      <c r="T21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1.215800513075963</v>
      </c>
      <c r="U2105" s="95">
        <f>Table_nydc_frldevdb01_flc_fx_carry_view[[#This Row],[atmf_cost_final]]/Table_nydc_frldevdb01_flc_fx_carry_view[[#This Row],[atmf_cost_orig]]</f>
        <v>1.1336456920590785</v>
      </c>
    </row>
    <row r="2106" spans="1:21" x14ac:dyDescent="0.25">
      <c r="A2106" t="s">
        <v>111</v>
      </c>
      <c r="B2106" t="s">
        <v>19</v>
      </c>
      <c r="C2106" t="s">
        <v>14</v>
      </c>
      <c r="D2106" t="s">
        <v>14</v>
      </c>
      <c r="E2106">
        <v>13.8080703183737</v>
      </c>
      <c r="F2106">
        <v>14.209899999999999</v>
      </c>
      <c r="G2106">
        <v>0.15849000295636501</v>
      </c>
      <c r="H2106">
        <v>0.16325509373743399</v>
      </c>
      <c r="I2106">
        <v>0.14131964657981</v>
      </c>
      <c r="J2106">
        <v>0.16154943323097901</v>
      </c>
      <c r="K2106">
        <v>3.1083875875496499E-2</v>
      </c>
      <c r="L2106">
        <v>2.9506874215174499E-3</v>
      </c>
      <c r="M2106">
        <v>4.56616638434484E-2</v>
      </c>
      <c r="N2106">
        <v>2.9099027081969299E-2</v>
      </c>
      <c r="O2106">
        <v>1.3153837749246196E-2</v>
      </c>
      <c r="P2106">
        <v>7.2287235476356848E-2</v>
      </c>
      <c r="Q2106">
        <v>14.005727474539249</v>
      </c>
      <c r="R2106">
        <f>Table_nydc_frldevdb01_flc_fx_carry_view[[#This Row],[atmf]]/(Table_nydc_frldevdb01_flc_fx_carry_view[[#This Row],[atmf_cost_orig]]+1)</f>
        <v>13.589386023553637</v>
      </c>
      <c r="S2106">
        <f>Table_nydc_frldevdb01_flc_fx_carry_view[[#This Row],[num_rate]]-Table_nydc_frldevdb01_flc_fx_carry_view[[#This Row],[asset_rate]]</f>
        <v>5.9133397727110654E-2</v>
      </c>
      <c r="T21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1.7937110704269317</v>
      </c>
      <c r="U2106" s="95">
        <f>Table_nydc_frldevdb01_flc_fx_carry_view[[#This Row],[atmf_cost_final]]/Table_nydc_frldevdb01_flc_fx_carry_view[[#This Row],[atmf_cost_orig]]</f>
        <v>0.63727478660733183</v>
      </c>
    </row>
    <row r="2107" spans="1:21" x14ac:dyDescent="0.25">
      <c r="A2107" t="s">
        <v>111</v>
      </c>
      <c r="B2107" t="s">
        <v>19</v>
      </c>
      <c r="C2107" t="s">
        <v>8</v>
      </c>
      <c r="D2107" t="s">
        <v>14</v>
      </c>
      <c r="E2107">
        <v>13.8080703183737</v>
      </c>
      <c r="F2107">
        <v>14.403</v>
      </c>
      <c r="G2107">
        <v>0.15960247409707501</v>
      </c>
      <c r="H2107">
        <v>0.165237716397722</v>
      </c>
      <c r="I2107">
        <v>0.15972979385810601</v>
      </c>
      <c r="J2107">
        <v>0.17052404068702501</v>
      </c>
      <c r="K2107">
        <v>3.5357240070896204E-2</v>
      </c>
      <c r="L2107">
        <v>2.4781208274723601E-2</v>
      </c>
      <c r="M2107">
        <v>5.6374516095260098E-2</v>
      </c>
      <c r="N2107">
        <v>5.00488009201248E-2</v>
      </c>
      <c r="O2107">
        <v>1.3817435360579182E-2</v>
      </c>
      <c r="P2107">
        <v>7.2298016612801289E-2</v>
      </c>
      <c r="Q2107">
        <v>14.106519388273613</v>
      </c>
      <c r="R2107">
        <f>Table_nydc_frldevdb01_flc_fx_carry_view[[#This Row],[atmf]]/(Table_nydc_frldevdb01_flc_fx_carry_view[[#This Row],[atmf_cost_orig]]+1)</f>
        <v>13.634369042940062</v>
      </c>
      <c r="S2107">
        <f>Table_nydc_frldevdb01_flc_fx_carry_view[[#This Row],[num_rate]]-Table_nydc_frldevdb01_flc_fx_carry_view[[#This Row],[asset_rate]]</f>
        <v>5.8480581252222108E-2</v>
      </c>
      <c r="T21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1.2022296617368589</v>
      </c>
      <c r="U2107" s="95">
        <f>Table_nydc_frldevdb01_flc_fx_carry_view[[#This Row],[atmf_cost_final]]/Table_nydc_frldevdb01_flc_fx_carry_view[[#This Row],[atmf_cost_orig]]</f>
        <v>0.88779122885159178</v>
      </c>
    </row>
    <row r="2108" spans="1:21" x14ac:dyDescent="0.25">
      <c r="A2108" t="s">
        <v>111</v>
      </c>
      <c r="B2108" t="s">
        <v>19</v>
      </c>
      <c r="C2108" t="s">
        <v>6</v>
      </c>
      <c r="D2108" t="s">
        <v>14</v>
      </c>
      <c r="E2108">
        <v>13.8080703183737</v>
      </c>
      <c r="F2108">
        <v>14.597099999999999</v>
      </c>
      <c r="G2108">
        <v>0.16095021624483599</v>
      </c>
      <c r="H2108">
        <v>0.16734422849986499</v>
      </c>
      <c r="I2108">
        <v>0.15845555594711899</v>
      </c>
      <c r="J2108">
        <v>0.16916004784571401</v>
      </c>
      <c r="K2108">
        <v>3.8498450697514501E-2</v>
      </c>
      <c r="L2108">
        <v>3.11286228753604E-2</v>
      </c>
      <c r="M2108">
        <v>6.5734109096267299E-2</v>
      </c>
      <c r="N2108">
        <v>6.2730594352028698E-2</v>
      </c>
      <c r="O2108">
        <v>1.4343968754748637E-2</v>
      </c>
      <c r="P2108">
        <v>7.2525261385716133E-2</v>
      </c>
      <c r="Q2108">
        <v>14.210079138757555</v>
      </c>
      <c r="R2108">
        <f>Table_nydc_frldevdb01_flc_fx_carry_view[[#This Row],[atmf]]/(Table_nydc_frldevdb01_flc_fx_carry_view[[#This Row],[atmf_cost_orig]]+1)</f>
        <v>13.696755950110488</v>
      </c>
      <c r="S2108">
        <f>Table_nydc_frldevdb01_flc_fx_carry_view[[#This Row],[num_rate]]-Table_nydc_frldevdb01_flc_fx_carry_view[[#This Row],[asset_rate]]</f>
        <v>5.8181292630967496E-2</v>
      </c>
      <c r="T21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1.160316046485421</v>
      </c>
      <c r="U2108" s="95">
        <f>Table_nydc_frldevdb01_flc_fx_carry_view[[#This Row],[atmf_cost_final]]/Table_nydc_frldevdb01_flc_fx_carry_view[[#This Row],[atmf_cost_orig]]</f>
        <v>0.9543081242671142</v>
      </c>
    </row>
    <row r="2109" spans="1:21" x14ac:dyDescent="0.25">
      <c r="A2109" t="s">
        <v>111</v>
      </c>
      <c r="B2109" t="s">
        <v>19</v>
      </c>
      <c r="C2109" t="s">
        <v>67</v>
      </c>
      <c r="D2109" t="s">
        <v>14</v>
      </c>
      <c r="E2109">
        <v>13.8080703183737</v>
      </c>
      <c r="F2109">
        <v>15.3728529348703</v>
      </c>
      <c r="G2109">
        <v>0.16321916822351501</v>
      </c>
      <c r="H2109">
        <v>0.17325666598610001</v>
      </c>
      <c r="I2109">
        <v>0.16366623528434701</v>
      </c>
      <c r="J2109">
        <v>0.175114779451612</v>
      </c>
      <c r="K2109">
        <v>4.4117572019451899E-2</v>
      </c>
      <c r="L2109">
        <v>4.2783085990519401E-2</v>
      </c>
      <c r="M2109">
        <v>9.4492837580609196E-2</v>
      </c>
      <c r="N2109">
        <v>9.7900595822402098E-2</v>
      </c>
      <c r="O2109">
        <v>1.5891928830872426E-2</v>
      </c>
      <c r="P2109">
        <v>7.4477129946874943E-2</v>
      </c>
      <c r="Q2109">
        <v>14.635581623923176</v>
      </c>
      <c r="R2109">
        <f>Table_nydc_frldevdb01_flc_fx_carry_view[[#This Row],[atmf]]/(Table_nydc_frldevdb01_flc_fx_carry_view[[#This Row],[atmf_cost_orig]]+1)</f>
        <v>14.045640507663983</v>
      </c>
      <c r="S2109">
        <f>Table_nydc_frldevdb01_flc_fx_carry_view[[#This Row],[num_rate]]-Table_nydc_frldevdb01_flc_fx_carry_view[[#This Row],[asset_rate]]</f>
        <v>5.8585201116002517E-2</v>
      </c>
      <c r="T21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1.0941383478161153</v>
      </c>
      <c r="U2109" s="95">
        <f>Table_nydc_frldevdb01_flc_fx_carry_view[[#This Row],[atmf_cost_final]]/Table_nydc_frldevdb01_flc_fx_carry_view[[#This Row],[atmf_cost_orig]]</f>
        <v>1.0360636671418173</v>
      </c>
    </row>
    <row r="2110" spans="1:21" x14ac:dyDescent="0.25">
      <c r="A2110" t="s">
        <v>111</v>
      </c>
      <c r="B2110" t="s">
        <v>13</v>
      </c>
      <c r="C2110" t="s">
        <v>14</v>
      </c>
      <c r="D2110" t="s">
        <v>14</v>
      </c>
      <c r="E2110">
        <v>6.6217178162385801</v>
      </c>
      <c r="F2110">
        <v>6.6959249999999999</v>
      </c>
      <c r="G2110">
        <v>5.3844787776238301E-2</v>
      </c>
      <c r="H2110">
        <v>5.4299952330636898E-2</v>
      </c>
      <c r="I2110">
        <v>6.0900857301910402E-2</v>
      </c>
      <c r="J2110">
        <v>6.1452518194914499E-2</v>
      </c>
      <c r="K2110">
        <v>1.01183768707762E-2</v>
      </c>
      <c r="L2110">
        <v>1.2715834744060801E-3</v>
      </c>
      <c r="M2110">
        <v>1.51949147118682E-2</v>
      </c>
      <c r="N2110">
        <v>1.12057707198063E-2</v>
      </c>
      <c r="O2110">
        <v>1.3153837749246196E-2</v>
      </c>
      <c r="P2110">
        <v>3.582513721963209E-2</v>
      </c>
      <c r="Q2110">
        <v>6.662104574028632</v>
      </c>
      <c r="R2110">
        <f>Table_nydc_frldevdb01_flc_fx_carry_view[[#This Row],[atmf]]/(Table_nydc_frldevdb01_flc_fx_carry_view[[#This Row],[atmf_cost_orig]]+1)</f>
        <v>6.5957038426462491</v>
      </c>
      <c r="S2110">
        <f>Table_nydc_frldevdb01_flc_fx_carry_view[[#This Row],[num_rate]]-Table_nydc_frldevdb01_flc_fx_carry_view[[#This Row],[asset_rate]]</f>
        <v>2.2671299470385896E-2</v>
      </c>
      <c r="T21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1.9568823391776988</v>
      </c>
      <c r="U2110" s="95">
        <f>Table_nydc_frldevdb01_flc_fx_carry_view[[#This Row],[atmf_cost_final]]/Table_nydc_frldevdb01_flc_fx_carry_view[[#This Row],[atmf_cost_orig]]</f>
        <v>0.73746848418003141</v>
      </c>
    </row>
    <row r="2111" spans="1:21" x14ac:dyDescent="0.25">
      <c r="A2111" t="s">
        <v>111</v>
      </c>
      <c r="B2111" t="s">
        <v>13</v>
      </c>
      <c r="C2111" t="s">
        <v>8</v>
      </c>
      <c r="D2111" t="s">
        <v>14</v>
      </c>
      <c r="E2111">
        <v>6.6217178162385801</v>
      </c>
      <c r="F2111">
        <v>6.7329829999999999</v>
      </c>
      <c r="G2111">
        <v>5.4525622410745198E-2</v>
      </c>
      <c r="H2111">
        <v>5.5333039430760497E-2</v>
      </c>
      <c r="I2111">
        <v>5.3806253159515399E-2</v>
      </c>
      <c r="J2111">
        <v>5.4595070928572999E-2</v>
      </c>
      <c r="K2111">
        <v>1.1426063917318201E-2</v>
      </c>
      <c r="L2111">
        <v>8.1270070198386102E-3</v>
      </c>
      <c r="M2111">
        <v>1.88923570857857E-2</v>
      </c>
      <c r="N2111">
        <v>1.7372363700264799E-2</v>
      </c>
      <c r="O2111">
        <v>1.3817435360579182E-2</v>
      </c>
      <c r="P2111">
        <v>3.6549133705341637E-2</v>
      </c>
      <c r="Q2111">
        <v>6.6830851271707186</v>
      </c>
      <c r="R2111">
        <f>Table_nydc_frldevdb01_flc_fx_carry_view[[#This Row],[atmf]]/(Table_nydc_frldevdb01_flc_fx_carry_view[[#This Row],[atmf_cost_orig]]+1)</f>
        <v>6.6081396657616853</v>
      </c>
      <c r="S2111">
        <f>Table_nydc_frldevdb01_flc_fx_carry_view[[#This Row],[num_rate]]-Table_nydc_frldevdb01_flc_fx_carry_view[[#This Row],[asset_rate]]</f>
        <v>2.2731698344762456E-2</v>
      </c>
      <c r="T21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1.2382793538662844</v>
      </c>
      <c r="U2111" s="95">
        <f>Table_nydc_frldevdb01_flc_fx_carry_view[[#This Row],[atmf_cost_final]]/Table_nydc_frldevdb01_flc_fx_carry_view[[#This Row],[atmf_cost_orig]]</f>
        <v>0.91954453440515804</v>
      </c>
    </row>
    <row r="2112" spans="1:21" x14ac:dyDescent="0.25">
      <c r="A2112" t="s">
        <v>111</v>
      </c>
      <c r="B2112" t="s">
        <v>13</v>
      </c>
      <c r="C2112" t="s">
        <v>6</v>
      </c>
      <c r="D2112" t="s">
        <v>14</v>
      </c>
      <c r="E2112">
        <v>6.6217178162385801</v>
      </c>
      <c r="F2112">
        <v>6.7705500000000001</v>
      </c>
      <c r="G2112">
        <v>5.52016418922378E-2</v>
      </c>
      <c r="H2112">
        <v>5.6382826492976199E-2</v>
      </c>
      <c r="I2112">
        <v>5.38455329861183E-2</v>
      </c>
      <c r="J2112">
        <v>5.5016916861926099E-2</v>
      </c>
      <c r="K2112">
        <v>1.23495067235146E-2</v>
      </c>
      <c r="L2112">
        <v>1.0133739795461E-2</v>
      </c>
      <c r="M2112">
        <v>2.21705198858453E-2</v>
      </c>
      <c r="N2112">
        <v>2.16441079597057E-2</v>
      </c>
      <c r="O2112">
        <v>1.4343968754748637E-2</v>
      </c>
      <c r="P2112">
        <v>3.7168615192015197E-2</v>
      </c>
      <c r="Q2112">
        <v>6.704703023358082</v>
      </c>
      <c r="R2112">
        <f>Table_nydc_frldevdb01_flc_fx_carry_view[[#This Row],[atmf]]/(Table_nydc_frldevdb01_flc_fx_carry_view[[#This Row],[atmf_cost_orig]]+1)</f>
        <v>6.6236991463578176</v>
      </c>
      <c r="S2112">
        <f>Table_nydc_frldevdb01_flc_fx_carry_view[[#This Row],[num_rate]]-Table_nydc_frldevdb01_flc_fx_carry_view[[#This Row],[asset_rate]]</f>
        <v>2.282464643726656E-2</v>
      </c>
      <c r="T21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1.1720143302926891</v>
      </c>
      <c r="U2112" s="95">
        <f>Table_nydc_frldevdb01_flc_fx_carry_view[[#This Row],[atmf_cost_final]]/Table_nydc_frldevdb01_flc_fx_carry_view[[#This Row],[atmf_cost_orig]]</f>
        <v>0.97625622092535203</v>
      </c>
    </row>
    <row r="2113" spans="1:21" x14ac:dyDescent="0.25">
      <c r="A2113" t="s">
        <v>111</v>
      </c>
      <c r="B2113" t="s">
        <v>13</v>
      </c>
      <c r="C2113" t="s">
        <v>67</v>
      </c>
      <c r="D2113" t="s">
        <v>14</v>
      </c>
      <c r="E2113">
        <v>6.6217178162385801</v>
      </c>
      <c r="F2113">
        <v>6.9143999999999997</v>
      </c>
      <c r="G2113">
        <v>6.0188558737598701E-2</v>
      </c>
      <c r="H2113">
        <v>6.18750426258503E-2</v>
      </c>
      <c r="I2113">
        <v>5.8490435697691301E-2</v>
      </c>
      <c r="J2113">
        <v>6.0669754673734103E-2</v>
      </c>
      <c r="K2113">
        <v>1.5758305928885299E-2</v>
      </c>
      <c r="L2113">
        <v>1.45040036629714E-2</v>
      </c>
      <c r="M2113">
        <v>3.3819813198716596E-2</v>
      </c>
      <c r="N2113">
        <v>3.44783341940436E-2</v>
      </c>
      <c r="O2113">
        <v>1.5891928830872426E-2</v>
      </c>
      <c r="P2113">
        <v>3.8711914162715133E-2</v>
      </c>
      <c r="Q2113">
        <v>6.7917310993739175</v>
      </c>
      <c r="R2113">
        <f>Table_nydc_frldevdb01_flc_fx_carry_view[[#This Row],[atmf]]/(Table_nydc_frldevdb01_flc_fx_carry_view[[#This Row],[atmf_cost_orig]]+1)</f>
        <v>6.68820611843985</v>
      </c>
      <c r="S2113">
        <f>Table_nydc_frldevdb01_flc_fx_carry_view[[#This Row],[num_rate]]-Table_nydc_frldevdb01_flc_fx_carry_view[[#This Row],[asset_rate]]</f>
        <v>2.2819985331842707E-2</v>
      </c>
      <c r="T21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1.1059060704438521</v>
      </c>
      <c r="U2113" s="95">
        <f>Table_nydc_frldevdb01_flc_fx_carry_view[[#This Row],[atmf_cost_final]]/Table_nydc_frldevdb01_flc_fx_carry_view[[#This Row],[atmf_cost_orig]]</f>
        <v>1.0194714557250124</v>
      </c>
    </row>
    <row r="2114" spans="1:21" x14ac:dyDescent="0.25">
      <c r="A2114" t="s">
        <v>111</v>
      </c>
      <c r="B2114" t="s">
        <v>16</v>
      </c>
      <c r="C2114" t="s">
        <v>14</v>
      </c>
      <c r="D2114" t="s">
        <v>14</v>
      </c>
      <c r="E2114">
        <v>18.613733480220201</v>
      </c>
      <c r="F2114">
        <v>19.149049999999999</v>
      </c>
      <c r="G2114">
        <v>0.11120989860069901</v>
      </c>
      <c r="H2114">
        <v>0.11550330249671401</v>
      </c>
      <c r="I2114">
        <v>-999</v>
      </c>
      <c r="J2114">
        <v>-999</v>
      </c>
      <c r="K2114">
        <v>1.8770819124917803E-2</v>
      </c>
      <c r="L2114">
        <v>-9.990000000000001E-4</v>
      </c>
      <c r="M2114">
        <v>3.2314650343429903E-2</v>
      </c>
      <c r="N2114">
        <v>-9.990000000000001E-4</v>
      </c>
      <c r="O2114">
        <v>1.3153837749246196E-2</v>
      </c>
      <c r="P2114">
        <v>7.1843894768027078E-2</v>
      </c>
      <c r="Q2114">
        <v>18.893164173253808</v>
      </c>
      <c r="R2114">
        <f>Table_nydc_frldevdb01_flc_fx_carry_view[[#This Row],[atmf]]/(Table_nydc_frldevdb01_flc_fx_carry_view[[#This Row],[atmf_cost_orig]]+1)</f>
        <v>18.549625343038095</v>
      </c>
      <c r="S2114">
        <f>Table_nydc_frldevdb01_flc_fx_carry_view[[#This Row],[num_rate]]-Table_nydc_frldevdb01_flc_fx_carry_view[[#This Row],[asset_rate]]</f>
        <v>5.8690057018780883E-2</v>
      </c>
      <c r="T21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2114" s="95">
        <f>Table_nydc_frldevdb01_flc_fx_carry_view[[#This Row],[atmf_cost_final]]/Table_nydc_frldevdb01_flc_fx_carry_view[[#This Row],[atmf_cost_orig]]</f>
        <v>-3.0914770526152796E-2</v>
      </c>
    </row>
    <row r="2115" spans="1:21" x14ac:dyDescent="0.25">
      <c r="A2115" t="s">
        <v>111</v>
      </c>
      <c r="B2115" t="s">
        <v>16</v>
      </c>
      <c r="C2115" t="s">
        <v>8</v>
      </c>
      <c r="D2115" t="s">
        <v>14</v>
      </c>
      <c r="E2115">
        <v>18.613733480220201</v>
      </c>
      <c r="F2115">
        <v>19.403600000000001</v>
      </c>
      <c r="G2115">
        <v>0.120401074744932</v>
      </c>
      <c r="H2115">
        <v>0.12666526325100799</v>
      </c>
      <c r="I2115">
        <v>0.103795612435679</v>
      </c>
      <c r="J2115">
        <v>0.11471541691735</v>
      </c>
      <c r="K2115">
        <v>2.3274830287389799E-2</v>
      </c>
      <c r="L2115">
        <v>1.39856399379164E-2</v>
      </c>
      <c r="M2115">
        <v>4.3229825369686302E-2</v>
      </c>
      <c r="N2115">
        <v>3.91170046735171E-2</v>
      </c>
      <c r="O2115">
        <v>1.3817435360579182E-2</v>
      </c>
      <c r="P2115">
        <v>7.1580259421070158E-2</v>
      </c>
      <c r="Q2115">
        <v>19.023976639708884</v>
      </c>
      <c r="R2115">
        <f>Table_nydc_frldevdb01_flc_fx_carry_view[[#This Row],[atmf]]/(Table_nydc_frldevdb01_flc_fx_carry_view[[#This Row],[atmf_cost_orig]]+1)</f>
        <v>18.599544921104997</v>
      </c>
      <c r="S2115">
        <f>Table_nydc_frldevdb01_flc_fx_carry_view[[#This Row],[num_rate]]-Table_nydc_frldevdb01_flc_fx_carry_view[[#This Row],[asset_rate]]</f>
        <v>5.7762824060490978E-2</v>
      </c>
      <c r="T21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1.2594022014015189</v>
      </c>
      <c r="U2115" s="95">
        <f>Table_nydc_frldevdb01_flc_fx_carry_view[[#This Row],[atmf_cost_final]]/Table_nydc_frldevdb01_flc_fx_carry_view[[#This Row],[atmf_cost_orig]]</f>
        <v>0.904861501035505</v>
      </c>
    </row>
    <row r="2116" spans="1:21" x14ac:dyDescent="0.25">
      <c r="A2116" t="s">
        <v>111</v>
      </c>
      <c r="B2116" t="s">
        <v>16</v>
      </c>
      <c r="C2116" t="s">
        <v>6</v>
      </c>
      <c r="D2116" t="s">
        <v>14</v>
      </c>
      <c r="E2116">
        <v>18.613733480220201</v>
      </c>
      <c r="F2116">
        <v>19.658812999999999</v>
      </c>
      <c r="G2116">
        <v>0.129535297862784</v>
      </c>
      <c r="H2116">
        <v>0.137874754301024</v>
      </c>
      <c r="I2116">
        <v>0.111294135685616</v>
      </c>
      <c r="J2116">
        <v>0.12047805293003799</v>
      </c>
      <c r="K2116">
        <v>2.76855336213776E-2</v>
      </c>
      <c r="L2116">
        <v>1.8817888569793797E-2</v>
      </c>
      <c r="M2116">
        <v>5.4178556540680697E-2</v>
      </c>
      <c r="N2116">
        <v>4.8983944924611104E-2</v>
      </c>
      <c r="O2116">
        <v>1.4343968754748637E-2</v>
      </c>
      <c r="P2116">
        <v>7.1637414988344306E-2</v>
      </c>
      <c r="Q2116">
        <v>19.151433629905405</v>
      </c>
      <c r="R2116">
        <f>Table_nydc_frldevdb01_flc_fx_carry_view[[#This Row],[atmf]]/(Table_nydc_frldevdb01_flc_fx_carry_view[[#This Row],[atmf_cost_orig]]+1)</f>
        <v>18.648466028858522</v>
      </c>
      <c r="S2116">
        <f>Table_nydc_frldevdb01_flc_fx_carry_view[[#This Row],[num_rate]]-Table_nydc_frldevdb01_flc_fx_carry_view[[#This Row],[asset_rate]]</f>
        <v>5.7293446233595668E-2</v>
      </c>
      <c r="T21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1.1386415376871923</v>
      </c>
      <c r="U2116" s="95">
        <f>Table_nydc_frldevdb01_flc_fx_carry_view[[#This Row],[atmf_cost_final]]/Table_nydc_frldevdb01_flc_fx_carry_view[[#This Row],[atmf_cost_orig]]</f>
        <v>0.90412052391670583</v>
      </c>
    </row>
    <row r="2117" spans="1:21" x14ac:dyDescent="0.25">
      <c r="A2117" t="s">
        <v>111</v>
      </c>
      <c r="B2117" t="s">
        <v>16</v>
      </c>
      <c r="C2117" t="s">
        <v>67</v>
      </c>
      <c r="D2117" t="s">
        <v>14</v>
      </c>
      <c r="E2117">
        <v>18.613733480220201</v>
      </c>
      <c r="F2117">
        <v>20.636938000000001</v>
      </c>
      <c r="G2117">
        <v>0.127979254361692</v>
      </c>
      <c r="H2117">
        <v>0.138395804730331</v>
      </c>
      <c r="I2117">
        <v>0.12914619143421099</v>
      </c>
      <c r="J2117">
        <v>0.14181723704003299</v>
      </c>
      <c r="K2117">
        <v>2.9424042475941301E-2</v>
      </c>
      <c r="L2117">
        <v>2.93560562105648E-2</v>
      </c>
      <c r="M2117">
        <v>7.5548251527824906E-2</v>
      </c>
      <c r="N2117">
        <v>8.1049110155949705E-2</v>
      </c>
      <c r="O2117">
        <v>1.5891928830872426E-2</v>
      </c>
      <c r="P2117">
        <v>7.2160427796820636E-2</v>
      </c>
      <c r="Q2117">
        <v>19.727043711858588</v>
      </c>
      <c r="R2117">
        <f>Table_nydc_frldevdb01_flc_fx_carry_view[[#This Row],[atmf]]/(Table_nydc_frldevdb01_flc_fx_carry_view[[#This Row],[atmf_cost_orig]]+1)</f>
        <v>19.187366043954853</v>
      </c>
      <c r="S2117">
        <f>Table_nydc_frldevdb01_flc_fx_carry_view[[#This Row],[num_rate]]-Table_nydc_frldevdb01_flc_fx_carry_view[[#This Row],[asset_rate]]</f>
        <v>5.626849896594821E-2</v>
      </c>
      <c r="T21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1.1207358349979961</v>
      </c>
      <c r="U2117" s="95">
        <f>Table_nydc_frldevdb01_flc_fx_carry_view[[#This Row],[atmf_cost_final]]/Table_nydc_frldevdb01_flc_fx_carry_view[[#This Row],[atmf_cost_orig]]</f>
        <v>1.0728125206987589</v>
      </c>
    </row>
    <row r="2118" spans="1:21" x14ac:dyDescent="0.25">
      <c r="A2118" t="s">
        <v>111</v>
      </c>
      <c r="B2118" t="s">
        <v>22</v>
      </c>
      <c r="C2118" t="s">
        <v>14</v>
      </c>
      <c r="D2118" t="s">
        <v>14</v>
      </c>
      <c r="E2118">
        <v>633.4</v>
      </c>
      <c r="F2118">
        <v>635.59935316080805</v>
      </c>
      <c r="G2118">
        <v>8.8627534035796304E-2</v>
      </c>
      <c r="H2118">
        <v>8.9078985250669804E-2</v>
      </c>
      <c r="I2118">
        <v>8.76642878951336E-2</v>
      </c>
      <c r="J2118">
        <v>9.3309322021848995E-2</v>
      </c>
      <c r="K2118">
        <v>2.3074689127123203E-2</v>
      </c>
      <c r="L2118">
        <v>1.8303914612193201E-3</v>
      </c>
      <c r="M2118">
        <v>2.4924651210100401E-2</v>
      </c>
      <c r="N2118">
        <v>4.1595007413393493E-3</v>
      </c>
      <c r="O2118">
        <v>1.3153837749246196E-2</v>
      </c>
      <c r="P2118">
        <v>2.0218463055733604E-2</v>
      </c>
      <c r="Q2118">
        <v>634.42568969041406</v>
      </c>
      <c r="R2118">
        <f>Table_nydc_frldevdb01_flc_fx_carry_view[[#This Row],[atmf]]/(Table_nydc_frldevdb01_flc_fx_carry_view[[#This Row],[atmf_cost_orig]]+1)</f>
        <v>620.14251721858125</v>
      </c>
      <c r="S2118">
        <f>Table_nydc_frldevdb01_flc_fx_carry_view[[#This Row],[num_rate]]-Table_nydc_frldevdb01_flc_fx_carry_view[[#This Row],[asset_rate]]</f>
        <v>7.0646253064874081E-3</v>
      </c>
      <c r="T21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1.2590037934030114</v>
      </c>
      <c r="U2118" s="95">
        <f>Table_nydc_frldevdb01_flc_fx_carry_view[[#This Row],[atmf_cost_final]]/Table_nydc_frldevdb01_flc_fx_carry_view[[#This Row],[atmf_cost_orig]]</f>
        <v>0.16688300695873987</v>
      </c>
    </row>
    <row r="2119" spans="1:21" x14ac:dyDescent="0.25">
      <c r="A2119" t="s">
        <v>111</v>
      </c>
      <c r="B2119" t="s">
        <v>22</v>
      </c>
      <c r="C2119" t="s">
        <v>8</v>
      </c>
      <c r="D2119" t="s">
        <v>14</v>
      </c>
      <c r="E2119">
        <v>633.4</v>
      </c>
      <c r="F2119">
        <v>636.68864273190195</v>
      </c>
      <c r="G2119">
        <v>8.90323217718577E-2</v>
      </c>
      <c r="H2119">
        <v>8.9613499596472398E-2</v>
      </c>
      <c r="I2119">
        <v>8.8626688337588896E-2</v>
      </c>
      <c r="J2119">
        <v>8.9626679549651395E-2</v>
      </c>
      <c r="K2119">
        <v>2.7827720538104499E-2</v>
      </c>
      <c r="L2119">
        <v>1.66995040212479E-2</v>
      </c>
      <c r="M2119">
        <v>3.0591996107601899E-2</v>
      </c>
      <c r="N2119">
        <v>1.9563412933867999E-2</v>
      </c>
      <c r="O2119">
        <v>1.3817435360579182E-2</v>
      </c>
      <c r="P2119">
        <v>2.0865093557782665E-2</v>
      </c>
      <c r="Q2119">
        <v>634.93351153770311</v>
      </c>
      <c r="R2119">
        <f>Table_nydc_frldevdb01_flc_fx_carry_view[[#This Row],[atmf]]/(Table_nydc_frldevdb01_flc_fx_carry_view[[#This Row],[atmf_cost_orig]]+1)</f>
        <v>617.78923680426738</v>
      </c>
      <c r="S2119">
        <f>Table_nydc_frldevdb01_flc_fx_carry_view[[#This Row],[num_rate]]-Table_nydc_frldevdb01_flc_fx_carry_view[[#This Row],[asset_rate]]</f>
        <v>7.0476581972034828E-3</v>
      </c>
      <c r="T21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1.0360432021402317</v>
      </c>
      <c r="U2119" s="95">
        <f>Table_nydc_frldevdb01_flc_fx_carry_view[[#This Row],[atmf_cost_final]]/Table_nydc_frldevdb01_flc_fx_carry_view[[#This Row],[atmf_cost_orig]]</f>
        <v>0.6394944895082092</v>
      </c>
    </row>
    <row r="2120" spans="1:21" x14ac:dyDescent="0.25">
      <c r="A2120" t="s">
        <v>111</v>
      </c>
      <c r="B2120" t="s">
        <v>22</v>
      </c>
      <c r="C2120" t="s">
        <v>6</v>
      </c>
      <c r="D2120" t="s">
        <v>14</v>
      </c>
      <c r="E2120">
        <v>633.4</v>
      </c>
      <c r="F2120">
        <v>639.27230327573602</v>
      </c>
      <c r="G2120">
        <v>8.9260356135407504E-2</v>
      </c>
      <c r="H2120">
        <v>9.0161478675260504E-2</v>
      </c>
      <c r="I2120">
        <v>8.8629010599086094E-2</v>
      </c>
      <c r="J2120">
        <v>9.0060221581122493E-2</v>
      </c>
      <c r="K2120">
        <v>3.0589032991763698E-2</v>
      </c>
      <c r="L2120">
        <v>2.31338338331805E-2</v>
      </c>
      <c r="M2120">
        <v>3.5445450609526398E-2</v>
      </c>
      <c r="N2120">
        <v>2.8304565444781001E-2</v>
      </c>
      <c r="O2120">
        <v>1.4343968754748637E-2</v>
      </c>
      <c r="P2120">
        <v>2.3721597841293018E-2</v>
      </c>
      <c r="Q2120">
        <v>636.18273423707058</v>
      </c>
      <c r="R2120">
        <f>Table_nydc_frldevdb01_flc_fx_carry_view[[#This Row],[atmf]]/(Table_nydc_frldevdb01_flc_fx_carry_view[[#This Row],[atmf_cost_orig]]+1)</f>
        <v>617.38868319854168</v>
      </c>
      <c r="S2120">
        <f>Table_nydc_frldevdb01_flc_fx_carry_view[[#This Row],[num_rate]]-Table_nydc_frldevdb01_flc_fx_carry_view[[#This Row],[asset_rate]]</f>
        <v>9.3776290865443812E-3</v>
      </c>
      <c r="T21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1.0647213684194239</v>
      </c>
      <c r="U2120" s="95">
        <f>Table_nydc_frldevdb01_flc_fx_carry_view[[#This Row],[atmf_cost_final]]/Table_nydc_frldevdb01_flc_fx_carry_view[[#This Row],[atmf_cost_orig]]</f>
        <v>0.79853873933186237</v>
      </c>
    </row>
    <row r="2121" spans="1:21" x14ac:dyDescent="0.25">
      <c r="A2121" t="s">
        <v>111</v>
      </c>
      <c r="B2121" t="s">
        <v>22</v>
      </c>
      <c r="C2121" t="s">
        <v>67</v>
      </c>
      <c r="D2121" t="s">
        <v>14</v>
      </c>
      <c r="E2121">
        <v>633.4</v>
      </c>
      <c r="F2121">
        <v>648.19612436231705</v>
      </c>
      <c r="G2121">
        <v>9.3032286151953095E-2</v>
      </c>
      <c r="H2121">
        <v>9.5250062921794498E-2</v>
      </c>
      <c r="I2121">
        <v>9.2071201041841105E-2</v>
      </c>
      <c r="J2121">
        <v>9.4462590888257397E-2</v>
      </c>
      <c r="K2121">
        <v>3.9959374215730196E-2</v>
      </c>
      <c r="L2121">
        <v>3.6144286538884504E-2</v>
      </c>
      <c r="M2121">
        <v>5.2039277411790097E-2</v>
      </c>
      <c r="N2121">
        <v>4.8646232769756895E-2</v>
      </c>
      <c r="O2121">
        <v>1.5891928830872426E-2</v>
      </c>
      <c r="P2121">
        <v>2.7936975329229785E-2</v>
      </c>
      <c r="Q2121">
        <v>640.45943636996481</v>
      </c>
      <c r="R2121">
        <f>Table_nydc_frldevdb01_flc_fx_carry_view[[#This Row],[atmf]]/(Table_nydc_frldevdb01_flc_fx_carry_view[[#This Row],[atmf_cost_orig]]+1)</f>
        <v>616.13300784453463</v>
      </c>
      <c r="S2121">
        <f>Table_nydc_frldevdb01_flc_fx_carry_view[[#This Row],[num_rate]]-Table_nydc_frldevdb01_flc_fx_carry_view[[#This Row],[asset_rate]]</f>
        <v>1.2045046498357359E-2</v>
      </c>
      <c r="T21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1.0349376172939986</v>
      </c>
      <c r="U2121" s="95">
        <f>Table_nydc_frldevdb01_flc_fx_carry_view[[#This Row],[atmf_cost_final]]/Table_nydc_frldevdb01_flc_fx_carry_view[[#This Row],[atmf_cost_orig]]</f>
        <v>0.93479839054674363</v>
      </c>
    </row>
    <row r="2122" spans="1:21" x14ac:dyDescent="0.25">
      <c r="A2122" t="s">
        <v>111</v>
      </c>
      <c r="B2122" t="s">
        <v>15</v>
      </c>
      <c r="C2122" t="s">
        <v>14</v>
      </c>
      <c r="D2122" t="s">
        <v>14</v>
      </c>
      <c r="E2122">
        <v>58.346094484844897</v>
      </c>
      <c r="F2122">
        <v>60.0627</v>
      </c>
      <c r="G2122">
        <v>0.11241134979681899</v>
      </c>
      <c r="H2122">
        <v>0.119604278500997</v>
      </c>
      <c r="I2122">
        <v>0.105578617609119</v>
      </c>
      <c r="J2122">
        <v>0.12515596984551799</v>
      </c>
      <c r="K2122">
        <v>1.8849236258926001E-2</v>
      </c>
      <c r="L2122">
        <v>2.2044338513399798E-3</v>
      </c>
      <c r="M2122">
        <v>3.3461320601518303E-2</v>
      </c>
      <c r="N2122">
        <v>2.94182496507772E-2</v>
      </c>
      <c r="O2122">
        <v>1.3153837749246196E-2</v>
      </c>
      <c r="P2122">
        <v>7.3013977437560301E-2</v>
      </c>
      <c r="Q2122">
        <v>59.197698240423598</v>
      </c>
      <c r="R2122">
        <f>Table_nydc_frldevdb01_flc_fx_carry_view[[#This Row],[atmf]]/(Table_nydc_frldevdb01_flc_fx_carry_view[[#This Row],[atmf_cost_orig]]+1)</f>
        <v>58.117995132165134</v>
      </c>
      <c r="S2122">
        <f>Table_nydc_frldevdb01_flc_fx_carry_view[[#This Row],[num_rate]]-Table_nydc_frldevdb01_flc_fx_carry_view[[#This Row],[asset_rate]]</f>
        <v>5.9860139688314107E-2</v>
      </c>
      <c r="T21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1.8624184723675956</v>
      </c>
      <c r="U2122" s="95">
        <f>Table_nydc_frldevdb01_flc_fx_carry_view[[#This Row],[atmf_cost_final]]/Table_nydc_frldevdb01_flc_fx_carry_view[[#This Row],[atmf_cost_orig]]</f>
        <v>0.87917180559342156</v>
      </c>
    </row>
    <row r="2123" spans="1:21" x14ac:dyDescent="0.25">
      <c r="A2123" t="s">
        <v>111</v>
      </c>
      <c r="B2123" t="s">
        <v>15</v>
      </c>
      <c r="C2123" t="s">
        <v>8</v>
      </c>
      <c r="D2123" t="s">
        <v>14</v>
      </c>
      <c r="E2123">
        <v>58.346094484844897</v>
      </c>
      <c r="F2123">
        <v>60.835700000000003</v>
      </c>
      <c r="G2123">
        <v>0.11570486177259801</v>
      </c>
      <c r="H2123">
        <v>0.124097906071669</v>
      </c>
      <c r="I2123">
        <v>0.106260219053052</v>
      </c>
      <c r="J2123">
        <v>0.121874702500519</v>
      </c>
      <c r="K2123">
        <v>2.1754630858159197E-2</v>
      </c>
      <c r="L2123">
        <v>1.37500256480929E-2</v>
      </c>
      <c r="M2123">
        <v>4.2354456661327901E-2</v>
      </c>
      <c r="N2123">
        <v>3.9780787769624099E-2</v>
      </c>
      <c r="O2123">
        <v>1.3817435360579182E-2</v>
      </c>
      <c r="P2123">
        <v>7.1815948528326984E-2</v>
      </c>
      <c r="Q2123">
        <v>59.607789911315031</v>
      </c>
      <c r="R2123">
        <f>Table_nydc_frldevdb01_flc_fx_carry_view[[#This Row],[atmf]]/(Table_nydc_frldevdb01_flc_fx_carry_view[[#This Row],[atmf_cost_orig]]+1)</f>
        <v>58.363735686282169</v>
      </c>
      <c r="S2123">
        <f>Table_nydc_frldevdb01_flc_fx_carry_view[[#This Row],[num_rate]]-Table_nydc_frldevdb01_flc_fx_carry_view[[#This Row],[asset_rate]]</f>
        <v>5.7998513167747803E-2</v>
      </c>
      <c r="T21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1.2636399147378761</v>
      </c>
      <c r="U2123" s="95">
        <f>Table_nydc_frldevdb01_flc_fx_carry_view[[#This Row],[atmf_cost_final]]/Table_nydc_frldevdb01_flc_fx_carry_view[[#This Row],[atmf_cost_orig]]</f>
        <v>0.93923499214537887</v>
      </c>
    </row>
    <row r="2124" spans="1:21" x14ac:dyDescent="0.25">
      <c r="A2124" t="s">
        <v>111</v>
      </c>
      <c r="B2124" t="s">
        <v>15</v>
      </c>
      <c r="C2124" t="s">
        <v>6</v>
      </c>
      <c r="D2124" t="s">
        <v>14</v>
      </c>
      <c r="E2124">
        <v>58.346094484844897</v>
      </c>
      <c r="F2124">
        <v>61.625599999999999</v>
      </c>
      <c r="G2124">
        <v>0.119192837376788</v>
      </c>
      <c r="H2124">
        <v>0.128543818794427</v>
      </c>
      <c r="I2124">
        <v>0.112477920028351</v>
      </c>
      <c r="J2124">
        <v>0.12708659781767401</v>
      </c>
      <c r="K2124">
        <v>2.4080289623529302E-2</v>
      </c>
      <c r="L2124">
        <v>1.8894283589713397E-2</v>
      </c>
      <c r="M2124">
        <v>5.0517149193490499E-2</v>
      </c>
      <c r="N2124">
        <v>5.0406974466339398E-2</v>
      </c>
      <c r="O2124">
        <v>1.4343968754748637E-2</v>
      </c>
      <c r="P2124">
        <v>7.1632281808441611E-2</v>
      </c>
      <c r="Q2124">
        <v>60.038373939356418</v>
      </c>
      <c r="R2124">
        <f>Table_nydc_frldevdb01_flc_fx_carry_view[[#This Row],[atmf]]/(Table_nydc_frldevdb01_flc_fx_carry_view[[#This Row],[atmf_cost_orig]]+1)</f>
        <v>58.66215515597397</v>
      </c>
      <c r="S2124">
        <f>Table_nydc_frldevdb01_flc_fx_carry_view[[#This Row],[num_rate]]-Table_nydc_frldevdb01_flc_fx_carry_view[[#This Row],[asset_rate]]</f>
        <v>5.7288313053692974E-2</v>
      </c>
      <c r="T21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1.1919982701891039</v>
      </c>
      <c r="U2124" s="95">
        <f>Table_nydc_frldevdb01_flc_fx_carry_view[[#This Row],[atmf_cost_final]]/Table_nydc_frldevdb01_flc_fx_carry_view[[#This Row],[atmf_cost_orig]]</f>
        <v>0.99781906285469302</v>
      </c>
    </row>
    <row r="2125" spans="1:21" x14ac:dyDescent="0.25">
      <c r="A2125" t="s">
        <v>111</v>
      </c>
      <c r="B2125" t="s">
        <v>15</v>
      </c>
      <c r="C2125" t="s">
        <v>67</v>
      </c>
      <c r="D2125" t="s">
        <v>14</v>
      </c>
      <c r="E2125">
        <v>58.346094484844897</v>
      </c>
      <c r="F2125">
        <v>64.5749</v>
      </c>
      <c r="G2125">
        <v>0.129438764045233</v>
      </c>
      <c r="H2125">
        <v>0.13904935251744599</v>
      </c>
      <c r="I2125">
        <v>0.12642239895926399</v>
      </c>
      <c r="J2125">
        <v>0.13975051823243501</v>
      </c>
      <c r="K2125">
        <v>3.0556728761422298E-2</v>
      </c>
      <c r="L2125">
        <v>2.85137601609033E-2</v>
      </c>
      <c r="M2125">
        <v>7.5903868265362703E-2</v>
      </c>
      <c r="N2125">
        <v>7.9531897682398808E-2</v>
      </c>
      <c r="O2125">
        <v>1.5891928830872426E-2</v>
      </c>
      <c r="P2125">
        <v>7.1127513178442459E-2</v>
      </c>
      <c r="Q2125">
        <v>61.773642036886812</v>
      </c>
      <c r="R2125">
        <f>Table_nydc_frldevdb01_flc_fx_carry_view[[#This Row],[atmf]]/(Table_nydc_frldevdb01_flc_fx_carry_view[[#This Row],[atmf_cost_orig]]+1)</f>
        <v>60.01920980552989</v>
      </c>
      <c r="S2125">
        <f>Table_nydc_frldevdb01_flc_fx_carry_view[[#This Row],[num_rate]]-Table_nydc_frldevdb01_flc_fx_carry_view[[#This Row],[asset_rate]]</f>
        <v>5.5235584347570033E-2</v>
      </c>
      <c r="T21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1.1250574585208912</v>
      </c>
      <c r="U2125" s="95">
        <f>Table_nydc_frldevdb01_flc_fx_carry_view[[#This Row],[atmf_cost_final]]/Table_nydc_frldevdb01_flc_fx_carry_view[[#This Row],[atmf_cost_orig]]</f>
        <v>1.0477976880486826</v>
      </c>
    </row>
    <row r="2126" spans="1:21" x14ac:dyDescent="0.25">
      <c r="A2126" t="s">
        <v>111</v>
      </c>
      <c r="B2126" t="s">
        <v>11</v>
      </c>
      <c r="C2126" t="s">
        <v>14</v>
      </c>
      <c r="D2126" t="s">
        <v>14</v>
      </c>
      <c r="E2126">
        <v>21.851643432825099</v>
      </c>
      <c r="F2126">
        <v>22.719680093087199</v>
      </c>
      <c r="G2126">
        <v>0.11030642308831499</v>
      </c>
      <c r="H2126">
        <v>0.115640526784985</v>
      </c>
      <c r="I2126">
        <v>9.9184619024016804E-2</v>
      </c>
      <c r="J2126">
        <v>0.121357997656984</v>
      </c>
      <c r="K2126">
        <v>1.5163065058520801E-2</v>
      </c>
      <c r="L2126">
        <v>2.0712094967634998E-3</v>
      </c>
      <c r="M2126">
        <v>3.2702257461426402E-2</v>
      </c>
      <c r="N2126">
        <v>3.9725604585184801E-2</v>
      </c>
      <c r="O2126">
        <v>-8.1520449742417851E-3</v>
      </c>
      <c r="P2126">
        <v>7.1843894768027078E-2</v>
      </c>
      <c r="Q2126">
        <v>22.3280638846303</v>
      </c>
      <c r="R2126">
        <f>Table_nydc_frldevdb01_flc_fx_carry_view[[#This Row],[atmf]]/(Table_nydc_frldevdb01_flc_fx_carry_view[[#This Row],[atmf_cost_orig]]+1)</f>
        <v>22.000223132015208</v>
      </c>
      <c r="S2126">
        <f>Table_nydc_frldevdb01_flc_fx_carry_view[[#This Row],[num_rate]]-Table_nydc_frldevdb01_flc_fx_carry_view[[#This Row],[asset_rate]]</f>
        <v>7.999593974226886E-2</v>
      </c>
      <c r="T21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2.1468716588218366</v>
      </c>
      <c r="U2126" s="95">
        <f>Table_nydc_frldevdb01_flc_fx_carry_view[[#This Row],[atmf_cost_final]]/Table_nydc_frldevdb01_flc_fx_carry_view[[#This Row],[atmf_cost_orig]]</f>
        <v>1.2147664310955508</v>
      </c>
    </row>
    <row r="2127" spans="1:21" x14ac:dyDescent="0.25">
      <c r="A2127" t="s">
        <v>111</v>
      </c>
      <c r="B2127" t="s">
        <v>11</v>
      </c>
      <c r="C2127" t="s">
        <v>8</v>
      </c>
      <c r="D2127" t="s">
        <v>14</v>
      </c>
      <c r="E2127">
        <v>21.851643432825099</v>
      </c>
      <c r="F2127">
        <v>23.153902877353602</v>
      </c>
      <c r="G2127">
        <v>0.119170967243795</v>
      </c>
      <c r="H2127">
        <v>0.12738569772117</v>
      </c>
      <c r="I2127">
        <v>0.102506699553682</v>
      </c>
      <c r="J2127">
        <v>0.11726448433888</v>
      </c>
      <c r="K2127">
        <v>1.8062631944718303E-2</v>
      </c>
      <c r="L2127">
        <v>1.1912926560107801E-2</v>
      </c>
      <c r="M2127">
        <v>4.4197118854024497E-2</v>
      </c>
      <c r="N2127">
        <v>4.8141739507534802E-2</v>
      </c>
      <c r="O2127">
        <v>-8.0692059399388068E-3</v>
      </c>
      <c r="P2127">
        <v>7.1580259421070158E-2</v>
      </c>
      <c r="Q2127">
        <v>22.564199111066458</v>
      </c>
      <c r="R2127">
        <f>Table_nydc_frldevdb01_flc_fx_carry_view[[#This Row],[atmf]]/(Table_nydc_frldevdb01_flc_fx_carry_view[[#This Row],[atmf_cost_orig]]+1)</f>
        <v>22.173881213888357</v>
      </c>
      <c r="S2127">
        <f>Table_nydc_frldevdb01_flc_fx_carry_view[[#This Row],[num_rate]]-Table_nydc_frldevdb01_flc_fx_carry_view[[#This Row],[asset_rate]]</f>
        <v>7.9649465361008961E-2</v>
      </c>
      <c r="T21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1.3862454263269399</v>
      </c>
      <c r="U2127" s="95">
        <f>Table_nydc_frldevdb01_flc_fx_carry_view[[#This Row],[atmf_cost_final]]/Table_nydc_frldevdb01_flc_fx_carry_view[[#This Row],[atmf_cost_orig]]</f>
        <v>1.0892506289049906</v>
      </c>
    </row>
    <row r="2128" spans="1:21" x14ac:dyDescent="0.25">
      <c r="A2128" t="s">
        <v>111</v>
      </c>
      <c r="B2128" t="s">
        <v>11</v>
      </c>
      <c r="C2128" t="s">
        <v>6</v>
      </c>
      <c r="D2128" t="s">
        <v>14</v>
      </c>
      <c r="E2128">
        <v>21.851643432825099</v>
      </c>
      <c r="F2128">
        <v>23.5987535825683</v>
      </c>
      <c r="G2128">
        <v>0.12784910318336601</v>
      </c>
      <c r="H2128">
        <v>0.13914630812365</v>
      </c>
      <c r="I2128">
        <v>0.110396218826934</v>
      </c>
      <c r="J2128">
        <v>0.12351842668803301</v>
      </c>
      <c r="K2128">
        <v>2.0841414833294398E-2</v>
      </c>
      <c r="L2128">
        <v>1.5194291932436399E-2</v>
      </c>
      <c r="M2128">
        <v>5.5917492795060704E-2</v>
      </c>
      <c r="N2128">
        <v>5.8288886379297598E-2</v>
      </c>
      <c r="O2128">
        <v>-8.0205155663645167E-3</v>
      </c>
      <c r="P2128">
        <v>7.1637414988344306E-2</v>
      </c>
      <c r="Q2128">
        <v>22.799052248447378</v>
      </c>
      <c r="R2128">
        <f>Table_nydc_frldevdb01_flc_fx_carry_view[[#This Row],[atmf]]/(Table_nydc_frldevdb01_flc_fx_carry_view[[#This Row],[atmf_cost_orig]]+1)</f>
        <v>22.349050701017696</v>
      </c>
      <c r="S2128">
        <f>Table_nydc_frldevdb01_flc_fx_carry_view[[#This Row],[num_rate]]-Table_nydc_frldevdb01_flc_fx_carry_view[[#This Row],[asset_rate]]</f>
        <v>7.9657930554708822E-2</v>
      </c>
      <c r="T21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1.2286035654794489</v>
      </c>
      <c r="U2128" s="95">
        <f>Table_nydc_frldevdb01_flc_fx_carry_view[[#This Row],[atmf_cost_final]]/Table_nydc_frldevdb01_flc_fx_carry_view[[#This Row],[atmf_cost_orig]]</f>
        <v>1.0424087967056772</v>
      </c>
    </row>
    <row r="2129" spans="1:21" x14ac:dyDescent="0.25">
      <c r="A2129" t="s">
        <v>111</v>
      </c>
      <c r="B2129" t="s">
        <v>11</v>
      </c>
      <c r="C2129" t="s">
        <v>67</v>
      </c>
      <c r="D2129" t="s">
        <v>14</v>
      </c>
      <c r="E2129">
        <v>21.851643432825099</v>
      </c>
      <c r="F2129">
        <v>25.3813148713493</v>
      </c>
      <c r="G2129">
        <v>0.129311824886856</v>
      </c>
      <c r="H2129">
        <v>0.143025539871101</v>
      </c>
      <c r="I2129">
        <v>0.12942721578373201</v>
      </c>
      <c r="J2129">
        <v>0.14762124526384801</v>
      </c>
      <c r="K2129">
        <v>1.9984571452317901E-2</v>
      </c>
      <c r="L2129">
        <v>2.1070490212790397E-2</v>
      </c>
      <c r="M2129">
        <v>8.1798393445252596E-2</v>
      </c>
      <c r="N2129">
        <v>9.4452332075454809E-2</v>
      </c>
      <c r="O2129">
        <v>-7.5737447570329297E-3</v>
      </c>
      <c r="P2129">
        <v>7.2160427796820636E-2</v>
      </c>
      <c r="Q2129">
        <v>23.903733729620058</v>
      </c>
      <c r="R2129">
        <f>Table_nydc_frldevdb01_flc_fx_carry_view[[#This Row],[atmf]]/(Table_nydc_frldevdb01_flc_fx_carry_view[[#This Row],[atmf_cost_orig]]+1)</f>
        <v>23.462148793285106</v>
      </c>
      <c r="S2129">
        <f>Table_nydc_frldevdb01_flc_fx_carry_view[[#This Row],[num_rate]]-Table_nydc_frldevdb01_flc_fx_carry_view[[#This Row],[asset_rate]]</f>
        <v>7.9734172553853566E-2</v>
      </c>
      <c r="T21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1.1871429317386641</v>
      </c>
      <c r="U2129" s="95">
        <f>Table_nydc_frldevdb01_flc_fx_carry_view[[#This Row],[atmf_cost_final]]/Table_nydc_frldevdb01_flc_fx_carry_view[[#This Row],[atmf_cost_orig]]</f>
        <v>1.154696664533778</v>
      </c>
    </row>
    <row r="2130" spans="1:21" x14ac:dyDescent="0.25">
      <c r="A2130" t="s">
        <v>111</v>
      </c>
      <c r="B2130" t="s">
        <v>24</v>
      </c>
      <c r="C2130" t="s">
        <v>14</v>
      </c>
      <c r="D2130" t="s">
        <v>14</v>
      </c>
      <c r="E2130">
        <v>30.398</v>
      </c>
      <c r="F2130">
        <v>30.155965449953602</v>
      </c>
      <c r="G2130">
        <v>5.4110016343216299E-2</v>
      </c>
      <c r="H2130">
        <v>5.2651469051838901E-2</v>
      </c>
      <c r="I2130">
        <v>4.9571728115631597E-2</v>
      </c>
      <c r="J2130">
        <v>7.3097120926630593E-2</v>
      </c>
      <c r="K2130">
        <v>1.9520587882049599E-2</v>
      </c>
      <c r="L2130">
        <v>1.03500297070611E-3</v>
      </c>
      <c r="M2130">
        <v>1.4733668774300501E-2</v>
      </c>
      <c r="N2130">
        <v>2.53801591064118E-5</v>
      </c>
      <c r="O2130">
        <v>1.3153837749246196E-2</v>
      </c>
      <c r="P2130">
        <v>-2.910586151203124E-3</v>
      </c>
      <c r="Q2130">
        <v>30.301013952627606</v>
      </c>
      <c r="R2130">
        <f>Table_nydc_frldevdb01_flc_fx_carry_view[[#This Row],[atmf]]/(Table_nydc_frldevdb01_flc_fx_carry_view[[#This Row],[atmf_cost_orig]]+1)</f>
        <v>29.71810868006289</v>
      </c>
      <c r="S2130">
        <f>Table_nydc_frldevdb01_flc_fx_carry_view[[#This Row],[num_rate]]-Table_nydc_frldevdb01_flc_fx_carry_view[[#This Row],[asset_rate]]</f>
        <v>-1.6064423900449321E-2</v>
      </c>
      <c r="T21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0.21091286250593072</v>
      </c>
      <c r="U2130" s="95">
        <f>Table_nydc_frldevdb01_flc_fx_carry_view[[#This Row],[atmf_cost_final]]/Table_nydc_frldevdb01_flc_fx_carry_view[[#This Row],[atmf_cost_orig]]</f>
        <v>1.722596014285434E-3</v>
      </c>
    </row>
    <row r="2131" spans="1:21" x14ac:dyDescent="0.25">
      <c r="A2131" t="s">
        <v>111</v>
      </c>
      <c r="B2131" t="s">
        <v>24</v>
      </c>
      <c r="C2131" t="s">
        <v>8</v>
      </c>
      <c r="D2131" t="s">
        <v>14</v>
      </c>
      <c r="E2131">
        <v>30.398</v>
      </c>
      <c r="F2131">
        <v>30.047428119311999</v>
      </c>
      <c r="G2131">
        <v>5.6518231749731598E-2</v>
      </c>
      <c r="H2131">
        <v>5.4487214536405697E-2</v>
      </c>
      <c r="I2131">
        <v>5.0428633936255698E-2</v>
      </c>
      <c r="J2131">
        <v>4.8873436411605103E-2</v>
      </c>
      <c r="K2131">
        <v>2.57268810582372E-2</v>
      </c>
      <c r="L2131">
        <v>1.1980250765721399E-2</v>
      </c>
      <c r="M2131">
        <v>1.8603620981339001E-2</v>
      </c>
      <c r="N2131">
        <v>6.2416168276570793E-3</v>
      </c>
      <c r="O2131">
        <v>1.3817435360579182E-2</v>
      </c>
      <c r="P2131">
        <v>-1.778829532521142E-3</v>
      </c>
      <c r="Q2131">
        <v>30.262999334277051</v>
      </c>
      <c r="R2131">
        <f>Table_nydc_frldevdb01_flc_fx_carry_view[[#This Row],[atmf]]/(Table_nydc_frldevdb01_flc_fx_carry_view[[#This Row],[atmf_cost_orig]]+1)</f>
        <v>29.498646480722137</v>
      </c>
      <c r="S2131">
        <f>Table_nydc_frldevdb01_flc_fx_carry_view[[#This Row],[num_rate]]-Table_nydc_frldevdb01_flc_fx_carry_view[[#This Row],[asset_rate]]</f>
        <v>-1.5596264893100325E-2</v>
      </c>
      <c r="T21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0.80561903905145493</v>
      </c>
      <c r="U2131" s="95">
        <f>Table_nydc_frldevdb01_flc_fx_carry_view[[#This Row],[atmf_cost_final]]/Table_nydc_frldevdb01_flc_fx_carry_view[[#This Row],[atmf_cost_orig]]</f>
        <v>0.33550548218101983</v>
      </c>
    </row>
    <row r="2132" spans="1:21" x14ac:dyDescent="0.25">
      <c r="A2132" t="s">
        <v>111</v>
      </c>
      <c r="B2132" t="s">
        <v>24</v>
      </c>
      <c r="C2132" t="s">
        <v>6</v>
      </c>
      <c r="D2132" t="s">
        <v>14</v>
      </c>
      <c r="E2132">
        <v>30.398</v>
      </c>
      <c r="F2132">
        <v>29.956019582733902</v>
      </c>
      <c r="G2132">
        <v>5.87811681512109E-2</v>
      </c>
      <c r="H2132">
        <v>5.6280433956542898E-2</v>
      </c>
      <c r="I2132">
        <v>5.41521062875336E-2</v>
      </c>
      <c r="J2132">
        <v>5.1723623376650603E-2</v>
      </c>
      <c r="K2132">
        <v>3.1273499497821204E-2</v>
      </c>
      <c r="L2132">
        <v>1.9601262961191603E-2</v>
      </c>
      <c r="M2132">
        <v>2.21292928439028E-2</v>
      </c>
      <c r="N2132">
        <v>1.14309315007265E-2</v>
      </c>
      <c r="O2132">
        <v>1.4343968754748637E-2</v>
      </c>
      <c r="P2132">
        <v>-3.9777667216533974E-4</v>
      </c>
      <c r="Q2132">
        <v>30.232471550248079</v>
      </c>
      <c r="R2132">
        <f>Table_nydc_frldevdb01_flc_fx_carry_view[[#This Row],[atmf]]/(Table_nydc_frldevdb01_flc_fx_carry_view[[#This Row],[atmf_cost_orig]]+1)</f>
        <v>29.307466083264593</v>
      </c>
      <c r="S2132">
        <f>Table_nydc_frldevdb01_flc_fx_carry_view[[#This Row],[num_rate]]-Table_nydc_frldevdb01_flc_fx_carry_view[[#This Row],[asset_rate]]</f>
        <v>-1.4741745426913977E-2</v>
      </c>
      <c r="T21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0.89349812068868939</v>
      </c>
      <c r="U2132" s="95">
        <f>Table_nydc_frldevdb01_flc_fx_carry_view[[#This Row],[atmf_cost_final]]/Table_nydc_frldevdb01_flc_fx_carry_view[[#This Row],[atmf_cost_orig]]</f>
        <v>0.51655204625646323</v>
      </c>
    </row>
    <row r="2133" spans="1:21" x14ac:dyDescent="0.25">
      <c r="A2133" t="s">
        <v>111</v>
      </c>
      <c r="B2133" t="s">
        <v>24</v>
      </c>
      <c r="C2133" t="s">
        <v>67</v>
      </c>
      <c r="D2133" t="s">
        <v>14</v>
      </c>
      <c r="E2133">
        <v>30.398</v>
      </c>
      <c r="F2133">
        <v>29.677519173893899</v>
      </c>
      <c r="G2133">
        <v>6.2649948859592602E-2</v>
      </c>
      <c r="H2133">
        <v>5.9229392210925803E-2</v>
      </c>
      <c r="I2133">
        <v>6.12013319247608E-2</v>
      </c>
      <c r="J2133">
        <v>5.7659523791262497E-2</v>
      </c>
      <c r="K2133">
        <v>4.76516284283591E-2</v>
      </c>
      <c r="L2133">
        <v>3.9900506992678698E-2</v>
      </c>
      <c r="M2133">
        <v>3.2346166747295499E-2</v>
      </c>
      <c r="N2133">
        <v>2.51650716346614E-2</v>
      </c>
      <c r="O2133">
        <v>1.5891928830872426E-2</v>
      </c>
      <c r="P2133">
        <v>3.6988031430369439E-3</v>
      </c>
      <c r="Q2133">
        <v>30.138807537776284</v>
      </c>
      <c r="R2133">
        <f>Table_nydc_frldevdb01_flc_fx_carry_view[[#This Row],[atmf]]/(Table_nydc_frldevdb01_flc_fx_carry_view[[#This Row],[atmf_cost_orig]]+1)</f>
        <v>28.747643116069764</v>
      </c>
      <c r="S2133">
        <f>Table_nydc_frldevdb01_flc_fx_carry_view[[#This Row],[num_rate]]-Table_nydc_frldevdb01_flc_fx_carry_view[[#This Row],[asset_rate]]</f>
        <v>-1.2193125687835482E-2</v>
      </c>
      <c r="T21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0.96275667242683982</v>
      </c>
      <c r="U2133" s="95">
        <f>Table_nydc_frldevdb01_flc_fx_carry_view[[#This Row],[atmf_cost_final]]/Table_nydc_frldevdb01_flc_fx_carry_view[[#This Row],[atmf_cost_orig]]</f>
        <v>0.77799239184239599</v>
      </c>
    </row>
    <row r="2134" spans="1:21" x14ac:dyDescent="0.25">
      <c r="A2134" t="s">
        <v>111</v>
      </c>
      <c r="B2134" t="s">
        <v>23</v>
      </c>
      <c r="C2134" t="s">
        <v>14</v>
      </c>
      <c r="D2134" t="s">
        <v>14</v>
      </c>
      <c r="E2134">
        <v>1.36358837587975</v>
      </c>
      <c r="F2134">
        <v>1.3602650000000001</v>
      </c>
      <c r="G2134">
        <v>4.9146649132702801E-2</v>
      </c>
      <c r="H2134">
        <v>4.8838345322149597E-2</v>
      </c>
      <c r="I2134">
        <v>5.05718068425852E-2</v>
      </c>
      <c r="J2134">
        <v>4.9280738289783001E-2</v>
      </c>
      <c r="K2134">
        <v>1.5017359956562599E-2</v>
      </c>
      <c r="L2134">
        <v>1.0559175215773199E-3</v>
      </c>
      <c r="M2134">
        <v>1.3666737162630199E-2</v>
      </c>
      <c r="N2134">
        <v>2.3761849898725799E-4</v>
      </c>
      <c r="O2134">
        <v>1.3153837749246196E-2</v>
      </c>
      <c r="P2134">
        <v>8.2466746272980614E-3</v>
      </c>
      <c r="Q2134">
        <v>1.3621046896415521</v>
      </c>
      <c r="R2134">
        <f>Table_nydc_frldevdb01_flc_fx_carry_view[[#This Row],[atmf]]/(Table_nydc_frldevdb01_flc_fx_carry_view[[#This Row],[atmf_cost_orig]]+1)</f>
        <v>1.3419252601772633</v>
      </c>
      <c r="S2134">
        <f>Table_nydc_frldevdb01_flc_fx_carry_view[[#This Row],[num_rate]]-Table_nydc_frldevdb01_flc_fx_carry_view[[#This Row],[asset_rate]]</f>
        <v>-4.9071631219481347E-3</v>
      </c>
      <c r="T21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0.6058679197968716</v>
      </c>
      <c r="U2134" s="95">
        <f>Table_nydc_frldevdb01_flc_fx_carry_view[[#This Row],[atmf_cost_final]]/Table_nydc_frldevdb01_flc_fx_carry_view[[#This Row],[atmf_cost_orig]]</f>
        <v>1.738662975366153E-2</v>
      </c>
    </row>
    <row r="2135" spans="1:21" x14ac:dyDescent="0.25">
      <c r="A2135" t="s">
        <v>111</v>
      </c>
      <c r="B2135" t="s">
        <v>23</v>
      </c>
      <c r="C2135" t="s">
        <v>8</v>
      </c>
      <c r="D2135" t="s">
        <v>14</v>
      </c>
      <c r="E2135">
        <v>1.36358837587975</v>
      </c>
      <c r="F2135">
        <v>1.358452</v>
      </c>
      <c r="G2135">
        <v>5.0810988647259601E-2</v>
      </c>
      <c r="H2135">
        <v>5.0344621636923499E-2</v>
      </c>
      <c r="I2135">
        <v>4.7304696457154002E-2</v>
      </c>
      <c r="J2135">
        <v>4.6889634695938702E-2</v>
      </c>
      <c r="K2135">
        <v>1.9316530418747303E-2</v>
      </c>
      <c r="L2135">
        <v>9.9734614560038608E-3</v>
      </c>
      <c r="M2135">
        <v>1.7189444208945599E-2</v>
      </c>
      <c r="N2135">
        <v>8.0422044191684992E-3</v>
      </c>
      <c r="O2135">
        <v>1.3817435360579182E-2</v>
      </c>
      <c r="P2135">
        <v>8.7368685850366529E-3</v>
      </c>
      <c r="Q2135">
        <v>1.3613477039277699</v>
      </c>
      <c r="R2135">
        <f>Table_nydc_frldevdb01_flc_fx_carry_view[[#This Row],[atmf]]/(Table_nydc_frldevdb01_flc_fx_carry_view[[#This Row],[atmf_cost_orig]]+1)</f>
        <v>1.3354955733505962</v>
      </c>
      <c r="S2135">
        <f>Table_nydc_frldevdb01_flc_fx_carry_view[[#This Row],[num_rate]]-Table_nydc_frldevdb01_flc_fx_carry_view[[#This Row],[asset_rate]]</f>
        <v>-5.0805667755425294E-3</v>
      </c>
      <c r="T21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0.90793547903044403</v>
      </c>
      <c r="U2135" s="95">
        <f>Table_nydc_frldevdb01_flc_fx_carry_view[[#This Row],[atmf_cost_final]]/Table_nydc_frldevdb01_flc_fx_carry_view[[#This Row],[atmf_cost_orig]]</f>
        <v>0.4678571524135281</v>
      </c>
    </row>
    <row r="2136" spans="1:21" x14ac:dyDescent="0.25">
      <c r="A2136" t="s">
        <v>111</v>
      </c>
      <c r="B2136" t="s">
        <v>23</v>
      </c>
      <c r="C2136" t="s">
        <v>6</v>
      </c>
      <c r="D2136" t="s">
        <v>14</v>
      </c>
      <c r="E2136">
        <v>1.36358837587975</v>
      </c>
      <c r="F2136">
        <v>1.356425</v>
      </c>
      <c r="G2136">
        <v>5.2506664614303797E-2</v>
      </c>
      <c r="H2136">
        <v>5.1856397481022803E-2</v>
      </c>
      <c r="I2136">
        <v>4.91674854683136E-2</v>
      </c>
      <c r="J2136">
        <v>4.8538977318245601E-2</v>
      </c>
      <c r="K2136">
        <v>2.3408252338156299E-2</v>
      </c>
      <c r="L2136">
        <v>1.5067457073386E-2</v>
      </c>
      <c r="M2136">
        <v>2.0391080595067498E-2</v>
      </c>
      <c r="N2136">
        <v>1.2250647071400101E-2</v>
      </c>
      <c r="O2136">
        <v>1.4343968754748637E-2</v>
      </c>
      <c r="P2136">
        <v>9.0241698856821095E-3</v>
      </c>
      <c r="Q2136">
        <v>1.3605299525283947</v>
      </c>
      <c r="R2136">
        <f>Table_nydc_frldevdb01_flc_fx_carry_view[[#This Row],[atmf]]/(Table_nydc_frldevdb01_flc_fx_carry_view[[#This Row],[atmf_cost_orig]]+1)</f>
        <v>1.3293187541476406</v>
      </c>
      <c r="S2136">
        <f>Table_nydc_frldevdb01_flc_fx_carry_view[[#This Row],[num_rate]]-Table_nydc_frldevdb01_flc_fx_carry_view[[#This Row],[asset_rate]]</f>
        <v>-5.3197988690665277E-3</v>
      </c>
      <c r="T21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0.93359286173819722</v>
      </c>
      <c r="U2136" s="95">
        <f>Table_nydc_frldevdb01_flc_fx_carry_view[[#This Row],[atmf_cost_final]]/Table_nydc_frldevdb01_flc_fx_carry_view[[#This Row],[atmf_cost_orig]]</f>
        <v>0.60078459374847804</v>
      </c>
    </row>
    <row r="2137" spans="1:21" x14ac:dyDescent="0.25">
      <c r="A2137" t="s">
        <v>111</v>
      </c>
      <c r="B2137" t="s">
        <v>23</v>
      </c>
      <c r="C2137" t="s">
        <v>67</v>
      </c>
      <c r="D2137" t="s">
        <v>14</v>
      </c>
      <c r="E2137">
        <v>1.36358837587975</v>
      </c>
      <c r="F2137">
        <v>1.349763</v>
      </c>
      <c r="G2137">
        <v>5.5798379006555099E-2</v>
      </c>
      <c r="H2137">
        <v>5.46372900856327E-2</v>
      </c>
      <c r="I2137">
        <v>5.4684142855728299E-2</v>
      </c>
      <c r="J2137">
        <v>5.3511035760875798E-2</v>
      </c>
      <c r="K2137">
        <v>3.5874749850434096E-2</v>
      </c>
      <c r="L2137">
        <v>3.01011368971663E-2</v>
      </c>
      <c r="M2137">
        <v>2.9865882831737099E-2</v>
      </c>
      <c r="N2137">
        <v>2.4268716094313299E-2</v>
      </c>
      <c r="O2137">
        <v>1.5891928830872426E-2</v>
      </c>
      <c r="P2137">
        <v>1.0663813570160885E-2</v>
      </c>
      <c r="Q2137">
        <v>1.3579225761819638</v>
      </c>
      <c r="R2137">
        <f>Table_nydc_frldevdb01_flc_fx_carry_view[[#This Row],[atmf]]/(Table_nydc_frldevdb01_flc_fx_carry_view[[#This Row],[atmf_cost_orig]]+1)</f>
        <v>1.3106201715204588</v>
      </c>
      <c r="S2137">
        <f>Table_nydc_frldevdb01_flc_fx_carry_view[[#This Row],[num_rate]]-Table_nydc_frldevdb01_flc_fx_carry_view[[#This Row],[asset_rate]]</f>
        <v>-5.2281152607115411E-3</v>
      </c>
      <c r="T21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0.97063569300252917</v>
      </c>
      <c r="U2137" s="95">
        <f>Table_nydc_frldevdb01_flc_fx_carry_view[[#This Row],[atmf_cost_final]]/Table_nydc_frldevdb01_flc_fx_carry_view[[#This Row],[atmf_cost_orig]]</f>
        <v>0.81258994522418915</v>
      </c>
    </row>
    <row r="2138" spans="1:21" x14ac:dyDescent="0.25">
      <c r="A2138" t="s">
        <v>111</v>
      </c>
      <c r="B2138" t="s">
        <v>25</v>
      </c>
      <c r="C2138" t="s">
        <v>14</v>
      </c>
      <c r="D2138" t="s">
        <v>14</v>
      </c>
      <c r="E2138">
        <v>312.25387128457999</v>
      </c>
      <c r="F2138">
        <v>312.70499999999998</v>
      </c>
      <c r="G2138">
        <v>5.2644701143355697E-2</v>
      </c>
      <c r="H2138">
        <v>5.2963227078361798E-2</v>
      </c>
      <c r="I2138">
        <v>3.8196813435253503E-2</v>
      </c>
      <c r="J2138">
        <v>4.2285279440150203E-2</v>
      </c>
      <c r="K2138">
        <v>1.4166965384459499E-2</v>
      </c>
      <c r="L2138">
        <v>7.9764059368023503E-4</v>
      </c>
      <c r="M2138">
        <v>1.4980884305692299E-2</v>
      </c>
      <c r="N2138">
        <v>1.7876516081221101E-3</v>
      </c>
      <c r="O2138">
        <v>-8.1520449742417851E-3</v>
      </c>
      <c r="P2138">
        <v>-5.2418803935788145E-3</v>
      </c>
      <c r="Q2138">
        <v>312.4506904710733</v>
      </c>
      <c r="R2138">
        <f>Table_nydc_frldevdb01_flc_fx_carry_view[[#This Row],[atmf]]/(Table_nydc_frldevdb01_flc_fx_carry_view[[#This Row],[atmf_cost_orig]]+1)</f>
        <v>308.0895461532844</v>
      </c>
      <c r="S2138">
        <f>Table_nydc_frldevdb01_flc_fx_carry_view[[#This Row],[num_rate]]-Table_nydc_frldevdb01_flc_fx_carry_view[[#This Row],[asset_rate]]</f>
        <v>2.9101645806629706E-3</v>
      </c>
      <c r="T21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1.2163509025473411</v>
      </c>
      <c r="U2138" s="95">
        <f>Table_nydc_frldevdb01_flc_fx_carry_view[[#This Row],[atmf_cost_final]]/Table_nydc_frldevdb01_flc_fx_carry_view[[#This Row],[atmf_cost_orig]]</f>
        <v>0.11932884412189571</v>
      </c>
    </row>
    <row r="2139" spans="1:21" x14ac:dyDescent="0.25">
      <c r="A2139" t="s">
        <v>111</v>
      </c>
      <c r="B2139" t="s">
        <v>25</v>
      </c>
      <c r="C2139" t="s">
        <v>8</v>
      </c>
      <c r="D2139" t="s">
        <v>14</v>
      </c>
      <c r="E2139">
        <v>312.25387128457999</v>
      </c>
      <c r="F2139">
        <v>312.82499999999999</v>
      </c>
      <c r="G2139">
        <v>5.5674291735231002E-2</v>
      </c>
      <c r="H2139">
        <v>5.60127211786988E-2</v>
      </c>
      <c r="I2139">
        <v>4.83286547387538E-2</v>
      </c>
      <c r="J2139">
        <v>4.8871830239886803E-2</v>
      </c>
      <c r="K2139">
        <v>1.8402202874533702E-2</v>
      </c>
      <c r="L2139">
        <v>9.4250136216371908E-3</v>
      </c>
      <c r="M2139">
        <v>1.9441827292503201E-2</v>
      </c>
      <c r="N2139">
        <v>1.04724894008302E-2</v>
      </c>
      <c r="O2139">
        <v>-8.0692059399388068E-3</v>
      </c>
      <c r="P2139">
        <v>-5.6001961658802809E-3</v>
      </c>
      <c r="Q2139">
        <v>312.50011724749112</v>
      </c>
      <c r="R2139">
        <f>Table_nydc_frldevdb01_flc_fx_carry_view[[#This Row],[atmf]]/(Table_nydc_frldevdb01_flc_fx_carry_view[[#This Row],[atmf_cost_orig]]+1)</f>
        <v>306.85909840566381</v>
      </c>
      <c r="S2139">
        <f>Table_nydc_frldevdb01_flc_fx_carry_view[[#This Row],[num_rate]]-Table_nydc_frldevdb01_flc_fx_carry_view[[#This Row],[asset_rate]]</f>
        <v>2.4690097740585259E-3</v>
      </c>
      <c r="T21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1.007552113136055</v>
      </c>
      <c r="U2139" s="95">
        <f>Table_nydc_frldevdb01_flc_fx_carry_view[[#This Row],[atmf_cost_final]]/Table_nydc_frldevdb01_flc_fx_carry_view[[#This Row],[atmf_cost_orig]]</f>
        <v>0.53865767056105929</v>
      </c>
    </row>
    <row r="2140" spans="1:21" x14ac:dyDescent="0.25">
      <c r="A2140" t="s">
        <v>111</v>
      </c>
      <c r="B2140" t="s">
        <v>25</v>
      </c>
      <c r="C2140" t="s">
        <v>6</v>
      </c>
      <c r="D2140" t="s">
        <v>14</v>
      </c>
      <c r="E2140">
        <v>312.25387128457999</v>
      </c>
      <c r="F2140">
        <v>312.99299999999999</v>
      </c>
      <c r="G2140">
        <v>5.8670105801714598E-2</v>
      </c>
      <c r="H2140">
        <v>5.9056382978915502E-2</v>
      </c>
      <c r="I2140">
        <v>5.2693750500944402E-2</v>
      </c>
      <c r="J2140">
        <v>5.3222026364477801E-2</v>
      </c>
      <c r="K2140">
        <v>2.2393800340925401E-2</v>
      </c>
      <c r="L2140">
        <v>1.4219224730993001E-2</v>
      </c>
      <c r="M2140">
        <v>2.37481611703825E-2</v>
      </c>
      <c r="N2140">
        <v>1.55666943738477E-2</v>
      </c>
      <c r="O2140">
        <v>-8.0205155663645167E-3</v>
      </c>
      <c r="P2140">
        <v>-5.6470470646002857E-3</v>
      </c>
      <c r="Q2140">
        <v>312.5696678853397</v>
      </c>
      <c r="R2140">
        <f>Table_nydc_frldevdb01_flc_fx_carry_view[[#This Row],[atmf]]/(Table_nydc_frldevdb01_flc_fx_carry_view[[#This Row],[atmf_cost_orig]]+1)</f>
        <v>305.7324172794373</v>
      </c>
      <c r="S2140">
        <f>Table_nydc_frldevdb01_flc_fx_carry_view[[#This Row],[num_rate]]-Table_nydc_frldevdb01_flc_fx_carry_view[[#This Row],[asset_rate]]</f>
        <v>2.373468501764231E-3</v>
      </c>
      <c r="T21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0.9949118532871607</v>
      </c>
      <c r="U2140" s="95">
        <f>Table_nydc_frldevdb01_flc_fx_carry_view[[#This Row],[atmf_cost_final]]/Table_nydc_frldevdb01_flc_fx_carry_view[[#This Row],[atmf_cost_orig]]</f>
        <v>0.65549051407237757</v>
      </c>
    </row>
    <row r="2141" spans="1:21" x14ac:dyDescent="0.25">
      <c r="A2141" t="s">
        <v>111</v>
      </c>
      <c r="B2141" t="s">
        <v>25</v>
      </c>
      <c r="C2141" t="s">
        <v>67</v>
      </c>
      <c r="D2141" t="s">
        <v>14</v>
      </c>
      <c r="E2141">
        <v>312.25387128457999</v>
      </c>
      <c r="F2141">
        <v>313.43298468808302</v>
      </c>
      <c r="G2141">
        <v>6.1599892980240503E-2</v>
      </c>
      <c r="H2141">
        <v>6.21118718928814E-2</v>
      </c>
      <c r="I2141">
        <v>6.0615220401462402E-2</v>
      </c>
      <c r="J2141">
        <v>6.1149133106480201E-2</v>
      </c>
      <c r="K2141">
        <v>3.3335388610658101E-2</v>
      </c>
      <c r="L2141">
        <v>2.8401532967583201E-2</v>
      </c>
      <c r="M2141">
        <v>3.5571815116112501E-2</v>
      </c>
      <c r="N2141">
        <v>3.06021509888557E-2</v>
      </c>
      <c r="O2141">
        <v>-7.5737447570329297E-3</v>
      </c>
      <c r="P2141">
        <v>-5.6996903748073868E-3</v>
      </c>
      <c r="Q2141">
        <v>312.73357902281077</v>
      </c>
      <c r="R2141">
        <f>Table_nydc_frldevdb01_flc_fx_carry_view[[#This Row],[atmf]]/(Table_nydc_frldevdb01_flc_fx_carry_view[[#This Row],[atmf_cost_orig]]+1)</f>
        <v>302.6665848886006</v>
      </c>
      <c r="S2141">
        <f>Table_nydc_frldevdb01_flc_fx_carry_view[[#This Row],[num_rate]]-Table_nydc_frldevdb01_flc_fx_carry_view[[#This Row],[asset_rate]]</f>
        <v>1.8740543822255429E-3</v>
      </c>
      <c r="T21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0.98398852629649658</v>
      </c>
      <c r="U2141" s="95">
        <f>Table_nydc_frldevdb01_flc_fx_carry_view[[#This Row],[atmf_cost_final]]/Table_nydc_frldevdb01_flc_fx_carry_view[[#This Row],[atmf_cost_orig]]</f>
        <v>0.86029208487014319</v>
      </c>
    </row>
    <row r="2142" spans="1:21" x14ac:dyDescent="0.25">
      <c r="A2142" t="s">
        <v>111</v>
      </c>
      <c r="B2142" t="s">
        <v>9</v>
      </c>
      <c r="C2142" t="s">
        <v>14</v>
      </c>
      <c r="D2142" t="s">
        <v>14</v>
      </c>
      <c r="E2142">
        <v>68.495557526682106</v>
      </c>
      <c r="F2142">
        <v>71.262299149413195</v>
      </c>
      <c r="G2142">
        <v>0.117826693835817</v>
      </c>
      <c r="H2142">
        <v>0.125803954136611</v>
      </c>
      <c r="I2142">
        <v>0.11262773397836599</v>
      </c>
      <c r="J2142">
        <v>0.130955798421208</v>
      </c>
      <c r="K2142">
        <v>1.68102746170277E-2</v>
      </c>
      <c r="L2142">
        <v>2.3519327763191901E-3</v>
      </c>
      <c r="M2142">
        <v>3.5574583763661502E-2</v>
      </c>
      <c r="N2142">
        <v>4.0394547919218898E-2</v>
      </c>
      <c r="O2142">
        <v>-8.1520449742417851E-3</v>
      </c>
      <c r="P2142">
        <v>7.3013977437560301E-2</v>
      </c>
      <c r="Q2142">
        <v>69.949740592214042</v>
      </c>
      <c r="R2142">
        <f>Table_nydc_frldevdb01_flc_fx_carry_view[[#This Row],[atmf]]/(Table_nydc_frldevdb01_flc_fx_carry_view[[#This Row],[atmf_cost_orig]]+1)</f>
        <v>68.81426047597617</v>
      </c>
      <c r="S2142">
        <f>Table_nydc_frldevdb01_flc_fx_carry_view[[#This Row],[num_rate]]-Table_nydc_frldevdb01_flc_fx_carry_view[[#This Row],[asset_rate]]</f>
        <v>8.1166022411802083E-2</v>
      </c>
      <c r="T21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2.0273922607869799</v>
      </c>
      <c r="U2142" s="95">
        <f>Table_nydc_frldevdb01_flc_fx_carry_view[[#This Row],[atmf_cost_final]]/Table_nydc_frldevdb01_flc_fx_carry_view[[#This Row],[atmf_cost_orig]]</f>
        <v>1.1354889824594621</v>
      </c>
    </row>
    <row r="2143" spans="1:21" x14ac:dyDescent="0.25">
      <c r="A2143" t="s">
        <v>111</v>
      </c>
      <c r="B2143" t="s">
        <v>9</v>
      </c>
      <c r="C2143" t="s">
        <v>8</v>
      </c>
      <c r="D2143" t="s">
        <v>14</v>
      </c>
      <c r="E2143">
        <v>68.495557526682106</v>
      </c>
      <c r="F2143">
        <v>72.593945931467303</v>
      </c>
      <c r="G2143">
        <v>0.12083987854497399</v>
      </c>
      <c r="H2143">
        <v>0.12975289004002399</v>
      </c>
      <c r="I2143">
        <v>0.111069382678305</v>
      </c>
      <c r="J2143">
        <v>0.13132159578302099</v>
      </c>
      <c r="K2143">
        <v>1.8477883594976503E-2</v>
      </c>
      <c r="L2143">
        <v>1.34651707728377E-2</v>
      </c>
      <c r="M2143">
        <v>4.5017574703198206E-2</v>
      </c>
      <c r="N2143">
        <v>5.0626712565926699E-2</v>
      </c>
      <c r="O2143">
        <v>-8.0692059399388068E-3</v>
      </c>
      <c r="P2143">
        <v>7.1815948528326984E-2</v>
      </c>
      <c r="Q2143">
        <v>70.717135012185494</v>
      </c>
      <c r="R2143">
        <f>Table_nydc_frldevdb01_flc_fx_carry_view[[#This Row],[atmf]]/(Table_nydc_frldevdb01_flc_fx_carry_view[[#This Row],[atmf_cost_orig]]+1)</f>
        <v>69.466722559269058</v>
      </c>
      <c r="S2143">
        <f>Table_nydc_frldevdb01_flc_fx_carry_view[[#This Row],[num_rate]]-Table_nydc_frldevdb01_flc_fx_carry_view[[#This Row],[asset_rate]]</f>
        <v>7.9885154468265787E-2</v>
      </c>
      <c r="T21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1.4002251059198183</v>
      </c>
      <c r="U2143" s="95">
        <f>Table_nydc_frldevdb01_flc_fx_carry_view[[#This Row],[atmf_cost_final]]/Table_nydc_frldevdb01_flc_fx_carry_view[[#This Row],[atmf_cost_orig]]</f>
        <v>1.1245988461108722</v>
      </c>
    </row>
    <row r="2144" spans="1:21" x14ac:dyDescent="0.25">
      <c r="A2144" t="s">
        <v>111</v>
      </c>
      <c r="B2144" t="s">
        <v>9</v>
      </c>
      <c r="C2144" t="s">
        <v>6</v>
      </c>
      <c r="D2144" t="s">
        <v>14</v>
      </c>
      <c r="E2144">
        <v>68.495557526682106</v>
      </c>
      <c r="F2144">
        <v>73.976355987409903</v>
      </c>
      <c r="G2144">
        <v>0.12418965397385399</v>
      </c>
      <c r="H2144">
        <v>0.133619865208808</v>
      </c>
      <c r="I2144">
        <v>0.117908903441605</v>
      </c>
      <c r="J2144">
        <v>0.135829286967662</v>
      </c>
      <c r="K2144">
        <v>1.9652372658318103E-2</v>
      </c>
      <c r="L2144">
        <v>1.6845414623923E-2</v>
      </c>
      <c r="M2144">
        <v>5.3700000863248304E-2</v>
      </c>
      <c r="N2144">
        <v>6.1150584112219603E-2</v>
      </c>
      <c r="O2144">
        <v>-8.0205155663645167E-3</v>
      </c>
      <c r="P2144">
        <v>7.1632281808441611E-2</v>
      </c>
      <c r="Q2144">
        <v>71.540569282896783</v>
      </c>
      <c r="R2144">
        <f>Table_nydc_frldevdb01_flc_fx_carry_view[[#This Row],[atmf]]/(Table_nydc_frldevdb01_flc_fx_carry_view[[#This Row],[atmf_cost_orig]]+1)</f>
        <v>70.206278757525354</v>
      </c>
      <c r="S2144">
        <f>Table_nydc_frldevdb01_flc_fx_carry_view[[#This Row],[num_rate]]-Table_nydc_frldevdb01_flc_fx_carry_view[[#This Row],[asset_rate]]</f>
        <v>7.9652797374806128E-2</v>
      </c>
      <c r="T21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1.3012703622592154</v>
      </c>
      <c r="U2144" s="95">
        <f>Table_nydc_frldevdb01_flc_fx_carry_view[[#This Row],[atmf_cost_final]]/Table_nydc_frldevdb01_flc_fx_carry_view[[#This Row],[atmf_cost_orig]]</f>
        <v>1.1387445647895771</v>
      </c>
    </row>
    <row r="2145" spans="1:21" x14ac:dyDescent="0.25">
      <c r="A2145" t="s">
        <v>111</v>
      </c>
      <c r="B2145" t="s">
        <v>9</v>
      </c>
      <c r="C2145" t="s">
        <v>67</v>
      </c>
      <c r="D2145" t="s">
        <v>14</v>
      </c>
      <c r="E2145">
        <v>68.495557526682106</v>
      </c>
      <c r="F2145">
        <v>79.420496862756195</v>
      </c>
      <c r="G2145">
        <v>0.13721074221958299</v>
      </c>
      <c r="H2145">
        <v>0.145080567625123</v>
      </c>
      <c r="I2145">
        <v>0.13243637454930801</v>
      </c>
      <c r="J2145">
        <v>0.14638752756595599</v>
      </c>
      <c r="K2145">
        <v>2.3417424988873101E-2</v>
      </c>
      <c r="L2145">
        <v>2.2368420017528E-2</v>
      </c>
      <c r="M2145">
        <v>8.2969605743202696E-2</v>
      </c>
      <c r="N2145">
        <v>9.3265359967422495E-2</v>
      </c>
      <c r="O2145">
        <v>-7.5737447570329297E-3</v>
      </c>
      <c r="P2145">
        <v>7.1127513178442459E-2</v>
      </c>
      <c r="Q2145">
        <v>74.956664056143197</v>
      </c>
      <c r="R2145">
        <f>Table_nydc_frldevdb01_flc_fx_carry_view[[#This Row],[atmf]]/(Table_nydc_frldevdb01_flc_fx_carry_view[[#This Row],[atmf_cost_orig]]+1)</f>
        <v>73.335850278321331</v>
      </c>
      <c r="S2145">
        <f>Table_nydc_frldevdb01_flc_fx_carry_view[[#This Row],[num_rate]]-Table_nydc_frldevdb01_flc_fx_carry_view[[#This Row],[asset_rate]]</f>
        <v>7.8701257935475388E-2</v>
      </c>
      <c r="T21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1.1905011546489856</v>
      </c>
      <c r="U2145" s="95">
        <f>Table_nydc_frldevdb01_flc_fx_carry_view[[#This Row],[atmf_cost_final]]/Table_nydc_frldevdb01_flc_fx_carry_view[[#This Row],[atmf_cost_orig]]</f>
        <v>1.1240906731084868</v>
      </c>
    </row>
    <row r="2146" spans="1:21" x14ac:dyDescent="0.25">
      <c r="A2146" t="s">
        <v>111</v>
      </c>
      <c r="B2146" t="s">
        <v>10</v>
      </c>
      <c r="C2146" t="s">
        <v>14</v>
      </c>
      <c r="D2146" t="s">
        <v>14</v>
      </c>
      <c r="E2146">
        <v>13519.142577312399</v>
      </c>
      <c r="F2146">
        <v>13803.75</v>
      </c>
      <c r="G2146">
        <v>6.8447936658947606E-2</v>
      </c>
      <c r="H2146">
        <v>7.3734202111694805E-2</v>
      </c>
      <c r="I2146">
        <v>5.8291364976076399E-2</v>
      </c>
      <c r="J2146">
        <v>9.6369920047454802E-2</v>
      </c>
      <c r="K2146">
        <v>1.0448532757638801E-2</v>
      </c>
      <c r="L2146">
        <v>1.2170984501666501E-3</v>
      </c>
      <c r="M2146">
        <v>2.0632191188670299E-2</v>
      </c>
      <c r="N2146">
        <v>2.1050165371346699E-2</v>
      </c>
      <c r="O2146">
        <v>1.3153837749246196E-2</v>
      </c>
      <c r="P2146">
        <v>5.568451614927665E-2</v>
      </c>
      <c r="Q2146">
        <v>13664.594437648415</v>
      </c>
      <c r="R2146">
        <f>Table_nydc_frldevdb01_flc_fx_carry_view[[#This Row],[atmf]]/(Table_nydc_frldevdb01_flc_fx_carry_view[[#This Row],[atmf_cost_orig]]+1)</f>
        <v>13524.705686505522</v>
      </c>
      <c r="S2146">
        <f>Table_nydc_frldevdb01_flc_fx_carry_view[[#This Row],[num_rate]]-Table_nydc_frldevdb01_flc_fx_carry_view[[#This Row],[asset_rate]]</f>
        <v>4.2530678400030456E-2</v>
      </c>
      <c r="T21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1.9475385054888537</v>
      </c>
      <c r="U2146" s="95">
        <f>Table_nydc_frldevdb01_flc_fx_carry_view[[#This Row],[atmf_cost_final]]/Table_nydc_frldevdb01_flc_fx_carry_view[[#This Row],[atmf_cost_orig]]</f>
        <v>1.0202583515659704</v>
      </c>
    </row>
    <row r="2147" spans="1:21" x14ac:dyDescent="0.25">
      <c r="A2147" t="s">
        <v>111</v>
      </c>
      <c r="B2147" t="s">
        <v>10</v>
      </c>
      <c r="C2147" t="s">
        <v>8</v>
      </c>
      <c r="D2147" t="s">
        <v>14</v>
      </c>
      <c r="E2147">
        <v>13519.142577312399</v>
      </c>
      <c r="F2147">
        <v>13959.75</v>
      </c>
      <c r="G2147">
        <v>7.25469616096341E-2</v>
      </c>
      <c r="H2147">
        <v>7.8930451154182305E-2</v>
      </c>
      <c r="I2147">
        <v>6.2847246368478202E-2</v>
      </c>
      <c r="J2147">
        <v>7.7532551971461194E-2</v>
      </c>
      <c r="K2147">
        <v>1.18744087064251E-2</v>
      </c>
      <c r="L2147">
        <v>8.119017978499489E-3</v>
      </c>
      <c r="M2147">
        <v>2.6946559824504598E-2</v>
      </c>
      <c r="N2147">
        <v>2.9224323662062301E-2</v>
      </c>
      <c r="O2147">
        <v>1.3817435360579182E-2</v>
      </c>
      <c r="P2147">
        <v>5.7854231706688533E-2</v>
      </c>
      <c r="Q2147">
        <v>13752.470683609676</v>
      </c>
      <c r="R2147">
        <f>Table_nydc_frldevdb01_flc_fx_carry_view[[#This Row],[atmf]]/(Table_nydc_frldevdb01_flc_fx_carry_view[[#This Row],[atmf_cost_orig]]+1)</f>
        <v>13593.453200121327</v>
      </c>
      <c r="S2147">
        <f>Table_nydc_frldevdb01_flc_fx_carry_view[[#This Row],[num_rate]]-Table_nydc_frldevdb01_flc_fx_carry_view[[#This Row],[asset_rate]]</f>
        <v>4.4036796346109353E-2</v>
      </c>
      <c r="T21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1.4002849041399514</v>
      </c>
      <c r="U2147" s="95">
        <f>Table_nydc_frldevdb01_flc_fx_carry_view[[#This Row],[atmf_cost_final]]/Table_nydc_frldevdb01_flc_fx_carry_view[[#This Row],[atmf_cost_orig]]</f>
        <v>1.0845289288277293</v>
      </c>
    </row>
    <row r="2148" spans="1:21" x14ac:dyDescent="0.25">
      <c r="A2148" t="s">
        <v>111</v>
      </c>
      <c r="B2148" t="s">
        <v>10</v>
      </c>
      <c r="C2148" t="s">
        <v>6</v>
      </c>
      <c r="D2148" t="s">
        <v>14</v>
      </c>
      <c r="E2148">
        <v>13519.142577312399</v>
      </c>
      <c r="F2148">
        <v>14126.25</v>
      </c>
      <c r="G2148">
        <v>7.6596766207846403E-2</v>
      </c>
      <c r="H2148">
        <v>8.4116217480645794E-2</v>
      </c>
      <c r="I2148">
        <v>6.8511989661274406E-2</v>
      </c>
      <c r="J2148">
        <v>8.1782654467842497E-2</v>
      </c>
      <c r="K2148">
        <v>1.29997785245866E-2</v>
      </c>
      <c r="L2148">
        <v>1.04702171332715E-2</v>
      </c>
      <c r="M2148">
        <v>3.3070310397310398E-2</v>
      </c>
      <c r="N2148">
        <v>3.6554759670773304E-2</v>
      </c>
      <c r="O2148">
        <v>1.4343968754748637E-2</v>
      </c>
      <c r="P2148">
        <v>5.9892943231098617E-2</v>
      </c>
      <c r="Q2148">
        <v>13848.307110750415</v>
      </c>
      <c r="R2148">
        <f>Table_nydc_frldevdb01_flc_fx_carry_view[[#This Row],[atmf]]/(Table_nydc_frldevdb01_flc_fx_carry_view[[#This Row],[atmf_cost_orig]]+1)</f>
        <v>13674.045084663365</v>
      </c>
      <c r="S2148">
        <f>Table_nydc_frldevdb01_flc_fx_carry_view[[#This Row],[num_rate]]-Table_nydc_frldevdb01_flc_fx_carry_view[[#This Row],[asset_rate]]</f>
        <v>4.5548974476349979E-2</v>
      </c>
      <c r="T21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1.2996438112809132</v>
      </c>
      <c r="U2148" s="95">
        <f>Table_nydc_frldevdb01_flc_fx_carry_view[[#This Row],[atmf_cost_final]]/Table_nydc_frldevdb01_flc_fx_carry_view[[#This Row],[atmf_cost_orig]]</f>
        <v>1.1053648796034976</v>
      </c>
    </row>
    <row r="2149" spans="1:21" x14ac:dyDescent="0.25">
      <c r="A2149" t="s">
        <v>111</v>
      </c>
      <c r="B2149" t="s">
        <v>10</v>
      </c>
      <c r="C2149" t="s">
        <v>67</v>
      </c>
      <c r="D2149" t="s">
        <v>14</v>
      </c>
      <c r="E2149">
        <v>13519.142577312399</v>
      </c>
      <c r="F2149">
        <v>14786.9614329864</v>
      </c>
      <c r="G2149">
        <v>8.3111897307700799E-2</v>
      </c>
      <c r="H2149">
        <v>9.1753457635483995E-2</v>
      </c>
      <c r="I2149">
        <v>8.0850342089056601E-2</v>
      </c>
      <c r="J2149">
        <v>9.4085015526838706E-2</v>
      </c>
      <c r="K2149">
        <v>1.3962481648790499E-2</v>
      </c>
      <c r="L2149">
        <v>1.39110612338205E-2</v>
      </c>
      <c r="M2149">
        <v>5.01316589332549E-2</v>
      </c>
      <c r="N2149">
        <v>5.7499410849742402E-2</v>
      </c>
      <c r="O2149">
        <v>1.5891928830872426E-2</v>
      </c>
      <c r="P2149">
        <v>6.4275738236375335E-2</v>
      </c>
      <c r="Q2149">
        <v>14270.798395817237</v>
      </c>
      <c r="R2149">
        <f>Table_nydc_frldevdb01_flc_fx_carry_view[[#This Row],[atmf]]/(Table_nydc_frldevdb01_flc_fx_carry_view[[#This Row],[atmf_cost_orig]]+1)</f>
        <v>14081.054796507417</v>
      </c>
      <c r="S2149">
        <f>Table_nydc_frldevdb01_flc_fx_carry_view[[#This Row],[num_rate]]-Table_nydc_frldevdb01_flc_fx_carry_view[[#This Row],[asset_rate]]</f>
        <v>4.8383809405502909E-2</v>
      </c>
      <c r="T21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1.2051241661679772</v>
      </c>
      <c r="U2149" s="95">
        <f>Table_nydc_frldevdb01_flc_fx_carry_view[[#This Row],[atmf_cost_final]]/Table_nydc_frldevdb01_flc_fx_carry_view[[#This Row],[atmf_cost_orig]]</f>
        <v>1.1469680452086555</v>
      </c>
    </row>
    <row r="2150" spans="1:21" x14ac:dyDescent="0.25">
      <c r="A2150" t="s">
        <v>111</v>
      </c>
      <c r="B2150" t="s">
        <v>18</v>
      </c>
      <c r="C2150" t="s">
        <v>14</v>
      </c>
      <c r="D2150" t="s">
        <v>14</v>
      </c>
      <c r="E2150">
        <v>2940.02558738263</v>
      </c>
      <c r="F2150">
        <v>2995.06</v>
      </c>
      <c r="G2150">
        <v>0.11687943609802801</v>
      </c>
      <c r="H2150">
        <v>0.118924777164245</v>
      </c>
      <c r="I2150">
        <v>0.109222450701662</v>
      </c>
      <c r="J2150">
        <v>0.118348850802741</v>
      </c>
      <c r="K2150">
        <v>2.4086147717868801E-2</v>
      </c>
      <c r="L2150">
        <v>2.2805152368218099E-3</v>
      </c>
      <c r="M2150">
        <v>3.3271330617758499E-2</v>
      </c>
      <c r="N2150">
        <v>1.87196571058054E-2</v>
      </c>
      <c r="O2150">
        <v>1.3153837749246196E-2</v>
      </c>
      <c r="P2150">
        <v>5.1316208625665959E-2</v>
      </c>
      <c r="Q2150">
        <v>2967.8002122402418</v>
      </c>
      <c r="R2150">
        <f>Table_nydc_frldevdb01_flc_fx_carry_view[[#This Row],[atmf]]/(Table_nydc_frldevdb01_flc_fx_carry_view[[#This Row],[atmf_cost_orig]]+1)</f>
        <v>2898.6190860529859</v>
      </c>
      <c r="S2150">
        <f>Table_nydc_frldevdb01_flc_fx_carry_view[[#This Row],[num_rate]]-Table_nydc_frldevdb01_flc_fx_carry_view[[#This Row],[asset_rate]]</f>
        <v>3.8162370876419764E-2</v>
      </c>
      <c r="T21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1.7897457294161234</v>
      </c>
      <c r="U2150" s="95">
        <f>Table_nydc_frldevdb01_flc_fx_carry_view[[#This Row],[atmf_cost_final]]/Table_nydc_frldevdb01_flc_fx_carry_view[[#This Row],[atmf_cost_orig]]</f>
        <v>0.56263626245876153</v>
      </c>
    </row>
    <row r="2151" spans="1:21" x14ac:dyDescent="0.25">
      <c r="A2151" t="s">
        <v>111</v>
      </c>
      <c r="B2151" t="s">
        <v>18</v>
      </c>
      <c r="C2151" t="s">
        <v>8</v>
      </c>
      <c r="D2151" t="s">
        <v>14</v>
      </c>
      <c r="E2151">
        <v>2940.02558738263</v>
      </c>
      <c r="F2151">
        <v>3018.61</v>
      </c>
      <c r="G2151">
        <v>0.11933670855378201</v>
      </c>
      <c r="H2151">
        <v>0.121778271698099</v>
      </c>
      <c r="I2151">
        <v>0.112472736386069</v>
      </c>
      <c r="J2151">
        <v>0.11684925697430799</v>
      </c>
      <c r="K2151">
        <v>2.8623013594355699E-2</v>
      </c>
      <c r="L2151">
        <v>1.76074725513411E-2</v>
      </c>
      <c r="M2151">
        <v>4.15635068964492E-2</v>
      </c>
      <c r="N2151">
        <v>3.2480676263217399E-2</v>
      </c>
      <c r="O2151">
        <v>1.3817435360579182E-2</v>
      </c>
      <c r="P2151">
        <v>5.019084051207813E-2</v>
      </c>
      <c r="Q2151">
        <v>2980.0467253111847</v>
      </c>
      <c r="R2151">
        <f>Table_nydc_frldevdb01_flc_fx_carry_view[[#This Row],[atmf]]/(Table_nydc_frldevdb01_flc_fx_carry_view[[#This Row],[atmf_cost_orig]]+1)</f>
        <v>2898.1526138473914</v>
      </c>
      <c r="S2151">
        <f>Table_nydc_frldevdb01_flc_fx_carry_view[[#This Row],[num_rate]]-Table_nydc_frldevdb01_flc_fx_carry_view[[#This Row],[asset_rate]]</f>
        <v>3.637340515149895E-2</v>
      </c>
      <c r="T21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1.1493536888172668</v>
      </c>
      <c r="U2151" s="95">
        <f>Table_nydc_frldevdb01_flc_fx_carry_view[[#This Row],[atmf_cost_final]]/Table_nydc_frldevdb01_flc_fx_carry_view[[#This Row],[atmf_cost_orig]]</f>
        <v>0.78147102322571937</v>
      </c>
    </row>
    <row r="2152" spans="1:21" x14ac:dyDescent="0.25">
      <c r="A2152" t="s">
        <v>111</v>
      </c>
      <c r="B2152" t="s">
        <v>18</v>
      </c>
      <c r="C2152" t="s">
        <v>6</v>
      </c>
      <c r="D2152" t="s">
        <v>14</v>
      </c>
      <c r="E2152">
        <v>2940.02558738263</v>
      </c>
      <c r="F2152">
        <v>3047.67</v>
      </c>
      <c r="G2152">
        <v>0.121733951175472</v>
      </c>
      <c r="H2152">
        <v>0.12460996405701801</v>
      </c>
      <c r="I2152">
        <v>0.11692879407149701</v>
      </c>
      <c r="J2152">
        <v>0.121023519835222</v>
      </c>
      <c r="K2152">
        <v>3.1623426556836504E-2</v>
      </c>
      <c r="L2152">
        <v>2.4148819949757899E-2</v>
      </c>
      <c r="M2152">
        <v>4.89731927694795E-2</v>
      </c>
      <c r="N2152">
        <v>4.36238431293118E-2</v>
      </c>
      <c r="O2152">
        <v>1.4343968754748637E-2</v>
      </c>
      <c r="P2152">
        <v>5.1647144310917881E-2</v>
      </c>
      <c r="Q2152">
        <v>2995.6953854186922</v>
      </c>
      <c r="R2152">
        <f>Table_nydc_frldevdb01_flc_fx_carry_view[[#This Row],[atmf]]/(Table_nydc_frldevdb01_flc_fx_carry_view[[#This Row],[atmf_cost_orig]]+1)</f>
        <v>2905.3840660633077</v>
      </c>
      <c r="S2152">
        <f>Table_nydc_frldevdb01_flc_fx_carry_view[[#This Row],[num_rate]]-Table_nydc_frldevdb01_flc_fx_carry_view[[#This Row],[asset_rate]]</f>
        <v>3.7303175556169244E-2</v>
      </c>
      <c r="T21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1.1224948475306948</v>
      </c>
      <c r="U2152" s="95">
        <f>Table_nydc_frldevdb01_flc_fx_carry_view[[#This Row],[atmf_cost_final]]/Table_nydc_frldevdb01_flc_fx_carry_view[[#This Row],[atmf_cost_orig]]</f>
        <v>0.89076984085257638</v>
      </c>
    </row>
    <row r="2153" spans="1:21" x14ac:dyDescent="0.25">
      <c r="A2153" t="s">
        <v>111</v>
      </c>
      <c r="B2153" t="s">
        <v>18</v>
      </c>
      <c r="C2153" t="s">
        <v>67</v>
      </c>
      <c r="D2153" t="s">
        <v>14</v>
      </c>
      <c r="E2153">
        <v>2940.02558738263</v>
      </c>
      <c r="F2153">
        <v>3145.12</v>
      </c>
      <c r="G2153">
        <v>0.126628098682211</v>
      </c>
      <c r="H2153">
        <v>0.129907340717274</v>
      </c>
      <c r="I2153">
        <v>0.12530452979443901</v>
      </c>
      <c r="J2153">
        <v>0.12947815538197299</v>
      </c>
      <c r="K2153">
        <v>3.9962513205038401E-2</v>
      </c>
      <c r="L2153">
        <v>3.6872001371255798E-2</v>
      </c>
      <c r="M2153">
        <v>7.0927966807386708E-2</v>
      </c>
      <c r="N2153">
        <v>7.0231331211863202E-2</v>
      </c>
      <c r="O2153">
        <v>1.5891928830872426E-2</v>
      </c>
      <c r="P2153">
        <v>5.1987248305958356E-2</v>
      </c>
      <c r="Q2153">
        <v>3050.6550816135282</v>
      </c>
      <c r="R2153">
        <f>Table_nydc_frldevdb01_flc_fx_carry_view[[#This Row],[atmf]]/(Table_nydc_frldevdb01_flc_fx_carry_view[[#This Row],[atmf_cost_orig]]+1)</f>
        <v>2936.8175054538192</v>
      </c>
      <c r="S2153">
        <f>Table_nydc_frldevdb01_flc_fx_carry_view[[#This Row],[num_rate]]-Table_nydc_frldevdb01_flc_fx_carry_view[[#This Row],[asset_rate]]</f>
        <v>3.609531947508593E-2</v>
      </c>
      <c r="T21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1.0773079661289882</v>
      </c>
      <c r="U2153" s="95">
        <f>Table_nydc_frldevdb01_flc_fx_carry_view[[#This Row],[atmf_cost_final]]/Table_nydc_frldevdb01_flc_fx_carry_view[[#This Row],[atmf_cost_orig]]</f>
        <v>0.99017826638940176</v>
      </c>
    </row>
    <row r="2154" spans="1:21" x14ac:dyDescent="0.25">
      <c r="A2154" t="s">
        <v>111</v>
      </c>
      <c r="B2154" t="s">
        <v>12</v>
      </c>
      <c r="C2154" t="s">
        <v>14</v>
      </c>
      <c r="D2154" t="s">
        <v>14</v>
      </c>
      <c r="E2154">
        <v>16.210021993336699</v>
      </c>
      <c r="F2154">
        <v>16.8595508474186</v>
      </c>
      <c r="G2154">
        <v>0.14846182524627699</v>
      </c>
      <c r="H2154">
        <v>0.15475584749750201</v>
      </c>
      <c r="I2154">
        <v>0.11501648070387201</v>
      </c>
      <c r="J2154">
        <v>0.137244929309566</v>
      </c>
      <c r="K2154">
        <v>2.46797183042235E-2</v>
      </c>
      <c r="L2154">
        <v>2.4018152939482801E-3</v>
      </c>
      <c r="M2154">
        <v>4.3754158567314204E-2</v>
      </c>
      <c r="N2154">
        <v>4.0071112327751797E-2</v>
      </c>
      <c r="O2154">
        <v>-8.1520449742417851E-3</v>
      </c>
      <c r="P2154">
        <v>7.2287235476356848E-2</v>
      </c>
      <c r="Q2154">
        <v>16.543983620142637</v>
      </c>
      <c r="R2154">
        <f>Table_nydc_frldevdb01_flc_fx_carry_view[[#This Row],[atmf]]/(Table_nydc_frldevdb01_flc_fx_carry_view[[#This Row],[atmf_cost_orig]]+1)</f>
        <v>16.152798730460134</v>
      </c>
      <c r="S2154">
        <f>Table_nydc_frldevdb01_flc_fx_carry_view[[#This Row],[num_rate]]-Table_nydc_frldevdb01_flc_fx_carry_view[[#This Row],[asset_rate]]</f>
        <v>8.043928045059863E-2</v>
      </c>
      <c r="T21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1.9748572704748832</v>
      </c>
      <c r="U2154" s="95">
        <f>Table_nydc_frldevdb01_flc_fx_carry_view[[#This Row],[atmf_cost_final]]/Table_nydc_frldevdb01_flc_fx_carry_view[[#This Row],[atmf_cost_orig]]</f>
        <v>0.91582408712314345</v>
      </c>
    </row>
    <row r="2155" spans="1:21" x14ac:dyDescent="0.25">
      <c r="A2155" t="s">
        <v>111</v>
      </c>
      <c r="B2155" t="s">
        <v>12</v>
      </c>
      <c r="C2155" t="s">
        <v>8</v>
      </c>
      <c r="D2155" t="s">
        <v>14</v>
      </c>
      <c r="E2155">
        <v>16.210021993336699</v>
      </c>
      <c r="F2155">
        <v>17.1867933343567</v>
      </c>
      <c r="G2155">
        <v>0.14873263878960999</v>
      </c>
      <c r="H2155">
        <v>0.15620654600084699</v>
      </c>
      <c r="I2155">
        <v>0.14998779348400501</v>
      </c>
      <c r="J2155">
        <v>0.164472372080742</v>
      </c>
      <c r="K2155">
        <v>2.66276156643152E-2</v>
      </c>
      <c r="L2155">
        <v>2.0880334765553499E-2</v>
      </c>
      <c r="M2155">
        <v>5.4182863340652303E-2</v>
      </c>
      <c r="N2155">
        <v>5.6957945762683301E-2</v>
      </c>
      <c r="O2155">
        <v>-8.0692059399388068E-3</v>
      </c>
      <c r="P2155">
        <v>7.2298016612801289E-2</v>
      </c>
      <c r="Q2155">
        <v>16.725906829070329</v>
      </c>
      <c r="R2155">
        <f>Table_nydc_frldevdb01_flc_fx_carry_view[[#This Row],[atmf]]/(Table_nydc_frldevdb01_flc_fx_carry_view[[#This Row],[atmf_cost_orig]]+1)</f>
        <v>16.30342697840166</v>
      </c>
      <c r="S2155">
        <f>Table_nydc_frldevdb01_flc_fx_carry_view[[#This Row],[num_rate]]-Table_nydc_frldevdb01_flc_fx_carry_view[[#This Row],[asset_rate]]</f>
        <v>8.0367222552740092E-2</v>
      </c>
      <c r="T21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1.3092827696885929</v>
      </c>
      <c r="U2155" s="95">
        <f>Table_nydc_frldevdb01_flc_fx_carry_view[[#This Row],[atmf_cost_final]]/Table_nydc_frldevdb01_flc_fx_carry_view[[#This Row],[atmf_cost_orig]]</f>
        <v>1.0512169761975076</v>
      </c>
    </row>
    <row r="2156" spans="1:21" x14ac:dyDescent="0.25">
      <c r="A2156" t="s">
        <v>111</v>
      </c>
      <c r="B2156" t="s">
        <v>12</v>
      </c>
      <c r="C2156" t="s">
        <v>6</v>
      </c>
      <c r="D2156" t="s">
        <v>14</v>
      </c>
      <c r="E2156">
        <v>16.210021993336699</v>
      </c>
      <c r="F2156">
        <v>17.522592331495702</v>
      </c>
      <c r="G2156">
        <v>0.14930359587284001</v>
      </c>
      <c r="H2156">
        <v>0.157741906212473</v>
      </c>
      <c r="I2156">
        <v>0.14842775260023</v>
      </c>
      <c r="J2156">
        <v>0.16279800527121799</v>
      </c>
      <c r="K2156">
        <v>2.7646783196408502E-2</v>
      </c>
      <c r="L2156">
        <v>2.46999709217341E-2</v>
      </c>
      <c r="M2156">
        <v>6.337577137606519E-2</v>
      </c>
      <c r="N2156">
        <v>6.926801438254411E-2</v>
      </c>
      <c r="O2156">
        <v>-8.0205155663645167E-3</v>
      </c>
      <c r="P2156">
        <v>7.2525261385716133E-2</v>
      </c>
      <c r="Q2156">
        <v>16.918124848752662</v>
      </c>
      <c r="R2156">
        <f>Table_nydc_frldevdb01_flc_fx_carry_view[[#This Row],[atmf]]/(Table_nydc_frldevdb01_flc_fx_carry_view[[#This Row],[atmf_cost_orig]]+1)</f>
        <v>16.478269303447199</v>
      </c>
      <c r="S2156">
        <f>Table_nydc_frldevdb01_flc_fx_carry_view[[#This Row],[num_rate]]-Table_nydc_frldevdb01_flc_fx_carry_view[[#This Row],[asset_rate]]</f>
        <v>8.054577695208065E-2</v>
      </c>
      <c r="T21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1.2473917043692295</v>
      </c>
      <c r="U2156" s="95">
        <f>Table_nydc_frldevdb01_flc_fx_carry_view[[#This Row],[atmf_cost_final]]/Table_nydc_frldevdb01_flc_fx_carry_view[[#This Row],[atmf_cost_orig]]</f>
        <v>1.0929731169900081</v>
      </c>
    </row>
    <row r="2157" spans="1:21" x14ac:dyDescent="0.25">
      <c r="A2157" t="s">
        <v>111</v>
      </c>
      <c r="B2157" t="s">
        <v>12</v>
      </c>
      <c r="C2157" t="s">
        <v>67</v>
      </c>
      <c r="D2157" t="s">
        <v>14</v>
      </c>
      <c r="E2157">
        <v>16.210021993336699</v>
      </c>
      <c r="F2157">
        <v>18.907030723787098</v>
      </c>
      <c r="G2157">
        <v>0.151697633748865</v>
      </c>
      <c r="H2157">
        <v>0.16300979508281799</v>
      </c>
      <c r="I2157">
        <v>0.151748741153163</v>
      </c>
      <c r="J2157">
        <v>0.16669206314760901</v>
      </c>
      <c r="K2157">
        <v>2.7888847201559899E-2</v>
      </c>
      <c r="L2157">
        <v>2.8734499213823202E-2</v>
      </c>
      <c r="M2157">
        <v>9.3180252971146196E-2</v>
      </c>
      <c r="N2157">
        <v>0.10487614094241</v>
      </c>
      <c r="O2157">
        <v>-7.5737447570329297E-3</v>
      </c>
      <c r="P2157">
        <v>7.4477129946874943E-2</v>
      </c>
      <c r="Q2157">
        <v>17.748224214883539</v>
      </c>
      <c r="R2157">
        <f>Table_nydc_frldevdb01_flc_fx_carry_view[[#This Row],[atmf]]/(Table_nydc_frldevdb01_flc_fx_carry_view[[#This Row],[atmf_cost_orig]]+1)</f>
        <v>17.295437483799972</v>
      </c>
      <c r="S2157">
        <f>Table_nydc_frldevdb01_flc_fx_carry_view[[#This Row],[num_rate]]-Table_nydc_frldevdb01_flc_fx_carry_view[[#This Row],[asset_rate]]</f>
        <v>8.2050874703907872E-2</v>
      </c>
      <c r="T21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1.1661816870246453</v>
      </c>
      <c r="U2157" s="95">
        <f>Table_nydc_frldevdb01_flc_fx_carry_view[[#This Row],[atmf_cost_final]]/Table_nydc_frldevdb01_flc_fx_carry_view[[#This Row],[atmf_cost_orig]]</f>
        <v>1.1255189549108169</v>
      </c>
    </row>
    <row r="2158" spans="1:21" x14ac:dyDescent="0.25">
      <c r="A2158" t="s">
        <v>111</v>
      </c>
      <c r="B2158" t="s">
        <v>100</v>
      </c>
      <c r="C2158" t="s">
        <v>14</v>
      </c>
      <c r="D2158" t="s">
        <v>14</v>
      </c>
      <c r="E2158">
        <v>15870.834479868099</v>
      </c>
      <c r="F2158">
        <v>16377.6680349653</v>
      </c>
      <c r="G2158">
        <v>7.4159068640367601E-2</v>
      </c>
      <c r="H2158">
        <v>8.0814018094879495E-2</v>
      </c>
      <c r="I2158">
        <v>7.8888924903715699E-2</v>
      </c>
      <c r="J2158">
        <v>9.7750787013516E-2</v>
      </c>
      <c r="K2158">
        <v>8.7250819828881103E-3</v>
      </c>
      <c r="L2158">
        <v>1.64738806752713E-3</v>
      </c>
      <c r="M2158">
        <v>2.2856835158653801E-2</v>
      </c>
      <c r="N2158">
        <v>3.19361199516731E-2</v>
      </c>
      <c r="O2158">
        <v>-8.1520449742417851E-3</v>
      </c>
      <c r="P2158">
        <v>5.568451614927665E-2</v>
      </c>
      <c r="Q2158">
        <v>16149.448021599203</v>
      </c>
      <c r="R2158">
        <f>Table_nydc_frldevdb01_flc_fx_carry_view[[#This Row],[atmf]]/(Table_nydc_frldevdb01_flc_fx_carry_view[[#This Row],[atmf_cost_orig]]+1)</f>
        <v>16011.691443040496</v>
      </c>
      <c r="S2158">
        <f>Table_nydc_frldevdb01_flc_fx_carry_view[[#This Row],[num_rate]]-Table_nydc_frldevdb01_flc_fx_carry_view[[#This Row],[asset_rate]]</f>
        <v>6.3836561123518432E-2</v>
      </c>
      <c r="T21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2.1433102819887639</v>
      </c>
      <c r="U2158" s="95">
        <f>Table_nydc_frldevdb01_flc_fx_carry_view[[#This Row],[atmf_cost_final]]/Table_nydc_frldevdb01_flc_fx_carry_view[[#This Row],[atmf_cost_orig]]</f>
        <v>1.3972240570489394</v>
      </c>
    </row>
    <row r="2159" spans="1:21" x14ac:dyDescent="0.25">
      <c r="A2159" t="s">
        <v>111</v>
      </c>
      <c r="B2159" t="s">
        <v>100</v>
      </c>
      <c r="C2159" t="s">
        <v>8</v>
      </c>
      <c r="D2159" t="s">
        <v>14</v>
      </c>
      <c r="E2159">
        <v>15870.834479868099</v>
      </c>
      <c r="F2159">
        <v>16657.872543864902</v>
      </c>
      <c r="G2159">
        <v>7.7514615255556904E-2</v>
      </c>
      <c r="H2159">
        <v>8.4862252338601604E-2</v>
      </c>
      <c r="I2159">
        <v>6.96623043750694E-2</v>
      </c>
      <c r="J2159">
        <v>8.6634405809152298E-2</v>
      </c>
      <c r="K2159">
        <v>9.0583570592604103E-3</v>
      </c>
      <c r="L2159">
        <v>7.5994297678359498E-3</v>
      </c>
      <c r="M2159">
        <v>2.94516725776672E-2</v>
      </c>
      <c r="N2159">
        <v>3.9584293988025897E-2</v>
      </c>
      <c r="O2159">
        <v>-8.0692059399388068E-3</v>
      </c>
      <c r="P2159">
        <v>5.7854231706688533E-2</v>
      </c>
      <c r="Q2159">
        <v>16324.952633977158</v>
      </c>
      <c r="R2159">
        <f>Table_nydc_frldevdb01_flc_fx_carry_view[[#This Row],[atmf]]/(Table_nydc_frldevdb01_flc_fx_carry_view[[#This Row],[atmf_cost_orig]]+1)</f>
        <v>16181.306017168226</v>
      </c>
      <c r="S2159">
        <f>Table_nydc_frldevdb01_flc_fx_carry_view[[#This Row],[num_rate]]-Table_nydc_frldevdb01_flc_fx_carry_view[[#This Row],[asset_rate]]</f>
        <v>6.5923437646627336E-2</v>
      </c>
      <c r="T21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1.5683994194725592</v>
      </c>
      <c r="U2159" s="95">
        <f>Table_nydc_frldevdb01_flc_fx_carry_view[[#This Row],[atmf_cost_final]]/Table_nydc_frldevdb01_flc_fx_carry_view[[#This Row],[atmf_cost_orig]]</f>
        <v>1.3440423080773389</v>
      </c>
    </row>
    <row r="2160" spans="1:21" x14ac:dyDescent="0.25">
      <c r="A2160" t="s">
        <v>111</v>
      </c>
      <c r="B2160" t="s">
        <v>100</v>
      </c>
      <c r="C2160" t="s">
        <v>6</v>
      </c>
      <c r="D2160" t="s">
        <v>14</v>
      </c>
      <c r="E2160">
        <v>15870.834479868099</v>
      </c>
      <c r="F2160">
        <v>16957.376459898998</v>
      </c>
      <c r="G2160">
        <v>8.1232858204831698E-2</v>
      </c>
      <c r="H2160">
        <v>8.8869072035193397E-2</v>
      </c>
      <c r="I2160">
        <v>7.4216093519533899E-2</v>
      </c>
      <c r="J2160">
        <v>9.0431281658829604E-2</v>
      </c>
      <c r="K2160">
        <v>9.2667781425707103E-3</v>
      </c>
      <c r="L2160">
        <v>8.7341934356720309E-3</v>
      </c>
      <c r="M2160">
        <v>3.5730081042367801E-2</v>
      </c>
      <c r="N2160">
        <v>4.7489734091739996E-2</v>
      </c>
      <c r="O2160">
        <v>-8.0205155663645167E-3</v>
      </c>
      <c r="P2160">
        <v>5.9892943231098617E-2</v>
      </c>
      <c r="Q2160">
        <v>16520.197470278556</v>
      </c>
      <c r="R2160">
        <f>Table_nydc_frldevdb01_flc_fx_carry_view[[#This Row],[atmf]]/(Table_nydc_frldevdb01_flc_fx_carry_view[[#This Row],[atmf_cost_orig]]+1)</f>
        <v>16372.389650818046</v>
      </c>
      <c r="S2160">
        <f>Table_nydc_frldevdb01_flc_fx_carry_view[[#This Row],[num_rate]]-Table_nydc_frldevdb01_flc_fx_carry_view[[#This Row],[asset_rate]]</f>
        <v>6.7913458797463133E-2</v>
      </c>
      <c r="T21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1.4645012681453731</v>
      </c>
      <c r="U2160" s="95">
        <f>Table_nydc_frldevdb01_flc_fx_carry_view[[#This Row],[atmf_cost_final]]/Table_nydc_frldevdb01_flc_fx_carry_view[[#This Row],[atmf_cost_orig]]</f>
        <v>1.3291247236586983</v>
      </c>
    </row>
    <row r="2161" spans="1:21" x14ac:dyDescent="0.25">
      <c r="A2161" t="s">
        <v>111</v>
      </c>
      <c r="B2161" t="s">
        <v>100</v>
      </c>
      <c r="C2161" t="s">
        <v>67</v>
      </c>
      <c r="D2161" t="s">
        <v>14</v>
      </c>
      <c r="E2161">
        <v>15870.834479868099</v>
      </c>
      <c r="F2161">
        <v>18186.444332057799</v>
      </c>
      <c r="G2161">
        <v>9.3620684196215706E-2</v>
      </c>
      <c r="H2161">
        <v>9.7971227864581595E-2</v>
      </c>
      <c r="I2161">
        <v>8.8981118706894999E-2</v>
      </c>
      <c r="J2161">
        <v>0.10101662476833</v>
      </c>
      <c r="K2161">
        <v>9.89119535325075E-3</v>
      </c>
      <c r="L2161">
        <v>9.9717525077956202E-3</v>
      </c>
      <c r="M2161">
        <v>5.6081845661461099E-2</v>
      </c>
      <c r="N2161">
        <v>7.0780392059137096E-2</v>
      </c>
      <c r="O2161">
        <v>-7.5737447570329297E-3</v>
      </c>
      <c r="P2161">
        <v>6.4275738236375335E-2</v>
      </c>
      <c r="Q2161">
        <v>17383.489640917771</v>
      </c>
      <c r="R2161">
        <f>Table_nydc_frldevdb01_flc_fx_carry_view[[#This Row],[atmf]]/(Table_nydc_frldevdb01_flc_fx_carry_view[[#This Row],[atmf_cost_orig]]+1)</f>
        <v>17220.676983294787</v>
      </c>
      <c r="S2161">
        <f>Table_nydc_frldevdb01_flc_fx_carry_view[[#This Row],[num_rate]]-Table_nydc_frldevdb01_flc_fx_carry_view[[#This Row],[asset_rate]]</f>
        <v>7.1849482993408265E-2</v>
      </c>
      <c r="T21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1.3164707391126034</v>
      </c>
      <c r="U2161" s="95">
        <f>Table_nydc_frldevdb01_flc_fx_carry_view[[#This Row],[atmf_cost_final]]/Table_nydc_frldevdb01_flc_fx_carry_view[[#This Row],[atmf_cost_orig]]</f>
        <v>1.2620909890591689</v>
      </c>
    </row>
    <row r="2162" spans="1:21" x14ac:dyDescent="0.25">
      <c r="A2162" t="s">
        <v>111</v>
      </c>
      <c r="B2162" t="s">
        <v>101</v>
      </c>
      <c r="C2162" t="s">
        <v>14</v>
      </c>
      <c r="D2162" t="s">
        <v>14</v>
      </c>
      <c r="E2162">
        <v>22.0618928717806</v>
      </c>
      <c r="F2162">
        <v>22.038625</v>
      </c>
      <c r="G2162">
        <v>7.9929697751446996E-2</v>
      </c>
      <c r="H2162">
        <v>7.9842234788430805E-2</v>
      </c>
      <c r="I2162">
        <v>6.8750000000000006E-2</v>
      </c>
      <c r="J2162">
        <v>6.8750000000000006E-2</v>
      </c>
      <c r="K2162">
        <v>2.29054857382908E-2</v>
      </c>
      <c r="L2162">
        <v>1.43547000128955E-3</v>
      </c>
      <c r="M2162">
        <v>2.2340896144220301E-2</v>
      </c>
      <c r="N2162">
        <v>9.6867741647458099E-4</v>
      </c>
      <c r="O2162">
        <v>1.3153837749246196E-2</v>
      </c>
      <c r="P2162">
        <v>1.1021778315100707E-2</v>
      </c>
      <c r="Q2162">
        <v>22.051074807374313</v>
      </c>
      <c r="R2162">
        <f>Table_nydc_frldevdb01_flc_fx_carry_view[[#This Row],[atmf]]/(Table_nydc_frldevdb01_flc_fx_carry_view[[#This Row],[atmf_cost_orig]]+1)</f>
        <v>21.557021814464356</v>
      </c>
      <c r="S2162">
        <f>Table_nydc_frldevdb01_flc_fx_carry_view[[#This Row],[num_rate]]-Table_nydc_frldevdb01_flc_fx_carry_view[[#This Row],[asset_rate]]</f>
        <v>-2.132059434145489E-3</v>
      </c>
      <c r="T21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0.8267821258439314</v>
      </c>
      <c r="U2162" s="95">
        <f>Table_nydc_frldevdb01_flc_fx_carry_view[[#This Row],[atmf_cost_final]]/Table_nydc_frldevdb01_flc_fx_carry_view[[#This Row],[atmf_cost_orig]]</f>
        <v>4.3358932883503981E-2</v>
      </c>
    </row>
    <row r="2163" spans="1:21" x14ac:dyDescent="0.25">
      <c r="A2163" t="s">
        <v>111</v>
      </c>
      <c r="B2163" t="s">
        <v>101</v>
      </c>
      <c r="C2163" t="s">
        <v>8</v>
      </c>
      <c r="D2163" t="s">
        <v>14</v>
      </c>
      <c r="E2163">
        <v>22.0618928717806</v>
      </c>
      <c r="F2163">
        <v>22.02955</v>
      </c>
      <c r="G2163">
        <v>8.4103463502501405E-2</v>
      </c>
      <c r="H2163">
        <v>8.39858562576377E-2</v>
      </c>
      <c r="I2163">
        <v>7.4164842261098998E-2</v>
      </c>
      <c r="J2163">
        <v>7.3972429101831397E-2</v>
      </c>
      <c r="K2163">
        <v>2.94652800820429E-2</v>
      </c>
      <c r="L2163">
        <v>1.50315898282345E-2</v>
      </c>
      <c r="M2163">
        <v>2.86717203442555E-2</v>
      </c>
      <c r="N2163">
        <v>1.4253574559127201E-2</v>
      </c>
      <c r="O2163">
        <v>1.3817435360579182E-2</v>
      </c>
      <c r="P2163">
        <v>1.1832359142063018E-2</v>
      </c>
      <c r="Q2163">
        <v>22.047045647763227</v>
      </c>
      <c r="R2163">
        <f>Table_nydc_frldevdb01_flc_fx_carry_view[[#This Row],[atmf]]/(Table_nydc_frldevdb01_flc_fx_carry_view[[#This Row],[atmf_cost_orig]]+1)</f>
        <v>21.415529915246029</v>
      </c>
      <c r="S2163">
        <f>Table_nydc_frldevdb01_flc_fx_carry_view[[#This Row],[num_rate]]-Table_nydc_frldevdb01_flc_fx_carry_view[[#This Row],[asset_rate]]</f>
        <v>-1.985076218516164E-3</v>
      </c>
      <c r="T21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0.98041172209235061</v>
      </c>
      <c r="U2163" s="95">
        <f>Table_nydc_frldevdb01_flc_fx_carry_view[[#This Row],[atmf_cost_final]]/Table_nydc_frldevdb01_flc_fx_carry_view[[#This Row],[atmf_cost_orig]]</f>
        <v>0.49713007758123468</v>
      </c>
    </row>
    <row r="2164" spans="1:21" x14ac:dyDescent="0.25">
      <c r="A2164" t="s">
        <v>111</v>
      </c>
      <c r="B2164" t="s">
        <v>101</v>
      </c>
      <c r="C2164" t="s">
        <v>6</v>
      </c>
      <c r="D2164" t="s">
        <v>14</v>
      </c>
      <c r="E2164">
        <v>22.0618928717806</v>
      </c>
      <c r="F2164">
        <v>22.019224999999999</v>
      </c>
      <c r="G2164">
        <v>8.8277447283096597E-2</v>
      </c>
      <c r="H2164">
        <v>8.8123600132919505E-2</v>
      </c>
      <c r="I2164">
        <v>7.9992277785554899E-2</v>
      </c>
      <c r="J2164">
        <v>7.9832133072727504E-2</v>
      </c>
      <c r="K2164">
        <v>3.5702326684915804E-2</v>
      </c>
      <c r="L2164">
        <v>2.2985218334890398E-2</v>
      </c>
      <c r="M2164">
        <v>3.4644817676160601E-2</v>
      </c>
      <c r="N2164">
        <v>2.19557628134423E-2</v>
      </c>
      <c r="O2164">
        <v>1.4343968754748637E-2</v>
      </c>
      <c r="P2164">
        <v>1.237972736679116E-2</v>
      </c>
      <c r="Q2164">
        <v>22.042535179528155</v>
      </c>
      <c r="R2164">
        <f>Table_nydc_frldevdb01_flc_fx_carry_view[[#This Row],[atmf]]/(Table_nydc_frldevdb01_flc_fx_carry_view[[#This Row],[atmf_cost_orig]]+1)</f>
        <v>21.281916870231615</v>
      </c>
      <c r="S2164">
        <f>Table_nydc_frldevdb01_flc_fx_carry_view[[#This Row],[num_rate]]-Table_nydc_frldevdb01_flc_fx_carry_view[[#This Row],[asset_rate]]</f>
        <v>-1.9642413879574772E-3</v>
      </c>
      <c r="T21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0.97347210560397368</v>
      </c>
      <c r="U2164" s="95">
        <f>Table_nydc_frldevdb01_flc_fx_carry_view[[#This Row],[atmf_cost_final]]/Table_nydc_frldevdb01_flc_fx_carry_view[[#This Row],[atmf_cost_orig]]</f>
        <v>0.6337387316819465</v>
      </c>
    </row>
    <row r="2165" spans="1:21" x14ac:dyDescent="0.25">
      <c r="A2165" t="s">
        <v>111</v>
      </c>
      <c r="B2165" t="s">
        <v>101</v>
      </c>
      <c r="C2165" t="s">
        <v>67</v>
      </c>
      <c r="D2165" t="s">
        <v>14</v>
      </c>
      <c r="E2165">
        <v>22.0618928717806</v>
      </c>
      <c r="F2165">
        <v>21.977955999999999</v>
      </c>
      <c r="G2165">
        <v>8.9764211452244502E-2</v>
      </c>
      <c r="H2165">
        <v>8.9565865268929304E-2</v>
      </c>
      <c r="I2165">
        <v>8.9223459116058404E-2</v>
      </c>
      <c r="J2165">
        <v>8.9002660920469406E-2</v>
      </c>
      <c r="K2165">
        <v>5.10126081691092E-2</v>
      </c>
      <c r="L2165">
        <v>4.4006967016285599E-2</v>
      </c>
      <c r="M2165">
        <v>4.8938033112161695E-2</v>
      </c>
      <c r="N2165">
        <v>4.1944953769981599E-2</v>
      </c>
      <c r="O2165">
        <v>1.5891928830872426E-2</v>
      </c>
      <c r="P2165">
        <v>1.3928747651275053E-2</v>
      </c>
      <c r="Q2165">
        <v>22.02364570604481</v>
      </c>
      <c r="R2165">
        <f>Table_nydc_frldevdb01_flc_fx_carry_view[[#This Row],[atmf]]/(Table_nydc_frldevdb01_flc_fx_carry_view[[#This Row],[atmf_cost_orig]]+1)</f>
        <v>20.952578041995665</v>
      </c>
      <c r="S2165">
        <f>Table_nydc_frldevdb01_flc_fx_carry_view[[#This Row],[num_rate]]-Table_nydc_frldevdb01_flc_fx_carry_view[[#This Row],[asset_rate]]</f>
        <v>-1.963181179597373E-3</v>
      </c>
      <c r="T21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0.9939448753124468</v>
      </c>
      <c r="U2165" s="95">
        <f>Table_nydc_frldevdb01_flc_fx_carry_view[[#This Row],[atmf_cost_final]]/Table_nydc_frldevdb01_flc_fx_carry_view[[#This Row],[atmf_cost_orig]]</f>
        <v>0.85710338365760286</v>
      </c>
    </row>
    <row r="2166" spans="1:21" x14ac:dyDescent="0.25">
      <c r="A2166" t="s">
        <v>111</v>
      </c>
      <c r="B2166" t="s">
        <v>102</v>
      </c>
      <c r="C2166" t="s">
        <v>14</v>
      </c>
      <c r="D2166" t="s">
        <v>14</v>
      </c>
      <c r="E2166">
        <v>76.753008714961098</v>
      </c>
      <c r="F2166">
        <v>79.303329273355601</v>
      </c>
      <c r="G2166">
        <v>7.6535861843114797E-2</v>
      </c>
      <c r="H2166">
        <v>8.2020259847023505E-2</v>
      </c>
      <c r="I2166">
        <v>9.8387002058622303E-2</v>
      </c>
      <c r="J2166">
        <v>0.115050808772116</v>
      </c>
      <c r="K2166">
        <v>8.9329709881621686E-3</v>
      </c>
      <c r="L2166">
        <v>2.05455340447933E-3</v>
      </c>
      <c r="M2166">
        <v>2.3197904938237E-2</v>
      </c>
      <c r="N2166">
        <v>3.3228896326012003E-2</v>
      </c>
      <c r="O2166">
        <v>-8.1520449742417851E-3</v>
      </c>
      <c r="P2166">
        <v>5.9670307082809917E-2</v>
      </c>
      <c r="Q2166">
        <v>78.187982862137616</v>
      </c>
      <c r="R2166">
        <f>Table_nydc_frldevdb01_flc_fx_carry_view[[#This Row],[atmf]]/(Table_nydc_frldevdb01_flc_fx_carry_view[[#This Row],[atmf_cost_orig]]+1)</f>
        <v>77.505367134369351</v>
      </c>
      <c r="S2166">
        <f>Table_nydc_frldevdb01_flc_fx_carry_view[[#This Row],[num_rate]]-Table_nydc_frldevdb01_flc_fx_carry_view[[#This Row],[asset_rate]]</f>
        <v>6.7822352057051699E-2</v>
      </c>
      <c r="T21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2.1853829138388079</v>
      </c>
      <c r="U2166" s="95">
        <f>Table_nydc_frldevdb01_flc_fx_carry_view[[#This Row],[atmf_cost_final]]/Table_nydc_frldevdb01_flc_fx_carry_view[[#This Row],[atmf_cost_orig]]</f>
        <v>1.4324093669011018</v>
      </c>
    </row>
    <row r="2167" spans="1:21" x14ac:dyDescent="0.25">
      <c r="A2167" t="s">
        <v>111</v>
      </c>
      <c r="B2167" t="s">
        <v>102</v>
      </c>
      <c r="C2167" t="s">
        <v>8</v>
      </c>
      <c r="D2167" t="s">
        <v>14</v>
      </c>
      <c r="E2167">
        <v>76.753008714961098</v>
      </c>
      <c r="F2167">
        <v>80.486649337107494</v>
      </c>
      <c r="G2167">
        <v>8.0073689378790502E-2</v>
      </c>
      <c r="H2167">
        <v>8.5849247067494597E-2</v>
      </c>
      <c r="I2167">
        <v>7.4194823861495202E-2</v>
      </c>
      <c r="J2167">
        <v>8.7301127204334E-2</v>
      </c>
      <c r="K2167">
        <v>9.9523696567682483E-3</v>
      </c>
      <c r="L2167">
        <v>7.7552746203790202E-3</v>
      </c>
      <c r="M2167">
        <v>2.9794055330507399E-2</v>
      </c>
      <c r="N2167">
        <v>3.7366808777965103E-2</v>
      </c>
      <c r="O2167">
        <v>-8.0692059399388068E-3</v>
      </c>
      <c r="P2167">
        <v>5.7588812476283092E-2</v>
      </c>
      <c r="Q2167">
        <v>78.920729038385517</v>
      </c>
      <c r="R2167">
        <f>Table_nydc_frldevdb01_flc_fx_carry_view[[#This Row],[atmf]]/(Table_nydc_frldevdb01_flc_fx_carry_view[[#This Row],[atmf_cost_orig]]+1)</f>
        <v>78.158005399706539</v>
      </c>
      <c r="S2167">
        <f>Table_nydc_frldevdb01_flc_fx_carry_view[[#This Row],[num_rate]]-Table_nydc_frldevdb01_flc_fx_carry_view[[#This Row],[asset_rate]]</f>
        <v>6.5658018416221903E-2</v>
      </c>
      <c r="T21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1.4923900440967832</v>
      </c>
      <c r="U2167" s="95">
        <f>Table_nydc_frldevdb01_flc_fx_carry_view[[#This Row],[atmf_cost_final]]/Table_nydc_frldevdb01_flc_fx_carry_view[[#This Row],[atmf_cost_orig]]</f>
        <v>1.2541699464357119</v>
      </c>
    </row>
    <row r="2168" spans="1:21" x14ac:dyDescent="0.25">
      <c r="A2168" t="s">
        <v>111</v>
      </c>
      <c r="B2168" t="s">
        <v>102</v>
      </c>
      <c r="C2168" t="s">
        <v>6</v>
      </c>
      <c r="D2168" t="s">
        <v>14</v>
      </c>
      <c r="E2168">
        <v>76.753008714961098</v>
      </c>
      <c r="F2168">
        <v>81.7003126704344</v>
      </c>
      <c r="G2168">
        <v>8.3942702754985998E-2</v>
      </c>
      <c r="H2168">
        <v>8.9714192901655096E-2</v>
      </c>
      <c r="I2168">
        <v>7.6561088532368704E-2</v>
      </c>
      <c r="J2168">
        <v>8.8591902658066393E-2</v>
      </c>
      <c r="K2168">
        <v>1.0862499837617601E-2</v>
      </c>
      <c r="L2168">
        <v>8.9427692165947904E-3</v>
      </c>
      <c r="M2168">
        <v>3.6069637695334104E-2</v>
      </c>
      <c r="N2168">
        <v>4.3382500631506005E-2</v>
      </c>
      <c r="O2168">
        <v>-8.0205155663645167E-3</v>
      </c>
      <c r="P2168">
        <v>5.6687296924703867E-2</v>
      </c>
      <c r="Q2168">
        <v>79.691517600195624</v>
      </c>
      <c r="R2168">
        <f>Table_nydc_frldevdb01_flc_fx_carry_view[[#This Row],[atmf]]/(Table_nydc_frldevdb01_flc_fx_carry_view[[#This Row],[atmf_cost_orig]]+1)</f>
        <v>78.856005135109598</v>
      </c>
      <c r="S2168">
        <f>Table_nydc_frldevdb01_flc_fx_carry_view[[#This Row],[num_rate]]-Table_nydc_frldevdb01_flc_fx_carry_view[[#This Row],[asset_rate]]</f>
        <v>6.4707812491068384E-2</v>
      </c>
      <c r="T21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1.366269015122175</v>
      </c>
      <c r="U2168" s="95">
        <f>Table_nydc_frldevdb01_flc_fx_carry_view[[#This Row],[atmf_cost_final]]/Table_nydc_frldevdb01_flc_fx_carry_view[[#This Row],[atmf_cost_orig]]</f>
        <v>1.2027428996637213</v>
      </c>
    </row>
    <row r="2169" spans="1:21" x14ac:dyDescent="0.25">
      <c r="A2169" t="s">
        <v>111</v>
      </c>
      <c r="B2169" t="s">
        <v>102</v>
      </c>
      <c r="C2169" t="s">
        <v>67</v>
      </c>
      <c r="D2169" t="s">
        <v>14</v>
      </c>
      <c r="E2169">
        <v>76.753008714961098</v>
      </c>
      <c r="F2169">
        <v>87.067087128731501</v>
      </c>
      <c r="G2169">
        <v>9.6543704860915597E-2</v>
      </c>
      <c r="H2169">
        <v>9.8980079764281095E-2</v>
      </c>
      <c r="I2169">
        <v>9.2175273694817997E-2</v>
      </c>
      <c r="J2169">
        <v>9.9249095091603998E-2</v>
      </c>
      <c r="K2169">
        <v>1.2501784326452299E-2</v>
      </c>
      <c r="L2169">
        <v>1.2291489373231899E-2</v>
      </c>
      <c r="M2169">
        <v>5.66584070184687E-2</v>
      </c>
      <c r="N2169">
        <v>6.7836713292205406E-2</v>
      </c>
      <c r="O2169">
        <v>-7.5737447570329297E-3</v>
      </c>
      <c r="P2169">
        <v>5.8991495859065712E-2</v>
      </c>
      <c r="Q2169">
        <v>83.385083460235577</v>
      </c>
      <c r="R2169">
        <f>Table_nydc_frldevdb01_flc_fx_carry_view[[#This Row],[atmf]]/(Table_nydc_frldevdb01_flc_fx_carry_view[[#This Row],[atmf_cost_orig]]+1)</f>
        <v>82.398518338963726</v>
      </c>
      <c r="S2169">
        <f>Table_nydc_frldevdb01_flc_fx_carry_view[[#This Row],[num_rate]]-Table_nydc_frldevdb01_flc_fx_carry_view[[#This Row],[asset_rate]]</f>
        <v>6.6565240616098642E-2</v>
      </c>
      <c r="T21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1.2579137744838484</v>
      </c>
      <c r="U2169" s="95">
        <f>Table_nydc_frldevdb01_flc_fx_carry_view[[#This Row],[atmf_cost_final]]/Table_nydc_frldevdb01_flc_fx_carry_view[[#This Row],[atmf_cost_orig]]</f>
        <v>1.1972929854892136</v>
      </c>
    </row>
    <row r="2170" spans="1:21" x14ac:dyDescent="0.25">
      <c r="A2170" t="s">
        <v>111</v>
      </c>
      <c r="B2170" t="s">
        <v>103</v>
      </c>
      <c r="C2170" t="s">
        <v>14</v>
      </c>
      <c r="D2170" t="s">
        <v>14</v>
      </c>
      <c r="E2170">
        <v>6.0546692644847404</v>
      </c>
      <c r="F2170">
        <v>5.8280548940856001</v>
      </c>
      <c r="G2170">
        <v>0.13506027475895599</v>
      </c>
      <c r="H2170">
        <v>0.14422139188539199</v>
      </c>
      <c r="I2170">
        <v>0.14517088691251401</v>
      </c>
      <c r="J2170">
        <v>0.19025628859724</v>
      </c>
      <c r="K2170">
        <v>5.9130965857723504E-2</v>
      </c>
      <c r="L2170">
        <v>3.0292755794163202E-3</v>
      </c>
      <c r="M2170">
        <v>3.9191543139422601E-2</v>
      </c>
      <c r="N2170">
        <v>1.4591424745517699E-7</v>
      </c>
      <c r="O2170">
        <v>7.1843894768027078E-2</v>
      </c>
      <c r="P2170">
        <v>-6.5357101285086032E-3</v>
      </c>
      <c r="Q2170">
        <v>5.9466272077286515</v>
      </c>
      <c r="R2170">
        <f>Table_nydc_frldevdb01_flc_fx_carry_view[[#This Row],[atmf]]/(Table_nydc_frldevdb01_flc_fx_carry_view[[#This Row],[atmf_cost_orig]]+1)</f>
        <v>5.6082585857838172</v>
      </c>
      <c r="S2170">
        <f>Table_nydc_frldevdb01_flc_fx_carry_view[[#This Row],[num_rate]]-Table_nydc_frldevdb01_flc_fx_carry_view[[#This Row],[asset_rate]]</f>
        <v>-7.8379604896535685E-2</v>
      </c>
      <c r="T21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0.15191661804675285</v>
      </c>
      <c r="U2170" s="95">
        <f>Table_nydc_frldevdb01_flc_fx_carry_view[[#This Row],[atmf_cost_final]]/Table_nydc_frldevdb01_flc_fx_carry_view[[#This Row],[atmf_cost_orig]]</f>
        <v>3.7231054397652052E-6</v>
      </c>
    </row>
    <row r="2171" spans="1:21" x14ac:dyDescent="0.25">
      <c r="A2171" t="s">
        <v>111</v>
      </c>
      <c r="B2171" t="s">
        <v>103</v>
      </c>
      <c r="C2171" t="s">
        <v>8</v>
      </c>
      <c r="D2171" t="s">
        <v>14</v>
      </c>
      <c r="E2171">
        <v>6.0546692644847404</v>
      </c>
      <c r="F2171">
        <v>5.7206748148788398</v>
      </c>
      <c r="G2171">
        <v>0.12705732480777801</v>
      </c>
      <c r="H2171">
        <v>0.13997928470819401</v>
      </c>
      <c r="I2171">
        <v>0.14573528164083499</v>
      </c>
      <c r="J2171">
        <v>0.164229272150647</v>
      </c>
      <c r="K2171">
        <v>7.6058754605606099E-2</v>
      </c>
      <c r="L2171">
        <v>3.9737675825635803E-2</v>
      </c>
      <c r="M2171">
        <v>4.5796418671650102E-2</v>
      </c>
      <c r="N2171">
        <v>1.6988014846867499E-2</v>
      </c>
      <c r="O2171">
        <v>7.1580259421070158E-2</v>
      </c>
      <c r="P2171">
        <v>-6.5497628728874114E-3</v>
      </c>
      <c r="Q2171">
        <v>5.8991983366846243</v>
      </c>
      <c r="R2171">
        <f>Table_nydc_frldevdb01_flc_fx_carry_view[[#This Row],[atmf]]/(Table_nydc_frldevdb01_flc_fx_carry_view[[#This Row],[atmf_cost_orig]]+1)</f>
        <v>5.4701610301411501</v>
      </c>
      <c r="S2171">
        <f>Table_nydc_frldevdb01_flc_fx_carry_view[[#This Row],[num_rate]]-Table_nydc_frldevdb01_flc_fx_carry_view[[#This Row],[asset_rate]]</f>
        <v>-7.8130022293957574E-2</v>
      </c>
      <c r="T21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0.75174834581232508</v>
      </c>
      <c r="U2171" s="95">
        <f>Table_nydc_frldevdb01_flc_fx_carry_view[[#This Row],[atmf_cost_final]]/Table_nydc_frldevdb01_flc_fx_carry_view[[#This Row],[atmf_cost_orig]]</f>
        <v>0.37094636086432214</v>
      </c>
    </row>
    <row r="2172" spans="1:21" x14ac:dyDescent="0.25">
      <c r="A2172" t="s">
        <v>111</v>
      </c>
      <c r="B2172" t="s">
        <v>103</v>
      </c>
      <c r="C2172" t="s">
        <v>6</v>
      </c>
      <c r="D2172" t="s">
        <v>14</v>
      </c>
      <c r="E2172">
        <v>6.0546692644847404</v>
      </c>
      <c r="F2172">
        <v>5.6140724595605196</v>
      </c>
      <c r="G2172">
        <v>0.118513972082834</v>
      </c>
      <c r="H2172">
        <v>0.135782745920247</v>
      </c>
      <c r="I2172">
        <v>0.13492246254322299</v>
      </c>
      <c r="J2172">
        <v>0.15327583207541701</v>
      </c>
      <c r="K2172">
        <v>9.1400353136538187E-2</v>
      </c>
      <c r="L2172">
        <v>5.9318601340329097E-2</v>
      </c>
      <c r="M2172">
        <v>5.04908246771643E-2</v>
      </c>
      <c r="N2172">
        <v>2.5758677657000802E-2</v>
      </c>
      <c r="O2172">
        <v>7.1637414988344306E-2</v>
      </c>
      <c r="P2172">
        <v>-6.6650549514412072E-3</v>
      </c>
      <c r="Q2172">
        <v>5.8535379363558961</v>
      </c>
      <c r="R2172">
        <f>Table_nydc_frldevdb01_flc_fx_carry_view[[#This Row],[atmf]]/(Table_nydc_frldevdb01_flc_fx_carry_view[[#This Row],[atmf_cost_orig]]+1)</f>
        <v>5.3442375008709195</v>
      </c>
      <c r="S2172">
        <f>Table_nydc_frldevdb01_flc_fx_carry_view[[#This Row],[num_rate]]-Table_nydc_frldevdb01_flc_fx_carry_view[[#This Row],[asset_rate]]</f>
        <v>-7.8302469939785513E-2</v>
      </c>
      <c r="T21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0.82034491589546721</v>
      </c>
      <c r="U2172" s="95">
        <f>Table_nydc_frldevdb01_flc_fx_carry_view[[#This Row],[atmf_cost_final]]/Table_nydc_frldevdb01_flc_fx_carry_view[[#This Row],[atmf_cost_orig]]</f>
        <v>0.51016551663991316</v>
      </c>
    </row>
    <row r="2173" spans="1:21" x14ac:dyDescent="0.25">
      <c r="A2173" t="s">
        <v>111</v>
      </c>
      <c r="B2173" t="s">
        <v>103</v>
      </c>
      <c r="C2173" t="s">
        <v>67</v>
      </c>
      <c r="D2173" t="s">
        <v>14</v>
      </c>
      <c r="E2173">
        <v>6.0546692644847404</v>
      </c>
      <c r="F2173">
        <v>5.2151434437608204</v>
      </c>
      <c r="G2173">
        <v>0.15876370967741901</v>
      </c>
      <c r="H2173">
        <v>0.15876370967741901</v>
      </c>
      <c r="I2173">
        <v>0.15132488121168999</v>
      </c>
      <c r="J2173">
        <v>0.15157233764348299</v>
      </c>
      <c r="K2173">
        <v>0.17255060826994101</v>
      </c>
      <c r="L2173">
        <v>0.136951736732496</v>
      </c>
      <c r="M2173">
        <v>7.8083789798893993E-2</v>
      </c>
      <c r="N2173">
        <v>5.0565542896531902E-2</v>
      </c>
      <c r="O2173">
        <v>7.2160427796820636E-2</v>
      </c>
      <c r="P2173">
        <v>-7.3349924471740602E-3</v>
      </c>
      <c r="Q2173">
        <v>5.7591964051005613</v>
      </c>
      <c r="R2173">
        <f>Table_nydc_frldevdb01_flc_fx_carry_view[[#This Row],[atmf]]/(Table_nydc_frldevdb01_flc_fx_carry_view[[#This Row],[atmf_cost_orig]]+1)</f>
        <v>4.8374194038606726</v>
      </c>
      <c r="S2173">
        <f>Table_nydc_frldevdb01_flc_fx_carry_view[[#This Row],[num_rate]]-Table_nydc_frldevdb01_flc_fx_carry_view[[#This Row],[asset_rate]]</f>
        <v>-7.9495420243994697E-2</v>
      </c>
      <c r="T21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0.91446070942296498</v>
      </c>
      <c r="U2173" s="95">
        <f>Table_nydc_frldevdb01_flc_fx_carry_view[[#This Row],[atmf_cost_final]]/Table_nydc_frldevdb01_flc_fx_carry_view[[#This Row],[atmf_cost_orig]]</f>
        <v>0.64758054170736634</v>
      </c>
    </row>
    <row r="2174" spans="1:21" x14ac:dyDescent="0.25">
      <c r="A2174" t="s">
        <v>111</v>
      </c>
      <c r="B2174" t="s">
        <v>104</v>
      </c>
      <c r="C2174" t="s">
        <v>14</v>
      </c>
      <c r="D2174" t="s">
        <v>14</v>
      </c>
      <c r="E2174">
        <v>3.5086788443171901</v>
      </c>
      <c r="F2174">
        <v>3.4831989999999999</v>
      </c>
      <c r="G2174">
        <v>6.5571404963690502E-2</v>
      </c>
      <c r="H2174">
        <v>6.5317357763763698E-2</v>
      </c>
      <c r="I2174">
        <v>7.0276010978405204E-2</v>
      </c>
      <c r="J2174">
        <v>7.0390520926137096E-2</v>
      </c>
      <c r="K2174">
        <v>2.2276682411079E-2</v>
      </c>
      <c r="L2174">
        <v>1.4672851299264E-3</v>
      </c>
      <c r="M2174">
        <v>1.8277447123899601E-2</v>
      </c>
      <c r="N2174">
        <v>3.3034786912803706E-5</v>
      </c>
      <c r="O2174">
        <v>1.3153837749246196E-2</v>
      </c>
      <c r="P2174">
        <v>-1.570711578774607E-3</v>
      </c>
      <c r="Q2174">
        <v>3.4971850659214296</v>
      </c>
      <c r="R2174">
        <f>Table_nydc_frldevdb01_flc_fx_carry_view[[#This Row],[atmf]]/(Table_nydc_frldevdb01_flc_fx_carry_view[[#This Row],[atmf_cost_orig]]+1)</f>
        <v>3.4206777434167992</v>
      </c>
      <c r="S2174">
        <f>Table_nydc_frldevdb01_flc_fx_carry_view[[#This Row],[num_rate]]-Table_nydc_frldevdb01_flc_fx_carry_view[[#This Row],[asset_rate]]</f>
        <v>-1.4724549328020803E-2</v>
      </c>
      <c r="T21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0.35863114821262537</v>
      </c>
      <c r="U2174" s="95">
        <f>Table_nydc_frldevdb01_flc_fx_carry_view[[#This Row],[atmf_cost_final]]/Table_nydc_frldevdb01_flc_fx_carry_view[[#This Row],[atmf_cost_orig]]</f>
        <v>1.8074070568426046E-3</v>
      </c>
    </row>
    <row r="2175" spans="1:21" x14ac:dyDescent="0.25">
      <c r="A2175" t="s">
        <v>111</v>
      </c>
      <c r="B2175" t="s">
        <v>104</v>
      </c>
      <c r="C2175" t="s">
        <v>8</v>
      </c>
      <c r="D2175" t="s">
        <v>14</v>
      </c>
      <c r="E2175">
        <v>3.5086788443171901</v>
      </c>
      <c r="F2175">
        <v>3.4674469999999999</v>
      </c>
      <c r="G2175">
        <v>6.6343547337697803E-2</v>
      </c>
      <c r="H2175">
        <v>6.5816834462906995E-2</v>
      </c>
      <c r="I2175">
        <v>6.4983525029981198E-2</v>
      </c>
      <c r="J2175">
        <v>6.5075047678903694E-2</v>
      </c>
      <c r="K2175">
        <v>2.9151384370622303E-2</v>
      </c>
      <c r="L2175">
        <v>1.4575732547206101E-2</v>
      </c>
      <c r="M2175">
        <v>2.2470949351797099E-2</v>
      </c>
      <c r="N2175">
        <v>9.0314422229388798E-3</v>
      </c>
      <c r="O2175">
        <v>1.3817435360579182E-2</v>
      </c>
      <c r="P2175">
        <v>-2.0891612046354349E-3</v>
      </c>
      <c r="Q2175">
        <v>3.4907668410474875</v>
      </c>
      <c r="R2175">
        <f>Table_nydc_frldevdb01_flc_fx_carry_view[[#This Row],[atmf]]/(Table_nydc_frldevdb01_flc_fx_carry_view[[#This Row],[atmf_cost_orig]]+1)</f>
        <v>3.3912425601903045</v>
      </c>
      <c r="S2175">
        <f>Table_nydc_frldevdb01_flc_fx_carry_view[[#This Row],[num_rate]]-Table_nydc_frldevdb01_flc_fx_carry_view[[#This Row],[asset_rate]]</f>
        <v>-1.5906596565214617E-2</v>
      </c>
      <c r="T21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0.82992953432577798</v>
      </c>
      <c r="U2175" s="95">
        <f>Table_nydc_frldevdb01_flc_fx_carry_view[[#This Row],[atmf_cost_final]]/Table_nydc_frldevdb01_flc_fx_carry_view[[#This Row],[atmf_cost_orig]]</f>
        <v>0.40191636239065248</v>
      </c>
    </row>
    <row r="2176" spans="1:21" x14ac:dyDescent="0.25">
      <c r="A2176" t="s">
        <v>111</v>
      </c>
      <c r="B2176" t="s">
        <v>104</v>
      </c>
      <c r="C2176" t="s">
        <v>6</v>
      </c>
      <c r="D2176" t="s">
        <v>14</v>
      </c>
      <c r="E2176">
        <v>3.5086788443171901</v>
      </c>
      <c r="F2176">
        <v>3.4506039999999998</v>
      </c>
      <c r="G2176">
        <v>6.7202421612361105E-2</v>
      </c>
      <c r="H2176">
        <v>6.6318781784456299E-2</v>
      </c>
      <c r="I2176">
        <v>6.5578626829146905E-2</v>
      </c>
      <c r="J2176">
        <v>6.53624492875753E-2</v>
      </c>
      <c r="K2176">
        <v>3.5758515148634998E-2</v>
      </c>
      <c r="L2176">
        <v>2.2355511602959E-2</v>
      </c>
      <c r="M2176">
        <v>2.60761526758456E-2</v>
      </c>
      <c r="N2176">
        <v>1.4001651439539801E-2</v>
      </c>
      <c r="O2176">
        <v>1.4343968754748637E-2</v>
      </c>
      <c r="P2176">
        <v>-2.4634634745667183E-3</v>
      </c>
      <c r="Q2176">
        <v>3.4843406491436832</v>
      </c>
      <c r="R2176">
        <f>Table_nydc_frldevdb01_flc_fx_carry_view[[#This Row],[atmf]]/(Table_nydc_frldevdb01_flc_fx_carry_view[[#This Row],[atmf_cost_orig]]+1)</f>
        <v>3.3629121883413489</v>
      </c>
      <c r="S2176">
        <f>Table_nydc_frldevdb01_flc_fx_carry_view[[#This Row],[num_rate]]-Table_nydc_frldevdb01_flc_fx_carry_view[[#This Row],[asset_rate]]</f>
        <v>-1.6807432229315356E-2</v>
      </c>
      <c r="T21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0.86279151259790943</v>
      </c>
      <c r="U2176" s="95">
        <f>Table_nydc_frldevdb01_flc_fx_carry_view[[#This Row],[atmf_cost_final]]/Table_nydc_frldevdb01_flc_fx_carry_view[[#This Row],[atmf_cost_orig]]</f>
        <v>0.53695234928232194</v>
      </c>
    </row>
    <row r="2177" spans="1:21" x14ac:dyDescent="0.25">
      <c r="A2177" t="s">
        <v>111</v>
      </c>
      <c r="B2177" t="s">
        <v>104</v>
      </c>
      <c r="C2177" t="s">
        <v>67</v>
      </c>
      <c r="D2177" t="s">
        <v>14</v>
      </c>
      <c r="E2177">
        <v>3.5086788443171901</v>
      </c>
      <c r="F2177">
        <v>3.3804323693021598</v>
      </c>
      <c r="G2177">
        <v>7.1202628635387497E-2</v>
      </c>
      <c r="H2177">
        <v>6.9299465137812405E-2</v>
      </c>
      <c r="I2177">
        <v>6.9691994693496795E-2</v>
      </c>
      <c r="J2177">
        <v>6.8142028527472795E-2</v>
      </c>
      <c r="K2177">
        <v>6.0726564337866197E-2</v>
      </c>
      <c r="L2177">
        <v>4.8604220327999298E-2</v>
      </c>
      <c r="M2177">
        <v>3.7893359572768799E-2</v>
      </c>
      <c r="N2177">
        <v>2.75166855492299E-2</v>
      </c>
      <c r="O2177">
        <v>1.5895157920315532E-2</v>
      </c>
      <c r="P2177">
        <v>-2.8564804794436213E-3</v>
      </c>
      <c r="Q2177">
        <v>3.4594220616036515</v>
      </c>
      <c r="R2177">
        <f>Table_nydc_frldevdb01_flc_fx_carry_view[[#This Row],[atmf]]/(Table_nydc_frldevdb01_flc_fx_carry_view[[#This Row],[atmf_cost_orig]]+1)</f>
        <v>3.2570131970915175</v>
      </c>
      <c r="S2177">
        <f>Table_nydc_frldevdb01_flc_fx_carry_view[[#This Row],[num_rate]]-Table_nydc_frldevdb01_flc_fx_carry_view[[#This Row],[asset_rate]]</f>
        <v>-1.8751638399759154E-2</v>
      </c>
      <c r="T21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0.92354686938224229</v>
      </c>
      <c r="U2177" s="95">
        <f>Table_nydc_frldevdb01_flc_fx_carry_view[[#This Row],[atmf_cost_final]]/Table_nydc_frldevdb01_flc_fx_carry_view[[#This Row],[atmf_cost_orig]]</f>
        <v>0.7261611495910788</v>
      </c>
    </row>
    <row r="2178" spans="1:21" x14ac:dyDescent="0.25">
      <c r="A2178" t="s">
        <v>111</v>
      </c>
      <c r="B2178" t="s">
        <v>105</v>
      </c>
      <c r="C2178" t="s">
        <v>14</v>
      </c>
      <c r="D2178" t="s">
        <v>14</v>
      </c>
      <c r="E2178">
        <v>35.559499382432499</v>
      </c>
      <c r="F2178">
        <v>34.428503206672701</v>
      </c>
      <c r="G2178">
        <v>0.19261853462053999</v>
      </c>
      <c r="H2178">
        <v>0.197744944543148</v>
      </c>
      <c r="I2178">
        <v>0.21686280819906001</v>
      </c>
      <c r="J2178">
        <v>0.25177813630546497</v>
      </c>
      <c r="K2178">
        <v>7.094430498718711E-2</v>
      </c>
      <c r="L2178">
        <v>4.5255481223195806E-3</v>
      </c>
      <c r="M2178">
        <v>5.4032588002117701E-2</v>
      </c>
      <c r="N2178">
        <v>3.0047685021121799E-5</v>
      </c>
      <c r="O2178">
        <v>5.9786074730085834E-2</v>
      </c>
      <c r="P2178">
        <v>-6.5357101285086032E-3</v>
      </c>
      <c r="Q2178">
        <v>35.020764463886728</v>
      </c>
      <c r="R2178">
        <f>Table_nydc_frldevdb01_flc_fx_carry_view[[#This Row],[atmf]]/(Table_nydc_frldevdb01_flc_fx_carry_view[[#This Row],[atmf_cost_orig]]+1)</f>
        <v>32.663604141434313</v>
      </c>
      <c r="S2178">
        <f>Table_nydc_frldevdb01_flc_fx_carry_view[[#This Row],[num_rate]]-Table_nydc_frldevdb01_flc_fx_carry_view[[#This Row],[asset_rate]]</f>
        <v>-6.632178485859444E-2</v>
      </c>
      <c r="T21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0.26582164550573628</v>
      </c>
      <c r="U2178" s="95">
        <f>Table_nydc_frldevdb01_flc_fx_carry_view[[#This Row],[atmf_cost_final]]/Table_nydc_frldevdb01_flc_fx_carry_view[[#This Row],[atmf_cost_orig]]</f>
        <v>5.5610301360993735E-4</v>
      </c>
    </row>
    <row r="2179" spans="1:21" x14ac:dyDescent="0.25">
      <c r="A2179" t="s">
        <v>111</v>
      </c>
      <c r="B2179" t="s">
        <v>105</v>
      </c>
      <c r="C2179" t="s">
        <v>8</v>
      </c>
      <c r="D2179" t="s">
        <v>14</v>
      </c>
      <c r="E2179">
        <v>35.559499382432499</v>
      </c>
      <c r="F2179">
        <v>33.856944636495697</v>
      </c>
      <c r="G2179">
        <v>0.189309104226842</v>
      </c>
      <c r="H2179">
        <v>0.196398264431835</v>
      </c>
      <c r="I2179">
        <v>0.20108633502315701</v>
      </c>
      <c r="J2179">
        <v>0.211059231251323</v>
      </c>
      <c r="K2179">
        <v>9.0838540010606691E-2</v>
      </c>
      <c r="L2179">
        <v>4.8658542712642701E-2</v>
      </c>
      <c r="M2179">
        <v>6.4715376258076107E-2</v>
      </c>
      <c r="N2179">
        <v>2.7057485149480399E-2</v>
      </c>
      <c r="O2179">
        <v>6.0785592570247259E-2</v>
      </c>
      <c r="P2179">
        <v>-6.5497628728874114E-3</v>
      </c>
      <c r="Q2179">
        <v>34.765119547306277</v>
      </c>
      <c r="R2179">
        <f>Table_nydc_frldevdb01_flc_fx_carry_view[[#This Row],[atmf]]/(Table_nydc_frldevdb01_flc_fx_carry_view[[#This Row],[atmf_cost_orig]]+1)</f>
        <v>31.79905671643942</v>
      </c>
      <c r="S2179">
        <f>Table_nydc_frldevdb01_flc_fx_carry_view[[#This Row],[num_rate]]-Table_nydc_frldevdb01_flc_fx_carry_view[[#This Row],[asset_rate]]</f>
        <v>-6.7335355443134667E-2</v>
      </c>
      <c r="T21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0.82689285906534882</v>
      </c>
      <c r="U2179" s="95">
        <f>Table_nydc_frldevdb01_flc_fx_carry_view[[#This Row],[atmf_cost_final]]/Table_nydc_frldevdb01_flc_fx_carry_view[[#This Row],[atmf_cost_orig]]</f>
        <v>0.41809978885974231</v>
      </c>
    </row>
    <row r="2180" spans="1:21" x14ac:dyDescent="0.25">
      <c r="A2180" t="s">
        <v>111</v>
      </c>
      <c r="B2180" t="s">
        <v>105</v>
      </c>
      <c r="C2180" t="s">
        <v>6</v>
      </c>
      <c r="D2180" t="s">
        <v>14</v>
      </c>
      <c r="E2180">
        <v>35.559499382432499</v>
      </c>
      <c r="F2180">
        <v>33.257797393686999</v>
      </c>
      <c r="G2180">
        <v>0.18615178283250899</v>
      </c>
      <c r="H2180">
        <v>0.195338424538085</v>
      </c>
      <c r="I2180">
        <v>0.19252912731749</v>
      </c>
      <c r="J2180">
        <v>0.20366439856222099</v>
      </c>
      <c r="K2180">
        <v>0.109352119414784</v>
      </c>
      <c r="L2180">
        <v>7.1166492365538597E-2</v>
      </c>
      <c r="M2180">
        <v>7.3210399169970297E-2</v>
      </c>
      <c r="N2180">
        <v>3.9983407610944204E-2</v>
      </c>
      <c r="O2180">
        <v>6.2388009905026243E-2</v>
      </c>
      <c r="P2180">
        <v>-6.6650549514412072E-3</v>
      </c>
      <c r="Q2180">
        <v>34.50486248054461</v>
      </c>
      <c r="R2180">
        <f>Table_nydc_frldevdb01_flc_fx_carry_view[[#This Row],[atmf]]/(Table_nydc_frldevdb01_flc_fx_carry_view[[#This Row],[atmf_cost_orig]]+1)</f>
        <v>30.989074853736835</v>
      </c>
      <c r="S2180">
        <f>Table_nydc_frldevdb01_flc_fx_carry_view[[#This Row],[num_rate]]-Table_nydc_frldevdb01_flc_fx_carry_view[[#This Row],[asset_rate]]</f>
        <v>-6.905306485646745E-2</v>
      </c>
      <c r="T21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0.86280023594253608</v>
      </c>
      <c r="U2180" s="95">
        <f>Table_nydc_frldevdb01_flc_fx_carry_view[[#This Row],[atmf_cost_final]]/Table_nydc_frldevdb01_flc_fx_carry_view[[#This Row],[atmf_cost_orig]]</f>
        <v>0.54614382743790235</v>
      </c>
    </row>
    <row r="2181" spans="1:21" x14ac:dyDescent="0.25">
      <c r="A2181" t="s">
        <v>111</v>
      </c>
      <c r="B2181" t="s">
        <v>105</v>
      </c>
      <c r="C2181" t="s">
        <v>67</v>
      </c>
      <c r="D2181" t="s">
        <v>14</v>
      </c>
      <c r="E2181">
        <v>35.559499382432499</v>
      </c>
      <c r="F2181">
        <v>30.653919119487501</v>
      </c>
      <c r="G2181">
        <v>0.182751831353722</v>
      </c>
      <c r="H2181">
        <v>0.20308162992871601</v>
      </c>
      <c r="I2181">
        <v>0.18531580157930699</v>
      </c>
      <c r="J2181">
        <v>0.206523398931831</v>
      </c>
      <c r="K2181">
        <v>0.182519170496799</v>
      </c>
      <c r="L2181">
        <v>0.14778907604982702</v>
      </c>
      <c r="M2181">
        <v>9.9834169066435288E-2</v>
      </c>
      <c r="N2181">
        <v>7.2576461556029204E-2</v>
      </c>
      <c r="O2181">
        <v>7.1638147309389888E-2</v>
      </c>
      <c r="P2181">
        <v>-7.3349924471740602E-3</v>
      </c>
      <c r="Q2181">
        <v>33.417004155918058</v>
      </c>
      <c r="R2181">
        <f>Table_nydc_frldevdb01_flc_fx_carry_view[[#This Row],[atmf]]/(Table_nydc_frldevdb01_flc_fx_carry_view[[#This Row],[atmf_cost_orig]]+1)</f>
        <v>27.871400963571862</v>
      </c>
      <c r="S2181">
        <f>Table_nydc_frldevdb01_flc_fx_carry_view[[#This Row],[num_rate]]-Table_nydc_frldevdb01_flc_fx_carry_view[[#This Row],[asset_rate]]</f>
        <v>-7.8973139756563948E-2</v>
      </c>
      <c r="T21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0.90962826622360227</v>
      </c>
      <c r="U2181" s="95">
        <f>Table_nydc_frldevdb01_flc_fx_carry_view[[#This Row],[atmf_cost_final]]/Table_nydc_frldevdb01_flc_fx_carry_view[[#This Row],[atmf_cost_orig]]</f>
        <v>0.72697015695831291</v>
      </c>
    </row>
    <row r="2182" spans="1:21" x14ac:dyDescent="0.25">
      <c r="A2182" t="s">
        <v>111</v>
      </c>
      <c r="B2182" t="s">
        <v>106</v>
      </c>
      <c r="C2182" t="s">
        <v>14</v>
      </c>
      <c r="D2182" t="s">
        <v>14</v>
      </c>
      <c r="E2182">
        <v>7.7735837781813304</v>
      </c>
      <c r="F2182">
        <v>7.9444815240079896</v>
      </c>
      <c r="G2182">
        <v>7.2786497176724196E-2</v>
      </c>
      <c r="H2182">
        <v>7.3952055673903103E-2</v>
      </c>
      <c r="I2182">
        <v>9.0571404411524795E-2</v>
      </c>
      <c r="J2182">
        <v>9.9715619936717903E-2</v>
      </c>
      <c r="K2182">
        <v>1.1361003522444801E-2</v>
      </c>
      <c r="L2182">
        <v>1.8913455513422299E-3</v>
      </c>
      <c r="M2182">
        <v>2.0916510258170699E-2</v>
      </c>
      <c r="N2182">
        <v>2.1985277710222701E-2</v>
      </c>
      <c r="O2182">
        <v>-8.1520449742417851E-3</v>
      </c>
      <c r="P2182">
        <v>3.582513721963209E-2</v>
      </c>
      <c r="Q2182">
        <v>7.8692865038154247</v>
      </c>
      <c r="R2182">
        <f>Table_nydc_frldevdb01_flc_fx_carry_view[[#This Row],[atmf]]/(Table_nydc_frldevdb01_flc_fx_carry_view[[#This Row],[atmf_cost_orig]]+1)</f>
        <v>7.7817151982378832</v>
      </c>
      <c r="S2182">
        <f>Table_nydc_frldevdb01_flc_fx_carry_view[[#This Row],[num_rate]]-Table_nydc_frldevdb01_flc_fx_carry_view[[#This Row],[asset_rate]]</f>
        <v>4.3977182193873879E-2</v>
      </c>
      <c r="T21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2.1028641091061933</v>
      </c>
      <c r="U2182" s="95">
        <f>Table_nydc_frldevdb01_flc_fx_carry_view[[#This Row],[atmf_cost_final]]/Table_nydc_frldevdb01_flc_fx_carry_view[[#This Row],[atmf_cost_orig]]</f>
        <v>1.0510968339775755</v>
      </c>
    </row>
    <row r="2183" spans="1:21" x14ac:dyDescent="0.25">
      <c r="A2183" t="s">
        <v>111</v>
      </c>
      <c r="B2183" t="s">
        <v>106</v>
      </c>
      <c r="C2183" t="s">
        <v>8</v>
      </c>
      <c r="D2183" t="s">
        <v>14</v>
      </c>
      <c r="E2183">
        <v>7.7735837781813304</v>
      </c>
      <c r="F2183">
        <v>8.0343253033907498</v>
      </c>
      <c r="G2183">
        <v>7.4805043712609098E-2</v>
      </c>
      <c r="H2183">
        <v>7.6174268691923896E-2</v>
      </c>
      <c r="I2183">
        <v>6.9924362305833002E-2</v>
      </c>
      <c r="J2183">
        <v>7.4456787177803893E-2</v>
      </c>
      <c r="K2183">
        <v>1.2464870566018901E-2</v>
      </c>
      <c r="L2183">
        <v>9.2151207374111116E-3</v>
      </c>
      <c r="M2183">
        <v>2.6437637030838998E-2</v>
      </c>
      <c r="N2183">
        <v>2.89826334511522E-2</v>
      </c>
      <c r="O2183">
        <v>-8.0692059399388068E-3</v>
      </c>
      <c r="P2183">
        <v>3.6549133705341637E-2</v>
      </c>
      <c r="Q2183">
        <v>7.9236105437053679</v>
      </c>
      <c r="R2183">
        <f>Table_nydc_frldevdb01_flc_fx_carry_view[[#This Row],[atmf]]/(Table_nydc_frldevdb01_flc_fx_carry_view[[#This Row],[atmf_cost_orig]]+1)</f>
        <v>7.8273876692903857</v>
      </c>
      <c r="S2183">
        <f>Table_nydc_frldevdb01_flc_fx_carry_view[[#This Row],[num_rate]]-Table_nydc_frldevdb01_flc_fx_carry_view[[#This Row],[asset_rate]]</f>
        <v>4.4618339645280447E-2</v>
      </c>
      <c r="T21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1.4147171759801971</v>
      </c>
      <c r="U2183" s="95">
        <f>Table_nydc_frldevdb01_flc_fx_carry_view[[#This Row],[atmf_cost_final]]/Table_nydc_frldevdb01_flc_fx_carry_view[[#This Row],[atmf_cost_orig]]</f>
        <v>1.0962641410555911</v>
      </c>
    </row>
    <row r="2184" spans="1:21" x14ac:dyDescent="0.25">
      <c r="A2184" t="s">
        <v>111</v>
      </c>
      <c r="B2184" t="s">
        <v>106</v>
      </c>
      <c r="C2184" t="s">
        <v>6</v>
      </c>
      <c r="D2184" t="s">
        <v>14</v>
      </c>
      <c r="E2184">
        <v>7.7735837781813304</v>
      </c>
      <c r="F2184">
        <v>8.1274765199942607</v>
      </c>
      <c r="G2184">
        <v>7.6901848244415205E-2</v>
      </c>
      <c r="H2184">
        <v>7.8387559122975306E-2</v>
      </c>
      <c r="I2184">
        <v>7.2819537891742295E-2</v>
      </c>
      <c r="J2184">
        <v>7.6730915484061996E-2</v>
      </c>
      <c r="K2184">
        <v>1.3227817409868099E-2</v>
      </c>
      <c r="L2184">
        <v>1.13784114200557E-2</v>
      </c>
      <c r="M2184">
        <v>3.15182585149082E-2</v>
      </c>
      <c r="N2184">
        <v>3.5396956861942601E-2</v>
      </c>
      <c r="O2184">
        <v>-8.0205155663645167E-3</v>
      </c>
      <c r="P2184">
        <v>3.7168615192015197E-2</v>
      </c>
      <c r="Q2184">
        <v>7.9814915194277889</v>
      </c>
      <c r="R2184">
        <f>Table_nydc_frldevdb01_flc_fx_carry_view[[#This Row],[atmf]]/(Table_nydc_frldevdb01_flc_fx_carry_view[[#This Row],[atmf_cost_orig]]+1)</f>
        <v>7.8791397562807139</v>
      </c>
      <c r="S2184">
        <f>Table_nydc_frldevdb01_flc_fx_carry_view[[#This Row],[num_rate]]-Table_nydc_frldevdb01_flc_fx_carry_view[[#This Row],[asset_rate]]</f>
        <v>4.5189130758379714E-2</v>
      </c>
      <c r="T21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1.3131747508958858</v>
      </c>
      <c r="U2184" s="95">
        <f>Table_nydc_frldevdb01_flc_fx_carry_view[[#This Row],[atmf_cost_final]]/Table_nydc_frldevdb01_flc_fx_carry_view[[#This Row],[atmf_cost_orig]]</f>
        <v>1.1230619497964891</v>
      </c>
    </row>
    <row r="2185" spans="1:21" x14ac:dyDescent="0.25">
      <c r="A2185" t="s">
        <v>111</v>
      </c>
      <c r="B2185" t="s">
        <v>106</v>
      </c>
      <c r="C2185" t="s">
        <v>67</v>
      </c>
      <c r="D2185" t="s">
        <v>14</v>
      </c>
      <c r="E2185">
        <v>7.7735837781813304</v>
      </c>
      <c r="F2185">
        <v>8.5040020736825195</v>
      </c>
      <c r="G2185">
        <v>8.56231390655285E-2</v>
      </c>
      <c r="H2185">
        <v>8.6427443000513804E-2</v>
      </c>
      <c r="I2185">
        <v>8.2562320443990395E-2</v>
      </c>
      <c r="J2185">
        <v>8.5546882074823694E-2</v>
      </c>
      <c r="K2185">
        <v>1.56269605914219E-2</v>
      </c>
      <c r="L2185">
        <v>1.4999717421219401E-2</v>
      </c>
      <c r="M2185">
        <v>4.9482588047397302E-2</v>
      </c>
      <c r="N2185">
        <v>5.5314299964826105E-2</v>
      </c>
      <c r="O2185">
        <v>-7.5737447570329297E-3</v>
      </c>
      <c r="P2185">
        <v>3.8711914162715133E-2</v>
      </c>
      <c r="Q2185">
        <v>8.2255218696332388</v>
      </c>
      <c r="R2185">
        <f>Table_nydc_frldevdb01_flc_fx_carry_view[[#This Row],[atmf]]/(Table_nydc_frldevdb01_flc_fx_carry_view[[#This Row],[atmf_cost_orig]]+1)</f>
        <v>8.1030425569084876</v>
      </c>
      <c r="S2185">
        <f>Table_nydc_frldevdb01_flc_fx_carry_view[[#This Row],[num_rate]]-Table_nydc_frldevdb01_flc_fx_carry_view[[#This Row],[asset_rate]]</f>
        <v>4.6285658919748063E-2</v>
      </c>
      <c r="T21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1.1907793644064133</v>
      </c>
      <c r="U2185" s="95">
        <f>Table_nydc_frldevdb01_flc_fx_carry_view[[#This Row],[atmf_cost_final]]/Table_nydc_frldevdb01_flc_fx_carry_view[[#This Row],[atmf_cost_orig]]</f>
        <v>1.1178538178286643</v>
      </c>
    </row>
    <row r="2186" spans="1:21" x14ac:dyDescent="0.25">
      <c r="A2186" t="s">
        <v>111</v>
      </c>
      <c r="B2186" t="s">
        <v>5</v>
      </c>
      <c r="C2186" t="s">
        <v>8</v>
      </c>
      <c r="D2186" t="s">
        <v>8</v>
      </c>
      <c r="E2186">
        <v>3.7150272052517201</v>
      </c>
      <c r="F2186">
        <v>4.0150117276499397</v>
      </c>
      <c r="G2186">
        <v>0.121326968896823</v>
      </c>
      <c r="H2186">
        <v>0.13303506665920001</v>
      </c>
      <c r="I2186">
        <v>0.161962954618697</v>
      </c>
      <c r="J2186">
        <v>0.212906030092329</v>
      </c>
      <c r="K2186">
        <v>1.3318727665083999E-2</v>
      </c>
      <c r="L2186">
        <v>3.3818164843781901E-3</v>
      </c>
      <c r="M2186">
        <v>4.5403363387848096E-2</v>
      </c>
      <c r="N2186">
        <v>8.0743740112172294E-2</v>
      </c>
      <c r="O2186">
        <v>1.3817435360579182E-2</v>
      </c>
      <c r="P2186">
        <v>0.12338205305345044</v>
      </c>
      <c r="Q2186">
        <v>3.8901961996927179</v>
      </c>
      <c r="R2186">
        <f>Table_nydc_frldevdb01_flc_fx_carry_view[[#This Row],[atmf]]/(Table_nydc_frldevdb01_flc_fx_carry_view[[#This Row],[atmf_cost_orig]]+1)</f>
        <v>3.8406340253569256</v>
      </c>
      <c r="S2186">
        <f>Table_nydc_frldevdb01_flc_fx_carry_view[[#This Row],[num_rate]]-Table_nydc_frldevdb01_flc_fx_carry_view[[#This Row],[asset_rate]]</f>
        <v>0.10956461769287126</v>
      </c>
      <c r="T21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2.4111828569992366</v>
      </c>
      <c r="U2186" s="95">
        <f>Table_nydc_frldevdb01_flc_fx_carry_view[[#This Row],[atmf_cost_final]]/Table_nydc_frldevdb01_flc_fx_carry_view[[#This Row],[atmf_cost_orig]]</f>
        <v>1.7783647308776867</v>
      </c>
    </row>
    <row r="2187" spans="1:21" x14ac:dyDescent="0.25">
      <c r="A2187" t="s">
        <v>111</v>
      </c>
      <c r="B2187" t="s">
        <v>5</v>
      </c>
      <c r="C2187" t="s">
        <v>6</v>
      </c>
      <c r="D2187" t="s">
        <v>8</v>
      </c>
      <c r="E2187">
        <v>3.7150272052517201</v>
      </c>
      <c r="F2187">
        <v>4.1138638728074204</v>
      </c>
      <c r="G2187">
        <v>0.124288915845126</v>
      </c>
      <c r="H2187">
        <v>0.13721541983433799</v>
      </c>
      <c r="I2187">
        <v>0.116748585937789</v>
      </c>
      <c r="J2187">
        <v>0.15572344180872</v>
      </c>
      <c r="K2187">
        <v>1.34826728707232E-2</v>
      </c>
      <c r="L2187">
        <v>1.21104242841672E-2</v>
      </c>
      <c r="M2187">
        <v>5.3922250695118898E-2</v>
      </c>
      <c r="N2187">
        <v>8.4882190715455996E-2</v>
      </c>
      <c r="O2187">
        <v>1.4343968754748637E-2</v>
      </c>
      <c r="P2187">
        <v>0.1236275890515981</v>
      </c>
      <c r="Q2187">
        <v>3.9539671120640065</v>
      </c>
      <c r="R2187">
        <f>Table_nydc_frldevdb01_flc_fx_carry_view[[#This Row],[atmf]]/(Table_nydc_frldevdb01_flc_fx_carry_view[[#This Row],[atmf_cost_orig]]+1)</f>
        <v>3.9033845903662288</v>
      </c>
      <c r="S2187">
        <f>Table_nydc_frldevdb01_flc_fx_carry_view[[#This Row],[num_rate]]-Table_nydc_frldevdb01_flc_fx_carry_view[[#This Row],[asset_rate]]</f>
        <v>0.10928362029684946</v>
      </c>
      <c r="T21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1.7995184506448605</v>
      </c>
      <c r="U2187" s="95">
        <f>Table_nydc_frldevdb01_flc_fx_carry_view[[#This Row],[atmf_cost_final]]/Table_nydc_frldevdb01_flc_fx_carry_view[[#This Row],[atmf_cost_orig]]</f>
        <v>1.5741588976948921</v>
      </c>
    </row>
    <row r="2188" spans="1:21" x14ac:dyDescent="0.25">
      <c r="A2188" t="s">
        <v>111</v>
      </c>
      <c r="B2188" t="s">
        <v>5</v>
      </c>
      <c r="C2188" t="s">
        <v>67</v>
      </c>
      <c r="D2188" t="s">
        <v>8</v>
      </c>
      <c r="E2188">
        <v>3.7150272052517201</v>
      </c>
      <c r="F2188">
        <v>4.5244560705970498</v>
      </c>
      <c r="G2188">
        <v>0.131878372002105</v>
      </c>
      <c r="H2188">
        <v>0.146923629904677</v>
      </c>
      <c r="I2188">
        <v>0.126711067712029</v>
      </c>
      <c r="J2188">
        <v>0.15442328240975201</v>
      </c>
      <c r="K2188">
        <v>1.2196571255466901E-2</v>
      </c>
      <c r="L2188">
        <v>1.3360138035817299E-2</v>
      </c>
      <c r="M2188">
        <v>8.0191115473619998E-2</v>
      </c>
      <c r="N2188">
        <v>0.11201355807034301</v>
      </c>
      <c r="O2188">
        <v>1.5891928830872426E-2</v>
      </c>
      <c r="P2188">
        <v>0.12851299226134716</v>
      </c>
      <c r="Q2188">
        <v>4.2364037298610633</v>
      </c>
      <c r="R2188">
        <f>Table_nydc_frldevdb01_flc_fx_carry_view[[#This Row],[atmf]]/(Table_nydc_frldevdb01_flc_fx_carry_view[[#This Row],[atmf_cost_orig]]+1)</f>
        <v>4.188569972280562</v>
      </c>
      <c r="S2188">
        <f>Table_nydc_frldevdb01_flc_fx_carry_view[[#This Row],[num_rate]]-Table_nydc_frldevdb01_flc_fx_carry_view[[#This Row],[asset_rate]]</f>
        <v>0.11262106343047473</v>
      </c>
      <c r="T21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1.4509019976368536</v>
      </c>
      <c r="U2188" s="95">
        <f>Table_nydc_frldevdb01_flc_fx_carry_view[[#This Row],[atmf_cost_final]]/Table_nydc_frldevdb01_flc_fx_carry_view[[#This Row],[atmf_cost_orig]]</f>
        <v>1.3968325220166249</v>
      </c>
    </row>
    <row r="2189" spans="1:21" x14ac:dyDescent="0.25">
      <c r="A2189" t="s">
        <v>111</v>
      </c>
      <c r="B2189" t="s">
        <v>4</v>
      </c>
      <c r="C2189" t="s">
        <v>8</v>
      </c>
      <c r="D2189" t="s">
        <v>8</v>
      </c>
      <c r="E2189">
        <v>4.3625900560581599</v>
      </c>
      <c r="F2189">
        <v>4.7923352458017199</v>
      </c>
      <c r="G2189">
        <v>0.123514386466569</v>
      </c>
      <c r="H2189">
        <v>0.13291413447866901</v>
      </c>
      <c r="I2189">
        <v>0.16294859807949499</v>
      </c>
      <c r="J2189">
        <v>0.19360079861111101</v>
      </c>
      <c r="K2189">
        <v>1.06810710393153E-2</v>
      </c>
      <c r="L2189">
        <v>3.4027457399718802E-3</v>
      </c>
      <c r="M2189">
        <v>4.6113171024550301E-2</v>
      </c>
      <c r="N2189">
        <v>9.8510647226510401E-2</v>
      </c>
      <c r="O2189">
        <v>-8.0692059399388068E-3</v>
      </c>
      <c r="P2189">
        <v>0.12338205305345044</v>
      </c>
      <c r="Q2189">
        <v>4.6283433224352013</v>
      </c>
      <c r="R2189">
        <f>Table_nydc_frldevdb01_flc_fx_carry_view[[#This Row],[atmf]]/(Table_nydc_frldevdb01_flc_fx_carry_view[[#This Row],[atmf_cost_orig]]+1)</f>
        <v>4.5810868064190089</v>
      </c>
      <c r="S2189">
        <f>Table_nydc_frldevdb01_flc_fx_carry_view[[#This Row],[num_rate]]-Table_nydc_frldevdb01_flc_fx_carry_view[[#This Row],[asset_rate]]</f>
        <v>0.13145125899338925</v>
      </c>
      <c r="T21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2.6842298798595392</v>
      </c>
      <c r="U2189" s="95">
        <f>Table_nydc_frldevdb01_flc_fx_carry_view[[#This Row],[atmf_cost_final]]/Table_nydc_frldevdb01_flc_fx_carry_view[[#This Row],[atmf_cost_orig]]</f>
        <v>2.1362800483632776</v>
      </c>
    </row>
    <row r="2190" spans="1:21" x14ac:dyDescent="0.25">
      <c r="A2190" t="s">
        <v>111</v>
      </c>
      <c r="B2190" t="s">
        <v>4</v>
      </c>
      <c r="C2190" t="s">
        <v>6</v>
      </c>
      <c r="D2190" t="s">
        <v>8</v>
      </c>
      <c r="E2190">
        <v>4.3625900560581599</v>
      </c>
      <c r="F2190">
        <v>4.93964844683215</v>
      </c>
      <c r="G2190">
        <v>0.12873693351978699</v>
      </c>
      <c r="H2190">
        <v>0.13794247324261599</v>
      </c>
      <c r="I2190">
        <v>0.11471598944370499</v>
      </c>
      <c r="J2190">
        <v>0.15871556592066</v>
      </c>
      <c r="K2190">
        <v>1.08436892165065E-2</v>
      </c>
      <c r="L2190">
        <v>1.0237545201504699E-2</v>
      </c>
      <c r="M2190">
        <v>5.5434488317808103E-2</v>
      </c>
      <c r="N2190">
        <v>0.101765325151841</v>
      </c>
      <c r="O2190">
        <v>-8.0205155663645167E-3</v>
      </c>
      <c r="P2190">
        <v>0.1236275890515981</v>
      </c>
      <c r="Q2190">
        <v>4.7287880106563298</v>
      </c>
      <c r="R2190">
        <f>Table_nydc_frldevdb01_flc_fx_carry_view[[#This Row],[atmf]]/(Table_nydc_frldevdb01_flc_fx_carry_view[[#This Row],[atmf_cost_orig]]+1)</f>
        <v>4.6802037468996778</v>
      </c>
      <c r="S2190">
        <f>Table_nydc_frldevdb01_flc_fx_carry_view[[#This Row],[num_rate]]-Table_nydc_frldevdb01_flc_fx_carry_view[[#This Row],[asset_rate]]</f>
        <v>0.13164810461796261</v>
      </c>
      <c r="T21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2.0526158264713539</v>
      </c>
      <c r="U2190" s="95">
        <f>Table_nydc_frldevdb01_flc_fx_carry_view[[#This Row],[atmf_cost_final]]/Table_nydc_frldevdb01_flc_fx_carry_view[[#This Row],[atmf_cost_orig]]</f>
        <v>1.8357763955250455</v>
      </c>
    </row>
    <row r="2191" spans="1:21" x14ac:dyDescent="0.25">
      <c r="A2191" t="s">
        <v>111</v>
      </c>
      <c r="B2191" t="s">
        <v>4</v>
      </c>
      <c r="C2191" t="s">
        <v>67</v>
      </c>
      <c r="D2191" t="s">
        <v>8</v>
      </c>
      <c r="E2191">
        <v>4.3625900560581599</v>
      </c>
      <c r="F2191">
        <v>5.5660572082058097</v>
      </c>
      <c r="G2191">
        <v>0.13753757530084401</v>
      </c>
      <c r="H2191">
        <v>0.14661151570236799</v>
      </c>
      <c r="I2191">
        <v>0.13162666946968801</v>
      </c>
      <c r="J2191">
        <v>0.15666050029927001</v>
      </c>
      <c r="K2191">
        <v>8.7709244643889503E-3</v>
      </c>
      <c r="L2191">
        <v>1.04479693500792E-2</v>
      </c>
      <c r="M2191">
        <v>8.3842018436585203E-2</v>
      </c>
      <c r="N2191">
        <v>0.13034844029190801</v>
      </c>
      <c r="O2191">
        <v>-7.5737447570329297E-3</v>
      </c>
      <c r="P2191">
        <v>0.12851299226134716</v>
      </c>
      <c r="Q2191">
        <v>5.1773852347198916</v>
      </c>
      <c r="R2191">
        <f>Table_nydc_frldevdb01_flc_fx_carry_view[[#This Row],[atmf]]/(Table_nydc_frldevdb01_flc_fx_carry_view[[#This Row],[atmf_cost_orig]]+1)</f>
        <v>5.1354875650924727</v>
      </c>
      <c r="S2191">
        <f>Table_nydc_frldevdb01_flc_fx_carry_view[[#This Row],[num_rate]]-Table_nydc_frldevdb01_flc_fx_carry_view[[#This Row],[asset_rate]]</f>
        <v>0.13608673701838009</v>
      </c>
      <c r="T21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1.5971589675546198</v>
      </c>
      <c r="U2191" s="95">
        <f>Table_nydc_frldevdb01_flc_fx_carry_view[[#This Row],[atmf_cost_final]]/Table_nydc_frldevdb01_flc_fx_carry_view[[#This Row],[atmf_cost_orig]]</f>
        <v>1.5546911050393954</v>
      </c>
    </row>
    <row r="2192" spans="1:21" x14ac:dyDescent="0.25">
      <c r="A2192" t="s">
        <v>111</v>
      </c>
      <c r="B2192" t="s">
        <v>17</v>
      </c>
      <c r="C2192" t="s">
        <v>8</v>
      </c>
      <c r="D2192" t="s">
        <v>8</v>
      </c>
      <c r="E2192">
        <v>1.17395274064956</v>
      </c>
      <c r="F2192">
        <v>1.19327871515356</v>
      </c>
      <c r="G2192">
        <v>7.4106412787679904E-2</v>
      </c>
      <c r="H2192">
        <v>7.4174222703363005E-2</v>
      </c>
      <c r="I2192">
        <v>6.2172928441603402E-2</v>
      </c>
      <c r="J2192">
        <v>7.28000872013609E-2</v>
      </c>
      <c r="K2192">
        <v>1.8187763529134E-2</v>
      </c>
      <c r="L2192">
        <v>1.29831872005609E-3</v>
      </c>
      <c r="M2192">
        <v>2.57437266545411E-2</v>
      </c>
      <c r="N2192">
        <v>1.6462945435314902E-2</v>
      </c>
      <c r="O2192">
        <v>-8.0692059399388068E-3</v>
      </c>
      <c r="P2192">
        <v>1.3817435360579182E-2</v>
      </c>
      <c r="Q2192">
        <v>1.1843299616351299</v>
      </c>
      <c r="R2192">
        <f>Table_nydc_frldevdb01_flc_fx_carry_view[[#This Row],[atmf]]/(Table_nydc_frldevdb01_flc_fx_carry_view[[#This Row],[atmf_cost_orig]]+1)</f>
        <v>1.163330258957989</v>
      </c>
      <c r="S2192">
        <f>Table_nydc_frldevdb01_flc_fx_carry_view[[#This Row],[num_rate]]-Table_nydc_frldevdb01_flc_fx_carry_view[[#This Row],[asset_rate]]</f>
        <v>2.1886641300517991E-2</v>
      </c>
      <c r="T21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2.0069746852346864</v>
      </c>
      <c r="U2192" s="95">
        <f>Table_nydc_frldevdb01_flc_fx_carry_view[[#This Row],[atmf_cost_final]]/Table_nydc_frldevdb01_flc_fx_carry_view[[#This Row],[atmf_cost_orig]]</f>
        <v>0.63949348345069135</v>
      </c>
    </row>
    <row r="2193" spans="1:21" x14ac:dyDescent="0.25">
      <c r="A2193" t="s">
        <v>111</v>
      </c>
      <c r="B2193" t="s">
        <v>17</v>
      </c>
      <c r="C2193" t="s">
        <v>6</v>
      </c>
      <c r="D2193" t="s">
        <v>8</v>
      </c>
      <c r="E2193">
        <v>1.17395274064956</v>
      </c>
      <c r="F2193">
        <v>1.2004159957454399</v>
      </c>
      <c r="G2193">
        <v>7.7149140845972297E-2</v>
      </c>
      <c r="H2193">
        <v>7.6907199377068705E-2</v>
      </c>
      <c r="I2193">
        <v>6.7974344968488004E-2</v>
      </c>
      <c r="J2193">
        <v>7.0589655829486106E-2</v>
      </c>
      <c r="K2193">
        <v>2.0837612866415299E-2</v>
      </c>
      <c r="L2193">
        <v>1.11735010293182E-2</v>
      </c>
      <c r="M2193">
        <v>3.0923328052440899E-2</v>
      </c>
      <c r="N2193">
        <v>2.4569153199459601E-2</v>
      </c>
      <c r="O2193">
        <v>-8.0205155663645167E-3</v>
      </c>
      <c r="P2193">
        <v>1.4343968754748637E-2</v>
      </c>
      <c r="Q2193">
        <v>1.1884298309518826</v>
      </c>
      <c r="R2193">
        <f>Table_nydc_frldevdb01_flc_fx_carry_view[[#This Row],[atmf]]/(Table_nydc_frldevdb01_flc_fx_carry_view[[#This Row],[atmf_cost_orig]]+1)</f>
        <v>1.1644086064219679</v>
      </c>
      <c r="S2193">
        <f>Table_nydc_frldevdb01_flc_fx_carry_view[[#This Row],[num_rate]]-Table_nydc_frldevdb01_flc_fx_carry_view[[#This Row],[asset_rate]]</f>
        <v>2.2364484321113154E-2</v>
      </c>
      <c r="T21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1.3281806915093073</v>
      </c>
      <c r="U2193" s="95">
        <f>Table_nydc_frldevdb01_flc_fx_carry_view[[#This Row],[atmf_cost_final]]/Table_nydc_frldevdb01_flc_fx_carry_view[[#This Row],[atmf_cost_orig]]</f>
        <v>0.7945184023464209</v>
      </c>
    </row>
    <row r="2194" spans="1:21" x14ac:dyDescent="0.25">
      <c r="A2194" t="s">
        <v>111</v>
      </c>
      <c r="B2194" t="s">
        <v>17</v>
      </c>
      <c r="C2194" t="s">
        <v>67</v>
      </c>
      <c r="D2194" t="s">
        <v>8</v>
      </c>
      <c r="E2194">
        <v>1.17395274064956</v>
      </c>
      <c r="F2194">
        <v>1.22989732640323</v>
      </c>
      <c r="G2194">
        <v>8.2989289316021397E-2</v>
      </c>
      <c r="H2194">
        <v>8.18777420661536E-2</v>
      </c>
      <c r="I2194">
        <v>7.8807909296919096E-2</v>
      </c>
      <c r="J2194">
        <v>7.8571891342729794E-2</v>
      </c>
      <c r="K2194">
        <v>2.69424587878941E-2</v>
      </c>
      <c r="L2194">
        <v>2.27369993138463E-2</v>
      </c>
      <c r="M2194">
        <v>4.6880722837334202E-2</v>
      </c>
      <c r="N2194">
        <v>4.5836547175210296E-2</v>
      </c>
      <c r="O2194">
        <v>-7.5737447570329297E-3</v>
      </c>
      <c r="P2194">
        <v>1.5891928830872426E-2</v>
      </c>
      <c r="Q2194">
        <v>1.2058546774391949</v>
      </c>
      <c r="R2194">
        <f>Table_nydc_frldevdb01_flc_fx_carry_view[[#This Row],[atmf]]/(Table_nydc_frldevdb01_flc_fx_carry_view[[#This Row],[atmf_cost_orig]]+1)</f>
        <v>1.1748208745977007</v>
      </c>
      <c r="S2194">
        <f>Table_nydc_frldevdb01_flc_fx_carry_view[[#This Row],[num_rate]]-Table_nydc_frldevdb01_flc_fx_carry_view[[#This Row],[asset_rate]]</f>
        <v>2.3465673587905356E-2</v>
      </c>
      <c r="T21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1.1585536134983963</v>
      </c>
      <c r="U2194" s="95">
        <f>Table_nydc_frldevdb01_flc_fx_carry_view[[#This Row],[atmf_cost_final]]/Table_nydc_frldevdb01_flc_fx_carry_view[[#This Row],[atmf_cost_orig]]</f>
        <v>0.97772697179292722</v>
      </c>
    </row>
    <row r="2195" spans="1:21" x14ac:dyDescent="0.25">
      <c r="A2195" t="s">
        <v>111</v>
      </c>
      <c r="B2195" t="s">
        <v>21</v>
      </c>
      <c r="C2195" t="s">
        <v>8</v>
      </c>
      <c r="D2195" t="s">
        <v>8</v>
      </c>
      <c r="E2195">
        <v>1.31573886979676</v>
      </c>
      <c r="F2195">
        <v>1.3270079254626801</v>
      </c>
      <c r="G2195">
        <v>8.69232425493391E-2</v>
      </c>
      <c r="H2195">
        <v>8.5993457256392694E-2</v>
      </c>
      <c r="I2195">
        <v>9.1559885608634303E-2</v>
      </c>
      <c r="J2195">
        <v>9.7192916507647206E-2</v>
      </c>
      <c r="K2195">
        <v>2.5756635470594102E-2</v>
      </c>
      <c r="L2195">
        <v>1.9118991013184099E-3</v>
      </c>
      <c r="M2195">
        <v>2.96108375487187E-2</v>
      </c>
      <c r="N2195">
        <v>8.6636852253429413E-3</v>
      </c>
      <c r="O2195">
        <v>2.3123728052216182E-3</v>
      </c>
      <c r="P2195">
        <v>1.3817435360579182E-2</v>
      </c>
      <c r="Q2195">
        <v>1.3219130056093604</v>
      </c>
      <c r="R2195">
        <f>Table_nydc_frldevdb01_flc_fx_carry_view[[#This Row],[atmf]]/(Table_nydc_frldevdb01_flc_fx_carry_view[[#This Row],[atmf_cost_orig]]+1)</f>
        <v>1.2888441701157689</v>
      </c>
      <c r="S2195">
        <f>Table_nydc_frldevdb01_flc_fx_carry_view[[#This Row],[num_rate]]-Table_nydc_frldevdb01_flc_fx_carry_view[[#This Row],[asset_rate]]</f>
        <v>1.1505062555357564E-2</v>
      </c>
      <c r="T21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1.7517986828832435</v>
      </c>
      <c r="U2195" s="95">
        <f>Table_nydc_frldevdb01_flc_fx_carry_view[[#This Row],[atmf_cost_final]]/Table_nydc_frldevdb01_flc_fx_carry_view[[#This Row],[atmf_cost_orig]]</f>
        <v>0.29258494330288981</v>
      </c>
    </row>
    <row r="2196" spans="1:21" x14ac:dyDescent="0.25">
      <c r="A2196" t="s">
        <v>111</v>
      </c>
      <c r="B2196" t="s">
        <v>21</v>
      </c>
      <c r="C2196" t="s">
        <v>6</v>
      </c>
      <c r="D2196" t="s">
        <v>8</v>
      </c>
      <c r="E2196">
        <v>1.31573886979676</v>
      </c>
      <c r="F2196">
        <v>1.3306837067432999</v>
      </c>
      <c r="G2196">
        <v>8.8842089297286195E-2</v>
      </c>
      <c r="H2196">
        <v>8.7653749979078696E-2</v>
      </c>
      <c r="I2196">
        <v>8.3108066759125604E-2</v>
      </c>
      <c r="J2196">
        <v>8.1760836530103201E-2</v>
      </c>
      <c r="K2196">
        <v>2.9812926024449897E-2</v>
      </c>
      <c r="L2196">
        <v>1.5212159198781201E-2</v>
      </c>
      <c r="M2196">
        <v>3.4854725650170199E-2</v>
      </c>
      <c r="N2196">
        <v>2.1000312993680898E-2</v>
      </c>
      <c r="O2196">
        <v>2.9252127882710699E-3</v>
      </c>
      <c r="P2196">
        <v>1.4343968754748637E-2</v>
      </c>
      <c r="Q2196">
        <v>1.3240083220805834</v>
      </c>
      <c r="R2196">
        <f>Table_nydc_frldevdb01_flc_fx_carry_view[[#This Row],[atmf]]/(Table_nydc_frldevdb01_flc_fx_carry_view[[#This Row],[atmf_cost_orig]]+1)</f>
        <v>1.2858652270320057</v>
      </c>
      <c r="S2196">
        <f>Table_nydc_frldevdb01_flc_fx_carry_view[[#This Row],[num_rate]]-Table_nydc_frldevdb01_flc_fx_carry_view[[#This Row],[asset_rate]]</f>
        <v>1.1418755966477567E-2</v>
      </c>
      <c r="T21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1.1480332866407335</v>
      </c>
      <c r="U2196" s="95">
        <f>Table_nydc_frldevdb01_flc_fx_carry_view[[#This Row],[atmf_cost_final]]/Table_nydc_frldevdb01_flc_fx_carry_view[[#This Row],[atmf_cost_orig]]</f>
        <v>0.60250977742463885</v>
      </c>
    </row>
    <row r="2197" spans="1:21" x14ac:dyDescent="0.25">
      <c r="A2197" t="s">
        <v>111</v>
      </c>
      <c r="B2197" t="s">
        <v>21</v>
      </c>
      <c r="C2197" t="s">
        <v>67</v>
      </c>
      <c r="D2197" t="s">
        <v>8</v>
      </c>
      <c r="E2197">
        <v>1.31573886979676</v>
      </c>
      <c r="F2197">
        <v>1.34520364816005</v>
      </c>
      <c r="G2197">
        <v>9.4123645373201295E-2</v>
      </c>
      <c r="H2197">
        <v>9.2349477659055199E-2</v>
      </c>
      <c r="I2197">
        <v>9.0443098147597503E-2</v>
      </c>
      <c r="J2197">
        <v>8.8405022827753907E-2</v>
      </c>
      <c r="K2197">
        <v>4.1870221889744097E-2</v>
      </c>
      <c r="L2197">
        <v>3.3411978517685396E-2</v>
      </c>
      <c r="M2197">
        <v>5.15913549013877E-2</v>
      </c>
      <c r="N2197">
        <v>4.3703668599805699E-2</v>
      </c>
      <c r="O2197">
        <v>4.5790790627244782E-3</v>
      </c>
      <c r="P2197">
        <v>1.5891928830872426E-2</v>
      </c>
      <c r="Q2197">
        <v>1.3322526430122146</v>
      </c>
      <c r="R2197">
        <f>Table_nydc_frldevdb01_flc_fx_carry_view[[#This Row],[atmf]]/(Table_nydc_frldevdb01_flc_fx_carry_view[[#This Row],[atmf_cost_orig]]+1)</f>
        <v>1.2792075951272874</v>
      </c>
      <c r="S2197">
        <f>Table_nydc_frldevdb01_flc_fx_carry_view[[#This Row],[num_rate]]-Table_nydc_frldevdb01_flc_fx_carry_view[[#This Row],[asset_rate]]</f>
        <v>1.1312849768147948E-2</v>
      </c>
      <c r="T21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1.058692445602103</v>
      </c>
      <c r="U2197" s="95">
        <f>Table_nydc_frldevdb01_flc_fx_carry_view[[#This Row],[atmf_cost_final]]/Table_nydc_frldevdb01_flc_fx_carry_view[[#This Row],[atmf_cost_orig]]</f>
        <v>0.84711224745582636</v>
      </c>
    </row>
    <row r="2198" spans="1:21" x14ac:dyDescent="0.25">
      <c r="A2198" t="s">
        <v>111</v>
      </c>
      <c r="B2198" t="s">
        <v>20</v>
      </c>
      <c r="C2198" t="s">
        <v>8</v>
      </c>
      <c r="D2198" t="s">
        <v>8</v>
      </c>
      <c r="E2198">
        <v>3.1691997517871902</v>
      </c>
      <c r="F2198">
        <v>3.2785500000000001</v>
      </c>
      <c r="G2198">
        <v>0.12614136768065301</v>
      </c>
      <c r="H2198">
        <v>0.132282997539204</v>
      </c>
      <c r="I2198">
        <v>9.7526698835895001E-2</v>
      </c>
      <c r="J2198">
        <v>0.133987951769272</v>
      </c>
      <c r="K2198">
        <v>2.7856626324527997E-2</v>
      </c>
      <c r="L2198">
        <v>2.0362481916987901E-3</v>
      </c>
      <c r="M2198">
        <v>4.5145066607906001E-2</v>
      </c>
      <c r="N2198">
        <v>3.4499610886652106E-2</v>
      </c>
      <c r="O2198">
        <v>1.3817435360579182E-2</v>
      </c>
      <c r="P2198">
        <v>6.0785592570247259E-2</v>
      </c>
      <c r="Q2198">
        <v>3.2228322569818255</v>
      </c>
      <c r="R2198">
        <f>Table_nydc_frldevdb01_flc_fx_carry_view[[#This Row],[atmf]]/(Table_nydc_frldevdb01_flc_fx_carry_view[[#This Row],[atmf_cost_orig]]+1)</f>
        <v>3.1369329528969327</v>
      </c>
      <c r="S2198">
        <f>Table_nydc_frldevdb01_flc_fx_carry_view[[#This Row],[num_rate]]-Table_nydc_frldevdb01_flc_fx_carry_view[[#This Row],[asset_rate]]</f>
        <v>4.6968157209668078E-2</v>
      </c>
      <c r="T21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1.8777496502194742</v>
      </c>
      <c r="U2198" s="95">
        <f>Table_nydc_frldevdb01_flc_fx_carry_view[[#This Row],[atmf_cost_final]]/Table_nydc_frldevdb01_flc_fx_carry_view[[#This Row],[atmf_cost_orig]]</f>
        <v>0.76419448411247626</v>
      </c>
    </row>
    <row r="2199" spans="1:21" x14ac:dyDescent="0.25">
      <c r="A2199" t="s">
        <v>111</v>
      </c>
      <c r="B2199" t="s">
        <v>20</v>
      </c>
      <c r="C2199" t="s">
        <v>6</v>
      </c>
      <c r="D2199" t="s">
        <v>8</v>
      </c>
      <c r="E2199">
        <v>3.1691997517871902</v>
      </c>
      <c r="F2199">
        <v>3.3184999999999998</v>
      </c>
      <c r="G2199">
        <v>0.13704298411728999</v>
      </c>
      <c r="H2199">
        <v>0.14414649150805101</v>
      </c>
      <c r="I2199">
        <v>0.10873651397975601</v>
      </c>
      <c r="J2199">
        <v>0.124208612648626</v>
      </c>
      <c r="K2199">
        <v>3.3402697056935299E-2</v>
      </c>
      <c r="L2199">
        <v>1.62937494584314E-2</v>
      </c>
      <c r="M2199">
        <v>5.6638894651399201E-2</v>
      </c>
      <c r="N2199">
        <v>4.6395799735953099E-2</v>
      </c>
      <c r="O2199">
        <v>1.4343968754748637E-2</v>
      </c>
      <c r="P2199">
        <v>6.2388009905026243E-2</v>
      </c>
      <c r="Q2199">
        <v>3.2431417182088498</v>
      </c>
      <c r="R2199">
        <f>Table_nydc_frldevdb01_flc_fx_carry_view[[#This Row],[atmf]]/(Table_nydc_frldevdb01_flc_fx_carry_view[[#This Row],[atmf_cost_orig]]+1)</f>
        <v>3.1406188214326733</v>
      </c>
      <c r="S2199">
        <f>Table_nydc_frldevdb01_flc_fx_carry_view[[#This Row],[num_rate]]-Table_nydc_frldevdb01_flc_fx_carry_view[[#This Row],[asset_rate]]</f>
        <v>4.8044041150277605E-2</v>
      </c>
      <c r="T21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1.2954809045303353</v>
      </c>
      <c r="U2199" s="95">
        <f>Table_nydc_frldevdb01_flc_fx_carry_view[[#This Row],[atmf_cost_final]]/Table_nydc_frldevdb01_flc_fx_carry_view[[#This Row],[atmf_cost_orig]]</f>
        <v>0.81915086834779782</v>
      </c>
    </row>
    <row r="2200" spans="1:21" x14ac:dyDescent="0.25">
      <c r="A2200" t="s">
        <v>111</v>
      </c>
      <c r="B2200" t="s">
        <v>20</v>
      </c>
      <c r="C2200" t="s">
        <v>67</v>
      </c>
      <c r="D2200" t="s">
        <v>8</v>
      </c>
      <c r="E2200">
        <v>3.1691997517871902</v>
      </c>
      <c r="F2200">
        <v>3.5109569999999999</v>
      </c>
      <c r="G2200">
        <v>0.13684049282327301</v>
      </c>
      <c r="H2200">
        <v>0.14802012334114101</v>
      </c>
      <c r="I2200">
        <v>0.13738589524589101</v>
      </c>
      <c r="J2200">
        <v>0.15193511991222899</v>
      </c>
      <c r="K2200">
        <v>3.3583866306035701E-2</v>
      </c>
      <c r="L2200">
        <v>3.40541585084791E-2</v>
      </c>
      <c r="M2200">
        <v>8.0783492931985404E-2</v>
      </c>
      <c r="N2200">
        <v>9.1047259700007599E-2</v>
      </c>
      <c r="O2200">
        <v>1.5891928830872426E-2</v>
      </c>
      <c r="P2200">
        <v>7.1638147309389888E-2</v>
      </c>
      <c r="Q2200">
        <v>3.3527103244986947</v>
      </c>
      <c r="R2200">
        <f>Table_nydc_frldevdb01_flc_fx_carry_view[[#This Row],[atmf]]/(Table_nydc_frldevdb01_flc_fx_carry_view[[#This Row],[atmf_cost_orig]]+1)</f>
        <v>3.2485294445748414</v>
      </c>
      <c r="S2200">
        <f>Table_nydc_frldevdb01_flc_fx_carry_view[[#This Row],[num_rate]]-Table_nydc_frldevdb01_flc_fx_carry_view[[#This Row],[asset_rate]]</f>
        <v>5.5746218478517462E-2</v>
      </c>
      <c r="T22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1.2074905092616661</v>
      </c>
      <c r="U2200" s="95">
        <f>Table_nydc_frldevdb01_flc_fx_carry_view[[#This Row],[atmf_cost_final]]/Table_nydc_frldevdb01_flc_fx_carry_view[[#This Row],[atmf_cost_orig]]</f>
        <v>1.1270527727324646</v>
      </c>
    </row>
    <row r="2201" spans="1:21" x14ac:dyDescent="0.25">
      <c r="A2201" t="s">
        <v>111</v>
      </c>
      <c r="B2201" t="s">
        <v>7</v>
      </c>
      <c r="C2201" t="s">
        <v>8</v>
      </c>
      <c r="D2201" t="s">
        <v>8</v>
      </c>
      <c r="E2201">
        <v>65.379981712460193</v>
      </c>
      <c r="F2201">
        <v>67.45</v>
      </c>
      <c r="G2201">
        <v>6.4102261764595006E-2</v>
      </c>
      <c r="H2201">
        <v>6.8799334675971102E-2</v>
      </c>
      <c r="I2201">
        <v>5.0442834340759003E-2</v>
      </c>
      <c r="J2201">
        <v>8.1330648148134593E-2</v>
      </c>
      <c r="K2201">
        <v>9.6814454350252314E-3</v>
      </c>
      <c r="L2201">
        <v>1.0532246329161702E-3</v>
      </c>
      <c r="M2201">
        <v>2.3488930089975098E-2</v>
      </c>
      <c r="N2201">
        <v>3.1658286618923497E-2</v>
      </c>
      <c r="O2201">
        <v>1.3817435360579182E-2</v>
      </c>
      <c r="P2201">
        <v>5.7588812476283092E-2</v>
      </c>
      <c r="Q2201">
        <v>66.531369141505863</v>
      </c>
      <c r="R2201">
        <f>Table_nydc_frldevdb01_flc_fx_carry_view[[#This Row],[atmf]]/(Table_nydc_frldevdb01_flc_fx_carry_view[[#This Row],[atmf_cost_orig]]+1)</f>
        <v>65.902031782669567</v>
      </c>
      <c r="S2201">
        <f>Table_nydc_frldevdb01_flc_fx_carry_view[[#This Row],[num_rate]]-Table_nydc_frldevdb01_flc_fx_carry_view[[#This Row],[asset_rate]]</f>
        <v>4.3771377115703912E-2</v>
      </c>
      <c r="T22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2.2165559296881545</v>
      </c>
      <c r="U2201" s="95">
        <f>Table_nydc_frldevdb01_flc_fx_carry_view[[#This Row],[atmf_cost_final]]/Table_nydc_frldevdb01_flc_fx_carry_view[[#This Row],[atmf_cost_orig]]</f>
        <v>1.3477960255173571</v>
      </c>
    </row>
    <row r="2202" spans="1:21" x14ac:dyDescent="0.25">
      <c r="A2202" t="s">
        <v>111</v>
      </c>
      <c r="B2202" t="s">
        <v>7</v>
      </c>
      <c r="C2202" t="s">
        <v>6</v>
      </c>
      <c r="D2202" t="s">
        <v>8</v>
      </c>
      <c r="E2202">
        <v>65.379981712460193</v>
      </c>
      <c r="F2202">
        <v>68.06</v>
      </c>
      <c r="G2202">
        <v>6.6700647601580093E-2</v>
      </c>
      <c r="H2202">
        <v>7.1785502994799993E-2</v>
      </c>
      <c r="I2202">
        <v>5.5676538253506699E-2</v>
      </c>
      <c r="J2202">
        <v>7.0297558915737302E-2</v>
      </c>
      <c r="K2202">
        <v>1.082618439624E-2</v>
      </c>
      <c r="L2202">
        <v>6.1033062020658798E-3</v>
      </c>
      <c r="M2202">
        <v>2.8224747366464797E-2</v>
      </c>
      <c r="N2202">
        <v>3.2776643001361905E-2</v>
      </c>
      <c r="O2202">
        <v>1.4343968754748637E-2</v>
      </c>
      <c r="P2202">
        <v>5.6687296924703867E-2</v>
      </c>
      <c r="Q2202">
        <v>66.896103923425585</v>
      </c>
      <c r="R2202">
        <f>Table_nydc_frldevdb01_flc_fx_carry_view[[#This Row],[atmf]]/(Table_nydc_frldevdb01_flc_fx_carry_view[[#This Row],[atmf_cost_orig]]+1)</f>
        <v>66.191754452825919</v>
      </c>
      <c r="S2202">
        <f>Table_nydc_frldevdb01_flc_fx_carry_view[[#This Row],[num_rate]]-Table_nydc_frldevdb01_flc_fx_carry_view[[#This Row],[asset_rate]]</f>
        <v>4.234332816995523E-2</v>
      </c>
      <c r="T22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1.5330770044022433</v>
      </c>
      <c r="U2202" s="95">
        <f>Table_nydc_frldevdb01_flc_fx_carry_view[[#This Row],[atmf_cost_final]]/Table_nydc_frldevdb01_flc_fx_carry_view[[#This Row],[atmf_cost_orig]]</f>
        <v>1.1612732109094248</v>
      </c>
    </row>
    <row r="2203" spans="1:21" x14ac:dyDescent="0.25">
      <c r="A2203" t="s">
        <v>111</v>
      </c>
      <c r="B2203" t="s">
        <v>7</v>
      </c>
      <c r="C2203" t="s">
        <v>67</v>
      </c>
      <c r="D2203" t="s">
        <v>8</v>
      </c>
      <c r="E2203">
        <v>65.379981712460193</v>
      </c>
      <c r="F2203">
        <v>70.792159036034505</v>
      </c>
      <c r="G2203">
        <v>7.4590294350577097E-2</v>
      </c>
      <c r="H2203">
        <v>7.7391517973673399E-2</v>
      </c>
      <c r="I2203">
        <v>6.8914665490966004E-2</v>
      </c>
      <c r="J2203">
        <v>7.8208819956732706E-2</v>
      </c>
      <c r="K2203">
        <v>1.2787958199389301E-2</v>
      </c>
      <c r="L2203">
        <v>1.14342988962188E-2</v>
      </c>
      <c r="M2203">
        <v>4.2293232272784996E-2</v>
      </c>
      <c r="N2203">
        <v>5.1284929517163798E-2</v>
      </c>
      <c r="O2203">
        <v>1.5891928830872426E-2</v>
      </c>
      <c r="P2203">
        <v>5.8991495859065712E-2</v>
      </c>
      <c r="Q2203">
        <v>68.763279624527286</v>
      </c>
      <c r="R2203">
        <f>Table_nydc_frldevdb01_flc_fx_carry_view[[#This Row],[atmf]]/(Table_nydc_frldevdb01_flc_fx_carry_view[[#This Row],[atmf_cost_orig]]+1)</f>
        <v>67.919618821344372</v>
      </c>
      <c r="S2203">
        <f>Table_nydc_frldevdb01_flc_fx_carry_view[[#This Row],[num_rate]]-Table_nydc_frldevdb01_flc_fx_carry_view[[#This Row],[asset_rate]]</f>
        <v>4.3099567028193286E-2</v>
      </c>
      <c r="T22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1.3506273665452069</v>
      </c>
      <c r="U2203" s="95">
        <f>Table_nydc_frldevdb01_flc_fx_carry_view[[#This Row],[atmf_cost_final]]/Table_nydc_frldevdb01_flc_fx_carry_view[[#This Row],[atmf_cost_orig]]</f>
        <v>1.2126036900273713</v>
      </c>
    </row>
    <row r="2204" spans="1:21" x14ac:dyDescent="0.25">
      <c r="A2204" t="s">
        <v>111</v>
      </c>
      <c r="B2204" t="s">
        <v>19</v>
      </c>
      <c r="C2204" t="s">
        <v>8</v>
      </c>
      <c r="D2204" t="s">
        <v>8</v>
      </c>
      <c r="E2204">
        <v>13.8080703183737</v>
      </c>
      <c r="F2204">
        <v>14.403</v>
      </c>
      <c r="G2204">
        <v>0.15960247409707501</v>
      </c>
      <c r="H2204">
        <v>0.165237716397722</v>
      </c>
      <c r="I2204">
        <v>0.14131964657981</v>
      </c>
      <c r="J2204">
        <v>0.161567622782855</v>
      </c>
      <c r="K2204">
        <v>3.5357240070896204E-2</v>
      </c>
      <c r="L2204">
        <v>2.9506874215174499E-3</v>
      </c>
      <c r="M2204">
        <v>5.6374516095260098E-2</v>
      </c>
      <c r="N2204">
        <v>4.3081485608170503E-2</v>
      </c>
      <c r="O2204">
        <v>1.3817435360579182E-2</v>
      </c>
      <c r="P2204">
        <v>7.2298016612801289E-2</v>
      </c>
      <c r="Q2204">
        <v>14.106519388273613</v>
      </c>
      <c r="R2204">
        <f>Table_nydc_frldevdb01_flc_fx_carry_view[[#This Row],[atmf]]/(Table_nydc_frldevdb01_flc_fx_carry_view[[#This Row],[atmf_cost_orig]]+1)</f>
        <v>13.634369042940062</v>
      </c>
      <c r="S2204">
        <f>Table_nydc_frldevdb01_flc_fx_carry_view[[#This Row],[num_rate]]-Table_nydc_frldevdb01_flc_fx_carry_view[[#This Row],[asset_rate]]</f>
        <v>5.8480581252222108E-2</v>
      </c>
      <c r="T22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1.9094195717909472</v>
      </c>
      <c r="U2204" s="95">
        <f>Table_nydc_frldevdb01_flc_fx_carry_view[[#This Row],[atmf_cost_final]]/Table_nydc_frldevdb01_flc_fx_carry_view[[#This Row],[atmf_cost_orig]]</f>
        <v>0.76420142632129384</v>
      </c>
    </row>
    <row r="2205" spans="1:21" x14ac:dyDescent="0.25">
      <c r="A2205" t="s">
        <v>111</v>
      </c>
      <c r="B2205" t="s">
        <v>19</v>
      </c>
      <c r="C2205" t="s">
        <v>6</v>
      </c>
      <c r="D2205" t="s">
        <v>8</v>
      </c>
      <c r="E2205">
        <v>13.8080703183737</v>
      </c>
      <c r="F2205">
        <v>14.597099999999999</v>
      </c>
      <c r="G2205">
        <v>0.16095021624483599</v>
      </c>
      <c r="H2205">
        <v>0.16734422849986499</v>
      </c>
      <c r="I2205">
        <v>0.16034636700665</v>
      </c>
      <c r="J2205">
        <v>0.175382837173016</v>
      </c>
      <c r="K2205">
        <v>3.8498450697514501E-2</v>
      </c>
      <c r="L2205">
        <v>2.5000335827200498E-2</v>
      </c>
      <c r="M2205">
        <v>6.5734109096267299E-2</v>
      </c>
      <c r="N2205">
        <v>6.0262345030691403E-2</v>
      </c>
      <c r="O2205">
        <v>1.4343968754748637E-2</v>
      </c>
      <c r="P2205">
        <v>7.2525261385716133E-2</v>
      </c>
      <c r="Q2205">
        <v>14.210079138757555</v>
      </c>
      <c r="R2205">
        <f>Table_nydc_frldevdb01_flc_fx_carry_view[[#This Row],[atmf]]/(Table_nydc_frldevdb01_flc_fx_carry_view[[#This Row],[atmf_cost_orig]]+1)</f>
        <v>13.696755950110488</v>
      </c>
      <c r="S2205">
        <f>Table_nydc_frldevdb01_flc_fx_carry_view[[#This Row],[num_rate]]-Table_nydc_frldevdb01_flc_fx_carry_view[[#This Row],[asset_rate]]</f>
        <v>5.8181292630967496E-2</v>
      </c>
      <c r="T22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1.2947000835164555</v>
      </c>
      <c r="U2205" s="95">
        <f>Table_nydc_frldevdb01_flc_fx_carry_view[[#This Row],[atmf_cost_final]]/Table_nydc_frldevdb01_flc_fx_carry_view[[#This Row],[atmf_cost_orig]]</f>
        <v>0.9167591355416026</v>
      </c>
    </row>
    <row r="2206" spans="1:21" x14ac:dyDescent="0.25">
      <c r="A2206" t="s">
        <v>111</v>
      </c>
      <c r="B2206" t="s">
        <v>19</v>
      </c>
      <c r="C2206" t="s">
        <v>67</v>
      </c>
      <c r="D2206" t="s">
        <v>8</v>
      </c>
      <c r="E2206">
        <v>13.8080703183737</v>
      </c>
      <c r="F2206">
        <v>15.3728529348703</v>
      </c>
      <c r="G2206">
        <v>0.16321916822351501</v>
      </c>
      <c r="H2206">
        <v>0.17325666598610001</v>
      </c>
      <c r="I2206">
        <v>0.16233117748082501</v>
      </c>
      <c r="J2206">
        <v>0.17513291335905301</v>
      </c>
      <c r="K2206">
        <v>4.4117572019451899E-2</v>
      </c>
      <c r="L2206">
        <v>4.09050197016722E-2</v>
      </c>
      <c r="M2206">
        <v>9.4492837580609196E-2</v>
      </c>
      <c r="N2206">
        <v>9.8939734841081789E-2</v>
      </c>
      <c r="O2206">
        <v>1.5891928830872426E-2</v>
      </c>
      <c r="P2206">
        <v>7.4477129946874943E-2</v>
      </c>
      <c r="Q2206">
        <v>14.635581623923176</v>
      </c>
      <c r="R2206">
        <f>Table_nydc_frldevdb01_flc_fx_carry_view[[#This Row],[atmf]]/(Table_nydc_frldevdb01_flc_fx_carry_view[[#This Row],[atmf_cost_orig]]+1)</f>
        <v>14.045640507663983</v>
      </c>
      <c r="S2206">
        <f>Table_nydc_frldevdb01_flc_fx_carry_view[[#This Row],[num_rate]]-Table_nydc_frldevdb01_flc_fx_carry_view[[#This Row],[asset_rate]]</f>
        <v>5.8585201116002517E-2</v>
      </c>
      <c r="T22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1.1520478253152524</v>
      </c>
      <c r="U2206" s="95">
        <f>Table_nydc_frldevdb01_flc_fx_carry_view[[#This Row],[atmf_cost_final]]/Table_nydc_frldevdb01_flc_fx_carry_view[[#This Row],[atmf_cost_orig]]</f>
        <v>1.0470606807280929</v>
      </c>
    </row>
    <row r="2207" spans="1:21" x14ac:dyDescent="0.25">
      <c r="A2207" t="s">
        <v>111</v>
      </c>
      <c r="B2207" t="s">
        <v>13</v>
      </c>
      <c r="C2207" t="s">
        <v>8</v>
      </c>
      <c r="D2207" t="s">
        <v>8</v>
      </c>
      <c r="E2207">
        <v>6.6217178162385801</v>
      </c>
      <c r="F2207">
        <v>6.7329829999999999</v>
      </c>
      <c r="G2207">
        <v>5.4525622410745198E-2</v>
      </c>
      <c r="H2207">
        <v>5.5333039430760497E-2</v>
      </c>
      <c r="I2207">
        <v>6.0900857301910402E-2</v>
      </c>
      <c r="J2207">
        <v>6.1453194161787301E-2</v>
      </c>
      <c r="K2207">
        <v>1.1426063917318201E-2</v>
      </c>
      <c r="L2207">
        <v>1.2715834744060801E-3</v>
      </c>
      <c r="M2207">
        <v>1.88923570857857E-2</v>
      </c>
      <c r="N2207">
        <v>1.6801445247181201E-2</v>
      </c>
      <c r="O2207">
        <v>1.3817435360579182E-2</v>
      </c>
      <c r="P2207">
        <v>3.6549133705341637E-2</v>
      </c>
      <c r="Q2207">
        <v>6.6830851271707186</v>
      </c>
      <c r="R2207">
        <f>Table_nydc_frldevdb01_flc_fx_carry_view[[#This Row],[atmf]]/(Table_nydc_frldevdb01_flc_fx_carry_view[[#This Row],[atmf_cost_orig]]+1)</f>
        <v>6.6081396657616853</v>
      </c>
      <c r="S2207">
        <f>Table_nydc_frldevdb01_flc_fx_carry_view[[#This Row],[num_rate]]-Table_nydc_frldevdb01_flc_fx_carry_view[[#This Row],[asset_rate]]</f>
        <v>2.2731698344762456E-2</v>
      </c>
      <c r="T22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2.0799962474501541</v>
      </c>
      <c r="U2207" s="95">
        <f>Table_nydc_frldevdb01_flc_fx_carry_view[[#This Row],[atmf_cost_final]]/Table_nydc_frldevdb01_flc_fx_carry_view[[#This Row],[atmf_cost_orig]]</f>
        <v>0.8893249884537876</v>
      </c>
    </row>
    <row r="2208" spans="1:21" x14ac:dyDescent="0.25">
      <c r="A2208" t="s">
        <v>111</v>
      </c>
      <c r="B2208" t="s">
        <v>13</v>
      </c>
      <c r="C2208" t="s">
        <v>6</v>
      </c>
      <c r="D2208" t="s">
        <v>8</v>
      </c>
      <c r="E2208">
        <v>6.6217178162385801</v>
      </c>
      <c r="F2208">
        <v>6.7705500000000001</v>
      </c>
      <c r="G2208">
        <v>5.52016418922378E-2</v>
      </c>
      <c r="H2208">
        <v>5.6382826492976199E-2</v>
      </c>
      <c r="I2208">
        <v>5.3781874939127103E-2</v>
      </c>
      <c r="J2208">
        <v>5.5474794362527897E-2</v>
      </c>
      <c r="K2208">
        <v>1.23495067235146E-2</v>
      </c>
      <c r="L2208">
        <v>8.1523401252683904E-3</v>
      </c>
      <c r="M2208">
        <v>2.21705198858453E-2</v>
      </c>
      <c r="N2208">
        <v>2.1455878555767999E-2</v>
      </c>
      <c r="O2208">
        <v>1.4343968754748637E-2</v>
      </c>
      <c r="P2208">
        <v>3.7168615192015197E-2</v>
      </c>
      <c r="Q2208">
        <v>6.704703023358082</v>
      </c>
      <c r="R2208">
        <f>Table_nydc_frldevdb01_flc_fx_carry_view[[#This Row],[atmf]]/(Table_nydc_frldevdb01_flc_fx_carry_view[[#This Row],[atmf_cost_orig]]+1)</f>
        <v>6.6236991463578176</v>
      </c>
      <c r="S2208">
        <f>Table_nydc_frldevdb01_flc_fx_carry_view[[#This Row],[num_rate]]-Table_nydc_frldevdb01_flc_fx_carry_view[[#This Row],[asset_rate]]</f>
        <v>2.282464643726656E-2</v>
      </c>
      <c r="T22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1.354599389147183</v>
      </c>
      <c r="U2208" s="95">
        <f>Table_nydc_frldevdb01_flc_fx_carry_view[[#This Row],[atmf_cost_final]]/Table_nydc_frldevdb01_flc_fx_carry_view[[#This Row],[atmf_cost_orig]]</f>
        <v>0.96776614469318056</v>
      </c>
    </row>
    <row r="2209" spans="1:21" x14ac:dyDescent="0.25">
      <c r="A2209" t="s">
        <v>111</v>
      </c>
      <c r="B2209" t="s">
        <v>13</v>
      </c>
      <c r="C2209" t="s">
        <v>67</v>
      </c>
      <c r="D2209" t="s">
        <v>8</v>
      </c>
      <c r="E2209">
        <v>6.6217178162385801</v>
      </c>
      <c r="F2209">
        <v>6.9143999999999997</v>
      </c>
      <c r="G2209">
        <v>6.0188558737598701E-2</v>
      </c>
      <c r="H2209">
        <v>6.18750426258503E-2</v>
      </c>
      <c r="I2209">
        <v>5.6841626803308801E-2</v>
      </c>
      <c r="J2209">
        <v>5.93713762345646E-2</v>
      </c>
      <c r="K2209">
        <v>1.5758305928885299E-2</v>
      </c>
      <c r="L2209">
        <v>1.3453926449546599E-2</v>
      </c>
      <c r="M2209">
        <v>3.3819813198716596E-2</v>
      </c>
      <c r="N2209">
        <v>3.4636306592348703E-2</v>
      </c>
      <c r="O2209">
        <v>1.5891928830872426E-2</v>
      </c>
      <c r="P2209">
        <v>3.8711914162715133E-2</v>
      </c>
      <c r="Q2209">
        <v>6.7917310993739175</v>
      </c>
      <c r="R2209">
        <f>Table_nydc_frldevdb01_flc_fx_carry_view[[#This Row],[atmf]]/(Table_nydc_frldevdb01_flc_fx_carry_view[[#This Row],[atmf_cost_orig]]+1)</f>
        <v>6.68820611843985</v>
      </c>
      <c r="S2209">
        <f>Table_nydc_frldevdb01_flc_fx_carry_view[[#This Row],[num_rate]]-Table_nydc_frldevdb01_flc_fx_carry_view[[#This Row],[asset_rate]]</f>
        <v>2.2819985331842707E-2</v>
      </c>
      <c r="T22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1.1727913859206922</v>
      </c>
      <c r="U2209" s="95">
        <f>Table_nydc_frldevdb01_flc_fx_carry_view[[#This Row],[atmf_cost_final]]/Table_nydc_frldevdb01_flc_fx_carry_view[[#This Row],[atmf_cost_orig]]</f>
        <v>1.0241424572286844</v>
      </c>
    </row>
    <row r="2210" spans="1:21" x14ac:dyDescent="0.25">
      <c r="A2210" t="s">
        <v>111</v>
      </c>
      <c r="B2210" t="s">
        <v>16</v>
      </c>
      <c r="C2210" t="s">
        <v>8</v>
      </c>
      <c r="D2210" t="s">
        <v>8</v>
      </c>
      <c r="E2210">
        <v>18.613733480220201</v>
      </c>
      <c r="F2210">
        <v>19.403600000000001</v>
      </c>
      <c r="G2210">
        <v>0.120401074744932</v>
      </c>
      <c r="H2210">
        <v>0.12666526325100799</v>
      </c>
      <c r="I2210">
        <v>-999</v>
      </c>
      <c r="J2210">
        <v>-999</v>
      </c>
      <c r="K2210">
        <v>2.3274830287389799E-2</v>
      </c>
      <c r="L2210">
        <v>-9.990000000000001E-4</v>
      </c>
      <c r="M2210">
        <v>4.3229825369686302E-2</v>
      </c>
      <c r="N2210">
        <v>-9.990000000000001E-4</v>
      </c>
      <c r="O2210">
        <v>1.3817435360579182E-2</v>
      </c>
      <c r="P2210">
        <v>7.1580259421070158E-2</v>
      </c>
      <c r="Q2210">
        <v>19.023976639708884</v>
      </c>
      <c r="R2210">
        <f>Table_nydc_frldevdb01_flc_fx_carry_view[[#This Row],[atmf]]/(Table_nydc_frldevdb01_flc_fx_carry_view[[#This Row],[atmf_cost_orig]]+1)</f>
        <v>18.599544921104997</v>
      </c>
      <c r="S2210">
        <f>Table_nydc_frldevdb01_flc_fx_carry_view[[#This Row],[num_rate]]-Table_nydc_frldevdb01_flc_fx_carry_view[[#This Row],[asset_rate]]</f>
        <v>5.7762824060490978E-2</v>
      </c>
      <c r="T22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2210" s="95">
        <f>Table_nydc_frldevdb01_flc_fx_carry_view[[#This Row],[atmf_cost_final]]/Table_nydc_frldevdb01_flc_fx_carry_view[[#This Row],[atmf_cost_orig]]</f>
        <v>-2.3109045467033525E-2</v>
      </c>
    </row>
    <row r="2211" spans="1:21" x14ac:dyDescent="0.25">
      <c r="A2211" t="s">
        <v>111</v>
      </c>
      <c r="B2211" t="s">
        <v>16</v>
      </c>
      <c r="C2211" t="s">
        <v>6</v>
      </c>
      <c r="D2211" t="s">
        <v>8</v>
      </c>
      <c r="E2211">
        <v>18.613733480220201</v>
      </c>
      <c r="F2211">
        <v>19.658812999999999</v>
      </c>
      <c r="G2211">
        <v>0.129535297862784</v>
      </c>
      <c r="H2211">
        <v>0.137874754301024</v>
      </c>
      <c r="I2211">
        <v>0.10384834617347</v>
      </c>
      <c r="J2211">
        <v>0.119890910944183</v>
      </c>
      <c r="K2211">
        <v>2.76855336213776E-2</v>
      </c>
      <c r="L2211">
        <v>1.4043570084500899E-2</v>
      </c>
      <c r="M2211">
        <v>5.4178556540680697E-2</v>
      </c>
      <c r="N2211">
        <v>4.9752479021919795E-2</v>
      </c>
      <c r="O2211">
        <v>1.4343968754748637E-2</v>
      </c>
      <c r="P2211">
        <v>7.1637414988344306E-2</v>
      </c>
      <c r="Q2211">
        <v>19.151433629905405</v>
      </c>
      <c r="R2211">
        <f>Table_nydc_frldevdb01_flc_fx_carry_view[[#This Row],[atmf]]/(Table_nydc_frldevdb01_flc_fx_carry_view[[#This Row],[atmf_cost_orig]]+1)</f>
        <v>18.648466028858522</v>
      </c>
      <c r="S2211">
        <f>Table_nydc_frldevdb01_flc_fx_carry_view[[#This Row],[num_rate]]-Table_nydc_frldevdb01_flc_fx_carry_view[[#This Row],[asset_rate]]</f>
        <v>5.7293446233595668E-2</v>
      </c>
      <c r="T22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1.3478608706219406</v>
      </c>
      <c r="U2211" s="95">
        <f>Table_nydc_frldevdb01_flc_fx_carry_view[[#This Row],[atmf_cost_final]]/Table_nydc_frldevdb01_flc_fx_carry_view[[#This Row],[atmf_cost_orig]]</f>
        <v>0.91830573198387955</v>
      </c>
    </row>
    <row r="2212" spans="1:21" x14ac:dyDescent="0.25">
      <c r="A2212" t="s">
        <v>111</v>
      </c>
      <c r="B2212" t="s">
        <v>16</v>
      </c>
      <c r="C2212" t="s">
        <v>67</v>
      </c>
      <c r="D2212" t="s">
        <v>8</v>
      </c>
      <c r="E2212">
        <v>18.613733480220201</v>
      </c>
      <c r="F2212">
        <v>20.636938000000001</v>
      </c>
      <c r="G2212">
        <v>0.127979254361692</v>
      </c>
      <c r="H2212">
        <v>0.138395804730331</v>
      </c>
      <c r="I2212">
        <v>0.12939529284381601</v>
      </c>
      <c r="J2212">
        <v>0.144050554616166</v>
      </c>
      <c r="K2212">
        <v>2.9424042475941301E-2</v>
      </c>
      <c r="L2212">
        <v>2.8757714317311701E-2</v>
      </c>
      <c r="M2212">
        <v>7.5548251527824906E-2</v>
      </c>
      <c r="N2212">
        <v>8.3900921102931902E-2</v>
      </c>
      <c r="O2212">
        <v>1.5891928830872426E-2</v>
      </c>
      <c r="P2212">
        <v>7.2160427796820636E-2</v>
      </c>
      <c r="Q2212">
        <v>19.727043711858588</v>
      </c>
      <c r="R2212">
        <f>Table_nydc_frldevdb01_flc_fx_carry_view[[#This Row],[atmf]]/(Table_nydc_frldevdb01_flc_fx_carry_view[[#This Row],[atmf_cost_orig]]+1)</f>
        <v>19.187366043954853</v>
      </c>
      <c r="S2212">
        <f>Table_nydc_frldevdb01_flc_fx_carry_view[[#This Row],[num_rate]]-Table_nydc_frldevdb01_flc_fx_carry_view[[#This Row],[asset_rate]]</f>
        <v>5.626849896594821E-2</v>
      </c>
      <c r="T22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1.1955371792628773</v>
      </c>
      <c r="U2212" s="95">
        <f>Table_nydc_frldevdb01_flc_fx_carry_view[[#This Row],[atmf_cost_final]]/Table_nydc_frldevdb01_flc_fx_carry_view[[#This Row],[atmf_cost_orig]]</f>
        <v>1.1105607265051085</v>
      </c>
    </row>
    <row r="2213" spans="1:21" x14ac:dyDescent="0.25">
      <c r="A2213" t="s">
        <v>111</v>
      </c>
      <c r="B2213" t="s">
        <v>22</v>
      </c>
      <c r="C2213" t="s">
        <v>8</v>
      </c>
      <c r="D2213" t="s">
        <v>8</v>
      </c>
      <c r="E2213">
        <v>633.4</v>
      </c>
      <c r="F2213">
        <v>636.68864273190195</v>
      </c>
      <c r="G2213">
        <v>8.90323217718577E-2</v>
      </c>
      <c r="H2213">
        <v>8.9613499596472398E-2</v>
      </c>
      <c r="I2213">
        <v>8.76642878951336E-2</v>
      </c>
      <c r="J2213">
        <v>9.6877426012919501E-2</v>
      </c>
      <c r="K2213">
        <v>2.7827720538104499E-2</v>
      </c>
      <c r="L2213">
        <v>1.8303914612193201E-3</v>
      </c>
      <c r="M2213">
        <v>3.0591996107601899E-2</v>
      </c>
      <c r="N2213">
        <v>5.5982020965126E-3</v>
      </c>
      <c r="O2213">
        <v>1.3817435360579182E-2</v>
      </c>
      <c r="P2213">
        <v>2.0865093557782665E-2</v>
      </c>
      <c r="Q2213">
        <v>634.93351153770311</v>
      </c>
      <c r="R2213">
        <f>Table_nydc_frldevdb01_flc_fx_carry_view[[#This Row],[atmf]]/(Table_nydc_frldevdb01_flc_fx_carry_view[[#This Row],[atmf_cost_orig]]+1)</f>
        <v>617.78923680426738</v>
      </c>
      <c r="S2213">
        <f>Table_nydc_frldevdb01_flc_fx_carry_view[[#This Row],[num_rate]]-Table_nydc_frldevdb01_flc_fx_carry_view[[#This Row],[asset_rate]]</f>
        <v>7.0476581972034828E-3</v>
      </c>
      <c r="T22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1.3630372734431615</v>
      </c>
      <c r="U2213" s="95">
        <f>Table_nydc_frldevdb01_flc_fx_carry_view[[#This Row],[atmf_cost_final]]/Table_nydc_frldevdb01_flc_fx_carry_view[[#This Row],[atmf_cost_orig]]</f>
        <v>0.18299564620830627</v>
      </c>
    </row>
    <row r="2214" spans="1:21" x14ac:dyDescent="0.25">
      <c r="A2214" t="s">
        <v>111</v>
      </c>
      <c r="B2214" t="s">
        <v>22</v>
      </c>
      <c r="C2214" t="s">
        <v>6</v>
      </c>
      <c r="D2214" t="s">
        <v>8</v>
      </c>
      <c r="E2214">
        <v>633.4</v>
      </c>
      <c r="F2214">
        <v>639.27230327573602</v>
      </c>
      <c r="G2214">
        <v>8.9260356135407504E-2</v>
      </c>
      <c r="H2214">
        <v>9.0161478675260504E-2</v>
      </c>
      <c r="I2214">
        <v>8.8597861025446797E-2</v>
      </c>
      <c r="J2214">
        <v>9.0697605179245799E-2</v>
      </c>
      <c r="K2214">
        <v>3.0589032991763698E-2</v>
      </c>
      <c r="L2214">
        <v>1.6782348639267797E-2</v>
      </c>
      <c r="M2214">
        <v>3.5445450609526398E-2</v>
      </c>
      <c r="N2214">
        <v>2.2122941349092901E-2</v>
      </c>
      <c r="O2214">
        <v>1.4343968754748637E-2</v>
      </c>
      <c r="P2214">
        <v>2.3721597841293018E-2</v>
      </c>
      <c r="Q2214">
        <v>636.18273423707058</v>
      </c>
      <c r="R2214">
        <f>Table_nydc_frldevdb01_flc_fx_carry_view[[#This Row],[atmf]]/(Table_nydc_frldevdb01_flc_fx_carry_view[[#This Row],[atmf_cost_orig]]+1)</f>
        <v>617.38868319854168</v>
      </c>
      <c r="S2214">
        <f>Table_nydc_frldevdb01_flc_fx_carry_view[[#This Row],[num_rate]]-Table_nydc_frldevdb01_flc_fx_carry_view[[#This Row],[asset_rate]]</f>
        <v>9.3776290865443812E-3</v>
      </c>
      <c r="T22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1.099697993494525</v>
      </c>
      <c r="U2214" s="95">
        <f>Table_nydc_frldevdb01_flc_fx_carry_view[[#This Row],[atmf_cost_final]]/Table_nydc_frldevdb01_flc_fx_carry_view[[#This Row],[atmf_cost_orig]]</f>
        <v>0.62414050233987117</v>
      </c>
    </row>
    <row r="2215" spans="1:21" x14ac:dyDescent="0.25">
      <c r="A2215" t="s">
        <v>111</v>
      </c>
      <c r="B2215" t="s">
        <v>22</v>
      </c>
      <c r="C2215" t="s">
        <v>67</v>
      </c>
      <c r="D2215" t="s">
        <v>8</v>
      </c>
      <c r="E2215">
        <v>633.4</v>
      </c>
      <c r="F2215">
        <v>648.19612436231705</v>
      </c>
      <c r="G2215">
        <v>9.3032286151953095E-2</v>
      </c>
      <c r="H2215">
        <v>9.5250062921794498E-2</v>
      </c>
      <c r="I2215">
        <v>9.0681484493763398E-2</v>
      </c>
      <c r="J2215">
        <v>9.3177903117796904E-2</v>
      </c>
      <c r="K2215">
        <v>3.9959374215730196E-2</v>
      </c>
      <c r="L2215">
        <v>3.3503890893055201E-2</v>
      </c>
      <c r="M2215">
        <v>5.2039277411790097E-2</v>
      </c>
      <c r="N2215">
        <v>4.6258679604071401E-2</v>
      </c>
      <c r="O2215">
        <v>1.5891928830872426E-2</v>
      </c>
      <c r="P2215">
        <v>2.7936975329229785E-2</v>
      </c>
      <c r="Q2215">
        <v>640.45943636996481</v>
      </c>
      <c r="R2215">
        <f>Table_nydc_frldevdb01_flc_fx_carry_view[[#This Row],[atmf]]/(Table_nydc_frldevdb01_flc_fx_carry_view[[#This Row],[atmf_cost_orig]]+1)</f>
        <v>616.13300784453463</v>
      </c>
      <c r="S2215">
        <f>Table_nydc_frldevdb01_flc_fx_carry_view[[#This Row],[num_rate]]-Table_nydc_frldevdb01_flc_fx_carry_view[[#This Row],[asset_rate]]</f>
        <v>1.2045046498357359E-2</v>
      </c>
      <c r="T22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1.055868453910825</v>
      </c>
      <c r="U2215" s="95">
        <f>Table_nydc_frldevdb01_flc_fx_carry_view[[#This Row],[atmf_cost_final]]/Table_nydc_frldevdb01_flc_fx_carry_view[[#This Row],[atmf_cost_orig]]</f>
        <v>0.88891856122489055</v>
      </c>
    </row>
    <row r="2216" spans="1:21" x14ac:dyDescent="0.25">
      <c r="A2216" t="s">
        <v>111</v>
      </c>
      <c r="B2216" t="s">
        <v>15</v>
      </c>
      <c r="C2216" t="s">
        <v>8</v>
      </c>
      <c r="D2216" t="s">
        <v>8</v>
      </c>
      <c r="E2216">
        <v>58.346094484844897</v>
      </c>
      <c r="F2216">
        <v>60.835700000000003</v>
      </c>
      <c r="G2216">
        <v>0.11570486177259801</v>
      </c>
      <c r="H2216">
        <v>0.124097906071669</v>
      </c>
      <c r="I2216">
        <v>0.105578617609119</v>
      </c>
      <c r="J2216">
        <v>0.12515622684702299</v>
      </c>
      <c r="K2216">
        <v>2.1754630858159197E-2</v>
      </c>
      <c r="L2216">
        <v>2.2044338513399798E-3</v>
      </c>
      <c r="M2216">
        <v>4.2354456661327901E-2</v>
      </c>
      <c r="N2216">
        <v>4.2665492739786599E-2</v>
      </c>
      <c r="O2216">
        <v>1.3817435360579182E-2</v>
      </c>
      <c r="P2216">
        <v>7.1815948528326984E-2</v>
      </c>
      <c r="Q2216">
        <v>59.607789911315031</v>
      </c>
      <c r="R2216">
        <f>Table_nydc_frldevdb01_flc_fx_carry_view[[#This Row],[atmf]]/(Table_nydc_frldevdb01_flc_fx_carry_view[[#This Row],[atmf_cost_orig]]+1)</f>
        <v>58.363735686282169</v>
      </c>
      <c r="S2216">
        <f>Table_nydc_frldevdb01_flc_fx_carry_view[[#This Row],[num_rate]]-Table_nydc_frldevdb01_flc_fx_carry_view[[#This Row],[asset_rate]]</f>
        <v>5.7998513167747803E-2</v>
      </c>
      <c r="T22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1.9641456813786657</v>
      </c>
      <c r="U2216" s="95">
        <f>Table_nydc_frldevdb01_flc_fx_carry_view[[#This Row],[atmf_cost_final]]/Table_nydc_frldevdb01_flc_fx_carry_view[[#This Row],[atmf_cost_orig]]</f>
        <v>1.007343644635694</v>
      </c>
    </row>
    <row r="2217" spans="1:21" x14ac:dyDescent="0.25">
      <c r="A2217" t="s">
        <v>111</v>
      </c>
      <c r="B2217" t="s">
        <v>15</v>
      </c>
      <c r="C2217" t="s">
        <v>6</v>
      </c>
      <c r="D2217" t="s">
        <v>8</v>
      </c>
      <c r="E2217">
        <v>58.346094484844897</v>
      </c>
      <c r="F2217">
        <v>61.625599999999999</v>
      </c>
      <c r="G2217">
        <v>0.119192837376788</v>
      </c>
      <c r="H2217">
        <v>0.128543818794427</v>
      </c>
      <c r="I2217">
        <v>0.106878805529333</v>
      </c>
      <c r="J2217">
        <v>0.12816612733750599</v>
      </c>
      <c r="K2217">
        <v>2.4080289623529302E-2</v>
      </c>
      <c r="L2217">
        <v>1.4593552862669099E-2</v>
      </c>
      <c r="M2217">
        <v>5.0517149193490499E-2</v>
      </c>
      <c r="N2217">
        <v>5.1118933523010099E-2</v>
      </c>
      <c r="O2217">
        <v>1.4343968754748637E-2</v>
      </c>
      <c r="P2217">
        <v>7.1632281808441611E-2</v>
      </c>
      <c r="Q2217">
        <v>60.038373939356418</v>
      </c>
      <c r="R2217">
        <f>Table_nydc_frldevdb01_flc_fx_carry_view[[#This Row],[atmf]]/(Table_nydc_frldevdb01_flc_fx_carry_view[[#This Row],[atmf_cost_orig]]+1)</f>
        <v>58.66215515597397</v>
      </c>
      <c r="S2217">
        <f>Table_nydc_frldevdb01_flc_fx_carry_view[[#This Row],[num_rate]]-Table_nydc_frldevdb01_flc_fx_carry_view[[#This Row],[asset_rate]]</f>
        <v>5.7288313053692974E-2</v>
      </c>
      <c r="T22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1.3816081506837845</v>
      </c>
      <c r="U2217" s="95">
        <f>Table_nydc_frldevdb01_flc_fx_carry_view[[#This Row],[atmf_cost_final]]/Table_nydc_frldevdb01_flc_fx_carry_view[[#This Row],[atmf_cost_orig]]</f>
        <v>1.0119124760428315</v>
      </c>
    </row>
    <row r="2218" spans="1:21" x14ac:dyDescent="0.25">
      <c r="A2218" t="s">
        <v>111</v>
      </c>
      <c r="B2218" t="s">
        <v>15</v>
      </c>
      <c r="C2218" t="s">
        <v>67</v>
      </c>
      <c r="D2218" t="s">
        <v>8</v>
      </c>
      <c r="E2218">
        <v>58.346094484844897</v>
      </c>
      <c r="F2218">
        <v>64.5749</v>
      </c>
      <c r="G2218">
        <v>0.129438764045233</v>
      </c>
      <c r="H2218">
        <v>0.13904935251744599</v>
      </c>
      <c r="I2218">
        <v>0.12275872265682999</v>
      </c>
      <c r="J2218">
        <v>0.13883872590733101</v>
      </c>
      <c r="K2218">
        <v>3.0556728761422298E-2</v>
      </c>
      <c r="L2218">
        <v>2.6375000244300298E-2</v>
      </c>
      <c r="M2218">
        <v>7.5903868265362703E-2</v>
      </c>
      <c r="N2218">
        <v>8.0788989093924402E-2</v>
      </c>
      <c r="O2218">
        <v>1.5891928830872426E-2</v>
      </c>
      <c r="P2218">
        <v>7.1127513178442459E-2</v>
      </c>
      <c r="Q2218">
        <v>61.773642036886812</v>
      </c>
      <c r="R2218">
        <f>Table_nydc_frldevdb01_flc_fx_carry_view[[#This Row],[atmf]]/(Table_nydc_frldevdb01_flc_fx_carry_view[[#This Row],[atmf_cost_orig]]+1)</f>
        <v>60.01920980552989</v>
      </c>
      <c r="S2218">
        <f>Table_nydc_frldevdb01_flc_fx_carry_view[[#This Row],[num_rate]]-Table_nydc_frldevdb01_flc_fx_carry_view[[#This Row],[asset_rate]]</f>
        <v>5.5235584347570033E-2</v>
      </c>
      <c r="T22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1.1999431374253682</v>
      </c>
      <c r="U2218" s="95">
        <f>Table_nydc_frldevdb01_flc_fx_carry_view[[#This Row],[atmf_cost_final]]/Table_nydc_frldevdb01_flc_fx_carry_view[[#This Row],[atmf_cost_orig]]</f>
        <v>1.0643593131707483</v>
      </c>
    </row>
    <row r="2219" spans="1:21" x14ac:dyDescent="0.25">
      <c r="A2219" t="s">
        <v>111</v>
      </c>
      <c r="B2219" t="s">
        <v>11</v>
      </c>
      <c r="C2219" t="s">
        <v>8</v>
      </c>
      <c r="D2219" t="s">
        <v>8</v>
      </c>
      <c r="E2219">
        <v>21.851643432825099</v>
      </c>
      <c r="F2219">
        <v>23.153902877353602</v>
      </c>
      <c r="G2219">
        <v>0.119170967243795</v>
      </c>
      <c r="H2219">
        <v>0.12738569772117</v>
      </c>
      <c r="I2219">
        <v>9.9184619024016804E-2</v>
      </c>
      <c r="J2219">
        <v>0.121357997685185</v>
      </c>
      <c r="K2219">
        <v>1.8062631944718303E-2</v>
      </c>
      <c r="L2219">
        <v>2.0712094967634998E-3</v>
      </c>
      <c r="M2219">
        <v>4.4197118854024497E-2</v>
      </c>
      <c r="N2219">
        <v>5.9597763698683796E-2</v>
      </c>
      <c r="O2219">
        <v>-8.0692059399388068E-3</v>
      </c>
      <c r="P2219">
        <v>7.1580259421070158E-2</v>
      </c>
      <c r="Q2219">
        <v>22.564199111066458</v>
      </c>
      <c r="R2219">
        <f>Table_nydc_frldevdb01_flc_fx_carry_view[[#This Row],[atmf]]/(Table_nydc_frldevdb01_flc_fx_carry_view[[#This Row],[atmf_cost_orig]]+1)</f>
        <v>22.173881213888357</v>
      </c>
      <c r="S2219">
        <f>Table_nydc_frldevdb01_flc_fx_carry_view[[#This Row],[num_rate]]-Table_nydc_frldevdb01_flc_fx_carry_view[[#This Row],[asset_rate]]</f>
        <v>7.9649465361008961E-2</v>
      </c>
      <c r="T22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2.2011740426185962</v>
      </c>
      <c r="U2219" s="95">
        <f>Table_nydc_frldevdb01_flc_fx_carry_view[[#This Row],[atmf_cost_final]]/Table_nydc_frldevdb01_flc_fx_carry_view[[#This Row],[atmf_cost_orig]]</f>
        <v>1.3484535925412919</v>
      </c>
    </row>
    <row r="2220" spans="1:21" x14ac:dyDescent="0.25">
      <c r="A2220" t="s">
        <v>111</v>
      </c>
      <c r="B2220" t="s">
        <v>11</v>
      </c>
      <c r="C2220" t="s">
        <v>6</v>
      </c>
      <c r="D2220" t="s">
        <v>8</v>
      </c>
      <c r="E2220">
        <v>21.851643432825099</v>
      </c>
      <c r="F2220">
        <v>23.5987535825683</v>
      </c>
      <c r="G2220">
        <v>0.12784910318336601</v>
      </c>
      <c r="H2220">
        <v>0.13914630812365</v>
      </c>
      <c r="I2220">
        <v>0.102492553732816</v>
      </c>
      <c r="J2220">
        <v>0.123501974191527</v>
      </c>
      <c r="K2220">
        <v>2.0841414833294398E-2</v>
      </c>
      <c r="L2220">
        <v>1.1935592166952299E-2</v>
      </c>
      <c r="M2220">
        <v>5.5917492795060704E-2</v>
      </c>
      <c r="N2220">
        <v>6.4835868971414495E-2</v>
      </c>
      <c r="O2220">
        <v>-8.0205155663645167E-3</v>
      </c>
      <c r="P2220">
        <v>7.1637414988344306E-2</v>
      </c>
      <c r="Q2220">
        <v>22.799052248447378</v>
      </c>
      <c r="R2220">
        <f>Table_nydc_frldevdb01_flc_fx_carry_view[[#This Row],[atmf]]/(Table_nydc_frldevdb01_flc_fx_carry_view[[#This Row],[atmf_cost_orig]]+1)</f>
        <v>22.349050701017696</v>
      </c>
      <c r="S2220">
        <f>Table_nydc_frldevdb01_flc_fx_carry_view[[#This Row],[num_rate]]-Table_nydc_frldevdb01_flc_fx_carry_view[[#This Row],[asset_rate]]</f>
        <v>7.9657930554708822E-2</v>
      </c>
      <c r="T22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1.508158262794508</v>
      </c>
      <c r="U2220" s="95">
        <f>Table_nydc_frldevdb01_flc_fx_carry_view[[#This Row],[atmf_cost_final]]/Table_nydc_frldevdb01_flc_fx_carry_view[[#This Row],[atmf_cost_orig]]</f>
        <v>1.1594917034109506</v>
      </c>
    </row>
    <row r="2221" spans="1:21" x14ac:dyDescent="0.25">
      <c r="A2221" t="s">
        <v>111</v>
      </c>
      <c r="B2221" t="s">
        <v>11</v>
      </c>
      <c r="C2221" t="s">
        <v>67</v>
      </c>
      <c r="D2221" t="s">
        <v>8</v>
      </c>
      <c r="E2221">
        <v>21.851643432825099</v>
      </c>
      <c r="F2221">
        <v>25.3813148713493</v>
      </c>
      <c r="G2221">
        <v>0.129311824886856</v>
      </c>
      <c r="H2221">
        <v>0.143025539871101</v>
      </c>
      <c r="I2221">
        <v>0.12865701183880099</v>
      </c>
      <c r="J2221">
        <v>0.15003476509504299</v>
      </c>
      <c r="K2221">
        <v>1.9984571452317901E-2</v>
      </c>
      <c r="L2221">
        <v>2.1090422977897001E-2</v>
      </c>
      <c r="M2221">
        <v>8.1798393445252596E-2</v>
      </c>
      <c r="N2221">
        <v>0.101333264516272</v>
      </c>
      <c r="O2221">
        <v>-7.5737447570329297E-3</v>
      </c>
      <c r="P2221">
        <v>7.2160427796820636E-2</v>
      </c>
      <c r="Q2221">
        <v>23.903733729620058</v>
      </c>
      <c r="R2221">
        <f>Table_nydc_frldevdb01_flc_fx_carry_view[[#This Row],[atmf]]/(Table_nydc_frldevdb01_flc_fx_carry_view[[#This Row],[atmf_cost_orig]]+1)</f>
        <v>23.462148793285106</v>
      </c>
      <c r="S2221">
        <f>Table_nydc_frldevdb01_flc_fx_carry_view[[#This Row],[num_rate]]-Table_nydc_frldevdb01_flc_fx_carry_view[[#This Row],[asset_rate]]</f>
        <v>7.9734172553853566E-2</v>
      </c>
      <c r="T22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1.298137519267887</v>
      </c>
      <c r="U2221" s="95">
        <f>Table_nydc_frldevdb01_flc_fx_carry_view[[#This Row],[atmf_cost_final]]/Table_nydc_frldevdb01_flc_fx_carry_view[[#This Row],[atmf_cost_orig]]</f>
        <v>1.2388172951598864</v>
      </c>
    </row>
    <row r="2222" spans="1:21" x14ac:dyDescent="0.25">
      <c r="A2222" t="s">
        <v>111</v>
      </c>
      <c r="B2222" t="s">
        <v>24</v>
      </c>
      <c r="C2222" t="s">
        <v>8</v>
      </c>
      <c r="D2222" t="s">
        <v>8</v>
      </c>
      <c r="E2222">
        <v>30.398</v>
      </c>
      <c r="F2222">
        <v>30.047428119311999</v>
      </c>
      <c r="G2222">
        <v>5.6518231749731598E-2</v>
      </c>
      <c r="H2222">
        <v>5.4487214536405697E-2</v>
      </c>
      <c r="I2222">
        <v>4.9571728115631597E-2</v>
      </c>
      <c r="J2222">
        <v>7.4813904503901907E-2</v>
      </c>
      <c r="K2222">
        <v>2.57268810582372E-2</v>
      </c>
      <c r="L2222">
        <v>1.03500297070611E-3</v>
      </c>
      <c r="M2222">
        <v>1.8603620981339001E-2</v>
      </c>
      <c r="N2222">
        <v>1.6991534939117301E-6</v>
      </c>
      <c r="O2222">
        <v>1.3817435360579182E-2</v>
      </c>
      <c r="P2222">
        <v>-1.778829532521142E-3</v>
      </c>
      <c r="Q2222">
        <v>30.262999334277051</v>
      </c>
      <c r="R2222">
        <f>Table_nydc_frldevdb01_flc_fx_carry_view[[#This Row],[atmf]]/(Table_nydc_frldevdb01_flc_fx_carry_view[[#This Row],[atmf_cost_orig]]+1)</f>
        <v>29.498646480722137</v>
      </c>
      <c r="S2222">
        <f>Table_nydc_frldevdb01_flc_fx_carry_view[[#This Row],[num_rate]]-Table_nydc_frldevdb01_flc_fx_carry_view[[#This Row],[asset_rate]]</f>
        <v>-1.5596264893100325E-2</v>
      </c>
      <c r="T22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0.1450605208931452</v>
      </c>
      <c r="U2222" s="95">
        <f>Table_nydc_frldevdb01_flc_fx_carry_view[[#This Row],[atmf_cost_final]]/Table_nydc_frldevdb01_flc_fx_carry_view[[#This Row],[atmf_cost_orig]]</f>
        <v>9.1334557697994614E-5</v>
      </c>
    </row>
    <row r="2223" spans="1:21" x14ac:dyDescent="0.25">
      <c r="A2223" t="s">
        <v>111</v>
      </c>
      <c r="B2223" t="s">
        <v>24</v>
      </c>
      <c r="C2223" t="s">
        <v>6</v>
      </c>
      <c r="D2223" t="s">
        <v>8</v>
      </c>
      <c r="E2223">
        <v>30.398</v>
      </c>
      <c r="F2223">
        <v>29.956019582733902</v>
      </c>
      <c r="G2223">
        <v>5.87811681512109E-2</v>
      </c>
      <c r="H2223">
        <v>5.6280433956542898E-2</v>
      </c>
      <c r="I2223">
        <v>5.0457130952060399E-2</v>
      </c>
      <c r="J2223">
        <v>4.8847794075572597E-2</v>
      </c>
      <c r="K2223">
        <v>3.1273499497821204E-2</v>
      </c>
      <c r="L2223">
        <v>1.20651096417687E-2</v>
      </c>
      <c r="M2223">
        <v>2.21292928439028E-2</v>
      </c>
      <c r="N2223">
        <v>5.2339025932536297E-3</v>
      </c>
      <c r="O2223">
        <v>1.4343968754748637E-2</v>
      </c>
      <c r="P2223">
        <v>-3.9777667216533974E-4</v>
      </c>
      <c r="Q2223">
        <v>30.232471550248079</v>
      </c>
      <c r="R2223">
        <f>Table_nydc_frldevdb01_flc_fx_carry_view[[#This Row],[atmf]]/(Table_nydc_frldevdb01_flc_fx_carry_view[[#This Row],[atmf_cost_orig]]+1)</f>
        <v>29.307466083264593</v>
      </c>
      <c r="S2223">
        <f>Table_nydc_frldevdb01_flc_fx_carry_view[[#This Row],[num_rate]]-Table_nydc_frldevdb01_flc_fx_carry_view[[#This Row],[asset_rate]]</f>
        <v>-1.4741745426913977E-2</v>
      </c>
      <c r="T22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0.74705300383689544</v>
      </c>
      <c r="U2223" s="95">
        <f>Table_nydc_frldevdb01_flc_fx_carry_view[[#This Row],[atmf_cost_final]]/Table_nydc_frldevdb01_flc_fx_carry_view[[#This Row],[atmf_cost_orig]]</f>
        <v>0.2365146789901019</v>
      </c>
    </row>
    <row r="2224" spans="1:21" x14ac:dyDescent="0.25">
      <c r="A2224" t="s">
        <v>111</v>
      </c>
      <c r="B2224" t="s">
        <v>24</v>
      </c>
      <c r="C2224" t="s">
        <v>67</v>
      </c>
      <c r="D2224" t="s">
        <v>8</v>
      </c>
      <c r="E2224">
        <v>30.398</v>
      </c>
      <c r="F2224">
        <v>29.677519173893899</v>
      </c>
      <c r="G2224">
        <v>6.2649948859592602E-2</v>
      </c>
      <c r="H2224">
        <v>5.9229392210925803E-2</v>
      </c>
      <c r="I2224">
        <v>6.0011761724432497E-2</v>
      </c>
      <c r="J2224">
        <v>5.6344713115886597E-2</v>
      </c>
      <c r="K2224">
        <v>4.76516284283591E-2</v>
      </c>
      <c r="L2224">
        <v>3.5673944390343999E-2</v>
      </c>
      <c r="M2224">
        <v>3.2346166747295499E-2</v>
      </c>
      <c r="N2224">
        <v>2.1255929160507E-2</v>
      </c>
      <c r="O2224">
        <v>1.5891928830872426E-2</v>
      </c>
      <c r="P2224">
        <v>3.6988031430369439E-3</v>
      </c>
      <c r="Q2224">
        <v>30.138807537776284</v>
      </c>
      <c r="R2224">
        <f>Table_nydc_frldevdb01_flc_fx_carry_view[[#This Row],[atmf]]/(Table_nydc_frldevdb01_flc_fx_carry_view[[#This Row],[atmf_cost_orig]]+1)</f>
        <v>28.747643116069764</v>
      </c>
      <c r="S2224">
        <f>Table_nydc_frldevdb01_flc_fx_carry_view[[#This Row],[num_rate]]-Table_nydc_frldevdb01_flc_fx_carry_view[[#This Row],[asset_rate]]</f>
        <v>-1.2193125687835482E-2</v>
      </c>
      <c r="T22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0.94201766207911397</v>
      </c>
      <c r="U2224" s="95">
        <f>Table_nydc_frldevdb01_flc_fx_carry_view[[#This Row],[atmf_cost_final]]/Table_nydc_frldevdb01_flc_fx_carry_view[[#This Row],[atmf_cost_orig]]</f>
        <v>0.65713904607519635</v>
      </c>
    </row>
    <row r="2225" spans="1:21" x14ac:dyDescent="0.25">
      <c r="A2225" t="s">
        <v>111</v>
      </c>
      <c r="B2225" t="s">
        <v>23</v>
      </c>
      <c r="C2225" t="s">
        <v>8</v>
      </c>
      <c r="D2225" t="s">
        <v>8</v>
      </c>
      <c r="E2225">
        <v>1.36358837587975</v>
      </c>
      <c r="F2225">
        <v>1.358452</v>
      </c>
      <c r="G2225">
        <v>5.0810988647259601E-2</v>
      </c>
      <c r="H2225">
        <v>5.0344621636923499E-2</v>
      </c>
      <c r="I2225">
        <v>5.05718068425852E-2</v>
      </c>
      <c r="J2225">
        <v>4.8914133133321699E-2</v>
      </c>
      <c r="K2225">
        <v>1.9316530418747303E-2</v>
      </c>
      <c r="L2225">
        <v>1.0559175215773199E-3</v>
      </c>
      <c r="M2225">
        <v>1.7189444208945599E-2</v>
      </c>
      <c r="N2225">
        <v>7.9432160041713004E-5</v>
      </c>
      <c r="O2225">
        <v>1.3817435360579182E-2</v>
      </c>
      <c r="P2225">
        <v>8.7368685850366529E-3</v>
      </c>
      <c r="Q2225">
        <v>1.3613477039277699</v>
      </c>
      <c r="R2225">
        <f>Table_nydc_frldevdb01_flc_fx_carry_view[[#This Row],[atmf]]/(Table_nydc_frldevdb01_flc_fx_carry_view[[#This Row],[atmf_cost_orig]]+1)</f>
        <v>1.3354955733505962</v>
      </c>
      <c r="S2225">
        <f>Table_nydc_frldevdb01_flc_fx_carry_view[[#This Row],[num_rate]]-Table_nydc_frldevdb01_flc_fx_carry_view[[#This Row],[asset_rate]]</f>
        <v>-5.0805667755425294E-3</v>
      </c>
      <c r="T22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0.45907183123839584</v>
      </c>
      <c r="U2225" s="95">
        <f>Table_nydc_frldevdb01_flc_fx_carry_view[[#This Row],[atmf_cost_final]]/Table_nydc_frldevdb01_flc_fx_carry_view[[#This Row],[atmf_cost_orig]]</f>
        <v>4.6209847785756526E-3</v>
      </c>
    </row>
    <row r="2226" spans="1:21" x14ac:dyDescent="0.25">
      <c r="A2226" t="s">
        <v>111</v>
      </c>
      <c r="B2226" t="s">
        <v>23</v>
      </c>
      <c r="C2226" t="s">
        <v>6</v>
      </c>
      <c r="D2226" t="s">
        <v>8</v>
      </c>
      <c r="E2226">
        <v>1.36358837587975</v>
      </c>
      <c r="F2226">
        <v>1.356425</v>
      </c>
      <c r="G2226">
        <v>5.2506664614303797E-2</v>
      </c>
      <c r="H2226">
        <v>5.1856397481022803E-2</v>
      </c>
      <c r="I2226">
        <v>4.7306240788355901E-2</v>
      </c>
      <c r="J2226">
        <v>4.6767936133473201E-2</v>
      </c>
      <c r="K2226">
        <v>2.3408252338156299E-2</v>
      </c>
      <c r="L2226">
        <v>1.0033329082103901E-2</v>
      </c>
      <c r="M2226">
        <v>2.0391080595067498E-2</v>
      </c>
      <c r="N2226">
        <v>7.4119263808235898E-3</v>
      </c>
      <c r="O2226">
        <v>1.4343968754748637E-2</v>
      </c>
      <c r="P2226">
        <v>9.0241698856821095E-3</v>
      </c>
      <c r="Q2226">
        <v>1.3605299525283947</v>
      </c>
      <c r="R2226">
        <f>Table_nydc_frldevdb01_flc_fx_carry_view[[#This Row],[atmf]]/(Table_nydc_frldevdb01_flc_fx_carry_view[[#This Row],[atmf_cost_orig]]+1)</f>
        <v>1.3293187541476406</v>
      </c>
      <c r="S2226">
        <f>Table_nydc_frldevdb01_flc_fx_carry_view[[#This Row],[num_rate]]-Table_nydc_frldevdb01_flc_fx_carry_view[[#This Row],[asset_rate]]</f>
        <v>-5.3197988690665277E-3</v>
      </c>
      <c r="T22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0.86882780447780361</v>
      </c>
      <c r="U2226" s="95">
        <f>Table_nydc_frldevdb01_flc_fx_carry_view[[#This Row],[atmf_cost_final]]/Table_nydc_frldevdb01_flc_fx_carry_view[[#This Row],[atmf_cost_orig]]</f>
        <v>0.36348865114173978</v>
      </c>
    </row>
    <row r="2227" spans="1:21" x14ac:dyDescent="0.25">
      <c r="A2227" t="s">
        <v>111</v>
      </c>
      <c r="B2227" t="s">
        <v>23</v>
      </c>
      <c r="C2227" t="s">
        <v>67</v>
      </c>
      <c r="D2227" t="s">
        <v>8</v>
      </c>
      <c r="E2227">
        <v>1.36358837587975</v>
      </c>
      <c r="F2227">
        <v>1.349763</v>
      </c>
      <c r="G2227">
        <v>5.5798379006555099E-2</v>
      </c>
      <c r="H2227">
        <v>5.46372900856327E-2</v>
      </c>
      <c r="I2227">
        <v>5.3599479702835802E-2</v>
      </c>
      <c r="J2227">
        <v>5.2424892224042702E-2</v>
      </c>
      <c r="K2227">
        <v>3.5874749850434096E-2</v>
      </c>
      <c r="L2227">
        <v>2.6820671042320998E-2</v>
      </c>
      <c r="M2227">
        <v>2.9865882831737099E-2</v>
      </c>
      <c r="N2227">
        <v>2.1095897428294399E-2</v>
      </c>
      <c r="O2227">
        <v>1.5891928830872426E-2</v>
      </c>
      <c r="P2227">
        <v>1.0663813570160885E-2</v>
      </c>
      <c r="Q2227">
        <v>1.3579225761819638</v>
      </c>
      <c r="R2227">
        <f>Table_nydc_frldevdb01_flc_fx_carry_view[[#This Row],[atmf]]/(Table_nydc_frldevdb01_flc_fx_carry_view[[#This Row],[atmf_cost_orig]]+1)</f>
        <v>1.3106201715204588</v>
      </c>
      <c r="S2227">
        <f>Table_nydc_frldevdb01_flc_fx_carry_view[[#This Row],[num_rate]]-Table_nydc_frldevdb01_flc_fx_carry_view[[#This Row],[asset_rate]]</f>
        <v>-5.2281152607115411E-3</v>
      </c>
      <c r="T22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0.95272096989558575</v>
      </c>
      <c r="U2227" s="95">
        <f>Table_nydc_frldevdb01_flc_fx_carry_view[[#This Row],[atmf_cost_final]]/Table_nydc_frldevdb01_flc_fx_carry_view[[#This Row],[atmf_cost_orig]]</f>
        <v>0.70635438929254624</v>
      </c>
    </row>
    <row r="2228" spans="1:21" x14ac:dyDescent="0.25">
      <c r="A2228" t="s">
        <v>111</v>
      </c>
      <c r="B2228" t="s">
        <v>25</v>
      </c>
      <c r="C2228" t="s">
        <v>8</v>
      </c>
      <c r="D2228" t="s">
        <v>8</v>
      </c>
      <c r="E2228">
        <v>312.25387128457999</v>
      </c>
      <c r="F2228">
        <v>312.82499999999999</v>
      </c>
      <c r="G2228">
        <v>5.5674291735231002E-2</v>
      </c>
      <c r="H2228">
        <v>5.60127211786988E-2</v>
      </c>
      <c r="I2228">
        <v>3.8196813435253503E-2</v>
      </c>
      <c r="J2228">
        <v>4.3756829239242699E-2</v>
      </c>
      <c r="K2228">
        <v>1.8402202874533702E-2</v>
      </c>
      <c r="L2228">
        <v>7.9764059368023503E-4</v>
      </c>
      <c r="M2228">
        <v>1.9441827292503201E-2</v>
      </c>
      <c r="N2228">
        <v>2.1057373717188201E-3</v>
      </c>
      <c r="O2228">
        <v>-8.0692059399388068E-3</v>
      </c>
      <c r="P2228">
        <v>-5.6001961658802809E-3</v>
      </c>
      <c r="Q2228">
        <v>312.50011724749112</v>
      </c>
      <c r="R2228">
        <f>Table_nydc_frldevdb01_flc_fx_carry_view[[#This Row],[atmf]]/(Table_nydc_frldevdb01_flc_fx_carry_view[[#This Row],[atmf_cost_orig]]+1)</f>
        <v>306.85909840566381</v>
      </c>
      <c r="S2228">
        <f>Table_nydc_frldevdb01_flc_fx_carry_view[[#This Row],[num_rate]]-Table_nydc_frldevdb01_flc_fx_carry_view[[#This Row],[asset_rate]]</f>
        <v>2.4690097740585259E-3</v>
      </c>
      <c r="T22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1.2582397598869817</v>
      </c>
      <c r="U2228" s="95">
        <f>Table_nydc_frldevdb01_flc_fx_carry_view[[#This Row],[atmf_cost_final]]/Table_nydc_frldevdb01_flc_fx_carry_view[[#This Row],[atmf_cost_orig]]</f>
        <v>0.1083096429177105</v>
      </c>
    </row>
    <row r="2229" spans="1:21" x14ac:dyDescent="0.25">
      <c r="A2229" t="s">
        <v>111</v>
      </c>
      <c r="B2229" t="s">
        <v>25</v>
      </c>
      <c r="C2229" t="s">
        <v>6</v>
      </c>
      <c r="D2229" t="s">
        <v>8</v>
      </c>
      <c r="E2229">
        <v>312.25387128457999</v>
      </c>
      <c r="F2229">
        <v>312.99299999999999</v>
      </c>
      <c r="G2229">
        <v>5.8670105801714598E-2</v>
      </c>
      <c r="H2229">
        <v>5.9056382978915502E-2</v>
      </c>
      <c r="I2229">
        <v>4.8374267778583599E-2</v>
      </c>
      <c r="J2229">
        <v>4.9084630327689102E-2</v>
      </c>
      <c r="K2229">
        <v>2.2393800340925401E-2</v>
      </c>
      <c r="L2229">
        <v>9.4906138912255796E-3</v>
      </c>
      <c r="M2229">
        <v>2.37481611703825E-2</v>
      </c>
      <c r="N2229">
        <v>1.0859003303009001E-2</v>
      </c>
      <c r="O2229">
        <v>-8.0205155663645167E-3</v>
      </c>
      <c r="P2229">
        <v>-5.6470470646002857E-3</v>
      </c>
      <c r="Q2229">
        <v>312.5696678853397</v>
      </c>
      <c r="R2229">
        <f>Table_nydc_frldevdb01_flc_fx_carry_view[[#This Row],[atmf]]/(Table_nydc_frldevdb01_flc_fx_carry_view[[#This Row],[atmf_cost_orig]]+1)</f>
        <v>305.7324172794373</v>
      </c>
      <c r="S2229">
        <f>Table_nydc_frldevdb01_flc_fx_carry_view[[#This Row],[num_rate]]-Table_nydc_frldevdb01_flc_fx_carry_view[[#This Row],[asset_rate]]</f>
        <v>2.373468501764231E-3</v>
      </c>
      <c r="T22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1.0103580833269854</v>
      </c>
      <c r="U2229" s="95">
        <f>Table_nydc_frldevdb01_flc_fx_carry_view[[#This Row],[atmf_cost_final]]/Table_nydc_frldevdb01_flc_fx_carry_view[[#This Row],[atmf_cost_orig]]</f>
        <v>0.45725659452538153</v>
      </c>
    </row>
    <row r="2230" spans="1:21" x14ac:dyDescent="0.25">
      <c r="A2230" t="s">
        <v>111</v>
      </c>
      <c r="B2230" t="s">
        <v>25</v>
      </c>
      <c r="C2230" t="s">
        <v>67</v>
      </c>
      <c r="D2230" t="s">
        <v>8</v>
      </c>
      <c r="E2230">
        <v>312.25387128457999</v>
      </c>
      <c r="F2230">
        <v>313.43298468808302</v>
      </c>
      <c r="G2230">
        <v>6.1599892980240503E-2</v>
      </c>
      <c r="H2230">
        <v>6.21118718928814E-2</v>
      </c>
      <c r="I2230">
        <v>5.9671948498737103E-2</v>
      </c>
      <c r="J2230">
        <v>6.0243393654289698E-2</v>
      </c>
      <c r="K2230">
        <v>3.3335388610658101E-2</v>
      </c>
      <c r="L2230">
        <v>2.5511954116475499E-2</v>
      </c>
      <c r="M2230">
        <v>3.5571815116112501E-2</v>
      </c>
      <c r="N2230">
        <v>2.7702941190922401E-2</v>
      </c>
      <c r="O2230">
        <v>-7.5737447570329297E-3</v>
      </c>
      <c r="P2230">
        <v>-5.6996903748073868E-3</v>
      </c>
      <c r="Q2230">
        <v>312.73357902281077</v>
      </c>
      <c r="R2230">
        <f>Table_nydc_frldevdb01_flc_fx_carry_view[[#This Row],[atmf]]/(Table_nydc_frldevdb01_flc_fx_carry_view[[#This Row],[atmf_cost_orig]]+1)</f>
        <v>302.6665848886006</v>
      </c>
      <c r="S2230">
        <f>Table_nydc_frldevdb01_flc_fx_carry_view[[#This Row],[num_rate]]-Table_nydc_frldevdb01_flc_fx_carry_view[[#This Row],[asset_rate]]</f>
        <v>1.8740543822255429E-3</v>
      </c>
      <c r="T22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0.97968212642057473</v>
      </c>
      <c r="U2230" s="95">
        <f>Table_nydc_frldevdb01_flc_fx_carry_view[[#This Row],[atmf_cost_final]]/Table_nydc_frldevdb01_flc_fx_carry_view[[#This Row],[atmf_cost_orig]]</f>
        <v>0.77878908063856889</v>
      </c>
    </row>
    <row r="2231" spans="1:21" x14ac:dyDescent="0.25">
      <c r="A2231" t="s">
        <v>111</v>
      </c>
      <c r="B2231" t="s">
        <v>9</v>
      </c>
      <c r="C2231" t="s">
        <v>8</v>
      </c>
      <c r="D2231" t="s">
        <v>8</v>
      </c>
      <c r="E2231">
        <v>68.495557526682106</v>
      </c>
      <c r="F2231">
        <v>72.593945931467303</v>
      </c>
      <c r="G2231">
        <v>0.12083987854497399</v>
      </c>
      <c r="H2231">
        <v>0.12975289004002399</v>
      </c>
      <c r="I2231">
        <v>0.11262773397836599</v>
      </c>
      <c r="J2231">
        <v>0.13095579861111101</v>
      </c>
      <c r="K2231">
        <v>1.8477883594976503E-2</v>
      </c>
      <c r="L2231">
        <v>2.3519327763191901E-3</v>
      </c>
      <c r="M2231">
        <v>4.5017574703198206E-2</v>
      </c>
      <c r="N2231">
        <v>5.9836648796780599E-2</v>
      </c>
      <c r="O2231">
        <v>-8.0692059399388068E-3</v>
      </c>
      <c r="P2231">
        <v>7.1815948528326984E-2</v>
      </c>
      <c r="Q2231">
        <v>70.717135012185494</v>
      </c>
      <c r="R2231">
        <f>Table_nydc_frldevdb01_flc_fx_carry_view[[#This Row],[atmf]]/(Table_nydc_frldevdb01_flc_fx_carry_view[[#This Row],[atmf_cost_orig]]+1)</f>
        <v>69.466722559269058</v>
      </c>
      <c r="S2231">
        <f>Table_nydc_frldevdb01_flc_fx_carry_view[[#This Row],[num_rate]]-Table_nydc_frldevdb01_flc_fx_carry_view[[#This Row],[asset_rate]]</f>
        <v>7.9885154468265787E-2</v>
      </c>
      <c r="T22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2.1659903947658714</v>
      </c>
      <c r="U2231" s="95">
        <f>Table_nydc_frldevdb01_flc_fx_carry_view[[#This Row],[atmf_cost_final]]/Table_nydc_frldevdb01_flc_fx_carry_view[[#This Row],[atmf_cost_orig]]</f>
        <v>1.3291841950901366</v>
      </c>
    </row>
    <row r="2232" spans="1:21" x14ac:dyDescent="0.25">
      <c r="A2232" t="s">
        <v>111</v>
      </c>
      <c r="B2232" t="s">
        <v>9</v>
      </c>
      <c r="C2232" t="s">
        <v>6</v>
      </c>
      <c r="D2232" t="s">
        <v>8</v>
      </c>
      <c r="E2232">
        <v>68.495557526682106</v>
      </c>
      <c r="F2232">
        <v>73.976355987409903</v>
      </c>
      <c r="G2232">
        <v>0.12418965397385399</v>
      </c>
      <c r="H2232">
        <v>0.133619865208808</v>
      </c>
      <c r="I2232">
        <v>0.111075142243309</v>
      </c>
      <c r="J2232">
        <v>0.139929329801117</v>
      </c>
      <c r="K2232">
        <v>1.9652372658318103E-2</v>
      </c>
      <c r="L2232">
        <v>1.34998921503535E-2</v>
      </c>
      <c r="M2232">
        <v>5.3700000863248304E-2</v>
      </c>
      <c r="N2232">
        <v>6.7168368699825107E-2</v>
      </c>
      <c r="O2232">
        <v>-8.0205155663645167E-3</v>
      </c>
      <c r="P2232">
        <v>7.1632281808441611E-2</v>
      </c>
      <c r="Q2232">
        <v>71.540569282896783</v>
      </c>
      <c r="R2232">
        <f>Table_nydc_frldevdb01_flc_fx_carry_view[[#This Row],[atmf]]/(Table_nydc_frldevdb01_flc_fx_carry_view[[#This Row],[atmf_cost_orig]]+1)</f>
        <v>70.206278757525354</v>
      </c>
      <c r="S2232">
        <f>Table_nydc_frldevdb01_flc_fx_carry_view[[#This Row],[num_rate]]-Table_nydc_frldevdb01_flc_fx_carry_view[[#This Row],[asset_rate]]</f>
        <v>7.9652797374806128E-2</v>
      </c>
      <c r="T22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1.5762765096718321</v>
      </c>
      <c r="U2232" s="95">
        <f>Table_nydc_frldevdb01_flc_fx_carry_view[[#This Row],[atmf_cost_final]]/Table_nydc_frldevdb01_flc_fx_carry_view[[#This Row],[atmf_cost_orig]]</f>
        <v>1.2508075906902714</v>
      </c>
    </row>
    <row r="2233" spans="1:21" x14ac:dyDescent="0.25">
      <c r="A2233" t="s">
        <v>111</v>
      </c>
      <c r="B2233" t="s">
        <v>9</v>
      </c>
      <c r="C2233" t="s">
        <v>67</v>
      </c>
      <c r="D2233" t="s">
        <v>8</v>
      </c>
      <c r="E2233">
        <v>68.495557526682106</v>
      </c>
      <c r="F2233">
        <v>79.420496862756195</v>
      </c>
      <c r="G2233">
        <v>0.13721074221958299</v>
      </c>
      <c r="H2233">
        <v>0.145080567625123</v>
      </c>
      <c r="I2233">
        <v>0.128281153757071</v>
      </c>
      <c r="J2233">
        <v>0.14662578728582301</v>
      </c>
      <c r="K2233">
        <v>2.3417424988873101E-2</v>
      </c>
      <c r="L2233">
        <v>2.1062169145804201E-2</v>
      </c>
      <c r="M2233">
        <v>8.2969605743202696E-2</v>
      </c>
      <c r="N2233">
        <v>9.8891790947081198E-2</v>
      </c>
      <c r="O2233">
        <v>-7.5737447570329297E-3</v>
      </c>
      <c r="P2233">
        <v>7.1127513178442459E-2</v>
      </c>
      <c r="Q2233">
        <v>74.956664056143197</v>
      </c>
      <c r="R2233">
        <f>Table_nydc_frldevdb01_flc_fx_carry_view[[#This Row],[atmf]]/(Table_nydc_frldevdb01_flc_fx_carry_view[[#This Row],[atmf_cost_orig]]+1)</f>
        <v>73.335850278321331</v>
      </c>
      <c r="S2233">
        <f>Table_nydc_frldevdb01_flc_fx_carry_view[[#This Row],[num_rate]]-Table_nydc_frldevdb01_flc_fx_carry_view[[#This Row],[asset_rate]]</f>
        <v>7.8701257935475388E-2</v>
      </c>
      <c r="T22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1.3069147227764382</v>
      </c>
      <c r="U2233" s="95">
        <f>Table_nydc_frldevdb01_flc_fx_carry_view[[#This Row],[atmf_cost_final]]/Table_nydc_frldevdb01_flc_fx_carry_view[[#This Row],[atmf_cost_orig]]</f>
        <v>1.1919038310626531</v>
      </c>
    </row>
    <row r="2234" spans="1:21" x14ac:dyDescent="0.25">
      <c r="A2234" t="s">
        <v>111</v>
      </c>
      <c r="B2234" t="s">
        <v>10</v>
      </c>
      <c r="C2234" t="s">
        <v>8</v>
      </c>
      <c r="D2234" t="s">
        <v>8</v>
      </c>
      <c r="E2234">
        <v>13519.142577312399</v>
      </c>
      <c r="F2234">
        <v>13959.75</v>
      </c>
      <c r="G2234">
        <v>7.25469616096341E-2</v>
      </c>
      <c r="H2234">
        <v>7.8930451154182305E-2</v>
      </c>
      <c r="I2234">
        <v>5.8291364976076399E-2</v>
      </c>
      <c r="J2234">
        <v>9.63724768373517E-2</v>
      </c>
      <c r="K2234">
        <v>1.18744087064251E-2</v>
      </c>
      <c r="L2234">
        <v>1.2170984501666501E-3</v>
      </c>
      <c r="M2234">
        <v>2.6946559824504598E-2</v>
      </c>
      <c r="N2234">
        <v>3.2588223046536496E-2</v>
      </c>
      <c r="O2234">
        <v>1.3817435360579182E-2</v>
      </c>
      <c r="P2234">
        <v>5.7854231706688533E-2</v>
      </c>
      <c r="Q2234">
        <v>13752.470683609676</v>
      </c>
      <c r="R2234">
        <f>Table_nydc_frldevdb01_flc_fx_carry_view[[#This Row],[atmf]]/(Table_nydc_frldevdb01_flc_fx_carry_view[[#This Row],[atmf_cost_orig]]+1)</f>
        <v>13593.453200121327</v>
      </c>
      <c r="S2234">
        <f>Table_nydc_frldevdb01_flc_fx_carry_view[[#This Row],[num_rate]]-Table_nydc_frldevdb01_flc_fx_carry_view[[#This Row],[asset_rate]]</f>
        <v>4.4036796346109353E-2</v>
      </c>
      <c r="T22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2.0813966334731901</v>
      </c>
      <c r="U2234" s="95">
        <f>Table_nydc_frldevdb01_flc_fx_carry_view[[#This Row],[atmf_cost_final]]/Table_nydc_frldevdb01_flc_fx_carry_view[[#This Row],[atmf_cost_orig]]</f>
        <v>1.2093648784399371</v>
      </c>
    </row>
    <row r="2235" spans="1:21" x14ac:dyDescent="0.25">
      <c r="A2235" t="s">
        <v>111</v>
      </c>
      <c r="B2235" t="s">
        <v>10</v>
      </c>
      <c r="C2235" t="s">
        <v>6</v>
      </c>
      <c r="D2235" t="s">
        <v>8</v>
      </c>
      <c r="E2235">
        <v>13519.142577312399</v>
      </c>
      <c r="F2235">
        <v>14126.25</v>
      </c>
      <c r="G2235">
        <v>7.6596766207846403E-2</v>
      </c>
      <c r="H2235">
        <v>8.4116217480645794E-2</v>
      </c>
      <c r="I2235">
        <v>6.2904020720945406E-2</v>
      </c>
      <c r="J2235">
        <v>8.3909659695494201E-2</v>
      </c>
      <c r="K2235">
        <v>1.29997785245866E-2</v>
      </c>
      <c r="L2235">
        <v>8.1514980307212694E-3</v>
      </c>
      <c r="M2235">
        <v>3.3070310397310398E-2</v>
      </c>
      <c r="N2235">
        <v>3.94721306697709E-2</v>
      </c>
      <c r="O2235">
        <v>1.4343968754748637E-2</v>
      </c>
      <c r="P2235">
        <v>5.9892943231098617E-2</v>
      </c>
      <c r="Q2235">
        <v>13848.307110750415</v>
      </c>
      <c r="R2235">
        <f>Table_nydc_frldevdb01_flc_fx_carry_view[[#This Row],[atmf]]/(Table_nydc_frldevdb01_flc_fx_carry_view[[#This Row],[atmf_cost_orig]]+1)</f>
        <v>13674.045084663365</v>
      </c>
      <c r="S2235">
        <f>Table_nydc_frldevdb01_flc_fx_carry_view[[#This Row],[num_rate]]-Table_nydc_frldevdb01_flc_fx_carry_view[[#This Row],[asset_rate]]</f>
        <v>4.5548974476349979E-2</v>
      </c>
      <c r="T22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1.5605282828411198</v>
      </c>
      <c r="U2235" s="95">
        <f>Table_nydc_frldevdb01_flc_fx_carry_view[[#This Row],[atmf_cost_final]]/Table_nydc_frldevdb01_flc_fx_carry_view[[#This Row],[atmf_cost_orig]]</f>
        <v>1.1935821041758701</v>
      </c>
    </row>
    <row r="2236" spans="1:21" x14ac:dyDescent="0.25">
      <c r="A2236" t="s">
        <v>111</v>
      </c>
      <c r="B2236" t="s">
        <v>10</v>
      </c>
      <c r="C2236" t="s">
        <v>67</v>
      </c>
      <c r="D2236" t="s">
        <v>8</v>
      </c>
      <c r="E2236">
        <v>13519.142577312399</v>
      </c>
      <c r="F2236">
        <v>14786.9614329864</v>
      </c>
      <c r="G2236">
        <v>8.3111897307700799E-2</v>
      </c>
      <c r="H2236">
        <v>9.1753457635483995E-2</v>
      </c>
      <c r="I2236">
        <v>7.8629512337294205E-2</v>
      </c>
      <c r="J2236">
        <v>9.47666913926202E-2</v>
      </c>
      <c r="K2236">
        <v>1.3962481648790499E-2</v>
      </c>
      <c r="L2236">
        <v>1.3439251071288299E-2</v>
      </c>
      <c r="M2236">
        <v>5.01316589332549E-2</v>
      </c>
      <c r="N2236">
        <v>6.1376176817157298E-2</v>
      </c>
      <c r="O2236">
        <v>1.5891928830872426E-2</v>
      </c>
      <c r="P2236">
        <v>6.4275738236375335E-2</v>
      </c>
      <c r="Q2236">
        <v>14270.798395817237</v>
      </c>
      <c r="R2236">
        <f>Table_nydc_frldevdb01_flc_fx_carry_view[[#This Row],[atmf]]/(Table_nydc_frldevdb01_flc_fx_carry_view[[#This Row],[atmf_cost_orig]]+1)</f>
        <v>14081.054796507417</v>
      </c>
      <c r="S2236">
        <f>Table_nydc_frldevdb01_flc_fx_carry_view[[#This Row],[num_rate]]-Table_nydc_frldevdb01_flc_fx_carry_view[[#This Row],[asset_rate]]</f>
        <v>4.8383809405502909E-2</v>
      </c>
      <c r="T22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1.3253529481429247</v>
      </c>
      <c r="U2236" s="95">
        <f>Table_nydc_frldevdb01_flc_fx_carry_view[[#This Row],[atmf_cost_final]]/Table_nydc_frldevdb01_flc_fx_carry_view[[#This Row],[atmf_cost_orig]]</f>
        <v>1.2242997363975787</v>
      </c>
    </row>
    <row r="2237" spans="1:21" x14ac:dyDescent="0.25">
      <c r="A2237" t="s">
        <v>111</v>
      </c>
      <c r="B2237" t="s">
        <v>18</v>
      </c>
      <c r="C2237" t="s">
        <v>8</v>
      </c>
      <c r="D2237" t="s">
        <v>8</v>
      </c>
      <c r="E2237">
        <v>2940.02558738263</v>
      </c>
      <c r="F2237">
        <v>3018.61</v>
      </c>
      <c r="G2237">
        <v>0.11933670855378201</v>
      </c>
      <c r="H2237">
        <v>0.121778271698099</v>
      </c>
      <c r="I2237">
        <v>0.109222450701662</v>
      </c>
      <c r="J2237">
        <v>0.118372689682562</v>
      </c>
      <c r="K2237">
        <v>2.8623013594355699E-2</v>
      </c>
      <c r="L2237">
        <v>2.2805152368218099E-3</v>
      </c>
      <c r="M2237">
        <v>4.15635068964492E-2</v>
      </c>
      <c r="N2237">
        <v>2.6726589690472501E-2</v>
      </c>
      <c r="O2237">
        <v>1.3817435360579182E-2</v>
      </c>
      <c r="P2237">
        <v>5.019084051207813E-2</v>
      </c>
      <c r="Q2237">
        <v>2980.0467253111847</v>
      </c>
      <c r="R2237">
        <f>Table_nydc_frldevdb01_flc_fx_carry_view[[#This Row],[atmf]]/(Table_nydc_frldevdb01_flc_fx_carry_view[[#This Row],[atmf_cost_orig]]+1)</f>
        <v>2898.1526138473914</v>
      </c>
      <c r="S2237">
        <f>Table_nydc_frldevdb01_flc_fx_carry_view[[#This Row],[num_rate]]-Table_nydc_frldevdb01_flc_fx_carry_view[[#This Row],[asset_rate]]</f>
        <v>3.637340515149895E-2</v>
      </c>
      <c r="T22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1.8891145710570267</v>
      </c>
      <c r="U2237" s="95">
        <f>Table_nydc_frldevdb01_flc_fx_carry_view[[#This Row],[atmf_cost_final]]/Table_nydc_frldevdb01_flc_fx_carry_view[[#This Row],[atmf_cost_orig]]</f>
        <v>0.64303018888802599</v>
      </c>
    </row>
    <row r="2238" spans="1:21" x14ac:dyDescent="0.25">
      <c r="A2238" t="s">
        <v>111</v>
      </c>
      <c r="B2238" t="s">
        <v>18</v>
      </c>
      <c r="C2238" t="s">
        <v>6</v>
      </c>
      <c r="D2238" t="s">
        <v>8</v>
      </c>
      <c r="E2238">
        <v>2940.02558738263</v>
      </c>
      <c r="F2238">
        <v>3047.67</v>
      </c>
      <c r="G2238">
        <v>0.121733951175472</v>
      </c>
      <c r="H2238">
        <v>0.12460996405701801</v>
      </c>
      <c r="I2238">
        <v>0.112472736386069</v>
      </c>
      <c r="J2238">
        <v>0.11907638808686501</v>
      </c>
      <c r="K2238">
        <v>3.1623426556836504E-2</v>
      </c>
      <c r="L2238">
        <v>1.76074725513411E-2</v>
      </c>
      <c r="M2238">
        <v>4.89731927694795E-2</v>
      </c>
      <c r="N2238">
        <v>3.92283659341E-2</v>
      </c>
      <c r="O2238">
        <v>1.4343968754748637E-2</v>
      </c>
      <c r="P2238">
        <v>5.1647144310917881E-2</v>
      </c>
      <c r="Q2238">
        <v>2995.6953854186922</v>
      </c>
      <c r="R2238">
        <f>Table_nydc_frldevdb01_flc_fx_carry_view[[#This Row],[atmf]]/(Table_nydc_frldevdb01_flc_fx_carry_view[[#This Row],[atmf_cost_orig]]+1)</f>
        <v>2905.3840660633077</v>
      </c>
      <c r="S2238">
        <f>Table_nydc_frldevdb01_flc_fx_carry_view[[#This Row],[num_rate]]-Table_nydc_frldevdb01_flc_fx_carry_view[[#This Row],[asset_rate]]</f>
        <v>3.7303175556169244E-2</v>
      </c>
      <c r="T22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1.2461777938542755</v>
      </c>
      <c r="U2238" s="95">
        <f>Table_nydc_frldevdb01_flc_fx_carry_view[[#This Row],[atmf_cost_final]]/Table_nydc_frldevdb01_flc_fx_carry_view[[#This Row],[atmf_cost_orig]]</f>
        <v>0.80101712213763288</v>
      </c>
    </row>
    <row r="2239" spans="1:21" x14ac:dyDescent="0.25">
      <c r="A2239" t="s">
        <v>111</v>
      </c>
      <c r="B2239" t="s">
        <v>18</v>
      </c>
      <c r="C2239" t="s">
        <v>67</v>
      </c>
      <c r="D2239" t="s">
        <v>8</v>
      </c>
      <c r="E2239">
        <v>2940.02558738263</v>
      </c>
      <c r="F2239">
        <v>3145.12</v>
      </c>
      <c r="G2239">
        <v>0.126628098682211</v>
      </c>
      <c r="H2239">
        <v>0.129907340717274</v>
      </c>
      <c r="I2239">
        <v>0.123510075236723</v>
      </c>
      <c r="J2239">
        <v>0.12839643804603301</v>
      </c>
      <c r="K2239">
        <v>3.9962513205038401E-2</v>
      </c>
      <c r="L2239">
        <v>3.4426314845826901E-2</v>
      </c>
      <c r="M2239">
        <v>7.0927966807386708E-2</v>
      </c>
      <c r="N2239">
        <v>6.92487569817406E-2</v>
      </c>
      <c r="O2239">
        <v>1.5891928830872426E-2</v>
      </c>
      <c r="P2239">
        <v>5.1987248305958356E-2</v>
      </c>
      <c r="Q2239">
        <v>3050.6550816135282</v>
      </c>
      <c r="R2239">
        <f>Table_nydc_frldevdb01_flc_fx_carry_view[[#This Row],[atmf]]/(Table_nydc_frldevdb01_flc_fx_carry_view[[#This Row],[atmf_cost_orig]]+1)</f>
        <v>2936.8175054538192</v>
      </c>
      <c r="S2239">
        <f>Table_nydc_frldevdb01_flc_fx_carry_view[[#This Row],[num_rate]]-Table_nydc_frldevdb01_flc_fx_carry_view[[#This Row],[asset_rate]]</f>
        <v>3.609531947508593E-2</v>
      </c>
      <c r="T22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1.1245577921478564</v>
      </c>
      <c r="U2239" s="95">
        <f>Table_nydc_frldevdb01_flc_fx_carry_view[[#This Row],[atmf_cost_final]]/Table_nydc_frldevdb01_flc_fx_carry_view[[#This Row],[atmf_cost_orig]]</f>
        <v>0.97632513800647636</v>
      </c>
    </row>
    <row r="2240" spans="1:21" x14ac:dyDescent="0.25">
      <c r="A2240" t="s">
        <v>111</v>
      </c>
      <c r="B2240" t="s">
        <v>12</v>
      </c>
      <c r="C2240" t="s">
        <v>8</v>
      </c>
      <c r="D2240" t="s">
        <v>8</v>
      </c>
      <c r="E2240">
        <v>16.210021993336699</v>
      </c>
      <c r="F2240">
        <v>17.1867933343567</v>
      </c>
      <c r="G2240">
        <v>0.14873263878960999</v>
      </c>
      <c r="H2240">
        <v>0.15620654600084699</v>
      </c>
      <c r="I2240">
        <v>0.11501648070387201</v>
      </c>
      <c r="J2240">
        <v>0.13724493055555601</v>
      </c>
      <c r="K2240">
        <v>2.66276156643152E-2</v>
      </c>
      <c r="L2240">
        <v>2.4018152939482801E-3</v>
      </c>
      <c r="M2240">
        <v>5.4182863340652303E-2</v>
      </c>
      <c r="N2240">
        <v>6.0259546362976396E-2</v>
      </c>
      <c r="O2240">
        <v>-8.0692059399388068E-3</v>
      </c>
      <c r="P2240">
        <v>7.2298016612801289E-2</v>
      </c>
      <c r="Q2240">
        <v>16.725906829070329</v>
      </c>
      <c r="R2240">
        <f>Table_nydc_frldevdb01_flc_fx_carry_view[[#This Row],[atmf]]/(Table_nydc_frldevdb01_flc_fx_carry_view[[#This Row],[atmf_cost_orig]]+1)</f>
        <v>16.30342697840166</v>
      </c>
      <c r="S2240">
        <f>Table_nydc_frldevdb01_flc_fx_carry_view[[#This Row],[num_rate]]-Table_nydc_frldevdb01_flc_fx_carry_view[[#This Row],[asset_rate]]</f>
        <v>8.0367222552740092E-2</v>
      </c>
      <c r="T22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2.0996991842941441</v>
      </c>
      <c r="U2240" s="95">
        <f>Table_nydc_frldevdb01_flc_fx_carry_view[[#This Row],[atmf_cost_final]]/Table_nydc_frldevdb01_flc_fx_carry_view[[#This Row],[atmf_cost_orig]]</f>
        <v>1.1121513823313371</v>
      </c>
    </row>
    <row r="2241" spans="1:21" x14ac:dyDescent="0.25">
      <c r="A2241" t="s">
        <v>111</v>
      </c>
      <c r="B2241" t="s">
        <v>12</v>
      </c>
      <c r="C2241" t="s">
        <v>6</v>
      </c>
      <c r="D2241" t="s">
        <v>8</v>
      </c>
      <c r="E2241">
        <v>16.210021993336699</v>
      </c>
      <c r="F2241">
        <v>17.522592331495702</v>
      </c>
      <c r="G2241">
        <v>0.14930359587284001</v>
      </c>
      <c r="H2241">
        <v>0.157741906212473</v>
      </c>
      <c r="I2241">
        <v>0.15054056772294999</v>
      </c>
      <c r="J2241">
        <v>0.17125216249153</v>
      </c>
      <c r="K2241">
        <v>2.7646783196408502E-2</v>
      </c>
      <c r="L2241">
        <v>2.1051053751187199E-2</v>
      </c>
      <c r="M2241">
        <v>6.337577137606519E-2</v>
      </c>
      <c r="N2241">
        <v>7.299621018335771E-2</v>
      </c>
      <c r="O2241">
        <v>-8.0205155663645167E-3</v>
      </c>
      <c r="P2241">
        <v>7.2525261385716133E-2</v>
      </c>
      <c r="Q2241">
        <v>16.918124848752662</v>
      </c>
      <c r="R2241">
        <f>Table_nydc_frldevdb01_flc_fx_carry_view[[#This Row],[atmf]]/(Table_nydc_frldevdb01_flc_fx_carry_view[[#This Row],[atmf_cost_orig]]+1)</f>
        <v>16.478269303447199</v>
      </c>
      <c r="S2241">
        <f>Table_nydc_frldevdb01_flc_fx_carry_view[[#This Row],[num_rate]]-Table_nydc_frldevdb01_flc_fx_carry_view[[#This Row],[asset_rate]]</f>
        <v>8.054577695208065E-2</v>
      </c>
      <c r="T22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1.4538658685483559</v>
      </c>
      <c r="U2241" s="95">
        <f>Table_nydc_frldevdb01_flc_fx_carry_view[[#This Row],[atmf_cost_final]]/Table_nydc_frldevdb01_flc_fx_carry_view[[#This Row],[atmf_cost_orig]]</f>
        <v>1.1517999481253782</v>
      </c>
    </row>
    <row r="2242" spans="1:21" x14ac:dyDescent="0.25">
      <c r="A2242" t="s">
        <v>111</v>
      </c>
      <c r="B2242" t="s">
        <v>12</v>
      </c>
      <c r="C2242" t="s">
        <v>67</v>
      </c>
      <c r="D2242" t="s">
        <v>8</v>
      </c>
      <c r="E2242">
        <v>16.210021993336699</v>
      </c>
      <c r="F2242">
        <v>18.907030723787098</v>
      </c>
      <c r="G2242">
        <v>0.151697633748865</v>
      </c>
      <c r="H2242">
        <v>0.16300979508281799</v>
      </c>
      <c r="I2242">
        <v>0.150527588732453</v>
      </c>
      <c r="J2242">
        <v>0.16790109764076799</v>
      </c>
      <c r="K2242">
        <v>2.7888847201559899E-2</v>
      </c>
      <c r="L2242">
        <v>2.8359771901532799E-2</v>
      </c>
      <c r="M2242">
        <v>9.3180252971146196E-2</v>
      </c>
      <c r="N2242">
        <v>0.110877226216128</v>
      </c>
      <c r="O2242">
        <v>-7.5737447570329297E-3</v>
      </c>
      <c r="P2242">
        <v>7.4477129946874943E-2</v>
      </c>
      <c r="Q2242">
        <v>17.748224214883539</v>
      </c>
      <c r="R2242">
        <f>Table_nydc_frldevdb01_flc_fx_carry_view[[#This Row],[atmf]]/(Table_nydc_frldevdb01_flc_fx_carry_view[[#This Row],[atmf_cost_orig]]+1)</f>
        <v>17.295437483799972</v>
      </c>
      <c r="S2242">
        <f>Table_nydc_frldevdb01_flc_fx_carry_view[[#This Row],[num_rate]]-Table_nydc_frldevdb01_flc_fx_carry_view[[#This Row],[asset_rate]]</f>
        <v>8.2050874703907872E-2</v>
      </c>
      <c r="T224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1.2638333229613667</v>
      </c>
      <c r="U2242" s="95">
        <f>Table_nydc_frldevdb01_flc_fx_carry_view[[#This Row],[atmf_cost_final]]/Table_nydc_frldevdb01_flc_fx_carry_view[[#This Row],[atmf_cost_orig]]</f>
        <v>1.189921927454541</v>
      </c>
    </row>
    <row r="2243" spans="1:21" x14ac:dyDescent="0.25">
      <c r="A2243" t="s">
        <v>111</v>
      </c>
      <c r="B2243" t="s">
        <v>100</v>
      </c>
      <c r="C2243" t="s">
        <v>8</v>
      </c>
      <c r="D2243" t="s">
        <v>8</v>
      </c>
      <c r="E2243">
        <v>15870.834479868099</v>
      </c>
      <c r="F2243">
        <v>16657.872543864902</v>
      </c>
      <c r="G2243">
        <v>7.7514615255556904E-2</v>
      </c>
      <c r="H2243">
        <v>8.4862252338601604E-2</v>
      </c>
      <c r="I2243">
        <v>7.8888924903715699E-2</v>
      </c>
      <c r="J2243">
        <v>9.7750787037037004E-2</v>
      </c>
      <c r="K2243">
        <v>9.0583570592604103E-3</v>
      </c>
      <c r="L2243">
        <v>1.64738806752713E-3</v>
      </c>
      <c r="M2243">
        <v>2.94516725776672E-2</v>
      </c>
      <c r="N2243">
        <v>4.9592103295643605E-2</v>
      </c>
      <c r="O2243">
        <v>-8.0692059399388068E-3</v>
      </c>
      <c r="P2243">
        <v>5.7854231706688533E-2</v>
      </c>
      <c r="Q2243">
        <v>16324.952633977158</v>
      </c>
      <c r="R2243">
        <f>Table_nydc_frldevdb01_flc_fx_carry_view[[#This Row],[atmf]]/(Table_nydc_frldevdb01_flc_fx_carry_view[[#This Row],[atmf_cost_orig]]+1)</f>
        <v>16181.306017168226</v>
      </c>
      <c r="S2243">
        <f>Table_nydc_frldevdb01_flc_fx_carry_view[[#This Row],[num_rate]]-Table_nydc_frldevdb01_flc_fx_carry_view[[#This Row],[asset_rate]]</f>
        <v>6.5923437646627336E-2</v>
      </c>
      <c r="T224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2.3510014928588774</v>
      </c>
      <c r="U2243" s="95">
        <f>Table_nydc_frldevdb01_flc_fx_carry_view[[#This Row],[atmf_cost_final]]/Table_nydc_frldevdb01_flc_fx_carry_view[[#This Row],[atmf_cost_orig]]</f>
        <v>1.683846754878316</v>
      </c>
    </row>
    <row r="2244" spans="1:21" x14ac:dyDescent="0.25">
      <c r="A2244" t="s">
        <v>111</v>
      </c>
      <c r="B2244" t="s">
        <v>100</v>
      </c>
      <c r="C2244" t="s">
        <v>6</v>
      </c>
      <c r="D2244" t="s">
        <v>8</v>
      </c>
      <c r="E2244">
        <v>15870.834479868099</v>
      </c>
      <c r="F2244">
        <v>16957.376459898998</v>
      </c>
      <c r="G2244">
        <v>8.1232858204831698E-2</v>
      </c>
      <c r="H2244">
        <v>8.8869072035193397E-2</v>
      </c>
      <c r="I2244">
        <v>6.9613056002162096E-2</v>
      </c>
      <c r="J2244">
        <v>9.4301094630983198E-2</v>
      </c>
      <c r="K2244">
        <v>9.2667781425707103E-3</v>
      </c>
      <c r="L2244">
        <v>7.5982501703838598E-3</v>
      </c>
      <c r="M2244">
        <v>3.5730081042367801E-2</v>
      </c>
      <c r="N2244">
        <v>5.5944358670423397E-2</v>
      </c>
      <c r="O2244">
        <v>-8.0205155663645167E-3</v>
      </c>
      <c r="P2244">
        <v>5.9892943231098617E-2</v>
      </c>
      <c r="Q2244">
        <v>16520.197470278556</v>
      </c>
      <c r="R2244">
        <f>Table_nydc_frldevdb01_flc_fx_carry_view[[#This Row],[atmf]]/(Table_nydc_frldevdb01_flc_fx_carry_view[[#This Row],[atmf_cost_orig]]+1)</f>
        <v>16372.389650818046</v>
      </c>
      <c r="S2244">
        <f>Table_nydc_frldevdb01_flc_fx_carry_view[[#This Row],[num_rate]]-Table_nydc_frldevdb01_flc_fx_carry_view[[#This Row],[asset_rate]]</f>
        <v>6.7913458797463133E-2</v>
      </c>
      <c r="T224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1.8269113527930119</v>
      </c>
      <c r="U2244" s="95">
        <f>Table_nydc_frldevdb01_flc_fx_carry_view[[#This Row],[atmf_cost_final]]/Table_nydc_frldevdb01_flc_fx_carry_view[[#This Row],[atmf_cost_orig]]</f>
        <v>1.565749559988012</v>
      </c>
    </row>
    <row r="2245" spans="1:21" x14ac:dyDescent="0.25">
      <c r="A2245" t="s">
        <v>111</v>
      </c>
      <c r="B2245" t="s">
        <v>100</v>
      </c>
      <c r="C2245" t="s">
        <v>67</v>
      </c>
      <c r="D2245" t="s">
        <v>8</v>
      </c>
      <c r="E2245">
        <v>15870.834479868099</v>
      </c>
      <c r="F2245">
        <v>18186.444332057799</v>
      </c>
      <c r="G2245">
        <v>9.3620684196215706E-2</v>
      </c>
      <c r="H2245">
        <v>9.7971227864581595E-2</v>
      </c>
      <c r="I2245">
        <v>8.5130356662880102E-2</v>
      </c>
      <c r="J2245">
        <v>0.10204550471486</v>
      </c>
      <c r="K2245">
        <v>9.89119535325075E-3</v>
      </c>
      <c r="L2245">
        <v>9.5972898431309003E-3</v>
      </c>
      <c r="M2245">
        <v>5.6081845661461099E-2</v>
      </c>
      <c r="N2245">
        <v>7.92167824847788E-2</v>
      </c>
      <c r="O2245">
        <v>-7.5737447570329297E-3</v>
      </c>
      <c r="P2245">
        <v>6.4275738236375335E-2</v>
      </c>
      <c r="Q2245">
        <v>17383.489640917771</v>
      </c>
      <c r="R2245">
        <f>Table_nydc_frldevdb01_flc_fx_carry_view[[#This Row],[atmf]]/(Table_nydc_frldevdb01_flc_fx_carry_view[[#This Row],[atmf_cost_orig]]+1)</f>
        <v>17220.676983294787</v>
      </c>
      <c r="S2245">
        <f>Table_nydc_frldevdb01_flc_fx_carry_view[[#This Row],[num_rate]]-Table_nydc_frldevdb01_flc_fx_carry_view[[#This Row],[asset_rate]]</f>
        <v>7.1849482993408265E-2</v>
      </c>
      <c r="T224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1.5072204477985689</v>
      </c>
      <c r="U2245" s="95">
        <f>Table_nydc_frldevdb01_flc_fx_carry_view[[#This Row],[atmf_cost_final]]/Table_nydc_frldevdb01_flc_fx_carry_view[[#This Row],[atmf_cost_orig]]</f>
        <v>1.4125209602225306</v>
      </c>
    </row>
    <row r="2246" spans="1:21" x14ac:dyDescent="0.25">
      <c r="A2246" t="s">
        <v>111</v>
      </c>
      <c r="B2246" t="s">
        <v>101</v>
      </c>
      <c r="C2246" t="s">
        <v>8</v>
      </c>
      <c r="D2246" t="s">
        <v>8</v>
      </c>
      <c r="E2246">
        <v>22.0618928717806</v>
      </c>
      <c r="F2246">
        <v>22.02955</v>
      </c>
      <c r="G2246">
        <v>8.4103463502501405E-2</v>
      </c>
      <c r="H2246">
        <v>8.39858562576377E-2</v>
      </c>
      <c r="I2246">
        <v>6.8750000000000006E-2</v>
      </c>
      <c r="J2246">
        <v>6.8750000000000006E-2</v>
      </c>
      <c r="K2246">
        <v>2.94652800820429E-2</v>
      </c>
      <c r="L2246">
        <v>1.43547000128955E-3</v>
      </c>
      <c r="M2246">
        <v>2.86717203442555E-2</v>
      </c>
      <c r="N2246">
        <v>8.1906833789694496E-4</v>
      </c>
      <c r="O2246">
        <v>1.3817435360579182E-2</v>
      </c>
      <c r="P2246">
        <v>1.1832359142063018E-2</v>
      </c>
      <c r="Q2246">
        <v>22.047045647763227</v>
      </c>
      <c r="R2246">
        <f>Table_nydc_frldevdb01_flc_fx_carry_view[[#This Row],[atmf]]/(Table_nydc_frldevdb01_flc_fx_carry_view[[#This Row],[atmf_cost_orig]]+1)</f>
        <v>21.415529915246029</v>
      </c>
      <c r="S2246">
        <f>Table_nydc_frldevdb01_flc_fx_carry_view[[#This Row],[num_rate]]-Table_nydc_frldevdb01_flc_fx_carry_view[[#This Row],[asset_rate]]</f>
        <v>-1.985076218516164E-3</v>
      </c>
      <c r="T224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0.77675521330158925</v>
      </c>
      <c r="U2246" s="95">
        <f>Table_nydc_frldevdb01_flc_fx_carry_view[[#This Row],[atmf_cost_final]]/Table_nydc_frldevdb01_flc_fx_carry_view[[#This Row],[atmf_cost_orig]]</f>
        <v>2.8567115194434042E-2</v>
      </c>
    </row>
    <row r="2247" spans="1:21" x14ac:dyDescent="0.25">
      <c r="A2247" t="s">
        <v>111</v>
      </c>
      <c r="B2247" t="s">
        <v>101</v>
      </c>
      <c r="C2247" t="s">
        <v>6</v>
      </c>
      <c r="D2247" t="s">
        <v>8</v>
      </c>
      <c r="E2247">
        <v>22.0618928717806</v>
      </c>
      <c r="F2247">
        <v>22.019224999999999</v>
      </c>
      <c r="G2247">
        <v>8.8277447283096597E-2</v>
      </c>
      <c r="H2247">
        <v>8.8123600132919505E-2</v>
      </c>
      <c r="I2247">
        <v>7.4248217037121894E-2</v>
      </c>
      <c r="J2247">
        <v>7.3992760912771599E-2</v>
      </c>
      <c r="K2247">
        <v>3.5702326684915804E-2</v>
      </c>
      <c r="L2247">
        <v>1.51342601364456E-2</v>
      </c>
      <c r="M2247">
        <v>3.4644817676160601E-2</v>
      </c>
      <c r="N2247">
        <v>1.4111820049816901E-2</v>
      </c>
      <c r="O2247">
        <v>1.4343968754748637E-2</v>
      </c>
      <c r="P2247">
        <v>1.237972736679116E-2</v>
      </c>
      <c r="Q2247">
        <v>22.042535179528155</v>
      </c>
      <c r="R2247">
        <f>Table_nydc_frldevdb01_flc_fx_carry_view[[#This Row],[atmf]]/(Table_nydc_frldevdb01_flc_fx_carry_view[[#This Row],[atmf_cost_orig]]+1)</f>
        <v>21.281916870231615</v>
      </c>
      <c r="S2247">
        <f>Table_nydc_frldevdb01_flc_fx_carry_view[[#This Row],[num_rate]]-Table_nydc_frldevdb01_flc_fx_carry_view[[#This Row],[asset_rate]]</f>
        <v>-1.9642413879574772E-3</v>
      </c>
      <c r="T224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0.96683818120113763</v>
      </c>
      <c r="U2247" s="95">
        <f>Table_nydc_frldevdb01_flc_fx_carry_view[[#This Row],[atmf_cost_final]]/Table_nydc_frldevdb01_flc_fx_carry_view[[#This Row],[atmf_cost_orig]]</f>
        <v>0.40732845476994289</v>
      </c>
    </row>
    <row r="2248" spans="1:21" x14ac:dyDescent="0.25">
      <c r="A2248" t="s">
        <v>111</v>
      </c>
      <c r="B2248" t="s">
        <v>101</v>
      </c>
      <c r="C2248" t="s">
        <v>67</v>
      </c>
      <c r="D2248" t="s">
        <v>8</v>
      </c>
      <c r="E2248">
        <v>22.0618928717806</v>
      </c>
      <c r="F2248">
        <v>21.977955999999999</v>
      </c>
      <c r="G2248">
        <v>8.9764211452244502E-2</v>
      </c>
      <c r="H2248">
        <v>8.9565865268929304E-2</v>
      </c>
      <c r="I2248">
        <v>8.8786495377957103E-2</v>
      </c>
      <c r="J2248">
        <v>8.8530068839303699E-2</v>
      </c>
      <c r="K2248">
        <v>5.10126081691092E-2</v>
      </c>
      <c r="L2248">
        <v>4.0054195011504701E-2</v>
      </c>
      <c r="M2248">
        <v>4.8938033112161695E-2</v>
      </c>
      <c r="N2248">
        <v>3.79909701692034E-2</v>
      </c>
      <c r="O2248">
        <v>1.5891928830872426E-2</v>
      </c>
      <c r="P2248">
        <v>1.3928747651275053E-2</v>
      </c>
      <c r="Q2248">
        <v>22.02364570604481</v>
      </c>
      <c r="R2248">
        <f>Table_nydc_frldevdb01_flc_fx_carry_view[[#This Row],[atmf]]/(Table_nydc_frldevdb01_flc_fx_carry_view[[#This Row],[atmf_cost_orig]]+1)</f>
        <v>20.952578041995665</v>
      </c>
      <c r="S2248">
        <f>Table_nydc_frldevdb01_flc_fx_carry_view[[#This Row],[num_rate]]-Table_nydc_frldevdb01_flc_fx_carry_view[[#This Row],[asset_rate]]</f>
        <v>-1.963181179597373E-3</v>
      </c>
      <c r="T224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0.994528896600683</v>
      </c>
      <c r="U2248" s="95">
        <f>Table_nydc_frldevdb01_flc_fx_carry_view[[#This Row],[atmf_cost_final]]/Table_nydc_frldevdb01_flc_fx_carry_view[[#This Row],[atmf_cost_orig]]</f>
        <v>0.77630766406429563</v>
      </c>
    </row>
    <row r="2249" spans="1:21" x14ac:dyDescent="0.25">
      <c r="A2249" t="s">
        <v>111</v>
      </c>
      <c r="B2249" t="s">
        <v>102</v>
      </c>
      <c r="C2249" t="s">
        <v>8</v>
      </c>
      <c r="D2249" t="s">
        <v>8</v>
      </c>
      <c r="E2249">
        <v>76.753008714961098</v>
      </c>
      <c r="F2249">
        <v>80.486649337107494</v>
      </c>
      <c r="G2249">
        <v>8.0073689378790502E-2</v>
      </c>
      <c r="H2249">
        <v>8.5849247067494597E-2</v>
      </c>
      <c r="I2249">
        <v>9.8387002058622303E-2</v>
      </c>
      <c r="J2249">
        <v>0.115050810185185</v>
      </c>
      <c r="K2249">
        <v>9.9523696567682483E-3</v>
      </c>
      <c r="L2249">
        <v>2.05455340447933E-3</v>
      </c>
      <c r="M2249">
        <v>2.9794055330507399E-2</v>
      </c>
      <c r="N2249">
        <v>4.8646730557287403E-2</v>
      </c>
      <c r="O2249">
        <v>-8.0692059399388068E-3</v>
      </c>
      <c r="P2249">
        <v>5.7588812476283092E-2</v>
      </c>
      <c r="Q2249">
        <v>78.920729038385517</v>
      </c>
      <c r="R2249">
        <f>Table_nydc_frldevdb01_flc_fx_carry_view[[#This Row],[atmf]]/(Table_nydc_frldevdb01_flc_fx_carry_view[[#This Row],[atmf_cost_orig]]+1)</f>
        <v>78.158005399706539</v>
      </c>
      <c r="S2249">
        <f>Table_nydc_frldevdb01_flc_fx_carry_view[[#This Row],[num_rate]]-Table_nydc_frldevdb01_flc_fx_carry_view[[#This Row],[asset_rate]]</f>
        <v>6.5658018416221903E-2</v>
      </c>
      <c r="T224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2.3481965151012196</v>
      </c>
      <c r="U2249" s="95">
        <f>Table_nydc_frldevdb01_flc_fx_carry_view[[#This Row],[atmf_cost_final]]/Table_nydc_frldevdb01_flc_fx_carry_view[[#This Row],[atmf_cost_orig]]</f>
        <v>1.6327663360239499</v>
      </c>
    </row>
    <row r="2250" spans="1:21" x14ac:dyDescent="0.25">
      <c r="A2250" t="s">
        <v>111</v>
      </c>
      <c r="B2250" t="s">
        <v>102</v>
      </c>
      <c r="C2250" t="s">
        <v>6</v>
      </c>
      <c r="D2250" t="s">
        <v>8</v>
      </c>
      <c r="E2250">
        <v>76.753008714961098</v>
      </c>
      <c r="F2250">
        <v>81.7003126704344</v>
      </c>
      <c r="G2250">
        <v>8.3942702754985998E-2</v>
      </c>
      <c r="H2250">
        <v>8.9714192901655096E-2</v>
      </c>
      <c r="I2250">
        <v>7.4317523565071694E-2</v>
      </c>
      <c r="J2250">
        <v>9.2953309824193697E-2</v>
      </c>
      <c r="K2250">
        <v>1.0862499837617601E-2</v>
      </c>
      <c r="L2250">
        <v>7.7895380053718596E-3</v>
      </c>
      <c r="M2250">
        <v>3.6069637695334104E-2</v>
      </c>
      <c r="N2250">
        <v>5.06273307947211E-2</v>
      </c>
      <c r="O2250">
        <v>-8.0205155663645167E-3</v>
      </c>
      <c r="P2250">
        <v>5.6687296924703867E-2</v>
      </c>
      <c r="Q2250">
        <v>79.691517600195624</v>
      </c>
      <c r="R2250">
        <f>Table_nydc_frldevdb01_flc_fx_carry_view[[#This Row],[atmf]]/(Table_nydc_frldevdb01_flc_fx_carry_view[[#This Row],[atmf_cost_orig]]+1)</f>
        <v>78.856005135109598</v>
      </c>
      <c r="S2250">
        <f>Table_nydc_frldevdb01_flc_fx_carry_view[[#This Row],[num_rate]]-Table_nydc_frldevdb01_flc_fx_carry_view[[#This Row],[asset_rate]]</f>
        <v>6.4707812491068384E-2</v>
      </c>
      <c r="T225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1.6994310512819912</v>
      </c>
      <c r="U2250" s="95">
        <f>Table_nydc_frldevdb01_flc_fx_carry_view[[#This Row],[atmf_cost_final]]/Table_nydc_frldevdb01_flc_fx_carry_view[[#This Row],[atmf_cost_orig]]</f>
        <v>1.4035996486116673</v>
      </c>
    </row>
    <row r="2251" spans="1:21" x14ac:dyDescent="0.25">
      <c r="A2251" t="s">
        <v>111</v>
      </c>
      <c r="B2251" t="s">
        <v>102</v>
      </c>
      <c r="C2251" t="s">
        <v>67</v>
      </c>
      <c r="D2251" t="s">
        <v>8</v>
      </c>
      <c r="E2251">
        <v>76.753008714961098</v>
      </c>
      <c r="F2251">
        <v>87.067087128731501</v>
      </c>
      <c r="G2251">
        <v>9.6543704860915597E-2</v>
      </c>
      <c r="H2251">
        <v>9.8980079764281095E-2</v>
      </c>
      <c r="I2251">
        <v>8.8049686805230204E-2</v>
      </c>
      <c r="J2251">
        <v>9.9093454311794102E-2</v>
      </c>
      <c r="K2251">
        <v>1.2501784326452299E-2</v>
      </c>
      <c r="L2251">
        <v>1.15577167885076E-2</v>
      </c>
      <c r="M2251">
        <v>5.66584070184687E-2</v>
      </c>
      <c r="N2251">
        <v>7.4493909203336803E-2</v>
      </c>
      <c r="O2251">
        <v>-7.5737447570329297E-3</v>
      </c>
      <c r="P2251">
        <v>5.8991495859065712E-2</v>
      </c>
      <c r="Q2251">
        <v>83.385083460235577</v>
      </c>
      <c r="R2251">
        <f>Table_nydc_frldevdb01_flc_fx_carry_view[[#This Row],[atmf]]/(Table_nydc_frldevdb01_flc_fx_carry_view[[#This Row],[atmf_cost_orig]]+1)</f>
        <v>82.398518338963726</v>
      </c>
      <c r="S2251">
        <f>Table_nydc_frldevdb01_flc_fx_carry_view[[#This Row],[num_rate]]-Table_nydc_frldevdb01_flc_fx_carry_view[[#This Row],[asset_rate]]</f>
        <v>6.6565240616098642E-2</v>
      </c>
      <c r="T225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1.425294521589582</v>
      </c>
      <c r="U2251" s="95">
        <f>Table_nydc_frldevdb01_flc_fx_carry_view[[#This Row],[atmf_cost_final]]/Table_nydc_frldevdb01_flc_fx_carry_view[[#This Row],[atmf_cost_orig]]</f>
        <v>1.3147900395267791</v>
      </c>
    </row>
    <row r="2252" spans="1:21" x14ac:dyDescent="0.25">
      <c r="A2252" t="s">
        <v>111</v>
      </c>
      <c r="B2252" t="s">
        <v>103</v>
      </c>
      <c r="C2252" t="s">
        <v>8</v>
      </c>
      <c r="D2252" t="s">
        <v>8</v>
      </c>
      <c r="E2252">
        <v>6.0546692644847404</v>
      </c>
      <c r="F2252">
        <v>5.7206748148788398</v>
      </c>
      <c r="G2252">
        <v>0.12705732480777801</v>
      </c>
      <c r="H2252">
        <v>0.13997928470819401</v>
      </c>
      <c r="I2252">
        <v>0.14517088691251401</v>
      </c>
      <c r="J2252">
        <v>0.190262499415875</v>
      </c>
      <c r="K2252">
        <v>7.6058754605606099E-2</v>
      </c>
      <c r="L2252">
        <v>3.0292755794163202E-3</v>
      </c>
      <c r="M2252">
        <v>4.5796418671650102E-2</v>
      </c>
      <c r="N2252">
        <v>9.7493085411581309E-12</v>
      </c>
      <c r="O2252">
        <v>7.1580259421070158E-2</v>
      </c>
      <c r="P2252">
        <v>-6.5497628728874114E-3</v>
      </c>
      <c r="Q2252">
        <v>5.8991983366846243</v>
      </c>
      <c r="R2252">
        <f>Table_nydc_frldevdb01_flc_fx_carry_view[[#This Row],[atmf]]/(Table_nydc_frldevdb01_flc_fx_carry_view[[#This Row],[atmf_cost_orig]]+1)</f>
        <v>5.4701610301411501</v>
      </c>
      <c r="S2252">
        <f>Table_nydc_frldevdb01_flc_fx_carry_view[[#This Row],[num_rate]]-Table_nydc_frldevdb01_flc_fx_carry_view[[#This Row],[asset_rate]]</f>
        <v>-7.8130022293957574E-2</v>
      </c>
      <c r="T225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0.10010052020696784</v>
      </c>
      <c r="U2252" s="95">
        <f>Table_nydc_frldevdb01_flc_fx_carry_view[[#This Row],[atmf_cost_final]]/Table_nydc_frldevdb01_flc_fx_carry_view[[#This Row],[atmf_cost_orig]]</f>
        <v>2.1288364513955674E-10</v>
      </c>
    </row>
    <row r="2253" spans="1:21" x14ac:dyDescent="0.25">
      <c r="A2253" t="s">
        <v>111</v>
      </c>
      <c r="B2253" t="s">
        <v>103</v>
      </c>
      <c r="C2253" t="s">
        <v>6</v>
      </c>
      <c r="D2253" t="s">
        <v>8</v>
      </c>
      <c r="E2253">
        <v>6.0546692644847404</v>
      </c>
      <c r="F2253">
        <v>5.6140724595605196</v>
      </c>
      <c r="G2253">
        <v>0.118513972082834</v>
      </c>
      <c r="H2253">
        <v>0.135782745920247</v>
      </c>
      <c r="I2253">
        <v>0.14573528164083499</v>
      </c>
      <c r="J2253">
        <v>0.17022218833542499</v>
      </c>
      <c r="K2253">
        <v>9.1400353136538187E-2</v>
      </c>
      <c r="L2253">
        <v>3.9737675825635803E-2</v>
      </c>
      <c r="M2253">
        <v>5.04908246771643E-2</v>
      </c>
      <c r="N2253">
        <v>1.2594295918439401E-2</v>
      </c>
      <c r="O2253">
        <v>7.1637414988344306E-2</v>
      </c>
      <c r="P2253">
        <v>-6.6650549514412072E-3</v>
      </c>
      <c r="Q2253">
        <v>5.8535379363558961</v>
      </c>
      <c r="R2253">
        <f>Table_nydc_frldevdb01_flc_fx_carry_view[[#This Row],[atmf]]/(Table_nydc_frldevdb01_flc_fx_carry_view[[#This Row],[atmf_cost_orig]]+1)</f>
        <v>5.3442375008709195</v>
      </c>
      <c r="S2253">
        <f>Table_nydc_frldevdb01_flc_fx_carry_view[[#This Row],[num_rate]]-Table_nydc_frldevdb01_flc_fx_carry_view[[#This Row],[asset_rate]]</f>
        <v>-7.8302469939785513E-2</v>
      </c>
      <c r="T225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0.66349774562060126</v>
      </c>
      <c r="U2253" s="95">
        <f>Table_nydc_frldevdb01_flc_fx_carry_view[[#This Row],[atmf_cost_final]]/Table_nydc_frldevdb01_flc_fx_carry_view[[#This Row],[atmf_cost_orig]]</f>
        <v>0.24943731854186721</v>
      </c>
    </row>
    <row r="2254" spans="1:21" x14ac:dyDescent="0.25">
      <c r="A2254" t="s">
        <v>111</v>
      </c>
      <c r="B2254" t="s">
        <v>103</v>
      </c>
      <c r="C2254" t="s">
        <v>67</v>
      </c>
      <c r="D2254" t="s">
        <v>8</v>
      </c>
      <c r="E2254">
        <v>6.0546692644847404</v>
      </c>
      <c r="F2254">
        <v>5.2151434437608204</v>
      </c>
      <c r="G2254">
        <v>0.15876370967741901</v>
      </c>
      <c r="H2254">
        <v>0.15876370967741901</v>
      </c>
      <c r="I2254">
        <v>0.134989902190885</v>
      </c>
      <c r="J2254">
        <v>0.148761663235456</v>
      </c>
      <c r="K2254">
        <v>0.17255060826994101</v>
      </c>
      <c r="L2254">
        <v>0.114115376959866</v>
      </c>
      <c r="M2254">
        <v>7.8083789798893993E-2</v>
      </c>
      <c r="N2254">
        <v>3.78291309167385E-2</v>
      </c>
      <c r="O2254">
        <v>7.2160427796820636E-2</v>
      </c>
      <c r="P2254">
        <v>-7.3349924471740602E-3</v>
      </c>
      <c r="Q2254">
        <v>5.7591964051005613</v>
      </c>
      <c r="R2254">
        <f>Table_nydc_frldevdb01_flc_fx_carry_view[[#This Row],[atmf]]/(Table_nydc_frldevdb01_flc_fx_carry_view[[#This Row],[atmf_cost_orig]]+1)</f>
        <v>4.8374194038606726</v>
      </c>
      <c r="S2254">
        <f>Table_nydc_frldevdb01_flc_fx_carry_view[[#This Row],[num_rate]]-Table_nydc_frldevdb01_flc_fx_carry_view[[#This Row],[asset_rate]]</f>
        <v>-7.9495420243994697E-2</v>
      </c>
      <c r="T225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0.80754541412346126</v>
      </c>
      <c r="U2254" s="95">
        <f>Table_nydc_frldevdb01_flc_fx_carry_view[[#This Row],[atmf_cost_final]]/Table_nydc_frldevdb01_flc_fx_carry_view[[#This Row],[atmf_cost_orig]]</f>
        <v>0.48446842826363845</v>
      </c>
    </row>
    <row r="2255" spans="1:21" x14ac:dyDescent="0.25">
      <c r="A2255" t="s">
        <v>111</v>
      </c>
      <c r="B2255" t="s">
        <v>104</v>
      </c>
      <c r="C2255" t="s">
        <v>8</v>
      </c>
      <c r="D2255" t="s">
        <v>8</v>
      </c>
      <c r="E2255">
        <v>3.5086788443171901</v>
      </c>
      <c r="F2255">
        <v>3.4674469999999999</v>
      </c>
      <c r="G2255">
        <v>6.6343547337697803E-2</v>
      </c>
      <c r="H2255">
        <v>6.5816834462906995E-2</v>
      </c>
      <c r="I2255">
        <v>7.0276010978405204E-2</v>
      </c>
      <c r="J2255">
        <v>7.0308293553941401E-2</v>
      </c>
      <c r="K2255">
        <v>2.9151384370622303E-2</v>
      </c>
      <c r="L2255">
        <v>1.4672851299264E-3</v>
      </c>
      <c r="M2255">
        <v>2.2470949351797099E-2</v>
      </c>
      <c r="N2255">
        <v>6.4776141595709405E-7</v>
      </c>
      <c r="O2255">
        <v>1.3817435360579182E-2</v>
      </c>
      <c r="P2255">
        <v>-2.0891612046354349E-3</v>
      </c>
      <c r="Q2255">
        <v>3.4907668410474875</v>
      </c>
      <c r="R2255">
        <f>Table_nydc_frldevdb01_flc_fx_carry_view[[#This Row],[atmf]]/(Table_nydc_frldevdb01_flc_fx_carry_view[[#This Row],[atmf_cost_orig]]+1)</f>
        <v>3.3912425601903045</v>
      </c>
      <c r="S2255">
        <f>Table_nydc_frldevdb01_flc_fx_carry_view[[#This Row],[num_rate]]-Table_nydc_frldevdb01_flc_fx_carry_view[[#This Row],[asset_rate]]</f>
        <v>-1.5906596565214617E-2</v>
      </c>
      <c r="T225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0.21954219513811846</v>
      </c>
      <c r="U2255" s="95">
        <f>Table_nydc_frldevdb01_flc_fx_carry_view[[#This Row],[atmf_cost_final]]/Table_nydc_frldevdb01_flc_fx_carry_view[[#This Row],[atmf_cost_orig]]</f>
        <v>2.8826615458740722E-5</v>
      </c>
    </row>
    <row r="2256" spans="1:21" x14ac:dyDescent="0.25">
      <c r="A2256" t="s">
        <v>111</v>
      </c>
      <c r="B2256" t="s">
        <v>104</v>
      </c>
      <c r="C2256" t="s">
        <v>6</v>
      </c>
      <c r="D2256" t="s">
        <v>8</v>
      </c>
      <c r="E2256">
        <v>3.5086788443171901</v>
      </c>
      <c r="F2256">
        <v>3.4506039999999998</v>
      </c>
      <c r="G2256">
        <v>6.7202421612361105E-2</v>
      </c>
      <c r="H2256">
        <v>6.6318781784456299E-2</v>
      </c>
      <c r="I2256">
        <v>6.4981369333086902E-2</v>
      </c>
      <c r="J2256">
        <v>6.5507618538436493E-2</v>
      </c>
      <c r="K2256">
        <v>3.5758515148634998E-2</v>
      </c>
      <c r="L2256">
        <v>1.4666774719717099E-2</v>
      </c>
      <c r="M2256">
        <v>2.60761526758456E-2</v>
      </c>
      <c r="N2256">
        <v>7.3977236606870903E-3</v>
      </c>
      <c r="O2256">
        <v>1.4343968754748637E-2</v>
      </c>
      <c r="P2256">
        <v>-2.4634634745667183E-3</v>
      </c>
      <c r="Q2256">
        <v>3.4843406491436832</v>
      </c>
      <c r="R2256">
        <f>Table_nydc_frldevdb01_flc_fx_carry_view[[#This Row],[atmf]]/(Table_nydc_frldevdb01_flc_fx_carry_view[[#This Row],[atmf_cost_orig]]+1)</f>
        <v>3.3629121883413489</v>
      </c>
      <c r="S2256">
        <f>Table_nydc_frldevdb01_flc_fx_carry_view[[#This Row],[num_rate]]-Table_nydc_frldevdb01_flc_fx_carry_view[[#This Row],[asset_rate]]</f>
        <v>-1.6807432229315356E-2</v>
      </c>
      <c r="T225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0.75075180044729961</v>
      </c>
      <c r="U2256" s="95">
        <f>Table_nydc_frldevdb01_flc_fx_carry_view[[#This Row],[atmf_cost_final]]/Table_nydc_frldevdb01_flc_fx_carry_view[[#This Row],[atmf_cost_orig]]</f>
        <v>0.28369689933360526</v>
      </c>
    </row>
    <row r="2257" spans="1:21" x14ac:dyDescent="0.25">
      <c r="A2257" t="s">
        <v>111</v>
      </c>
      <c r="B2257" t="s">
        <v>104</v>
      </c>
      <c r="C2257" t="s">
        <v>67</v>
      </c>
      <c r="D2257" t="s">
        <v>8</v>
      </c>
      <c r="E2257">
        <v>3.5086788443171901</v>
      </c>
      <c r="F2257">
        <v>3.3804323693021598</v>
      </c>
      <c r="G2257">
        <v>7.1202628635387497E-2</v>
      </c>
      <c r="H2257">
        <v>6.9299465137812405E-2</v>
      </c>
      <c r="I2257">
        <v>6.8450002607114993E-2</v>
      </c>
      <c r="J2257">
        <v>6.7207999642941205E-2</v>
      </c>
      <c r="K2257">
        <v>6.0726564337866197E-2</v>
      </c>
      <c r="L2257">
        <v>4.2266755163024701E-2</v>
      </c>
      <c r="M2257">
        <v>3.7893359572768799E-2</v>
      </c>
      <c r="N2257">
        <v>2.22543401402969E-2</v>
      </c>
      <c r="O2257">
        <v>1.5895157920315532E-2</v>
      </c>
      <c r="P2257">
        <v>-2.8564804794436213E-3</v>
      </c>
      <c r="Q2257">
        <v>3.4594220616036515</v>
      </c>
      <c r="R2257">
        <f>Table_nydc_frldevdb01_flc_fx_carry_view[[#This Row],[atmf]]/(Table_nydc_frldevdb01_flc_fx_carry_view[[#This Row],[atmf_cost_orig]]+1)</f>
        <v>3.2570131970915175</v>
      </c>
      <c r="S2257">
        <f>Table_nydc_frldevdb01_flc_fx_carry_view[[#This Row],[num_rate]]-Table_nydc_frldevdb01_flc_fx_carry_view[[#This Row],[asset_rate]]</f>
        <v>-1.8751638399759154E-2</v>
      </c>
      <c r="T225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0.87646106749406338</v>
      </c>
      <c r="U2257" s="95">
        <f>Table_nydc_frldevdb01_flc_fx_carry_view[[#This Row],[atmf_cost_final]]/Table_nydc_frldevdb01_flc_fx_carry_view[[#This Row],[atmf_cost_orig]]</f>
        <v>0.5872886540334491</v>
      </c>
    </row>
    <row r="2258" spans="1:21" x14ac:dyDescent="0.25">
      <c r="A2258" t="s">
        <v>111</v>
      </c>
      <c r="B2258" t="s">
        <v>105</v>
      </c>
      <c r="C2258" t="s">
        <v>8</v>
      </c>
      <c r="D2258" t="s">
        <v>8</v>
      </c>
      <c r="E2258">
        <v>35.559499382432499</v>
      </c>
      <c r="F2258">
        <v>33.856944636495697</v>
      </c>
      <c r="G2258">
        <v>0.189309104226842</v>
      </c>
      <c r="H2258">
        <v>0.196398264431835</v>
      </c>
      <c r="I2258">
        <v>0.21686280819906001</v>
      </c>
      <c r="J2258">
        <v>0.25238579796583199</v>
      </c>
      <c r="K2258">
        <v>9.0838540010606691E-2</v>
      </c>
      <c r="L2258">
        <v>4.5255481223195806E-3</v>
      </c>
      <c r="M2258">
        <v>6.4715376258076107E-2</v>
      </c>
      <c r="N2258">
        <v>3.15052661531661E-7</v>
      </c>
      <c r="O2258">
        <v>6.0785592570247259E-2</v>
      </c>
      <c r="P2258">
        <v>-6.5497628728874114E-3</v>
      </c>
      <c r="Q2258">
        <v>34.765119547306277</v>
      </c>
      <c r="R2258">
        <f>Table_nydc_frldevdb01_flc_fx_carry_view[[#This Row],[atmf]]/(Table_nydc_frldevdb01_flc_fx_carry_view[[#This Row],[atmf_cost_orig]]+1)</f>
        <v>31.79905671643942</v>
      </c>
      <c r="S2258">
        <f>Table_nydc_frldevdb01_flc_fx_carry_view[[#This Row],[num_rate]]-Table_nydc_frldevdb01_flc_fx_carry_view[[#This Row],[asset_rate]]</f>
        <v>-6.7335355443134667E-2</v>
      </c>
      <c r="T225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0.1732268385455297</v>
      </c>
      <c r="U2258" s="95">
        <f>Table_nydc_frldevdb01_flc_fx_carry_view[[#This Row],[atmf_cost_final]]/Table_nydc_frldevdb01_flc_fx_carry_view[[#This Row],[atmf_cost_orig]]</f>
        <v>4.8682813845549453E-6</v>
      </c>
    </row>
    <row r="2259" spans="1:21" x14ac:dyDescent="0.25">
      <c r="A2259" t="s">
        <v>111</v>
      </c>
      <c r="B2259" t="s">
        <v>105</v>
      </c>
      <c r="C2259" t="s">
        <v>6</v>
      </c>
      <c r="D2259" t="s">
        <v>8</v>
      </c>
      <c r="E2259">
        <v>35.559499382432499</v>
      </c>
      <c r="F2259">
        <v>33.257797393686999</v>
      </c>
      <c r="G2259">
        <v>0.18615178283250899</v>
      </c>
      <c r="H2259">
        <v>0.195338424538085</v>
      </c>
      <c r="I2259">
        <v>0.20108633502315701</v>
      </c>
      <c r="J2259">
        <v>0.21475481765090301</v>
      </c>
      <c r="K2259">
        <v>0.109352119414784</v>
      </c>
      <c r="L2259">
        <v>4.8658542712642701E-2</v>
      </c>
      <c r="M2259">
        <v>7.3210399169970297E-2</v>
      </c>
      <c r="N2259">
        <v>2.14941341457086E-2</v>
      </c>
      <c r="O2259">
        <v>6.2388009905026243E-2</v>
      </c>
      <c r="P2259">
        <v>-6.6650549514412072E-3</v>
      </c>
      <c r="Q2259">
        <v>34.50486248054461</v>
      </c>
      <c r="R2259">
        <f>Table_nydc_frldevdb01_flc_fx_carry_view[[#This Row],[atmf]]/(Table_nydc_frldevdb01_flc_fx_carry_view[[#This Row],[atmf_cost_orig]]+1)</f>
        <v>30.989074853736835</v>
      </c>
      <c r="S2259">
        <f>Table_nydc_frldevdb01_flc_fx_carry_view[[#This Row],[num_rate]]-Table_nydc_frldevdb01_flc_fx_carry_view[[#This Row],[asset_rate]]</f>
        <v>-6.905306485646745E-2</v>
      </c>
      <c r="T225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0.75160806909383804</v>
      </c>
      <c r="U2259" s="95">
        <f>Table_nydc_frldevdb01_flc_fx_carry_view[[#This Row],[atmf_cost_final]]/Table_nydc_frldevdb01_flc_fx_carry_view[[#This Row],[atmf_cost_orig]]</f>
        <v>0.29359400289303628</v>
      </c>
    </row>
    <row r="2260" spans="1:21" x14ac:dyDescent="0.25">
      <c r="A2260" t="s">
        <v>111</v>
      </c>
      <c r="B2260" t="s">
        <v>105</v>
      </c>
      <c r="C2260" t="s">
        <v>67</v>
      </c>
      <c r="D2260" t="s">
        <v>8</v>
      </c>
      <c r="E2260">
        <v>35.559499382432499</v>
      </c>
      <c r="F2260">
        <v>30.653919119487501</v>
      </c>
      <c r="G2260">
        <v>0.182751831353722</v>
      </c>
      <c r="H2260">
        <v>0.20308162992871601</v>
      </c>
      <c r="I2260">
        <v>0.18564832471644499</v>
      </c>
      <c r="J2260">
        <v>0.20834456582112801</v>
      </c>
      <c r="K2260">
        <v>0.182519170496799</v>
      </c>
      <c r="L2260">
        <v>0.12906811348585701</v>
      </c>
      <c r="M2260">
        <v>9.9834169066435288E-2</v>
      </c>
      <c r="N2260">
        <v>5.8671245104449599E-2</v>
      </c>
      <c r="O2260">
        <v>7.1638147309389888E-2</v>
      </c>
      <c r="P2260">
        <v>-7.3349924471740602E-3</v>
      </c>
      <c r="Q2260">
        <v>33.417004155918058</v>
      </c>
      <c r="R2260">
        <f>Table_nydc_frldevdb01_flc_fx_carry_view[[#This Row],[atmf]]/(Table_nydc_frldevdb01_flc_fx_carry_view[[#This Row],[atmf_cost_orig]]+1)</f>
        <v>27.871400963571862</v>
      </c>
      <c r="S2260">
        <f>Table_nydc_frldevdb01_flc_fx_carry_view[[#This Row],[num_rate]]-Table_nydc_frldevdb01_flc_fx_carry_view[[#This Row],[asset_rate]]</f>
        <v>-7.8973139756563948E-2</v>
      </c>
      <c r="T226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0.85138619052567566</v>
      </c>
      <c r="U2260" s="95">
        <f>Table_nydc_frldevdb01_flc_fx_carry_view[[#This Row],[atmf_cost_final]]/Table_nydc_frldevdb01_flc_fx_carry_view[[#This Row],[atmf_cost_orig]]</f>
        <v>0.58768701791273925</v>
      </c>
    </row>
    <row r="2261" spans="1:21" x14ac:dyDescent="0.25">
      <c r="A2261" t="s">
        <v>111</v>
      </c>
      <c r="B2261" t="s">
        <v>106</v>
      </c>
      <c r="C2261" t="s">
        <v>8</v>
      </c>
      <c r="D2261" t="s">
        <v>8</v>
      </c>
      <c r="E2261">
        <v>7.7735837781813304</v>
      </c>
      <c r="F2261">
        <v>8.0343253033907498</v>
      </c>
      <c r="G2261">
        <v>7.4805043712609098E-2</v>
      </c>
      <c r="H2261">
        <v>7.6174268691923896E-2</v>
      </c>
      <c r="I2261">
        <v>9.0571404411524795E-2</v>
      </c>
      <c r="J2261">
        <v>9.9716087959010394E-2</v>
      </c>
      <c r="K2261">
        <v>1.2464870566018901E-2</v>
      </c>
      <c r="L2261">
        <v>1.8913455513422299E-3</v>
      </c>
      <c r="M2261">
        <v>2.6437637030838998E-2</v>
      </c>
      <c r="N2261">
        <v>3.3543275679838301E-2</v>
      </c>
      <c r="O2261">
        <v>-8.0692059399388068E-3</v>
      </c>
      <c r="P2261">
        <v>3.6549133705341637E-2</v>
      </c>
      <c r="Q2261">
        <v>7.9236105437053679</v>
      </c>
      <c r="R2261">
        <f>Table_nydc_frldevdb01_flc_fx_carry_view[[#This Row],[atmf]]/(Table_nydc_frldevdb01_flc_fx_carry_view[[#This Row],[atmf_cost_orig]]+1)</f>
        <v>7.8273876692903857</v>
      </c>
      <c r="S2261">
        <f>Table_nydc_frldevdb01_flc_fx_carry_view[[#This Row],[num_rate]]-Table_nydc_frldevdb01_flc_fx_carry_view[[#This Row],[asset_rate]]</f>
        <v>4.4618339645280447E-2</v>
      </c>
      <c r="T226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2.265258652120727</v>
      </c>
      <c r="U2261" s="95">
        <f>Table_nydc_frldevdb01_flc_fx_carry_view[[#This Row],[atmf_cost_final]]/Table_nydc_frldevdb01_flc_fx_carry_view[[#This Row],[atmf_cost_orig]]</f>
        <v>1.2687698087658406</v>
      </c>
    </row>
    <row r="2262" spans="1:21" x14ac:dyDescent="0.25">
      <c r="A2262" t="s">
        <v>111</v>
      </c>
      <c r="B2262" t="s">
        <v>106</v>
      </c>
      <c r="C2262" t="s">
        <v>6</v>
      </c>
      <c r="D2262" t="s">
        <v>8</v>
      </c>
      <c r="E2262">
        <v>7.7735837781813304</v>
      </c>
      <c r="F2262">
        <v>8.1274765199942607</v>
      </c>
      <c r="G2262">
        <v>7.6901848244415205E-2</v>
      </c>
      <c r="H2262">
        <v>7.8387559122975306E-2</v>
      </c>
      <c r="I2262">
        <v>6.9931388022413096E-2</v>
      </c>
      <c r="J2262">
        <v>7.7626737676055504E-2</v>
      </c>
      <c r="K2262">
        <v>1.3227817409868099E-2</v>
      </c>
      <c r="L2262">
        <v>9.2380034561806695E-3</v>
      </c>
      <c r="M2262">
        <v>3.15182585149082E-2</v>
      </c>
      <c r="N2262">
        <v>3.8627914614441199E-2</v>
      </c>
      <c r="O2262">
        <v>-8.0205155663645167E-3</v>
      </c>
      <c r="P2262">
        <v>3.7168615192015197E-2</v>
      </c>
      <c r="Q2262">
        <v>7.9814915194277889</v>
      </c>
      <c r="R2262">
        <f>Table_nydc_frldevdb01_flc_fx_carry_view[[#This Row],[atmf]]/(Table_nydc_frldevdb01_flc_fx_carry_view[[#This Row],[atmf_cost_orig]]+1)</f>
        <v>7.8791397562807139</v>
      </c>
      <c r="S2262">
        <f>Table_nydc_frldevdb01_flc_fx_carry_view[[#This Row],[num_rate]]-Table_nydc_frldevdb01_flc_fx_carry_view[[#This Row],[asset_rate]]</f>
        <v>4.5189130758379714E-2</v>
      </c>
      <c r="T226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1.6068454002545551</v>
      </c>
      <c r="U2262" s="95">
        <f>Table_nydc_frldevdb01_flc_fx_carry_view[[#This Row],[atmf_cost_final]]/Table_nydc_frldevdb01_flc_fx_carry_view[[#This Row],[atmf_cost_orig]]</f>
        <v>1.2255726183656408</v>
      </c>
    </row>
    <row r="2263" spans="1:21" x14ac:dyDescent="0.25">
      <c r="A2263" t="s">
        <v>111</v>
      </c>
      <c r="B2263" t="s">
        <v>106</v>
      </c>
      <c r="C2263" t="s">
        <v>67</v>
      </c>
      <c r="D2263" t="s">
        <v>8</v>
      </c>
      <c r="E2263">
        <v>7.7735837781813304</v>
      </c>
      <c r="F2263">
        <v>8.5040020736825195</v>
      </c>
      <c r="G2263">
        <v>8.56231390655285E-2</v>
      </c>
      <c r="H2263">
        <v>8.6427443000513804E-2</v>
      </c>
      <c r="I2263">
        <v>7.9733810516224898E-2</v>
      </c>
      <c r="J2263">
        <v>8.4247368996829802E-2</v>
      </c>
      <c r="K2263">
        <v>1.56269605914219E-2</v>
      </c>
      <c r="L2263">
        <v>1.4134728894054401E-2</v>
      </c>
      <c r="M2263">
        <v>4.9482588047397302E-2</v>
      </c>
      <c r="N2263">
        <v>5.8483631139171398E-2</v>
      </c>
      <c r="O2263">
        <v>-7.5737447570329297E-3</v>
      </c>
      <c r="P2263">
        <v>3.8711914162715133E-2</v>
      </c>
      <c r="Q2263">
        <v>8.2255218696332388</v>
      </c>
      <c r="R2263">
        <f>Table_nydc_frldevdb01_flc_fx_carry_view[[#This Row],[atmf]]/(Table_nydc_frldevdb01_flc_fx_carry_view[[#This Row],[atmf_cost_orig]]+1)</f>
        <v>8.1030425569084876</v>
      </c>
      <c r="S2263">
        <f>Table_nydc_frldevdb01_flc_fx_carry_view[[#This Row],[num_rate]]-Table_nydc_frldevdb01_flc_fx_carry_view[[#This Row],[asset_rate]]</f>
        <v>4.6285658919748063E-2</v>
      </c>
      <c r="T226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1.3099418199466739</v>
      </c>
      <c r="U2263" s="95">
        <f>Table_nydc_frldevdb01_flc_fx_carry_view[[#This Row],[atmf_cost_final]]/Table_nydc_frldevdb01_flc_fx_carry_view[[#This Row],[atmf_cost_orig]]</f>
        <v>1.1819032400478402</v>
      </c>
    </row>
    <row r="2264" spans="1:21" x14ac:dyDescent="0.25">
      <c r="A2264" t="s">
        <v>111</v>
      </c>
      <c r="B2264" t="s">
        <v>5</v>
      </c>
      <c r="C2264" t="s">
        <v>6</v>
      </c>
      <c r="D2264" t="s">
        <v>6</v>
      </c>
      <c r="E2264">
        <v>3.7150272052517201</v>
      </c>
      <c r="F2264">
        <v>4.1138638728074204</v>
      </c>
      <c r="G2264">
        <v>0.124288915845126</v>
      </c>
      <c r="H2264">
        <v>0.13721541983433799</v>
      </c>
      <c r="I2264">
        <v>0.161962954618697</v>
      </c>
      <c r="J2264">
        <v>0.21290603009259301</v>
      </c>
      <c r="K2264">
        <v>1.34826728707232E-2</v>
      </c>
      <c r="L2264">
        <v>3.3818164843781901E-3</v>
      </c>
      <c r="M2264">
        <v>5.3922250695118898E-2</v>
      </c>
      <c r="N2264">
        <v>0.10735075254840001</v>
      </c>
      <c r="O2264">
        <v>1.4343968754748637E-2</v>
      </c>
      <c r="P2264">
        <v>0.1236275890515981</v>
      </c>
      <c r="Q2264">
        <v>3.9539671120640065</v>
      </c>
      <c r="R2264">
        <f>Table_nydc_frldevdb01_flc_fx_carry_view[[#This Row],[atmf]]/(Table_nydc_frldevdb01_flc_fx_carry_view[[#This Row],[atmf_cost_orig]]+1)</f>
        <v>3.9033845903662288</v>
      </c>
      <c r="S2264">
        <f>Table_nydc_frldevdb01_flc_fx_carry_view[[#This Row],[num_rate]]-Table_nydc_frldevdb01_flc_fx_carry_view[[#This Row],[asset_rate]]</f>
        <v>0.10928362029684946</v>
      </c>
      <c r="T226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2.5709698680707103</v>
      </c>
      <c r="U2264" s="95">
        <f>Table_nydc_frldevdb01_flc_fx_carry_view[[#This Row],[atmf_cost_final]]/Table_nydc_frldevdb01_flc_fx_carry_view[[#This Row],[atmf_cost_orig]]</f>
        <v>1.9908433191220174</v>
      </c>
    </row>
    <row r="2265" spans="1:21" x14ac:dyDescent="0.25">
      <c r="A2265" t="s">
        <v>111</v>
      </c>
      <c r="B2265" t="s">
        <v>5</v>
      </c>
      <c r="C2265" t="s">
        <v>67</v>
      </c>
      <c r="D2265" t="s">
        <v>6</v>
      </c>
      <c r="E2265">
        <v>3.7150272052517201</v>
      </c>
      <c r="F2265">
        <v>4.5244560705970498</v>
      </c>
      <c r="G2265">
        <v>0.131878372002105</v>
      </c>
      <c r="H2265">
        <v>0.146923629904677</v>
      </c>
      <c r="I2265">
        <v>0.124288915845126</v>
      </c>
      <c r="J2265">
        <v>0.159555507632964</v>
      </c>
      <c r="K2265">
        <v>1.2196571255466901E-2</v>
      </c>
      <c r="L2265">
        <v>1.34826728707232E-2</v>
      </c>
      <c r="M2265">
        <v>8.0191115473619998E-2</v>
      </c>
      <c r="N2265">
        <v>0.12633694627748601</v>
      </c>
      <c r="O2265">
        <v>1.5891928830872426E-2</v>
      </c>
      <c r="P2265">
        <v>0.12851299226134716</v>
      </c>
      <c r="Q2265">
        <v>4.2364037298610633</v>
      </c>
      <c r="R2265">
        <f>Table_nydc_frldevdb01_flc_fx_carry_view[[#This Row],[atmf]]/(Table_nydc_frldevdb01_flc_fx_carry_view[[#This Row],[atmf_cost_orig]]+1)</f>
        <v>4.188569972280562</v>
      </c>
      <c r="S2265">
        <f>Table_nydc_frldevdb01_flc_fx_carry_view[[#This Row],[num_rate]]-Table_nydc_frldevdb01_flc_fx_carry_view[[#This Row],[asset_rate]]</f>
        <v>0.11262106343047473</v>
      </c>
      <c r="T226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1.6597548333390124</v>
      </c>
      <c r="U2265" s="95">
        <f>Table_nydc_frldevdb01_flc_fx_carry_view[[#This Row],[atmf_cost_final]]/Table_nydc_frldevdb01_flc_fx_carry_view[[#This Row],[atmf_cost_orig]]</f>
        <v>1.5754481719243116</v>
      </c>
    </row>
    <row r="2266" spans="1:21" x14ac:dyDescent="0.25">
      <c r="A2266" t="s">
        <v>111</v>
      </c>
      <c r="B2266" t="s">
        <v>4</v>
      </c>
      <c r="C2266" t="s">
        <v>6</v>
      </c>
      <c r="D2266" t="s">
        <v>6</v>
      </c>
      <c r="E2266">
        <v>4.3625900560581599</v>
      </c>
      <c r="F2266">
        <v>4.93964844683215</v>
      </c>
      <c r="G2266">
        <v>0.12873693351978699</v>
      </c>
      <c r="H2266">
        <v>0.13794247324261599</v>
      </c>
      <c r="I2266">
        <v>0.16294859807949499</v>
      </c>
      <c r="J2266">
        <v>0.19360079861111101</v>
      </c>
      <c r="K2266">
        <v>1.08436892165065E-2</v>
      </c>
      <c r="L2266">
        <v>3.4027457399718802E-3</v>
      </c>
      <c r="M2266">
        <v>5.5434488317808103E-2</v>
      </c>
      <c r="N2266">
        <v>0.13227930624786299</v>
      </c>
      <c r="O2266">
        <v>-8.0205155663645167E-3</v>
      </c>
      <c r="P2266">
        <v>0.1236275890515981</v>
      </c>
      <c r="Q2266">
        <v>4.7287880106563298</v>
      </c>
      <c r="R2266">
        <f>Table_nydc_frldevdb01_flc_fx_carry_view[[#This Row],[atmf]]/(Table_nydc_frldevdb01_flc_fx_carry_view[[#This Row],[atmf_cost_orig]]+1)</f>
        <v>4.6802037468996778</v>
      </c>
      <c r="S2266">
        <f>Table_nydc_frldevdb01_flc_fx_carry_view[[#This Row],[num_rate]]-Table_nydc_frldevdb01_flc_fx_carry_view[[#This Row],[asset_rate]]</f>
        <v>0.13164810461796261</v>
      </c>
      <c r="T226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2.8902052240667113</v>
      </c>
      <c r="U2266" s="95">
        <f>Table_nydc_frldevdb01_flc_fx_carry_view[[#This Row],[atmf_cost_final]]/Table_nydc_frldevdb01_flc_fx_carry_view[[#This Row],[atmf_cost_orig]]</f>
        <v>2.3862276041856925</v>
      </c>
    </row>
    <row r="2267" spans="1:21" x14ac:dyDescent="0.25">
      <c r="A2267" t="s">
        <v>111</v>
      </c>
      <c r="B2267" t="s">
        <v>4</v>
      </c>
      <c r="C2267" t="s">
        <v>67</v>
      </c>
      <c r="D2267" t="s">
        <v>6</v>
      </c>
      <c r="E2267">
        <v>4.3625900560581599</v>
      </c>
      <c r="F2267">
        <v>5.5660572082058097</v>
      </c>
      <c r="G2267">
        <v>0.13753757530084401</v>
      </c>
      <c r="H2267">
        <v>0.14661151570236799</v>
      </c>
      <c r="I2267">
        <v>0.12873693351978699</v>
      </c>
      <c r="J2267">
        <v>0.16411282094533</v>
      </c>
      <c r="K2267">
        <v>8.7709244643889503E-3</v>
      </c>
      <c r="L2267">
        <v>1.08436892165065E-2</v>
      </c>
      <c r="M2267">
        <v>8.3842018436585203E-2</v>
      </c>
      <c r="N2267">
        <v>0.151742136665517</v>
      </c>
      <c r="O2267">
        <v>-7.5737447570329297E-3</v>
      </c>
      <c r="P2267">
        <v>0.12851299226134716</v>
      </c>
      <c r="Q2267">
        <v>5.1773852347198916</v>
      </c>
      <c r="R2267">
        <f>Table_nydc_frldevdb01_flc_fx_carry_view[[#This Row],[atmf]]/(Table_nydc_frldevdb01_flc_fx_carry_view[[#This Row],[atmf_cost_orig]]+1)</f>
        <v>5.1354875650924727</v>
      </c>
      <c r="S2267">
        <f>Table_nydc_frldevdb01_flc_fx_carry_view[[#This Row],[num_rate]]-Table_nydc_frldevdb01_flc_fx_carry_view[[#This Row],[asset_rate]]</f>
        <v>0.13608673701838009</v>
      </c>
      <c r="T226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1.8768668470609267</v>
      </c>
      <c r="U2267" s="95">
        <f>Table_nydc_frldevdb01_flc_fx_carry_view[[#This Row],[atmf_cost_final]]/Table_nydc_frldevdb01_flc_fx_carry_view[[#This Row],[atmf_cost_orig]]</f>
        <v>1.8098578671539112</v>
      </c>
    </row>
    <row r="2268" spans="1:21" x14ac:dyDescent="0.25">
      <c r="A2268" t="s">
        <v>111</v>
      </c>
      <c r="B2268" t="s">
        <v>17</v>
      </c>
      <c r="C2268" t="s">
        <v>6</v>
      </c>
      <c r="D2268" t="s">
        <v>6</v>
      </c>
      <c r="E2268">
        <v>1.17395274064956</v>
      </c>
      <c r="F2268">
        <v>1.2004159957454399</v>
      </c>
      <c r="G2268">
        <v>7.7149140845972297E-2</v>
      </c>
      <c r="H2268">
        <v>7.6907199377068705E-2</v>
      </c>
      <c r="I2268">
        <v>6.2172928441603402E-2</v>
      </c>
      <c r="J2268">
        <v>7.2800416577773905E-2</v>
      </c>
      <c r="K2268">
        <v>2.0837612866415299E-2</v>
      </c>
      <c r="L2268">
        <v>1.29831872005609E-3</v>
      </c>
      <c r="M2268">
        <v>3.0923328052440899E-2</v>
      </c>
      <c r="N2268">
        <v>2.2542869794159898E-2</v>
      </c>
      <c r="O2268">
        <v>-8.0205155663645167E-3</v>
      </c>
      <c r="P2268">
        <v>1.4343968754748637E-2</v>
      </c>
      <c r="Q2268">
        <v>1.1884298309518826</v>
      </c>
      <c r="R2268">
        <f>Table_nydc_frldevdb01_flc_fx_carry_view[[#This Row],[atmf]]/(Table_nydc_frldevdb01_flc_fx_carry_view[[#This Row],[atmf_cost_orig]]+1)</f>
        <v>1.1644086064219679</v>
      </c>
      <c r="S2268">
        <f>Table_nydc_frldevdb01_flc_fx_carry_view[[#This Row],[num_rate]]-Table_nydc_frldevdb01_flc_fx_carry_view[[#This Row],[asset_rate]]</f>
        <v>2.2364484321113154E-2</v>
      </c>
      <c r="T226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2.1064000601107082</v>
      </c>
      <c r="U2268" s="95">
        <f>Table_nydc_frldevdb01_flc_fx_carry_view[[#This Row],[atmf_cost_final]]/Table_nydc_frldevdb01_flc_fx_carry_view[[#This Row],[atmf_cost_orig]]</f>
        <v>0.72899235670659002</v>
      </c>
    </row>
    <row r="2269" spans="1:21" x14ac:dyDescent="0.25">
      <c r="A2269" t="s">
        <v>111</v>
      </c>
      <c r="B2269" t="s">
        <v>17</v>
      </c>
      <c r="C2269" t="s">
        <v>67</v>
      </c>
      <c r="D2269" t="s">
        <v>6</v>
      </c>
      <c r="E2269">
        <v>1.17395274064956</v>
      </c>
      <c r="F2269">
        <v>1.22989732640323</v>
      </c>
      <c r="G2269">
        <v>8.2989289316021397E-2</v>
      </c>
      <c r="H2269">
        <v>8.18777420661536E-2</v>
      </c>
      <c r="I2269">
        <v>7.7149140845972297E-2</v>
      </c>
      <c r="J2269">
        <v>7.7528610376447399E-2</v>
      </c>
      <c r="K2269">
        <v>2.69424587878941E-2</v>
      </c>
      <c r="L2269">
        <v>2.0837612866415299E-2</v>
      </c>
      <c r="M2269">
        <v>4.6880722837334202E-2</v>
      </c>
      <c r="N2269">
        <v>4.5467209849091798E-2</v>
      </c>
      <c r="O2269">
        <v>-7.5737447570329297E-3</v>
      </c>
      <c r="P2269">
        <v>1.5891928830872426E-2</v>
      </c>
      <c r="Q2269">
        <v>1.2058546774391949</v>
      </c>
      <c r="R2269">
        <f>Table_nydc_frldevdb01_flc_fx_carry_view[[#This Row],[atmf]]/(Table_nydc_frldevdb01_flc_fx_carry_view[[#This Row],[atmf_cost_orig]]+1)</f>
        <v>1.1748208745977007</v>
      </c>
      <c r="S2269">
        <f>Table_nydc_frldevdb01_flc_fx_carry_view[[#This Row],[num_rate]]-Table_nydc_frldevdb01_flc_fx_carry_view[[#This Row],[asset_rate]]</f>
        <v>2.3465673587905356E-2</v>
      </c>
      <c r="T226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1.235292948353151</v>
      </c>
      <c r="U2269" s="95">
        <f>Table_nydc_frldevdb01_flc_fx_carry_view[[#This Row],[atmf_cost_final]]/Table_nydc_frldevdb01_flc_fx_carry_view[[#This Row],[atmf_cost_orig]]</f>
        <v>0.96984873733395749</v>
      </c>
    </row>
    <row r="2270" spans="1:21" x14ac:dyDescent="0.25">
      <c r="A2270" t="s">
        <v>111</v>
      </c>
      <c r="B2270" t="s">
        <v>21</v>
      </c>
      <c r="C2270" t="s">
        <v>6</v>
      </c>
      <c r="D2270" t="s">
        <v>6</v>
      </c>
      <c r="E2270">
        <v>1.31573886979676</v>
      </c>
      <c r="F2270">
        <v>1.3306837067432999</v>
      </c>
      <c r="G2270">
        <v>8.8842089297286195E-2</v>
      </c>
      <c r="H2270">
        <v>8.7653749979078696E-2</v>
      </c>
      <c r="I2270">
        <v>9.1559885608634303E-2</v>
      </c>
      <c r="J2270">
        <v>9.8568373610618806E-2</v>
      </c>
      <c r="K2270">
        <v>2.9812926024449897E-2</v>
      </c>
      <c r="L2270">
        <v>1.9118991013184099E-3</v>
      </c>
      <c r="M2270">
        <v>3.4854725650170199E-2</v>
      </c>
      <c r="N2270">
        <v>1.1384571355029601E-2</v>
      </c>
      <c r="O2270">
        <v>2.9252127882710699E-3</v>
      </c>
      <c r="P2270">
        <v>1.4343968754748637E-2</v>
      </c>
      <c r="Q2270">
        <v>1.3240083220805834</v>
      </c>
      <c r="R2270">
        <f>Table_nydc_frldevdb01_flc_fx_carry_view[[#This Row],[atmf]]/(Table_nydc_frldevdb01_flc_fx_carry_view[[#This Row],[atmf_cost_orig]]+1)</f>
        <v>1.2858652270320057</v>
      </c>
      <c r="S2270">
        <f>Table_nydc_frldevdb01_flc_fx_carry_view[[#This Row],[num_rate]]-Table_nydc_frldevdb01_flc_fx_carry_view[[#This Row],[asset_rate]]</f>
        <v>1.1418755966477567E-2</v>
      </c>
      <c r="T227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1.8788275927085991</v>
      </c>
      <c r="U2270" s="95">
        <f>Table_nydc_frldevdb01_flc_fx_carry_view[[#This Row],[atmf_cost_final]]/Table_nydc_frldevdb01_flc_fx_carry_view[[#This Row],[atmf_cost_orig]]</f>
        <v>0.32662920572935306</v>
      </c>
    </row>
    <row r="2271" spans="1:21" x14ac:dyDescent="0.25">
      <c r="A2271" t="s">
        <v>111</v>
      </c>
      <c r="B2271" t="s">
        <v>21</v>
      </c>
      <c r="C2271" t="s">
        <v>67</v>
      </c>
      <c r="D2271" t="s">
        <v>6</v>
      </c>
      <c r="E2271">
        <v>1.31573886979676</v>
      </c>
      <c r="F2271">
        <v>1.34520364816005</v>
      </c>
      <c r="G2271">
        <v>9.4123645373201295E-2</v>
      </c>
      <c r="H2271">
        <v>9.2349477659055199E-2</v>
      </c>
      <c r="I2271">
        <v>8.8842089297286195E-2</v>
      </c>
      <c r="J2271">
        <v>8.6654221547149704E-2</v>
      </c>
      <c r="K2271">
        <v>4.1870221889744097E-2</v>
      </c>
      <c r="L2271">
        <v>2.9812926024449897E-2</v>
      </c>
      <c r="M2271">
        <v>5.15913549013877E-2</v>
      </c>
      <c r="N2271">
        <v>4.0356460284010603E-2</v>
      </c>
      <c r="O2271">
        <v>4.5790790627244782E-3</v>
      </c>
      <c r="P2271">
        <v>1.5891928830872426E-2</v>
      </c>
      <c r="Q2271">
        <v>1.3322526430122146</v>
      </c>
      <c r="R2271">
        <f>Table_nydc_frldevdb01_flc_fx_carry_view[[#This Row],[atmf]]/(Table_nydc_frldevdb01_flc_fx_carry_view[[#This Row],[atmf_cost_orig]]+1)</f>
        <v>1.2792075951272874</v>
      </c>
      <c r="S2271">
        <f>Table_nydc_frldevdb01_flc_fx_carry_view[[#This Row],[num_rate]]-Table_nydc_frldevdb01_flc_fx_carry_view[[#This Row],[asset_rate]]</f>
        <v>1.1312849768147948E-2</v>
      </c>
      <c r="T227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1.0845993205660351</v>
      </c>
      <c r="U2271" s="95">
        <f>Table_nydc_frldevdb01_flc_fx_carry_view[[#This Row],[atmf_cost_final]]/Table_nydc_frldevdb01_flc_fx_carry_view[[#This Row],[atmf_cost_orig]]</f>
        <v>0.78223299932999235</v>
      </c>
    </row>
    <row r="2272" spans="1:21" x14ac:dyDescent="0.25">
      <c r="A2272" t="s">
        <v>111</v>
      </c>
      <c r="B2272" t="s">
        <v>20</v>
      </c>
      <c r="C2272" t="s">
        <v>6</v>
      </c>
      <c r="D2272" t="s">
        <v>6</v>
      </c>
      <c r="E2272">
        <v>3.1691997517871902</v>
      </c>
      <c r="F2272">
        <v>3.3184999999999998</v>
      </c>
      <c r="G2272">
        <v>0.13704298411728999</v>
      </c>
      <c r="H2272">
        <v>0.14414649150805101</v>
      </c>
      <c r="I2272">
        <v>9.7526698835895001E-2</v>
      </c>
      <c r="J2272">
        <v>0.133988032404182</v>
      </c>
      <c r="K2272">
        <v>3.3402697056935299E-2</v>
      </c>
      <c r="L2272">
        <v>2.0362481916987901E-3</v>
      </c>
      <c r="M2272">
        <v>5.6638894651399201E-2</v>
      </c>
      <c r="N2272">
        <v>4.7103691285389597E-2</v>
      </c>
      <c r="O2272">
        <v>1.4343968754748637E-2</v>
      </c>
      <c r="P2272">
        <v>6.2388009905026243E-2</v>
      </c>
      <c r="Q2272">
        <v>3.2431417182088498</v>
      </c>
      <c r="R2272">
        <f>Table_nydc_frldevdb01_flc_fx_carry_view[[#This Row],[atmf]]/(Table_nydc_frldevdb01_flc_fx_carry_view[[#This Row],[atmf_cost_orig]]+1)</f>
        <v>3.1406188214326733</v>
      </c>
      <c r="S2272">
        <f>Table_nydc_frldevdb01_flc_fx_carry_view[[#This Row],[num_rate]]-Table_nydc_frldevdb01_flc_fx_carry_view[[#This Row],[asset_rate]]</f>
        <v>4.8044041150277605E-2</v>
      </c>
      <c r="T227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1.9395360583621593</v>
      </c>
      <c r="U2272" s="95">
        <f>Table_nydc_frldevdb01_flc_fx_carry_view[[#This Row],[atmf_cost_final]]/Table_nydc_frldevdb01_flc_fx_carry_view[[#This Row],[atmf_cost_orig]]</f>
        <v>0.83164919752235933</v>
      </c>
    </row>
    <row r="2273" spans="1:21" x14ac:dyDescent="0.25">
      <c r="A2273" t="s">
        <v>111</v>
      </c>
      <c r="B2273" t="s">
        <v>20</v>
      </c>
      <c r="C2273" t="s">
        <v>67</v>
      </c>
      <c r="D2273" t="s">
        <v>6</v>
      </c>
      <c r="E2273">
        <v>3.1691997517871902</v>
      </c>
      <c r="F2273">
        <v>3.5109569999999999</v>
      </c>
      <c r="G2273">
        <v>0.13684049282327301</v>
      </c>
      <c r="H2273">
        <v>0.14802012334114101</v>
      </c>
      <c r="I2273">
        <v>0.13704298411728999</v>
      </c>
      <c r="J2273">
        <v>0.153829476482816</v>
      </c>
      <c r="K2273">
        <v>3.3583866306035701E-2</v>
      </c>
      <c r="L2273">
        <v>3.3402697056935299E-2</v>
      </c>
      <c r="M2273">
        <v>8.0783492931985404E-2</v>
      </c>
      <c r="N2273">
        <v>9.4894495656868999E-2</v>
      </c>
      <c r="O2273">
        <v>1.5891928830872426E-2</v>
      </c>
      <c r="P2273">
        <v>7.1638147309389888E-2</v>
      </c>
      <c r="Q2273">
        <v>3.3527103244986947</v>
      </c>
      <c r="R2273">
        <f>Table_nydc_frldevdb01_flc_fx_carry_view[[#This Row],[atmf]]/(Table_nydc_frldevdb01_flc_fx_carry_view[[#This Row],[atmf_cost_orig]]+1)</f>
        <v>3.2485294445748414</v>
      </c>
      <c r="S2273">
        <f>Table_nydc_frldevdb01_flc_fx_carry_view[[#This Row],[num_rate]]-Table_nydc_frldevdb01_flc_fx_carry_view[[#This Row],[asset_rate]]</f>
        <v>5.5746218478517462E-2</v>
      </c>
      <c r="T227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1.3028026489965148</v>
      </c>
      <c r="U2273" s="95">
        <f>Table_nydc_frldevdb01_flc_fx_carry_view[[#This Row],[atmf_cost_final]]/Table_nydc_frldevdb01_flc_fx_carry_view[[#This Row],[atmf_cost_orig]]</f>
        <v>1.1746768085005208</v>
      </c>
    </row>
    <row r="2274" spans="1:21" x14ac:dyDescent="0.25">
      <c r="A2274" t="s">
        <v>111</v>
      </c>
      <c r="B2274" t="s">
        <v>7</v>
      </c>
      <c r="C2274" t="s">
        <v>6</v>
      </c>
      <c r="D2274" t="s">
        <v>6</v>
      </c>
      <c r="E2274">
        <v>65.379981712460193</v>
      </c>
      <c r="F2274">
        <v>68.06</v>
      </c>
      <c r="G2274">
        <v>6.6700647601580093E-2</v>
      </c>
      <c r="H2274">
        <v>7.1785502994799993E-2</v>
      </c>
      <c r="I2274">
        <v>5.0442834340759003E-2</v>
      </c>
      <c r="J2274">
        <v>8.1330648148148194E-2</v>
      </c>
      <c r="K2274">
        <v>1.082618439624E-2</v>
      </c>
      <c r="L2274">
        <v>1.0532246329161702E-3</v>
      </c>
      <c r="M2274">
        <v>2.8224747366464797E-2</v>
      </c>
      <c r="N2274">
        <v>4.0987457744505698E-2</v>
      </c>
      <c r="O2274">
        <v>1.4343968754748637E-2</v>
      </c>
      <c r="P2274">
        <v>5.6687296924703867E-2</v>
      </c>
      <c r="Q2274">
        <v>66.896103923425585</v>
      </c>
      <c r="R2274">
        <f>Table_nydc_frldevdb01_flc_fx_carry_view[[#This Row],[atmf]]/(Table_nydc_frldevdb01_flc_fx_carry_view[[#This Row],[atmf_cost_orig]]+1)</f>
        <v>66.191754452825919</v>
      </c>
      <c r="S2274">
        <f>Table_nydc_frldevdb01_flc_fx_carry_view[[#This Row],[num_rate]]-Table_nydc_frldevdb01_flc_fx_carry_view[[#This Row],[asset_rate]]</f>
        <v>4.234332816995523E-2</v>
      </c>
      <c r="T227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2.2952604292625418</v>
      </c>
      <c r="U2274" s="95">
        <f>Table_nydc_frldevdb01_flc_fx_carry_view[[#This Row],[atmf_cost_final]]/Table_nydc_frldevdb01_flc_fx_carry_view[[#This Row],[atmf_cost_orig]]</f>
        <v>1.45218156295014</v>
      </c>
    </row>
    <row r="2275" spans="1:21" x14ac:dyDescent="0.25">
      <c r="A2275" t="s">
        <v>111</v>
      </c>
      <c r="B2275" t="s">
        <v>7</v>
      </c>
      <c r="C2275" t="s">
        <v>67</v>
      </c>
      <c r="D2275" t="s">
        <v>6</v>
      </c>
      <c r="E2275">
        <v>65.379981712460193</v>
      </c>
      <c r="F2275">
        <v>70.792159036034505</v>
      </c>
      <c r="G2275">
        <v>7.4590294350577097E-2</v>
      </c>
      <c r="H2275">
        <v>7.7391517973673399E-2</v>
      </c>
      <c r="I2275">
        <v>6.6700647601580093E-2</v>
      </c>
      <c r="J2275">
        <v>7.9359011080279596E-2</v>
      </c>
      <c r="K2275">
        <v>1.2787958199389301E-2</v>
      </c>
      <c r="L2275">
        <v>1.082618439624E-2</v>
      </c>
      <c r="M2275">
        <v>4.2293232272784996E-2</v>
      </c>
      <c r="N2275">
        <v>5.5446779044622897E-2</v>
      </c>
      <c r="O2275">
        <v>1.5891928830872426E-2</v>
      </c>
      <c r="P2275">
        <v>5.8991495859065712E-2</v>
      </c>
      <c r="Q2275">
        <v>68.763279624527286</v>
      </c>
      <c r="R2275">
        <f>Table_nydc_frldevdb01_flc_fx_carry_view[[#This Row],[atmf]]/(Table_nydc_frldevdb01_flc_fx_carry_view[[#This Row],[atmf_cost_orig]]+1)</f>
        <v>67.919618821344372</v>
      </c>
      <c r="S2275">
        <f>Table_nydc_frldevdb01_flc_fx_carry_view[[#This Row],[num_rate]]-Table_nydc_frldevdb01_flc_fx_carry_view[[#This Row],[asset_rate]]</f>
        <v>4.3099567028193286E-2</v>
      </c>
      <c r="T227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1.5122921596114363</v>
      </c>
      <c r="U2275" s="95">
        <f>Table_nydc_frldevdb01_flc_fx_carry_view[[#This Row],[atmf_cost_final]]/Table_nydc_frldevdb01_flc_fx_carry_view[[#This Row],[atmf_cost_orig]]</f>
        <v>1.3110083118499787</v>
      </c>
    </row>
    <row r="2276" spans="1:21" x14ac:dyDescent="0.25">
      <c r="A2276" t="s">
        <v>111</v>
      </c>
      <c r="B2276" t="s">
        <v>19</v>
      </c>
      <c r="C2276" t="s">
        <v>6</v>
      </c>
      <c r="D2276" t="s">
        <v>6</v>
      </c>
      <c r="E2276">
        <v>13.8080703183737</v>
      </c>
      <c r="F2276">
        <v>14.597099999999999</v>
      </c>
      <c r="G2276">
        <v>0.16095021624483599</v>
      </c>
      <c r="H2276">
        <v>0.16734422849986499</v>
      </c>
      <c r="I2276">
        <v>0.14131964657981</v>
      </c>
      <c r="J2276">
        <v>0.16156763888756001</v>
      </c>
      <c r="K2276">
        <v>3.8498450697514501E-2</v>
      </c>
      <c r="L2276">
        <v>2.9506874215174499E-3</v>
      </c>
      <c r="M2276">
        <v>6.5734109096267299E-2</v>
      </c>
      <c r="N2276">
        <v>5.7137123150694004E-2</v>
      </c>
      <c r="O2276">
        <v>1.4343968754748637E-2</v>
      </c>
      <c r="P2276">
        <v>7.2525261385716133E-2</v>
      </c>
      <c r="Q2276">
        <v>14.210079138757555</v>
      </c>
      <c r="R2276">
        <f>Table_nydc_frldevdb01_flc_fx_carry_view[[#This Row],[atmf]]/(Table_nydc_frldevdb01_flc_fx_carry_view[[#This Row],[atmf_cost_orig]]+1)</f>
        <v>13.696755950110488</v>
      </c>
      <c r="S2276">
        <f>Table_nydc_frldevdb01_flc_fx_carry_view[[#This Row],[num_rate]]-Table_nydc_frldevdb01_flc_fx_carry_view[[#This Row],[asset_rate]]</f>
        <v>5.8181292630967496E-2</v>
      </c>
      <c r="T227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1.9895401438746902</v>
      </c>
      <c r="U2276" s="95">
        <f>Table_nydc_frldevdb01_flc_fx_carry_view[[#This Row],[atmf_cost_final]]/Table_nydc_frldevdb01_flc_fx_carry_view[[#This Row],[atmf_cost_orig]]</f>
        <v>0.86921575322511713</v>
      </c>
    </row>
    <row r="2277" spans="1:21" x14ac:dyDescent="0.25">
      <c r="A2277" t="s">
        <v>111</v>
      </c>
      <c r="B2277" t="s">
        <v>19</v>
      </c>
      <c r="C2277" t="s">
        <v>67</v>
      </c>
      <c r="D2277" t="s">
        <v>6</v>
      </c>
      <c r="E2277">
        <v>13.8080703183737</v>
      </c>
      <c r="F2277">
        <v>15.3728529348703</v>
      </c>
      <c r="G2277">
        <v>0.16321916822351501</v>
      </c>
      <c r="H2277">
        <v>0.17325666598610001</v>
      </c>
      <c r="I2277">
        <v>0.16095021624483599</v>
      </c>
      <c r="J2277">
        <v>0.175917950818403</v>
      </c>
      <c r="K2277">
        <v>4.4117572019451899E-2</v>
      </c>
      <c r="L2277">
        <v>3.8498450697514501E-2</v>
      </c>
      <c r="M2277">
        <v>9.4492837580609196E-2</v>
      </c>
      <c r="N2277">
        <v>0.100165414242431</v>
      </c>
      <c r="O2277">
        <v>1.5891928830872426E-2</v>
      </c>
      <c r="P2277">
        <v>7.4477129946874943E-2</v>
      </c>
      <c r="Q2277">
        <v>14.635581623923176</v>
      </c>
      <c r="R2277">
        <f>Table_nydc_frldevdb01_flc_fx_carry_view[[#This Row],[atmf]]/(Table_nydc_frldevdb01_flc_fx_carry_view[[#This Row],[atmf_cost_orig]]+1)</f>
        <v>14.045640507663983</v>
      </c>
      <c r="S2277">
        <f>Table_nydc_frldevdb01_flc_fx_carry_view[[#This Row],[num_rate]]-Table_nydc_frldevdb01_flc_fx_carry_view[[#This Row],[asset_rate]]</f>
        <v>5.8585201116002517E-2</v>
      </c>
      <c r="T227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1.2241516319164749</v>
      </c>
      <c r="U2277" s="95">
        <f>Table_nydc_frldevdb01_flc_fx_carry_view[[#This Row],[atmf_cost_final]]/Table_nydc_frldevdb01_flc_fx_carry_view[[#This Row],[atmf_cost_orig]]</f>
        <v>1.0600318162419737</v>
      </c>
    </row>
    <row r="2278" spans="1:21" x14ac:dyDescent="0.25">
      <c r="A2278" t="s">
        <v>111</v>
      </c>
      <c r="B2278" t="s">
        <v>13</v>
      </c>
      <c r="C2278" t="s">
        <v>6</v>
      </c>
      <c r="D2278" t="s">
        <v>6</v>
      </c>
      <c r="E2278">
        <v>6.6217178162385801</v>
      </c>
      <c r="F2278">
        <v>6.7705500000000001</v>
      </c>
      <c r="G2278">
        <v>5.52016418922378E-2</v>
      </c>
      <c r="H2278">
        <v>5.6382826492976199E-2</v>
      </c>
      <c r="I2278">
        <v>6.0900857301910402E-2</v>
      </c>
      <c r="J2278">
        <v>6.1453194444438197E-2</v>
      </c>
      <c r="K2278">
        <v>1.23495067235146E-2</v>
      </c>
      <c r="L2278">
        <v>1.2715834744060801E-3</v>
      </c>
      <c r="M2278">
        <v>2.21705198858453E-2</v>
      </c>
      <c r="N2278">
        <v>2.2474198058129901E-2</v>
      </c>
      <c r="O2278">
        <v>1.4343968754748637E-2</v>
      </c>
      <c r="P2278">
        <v>3.7168615192015197E-2</v>
      </c>
      <c r="Q2278">
        <v>6.704703023358082</v>
      </c>
      <c r="R2278">
        <f>Table_nydc_frldevdb01_flc_fx_carry_view[[#This Row],[atmf]]/(Table_nydc_frldevdb01_flc_fx_carry_view[[#This Row],[atmf_cost_orig]]+1)</f>
        <v>6.6236991463578176</v>
      </c>
      <c r="S2278">
        <f>Table_nydc_frldevdb01_flc_fx_carry_view[[#This Row],[num_rate]]-Table_nydc_frldevdb01_flc_fx_carry_view[[#This Row],[asset_rate]]</f>
        <v>2.282464643726656E-2</v>
      </c>
      <c r="T227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2.1589029800966144</v>
      </c>
      <c r="U2278" s="95">
        <f>Table_nydc_frldevdb01_flc_fx_carry_view[[#This Row],[atmf_cost_final]]/Table_nydc_frldevdb01_flc_fx_carry_view[[#This Row],[atmf_cost_orig]]</f>
        <v>1.0136973861618142</v>
      </c>
    </row>
    <row r="2279" spans="1:21" x14ac:dyDescent="0.25">
      <c r="A2279" t="s">
        <v>111</v>
      </c>
      <c r="B2279" t="s">
        <v>13</v>
      </c>
      <c r="C2279" t="s">
        <v>67</v>
      </c>
      <c r="D2279" t="s">
        <v>6</v>
      </c>
      <c r="E2279">
        <v>6.6217178162385801</v>
      </c>
      <c r="F2279">
        <v>6.9143999999999997</v>
      </c>
      <c r="G2279">
        <v>6.0188558737598701E-2</v>
      </c>
      <c r="H2279">
        <v>6.18750426258503E-2</v>
      </c>
      <c r="I2279">
        <v>5.52016418922378E-2</v>
      </c>
      <c r="J2279">
        <v>5.82701951432857E-2</v>
      </c>
      <c r="K2279">
        <v>1.5758305928885299E-2</v>
      </c>
      <c r="L2279">
        <v>1.23495067235146E-2</v>
      </c>
      <c r="M2279">
        <v>3.3819813198716596E-2</v>
      </c>
      <c r="N2279">
        <v>3.5118467576497302E-2</v>
      </c>
      <c r="O2279">
        <v>1.5891928830872426E-2</v>
      </c>
      <c r="P2279">
        <v>3.8711914162715133E-2</v>
      </c>
      <c r="Q2279">
        <v>6.7917310993739175</v>
      </c>
      <c r="R2279">
        <f>Table_nydc_frldevdb01_flc_fx_carry_view[[#This Row],[atmf]]/(Table_nydc_frldevdb01_flc_fx_carry_view[[#This Row],[atmf_cost_orig]]+1)</f>
        <v>6.68820611843985</v>
      </c>
      <c r="S2279">
        <f>Table_nydc_frldevdb01_flc_fx_carry_view[[#This Row],[num_rate]]-Table_nydc_frldevdb01_flc_fx_carry_view[[#This Row],[asset_rate]]</f>
        <v>2.2819985331842707E-2</v>
      </c>
      <c r="T227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1.2606345922753863</v>
      </c>
      <c r="U2279" s="95">
        <f>Table_nydc_frldevdb01_flc_fx_carry_view[[#This Row],[atmf_cost_final]]/Table_nydc_frldevdb01_flc_fx_carry_view[[#This Row],[atmf_cost_orig]]</f>
        <v>1.0383992179421615</v>
      </c>
    </row>
    <row r="2280" spans="1:21" x14ac:dyDescent="0.25">
      <c r="A2280" t="s">
        <v>111</v>
      </c>
      <c r="B2280" t="s">
        <v>16</v>
      </c>
      <c r="C2280" t="s">
        <v>6</v>
      </c>
      <c r="D2280" t="s">
        <v>6</v>
      </c>
      <c r="E2280">
        <v>18.613733480220201</v>
      </c>
      <c r="F2280">
        <v>19.658812999999999</v>
      </c>
      <c r="G2280">
        <v>0.129535297862784</v>
      </c>
      <c r="H2280">
        <v>0.137874754301024</v>
      </c>
      <c r="I2280">
        <v>-999</v>
      </c>
      <c r="J2280">
        <v>-999</v>
      </c>
      <c r="K2280">
        <v>2.76855336213776E-2</v>
      </c>
      <c r="L2280">
        <v>-9.990000000000001E-4</v>
      </c>
      <c r="M2280">
        <v>5.4178556540680697E-2</v>
      </c>
      <c r="N2280">
        <v>-9.990000000000001E-4</v>
      </c>
      <c r="O2280">
        <v>1.4343968754748637E-2</v>
      </c>
      <c r="P2280">
        <v>7.1637414988344306E-2</v>
      </c>
      <c r="Q2280">
        <v>19.151433629905405</v>
      </c>
      <c r="R2280">
        <f>Table_nydc_frldevdb01_flc_fx_carry_view[[#This Row],[atmf]]/(Table_nydc_frldevdb01_flc_fx_carry_view[[#This Row],[atmf_cost_orig]]+1)</f>
        <v>18.648466028858522</v>
      </c>
      <c r="S2280">
        <f>Table_nydc_frldevdb01_flc_fx_carry_view[[#This Row],[num_rate]]-Table_nydc_frldevdb01_flc_fx_carry_view[[#This Row],[asset_rate]]</f>
        <v>5.7293446233595668E-2</v>
      </c>
      <c r="T228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2280" s="95">
        <f>Table_nydc_frldevdb01_flc_fx_carry_view[[#This Row],[atmf_cost_final]]/Table_nydc_frldevdb01_flc_fx_carry_view[[#This Row],[atmf_cost_orig]]</f>
        <v>-1.8439029457159632E-2</v>
      </c>
    </row>
    <row r="2281" spans="1:21" x14ac:dyDescent="0.25">
      <c r="A2281" t="s">
        <v>111</v>
      </c>
      <c r="B2281" t="s">
        <v>16</v>
      </c>
      <c r="C2281" t="s">
        <v>67</v>
      </c>
      <c r="D2281" t="s">
        <v>6</v>
      </c>
      <c r="E2281">
        <v>18.613733480220201</v>
      </c>
      <c r="F2281">
        <v>20.636938000000001</v>
      </c>
      <c r="G2281">
        <v>0.127979254361692</v>
      </c>
      <c r="H2281">
        <v>0.138395804730331</v>
      </c>
      <c r="I2281">
        <v>0.129535297862784</v>
      </c>
      <c r="J2281">
        <v>0.146908675806669</v>
      </c>
      <c r="K2281">
        <v>2.9424042475941301E-2</v>
      </c>
      <c r="L2281">
        <v>2.76855336213776E-2</v>
      </c>
      <c r="M2281">
        <v>7.5548251527824906E-2</v>
      </c>
      <c r="N2281">
        <v>8.6877613232473408E-2</v>
      </c>
      <c r="O2281">
        <v>1.5891928830872426E-2</v>
      </c>
      <c r="P2281">
        <v>7.2160427796820636E-2</v>
      </c>
      <c r="Q2281">
        <v>19.727043711858588</v>
      </c>
      <c r="R2281">
        <f>Table_nydc_frldevdb01_flc_fx_carry_view[[#This Row],[atmf]]/(Table_nydc_frldevdb01_flc_fx_carry_view[[#This Row],[atmf_cost_orig]]+1)</f>
        <v>19.187366043954853</v>
      </c>
      <c r="S2281">
        <f>Table_nydc_frldevdb01_flc_fx_carry_view[[#This Row],[num_rate]]-Table_nydc_frldevdb01_flc_fx_carry_view[[#This Row],[asset_rate]]</f>
        <v>5.626849896594821E-2</v>
      </c>
      <c r="T228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1.2833191252019647</v>
      </c>
      <c r="U2281" s="95">
        <f>Table_nydc_frldevdb01_flc_fx_carry_view[[#This Row],[atmf_cost_final]]/Table_nydc_frldevdb01_flc_fx_carry_view[[#This Row],[atmf_cost_orig]]</f>
        <v>1.1499619312893803</v>
      </c>
    </row>
    <row r="2282" spans="1:21" x14ac:dyDescent="0.25">
      <c r="A2282" t="s">
        <v>111</v>
      </c>
      <c r="B2282" t="s">
        <v>22</v>
      </c>
      <c r="C2282" t="s">
        <v>6</v>
      </c>
      <c r="D2282" t="s">
        <v>6</v>
      </c>
      <c r="E2282">
        <v>633.4</v>
      </c>
      <c r="F2282">
        <v>639.27230327573602</v>
      </c>
      <c r="G2282">
        <v>8.9260356135407504E-2</v>
      </c>
      <c r="H2282">
        <v>9.0161478675260504E-2</v>
      </c>
      <c r="I2282">
        <v>8.76642878951336E-2</v>
      </c>
      <c r="J2282">
        <v>0.101945845704617</v>
      </c>
      <c r="K2282">
        <v>3.0589032991763698E-2</v>
      </c>
      <c r="L2282">
        <v>1.8303914612193201E-3</v>
      </c>
      <c r="M2282">
        <v>3.5445450609526398E-2</v>
      </c>
      <c r="N2282">
        <v>9.3613980600089006E-3</v>
      </c>
      <c r="O2282">
        <v>1.4343968754748637E-2</v>
      </c>
      <c r="P2282">
        <v>2.3721597841293018E-2</v>
      </c>
      <c r="Q2282">
        <v>636.18273423707058</v>
      </c>
      <c r="R2282">
        <f>Table_nydc_frldevdb01_flc_fx_carry_view[[#This Row],[atmf]]/(Table_nydc_frldevdb01_flc_fx_carry_view[[#This Row],[atmf_cost_orig]]+1)</f>
        <v>617.38868319854168</v>
      </c>
      <c r="S2282">
        <f>Table_nydc_frldevdb01_flc_fx_carry_view[[#This Row],[num_rate]]-Table_nydc_frldevdb01_flc_fx_carry_view[[#This Row],[asset_rate]]</f>
        <v>9.3776290865443812E-3</v>
      </c>
      <c r="T228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1.5507329046917993</v>
      </c>
      <c r="U2282" s="95">
        <f>Table_nydc_frldevdb01_flc_fx_carry_view[[#This Row],[atmf_cost_final]]/Table_nydc_frldevdb01_flc_fx_carry_view[[#This Row],[atmf_cost_orig]]</f>
        <v>0.26410718157136109</v>
      </c>
    </row>
    <row r="2283" spans="1:21" x14ac:dyDescent="0.25">
      <c r="A2283" t="s">
        <v>111</v>
      </c>
      <c r="B2283" t="s">
        <v>22</v>
      </c>
      <c r="C2283" t="s">
        <v>67</v>
      </c>
      <c r="D2283" t="s">
        <v>6</v>
      </c>
      <c r="E2283">
        <v>633.4</v>
      </c>
      <c r="F2283">
        <v>648.19612436231705</v>
      </c>
      <c r="G2283">
        <v>9.3032286151953095E-2</v>
      </c>
      <c r="H2283">
        <v>9.5250062921794498E-2</v>
      </c>
      <c r="I2283">
        <v>8.9260356135407504E-2</v>
      </c>
      <c r="J2283">
        <v>9.2170406596563406E-2</v>
      </c>
      <c r="K2283">
        <v>3.9959374215730196E-2</v>
      </c>
      <c r="L2283">
        <v>3.0589032991763698E-2</v>
      </c>
      <c r="M2283">
        <v>5.2039277411790097E-2</v>
      </c>
      <c r="N2283">
        <v>4.3779568413106998E-2</v>
      </c>
      <c r="O2283">
        <v>1.5891928830872426E-2</v>
      </c>
      <c r="P2283">
        <v>2.7936975329229785E-2</v>
      </c>
      <c r="Q2283">
        <v>640.45943636996481</v>
      </c>
      <c r="R2283">
        <f>Table_nydc_frldevdb01_flc_fx_carry_view[[#This Row],[atmf]]/(Table_nydc_frldevdb01_flc_fx_carry_view[[#This Row],[atmf_cost_orig]]+1)</f>
        <v>616.13300784453463</v>
      </c>
      <c r="S2283">
        <f>Table_nydc_frldevdb01_flc_fx_carry_view[[#This Row],[num_rate]]-Table_nydc_frldevdb01_flc_fx_carry_view[[#This Row],[asset_rate]]</f>
        <v>1.2045046498357359E-2</v>
      </c>
      <c r="T228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1.0919404905202927</v>
      </c>
      <c r="U2283" s="95">
        <f>Table_nydc_frldevdb01_flc_fx_carry_view[[#This Row],[atmf_cost_final]]/Table_nydc_frldevdb01_flc_fx_carry_view[[#This Row],[atmf_cost_orig]]</f>
        <v>0.84127932958554552</v>
      </c>
    </row>
    <row r="2284" spans="1:21" x14ac:dyDescent="0.25">
      <c r="A2284" t="s">
        <v>111</v>
      </c>
      <c r="B2284" t="s">
        <v>15</v>
      </c>
      <c r="C2284" t="s">
        <v>6</v>
      </c>
      <c r="D2284" t="s">
        <v>6</v>
      </c>
      <c r="E2284">
        <v>58.346094484844897</v>
      </c>
      <c r="F2284">
        <v>61.625599999999999</v>
      </c>
      <c r="G2284">
        <v>0.119192837376788</v>
      </c>
      <c r="H2284">
        <v>0.128543818794427</v>
      </c>
      <c r="I2284">
        <v>0.105578617609119</v>
      </c>
      <c r="J2284">
        <v>0.12515622685185199</v>
      </c>
      <c r="K2284">
        <v>2.4080289623529302E-2</v>
      </c>
      <c r="L2284">
        <v>2.2044338513399798E-3</v>
      </c>
      <c r="M2284">
        <v>5.0517149193490499E-2</v>
      </c>
      <c r="N2284">
        <v>5.6202365352620298E-2</v>
      </c>
      <c r="O2284">
        <v>1.4343968754748637E-2</v>
      </c>
      <c r="P2284">
        <v>7.1632281808441611E-2</v>
      </c>
      <c r="Q2284">
        <v>60.038373939356418</v>
      </c>
      <c r="R2284">
        <f>Table_nydc_frldevdb01_flc_fx_carry_view[[#This Row],[atmf]]/(Table_nydc_frldevdb01_flc_fx_carry_view[[#This Row],[atmf_cost_orig]]+1)</f>
        <v>58.66215515597397</v>
      </c>
      <c r="S2284">
        <f>Table_nydc_frldevdb01_flc_fx_carry_view[[#This Row],[num_rate]]-Table_nydc_frldevdb01_flc_fx_carry_view[[#This Row],[asset_rate]]</f>
        <v>5.7288313053692974E-2</v>
      </c>
      <c r="T228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2.0425244291358764</v>
      </c>
      <c r="U2284" s="95">
        <f>Table_nydc_frldevdb01_flc_fx_carry_view[[#This Row],[atmf_cost_final]]/Table_nydc_frldevdb01_flc_fx_carry_view[[#This Row],[atmf_cost_orig]]</f>
        <v>1.1125403204633404</v>
      </c>
    </row>
    <row r="2285" spans="1:21" x14ac:dyDescent="0.25">
      <c r="A2285" t="s">
        <v>111</v>
      </c>
      <c r="B2285" t="s">
        <v>15</v>
      </c>
      <c r="C2285" t="s">
        <v>67</v>
      </c>
      <c r="D2285" t="s">
        <v>6</v>
      </c>
      <c r="E2285">
        <v>58.346094484844897</v>
      </c>
      <c r="F2285">
        <v>64.5749</v>
      </c>
      <c r="G2285">
        <v>0.129438764045233</v>
      </c>
      <c r="H2285">
        <v>0.13904935251744599</v>
      </c>
      <c r="I2285">
        <v>0.119192837376788</v>
      </c>
      <c r="J2285">
        <v>0.13893428250157699</v>
      </c>
      <c r="K2285">
        <v>3.0556728761422298E-2</v>
      </c>
      <c r="L2285">
        <v>2.4080289623529302E-2</v>
      </c>
      <c r="M2285">
        <v>7.5903868265362703E-2</v>
      </c>
      <c r="N2285">
        <v>8.2618550072916505E-2</v>
      </c>
      <c r="O2285">
        <v>1.5891928830872426E-2</v>
      </c>
      <c r="P2285">
        <v>7.1127513178442459E-2</v>
      </c>
      <c r="Q2285">
        <v>61.773642036886812</v>
      </c>
      <c r="R2285">
        <f>Table_nydc_frldevdb01_flc_fx_carry_view[[#This Row],[atmf]]/(Table_nydc_frldevdb01_flc_fx_carry_view[[#This Row],[atmf_cost_orig]]+1)</f>
        <v>60.01920980552989</v>
      </c>
      <c r="S2285">
        <f>Table_nydc_frldevdb01_flc_fx_carry_view[[#This Row],[num_rate]]-Table_nydc_frldevdb01_flc_fx_carry_view[[#This Row],[asset_rate]]</f>
        <v>5.5235584347570033E-2</v>
      </c>
      <c r="T228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1.29089201854288</v>
      </c>
      <c r="U2285" s="95">
        <f>Table_nydc_frldevdb01_flc_fx_carry_view[[#This Row],[atmf_cost_final]]/Table_nydc_frldevdb01_flc_fx_carry_view[[#This Row],[atmf_cost_orig]]</f>
        <v>1.0884629724545662</v>
      </c>
    </row>
    <row r="2286" spans="1:21" x14ac:dyDescent="0.25">
      <c r="A2286" t="s">
        <v>111</v>
      </c>
      <c r="B2286" t="s">
        <v>11</v>
      </c>
      <c r="C2286" t="s">
        <v>6</v>
      </c>
      <c r="D2286" t="s">
        <v>6</v>
      </c>
      <c r="E2286">
        <v>21.851643432825099</v>
      </c>
      <c r="F2286">
        <v>23.5987535825683</v>
      </c>
      <c r="G2286">
        <v>0.12784910318336601</v>
      </c>
      <c r="H2286">
        <v>0.13914630812365</v>
      </c>
      <c r="I2286">
        <v>9.9184619024016804E-2</v>
      </c>
      <c r="J2286">
        <v>0.121357997685185</v>
      </c>
      <c r="K2286">
        <v>2.0841414833294398E-2</v>
      </c>
      <c r="L2286">
        <v>2.0712094967634998E-3</v>
      </c>
      <c r="M2286">
        <v>5.5917492795060704E-2</v>
      </c>
      <c r="N2286">
        <v>7.9956308474051094E-2</v>
      </c>
      <c r="O2286">
        <v>-8.0205155663645167E-3</v>
      </c>
      <c r="P2286">
        <v>7.1637414988344306E-2</v>
      </c>
      <c r="Q2286">
        <v>22.799052248447378</v>
      </c>
      <c r="R2286">
        <f>Table_nydc_frldevdb01_flc_fx_carry_view[[#This Row],[atmf]]/(Table_nydc_frldevdb01_flc_fx_carry_view[[#This Row],[atmf_cost_orig]]+1)</f>
        <v>22.349050701017696</v>
      </c>
      <c r="S2286">
        <f>Table_nydc_frldevdb01_flc_fx_carry_view[[#This Row],[num_rate]]-Table_nydc_frldevdb01_flc_fx_carry_view[[#This Row],[asset_rate]]</f>
        <v>7.9657930554708822E-2</v>
      </c>
      <c r="T228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2.2204620215003534</v>
      </c>
      <c r="U2286" s="95">
        <f>Table_nydc_frldevdb01_flc_fx_carry_view[[#This Row],[atmf_cost_final]]/Table_nydc_frldevdb01_flc_fx_carry_view[[#This Row],[atmf_cost_orig]]</f>
        <v>1.4298979528122511</v>
      </c>
    </row>
    <row r="2287" spans="1:21" x14ac:dyDescent="0.25">
      <c r="A2287" t="s">
        <v>111</v>
      </c>
      <c r="B2287" t="s">
        <v>11</v>
      </c>
      <c r="C2287" t="s">
        <v>67</v>
      </c>
      <c r="D2287" t="s">
        <v>6</v>
      </c>
      <c r="E2287">
        <v>21.851643432825099</v>
      </c>
      <c r="F2287">
        <v>25.3813148713493</v>
      </c>
      <c r="G2287">
        <v>0.129311824886856</v>
      </c>
      <c r="H2287">
        <v>0.143025539871101</v>
      </c>
      <c r="I2287">
        <v>0.12784910318336601</v>
      </c>
      <c r="J2287">
        <v>0.15359845301583799</v>
      </c>
      <c r="K2287">
        <v>1.9984571452317901E-2</v>
      </c>
      <c r="L2287">
        <v>2.0841414833294398E-2</v>
      </c>
      <c r="M2287">
        <v>8.1798393445252596E-2</v>
      </c>
      <c r="N2287">
        <v>0.109168176988754</v>
      </c>
      <c r="O2287">
        <v>-7.5737447570329297E-3</v>
      </c>
      <c r="P2287">
        <v>7.2160427796820636E-2</v>
      </c>
      <c r="Q2287">
        <v>23.903733729620058</v>
      </c>
      <c r="R2287">
        <f>Table_nydc_frldevdb01_flc_fx_carry_view[[#This Row],[atmf]]/(Table_nydc_frldevdb01_flc_fx_carry_view[[#This Row],[atmf_cost_orig]]+1)</f>
        <v>23.462148793285106</v>
      </c>
      <c r="S2287">
        <f>Table_nydc_frldevdb01_flc_fx_carry_view[[#This Row],[num_rate]]-Table_nydc_frldevdb01_flc_fx_carry_view[[#This Row],[asset_rate]]</f>
        <v>7.9734172553853566E-2</v>
      </c>
      <c r="T228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1.4289160467307025</v>
      </c>
      <c r="U2287" s="95">
        <f>Table_nydc_frldevdb01_flc_fx_carry_view[[#This Row],[atmf_cost_final]]/Table_nydc_frldevdb01_flc_fx_carry_view[[#This Row],[atmf_cost_orig]]</f>
        <v>1.334600502414756</v>
      </c>
    </row>
    <row r="2288" spans="1:21" x14ac:dyDescent="0.25">
      <c r="A2288" t="s">
        <v>111</v>
      </c>
      <c r="B2288" t="s">
        <v>24</v>
      </c>
      <c r="C2288" t="s">
        <v>6</v>
      </c>
      <c r="D2288" t="s">
        <v>6</v>
      </c>
      <c r="E2288">
        <v>30.398</v>
      </c>
      <c r="F2288">
        <v>29.956019582733902</v>
      </c>
      <c r="G2288">
        <v>5.87811681512109E-2</v>
      </c>
      <c r="H2288">
        <v>5.6280433956542898E-2</v>
      </c>
      <c r="I2288">
        <v>4.9571728115631597E-2</v>
      </c>
      <c r="J2288">
        <v>7.4943991089334597E-2</v>
      </c>
      <c r="K2288">
        <v>3.1273499497821204E-2</v>
      </c>
      <c r="L2288">
        <v>1.03500297070611E-3</v>
      </c>
      <c r="M2288">
        <v>2.21292928439028E-2</v>
      </c>
      <c r="N2288">
        <v>8.7668654460914505E-8</v>
      </c>
      <c r="O2288">
        <v>1.4343968754748637E-2</v>
      </c>
      <c r="P2288">
        <v>-3.9777667216533974E-4</v>
      </c>
      <c r="Q2288">
        <v>30.232471550248079</v>
      </c>
      <c r="R2288">
        <f>Table_nydc_frldevdb01_flc_fx_carry_view[[#This Row],[atmf]]/(Table_nydc_frldevdb01_flc_fx_carry_view[[#This Row],[atmf_cost_orig]]+1)</f>
        <v>29.307466083264593</v>
      </c>
      <c r="S2288">
        <f>Table_nydc_frldevdb01_flc_fx_carry_view[[#This Row],[num_rate]]-Table_nydc_frldevdb01_flc_fx_carry_view[[#This Row],[asset_rate]]</f>
        <v>-1.4741745426913977E-2</v>
      </c>
      <c r="T228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0.11317715589992437</v>
      </c>
      <c r="U2288" s="95">
        <f>Table_nydc_frldevdb01_flc_fx_carry_view[[#This Row],[atmf_cost_final]]/Table_nydc_frldevdb01_flc_fx_carry_view[[#This Row],[atmf_cost_orig]]</f>
        <v>3.961656392697136E-6</v>
      </c>
    </row>
    <row r="2289" spans="1:21" x14ac:dyDescent="0.25">
      <c r="A2289" t="s">
        <v>111</v>
      </c>
      <c r="B2289" t="s">
        <v>24</v>
      </c>
      <c r="C2289" t="s">
        <v>67</v>
      </c>
      <c r="D2289" t="s">
        <v>6</v>
      </c>
      <c r="E2289">
        <v>30.398</v>
      </c>
      <c r="F2289">
        <v>29.677519173893899</v>
      </c>
      <c r="G2289">
        <v>6.2649948859592602E-2</v>
      </c>
      <c r="H2289">
        <v>5.9229392210925803E-2</v>
      </c>
      <c r="I2289">
        <v>5.87811681512109E-2</v>
      </c>
      <c r="J2289">
        <v>5.4956847062772402E-2</v>
      </c>
      <c r="K2289">
        <v>4.76516284283591E-2</v>
      </c>
      <c r="L2289">
        <v>3.1273499497821204E-2</v>
      </c>
      <c r="M2289">
        <v>3.2346166747295499E-2</v>
      </c>
      <c r="N2289">
        <v>1.7236223886394699E-2</v>
      </c>
      <c r="O2289">
        <v>1.5891928830872426E-2</v>
      </c>
      <c r="P2289">
        <v>3.6988031430369439E-3</v>
      </c>
      <c r="Q2289">
        <v>30.138807537776284</v>
      </c>
      <c r="R2289">
        <f>Table_nydc_frldevdb01_flc_fx_carry_view[[#This Row],[atmf]]/(Table_nydc_frldevdb01_flc_fx_carry_view[[#This Row],[atmf_cost_orig]]+1)</f>
        <v>28.747643116069764</v>
      </c>
      <c r="S2289">
        <f>Table_nydc_frldevdb01_flc_fx_carry_view[[#This Row],[num_rate]]-Table_nydc_frldevdb01_flc_fx_carry_view[[#This Row],[asset_rate]]</f>
        <v>-1.2193125687835482E-2</v>
      </c>
      <c r="T228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0.91714159977244358</v>
      </c>
      <c r="U2289" s="95">
        <f>Table_nydc_frldevdb01_flc_fx_carry_view[[#This Row],[atmf_cost_final]]/Table_nydc_frldevdb01_flc_fx_carry_view[[#This Row],[atmf_cost_orig]]</f>
        <v>0.53286758894965014</v>
      </c>
    </row>
    <row r="2290" spans="1:21" x14ac:dyDescent="0.25">
      <c r="A2290" t="s">
        <v>111</v>
      </c>
      <c r="B2290" t="s">
        <v>23</v>
      </c>
      <c r="C2290" t="s">
        <v>6</v>
      </c>
      <c r="D2290" t="s">
        <v>6</v>
      </c>
      <c r="E2290">
        <v>1.36358837587975</v>
      </c>
      <c r="F2290">
        <v>1.356425</v>
      </c>
      <c r="G2290">
        <v>5.2506664614303797E-2</v>
      </c>
      <c r="H2290">
        <v>5.1856397481022803E-2</v>
      </c>
      <c r="I2290">
        <v>5.05718068425852E-2</v>
      </c>
      <c r="J2290">
        <v>4.8735691123637098E-2</v>
      </c>
      <c r="K2290">
        <v>2.3408252338156299E-2</v>
      </c>
      <c r="L2290">
        <v>1.0559175215773199E-3</v>
      </c>
      <c r="M2290">
        <v>2.0391080595067498E-2</v>
      </c>
      <c r="N2290">
        <v>1.8126310134247099E-5</v>
      </c>
      <c r="O2290">
        <v>1.4343968754748637E-2</v>
      </c>
      <c r="P2290">
        <v>9.0241698856821095E-3</v>
      </c>
      <c r="Q2290">
        <v>1.3605299525283947</v>
      </c>
      <c r="R2290">
        <f>Table_nydc_frldevdb01_flc_fx_carry_view[[#This Row],[atmf]]/(Table_nydc_frldevdb01_flc_fx_carry_view[[#This Row],[atmf_cost_orig]]+1)</f>
        <v>1.3293187541476406</v>
      </c>
      <c r="S2290">
        <f>Table_nydc_frldevdb01_flc_fx_carry_view[[#This Row],[num_rate]]-Table_nydc_frldevdb01_flc_fx_carry_view[[#This Row],[asset_rate]]</f>
        <v>-5.3197988690665277E-3</v>
      </c>
      <c r="T229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0.34396159708848517</v>
      </c>
      <c r="U2290" s="95">
        <f>Table_nydc_frldevdb01_flc_fx_carry_view[[#This Row],[atmf_cost_final]]/Table_nydc_frldevdb01_flc_fx_carry_view[[#This Row],[atmf_cost_orig]]</f>
        <v>8.8893327892744262E-4</v>
      </c>
    </row>
    <row r="2291" spans="1:21" x14ac:dyDescent="0.25">
      <c r="A2291" t="s">
        <v>111</v>
      </c>
      <c r="B2291" t="s">
        <v>23</v>
      </c>
      <c r="C2291" t="s">
        <v>67</v>
      </c>
      <c r="D2291" t="s">
        <v>6</v>
      </c>
      <c r="E2291">
        <v>1.36358837587975</v>
      </c>
      <c r="F2291">
        <v>1.349763</v>
      </c>
      <c r="G2291">
        <v>5.5798379006555099E-2</v>
      </c>
      <c r="H2291">
        <v>5.46372900856327E-2</v>
      </c>
      <c r="I2291">
        <v>5.2506664614303797E-2</v>
      </c>
      <c r="J2291">
        <v>5.1322687211749297E-2</v>
      </c>
      <c r="K2291">
        <v>3.5874749850434096E-2</v>
      </c>
      <c r="L2291">
        <v>2.3408252338156299E-2</v>
      </c>
      <c r="M2291">
        <v>2.9865882831737099E-2</v>
      </c>
      <c r="N2291">
        <v>1.7803466577722103E-2</v>
      </c>
      <c r="O2291">
        <v>1.5891928830872426E-2</v>
      </c>
      <c r="P2291">
        <v>1.0663813570160885E-2</v>
      </c>
      <c r="Q2291">
        <v>1.3579225761819638</v>
      </c>
      <c r="R2291">
        <f>Table_nydc_frldevdb01_flc_fx_carry_view[[#This Row],[atmf]]/(Table_nydc_frldevdb01_flc_fx_carry_view[[#This Row],[atmf_cost_orig]]+1)</f>
        <v>1.3106201715204588</v>
      </c>
      <c r="S2291">
        <f>Table_nydc_frldevdb01_flc_fx_carry_view[[#This Row],[num_rate]]-Table_nydc_frldevdb01_flc_fx_carry_view[[#This Row],[asset_rate]]</f>
        <v>-5.2281152607115411E-3</v>
      </c>
      <c r="T229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0.93275250442296787</v>
      </c>
      <c r="U2291" s="95">
        <f>Table_nydc_frldevdb01_flc_fx_carry_view[[#This Row],[atmf_cost_final]]/Table_nydc_frldevdb01_flc_fx_carry_view[[#This Row],[atmf_cost_orig]]</f>
        <v>0.59611385600171107</v>
      </c>
    </row>
    <row r="2292" spans="1:21" x14ac:dyDescent="0.25">
      <c r="A2292" t="s">
        <v>111</v>
      </c>
      <c r="B2292" t="s">
        <v>25</v>
      </c>
      <c r="C2292" t="s">
        <v>6</v>
      </c>
      <c r="D2292" t="s">
        <v>6</v>
      </c>
      <c r="E2292">
        <v>312.25387128457999</v>
      </c>
      <c r="F2292">
        <v>312.99299999999999</v>
      </c>
      <c r="G2292">
        <v>5.8670105801714598E-2</v>
      </c>
      <c r="H2292">
        <v>5.9056382978915502E-2</v>
      </c>
      <c r="I2292">
        <v>3.8196813435253503E-2</v>
      </c>
      <c r="J2292">
        <v>4.5700425584413798E-2</v>
      </c>
      <c r="K2292">
        <v>2.2393800340925401E-2</v>
      </c>
      <c r="L2292">
        <v>7.9764059368023503E-4</v>
      </c>
      <c r="M2292">
        <v>2.37481611703825E-2</v>
      </c>
      <c r="N2292">
        <v>2.57115985517164E-3</v>
      </c>
      <c r="O2292">
        <v>-8.0205155663645167E-3</v>
      </c>
      <c r="P2292">
        <v>-5.6470470646002857E-3</v>
      </c>
      <c r="Q2292">
        <v>312.5696678853397</v>
      </c>
      <c r="R2292">
        <f>Table_nydc_frldevdb01_flc_fx_carry_view[[#This Row],[atmf]]/(Table_nydc_frldevdb01_flc_fx_carry_view[[#This Row],[atmf_cost_orig]]+1)</f>
        <v>305.7324172794373</v>
      </c>
      <c r="S2292">
        <f>Table_nydc_frldevdb01_flc_fx_carry_view[[#This Row],[num_rate]]-Table_nydc_frldevdb01_flc_fx_carry_view[[#This Row],[asset_rate]]</f>
        <v>2.373468501764231E-3</v>
      </c>
      <c r="T229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1.3094880056464178</v>
      </c>
      <c r="U2292" s="95">
        <f>Table_nydc_frldevdb01_flc_fx_carry_view[[#This Row],[atmf_cost_final]]/Table_nydc_frldevdb01_flc_fx_carry_view[[#This Row],[atmf_cost_orig]]</f>
        <v>0.10826774488873943</v>
      </c>
    </row>
    <row r="2293" spans="1:21" x14ac:dyDescent="0.25">
      <c r="A2293" t="s">
        <v>111</v>
      </c>
      <c r="B2293" t="s">
        <v>25</v>
      </c>
      <c r="C2293" t="s">
        <v>67</v>
      </c>
      <c r="D2293" t="s">
        <v>6</v>
      </c>
      <c r="E2293">
        <v>312.25387128457999</v>
      </c>
      <c r="F2293">
        <v>313.43298468808302</v>
      </c>
      <c r="G2293">
        <v>6.1599892980240503E-2</v>
      </c>
      <c r="H2293">
        <v>6.21118718928814E-2</v>
      </c>
      <c r="I2293">
        <v>5.8670105801714598E-2</v>
      </c>
      <c r="J2293">
        <v>5.9295512377111302E-2</v>
      </c>
      <c r="K2293">
        <v>3.3335388610658101E-2</v>
      </c>
      <c r="L2293">
        <v>2.2393800340925401E-2</v>
      </c>
      <c r="M2293">
        <v>3.5571815116112501E-2</v>
      </c>
      <c r="N2293">
        <v>2.45763268357168E-2</v>
      </c>
      <c r="O2293">
        <v>-7.5737447570329297E-3</v>
      </c>
      <c r="P2293">
        <v>-5.6996903748073868E-3</v>
      </c>
      <c r="Q2293">
        <v>312.73357902281077</v>
      </c>
      <c r="R2293">
        <f>Table_nydc_frldevdb01_flc_fx_carry_view[[#This Row],[atmf]]/(Table_nydc_frldevdb01_flc_fx_carry_view[[#This Row],[atmf_cost_orig]]+1)</f>
        <v>302.6665848886006</v>
      </c>
      <c r="S2293">
        <f>Table_nydc_frldevdb01_flc_fx_carry_view[[#This Row],[num_rate]]-Table_nydc_frldevdb01_flc_fx_carry_view[[#This Row],[asset_rate]]</f>
        <v>1.8740543822255429E-3</v>
      </c>
      <c r="T229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0.97589904674643024</v>
      </c>
      <c r="U2293" s="95">
        <f>Table_nydc_frldevdb01_flc_fx_carry_view[[#This Row],[atmf_cost_final]]/Table_nydc_frldevdb01_flc_fx_carry_view[[#This Row],[atmf_cost_orig]]</f>
        <v>0.69089324667564633</v>
      </c>
    </row>
    <row r="2294" spans="1:21" x14ac:dyDescent="0.25">
      <c r="A2294" t="s">
        <v>111</v>
      </c>
      <c r="B2294" t="s">
        <v>9</v>
      </c>
      <c r="C2294" t="s">
        <v>6</v>
      </c>
      <c r="D2294" t="s">
        <v>6</v>
      </c>
      <c r="E2294">
        <v>68.495557526682106</v>
      </c>
      <c r="F2294">
        <v>73.976355987409903</v>
      </c>
      <c r="G2294">
        <v>0.12418965397385399</v>
      </c>
      <c r="H2294">
        <v>0.133619865208808</v>
      </c>
      <c r="I2294">
        <v>0.11262773397836599</v>
      </c>
      <c r="J2294">
        <v>0.13095579861111101</v>
      </c>
      <c r="K2294">
        <v>1.9652372658318103E-2</v>
      </c>
      <c r="L2294">
        <v>2.3519327763191901E-3</v>
      </c>
      <c r="M2294">
        <v>5.3700000863248304E-2</v>
      </c>
      <c r="N2294">
        <v>8.0019895683287004E-2</v>
      </c>
      <c r="O2294">
        <v>-8.0205155663645167E-3</v>
      </c>
      <c r="P2294">
        <v>7.1632281808441611E-2</v>
      </c>
      <c r="Q2294">
        <v>71.540569282896783</v>
      </c>
      <c r="R2294">
        <f>Table_nydc_frldevdb01_flc_fx_carry_view[[#This Row],[atmf]]/(Table_nydc_frldevdb01_flc_fx_carry_view[[#This Row],[atmf_cost_orig]]+1)</f>
        <v>70.206278757525354</v>
      </c>
      <c r="S2294">
        <f>Table_nydc_frldevdb01_flc_fx_carry_view[[#This Row],[num_rate]]-Table_nydc_frldevdb01_flc_fx_carry_view[[#This Row],[asset_rate]]</f>
        <v>7.9652797374806128E-2</v>
      </c>
      <c r="T229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2.2811563389816754</v>
      </c>
      <c r="U2294" s="95">
        <f>Table_nydc_frldevdb01_flc_fx_carry_view[[#This Row],[atmf_cost_final]]/Table_nydc_frldevdb01_flc_fx_carry_view[[#This Row],[atmf_cost_orig]]</f>
        <v>1.4901283872800037</v>
      </c>
    </row>
    <row r="2295" spans="1:21" x14ac:dyDescent="0.25">
      <c r="A2295" t="s">
        <v>111</v>
      </c>
      <c r="B2295" t="s">
        <v>9</v>
      </c>
      <c r="C2295" t="s">
        <v>67</v>
      </c>
      <c r="D2295" t="s">
        <v>6</v>
      </c>
      <c r="E2295">
        <v>68.495557526682106</v>
      </c>
      <c r="F2295">
        <v>79.420496862756195</v>
      </c>
      <c r="G2295">
        <v>0.13721074221958299</v>
      </c>
      <c r="H2295">
        <v>0.145080567625123</v>
      </c>
      <c r="I2295">
        <v>0.12418965397385399</v>
      </c>
      <c r="J2295">
        <v>0.14862595105923099</v>
      </c>
      <c r="K2295">
        <v>2.3417424988873101E-2</v>
      </c>
      <c r="L2295">
        <v>1.9652372658318103E-2</v>
      </c>
      <c r="M2295">
        <v>8.2969605743202696E-2</v>
      </c>
      <c r="N2295">
        <v>0.10593268630444</v>
      </c>
      <c r="O2295">
        <v>-7.5737447570329297E-3</v>
      </c>
      <c r="P2295">
        <v>7.1127513178442459E-2</v>
      </c>
      <c r="Q2295">
        <v>74.956664056143197</v>
      </c>
      <c r="R2295">
        <f>Table_nydc_frldevdb01_flc_fx_carry_view[[#This Row],[atmf]]/(Table_nydc_frldevdb01_flc_fx_carry_view[[#This Row],[atmf_cost_orig]]+1)</f>
        <v>73.335850278321331</v>
      </c>
      <c r="S2295">
        <f>Table_nydc_frldevdb01_flc_fx_carry_view[[#This Row],[num_rate]]-Table_nydc_frldevdb01_flc_fx_carry_view[[#This Row],[asset_rate]]</f>
        <v>7.8701257935475388E-2</v>
      </c>
      <c r="T22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1.4488187091259308</v>
      </c>
      <c r="U2295" s="95">
        <f>Table_nydc_frldevdb01_flc_fx_carry_view[[#This Row],[atmf_cost_final]]/Table_nydc_frldevdb01_flc_fx_carry_view[[#This Row],[atmf_cost_orig]]</f>
        <v>1.2767649714078406</v>
      </c>
    </row>
    <row r="2296" spans="1:21" x14ac:dyDescent="0.25">
      <c r="A2296" t="s">
        <v>111</v>
      </c>
      <c r="B2296" t="s">
        <v>10</v>
      </c>
      <c r="C2296" t="s">
        <v>6</v>
      </c>
      <c r="D2296" t="s">
        <v>6</v>
      </c>
      <c r="E2296">
        <v>13519.142577312399</v>
      </c>
      <c r="F2296">
        <v>14126.25</v>
      </c>
      <c r="G2296">
        <v>7.6596766207846403E-2</v>
      </c>
      <c r="H2296">
        <v>8.4116217480645794E-2</v>
      </c>
      <c r="I2296">
        <v>5.8291364976076399E-2</v>
      </c>
      <c r="J2296">
        <v>9.6372476851851796E-2</v>
      </c>
      <c r="K2296">
        <v>1.29997785245866E-2</v>
      </c>
      <c r="L2296">
        <v>1.2170984501666501E-3</v>
      </c>
      <c r="M2296">
        <v>3.3070310397310398E-2</v>
      </c>
      <c r="N2296">
        <v>4.4902902413722898E-2</v>
      </c>
      <c r="O2296">
        <v>1.4343968754748637E-2</v>
      </c>
      <c r="P2296">
        <v>5.9892943231098617E-2</v>
      </c>
      <c r="Q2296">
        <v>13848.307110750415</v>
      </c>
      <c r="R2296">
        <f>Table_nydc_frldevdb01_flc_fx_carry_view[[#This Row],[atmf]]/(Table_nydc_frldevdb01_flc_fx_carry_view[[#This Row],[atmf_cost_orig]]+1)</f>
        <v>13674.045084663365</v>
      </c>
      <c r="S2296">
        <f>Table_nydc_frldevdb01_flc_fx_carry_view[[#This Row],[num_rate]]-Table_nydc_frldevdb01_flc_fx_carry_view[[#This Row],[asset_rate]]</f>
        <v>4.5548974476349979E-2</v>
      </c>
      <c r="T229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2.1766141645167867</v>
      </c>
      <c r="U2296" s="95">
        <f>Table_nydc_frldevdb01_flc_fx_carry_view[[#This Row],[atmf_cost_final]]/Table_nydc_frldevdb01_flc_fx_carry_view[[#This Row],[atmf_cost_orig]]</f>
        <v>1.3578010570283259</v>
      </c>
    </row>
    <row r="2297" spans="1:21" x14ac:dyDescent="0.25">
      <c r="A2297" t="s">
        <v>111</v>
      </c>
      <c r="B2297" t="s">
        <v>10</v>
      </c>
      <c r="C2297" t="s">
        <v>67</v>
      </c>
      <c r="D2297" t="s">
        <v>6</v>
      </c>
      <c r="E2297">
        <v>13519.142577312399</v>
      </c>
      <c r="F2297">
        <v>14786.9614329864</v>
      </c>
      <c r="G2297">
        <v>8.3111897307700799E-2</v>
      </c>
      <c r="H2297">
        <v>9.1753457635483995E-2</v>
      </c>
      <c r="I2297">
        <v>7.6596766207846403E-2</v>
      </c>
      <c r="J2297">
        <v>9.6681687870076805E-2</v>
      </c>
      <c r="K2297">
        <v>1.3962481648790499E-2</v>
      </c>
      <c r="L2297">
        <v>1.29997785245866E-2</v>
      </c>
      <c r="M2297">
        <v>5.01316589332549E-2</v>
      </c>
      <c r="N2297">
        <v>6.6212762114535695E-2</v>
      </c>
      <c r="O2297">
        <v>1.5891928830872426E-2</v>
      </c>
      <c r="P2297">
        <v>6.4275738236375335E-2</v>
      </c>
      <c r="Q2297">
        <v>14270.798395817237</v>
      </c>
      <c r="R2297">
        <f>Table_nydc_frldevdb01_flc_fx_carry_view[[#This Row],[atmf]]/(Table_nydc_frldevdb01_flc_fx_carry_view[[#This Row],[atmf_cost_orig]]+1)</f>
        <v>14081.054796507417</v>
      </c>
      <c r="S2297">
        <f>Table_nydc_frldevdb01_flc_fx_carry_view[[#This Row],[num_rate]]-Table_nydc_frldevdb01_flc_fx_carry_view[[#This Row],[asset_rate]]</f>
        <v>4.8383809405502909E-2</v>
      </c>
      <c r="T229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1.4712246057309535</v>
      </c>
      <c r="U2297" s="95">
        <f>Table_nydc_frldevdb01_flc_fx_carry_view[[#This Row],[atmf_cost_final]]/Table_nydc_frldevdb01_flc_fx_carry_view[[#This Row],[atmf_cost_orig]]</f>
        <v>1.3207773994212144</v>
      </c>
    </row>
    <row r="2298" spans="1:21" x14ac:dyDescent="0.25">
      <c r="A2298" t="s">
        <v>111</v>
      </c>
      <c r="B2298" t="s">
        <v>18</v>
      </c>
      <c r="C2298" t="s">
        <v>6</v>
      </c>
      <c r="D2298" t="s">
        <v>6</v>
      </c>
      <c r="E2298">
        <v>2940.02558738263</v>
      </c>
      <c r="F2298">
        <v>3047.67</v>
      </c>
      <c r="G2298">
        <v>0.121733951175472</v>
      </c>
      <c r="H2298">
        <v>0.12460996405701801</v>
      </c>
      <c r="I2298">
        <v>0.109222450701662</v>
      </c>
      <c r="J2298">
        <v>0.118372870313439</v>
      </c>
      <c r="K2298">
        <v>3.1623426556836504E-2</v>
      </c>
      <c r="L2298">
        <v>2.2805152368218099E-3</v>
      </c>
      <c r="M2298">
        <v>4.89731927694795E-2</v>
      </c>
      <c r="N2298">
        <v>3.66098880950168E-2</v>
      </c>
      <c r="O2298">
        <v>1.4343968754748637E-2</v>
      </c>
      <c r="P2298">
        <v>5.1647144310917881E-2</v>
      </c>
      <c r="Q2298">
        <v>2995.6953854186922</v>
      </c>
      <c r="R2298">
        <f>Table_nydc_frldevdb01_flc_fx_carry_view[[#This Row],[atmf]]/(Table_nydc_frldevdb01_flc_fx_carry_view[[#This Row],[atmf_cost_orig]]+1)</f>
        <v>2905.3840660633077</v>
      </c>
      <c r="S2298">
        <f>Table_nydc_frldevdb01_flc_fx_carry_view[[#This Row],[num_rate]]-Table_nydc_frldevdb01_flc_fx_carry_view[[#This Row],[asset_rate]]</f>
        <v>3.7303175556169244E-2</v>
      </c>
      <c r="T229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1.9786648671483964</v>
      </c>
      <c r="U2298" s="95">
        <f>Table_nydc_frldevdb01_flc_fx_carry_view[[#This Row],[atmf_cost_final]]/Table_nydc_frldevdb01_flc_fx_carry_view[[#This Row],[atmf_cost_orig]]</f>
        <v>0.74754954751147829</v>
      </c>
    </row>
    <row r="2299" spans="1:21" x14ac:dyDescent="0.25">
      <c r="A2299" t="s">
        <v>111</v>
      </c>
      <c r="B2299" t="s">
        <v>18</v>
      </c>
      <c r="C2299" t="s">
        <v>67</v>
      </c>
      <c r="D2299" t="s">
        <v>6</v>
      </c>
      <c r="E2299">
        <v>2940.02558738263</v>
      </c>
      <c r="F2299">
        <v>3145.12</v>
      </c>
      <c r="G2299">
        <v>0.126628098682211</v>
      </c>
      <c r="H2299">
        <v>0.129907340717274</v>
      </c>
      <c r="I2299">
        <v>0.121733951175472</v>
      </c>
      <c r="J2299">
        <v>0.127536845106382</v>
      </c>
      <c r="K2299">
        <v>3.9962513205038401E-2</v>
      </c>
      <c r="L2299">
        <v>3.1623426556836504E-2</v>
      </c>
      <c r="M2299">
        <v>7.0927966807386708E-2</v>
      </c>
      <c r="N2299">
        <v>6.822409746025461E-2</v>
      </c>
      <c r="O2299">
        <v>1.5891928830872426E-2</v>
      </c>
      <c r="P2299">
        <v>5.1987248305958356E-2</v>
      </c>
      <c r="Q2299">
        <v>3050.6550816135282</v>
      </c>
      <c r="R2299">
        <f>Table_nydc_frldevdb01_flc_fx_carry_view[[#This Row],[atmf]]/(Table_nydc_frldevdb01_flc_fx_carry_view[[#This Row],[atmf_cost_orig]]+1)</f>
        <v>2936.8175054538192</v>
      </c>
      <c r="S2299">
        <f>Table_nydc_frldevdb01_flc_fx_carry_view[[#This Row],[num_rate]]-Table_nydc_frldevdb01_flc_fx_carry_view[[#This Row],[asset_rate]]</f>
        <v>3.609531947508593E-2</v>
      </c>
      <c r="T229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1.1819840062230655</v>
      </c>
      <c r="U2299" s="95">
        <f>Table_nydc_frldevdb01_flc_fx_carry_view[[#This Row],[atmf_cost_final]]/Table_nydc_frldevdb01_flc_fx_carry_view[[#This Row],[atmf_cost_orig]]</f>
        <v>0.96187865705392661</v>
      </c>
    </row>
    <row r="2300" spans="1:21" x14ac:dyDescent="0.25">
      <c r="A2300" t="s">
        <v>111</v>
      </c>
      <c r="B2300" t="s">
        <v>12</v>
      </c>
      <c r="C2300" t="s">
        <v>6</v>
      </c>
      <c r="D2300" t="s">
        <v>6</v>
      </c>
      <c r="E2300">
        <v>16.210021993336699</v>
      </c>
      <c r="F2300">
        <v>17.522592331495702</v>
      </c>
      <c r="G2300">
        <v>0.14930359587284001</v>
      </c>
      <c r="H2300">
        <v>0.157741906212473</v>
      </c>
      <c r="I2300">
        <v>0.11501648070387201</v>
      </c>
      <c r="J2300">
        <v>0.13724493055555601</v>
      </c>
      <c r="K2300">
        <v>2.7646783196408502E-2</v>
      </c>
      <c r="L2300">
        <v>2.4018152939482801E-3</v>
      </c>
      <c r="M2300">
        <v>6.337577137606519E-2</v>
      </c>
      <c r="N2300">
        <v>8.0975853636702205E-2</v>
      </c>
      <c r="O2300">
        <v>-8.0205155663645167E-3</v>
      </c>
      <c r="P2300">
        <v>7.2525261385716133E-2</v>
      </c>
      <c r="Q2300">
        <v>16.918124848752662</v>
      </c>
      <c r="R2300">
        <f>Table_nydc_frldevdb01_flc_fx_carry_view[[#This Row],[atmf]]/(Table_nydc_frldevdb01_flc_fx_carry_view[[#This Row],[atmf_cost_orig]]+1)</f>
        <v>16.478269303447199</v>
      </c>
      <c r="S2300">
        <f>Table_nydc_frldevdb01_flc_fx_carry_view[[#This Row],[num_rate]]-Table_nydc_frldevdb01_flc_fx_carry_view[[#This Row],[asset_rate]]</f>
        <v>8.054577695208065E-2</v>
      </c>
      <c r="T230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2.1991677443441366</v>
      </c>
      <c r="U2300" s="95">
        <f>Table_nydc_frldevdb01_flc_fx_carry_view[[#This Row],[atmf_cost_final]]/Table_nydc_frldevdb01_flc_fx_carry_view[[#This Row],[atmf_cost_orig]]</f>
        <v>1.2777099493779724</v>
      </c>
    </row>
    <row r="2301" spans="1:21" x14ac:dyDescent="0.25">
      <c r="A2301" t="s">
        <v>111</v>
      </c>
      <c r="B2301" t="s">
        <v>12</v>
      </c>
      <c r="C2301" t="s">
        <v>67</v>
      </c>
      <c r="D2301" t="s">
        <v>6</v>
      </c>
      <c r="E2301">
        <v>16.210021993336699</v>
      </c>
      <c r="F2301">
        <v>18.907030723787098</v>
      </c>
      <c r="G2301">
        <v>0.151697633748865</v>
      </c>
      <c r="H2301">
        <v>0.16300979508281799</v>
      </c>
      <c r="I2301">
        <v>0.14930359587284001</v>
      </c>
      <c r="J2301">
        <v>0.170252651544648</v>
      </c>
      <c r="K2301">
        <v>2.7888847201559899E-2</v>
      </c>
      <c r="L2301">
        <v>2.7646783196408502E-2</v>
      </c>
      <c r="M2301">
        <v>9.3180252971146196E-2</v>
      </c>
      <c r="N2301">
        <v>0.117872385777508</v>
      </c>
      <c r="O2301">
        <v>-7.5737447570329297E-3</v>
      </c>
      <c r="P2301">
        <v>7.4477129946874943E-2</v>
      </c>
      <c r="Q2301">
        <v>17.748224214883539</v>
      </c>
      <c r="R2301">
        <f>Table_nydc_frldevdb01_flc_fx_carry_view[[#This Row],[atmf]]/(Table_nydc_frldevdb01_flc_fx_carry_view[[#This Row],[atmf_cost_orig]]+1)</f>
        <v>17.295437483799972</v>
      </c>
      <c r="S2301">
        <f>Table_nydc_frldevdb01_flc_fx_carry_view[[#This Row],[num_rate]]-Table_nydc_frldevdb01_flc_fx_carry_view[[#This Row],[asset_rate]]</f>
        <v>8.2050874703907872E-2</v>
      </c>
      <c r="T230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1.3818909474779284</v>
      </c>
      <c r="U2301" s="95">
        <f>Table_nydc_frldevdb01_flc_fx_carry_view[[#This Row],[atmf_cost_final]]/Table_nydc_frldevdb01_flc_fx_carry_view[[#This Row],[atmf_cost_orig]]</f>
        <v>1.2649931935042917</v>
      </c>
    </row>
    <row r="2302" spans="1:21" x14ac:dyDescent="0.25">
      <c r="A2302" t="s">
        <v>111</v>
      </c>
      <c r="B2302" t="s">
        <v>100</v>
      </c>
      <c r="C2302" t="s">
        <v>6</v>
      </c>
      <c r="D2302" t="s">
        <v>6</v>
      </c>
      <c r="E2302">
        <v>15870.834479868099</v>
      </c>
      <c r="F2302">
        <v>16957.376459898998</v>
      </c>
      <c r="G2302">
        <v>8.1232858204831698E-2</v>
      </c>
      <c r="H2302">
        <v>8.8869072035193397E-2</v>
      </c>
      <c r="I2302">
        <v>7.8888924903715699E-2</v>
      </c>
      <c r="J2302">
        <v>9.7750787037037004E-2</v>
      </c>
      <c r="K2302">
        <v>9.2667781425707103E-3</v>
      </c>
      <c r="L2302">
        <v>1.64738806752713E-3</v>
      </c>
      <c r="M2302">
        <v>3.5730081042367801E-2</v>
      </c>
      <c r="N2302">
        <v>6.84641627561281E-2</v>
      </c>
      <c r="O2302">
        <v>-8.0205155663645167E-3</v>
      </c>
      <c r="P2302">
        <v>5.9892943231098617E-2</v>
      </c>
      <c r="Q2302">
        <v>16520.197470278556</v>
      </c>
      <c r="R2302">
        <f>Table_nydc_frldevdb01_flc_fx_carry_view[[#This Row],[atmf]]/(Table_nydc_frldevdb01_flc_fx_carry_view[[#This Row],[atmf_cost_orig]]+1)</f>
        <v>16372.389650818046</v>
      </c>
      <c r="S2302">
        <f>Table_nydc_frldevdb01_flc_fx_carry_view[[#This Row],[num_rate]]-Table_nydc_frldevdb01_flc_fx_carry_view[[#This Row],[asset_rate]]</f>
        <v>6.7913458797463133E-2</v>
      </c>
      <c r="T230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2.5248841741940415</v>
      </c>
      <c r="U2302" s="95">
        <f>Table_nydc_frldevdb01_flc_fx_carry_view[[#This Row],[atmf_cost_final]]/Table_nydc_frldevdb01_flc_fx_carry_view[[#This Row],[atmf_cost_orig]]</f>
        <v>1.9161491034667701</v>
      </c>
    </row>
    <row r="2303" spans="1:21" x14ac:dyDescent="0.25">
      <c r="A2303" t="s">
        <v>111</v>
      </c>
      <c r="B2303" t="s">
        <v>100</v>
      </c>
      <c r="C2303" t="s">
        <v>67</v>
      </c>
      <c r="D2303" t="s">
        <v>6</v>
      </c>
      <c r="E2303">
        <v>15870.834479868099</v>
      </c>
      <c r="F2303">
        <v>18186.444332057799</v>
      </c>
      <c r="G2303">
        <v>9.3620684196215706E-2</v>
      </c>
      <c r="H2303">
        <v>9.7971227864581595E-2</v>
      </c>
      <c r="I2303">
        <v>8.1232858204831698E-2</v>
      </c>
      <c r="J2303">
        <v>0.10494568687104699</v>
      </c>
      <c r="K2303">
        <v>9.89119535325075E-3</v>
      </c>
      <c r="L2303">
        <v>9.2667781425707103E-3</v>
      </c>
      <c r="M2303">
        <v>5.6081845661461099E-2</v>
      </c>
      <c r="N2303">
        <v>8.9611340369539896E-2</v>
      </c>
      <c r="O2303">
        <v>-7.5737447570329297E-3</v>
      </c>
      <c r="P2303">
        <v>6.4275738236375335E-2</v>
      </c>
      <c r="Q2303">
        <v>17383.489640917771</v>
      </c>
      <c r="R2303">
        <f>Table_nydc_frldevdb01_flc_fx_carry_view[[#This Row],[atmf]]/(Table_nydc_frldevdb01_flc_fx_carry_view[[#This Row],[atmf_cost_orig]]+1)</f>
        <v>17220.676983294787</v>
      </c>
      <c r="S2303">
        <f>Table_nydc_frldevdb01_flc_fx_carry_view[[#This Row],[num_rate]]-Table_nydc_frldevdb01_flc_fx_carry_view[[#This Row],[asset_rate]]</f>
        <v>7.1849482993408265E-2</v>
      </c>
      <c r="T230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1.7394118006753418</v>
      </c>
      <c r="U2303" s="95">
        <f>Table_nydc_frldevdb01_flc_fx_carry_view[[#This Row],[atmf_cost_final]]/Table_nydc_frldevdb01_flc_fx_carry_view[[#This Row],[atmf_cost_orig]]</f>
        <v>1.5978671763137058</v>
      </c>
    </row>
    <row r="2304" spans="1:21" x14ac:dyDescent="0.25">
      <c r="A2304" t="s">
        <v>111</v>
      </c>
      <c r="B2304" t="s">
        <v>101</v>
      </c>
      <c r="C2304" t="s">
        <v>6</v>
      </c>
      <c r="D2304" t="s">
        <v>6</v>
      </c>
      <c r="E2304">
        <v>22.0618928717806</v>
      </c>
      <c r="F2304">
        <v>22.019224999999999</v>
      </c>
      <c r="G2304">
        <v>8.8277447283096597E-2</v>
      </c>
      <c r="H2304">
        <v>8.8123600132919505E-2</v>
      </c>
      <c r="I2304">
        <v>6.8750000000000006E-2</v>
      </c>
      <c r="J2304">
        <v>6.8750000000000006E-2</v>
      </c>
      <c r="K2304">
        <v>3.5702326684915804E-2</v>
      </c>
      <c r="L2304">
        <v>1.43547000128955E-3</v>
      </c>
      <c r="M2304">
        <v>3.4644817676160601E-2</v>
      </c>
      <c r="N2304">
        <v>6.6982224133199598E-4</v>
      </c>
      <c r="O2304">
        <v>1.4343968754748637E-2</v>
      </c>
      <c r="P2304">
        <v>1.237972736679116E-2</v>
      </c>
      <c r="Q2304">
        <v>22.042535179528155</v>
      </c>
      <c r="R2304">
        <f>Table_nydc_frldevdb01_flc_fx_carry_view[[#This Row],[atmf]]/(Table_nydc_frldevdb01_flc_fx_carry_view[[#This Row],[atmf_cost_orig]]+1)</f>
        <v>21.281916870231615</v>
      </c>
      <c r="S2304">
        <f>Table_nydc_frldevdb01_flc_fx_carry_view[[#This Row],[num_rate]]-Table_nydc_frldevdb01_flc_fx_carry_view[[#This Row],[asset_rate]]</f>
        <v>-1.9642413879574772E-3</v>
      </c>
      <c r="T230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0.72401062649934322</v>
      </c>
      <c r="U2304" s="95">
        <f>Table_nydc_frldevdb01_flc_fx_carry_view[[#This Row],[atmf_cost_final]]/Table_nydc_frldevdb01_flc_fx_carry_view[[#This Row],[atmf_cost_orig]]</f>
        <v>1.9333980845074743E-2</v>
      </c>
    </row>
    <row r="2305" spans="1:21" x14ac:dyDescent="0.25">
      <c r="A2305" t="s">
        <v>111</v>
      </c>
      <c r="B2305" t="s">
        <v>101</v>
      </c>
      <c r="C2305" t="s">
        <v>67</v>
      </c>
      <c r="D2305" t="s">
        <v>6</v>
      </c>
      <c r="E2305">
        <v>22.0618928717806</v>
      </c>
      <c r="F2305">
        <v>21.977955999999999</v>
      </c>
      <c r="G2305">
        <v>8.9764211452244502E-2</v>
      </c>
      <c r="H2305">
        <v>8.9565865268929304E-2</v>
      </c>
      <c r="I2305">
        <v>8.8277447283096597E-2</v>
      </c>
      <c r="J2305">
        <v>8.7975192095914895E-2</v>
      </c>
      <c r="K2305">
        <v>5.10126081691092E-2</v>
      </c>
      <c r="L2305">
        <v>3.5702326684915804E-2</v>
      </c>
      <c r="M2305">
        <v>4.8938033112161695E-2</v>
      </c>
      <c r="N2305">
        <v>3.3638169936706402E-2</v>
      </c>
      <c r="O2305">
        <v>1.5891928830872426E-2</v>
      </c>
      <c r="P2305">
        <v>1.3928747651275053E-2</v>
      </c>
      <c r="Q2305">
        <v>22.02364570604481</v>
      </c>
      <c r="R2305">
        <f>Table_nydc_frldevdb01_flc_fx_carry_view[[#This Row],[atmf]]/(Table_nydc_frldevdb01_flc_fx_carry_view[[#This Row],[atmf_cost_orig]]+1)</f>
        <v>20.952578041995665</v>
      </c>
      <c r="S2305">
        <f>Table_nydc_frldevdb01_flc_fx_carry_view[[#This Row],[num_rate]]-Table_nydc_frldevdb01_flc_fx_carry_view[[#This Row],[asset_rate]]</f>
        <v>-1.963181179597373E-3</v>
      </c>
      <c r="T230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0.9949780998748573</v>
      </c>
      <c r="U2305" s="95">
        <f>Table_nydc_frldevdb01_flc_fx_carry_view[[#This Row],[atmf_cost_final]]/Table_nydc_frldevdb01_flc_fx_carry_view[[#This Row],[atmf_cost_orig]]</f>
        <v>0.68736252353278393</v>
      </c>
    </row>
    <row r="2306" spans="1:21" x14ac:dyDescent="0.25">
      <c r="A2306" t="s">
        <v>111</v>
      </c>
      <c r="B2306" t="s">
        <v>102</v>
      </c>
      <c r="C2306" t="s">
        <v>6</v>
      </c>
      <c r="D2306" t="s">
        <v>6</v>
      </c>
      <c r="E2306">
        <v>76.753008714961098</v>
      </c>
      <c r="F2306">
        <v>81.7003126704344</v>
      </c>
      <c r="G2306">
        <v>8.3942702754985998E-2</v>
      </c>
      <c r="H2306">
        <v>8.9714192901655096E-2</v>
      </c>
      <c r="I2306">
        <v>9.8387002058622303E-2</v>
      </c>
      <c r="J2306">
        <v>0.115050810185185</v>
      </c>
      <c r="K2306">
        <v>1.0862499837617601E-2</v>
      </c>
      <c r="L2306">
        <v>2.05455340447933E-3</v>
      </c>
      <c r="M2306">
        <v>3.6069637695334104E-2</v>
      </c>
      <c r="N2306">
        <v>6.44599164363482E-2</v>
      </c>
      <c r="O2306">
        <v>-8.0205155663645167E-3</v>
      </c>
      <c r="P2306">
        <v>5.6687296924703867E-2</v>
      </c>
      <c r="Q2306">
        <v>79.691517600195624</v>
      </c>
      <c r="R2306">
        <f>Table_nydc_frldevdb01_flc_fx_carry_view[[#This Row],[atmf]]/(Table_nydc_frldevdb01_flc_fx_carry_view[[#This Row],[atmf_cost_orig]]+1)</f>
        <v>78.856005135109598</v>
      </c>
      <c r="S2306">
        <f>Table_nydc_frldevdb01_flc_fx_carry_view[[#This Row],[num_rate]]-Table_nydc_frldevdb01_flc_fx_carry_view[[#This Row],[asset_rate]]</f>
        <v>6.4707812491068384E-2</v>
      </c>
      <c r="T230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2.4757020564619596</v>
      </c>
      <c r="U2306" s="95">
        <f>Table_nydc_frldevdb01_flc_fx_carry_view[[#This Row],[atmf_cost_final]]/Table_nydc_frldevdb01_flc_fx_carry_view[[#This Row],[atmf_cost_orig]]</f>
        <v>1.7870963102212309</v>
      </c>
    </row>
    <row r="2307" spans="1:21" x14ac:dyDescent="0.25">
      <c r="A2307" t="s">
        <v>111</v>
      </c>
      <c r="B2307" t="s">
        <v>102</v>
      </c>
      <c r="C2307" t="s">
        <v>67</v>
      </c>
      <c r="D2307" t="s">
        <v>6</v>
      </c>
      <c r="E2307">
        <v>76.753008714961098</v>
      </c>
      <c r="F2307">
        <v>87.067087128731501</v>
      </c>
      <c r="G2307">
        <v>9.6543704860915597E-2</v>
      </c>
      <c r="H2307">
        <v>9.8980079764281095E-2</v>
      </c>
      <c r="I2307">
        <v>8.3942702754985998E-2</v>
      </c>
      <c r="J2307">
        <v>0.100926222038111</v>
      </c>
      <c r="K2307">
        <v>1.2501784326452299E-2</v>
      </c>
      <c r="L2307">
        <v>1.0862499837617601E-2</v>
      </c>
      <c r="M2307">
        <v>5.66584070184687E-2</v>
      </c>
      <c r="N2307">
        <v>8.3068526718018204E-2</v>
      </c>
      <c r="O2307">
        <v>-7.5737447570329297E-3</v>
      </c>
      <c r="P2307">
        <v>5.8991495859065712E-2</v>
      </c>
      <c r="Q2307">
        <v>83.385083460235577</v>
      </c>
      <c r="R2307">
        <f>Table_nydc_frldevdb01_flc_fx_carry_view[[#This Row],[atmf]]/(Table_nydc_frldevdb01_flc_fx_carry_view[[#This Row],[atmf_cost_orig]]+1)</f>
        <v>82.398518338963726</v>
      </c>
      <c r="S2307">
        <f>Table_nydc_frldevdb01_flc_fx_carry_view[[#This Row],[num_rate]]-Table_nydc_frldevdb01_flc_fx_carry_view[[#This Row],[asset_rate]]</f>
        <v>6.6565240616098642E-2</v>
      </c>
      <c r="T230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1.6352253066096829</v>
      </c>
      <c r="U2307" s="95">
        <f>Table_nydc_frldevdb01_flc_fx_carry_view[[#This Row],[atmf_cost_final]]/Table_nydc_frldevdb01_flc_fx_carry_view[[#This Row],[atmf_cost_orig]]</f>
        <v>1.4661288781193709</v>
      </c>
    </row>
    <row r="2308" spans="1:21" x14ac:dyDescent="0.25">
      <c r="A2308" t="s">
        <v>111</v>
      </c>
      <c r="B2308" t="s">
        <v>103</v>
      </c>
      <c r="C2308" t="s">
        <v>6</v>
      </c>
      <c r="D2308" t="s">
        <v>6</v>
      </c>
      <c r="E2308">
        <v>6.0546692644847404</v>
      </c>
      <c r="F2308">
        <v>5.6140724595605196</v>
      </c>
      <c r="G2308">
        <v>0.118513972082834</v>
      </c>
      <c r="H2308">
        <v>0.135782745920247</v>
      </c>
      <c r="I2308">
        <v>0.14517088691251401</v>
      </c>
      <c r="J2308">
        <v>0.190262499999998</v>
      </c>
      <c r="K2308">
        <v>9.1400353136538187E-2</v>
      </c>
      <c r="L2308">
        <v>3.0292755794163202E-3</v>
      </c>
      <c r="M2308">
        <v>5.04908246771643E-2</v>
      </c>
      <c r="N2308">
        <v>1.4659071287470701E-16</v>
      </c>
      <c r="O2308">
        <v>7.1637414988344306E-2</v>
      </c>
      <c r="P2308">
        <v>-6.6650549514412072E-3</v>
      </c>
      <c r="Q2308">
        <v>5.8535379363558961</v>
      </c>
      <c r="R2308">
        <f>Table_nydc_frldevdb01_flc_fx_carry_view[[#This Row],[atmf]]/(Table_nydc_frldevdb01_flc_fx_carry_view[[#This Row],[atmf_cost_orig]]+1)</f>
        <v>5.3442375008709195</v>
      </c>
      <c r="S2308">
        <f>Table_nydc_frldevdb01_flc_fx_carry_view[[#This Row],[num_rate]]-Table_nydc_frldevdb01_flc_fx_carry_view[[#This Row],[asset_rate]]</f>
        <v>-7.8302469939785513E-2</v>
      </c>
      <c r="T230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7.4048166612931329E-2</v>
      </c>
      <c r="U2308" s="95">
        <f>Table_nydc_frldevdb01_flc_fx_carry_view[[#This Row],[atmf_cost_final]]/Table_nydc_frldevdb01_flc_fx_carry_view[[#This Row],[atmf_cost_orig]]</f>
        <v>2.9033138953859513E-15</v>
      </c>
    </row>
    <row r="2309" spans="1:21" x14ac:dyDescent="0.25">
      <c r="A2309" t="s">
        <v>111</v>
      </c>
      <c r="B2309" t="s">
        <v>103</v>
      </c>
      <c r="C2309" t="s">
        <v>67</v>
      </c>
      <c r="D2309" t="s">
        <v>6</v>
      </c>
      <c r="E2309">
        <v>6.0546692644847404</v>
      </c>
      <c r="F2309">
        <v>5.2151434437608204</v>
      </c>
      <c r="G2309">
        <v>0.15876370967741901</v>
      </c>
      <c r="H2309">
        <v>0.15876370967741901</v>
      </c>
      <c r="I2309">
        <v>0.118513972082834</v>
      </c>
      <c r="J2309">
        <v>0.15033130676509601</v>
      </c>
      <c r="K2309">
        <v>0.17255060826994101</v>
      </c>
      <c r="L2309">
        <v>9.1400353136538187E-2</v>
      </c>
      <c r="M2309">
        <v>7.8083789798893993E-2</v>
      </c>
      <c r="N2309">
        <v>2.7100600647071101E-2</v>
      </c>
      <c r="O2309">
        <v>7.2160427796820636E-2</v>
      </c>
      <c r="P2309">
        <v>-7.3349924471740602E-3</v>
      </c>
      <c r="Q2309">
        <v>5.7591964051005613</v>
      </c>
      <c r="R2309">
        <f>Table_nydc_frldevdb01_flc_fx_carry_view[[#This Row],[atmf]]/(Table_nydc_frldevdb01_flc_fx_carry_view[[#This Row],[atmf_cost_orig]]+1)</f>
        <v>4.8374194038606726</v>
      </c>
      <c r="S2309">
        <f>Table_nydc_frldevdb01_flc_fx_carry_view[[#This Row],[num_rate]]-Table_nydc_frldevdb01_flc_fx_carry_view[[#This Row],[asset_rate]]</f>
        <v>-7.9495420243994697E-2</v>
      </c>
      <c r="T230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0.68065965944618134</v>
      </c>
      <c r="U2309" s="95">
        <f>Table_nydc_frldevdb01_flc_fx_carry_view[[#This Row],[atmf_cost_final]]/Table_nydc_frldevdb01_flc_fx_carry_view[[#This Row],[atmf_cost_orig]]</f>
        <v>0.34707076483952837</v>
      </c>
    </row>
    <row r="2310" spans="1:21" x14ac:dyDescent="0.25">
      <c r="A2310" t="s">
        <v>111</v>
      </c>
      <c r="B2310" t="s">
        <v>104</v>
      </c>
      <c r="C2310" t="s">
        <v>6</v>
      </c>
      <c r="D2310" t="s">
        <v>6</v>
      </c>
      <c r="E2310">
        <v>3.5086788443171901</v>
      </c>
      <c r="F2310">
        <v>3.4506039999999998</v>
      </c>
      <c r="G2310">
        <v>6.7202421612361105E-2</v>
      </c>
      <c r="H2310">
        <v>6.6318781784456299E-2</v>
      </c>
      <c r="I2310">
        <v>7.0276010978405204E-2</v>
      </c>
      <c r="J2310">
        <v>7.0305970807496607E-2</v>
      </c>
      <c r="K2310">
        <v>3.5758515148634998E-2</v>
      </c>
      <c r="L2310">
        <v>1.4672851299264E-3</v>
      </c>
      <c r="M2310">
        <v>2.60761526758456E-2</v>
      </c>
      <c r="N2310">
        <v>2.1286698853572499E-9</v>
      </c>
      <c r="O2310">
        <v>1.4343968754748637E-2</v>
      </c>
      <c r="P2310">
        <v>-2.4634634745667183E-3</v>
      </c>
      <c r="Q2310">
        <v>3.4843406491436832</v>
      </c>
      <c r="R2310">
        <f>Table_nydc_frldevdb01_flc_fx_carry_view[[#This Row],[atmf]]/(Table_nydc_frldevdb01_flc_fx_carry_view[[#This Row],[atmf_cost_orig]]+1)</f>
        <v>3.3629121883413489</v>
      </c>
      <c r="S2310">
        <f>Table_nydc_frldevdb01_flc_fx_carry_view[[#This Row],[num_rate]]-Table_nydc_frldevdb01_flc_fx_carry_view[[#This Row],[asset_rate]]</f>
        <v>-1.6807432229315356E-2</v>
      </c>
      <c r="T231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0.15154183758148482</v>
      </c>
      <c r="U2310" s="95">
        <f>Table_nydc_frldevdb01_flc_fx_carry_view[[#This Row],[atmf_cost_final]]/Table_nydc_frldevdb01_flc_fx_carry_view[[#This Row],[atmf_cost_orig]]</f>
        <v>8.1632820294423328E-8</v>
      </c>
    </row>
    <row r="2311" spans="1:21" x14ac:dyDescent="0.25">
      <c r="A2311" t="s">
        <v>111</v>
      </c>
      <c r="B2311" t="s">
        <v>104</v>
      </c>
      <c r="C2311" t="s">
        <v>67</v>
      </c>
      <c r="D2311" t="s">
        <v>6</v>
      </c>
      <c r="E2311">
        <v>3.5086788443171901</v>
      </c>
      <c r="F2311">
        <v>3.3804323693021598</v>
      </c>
      <c r="G2311">
        <v>7.1202628635387497E-2</v>
      </c>
      <c r="H2311">
        <v>6.9299465137812405E-2</v>
      </c>
      <c r="I2311">
        <v>6.7202421612361105E-2</v>
      </c>
      <c r="J2311">
        <v>6.6527687596486404E-2</v>
      </c>
      <c r="K2311">
        <v>6.0726564337866197E-2</v>
      </c>
      <c r="L2311">
        <v>3.5758515148634998E-2</v>
      </c>
      <c r="M2311">
        <v>3.7893359572768799E-2</v>
      </c>
      <c r="N2311">
        <v>1.7093449117206901E-2</v>
      </c>
      <c r="O2311">
        <v>1.5895157920315532E-2</v>
      </c>
      <c r="P2311">
        <v>-2.8564804794436213E-3</v>
      </c>
      <c r="Q2311">
        <v>3.4594220616036515</v>
      </c>
      <c r="R2311">
        <f>Table_nydc_frldevdb01_flc_fx_carry_view[[#This Row],[atmf]]/(Table_nydc_frldevdb01_flc_fx_carry_view[[#This Row],[atmf_cost_orig]]+1)</f>
        <v>3.2570131970915175</v>
      </c>
      <c r="S2311">
        <f>Table_nydc_frldevdb01_flc_fx_carry_view[[#This Row],[num_rate]]-Table_nydc_frldevdb01_flc_fx_carry_view[[#This Row],[asset_rate]]</f>
        <v>-1.8751638399759154E-2</v>
      </c>
      <c r="T231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0.81745275021399211</v>
      </c>
      <c r="U2311" s="95">
        <f>Table_nydc_frldevdb01_flc_fx_carry_view[[#This Row],[atmf_cost_final]]/Table_nydc_frldevdb01_flc_fx_carry_view[[#This Row],[atmf_cost_orig]]</f>
        <v>0.45109352429893068</v>
      </c>
    </row>
    <row r="2312" spans="1:21" x14ac:dyDescent="0.25">
      <c r="A2312" t="s">
        <v>111</v>
      </c>
      <c r="B2312" t="s">
        <v>105</v>
      </c>
      <c r="C2312" t="s">
        <v>6</v>
      </c>
      <c r="D2312" t="s">
        <v>6</v>
      </c>
      <c r="E2312">
        <v>35.559499382432499</v>
      </c>
      <c r="F2312">
        <v>33.257797393686999</v>
      </c>
      <c r="G2312">
        <v>0.18615178283250899</v>
      </c>
      <c r="H2312">
        <v>0.195338424538085</v>
      </c>
      <c r="I2312">
        <v>0.21686280819906001</v>
      </c>
      <c r="J2312">
        <v>0.25239443887745999</v>
      </c>
      <c r="K2312">
        <v>0.109352119414784</v>
      </c>
      <c r="L2312">
        <v>4.5255481223195806E-3</v>
      </c>
      <c r="M2312">
        <v>7.3210399169970297E-2</v>
      </c>
      <c r="N2312">
        <v>4.7983847819938799E-10</v>
      </c>
      <c r="O2312">
        <v>6.2388009905026243E-2</v>
      </c>
      <c r="P2312">
        <v>-6.6650549514412072E-3</v>
      </c>
      <c r="Q2312">
        <v>34.50486248054461</v>
      </c>
      <c r="R2312">
        <f>Table_nydc_frldevdb01_flc_fx_carry_view[[#This Row],[atmf]]/(Table_nydc_frldevdb01_flc_fx_carry_view[[#This Row],[atmf_cost_orig]]+1)</f>
        <v>30.989074853736835</v>
      </c>
      <c r="S2312">
        <f>Table_nydc_frldevdb01_flc_fx_carry_view[[#This Row],[num_rate]]-Table_nydc_frldevdb01_flc_fx_carry_view[[#This Row],[asset_rate]]</f>
        <v>-6.905306485646745E-2</v>
      </c>
      <c r="T231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0.12521671939869863</v>
      </c>
      <c r="U2312" s="95">
        <f>Table_nydc_frldevdb01_flc_fx_carry_view[[#This Row],[atmf_cost_final]]/Table_nydc_frldevdb01_flc_fx_carry_view[[#This Row],[atmf_cost_orig]]</f>
        <v>6.5542393381213776E-9</v>
      </c>
    </row>
    <row r="2313" spans="1:21" x14ac:dyDescent="0.25">
      <c r="A2313" t="s">
        <v>111</v>
      </c>
      <c r="B2313" t="s">
        <v>105</v>
      </c>
      <c r="C2313" t="s">
        <v>67</v>
      </c>
      <c r="D2313" t="s">
        <v>6</v>
      </c>
      <c r="E2313">
        <v>35.559499382432499</v>
      </c>
      <c r="F2313">
        <v>30.653919119487501</v>
      </c>
      <c r="G2313">
        <v>0.182751831353722</v>
      </c>
      <c r="H2313">
        <v>0.20308162992871601</v>
      </c>
      <c r="I2313">
        <v>0.18615178283250899</v>
      </c>
      <c r="J2313">
        <v>0.210748961950873</v>
      </c>
      <c r="K2313">
        <v>0.182519170496799</v>
      </c>
      <c r="L2313">
        <v>0.109352119414784</v>
      </c>
      <c r="M2313">
        <v>9.9834169066435288E-2</v>
      </c>
      <c r="N2313">
        <v>4.4622248897987805E-2</v>
      </c>
      <c r="O2313">
        <v>7.1638147309389888E-2</v>
      </c>
      <c r="P2313">
        <v>-7.3349924471740602E-3</v>
      </c>
      <c r="Q2313">
        <v>33.417004155918058</v>
      </c>
      <c r="R2313">
        <f>Table_nydc_frldevdb01_flc_fx_carry_view[[#This Row],[atmf]]/(Table_nydc_frldevdb01_flc_fx_carry_view[[#This Row],[atmf_cost_orig]]+1)</f>
        <v>27.871400963571862</v>
      </c>
      <c r="S2313">
        <f>Table_nydc_frldevdb01_flc_fx_carry_view[[#This Row],[num_rate]]-Table_nydc_frldevdb01_flc_fx_carry_view[[#This Row],[asset_rate]]</f>
        <v>-7.8973139756563948E-2</v>
      </c>
      <c r="T231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0.78284899796864471</v>
      </c>
      <c r="U2313" s="95">
        <f>Table_nydc_frldevdb01_flc_fx_carry_view[[#This Row],[atmf_cost_final]]/Table_nydc_frldevdb01_flc_fx_carry_view[[#This Row],[atmf_cost_orig]]</f>
        <v>0.44696369304474948</v>
      </c>
    </row>
    <row r="2314" spans="1:21" x14ac:dyDescent="0.25">
      <c r="A2314" t="s">
        <v>111</v>
      </c>
      <c r="B2314" t="s">
        <v>106</v>
      </c>
      <c r="C2314" t="s">
        <v>6</v>
      </c>
      <c r="D2314" t="s">
        <v>6</v>
      </c>
      <c r="E2314">
        <v>7.7735837781813304</v>
      </c>
      <c r="F2314">
        <v>8.1274765199942607</v>
      </c>
      <c r="G2314">
        <v>7.6901848244415205E-2</v>
      </c>
      <c r="H2314">
        <v>7.8387559122975306E-2</v>
      </c>
      <c r="I2314">
        <v>9.0571404411524795E-2</v>
      </c>
      <c r="J2314">
        <v>9.9716087962962996E-2</v>
      </c>
      <c r="K2314">
        <v>1.3227817409868099E-2</v>
      </c>
      <c r="L2314">
        <v>1.8913455513422299E-3</v>
      </c>
      <c r="M2314">
        <v>3.15182585149082E-2</v>
      </c>
      <c r="N2314">
        <v>4.5526779020540899E-2</v>
      </c>
      <c r="O2314">
        <v>-8.0205155663645167E-3</v>
      </c>
      <c r="P2314">
        <v>3.7168615192015197E-2</v>
      </c>
      <c r="Q2314">
        <v>7.9814915194277889</v>
      </c>
      <c r="R2314">
        <f>Table_nydc_frldevdb01_flc_fx_carry_view[[#This Row],[atmf]]/(Table_nydc_frldevdb01_flc_fx_carry_view[[#This Row],[atmf_cost_orig]]+1)</f>
        <v>7.8791397562807139</v>
      </c>
      <c r="S2314">
        <f>Table_nydc_frldevdb01_flc_fx_carry_view[[#This Row],[num_rate]]-Table_nydc_frldevdb01_flc_fx_carry_view[[#This Row],[asset_rate]]</f>
        <v>4.5189130758379714E-2</v>
      </c>
      <c r="T231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2.3856960703465222</v>
      </c>
      <c r="U2314" s="95">
        <f>Table_nydc_frldevdb01_flc_fx_carry_view[[#This Row],[atmf_cost_final]]/Table_nydc_frldevdb01_flc_fx_carry_view[[#This Row],[atmf_cost_orig]]</f>
        <v>1.4444573134967669</v>
      </c>
    </row>
    <row r="2315" spans="1:21" x14ac:dyDescent="0.25">
      <c r="A2315" t="s">
        <v>111</v>
      </c>
      <c r="B2315" t="s">
        <v>106</v>
      </c>
      <c r="C2315" t="s">
        <v>67</v>
      </c>
      <c r="D2315" t="s">
        <v>6</v>
      </c>
      <c r="E2315">
        <v>7.7735837781813304</v>
      </c>
      <c r="F2315">
        <v>8.5040020736825195</v>
      </c>
      <c r="G2315">
        <v>8.56231390655285E-2</v>
      </c>
      <c r="H2315">
        <v>8.6427443000513804E-2</v>
      </c>
      <c r="I2315">
        <v>7.6901848244415205E-2</v>
      </c>
      <c r="J2315">
        <v>8.3949414480970694E-2</v>
      </c>
      <c r="K2315">
        <v>1.56269605914219E-2</v>
      </c>
      <c r="L2315">
        <v>1.3227817409868099E-2</v>
      </c>
      <c r="M2315">
        <v>4.9482588047397302E-2</v>
      </c>
      <c r="N2315">
        <v>6.2789835910514902E-2</v>
      </c>
      <c r="O2315">
        <v>-7.5737447570329297E-3</v>
      </c>
      <c r="P2315">
        <v>3.8711914162715133E-2</v>
      </c>
      <c r="Q2315">
        <v>8.2255218696332388</v>
      </c>
      <c r="R2315">
        <f>Table_nydc_frldevdb01_flc_fx_carry_view[[#This Row],[atmf]]/(Table_nydc_frldevdb01_flc_fx_carry_view[[#This Row],[atmf_cost_orig]]+1)</f>
        <v>8.1030425569084876</v>
      </c>
      <c r="S2315">
        <f>Table_nydc_frldevdb01_flc_fx_carry_view[[#This Row],[num_rate]]-Table_nydc_frldevdb01_flc_fx_carry_view[[#This Row],[asset_rate]]</f>
        <v>4.6285658919748063E-2</v>
      </c>
      <c r="T231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1.4639226097668816</v>
      </c>
      <c r="U2315" s="95">
        <f>Table_nydc_frldevdb01_flc_fx_carry_view[[#This Row],[atmf_cost_final]]/Table_nydc_frldevdb01_flc_fx_carry_view[[#This Row],[atmf_cost_orig]]</f>
        <v>1.268927887328188</v>
      </c>
    </row>
    <row r="2316" spans="1:21" x14ac:dyDescent="0.25">
      <c r="A2316" t="s">
        <v>111</v>
      </c>
      <c r="B2316" t="s">
        <v>5</v>
      </c>
      <c r="C2316" t="s">
        <v>67</v>
      </c>
      <c r="D2316" t="s">
        <v>67</v>
      </c>
      <c r="E2316">
        <v>3.7150272052517201</v>
      </c>
      <c r="F2316">
        <v>4.5244560705970498</v>
      </c>
      <c r="G2316">
        <v>0.131878372002105</v>
      </c>
      <c r="H2316">
        <v>0.146923629904677</v>
      </c>
      <c r="I2316">
        <v>0.161962954618697</v>
      </c>
      <c r="J2316">
        <v>0.21290603009259301</v>
      </c>
      <c r="K2316">
        <v>1.2196571255466901E-2</v>
      </c>
      <c r="L2316">
        <v>3.3818164843781901E-3</v>
      </c>
      <c r="M2316">
        <v>8.0191115473619998E-2</v>
      </c>
      <c r="N2316">
        <v>0.21786561993346298</v>
      </c>
      <c r="O2316">
        <v>1.5891928830872426E-2</v>
      </c>
      <c r="P2316">
        <v>0.12851299226134716</v>
      </c>
      <c r="Q2316">
        <v>4.2364037298610633</v>
      </c>
      <c r="R2316">
        <f>Table_nydc_frldevdb01_flc_fx_carry_view[[#This Row],[atmf]]/(Table_nydc_frldevdb01_flc_fx_carry_view[[#This Row],[atmf_cost_orig]]+1)</f>
        <v>4.188569972280562</v>
      </c>
      <c r="S2316">
        <f>Table_nydc_frldevdb01_flc_fx_carry_view[[#This Row],[num_rate]]-Table_nydc_frldevdb01_flc_fx_carry_view[[#This Row],[asset_rate]]</f>
        <v>0.11262106343047473</v>
      </c>
      <c r="T231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3.1544266663651257</v>
      </c>
      <c r="U2316" s="95">
        <f>Table_nydc_frldevdb01_flc_fx_carry_view[[#This Row],[atmf_cost_final]]/Table_nydc_frldevdb01_flc_fx_carry_view[[#This Row],[atmf_cost_orig]]</f>
        <v>2.7168298962636697</v>
      </c>
    </row>
    <row r="2317" spans="1:21" x14ac:dyDescent="0.25">
      <c r="A2317" t="s">
        <v>111</v>
      </c>
      <c r="B2317" t="s">
        <v>4</v>
      </c>
      <c r="C2317" t="s">
        <v>67</v>
      </c>
      <c r="D2317" t="s">
        <v>67</v>
      </c>
      <c r="E2317">
        <v>4.3625900560581599</v>
      </c>
      <c r="F2317">
        <v>5.5660572082058097</v>
      </c>
      <c r="G2317">
        <v>0.13753757530084401</v>
      </c>
      <c r="H2317">
        <v>0.14661151570236799</v>
      </c>
      <c r="I2317">
        <v>0.16294859807949499</v>
      </c>
      <c r="J2317">
        <v>0.19360079861111101</v>
      </c>
      <c r="K2317">
        <v>8.7709244643889503E-3</v>
      </c>
      <c r="L2317">
        <v>3.4027457399718802E-3</v>
      </c>
      <c r="M2317">
        <v>8.3842018436585203E-2</v>
      </c>
      <c r="N2317">
        <v>0.27587121602141601</v>
      </c>
      <c r="O2317">
        <v>-7.5737447570329297E-3</v>
      </c>
      <c r="P2317">
        <v>0.12851299226134716</v>
      </c>
      <c r="Q2317">
        <v>5.1773852347198916</v>
      </c>
      <c r="R2317">
        <f>Table_nydc_frldevdb01_flc_fx_carry_view[[#This Row],[atmf]]/(Table_nydc_frldevdb01_flc_fx_carry_view[[#This Row],[atmf_cost_orig]]+1)</f>
        <v>5.1354875650924727</v>
      </c>
      <c r="S2317">
        <f>Table_nydc_frldevdb01_flc_fx_carry_view[[#This Row],[num_rate]]-Table_nydc_frldevdb01_flc_fx_carry_view[[#This Row],[asset_rate]]</f>
        <v>0.13608673701838009</v>
      </c>
      <c r="T231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3.6294724888697782</v>
      </c>
      <c r="U2317" s="95">
        <f>Table_nydc_frldevdb01_flc_fx_carry_view[[#This Row],[atmf_cost_final]]/Table_nydc_frldevdb01_flc_fx_carry_view[[#This Row],[atmf_cost_orig]]</f>
        <v>3.2903694491810707</v>
      </c>
    </row>
    <row r="2318" spans="1:21" x14ac:dyDescent="0.25">
      <c r="A2318" t="s">
        <v>111</v>
      </c>
      <c r="B2318" t="s">
        <v>17</v>
      </c>
      <c r="C2318" t="s">
        <v>67</v>
      </c>
      <c r="D2318" t="s">
        <v>67</v>
      </c>
      <c r="E2318">
        <v>1.17395274064956</v>
      </c>
      <c r="F2318">
        <v>1.22989732640323</v>
      </c>
      <c r="G2318">
        <v>8.2989289316021397E-2</v>
      </c>
      <c r="H2318">
        <v>8.18777420661536E-2</v>
      </c>
      <c r="I2318">
        <v>6.2172928441603402E-2</v>
      </c>
      <c r="J2318">
        <v>7.2800416666666701E-2</v>
      </c>
      <c r="K2318">
        <v>2.69424587878941E-2</v>
      </c>
      <c r="L2318">
        <v>1.29831872005609E-3</v>
      </c>
      <c r="M2318">
        <v>4.6880722837334202E-2</v>
      </c>
      <c r="N2318">
        <v>4.76567038967078E-2</v>
      </c>
      <c r="O2318">
        <v>-7.5737447570329297E-3</v>
      </c>
      <c r="P2318">
        <v>1.5891928830872426E-2</v>
      </c>
      <c r="Q2318">
        <v>1.2058546774391949</v>
      </c>
      <c r="R2318">
        <f>Table_nydc_frldevdb01_flc_fx_carry_view[[#This Row],[atmf]]/(Table_nydc_frldevdb01_flc_fx_carry_view[[#This Row],[atmf_cost_orig]]+1)</f>
        <v>1.1748208745977007</v>
      </c>
      <c r="S2318">
        <f>Table_nydc_frldevdb01_flc_fx_carry_view[[#This Row],[num_rate]]-Table_nydc_frldevdb01_flc_fx_carry_view[[#This Row],[asset_rate]]</f>
        <v>2.3465673587905356E-2</v>
      </c>
      <c r="T231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2.3250963605306212</v>
      </c>
      <c r="U2318" s="95">
        <f>Table_nydc_frldevdb01_flc_fx_carry_view[[#This Row],[atmf_cost_final]]/Table_nydc_frldevdb01_flc_fx_carry_view[[#This Row],[atmf_cost_orig]]</f>
        <v>1.0165522417831756</v>
      </c>
    </row>
    <row r="2319" spans="1:21" x14ac:dyDescent="0.25">
      <c r="A2319" t="s">
        <v>111</v>
      </c>
      <c r="B2319" t="s">
        <v>21</v>
      </c>
      <c r="C2319" t="s">
        <v>67</v>
      </c>
      <c r="D2319" t="s">
        <v>67</v>
      </c>
      <c r="E2319">
        <v>1.31573886979676</v>
      </c>
      <c r="F2319">
        <v>1.34520364816005</v>
      </c>
      <c r="G2319">
        <v>9.4123645373201295E-2</v>
      </c>
      <c r="H2319">
        <v>9.2349477659055199E-2</v>
      </c>
      <c r="I2319">
        <v>9.1559885608634303E-2</v>
      </c>
      <c r="J2319">
        <v>9.9142692362195001E-2</v>
      </c>
      <c r="K2319">
        <v>4.1870221889744097E-2</v>
      </c>
      <c r="L2319">
        <v>1.9118991013184099E-3</v>
      </c>
      <c r="M2319">
        <v>5.15913549013877E-2</v>
      </c>
      <c r="N2319">
        <v>2.2393923904113499E-2</v>
      </c>
      <c r="O2319">
        <v>4.5790790627244782E-3</v>
      </c>
      <c r="P2319">
        <v>1.5891928830872426E-2</v>
      </c>
      <c r="Q2319">
        <v>1.3322526430122146</v>
      </c>
      <c r="R2319">
        <f>Table_nydc_frldevdb01_flc_fx_carry_view[[#This Row],[atmf]]/(Table_nydc_frldevdb01_flc_fx_carry_view[[#This Row],[atmf_cost_orig]]+1)</f>
        <v>1.2792075951272874</v>
      </c>
      <c r="S2319">
        <f>Table_nydc_frldevdb01_flc_fx_carry_view[[#This Row],[num_rate]]-Table_nydc_frldevdb01_flc_fx_carry_view[[#This Row],[asset_rate]]</f>
        <v>1.1312849768147948E-2</v>
      </c>
      <c r="T231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2.1069586002230913</v>
      </c>
      <c r="U2319" s="95">
        <f>Table_nydc_frldevdb01_flc_fx_carry_view[[#This Row],[atmf_cost_final]]/Table_nydc_frldevdb01_flc_fx_carry_view[[#This Row],[atmf_cost_orig]]</f>
        <v>0.434063496624919</v>
      </c>
    </row>
    <row r="2320" spans="1:21" x14ac:dyDescent="0.25">
      <c r="A2320" t="s">
        <v>111</v>
      </c>
      <c r="B2320" t="s">
        <v>20</v>
      </c>
      <c r="C2320" t="s">
        <v>67</v>
      </c>
      <c r="D2320" t="s">
        <v>67</v>
      </c>
      <c r="E2320">
        <v>3.1691997517871902</v>
      </c>
      <c r="F2320">
        <v>3.5109569999999999</v>
      </c>
      <c r="G2320">
        <v>0.13684049282327301</v>
      </c>
      <c r="H2320">
        <v>0.14802012334114101</v>
      </c>
      <c r="I2320">
        <v>9.7526698835895001E-2</v>
      </c>
      <c r="J2320">
        <v>0.133988032407407</v>
      </c>
      <c r="K2320">
        <v>3.3583866306035701E-2</v>
      </c>
      <c r="L2320">
        <v>2.0362481916987901E-3</v>
      </c>
      <c r="M2320">
        <v>8.0783492931985404E-2</v>
      </c>
      <c r="N2320">
        <v>0.107823182526832</v>
      </c>
      <c r="O2320">
        <v>1.5891928830872426E-2</v>
      </c>
      <c r="P2320">
        <v>7.1638147309389888E-2</v>
      </c>
      <c r="Q2320">
        <v>3.3527103244986947</v>
      </c>
      <c r="R2320">
        <f>Table_nydc_frldevdb01_flc_fx_carry_view[[#This Row],[atmf]]/(Table_nydc_frldevdb01_flc_fx_carry_view[[#This Row],[atmf_cost_orig]]+1)</f>
        <v>3.2485294445748414</v>
      </c>
      <c r="S2320">
        <f>Table_nydc_frldevdb01_flc_fx_carry_view[[#This Row],[num_rate]]-Table_nydc_frldevdb01_flc_fx_carry_view[[#This Row],[asset_rate]]</f>
        <v>5.5746218478517462E-2</v>
      </c>
      <c r="T232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2.2412663382589773</v>
      </c>
      <c r="U2320" s="95">
        <f>Table_nydc_frldevdb01_flc_fx_carry_view[[#This Row],[atmf_cost_final]]/Table_nydc_frldevdb01_flc_fx_carry_view[[#This Row],[atmf_cost_orig]]</f>
        <v>1.3347180050460594</v>
      </c>
    </row>
    <row r="2321" spans="1:21" x14ac:dyDescent="0.25">
      <c r="A2321" t="s">
        <v>111</v>
      </c>
      <c r="B2321" t="s">
        <v>7</v>
      </c>
      <c r="C2321" t="s">
        <v>67</v>
      </c>
      <c r="D2321" t="s">
        <v>67</v>
      </c>
      <c r="E2321">
        <v>65.379981712460193</v>
      </c>
      <c r="F2321">
        <v>70.792159036034505</v>
      </c>
      <c r="G2321">
        <v>7.4590294350577097E-2</v>
      </c>
      <c r="H2321">
        <v>7.7391517973673399E-2</v>
      </c>
      <c r="I2321">
        <v>5.0442834340759003E-2</v>
      </c>
      <c r="J2321">
        <v>8.1330648148148194E-2</v>
      </c>
      <c r="K2321">
        <v>1.2787958199389301E-2</v>
      </c>
      <c r="L2321">
        <v>1.0532246329161702E-3</v>
      </c>
      <c r="M2321">
        <v>4.2293232272784996E-2</v>
      </c>
      <c r="N2321">
        <v>8.2772341661672605E-2</v>
      </c>
      <c r="O2321">
        <v>1.5891928830872426E-2</v>
      </c>
      <c r="P2321">
        <v>5.8991495859065712E-2</v>
      </c>
      <c r="Q2321">
        <v>68.763279624527286</v>
      </c>
      <c r="R2321">
        <f>Table_nydc_frldevdb01_flc_fx_carry_view[[#This Row],[atmf]]/(Table_nydc_frldevdb01_flc_fx_carry_view[[#This Row],[atmf_cost_orig]]+1)</f>
        <v>67.919618821344372</v>
      </c>
      <c r="S2321">
        <f>Table_nydc_frldevdb01_flc_fx_carry_view[[#This Row],[num_rate]]-Table_nydc_frldevdb01_flc_fx_carry_view[[#This Row],[asset_rate]]</f>
        <v>4.3099567028193286E-2</v>
      </c>
      <c r="T232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2.7696443973194911</v>
      </c>
      <c r="U2321" s="95">
        <f>Table_nydc_frldevdb01_flc_fx_carry_view[[#This Row],[atmf_cost_final]]/Table_nydc_frldevdb01_flc_fx_carry_view[[#This Row],[atmf_cost_orig]]</f>
        <v>1.9571060714348678</v>
      </c>
    </row>
    <row r="2322" spans="1:21" x14ac:dyDescent="0.25">
      <c r="A2322" t="s">
        <v>111</v>
      </c>
      <c r="B2322" t="s">
        <v>19</v>
      </c>
      <c r="C2322" t="s">
        <v>67</v>
      </c>
      <c r="D2322" t="s">
        <v>67</v>
      </c>
      <c r="E2322">
        <v>13.8080703183737</v>
      </c>
      <c r="F2322">
        <v>15.3728529348703</v>
      </c>
      <c r="G2322">
        <v>0.16321916822351501</v>
      </c>
      <c r="H2322">
        <v>0.17325666598610001</v>
      </c>
      <c r="I2322">
        <v>0.14131964657981</v>
      </c>
      <c r="J2322">
        <v>0.161567638888889</v>
      </c>
      <c r="K2322">
        <v>4.4117572019451899E-2</v>
      </c>
      <c r="L2322">
        <v>2.9506874215174499E-3</v>
      </c>
      <c r="M2322">
        <v>9.4492837580609196E-2</v>
      </c>
      <c r="N2322">
        <v>0.1133128184462</v>
      </c>
      <c r="O2322">
        <v>1.5891928830872426E-2</v>
      </c>
      <c r="P2322">
        <v>7.4477129946874943E-2</v>
      </c>
      <c r="Q2322">
        <v>14.635581623923176</v>
      </c>
      <c r="R2322">
        <f>Table_nydc_frldevdb01_flc_fx_carry_view[[#This Row],[atmf]]/(Table_nydc_frldevdb01_flc_fx_carry_view[[#This Row],[atmf_cost_orig]]+1)</f>
        <v>14.045640507663983</v>
      </c>
      <c r="S2322">
        <f>Table_nydc_frldevdb01_flc_fx_carry_view[[#This Row],[num_rate]]-Table_nydc_frldevdb01_flc_fx_carry_view[[#This Row],[asset_rate]]</f>
        <v>5.8585201116002517E-2</v>
      </c>
      <c r="T232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2.1907999847802122</v>
      </c>
      <c r="U2322" s="95">
        <f>Table_nydc_frldevdb01_flc_fx_carry_view[[#This Row],[atmf_cost_final]]/Table_nydc_frldevdb01_flc_fx_carry_view[[#This Row],[atmf_cost_orig]]</f>
        <v>1.1991683321980464</v>
      </c>
    </row>
    <row r="2323" spans="1:21" x14ac:dyDescent="0.25">
      <c r="A2323" t="s">
        <v>111</v>
      </c>
      <c r="B2323" t="s">
        <v>13</v>
      </c>
      <c r="C2323" t="s">
        <v>67</v>
      </c>
      <c r="D2323" t="s">
        <v>67</v>
      </c>
      <c r="E2323">
        <v>6.6217178162385801</v>
      </c>
      <c r="F2323">
        <v>6.9143999999999997</v>
      </c>
      <c r="G2323">
        <v>6.0188558737598701E-2</v>
      </c>
      <c r="H2323">
        <v>6.18750426258503E-2</v>
      </c>
      <c r="I2323">
        <v>6.0900857301910402E-2</v>
      </c>
      <c r="J2323">
        <v>6.1453194444444401E-2</v>
      </c>
      <c r="K2323">
        <v>1.5758305928885299E-2</v>
      </c>
      <c r="L2323">
        <v>1.2715834744060801E-3</v>
      </c>
      <c r="M2323">
        <v>3.3819813198716596E-2</v>
      </c>
      <c r="N2323">
        <v>4.4196068348254701E-2</v>
      </c>
      <c r="O2323">
        <v>1.5891928830872426E-2</v>
      </c>
      <c r="P2323">
        <v>3.8711914162715133E-2</v>
      </c>
      <c r="Q2323">
        <v>6.7917310993739175</v>
      </c>
      <c r="R2323">
        <f>Table_nydc_frldevdb01_flc_fx_carry_view[[#This Row],[atmf]]/(Table_nydc_frldevdb01_flc_fx_carry_view[[#This Row],[atmf_cost_orig]]+1)</f>
        <v>6.68820611843985</v>
      </c>
      <c r="S2323">
        <f>Table_nydc_frldevdb01_flc_fx_carry_view[[#This Row],[num_rate]]-Table_nydc_frldevdb01_flc_fx_carry_view[[#This Row],[asset_rate]]</f>
        <v>2.2819985331842707E-2</v>
      </c>
      <c r="T232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2.3765726875711382</v>
      </c>
      <c r="U2323" s="95">
        <f>Table_nydc_frldevdb01_flc_fx_carry_view[[#This Row],[atmf_cost_final]]/Table_nydc_frldevdb01_flc_fx_carry_view[[#This Row],[atmf_cost_orig]]</f>
        <v>1.3068099486111846</v>
      </c>
    </row>
    <row r="2324" spans="1:21" x14ac:dyDescent="0.25">
      <c r="A2324" t="s">
        <v>111</v>
      </c>
      <c r="B2324" t="s">
        <v>16</v>
      </c>
      <c r="C2324" t="s">
        <v>67</v>
      </c>
      <c r="D2324" t="s">
        <v>67</v>
      </c>
      <c r="E2324">
        <v>18.613733480220201</v>
      </c>
      <c r="F2324">
        <v>20.636938000000001</v>
      </c>
      <c r="G2324">
        <v>0.127979254361692</v>
      </c>
      <c r="H2324">
        <v>0.138395804730331</v>
      </c>
      <c r="I2324">
        <v>-999</v>
      </c>
      <c r="J2324">
        <v>-999</v>
      </c>
      <c r="K2324">
        <v>2.9424042475941301E-2</v>
      </c>
      <c r="L2324">
        <v>-9.990000000000001E-4</v>
      </c>
      <c r="M2324">
        <v>7.5548251527824906E-2</v>
      </c>
      <c r="N2324">
        <v>-9.990000000000001E-4</v>
      </c>
      <c r="O2324">
        <v>1.5891928830872426E-2</v>
      </c>
      <c r="P2324">
        <v>7.2160427796820636E-2</v>
      </c>
      <c r="Q2324">
        <v>19.727043711858588</v>
      </c>
      <c r="R2324">
        <f>Table_nydc_frldevdb01_flc_fx_carry_view[[#This Row],[atmf]]/(Table_nydc_frldevdb01_flc_fx_carry_view[[#This Row],[atmf_cost_orig]]+1)</f>
        <v>19.187366043954853</v>
      </c>
      <c r="S2324">
        <f>Table_nydc_frldevdb01_flc_fx_carry_view[[#This Row],[num_rate]]-Table_nydc_frldevdb01_flc_fx_carry_view[[#This Row],[asset_rate]]</f>
        <v>5.626849896594821E-2</v>
      </c>
      <c r="T232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</v>
      </c>
      <c r="U2324" s="95">
        <f>Table_nydc_frldevdb01_flc_fx_carry_view[[#This Row],[atmf_cost_final]]/Table_nydc_frldevdb01_flc_fx_carry_view[[#This Row],[atmf_cost_orig]]</f>
        <v>-1.3223337136162073E-2</v>
      </c>
    </row>
    <row r="2325" spans="1:21" x14ac:dyDescent="0.25">
      <c r="A2325" t="s">
        <v>111</v>
      </c>
      <c r="B2325" t="s">
        <v>22</v>
      </c>
      <c r="C2325" t="s">
        <v>67</v>
      </c>
      <c r="D2325" t="s">
        <v>67</v>
      </c>
      <c r="E2325">
        <v>633.4</v>
      </c>
      <c r="F2325">
        <v>648.19612436231705</v>
      </c>
      <c r="G2325">
        <v>9.3032286151953095E-2</v>
      </c>
      <c r="H2325">
        <v>9.5250062921794498E-2</v>
      </c>
      <c r="I2325">
        <v>8.76642878951336E-2</v>
      </c>
      <c r="J2325">
        <v>0.10407107647446499</v>
      </c>
      <c r="K2325">
        <v>3.9959374215730196E-2</v>
      </c>
      <c r="L2325">
        <v>1.8303914612193201E-3</v>
      </c>
      <c r="M2325">
        <v>5.2039277411790097E-2</v>
      </c>
      <c r="N2325">
        <v>2.33575980342965E-2</v>
      </c>
      <c r="O2325">
        <v>1.5891928830872426E-2</v>
      </c>
      <c r="P2325">
        <v>2.7936975329229785E-2</v>
      </c>
      <c r="Q2325">
        <v>640.45943636996481</v>
      </c>
      <c r="R2325">
        <f>Table_nydc_frldevdb01_flc_fx_carry_view[[#This Row],[atmf]]/(Table_nydc_frldevdb01_flc_fx_carry_view[[#This Row],[atmf_cost_orig]]+1)</f>
        <v>616.13300784453463</v>
      </c>
      <c r="S2325">
        <f>Table_nydc_frldevdb01_flc_fx_carry_view[[#This Row],[num_rate]]-Table_nydc_frldevdb01_flc_fx_carry_view[[#This Row],[asset_rate]]</f>
        <v>1.2045046498357359E-2</v>
      </c>
      <c r="T232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1.782067804988595</v>
      </c>
      <c r="U2325" s="95">
        <f>Table_nydc_frldevdb01_flc_fx_carry_view[[#This Row],[atmf_cost_final]]/Table_nydc_frldevdb01_flc_fx_carry_view[[#This Row],[atmf_cost_orig]]</f>
        <v>0.44884554890081096</v>
      </c>
    </row>
    <row r="2326" spans="1:21" x14ac:dyDescent="0.25">
      <c r="A2326" t="s">
        <v>111</v>
      </c>
      <c r="B2326" t="s">
        <v>15</v>
      </c>
      <c r="C2326" t="s">
        <v>67</v>
      </c>
      <c r="D2326" t="s">
        <v>67</v>
      </c>
      <c r="E2326">
        <v>58.346094484844897</v>
      </c>
      <c r="F2326">
        <v>64.5749</v>
      </c>
      <c r="G2326">
        <v>0.129438764045233</v>
      </c>
      <c r="H2326">
        <v>0.13904935251744599</v>
      </c>
      <c r="I2326">
        <v>0.105578617609119</v>
      </c>
      <c r="J2326">
        <v>0.12515622685185199</v>
      </c>
      <c r="K2326">
        <v>3.0556728761422298E-2</v>
      </c>
      <c r="L2326">
        <v>2.2044338513399798E-3</v>
      </c>
      <c r="M2326">
        <v>7.5903868265362703E-2</v>
      </c>
      <c r="N2326">
        <v>0.106745849840904</v>
      </c>
      <c r="O2326">
        <v>1.5891928830872426E-2</v>
      </c>
      <c r="P2326">
        <v>7.1127513178442459E-2</v>
      </c>
      <c r="Q2326">
        <v>61.773642036886812</v>
      </c>
      <c r="R2326">
        <f>Table_nydc_frldevdb01_flc_fx_carry_view[[#This Row],[atmf]]/(Table_nydc_frldevdb01_flc_fx_carry_view[[#This Row],[atmf_cost_orig]]+1)</f>
        <v>60.01920980552989</v>
      </c>
      <c r="S2326">
        <f>Table_nydc_frldevdb01_flc_fx_carry_view[[#This Row],[num_rate]]-Table_nydc_frldevdb01_flc_fx_carry_view[[#This Row],[asset_rate]]</f>
        <v>5.5235584347570033E-2</v>
      </c>
      <c r="T232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2.3053585547657307</v>
      </c>
      <c r="U2326" s="95">
        <f>Table_nydc_frldevdb01_flc_fx_carry_view[[#This Row],[atmf_cost_final]]/Table_nydc_frldevdb01_flc_fx_carry_view[[#This Row],[atmf_cost_orig]]</f>
        <v>1.4063295096860755</v>
      </c>
    </row>
    <row r="2327" spans="1:21" x14ac:dyDescent="0.25">
      <c r="A2327" t="s">
        <v>111</v>
      </c>
      <c r="B2327" t="s">
        <v>11</v>
      </c>
      <c r="C2327" t="s">
        <v>67</v>
      </c>
      <c r="D2327" t="s">
        <v>67</v>
      </c>
      <c r="E2327">
        <v>21.851643432825099</v>
      </c>
      <c r="F2327">
        <v>25.3813148713493</v>
      </c>
      <c r="G2327">
        <v>0.129311824886856</v>
      </c>
      <c r="H2327">
        <v>0.143025539871101</v>
      </c>
      <c r="I2327">
        <v>9.9184619024016804E-2</v>
      </c>
      <c r="J2327">
        <v>0.121357997685185</v>
      </c>
      <c r="K2327">
        <v>1.9984571452317901E-2</v>
      </c>
      <c r="L2327">
        <v>2.0712094967634998E-3</v>
      </c>
      <c r="M2327">
        <v>8.1798393445252596E-2</v>
      </c>
      <c r="N2327">
        <v>0.16153503452096099</v>
      </c>
      <c r="O2327">
        <v>-7.5737447570329297E-3</v>
      </c>
      <c r="P2327">
        <v>7.2160427796820636E-2</v>
      </c>
      <c r="Q2327">
        <v>23.903733729620058</v>
      </c>
      <c r="R2327">
        <f>Table_nydc_frldevdb01_flc_fx_carry_view[[#This Row],[atmf]]/(Table_nydc_frldevdb01_flc_fx_carry_view[[#This Row],[atmf_cost_orig]]+1)</f>
        <v>23.462148793285106</v>
      </c>
      <c r="S2327">
        <f>Table_nydc_frldevdb01_flc_fx_carry_view[[#This Row],[num_rate]]-Table_nydc_frldevdb01_flc_fx_carry_view[[#This Row],[asset_rate]]</f>
        <v>7.9734172553853566E-2</v>
      </c>
      <c r="T232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2.5797438159126314</v>
      </c>
      <c r="U2327" s="95">
        <f>Table_nydc_frldevdb01_flc_fx_carry_view[[#This Row],[atmf_cost_final]]/Table_nydc_frldevdb01_flc_fx_carry_view[[#This Row],[atmf_cost_orig]]</f>
        <v>1.9747947082735295</v>
      </c>
    </row>
    <row r="2328" spans="1:21" x14ac:dyDescent="0.25">
      <c r="A2328" t="s">
        <v>111</v>
      </c>
      <c r="B2328" t="s">
        <v>24</v>
      </c>
      <c r="C2328" t="s">
        <v>67</v>
      </c>
      <c r="D2328" t="s">
        <v>67</v>
      </c>
      <c r="E2328">
        <v>30.398</v>
      </c>
      <c r="F2328">
        <v>29.677519173893899</v>
      </c>
      <c r="G2328">
        <v>6.2649948859592602E-2</v>
      </c>
      <c r="H2328">
        <v>5.9229392210925803E-2</v>
      </c>
      <c r="I2328">
        <v>4.9571728115631597E-2</v>
      </c>
      <c r="J2328">
        <v>7.4952395790354898E-2</v>
      </c>
      <c r="K2328">
        <v>4.76516284283591E-2</v>
      </c>
      <c r="L2328">
        <v>1.03500297070611E-3</v>
      </c>
      <c r="M2328">
        <v>3.2346166747295499E-2</v>
      </c>
      <c r="N2328">
        <v>2.9296352796748001E-13</v>
      </c>
      <c r="O2328">
        <v>1.5891928830872426E-2</v>
      </c>
      <c r="P2328">
        <v>3.6988031430369439E-3</v>
      </c>
      <c r="Q2328">
        <v>30.138807537776284</v>
      </c>
      <c r="R2328">
        <f>Table_nydc_frldevdb01_flc_fx_carry_view[[#This Row],[atmf]]/(Table_nydc_frldevdb01_flc_fx_carry_view[[#This Row],[atmf_cost_orig]]+1)</f>
        <v>28.747643116069764</v>
      </c>
      <c r="S2328">
        <f>Table_nydc_frldevdb01_flc_fx_carry_view[[#This Row],[num_rate]]-Table_nydc_frldevdb01_flc_fx_carry_view[[#This Row],[asset_rate]]</f>
        <v>-1.2193125687835482E-2</v>
      </c>
      <c r="T232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6.7623113368326854E-2</v>
      </c>
      <c r="U2328" s="95">
        <f>Table_nydc_frldevdb01_flc_fx_carry_view[[#This Row],[atmf_cost_final]]/Table_nydc_frldevdb01_flc_fx_carry_view[[#This Row],[atmf_cost_orig]]</f>
        <v>9.0571328051406591E-12</v>
      </c>
    </row>
    <row r="2329" spans="1:21" x14ac:dyDescent="0.25">
      <c r="A2329" t="s">
        <v>111</v>
      </c>
      <c r="B2329" t="s">
        <v>23</v>
      </c>
      <c r="C2329" t="s">
        <v>67</v>
      </c>
      <c r="D2329" t="s">
        <v>67</v>
      </c>
      <c r="E2329">
        <v>1.36358837587975</v>
      </c>
      <c r="F2329">
        <v>1.349763</v>
      </c>
      <c r="G2329">
        <v>5.5798379006555099E-2</v>
      </c>
      <c r="H2329">
        <v>5.46372900856327E-2</v>
      </c>
      <c r="I2329">
        <v>5.05718068425852E-2</v>
      </c>
      <c r="J2329">
        <v>4.8666733001266102E-2</v>
      </c>
      <c r="K2329">
        <v>3.5874749850434096E-2</v>
      </c>
      <c r="L2329">
        <v>1.0559175215773199E-3</v>
      </c>
      <c r="M2329">
        <v>2.9865882831737099E-2</v>
      </c>
      <c r="N2329">
        <v>1.8063582504442999E-8</v>
      </c>
      <c r="O2329">
        <v>1.5891928830872426E-2</v>
      </c>
      <c r="P2329">
        <v>1.0663813570160885E-2</v>
      </c>
      <c r="Q2329">
        <v>1.3579225761819638</v>
      </c>
      <c r="R2329">
        <f>Table_nydc_frldevdb01_flc_fx_carry_view[[#This Row],[atmf]]/(Table_nydc_frldevdb01_flc_fx_carry_view[[#This Row],[atmf_cost_orig]]+1)</f>
        <v>1.3106201715204588</v>
      </c>
      <c r="S2329">
        <f>Table_nydc_frldevdb01_flc_fx_carry_view[[#This Row],[num_rate]]-Table_nydc_frldevdb01_flc_fx_carry_view[[#This Row],[asset_rate]]</f>
        <v>-5.2281152607115411E-3</v>
      </c>
      <c r="T232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0.1757235523284694</v>
      </c>
      <c r="U2329" s="95">
        <f>Table_nydc_frldevdb01_flc_fx_carry_view[[#This Row],[atmf_cost_final]]/Table_nydc_frldevdb01_flc_fx_carry_view[[#This Row],[atmf_cost_orig]]</f>
        <v>6.0482332319497557E-7</v>
      </c>
    </row>
    <row r="2330" spans="1:21" x14ac:dyDescent="0.25">
      <c r="A2330" t="s">
        <v>111</v>
      </c>
      <c r="B2330" t="s">
        <v>25</v>
      </c>
      <c r="C2330" t="s">
        <v>67</v>
      </c>
      <c r="D2330" t="s">
        <v>67</v>
      </c>
      <c r="E2330">
        <v>312.25387128457999</v>
      </c>
      <c r="F2330">
        <v>313.43298468808302</v>
      </c>
      <c r="G2330">
        <v>6.1599892980240503E-2</v>
      </c>
      <c r="H2330">
        <v>6.21118718928814E-2</v>
      </c>
      <c r="I2330">
        <v>3.8196813435253503E-2</v>
      </c>
      <c r="J2330">
        <v>4.9396319235324698E-2</v>
      </c>
      <c r="K2330">
        <v>3.3335388610658101E-2</v>
      </c>
      <c r="L2330">
        <v>7.9764059368023503E-4</v>
      </c>
      <c r="M2330">
        <v>3.5571815116112501E-2</v>
      </c>
      <c r="N2330">
        <v>3.85981921718776E-3</v>
      </c>
      <c r="O2330">
        <v>-7.5737447570329297E-3</v>
      </c>
      <c r="P2330">
        <v>-5.6996903748073868E-3</v>
      </c>
      <c r="Q2330">
        <v>312.73357902281077</v>
      </c>
      <c r="R2330">
        <f>Table_nydc_frldevdb01_flc_fx_carry_view[[#This Row],[atmf]]/(Table_nydc_frldevdb01_flc_fx_carry_view[[#This Row],[atmf_cost_orig]]+1)</f>
        <v>302.6665848886006</v>
      </c>
      <c r="S2330">
        <f>Table_nydc_frldevdb01_flc_fx_carry_view[[#This Row],[num_rate]]-Table_nydc_frldevdb01_flc_fx_carry_view[[#This Row],[asset_rate]]</f>
        <v>1.8740543822255429E-3</v>
      </c>
      <c r="T233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1.3692283721549559</v>
      </c>
      <c r="U2330" s="95">
        <f>Table_nydc_frldevdb01_flc_fx_carry_view[[#This Row],[atmf_cost_final]]/Table_nydc_frldevdb01_flc_fx_carry_view[[#This Row],[atmf_cost_orig]]</f>
        <v>0.10850779485355606</v>
      </c>
    </row>
    <row r="2331" spans="1:21" x14ac:dyDescent="0.25">
      <c r="A2331" t="s">
        <v>111</v>
      </c>
      <c r="B2331" t="s">
        <v>9</v>
      </c>
      <c r="C2331" t="s">
        <v>67</v>
      </c>
      <c r="D2331" t="s">
        <v>67</v>
      </c>
      <c r="E2331">
        <v>68.495557526682106</v>
      </c>
      <c r="F2331">
        <v>79.420496862756195</v>
      </c>
      <c r="G2331">
        <v>0.13721074221958299</v>
      </c>
      <c r="H2331">
        <v>0.145080567625123</v>
      </c>
      <c r="I2331">
        <v>0.11262773397836599</v>
      </c>
      <c r="J2331">
        <v>0.13095579861111101</v>
      </c>
      <c r="K2331">
        <v>2.3417424988873101E-2</v>
      </c>
      <c r="L2331">
        <v>2.3519327763191901E-3</v>
      </c>
      <c r="M2331">
        <v>8.2969605743202696E-2</v>
      </c>
      <c r="N2331">
        <v>0.159504589027125</v>
      </c>
      <c r="O2331">
        <v>-7.5737447570329297E-3</v>
      </c>
      <c r="P2331">
        <v>7.1127513178442459E-2</v>
      </c>
      <c r="Q2331">
        <v>74.956664056143197</v>
      </c>
      <c r="R2331">
        <f>Table_nydc_frldevdb01_flc_fx_carry_view[[#This Row],[atmf]]/(Table_nydc_frldevdb01_flc_fx_carry_view[[#This Row],[atmf_cost_orig]]+1)</f>
        <v>73.335850278321331</v>
      </c>
      <c r="S2331">
        <f>Table_nydc_frldevdb01_flc_fx_carry_view[[#This Row],[num_rate]]-Table_nydc_frldevdb01_flc_fx_carry_view[[#This Row],[asset_rate]]</f>
        <v>7.8701257935475388E-2</v>
      </c>
      <c r="T233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2.6389068252446899</v>
      </c>
      <c r="U2331" s="95">
        <f>Table_nydc_frldevdb01_flc_fx_carry_view[[#This Row],[atmf_cost_final]]/Table_nydc_frldevdb01_flc_fx_carry_view[[#This Row],[atmf_cost_orig]]</f>
        <v>1.9224460282576725</v>
      </c>
    </row>
    <row r="2332" spans="1:21" x14ac:dyDescent="0.25">
      <c r="A2332" t="s">
        <v>111</v>
      </c>
      <c r="B2332" t="s">
        <v>10</v>
      </c>
      <c r="C2332" t="s">
        <v>67</v>
      </c>
      <c r="D2332" t="s">
        <v>67</v>
      </c>
      <c r="E2332">
        <v>13519.142577312399</v>
      </c>
      <c r="F2332">
        <v>14786.9614329864</v>
      </c>
      <c r="G2332">
        <v>8.3111897307700799E-2</v>
      </c>
      <c r="H2332">
        <v>9.1753457635483995E-2</v>
      </c>
      <c r="I2332">
        <v>5.8291364976076399E-2</v>
      </c>
      <c r="J2332">
        <v>9.6372476851851796E-2</v>
      </c>
      <c r="K2332">
        <v>1.3962481648790499E-2</v>
      </c>
      <c r="L2332">
        <v>1.2170984501666501E-3</v>
      </c>
      <c r="M2332">
        <v>5.01316589332549E-2</v>
      </c>
      <c r="N2332">
        <v>9.3770466687079196E-2</v>
      </c>
      <c r="O2332">
        <v>1.5891928830872426E-2</v>
      </c>
      <c r="P2332">
        <v>6.4275738236375335E-2</v>
      </c>
      <c r="Q2332">
        <v>14270.798395817237</v>
      </c>
      <c r="R2332">
        <f>Table_nydc_frldevdb01_flc_fx_carry_view[[#This Row],[atmf]]/(Table_nydc_frldevdb01_flc_fx_carry_view[[#This Row],[atmf_cost_orig]]+1)</f>
        <v>14081.054796507417</v>
      </c>
      <c r="S2332">
        <f>Table_nydc_frldevdb01_flc_fx_carry_view[[#This Row],[num_rate]]-Table_nydc_frldevdb01_flc_fx_carry_view[[#This Row],[asset_rate]]</f>
        <v>4.8383809405502909E-2</v>
      </c>
      <c r="T2332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2.5589016722441906</v>
      </c>
      <c r="U2332" s="95">
        <f>Table_nydc_frldevdb01_flc_fx_carry_view[[#This Row],[atmf_cost_final]]/Table_nydc_frldevdb01_flc_fx_carry_view[[#This Row],[atmf_cost_orig]]</f>
        <v>1.8704840151395117</v>
      </c>
    </row>
    <row r="2333" spans="1:21" x14ac:dyDescent="0.25">
      <c r="A2333" t="s">
        <v>111</v>
      </c>
      <c r="B2333" t="s">
        <v>18</v>
      </c>
      <c r="C2333" t="s">
        <v>67</v>
      </c>
      <c r="D2333" t="s">
        <v>67</v>
      </c>
      <c r="E2333">
        <v>2940.02558738263</v>
      </c>
      <c r="F2333">
        <v>3145.12</v>
      </c>
      <c r="G2333">
        <v>0.126628098682211</v>
      </c>
      <c r="H2333">
        <v>0.129907340717274</v>
      </c>
      <c r="I2333">
        <v>0.109222450701662</v>
      </c>
      <c r="J2333">
        <v>0.11837287037037</v>
      </c>
      <c r="K2333">
        <v>3.9962513205038401E-2</v>
      </c>
      <c r="L2333">
        <v>2.2805152368218099E-3</v>
      </c>
      <c r="M2333">
        <v>7.0927966807386708E-2</v>
      </c>
      <c r="N2333">
        <v>6.9752654239835704E-2</v>
      </c>
      <c r="O2333">
        <v>1.5891928830872426E-2</v>
      </c>
      <c r="P2333">
        <v>5.1987248305958356E-2</v>
      </c>
      <c r="Q2333">
        <v>3050.6550816135282</v>
      </c>
      <c r="R2333">
        <f>Table_nydc_frldevdb01_flc_fx_carry_view[[#This Row],[atmf]]/(Table_nydc_frldevdb01_flc_fx_carry_view[[#This Row],[atmf_cost_orig]]+1)</f>
        <v>2936.8175054538192</v>
      </c>
      <c r="S2333">
        <f>Table_nydc_frldevdb01_flc_fx_carry_view[[#This Row],[num_rate]]-Table_nydc_frldevdb01_flc_fx_carry_view[[#This Row],[asset_rate]]</f>
        <v>3.609531947508593E-2</v>
      </c>
      <c r="T2333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2.1789488334153471</v>
      </c>
      <c r="U2333" s="95">
        <f>Table_nydc_frldevdb01_flc_fx_carry_view[[#This Row],[atmf_cost_final]]/Table_nydc_frldevdb01_flc_fx_carry_view[[#This Row],[atmf_cost_orig]]</f>
        <v>0.98342949022149884</v>
      </c>
    </row>
    <row r="2334" spans="1:21" x14ac:dyDescent="0.25">
      <c r="A2334" t="s">
        <v>111</v>
      </c>
      <c r="B2334" t="s">
        <v>12</v>
      </c>
      <c r="C2334" t="s">
        <v>67</v>
      </c>
      <c r="D2334" t="s">
        <v>67</v>
      </c>
      <c r="E2334">
        <v>16.210021993336699</v>
      </c>
      <c r="F2334">
        <v>18.907030723787098</v>
      </c>
      <c r="G2334">
        <v>0.151697633748865</v>
      </c>
      <c r="H2334">
        <v>0.16300979508281799</v>
      </c>
      <c r="I2334">
        <v>0.11501648070387201</v>
      </c>
      <c r="J2334">
        <v>0.13724493055555601</v>
      </c>
      <c r="K2334">
        <v>2.7888847201559899E-2</v>
      </c>
      <c r="L2334">
        <v>2.4018152939482801E-3</v>
      </c>
      <c r="M2334">
        <v>9.3180252971146196E-2</v>
      </c>
      <c r="N2334">
        <v>0.16638543311909601</v>
      </c>
      <c r="O2334">
        <v>-7.5737447570329297E-3</v>
      </c>
      <c r="P2334">
        <v>7.4477129946874943E-2</v>
      </c>
      <c r="Q2334">
        <v>17.748224214883539</v>
      </c>
      <c r="R2334">
        <f>Table_nydc_frldevdb01_flc_fx_carry_view[[#This Row],[atmf]]/(Table_nydc_frldevdb01_flc_fx_carry_view[[#This Row],[atmf_cost_orig]]+1)</f>
        <v>17.295437483799972</v>
      </c>
      <c r="S2334">
        <f>Table_nydc_frldevdb01_flc_fx_carry_view[[#This Row],[num_rate]]-Table_nydc_frldevdb01_flc_fx_carry_view[[#This Row],[asset_rate]]</f>
        <v>8.2050874703907872E-2</v>
      </c>
      <c r="T2334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2.5115651270221804</v>
      </c>
      <c r="U2334" s="95">
        <f>Table_nydc_frldevdb01_flc_fx_carry_view[[#This Row],[atmf_cost_final]]/Table_nydc_frldevdb01_flc_fx_carry_view[[#This Row],[atmf_cost_orig]]</f>
        <v>1.7856297639653138</v>
      </c>
    </row>
    <row r="2335" spans="1:21" x14ac:dyDescent="0.25">
      <c r="A2335" t="s">
        <v>111</v>
      </c>
      <c r="B2335" t="s">
        <v>100</v>
      </c>
      <c r="C2335" t="s">
        <v>67</v>
      </c>
      <c r="D2335" t="s">
        <v>67</v>
      </c>
      <c r="E2335">
        <v>15870.834479868099</v>
      </c>
      <c r="F2335">
        <v>18186.444332057799</v>
      </c>
      <c r="G2335">
        <v>9.3620684196215706E-2</v>
      </c>
      <c r="H2335">
        <v>9.7971227864581595E-2</v>
      </c>
      <c r="I2335">
        <v>7.8888924903715699E-2</v>
      </c>
      <c r="J2335">
        <v>9.7750787037037004E-2</v>
      </c>
      <c r="K2335">
        <v>9.89119535325075E-3</v>
      </c>
      <c r="L2335">
        <v>1.64738806752713E-3</v>
      </c>
      <c r="M2335">
        <v>5.6081845661461099E-2</v>
      </c>
      <c r="N2335">
        <v>0.14590903316547299</v>
      </c>
      <c r="O2335">
        <v>-7.5737447570329297E-3</v>
      </c>
      <c r="P2335">
        <v>6.4275738236375335E-2</v>
      </c>
      <c r="Q2335">
        <v>17383.489640917771</v>
      </c>
      <c r="R2335">
        <f>Table_nydc_frldevdb01_flc_fx_carry_view[[#This Row],[atmf]]/(Table_nydc_frldevdb01_flc_fx_carry_view[[#This Row],[atmf_cost_orig]]+1)</f>
        <v>17220.676983294787</v>
      </c>
      <c r="S2335">
        <f>Table_nydc_frldevdb01_flc_fx_carry_view[[#This Row],[num_rate]]-Table_nydc_frldevdb01_flc_fx_carry_view[[#This Row],[asset_rate]]</f>
        <v>7.1849482993408265E-2</v>
      </c>
      <c r="T233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3.1231784816916401</v>
      </c>
      <c r="U2335" s="95">
        <f>Table_nydc_frldevdb01_flc_fx_carry_view[[#This Row],[atmf_cost_final]]/Table_nydc_frldevdb01_flc_fx_carry_view[[#This Row],[atmf_cost_orig]]</f>
        <v>2.6017159643114289</v>
      </c>
    </row>
    <row r="2336" spans="1:21" x14ac:dyDescent="0.25">
      <c r="A2336" t="s">
        <v>111</v>
      </c>
      <c r="B2336" t="s">
        <v>101</v>
      </c>
      <c r="C2336" t="s">
        <v>67</v>
      </c>
      <c r="D2336" t="s">
        <v>67</v>
      </c>
      <c r="E2336">
        <v>22.0618928717806</v>
      </c>
      <c r="F2336">
        <v>21.977955999999999</v>
      </c>
      <c r="G2336">
        <v>8.9764211452244502E-2</v>
      </c>
      <c r="H2336">
        <v>8.9565865268929304E-2</v>
      </c>
      <c r="I2336">
        <v>6.8750000000000006E-2</v>
      </c>
      <c r="J2336">
        <v>6.8750000000000006E-2</v>
      </c>
      <c r="K2336">
        <v>5.10126081691092E-2</v>
      </c>
      <c r="L2336">
        <v>1.43547000128955E-3</v>
      </c>
      <c r="M2336">
        <v>4.8938033112161695E-2</v>
      </c>
      <c r="N2336">
        <v>2.6693323572268997E-4</v>
      </c>
      <c r="O2336">
        <v>1.5891928830872426E-2</v>
      </c>
      <c r="P2336">
        <v>1.3928747651275053E-2</v>
      </c>
      <c r="Q2336">
        <v>22.02364570604481</v>
      </c>
      <c r="R2336">
        <f>Table_nydc_frldevdb01_flc_fx_carry_view[[#This Row],[atmf]]/(Table_nydc_frldevdb01_flc_fx_carry_view[[#This Row],[atmf_cost_orig]]+1)</f>
        <v>20.952578041995665</v>
      </c>
      <c r="S2336">
        <f>Table_nydc_frldevdb01_flc_fx_carry_view[[#This Row],[num_rate]]-Table_nydc_frldevdb01_flc_fx_carry_view[[#This Row],[asset_rate]]</f>
        <v>-1.963181179597373E-3</v>
      </c>
      <c r="T2336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0.56326560066051579</v>
      </c>
      <c r="U2336" s="95">
        <f>Table_nydc_frldevdb01_flc_fx_carry_view[[#This Row],[atmf_cost_final]]/Table_nydc_frldevdb01_flc_fx_carry_view[[#This Row],[atmf_cost_orig]]</f>
        <v>5.4545150008563342E-3</v>
      </c>
    </row>
    <row r="2337" spans="1:21" x14ac:dyDescent="0.25">
      <c r="A2337" t="s">
        <v>111</v>
      </c>
      <c r="B2337" t="s">
        <v>102</v>
      </c>
      <c r="C2337" t="s">
        <v>67</v>
      </c>
      <c r="D2337" t="s">
        <v>67</v>
      </c>
      <c r="E2337">
        <v>76.753008714961098</v>
      </c>
      <c r="F2337">
        <v>87.067087128731501</v>
      </c>
      <c r="G2337">
        <v>9.6543704860915597E-2</v>
      </c>
      <c r="H2337">
        <v>9.8980079764281095E-2</v>
      </c>
      <c r="I2337">
        <v>9.8387002058622303E-2</v>
      </c>
      <c r="J2337">
        <v>0.115050810185185</v>
      </c>
      <c r="K2337">
        <v>1.2501784326452299E-2</v>
      </c>
      <c r="L2337">
        <v>2.05455340447933E-3</v>
      </c>
      <c r="M2337">
        <v>5.66584070184687E-2</v>
      </c>
      <c r="N2337">
        <v>0.134385240659016</v>
      </c>
      <c r="O2337">
        <v>-7.5737447570329297E-3</v>
      </c>
      <c r="P2337">
        <v>5.8991495859065712E-2</v>
      </c>
      <c r="Q2337">
        <v>83.385083460235577</v>
      </c>
      <c r="R2337">
        <f>Table_nydc_frldevdb01_flc_fx_carry_view[[#This Row],[atmf]]/(Table_nydc_frldevdb01_flc_fx_carry_view[[#This Row],[atmf_cost_orig]]+1)</f>
        <v>82.398518338963726</v>
      </c>
      <c r="S2337">
        <f>Table_nydc_frldevdb01_flc_fx_carry_view[[#This Row],[num_rate]]-Table_nydc_frldevdb01_flc_fx_carry_view[[#This Row],[asset_rate]]</f>
        <v>6.6565240616098642E-2</v>
      </c>
      <c r="T2337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2.9968480193224174</v>
      </c>
      <c r="U2337" s="95">
        <f>Table_nydc_frldevdb01_flc_fx_carry_view[[#This Row],[atmf_cost_final]]/Table_nydc_frldevdb01_flc_fx_carry_view[[#This Row],[atmf_cost_orig]]</f>
        <v>2.3718499642111541</v>
      </c>
    </row>
    <row r="2338" spans="1:21" x14ac:dyDescent="0.25">
      <c r="A2338" t="s">
        <v>111</v>
      </c>
      <c r="B2338" t="s">
        <v>103</v>
      </c>
      <c r="C2338" t="s">
        <v>67</v>
      </c>
      <c r="D2338" t="s">
        <v>67</v>
      </c>
      <c r="E2338">
        <v>6.0546692644847404</v>
      </c>
      <c r="F2338">
        <v>5.2151434437608204</v>
      </c>
      <c r="G2338">
        <v>0.15876370967741901</v>
      </c>
      <c r="H2338">
        <v>0.15876370967741901</v>
      </c>
      <c r="I2338">
        <v>0.14517088691251401</v>
      </c>
      <c r="J2338">
        <v>0.1902625</v>
      </c>
      <c r="K2338">
        <v>0.17255060826994101</v>
      </c>
      <c r="L2338">
        <v>3.0292755794163202E-3</v>
      </c>
      <c r="M2338">
        <v>7.8083789798893993E-2</v>
      </c>
      <c r="N2338">
        <v>0</v>
      </c>
      <c r="O2338">
        <v>7.2160427796820636E-2</v>
      </c>
      <c r="P2338">
        <v>-7.3349924471740602E-3</v>
      </c>
      <c r="Q2338">
        <v>5.7591964051005613</v>
      </c>
      <c r="R2338">
        <f>Table_nydc_frldevdb01_flc_fx_carry_view[[#This Row],[atmf]]/(Table_nydc_frldevdb01_flc_fx_carry_view[[#This Row],[atmf_cost_orig]]+1)</f>
        <v>4.8374194038606726</v>
      </c>
      <c r="S2338">
        <f>Table_nydc_frldevdb01_flc_fx_carry_view[[#This Row],[num_rate]]-Table_nydc_frldevdb01_flc_fx_carry_view[[#This Row],[asset_rate]]</f>
        <v>-7.9495420243994697E-2</v>
      </c>
      <c r="T2338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3.2067085866184411E-2</v>
      </c>
      <c r="U2338" s="95">
        <f>Table_nydc_frldevdb01_flc_fx_carry_view[[#This Row],[atmf_cost_final]]/Table_nydc_frldevdb01_flc_fx_carry_view[[#This Row],[atmf_cost_orig]]</f>
        <v>0</v>
      </c>
    </row>
    <row r="2339" spans="1:21" x14ac:dyDescent="0.25">
      <c r="A2339" t="s">
        <v>111</v>
      </c>
      <c r="B2339" t="s">
        <v>104</v>
      </c>
      <c r="C2339" t="s">
        <v>67</v>
      </c>
      <c r="D2339" t="s">
        <v>67</v>
      </c>
      <c r="E2339">
        <v>3.5086788443171901</v>
      </c>
      <c r="F2339">
        <v>3.3804323693021598</v>
      </c>
      <c r="G2339">
        <v>7.1202628635387497E-2</v>
      </c>
      <c r="H2339">
        <v>6.9299465137812405E-2</v>
      </c>
      <c r="I2339">
        <v>7.0276010978405204E-2</v>
      </c>
      <c r="J2339">
        <v>7.0305960648148202E-2</v>
      </c>
      <c r="K2339">
        <v>6.0726564337866197E-2</v>
      </c>
      <c r="L2339">
        <v>1.4672851299264E-3</v>
      </c>
      <c r="M2339">
        <v>3.7893359572768799E-2</v>
      </c>
      <c r="N2339">
        <v>0</v>
      </c>
      <c r="O2339">
        <v>1.5895157920315532E-2</v>
      </c>
      <c r="P2339">
        <v>-2.8564804794436213E-3</v>
      </c>
      <c r="Q2339">
        <v>3.4594220616036515</v>
      </c>
      <c r="R2339">
        <f>Table_nydc_frldevdb01_flc_fx_carry_view[[#This Row],[atmf]]/(Table_nydc_frldevdb01_flc_fx_carry_view[[#This Row],[atmf_cost_orig]]+1)</f>
        <v>3.2570131970915175</v>
      </c>
      <c r="S2339">
        <f>Table_nydc_frldevdb01_flc_fx_carry_view[[#This Row],[num_rate]]-Table_nydc_frldevdb01_flc_fx_carry_view[[#This Row],[asset_rate]]</f>
        <v>-1.8751638399759154E-2</v>
      </c>
      <c r="T2339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6.4261024460713329E-2</v>
      </c>
      <c r="U2339" s="95">
        <f>Table_nydc_frldevdb01_flc_fx_carry_view[[#This Row],[atmf_cost_final]]/Table_nydc_frldevdb01_flc_fx_carry_view[[#This Row],[atmf_cost_orig]]</f>
        <v>0</v>
      </c>
    </row>
    <row r="2340" spans="1:21" x14ac:dyDescent="0.25">
      <c r="A2340" t="s">
        <v>111</v>
      </c>
      <c r="B2340" t="s">
        <v>105</v>
      </c>
      <c r="C2340" t="s">
        <v>67</v>
      </c>
      <c r="D2340" t="s">
        <v>67</v>
      </c>
      <c r="E2340">
        <v>35.559499382432499</v>
      </c>
      <c r="F2340">
        <v>30.653919119487501</v>
      </c>
      <c r="G2340">
        <v>0.182751831353722</v>
      </c>
      <c r="H2340">
        <v>0.20308162992871601</v>
      </c>
      <c r="I2340">
        <v>0.21686280819906001</v>
      </c>
      <c r="J2340">
        <v>0.25239445601851901</v>
      </c>
      <c r="K2340">
        <v>0.182519170496799</v>
      </c>
      <c r="L2340">
        <v>4.5255481223195806E-3</v>
      </c>
      <c r="M2340">
        <v>9.9834169066435288E-2</v>
      </c>
      <c r="N2340">
        <v>0</v>
      </c>
      <c r="O2340">
        <v>7.1638147309389888E-2</v>
      </c>
      <c r="P2340">
        <v>-7.3349924471740602E-3</v>
      </c>
      <c r="Q2340">
        <v>33.417004155918058</v>
      </c>
      <c r="R2340">
        <f>Table_nydc_frldevdb01_flc_fx_carry_view[[#This Row],[atmf]]/(Table_nydc_frldevdb01_flc_fx_carry_view[[#This Row],[atmf_cost_orig]]+1)</f>
        <v>27.871400963571862</v>
      </c>
      <c r="S2340">
        <f>Table_nydc_frldevdb01_flc_fx_carry_view[[#This Row],[num_rate]]-Table_nydc_frldevdb01_flc_fx_carry_view[[#This Row],[asset_rate]]</f>
        <v>-7.8973139756563948E-2</v>
      </c>
      <c r="T2340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5.4732394558049825E-2</v>
      </c>
      <c r="U2340" s="95">
        <f>Table_nydc_frldevdb01_flc_fx_carry_view[[#This Row],[atmf_cost_final]]/Table_nydc_frldevdb01_flc_fx_carry_view[[#This Row],[atmf_cost_orig]]</f>
        <v>0</v>
      </c>
    </row>
    <row r="2341" spans="1:21" x14ac:dyDescent="0.25">
      <c r="A2341" t="s">
        <v>111</v>
      </c>
      <c r="B2341" t="s">
        <v>106</v>
      </c>
      <c r="C2341" t="s">
        <v>67</v>
      </c>
      <c r="D2341" t="s">
        <v>67</v>
      </c>
      <c r="E2341">
        <v>7.7735837781813304</v>
      </c>
      <c r="F2341">
        <v>8.5040020736825195</v>
      </c>
      <c r="G2341">
        <v>8.56231390655285E-2</v>
      </c>
      <c r="H2341">
        <v>8.6427443000513804E-2</v>
      </c>
      <c r="I2341">
        <v>9.0571404411524795E-2</v>
      </c>
      <c r="J2341">
        <v>9.9716087962962996E-2</v>
      </c>
      <c r="K2341">
        <v>1.56269605914219E-2</v>
      </c>
      <c r="L2341">
        <v>1.8913455513422299E-3</v>
      </c>
      <c r="M2341">
        <v>4.9482588047397302E-2</v>
      </c>
      <c r="N2341">
        <v>9.3965171937379591E-2</v>
      </c>
      <c r="O2341">
        <v>-7.5737447570329297E-3</v>
      </c>
      <c r="P2341">
        <v>3.8711914162715133E-2</v>
      </c>
      <c r="Q2341">
        <v>8.2255218696332388</v>
      </c>
      <c r="R2341">
        <f>Table_nydc_frldevdb01_flc_fx_carry_view[[#This Row],[atmf]]/(Table_nydc_frldevdb01_flc_fx_carry_view[[#This Row],[atmf_cost_orig]]+1)</f>
        <v>8.1030425569084876</v>
      </c>
      <c r="S2341">
        <f>Table_nydc_frldevdb01_flc_fx_carry_view[[#This Row],[num_rate]]-Table_nydc_frldevdb01_flc_fx_carry_view[[#This Row],[asset_rate]]</f>
        <v>4.6285658919748063E-2</v>
      </c>
      <c r="T2341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2.7196018300286045</v>
      </c>
      <c r="U2341" s="95">
        <f>Table_nydc_frldevdb01_flc_fx_carry_view[[#This Row],[atmf_cost_final]]/Table_nydc_frldevdb01_flc_fx_carry_view[[#This Row],[atmf_cost_orig]]</f>
        <v>1.8989542714979717</v>
      </c>
    </row>
    <row r="2342" spans="1:21" x14ac:dyDescent="0.25">
      <c r="A2342" t="s">
        <v>125</v>
      </c>
      <c r="B2342" t="s">
        <v>5</v>
      </c>
      <c r="C2342" t="s">
        <v>30</v>
      </c>
      <c r="D2342" t="s">
        <v>30</v>
      </c>
      <c r="E2342">
        <v>3.66118885108156</v>
      </c>
      <c r="F2342">
        <v>3.7569504072994202</v>
      </c>
      <c r="G2342">
        <v>0.118875077585885</v>
      </c>
      <c r="H2342">
        <v>0.125257712099688</v>
      </c>
      <c r="I2342">
        <v>0.154646493234747</v>
      </c>
      <c r="J2342">
        <v>0.19690591253514</v>
      </c>
      <c r="K2342">
        <v>1.28824423695529E-2</v>
      </c>
      <c r="L2342">
        <v>3.2290479010025699E-3</v>
      </c>
      <c r="M2342">
        <v>2.50052392462441E-2</v>
      </c>
      <c r="N2342">
        <v>2.6174764598219401E-2</v>
      </c>
      <c r="O2342">
        <v>1.2285382188566849E-2</v>
      </c>
      <c r="P2342">
        <v>0.11774933622332241</v>
      </c>
      <c r="Q2342">
        <v>3.7119511771624842</v>
      </c>
      <c r="R2342" s="95">
        <f>Table_nydc_frldevdb01_flc_fx_carry_view[[#This Row],[atmf]]/(Table_nydc_frldevdb01_flc_fx_carry_view[[#This Row],[atmf_cost_orig]]+1)</f>
        <v>3.6652987355090603</v>
      </c>
      <c r="S2342" s="95">
        <f>Table_nydc_frldevdb01_flc_fx_carry_view[[#This Row],[num_rate]]-Table_nydc_frldevdb01_flc_fx_carry_view[[#This Row],[asset_rate]]</f>
        <v>0.10546395403475556</v>
      </c>
      <c r="T23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1.8927741618219409</v>
      </c>
      <c r="U2342" s="95">
        <f>Table_nydc_frldevdb01_flc_fx_carry_view[[#This Row],[atmf_cost_final]]/Table_nydc_frldevdb01_flc_fx_carry_view[[#This Row],[atmf_cost_orig]]</f>
        <v>1.046771212243089</v>
      </c>
    </row>
    <row r="2343" spans="1:21" x14ac:dyDescent="0.25">
      <c r="A2343" t="s">
        <v>125</v>
      </c>
      <c r="B2343" t="s">
        <v>5</v>
      </c>
      <c r="C2343" t="s">
        <v>14</v>
      </c>
      <c r="D2343" t="s">
        <v>30</v>
      </c>
      <c r="E2343">
        <v>3.66118885108156</v>
      </c>
      <c r="F2343">
        <v>3.8569748085646398</v>
      </c>
      <c r="G2343">
        <v>0.12075293141608499</v>
      </c>
      <c r="H2343">
        <v>0.13028247346116301</v>
      </c>
      <c r="I2343">
        <v>0.11879048561432801</v>
      </c>
      <c r="J2343">
        <v>0.13511929350565499</v>
      </c>
      <c r="K2343">
        <v>1.36674860551887E-2</v>
      </c>
      <c r="L2343">
        <v>1.28083042919915E-2</v>
      </c>
      <c r="M2343">
        <v>3.6447694245600404E-2</v>
      </c>
      <c r="N2343">
        <v>4.2706345427571402E-2</v>
      </c>
      <c r="O2343">
        <v>1.3178669148205941E-2</v>
      </c>
      <c r="P2343">
        <v>0.12177483443938418</v>
      </c>
      <c r="Q2343">
        <v>3.771069070048513</v>
      </c>
      <c r="R2343" s="95">
        <f>Table_nydc_frldevdb01_flc_fx_carry_view[[#This Row],[atmf]]/(Table_nydc_frldevdb01_flc_fx_carry_view[[#This Row],[atmf_cost_orig]]+1)</f>
        <v>3.7213405268579591</v>
      </c>
      <c r="S2343" s="95">
        <f>Table_nydc_frldevdb01_flc_fx_carry_view[[#This Row],[num_rate]]-Table_nydc_frldevdb01_flc_fx_carry_view[[#This Row],[asset_rate]]</f>
        <v>0.10859616529117824</v>
      </c>
      <c r="T23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1.3124568873854334</v>
      </c>
      <c r="U2343" s="95">
        <f>Table_nydc_frldevdb01_flc_fx_carry_view[[#This Row],[atmf_cost_final]]/Table_nydc_frldevdb01_flc_fx_carry_view[[#This Row],[atmf_cost_orig]]</f>
        <v>1.1717159702832636</v>
      </c>
    </row>
    <row r="2344" spans="1:21" x14ac:dyDescent="0.25">
      <c r="A2344" t="s">
        <v>125</v>
      </c>
      <c r="B2344" t="s">
        <v>5</v>
      </c>
      <c r="C2344" t="s">
        <v>8</v>
      </c>
      <c r="D2344" t="s">
        <v>30</v>
      </c>
      <c r="E2344">
        <v>3.66118885108156</v>
      </c>
      <c r="F2344">
        <v>3.95443796409669</v>
      </c>
      <c r="G2344">
        <v>0.12304006863335</v>
      </c>
      <c r="H2344">
        <v>0.134116010098417</v>
      </c>
      <c r="I2344">
        <v>0.120731555716456</v>
      </c>
      <c r="J2344">
        <v>0.13713844547315401</v>
      </c>
      <c r="K2344">
        <v>1.38860411769885E-2</v>
      </c>
      <c r="L2344">
        <v>1.36664623841296E-2</v>
      </c>
      <c r="M2344">
        <v>4.5771797265236704E-2</v>
      </c>
      <c r="N2344">
        <v>5.2765645107002601E-2</v>
      </c>
      <c r="O2344">
        <v>1.3819984696055146E-2</v>
      </c>
      <c r="P2344">
        <v>0.12248514661378573</v>
      </c>
      <c r="Q2344">
        <v>3.8322439676728144</v>
      </c>
      <c r="R2344" s="95">
        <f>Table_nydc_frldevdb01_flc_fx_carry_view[[#This Row],[atmf]]/(Table_nydc_frldevdb01_flc_fx_carry_view[[#This Row],[atmf_cost_orig]]+1)</f>
        <v>3.7813583942862201</v>
      </c>
      <c r="S2344" s="95">
        <f>Table_nydc_frldevdb01_flc_fx_carry_view[[#This Row],[num_rate]]-Table_nydc_frldevdb01_flc_fx_carry_view[[#This Row],[asset_rate]]</f>
        <v>0.10866516191773058</v>
      </c>
      <c r="T23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1.2262272412377693</v>
      </c>
      <c r="U2344" s="95">
        <f>Table_nydc_frldevdb01_flc_fx_carry_view[[#This Row],[atmf_cost_final]]/Table_nydc_frldevdb01_flc_fx_carry_view[[#This Row],[atmf_cost_orig]]</f>
        <v>1.1527981914548431</v>
      </c>
    </row>
    <row r="2345" spans="1:21" x14ac:dyDescent="0.25">
      <c r="A2345" t="s">
        <v>125</v>
      </c>
      <c r="B2345" t="s">
        <v>5</v>
      </c>
      <c r="C2345" t="s">
        <v>6</v>
      </c>
      <c r="D2345" t="s">
        <v>30</v>
      </c>
      <c r="E2345">
        <v>3.66118885108156</v>
      </c>
      <c r="F2345">
        <v>4.0493942566768704</v>
      </c>
      <c r="G2345">
        <v>0.12564770215070301</v>
      </c>
      <c r="H2345">
        <v>0.13797318312704901</v>
      </c>
      <c r="I2345">
        <v>0.12304006863335</v>
      </c>
      <c r="J2345">
        <v>0.139427665134983</v>
      </c>
      <c r="K2345">
        <v>1.40898891172366E-2</v>
      </c>
      <c r="L2345">
        <v>1.38860411769885E-2</v>
      </c>
      <c r="M2345">
        <v>5.4220652323481194E-2</v>
      </c>
      <c r="N2345">
        <v>6.0964869275304201E-2</v>
      </c>
      <c r="O2345">
        <v>1.4323751178244359E-2</v>
      </c>
      <c r="P2345">
        <v>0.12225456585129368</v>
      </c>
      <c r="Q2345">
        <v>3.8931588218720217</v>
      </c>
      <c r="R2345" s="95">
        <f>Table_nydc_frldevdb01_flc_fx_carry_view[[#This Row],[atmf]]/(Table_nydc_frldevdb01_flc_fx_carry_view[[#This Row],[atmf_cost_orig]]+1)</f>
        <v>3.8411259044793771</v>
      </c>
      <c r="S2345" s="95">
        <f>Table_nydc_frldevdb01_flc_fx_carry_view[[#This Row],[num_rate]]-Table_nydc_frldevdb01_flc_fx_carry_view[[#This Row],[asset_rate]]</f>
        <v>0.10793081467304932</v>
      </c>
      <c r="T23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1.1731356280557841</v>
      </c>
      <c r="U2345" s="95">
        <f>Table_nydc_frldevdb01_flc_fx_carry_view[[#This Row],[atmf_cost_final]]/Table_nydc_frldevdb01_flc_fx_carry_view[[#This Row],[atmf_cost_orig]]</f>
        <v>1.1243846516561053</v>
      </c>
    </row>
    <row r="2346" spans="1:21" x14ac:dyDescent="0.25">
      <c r="A2346" t="s">
        <v>125</v>
      </c>
      <c r="B2346" t="s">
        <v>5</v>
      </c>
      <c r="C2346" t="s">
        <v>67</v>
      </c>
      <c r="D2346" t="s">
        <v>30</v>
      </c>
      <c r="E2346">
        <v>3.66118885108156</v>
      </c>
      <c r="F2346">
        <v>4.4454475419550699</v>
      </c>
      <c r="G2346">
        <v>0.131790582720205</v>
      </c>
      <c r="H2346">
        <v>0.14672486530199</v>
      </c>
      <c r="I2346">
        <v>0.13095972144809601</v>
      </c>
      <c r="J2346">
        <v>0.14877438214975999</v>
      </c>
      <c r="K2346">
        <v>1.2580338144534201E-2</v>
      </c>
      <c r="L2346">
        <v>1.32719259358711E-2</v>
      </c>
      <c r="M2346">
        <v>8.0088262361673795E-2</v>
      </c>
      <c r="N2346">
        <v>8.9463821008375105E-2</v>
      </c>
      <c r="O2346">
        <v>1.5808575721305007E-2</v>
      </c>
      <c r="P2346">
        <v>0.12619762260242717</v>
      </c>
      <c r="Q2346">
        <v>4.1643227568686694</v>
      </c>
      <c r="R2346" s="95">
        <f>Table_nydc_frldevdb01_flc_fx_carry_view[[#This Row],[atmf]]/(Table_nydc_frldevdb01_flc_fx_carry_view[[#This Row],[atmf_cost_orig]]+1)</f>
        <v>4.115818768583642</v>
      </c>
      <c r="S2346" s="95">
        <f>Table_nydc_frldevdb01_flc_fx_carry_view[[#This Row],[num_rate]]-Table_nydc_frldevdb01_flc_fx_carry_view[[#This Row],[asset_rate]]</f>
        <v>0.11038904688112217</v>
      </c>
      <c r="T23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1.1286363187147095</v>
      </c>
      <c r="U2346" s="95">
        <f>Table_nydc_frldevdb01_flc_fx_carry_view[[#This Row],[atmf_cost_final]]/Table_nydc_frldevdb01_flc_fx_carry_view[[#This Row],[atmf_cost_orig]]</f>
        <v>1.11706532730554</v>
      </c>
    </row>
    <row r="2347" spans="1:21" x14ac:dyDescent="0.25">
      <c r="A2347" t="s">
        <v>125</v>
      </c>
      <c r="B2347" t="s">
        <v>4</v>
      </c>
      <c r="C2347" t="s">
        <v>30</v>
      </c>
      <c r="D2347" t="s">
        <v>30</v>
      </c>
      <c r="E2347">
        <v>4.3412521003427704</v>
      </c>
      <c r="F2347">
        <v>4.4803748083281496</v>
      </c>
      <c r="G2347">
        <v>0.116270279999505</v>
      </c>
      <c r="H2347">
        <v>0.122846084364231</v>
      </c>
      <c r="I2347">
        <v>0.14875632229146399</v>
      </c>
      <c r="J2347">
        <v>0.17811371457069</v>
      </c>
      <c r="K2347">
        <v>1.06909476433061E-2</v>
      </c>
      <c r="L2347">
        <v>3.1065976197646901E-3</v>
      </c>
      <c r="M2347">
        <v>2.4664062138205402E-2</v>
      </c>
      <c r="N2347">
        <v>3.2051024099142997E-2</v>
      </c>
      <c r="O2347">
        <v>-9.8093386026530584E-3</v>
      </c>
      <c r="P2347">
        <v>0.11774933622332241</v>
      </c>
      <c r="Q2347">
        <v>4.4186327470428086</v>
      </c>
      <c r="R2347" s="95">
        <f>Table_nydc_frldevdb01_flc_fx_carry_view[[#This Row],[atmf]]/(Table_nydc_frldevdb01_flc_fx_carry_view[[#This Row],[atmf_cost_orig]]+1)</f>
        <v>4.3725304457138678</v>
      </c>
      <c r="S2347" s="95">
        <f>Table_nydc_frldevdb01_flc_fx_carry_view[[#This Row],[num_rate]]-Table_nydc_frldevdb01_flc_fx_carry_view[[#This Row],[asset_rate]]</f>
        <v>0.12755867482597547</v>
      </c>
      <c r="T23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2.0714370078298638</v>
      </c>
      <c r="U2347" s="95">
        <f>Table_nydc_frldevdb01_flc_fx_carry_view[[#This Row],[atmf_cost_final]]/Table_nydc_frldevdb01_flc_fx_carry_view[[#This Row],[atmf_cost_orig]]</f>
        <v>1.2995030550744096</v>
      </c>
    </row>
    <row r="2348" spans="1:21" x14ac:dyDescent="0.25">
      <c r="A2348" t="s">
        <v>125</v>
      </c>
      <c r="B2348" t="s">
        <v>4</v>
      </c>
      <c r="C2348" t="s">
        <v>14</v>
      </c>
      <c r="D2348" t="s">
        <v>30</v>
      </c>
      <c r="E2348">
        <v>4.3412521003427704</v>
      </c>
      <c r="F2348">
        <v>4.6193287610919098</v>
      </c>
      <c r="G2348">
        <v>0.12015481283943499</v>
      </c>
      <c r="H2348">
        <v>0.12924022014228101</v>
      </c>
      <c r="I2348">
        <v>0.11633534988500301</v>
      </c>
      <c r="J2348">
        <v>0.13356154652421501</v>
      </c>
      <c r="K2348">
        <v>1.11744164703848E-2</v>
      </c>
      <c r="L2348">
        <v>1.09557121409704E-2</v>
      </c>
      <c r="M2348">
        <v>3.6549706484832196E-2</v>
      </c>
      <c r="N2348">
        <v>4.6412676502391399E-2</v>
      </c>
      <c r="O2348">
        <v>-8.3707270787526863E-3</v>
      </c>
      <c r="P2348">
        <v>0.12177483443938418</v>
      </c>
      <c r="Q2348">
        <v>4.5050127558923556</v>
      </c>
      <c r="R2348" s="95">
        <f>Table_nydc_frldevdb01_flc_fx_carry_view[[#This Row],[atmf]]/(Table_nydc_frldevdb01_flc_fx_carry_view[[#This Row],[atmf_cost_orig]]+1)</f>
        <v>4.4564469336999464</v>
      </c>
      <c r="S2348" s="95">
        <f>Table_nydc_frldevdb01_flc_fx_carry_view[[#This Row],[num_rate]]-Table_nydc_frldevdb01_flc_fx_carry_view[[#This Row],[asset_rate]]</f>
        <v>0.13014556151813686</v>
      </c>
      <c r="T23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1.3973028225976376</v>
      </c>
      <c r="U2348" s="95">
        <f>Table_nydc_frldevdb01_flc_fx_carry_view[[#This Row],[atmf_cost_final]]/Table_nydc_frldevdb01_flc_fx_carry_view[[#This Row],[atmf_cost_orig]]</f>
        <v>1.2698508679311076</v>
      </c>
    </row>
    <row r="2349" spans="1:21" x14ac:dyDescent="0.25">
      <c r="A2349" t="s">
        <v>125</v>
      </c>
      <c r="B2349" t="s">
        <v>4</v>
      </c>
      <c r="C2349" t="s">
        <v>8</v>
      </c>
      <c r="D2349" t="s">
        <v>30</v>
      </c>
      <c r="E2349">
        <v>4.3412521003427704</v>
      </c>
      <c r="F2349">
        <v>4.7630815352372204</v>
      </c>
      <c r="G2349">
        <v>0.12394672906408601</v>
      </c>
      <c r="H2349">
        <v>0.133547284004677</v>
      </c>
      <c r="I2349">
        <v>0.12010950387439399</v>
      </c>
      <c r="J2349">
        <v>0.13692820023601199</v>
      </c>
      <c r="K2349">
        <v>1.1010809468887802E-2</v>
      </c>
      <c r="L2349">
        <v>1.1177884709005201E-2</v>
      </c>
      <c r="M2349">
        <v>4.6337505654473303E-2</v>
      </c>
      <c r="N2349">
        <v>5.7040977216256797E-2</v>
      </c>
      <c r="O2349">
        <v>-8.210251565280156E-3</v>
      </c>
      <c r="P2349">
        <v>0.12248514661378573</v>
      </c>
      <c r="Q2349">
        <v>4.6005589856667068</v>
      </c>
      <c r="R2349" s="95">
        <f>Table_nydc_frldevdb01_flc_fx_carry_view[[#This Row],[atmf]]/(Table_nydc_frldevdb01_flc_fx_carry_view[[#This Row],[atmf_cost_orig]]+1)</f>
        <v>4.5521464245496608</v>
      </c>
      <c r="S2349" s="95">
        <f>Table_nydc_frldevdb01_flc_fx_carry_view[[#This Row],[num_rate]]-Table_nydc_frldevdb01_flc_fx_carry_view[[#This Row],[asset_rate]]</f>
        <v>0.13069539817906589</v>
      </c>
      <c r="T23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1.2982559214231106</v>
      </c>
      <c r="U2349" s="95">
        <f>Table_nydc_frldevdb01_flc_fx_carry_view[[#This Row],[atmf_cost_final]]/Table_nydc_frldevdb01_flc_fx_carry_view[[#This Row],[atmf_cost_orig]]</f>
        <v>1.2309893769767517</v>
      </c>
    </row>
    <row r="2350" spans="1:21" x14ac:dyDescent="0.25">
      <c r="A2350" t="s">
        <v>125</v>
      </c>
      <c r="B2350" t="s">
        <v>4</v>
      </c>
      <c r="C2350" t="s">
        <v>6</v>
      </c>
      <c r="D2350" t="s">
        <v>30</v>
      </c>
      <c r="E2350">
        <v>4.3412521003427704</v>
      </c>
      <c r="F2350">
        <v>4.9104225986525396</v>
      </c>
      <c r="G2350">
        <v>0.12837827199780599</v>
      </c>
      <c r="H2350">
        <v>0.13783893247573101</v>
      </c>
      <c r="I2350">
        <v>0.12394672906408601</v>
      </c>
      <c r="J2350">
        <v>0.13970402706363799</v>
      </c>
      <c r="K2350">
        <v>1.0931508907316199E-2</v>
      </c>
      <c r="L2350">
        <v>1.1010809468887802E-2</v>
      </c>
      <c r="M2350">
        <v>5.5410436858376905E-2</v>
      </c>
      <c r="N2350">
        <v>6.633858074920429E-2</v>
      </c>
      <c r="O2350">
        <v>-8.2957511064883915E-3</v>
      </c>
      <c r="P2350">
        <v>0.12225456585129368</v>
      </c>
      <c r="Q2350">
        <v>4.7013132263809716</v>
      </c>
      <c r="R2350" s="95">
        <f>Table_nydc_frldevdb01_flc_fx_carry_view[[#This Row],[atmf]]/(Table_nydc_frldevdb01_flc_fx_carry_view[[#This Row],[atmf_cost_orig]]+1)</f>
        <v>4.6526189500923589</v>
      </c>
      <c r="S2350" s="95">
        <f>Table_nydc_frldevdb01_flc_fx_carry_view[[#This Row],[num_rate]]-Table_nydc_frldevdb01_flc_fx_carry_view[[#This Row],[asset_rate]]</f>
        <v>0.13055031695778208</v>
      </c>
      <c r="T23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1.2439097304951359</v>
      </c>
      <c r="U2350" s="95">
        <f>Table_nydc_frldevdb01_flc_fx_carry_view[[#This Row],[atmf_cost_final]]/Table_nydc_frldevdb01_flc_fx_carry_view[[#This Row],[atmf_cost_orig]]</f>
        <v>1.19722176020302</v>
      </c>
    </row>
    <row r="2351" spans="1:21" x14ac:dyDescent="0.25">
      <c r="A2351" t="s">
        <v>125</v>
      </c>
      <c r="B2351" t="s">
        <v>4</v>
      </c>
      <c r="C2351" t="s">
        <v>67</v>
      </c>
      <c r="D2351" t="s">
        <v>30</v>
      </c>
      <c r="E2351">
        <v>4.3412521003427704</v>
      </c>
      <c r="F2351">
        <v>5.5187008970306399</v>
      </c>
      <c r="G2351">
        <v>0.13707446913173299</v>
      </c>
      <c r="H2351">
        <v>0.14666645295936401</v>
      </c>
      <c r="I2351">
        <v>0.135644102046026</v>
      </c>
      <c r="J2351">
        <v>0.14898625566929</v>
      </c>
      <c r="K2351">
        <v>9.006897306797209E-3</v>
      </c>
      <c r="L2351">
        <v>9.6545960837056705E-3</v>
      </c>
      <c r="M2351">
        <v>8.3830597955732097E-2</v>
      </c>
      <c r="N2351">
        <v>9.6763732896042204E-2</v>
      </c>
      <c r="O2351">
        <v>-7.6404561020425588E-3</v>
      </c>
      <c r="P2351">
        <v>0.12619762260242717</v>
      </c>
      <c r="Q2351">
        <v>5.1345173107912228</v>
      </c>
      <c r="R2351" s="95">
        <f>Table_nydc_frldevdb01_flc_fx_carry_view[[#This Row],[atmf]]/(Table_nydc_frldevdb01_flc_fx_carry_view[[#This Row],[atmf_cost_orig]]+1)</f>
        <v>5.091848216353867</v>
      </c>
      <c r="S2351" s="95">
        <f>Table_nydc_frldevdb01_flc_fx_carry_view[[#This Row],[num_rate]]-Table_nydc_frldevdb01_flc_fx_carry_view[[#This Row],[asset_rate]]</f>
        <v>0.13383807870446973</v>
      </c>
      <c r="T23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1.1641917742219627</v>
      </c>
      <c r="U2351" s="95">
        <f>Table_nydc_frldevdb01_flc_fx_carry_view[[#This Row],[atmf_cost_final]]/Table_nydc_frldevdb01_flc_fx_carry_view[[#This Row],[atmf_cost_orig]]</f>
        <v>1.1542770212272568</v>
      </c>
    </row>
    <row r="2352" spans="1:21" x14ac:dyDescent="0.25">
      <c r="A2352" t="s">
        <v>125</v>
      </c>
      <c r="B2352" t="s">
        <v>17</v>
      </c>
      <c r="C2352" t="s">
        <v>30</v>
      </c>
      <c r="D2352" t="s">
        <v>30</v>
      </c>
      <c r="E2352">
        <v>1.1846914833564799</v>
      </c>
      <c r="F2352">
        <v>1.1913216782557099</v>
      </c>
      <c r="G2352">
        <v>7.0063651162235702E-2</v>
      </c>
      <c r="H2352">
        <v>7.0583425610558706E-2</v>
      </c>
      <c r="I2352">
        <v>8.5191640500208402E-2</v>
      </c>
      <c r="J2352">
        <v>9.34957879087049E-2</v>
      </c>
      <c r="K2352">
        <v>1.1415514688969501E-2</v>
      </c>
      <c r="L2352">
        <v>1.77912839468313E-3</v>
      </c>
      <c r="M2352">
        <v>1.41726846677207E-2</v>
      </c>
      <c r="N2352">
        <v>5.9078982911637806E-3</v>
      </c>
      <c r="O2352">
        <v>-9.8093386026530584E-3</v>
      </c>
      <c r="P2352">
        <v>1.2285382188566849E-2</v>
      </c>
      <c r="Q2352">
        <v>1.1880460333990477</v>
      </c>
      <c r="R2352" s="95">
        <f>Table_nydc_frldevdb01_flc_fx_carry_view[[#This Row],[atmf]]/(Table_nydc_frldevdb01_flc_fx_carry_view[[#This Row],[atmf_cost_orig]]+1)</f>
        <v>1.1746734025340366</v>
      </c>
      <c r="S2352" s="95">
        <f>Table_nydc_frldevdb01_flc_fx_carry_view[[#This Row],[num_rate]]-Table_nydc_frldevdb01_flc_fx_carry_view[[#This Row],[asset_rate]]</f>
        <v>2.2094720791219907E-2</v>
      </c>
      <c r="T23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1.4974665792461188</v>
      </c>
      <c r="U2352" s="95">
        <f>Table_nydc_frldevdb01_flc_fx_carry_view[[#This Row],[atmf_cost_final]]/Table_nydc_frldevdb01_flc_fx_carry_view[[#This Row],[atmf_cost_orig]]</f>
        <v>0.41685103631914144</v>
      </c>
    </row>
    <row r="2353" spans="1:21" x14ac:dyDescent="0.25">
      <c r="A2353" t="s">
        <v>125</v>
      </c>
      <c r="B2353" t="s">
        <v>17</v>
      </c>
      <c r="C2353" t="s">
        <v>14</v>
      </c>
      <c r="D2353" t="s">
        <v>30</v>
      </c>
      <c r="E2353">
        <v>1.1846914833564799</v>
      </c>
      <c r="F2353">
        <v>1.1973069999999999</v>
      </c>
      <c r="G2353">
        <v>7.3799099335862595E-2</v>
      </c>
      <c r="H2353">
        <v>7.4196079049237904E-2</v>
      </c>
      <c r="I2353">
        <v>6.9972641170846797E-2</v>
      </c>
      <c r="J2353">
        <v>7.1128545429463702E-2</v>
      </c>
      <c r="K2353">
        <v>1.5902387639064201E-2</v>
      </c>
      <c r="L2353">
        <v>1.1370846455749302E-2</v>
      </c>
      <c r="M2353">
        <v>2.0987861067728802E-2</v>
      </c>
      <c r="N2353">
        <v>1.6981994286977598E-2</v>
      </c>
      <c r="O2353">
        <v>-8.3707270787526863E-3</v>
      </c>
      <c r="P2353">
        <v>1.3178669148205941E-2</v>
      </c>
      <c r="Q2353">
        <v>1.1912489351931503</v>
      </c>
      <c r="R2353" s="95">
        <f>Table_nydc_frldevdb01_flc_fx_carry_view[[#This Row],[atmf]]/(Table_nydc_frldevdb01_flc_fx_carry_view[[#This Row],[atmf_cost_orig]]+1)</f>
        <v>1.1726946476600417</v>
      </c>
      <c r="S2353" s="95">
        <f>Table_nydc_frldevdb01_flc_fx_carry_view[[#This Row],[num_rate]]-Table_nydc_frldevdb01_flc_fx_carry_view[[#This Row],[asset_rate]]</f>
        <v>2.1549396226958627E-2</v>
      </c>
      <c r="T23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1.1033678397768629</v>
      </c>
      <c r="U2353" s="95">
        <f>Table_nydc_frldevdb01_flc_fx_carry_view[[#This Row],[atmf_cost_final]]/Table_nydc_frldevdb01_flc_fx_carry_view[[#This Row],[atmf_cost_orig]]</f>
        <v>0.8091341100541839</v>
      </c>
    </row>
    <row r="2354" spans="1:21" x14ac:dyDescent="0.25">
      <c r="A2354" t="s">
        <v>125</v>
      </c>
      <c r="B2354" t="s">
        <v>17</v>
      </c>
      <c r="C2354" t="s">
        <v>8</v>
      </c>
      <c r="D2354" t="s">
        <v>30</v>
      </c>
      <c r="E2354">
        <v>1.1846914833564799</v>
      </c>
      <c r="F2354">
        <v>1.204161</v>
      </c>
      <c r="G2354">
        <v>7.6236049090042404E-2</v>
      </c>
      <c r="H2354">
        <v>7.6424389065167603E-2</v>
      </c>
      <c r="I2354">
        <v>7.3757443473975504E-2</v>
      </c>
      <c r="J2354">
        <v>7.4499456251125598E-2</v>
      </c>
      <c r="K2354">
        <v>1.89112158634232E-2</v>
      </c>
      <c r="L2354">
        <v>1.5862279931030399E-2</v>
      </c>
      <c r="M2354">
        <v>2.65272270961734E-2</v>
      </c>
      <c r="N2354">
        <v>2.4110518613884201E-2</v>
      </c>
      <c r="O2354">
        <v>-8.210251565280156E-3</v>
      </c>
      <c r="P2354">
        <v>1.3819984696055146E-2</v>
      </c>
      <c r="Q2354">
        <v>1.1950594140785737</v>
      </c>
      <c r="R2354" s="95">
        <f>Table_nydc_frldevdb01_flc_fx_carry_view[[#This Row],[atmf]]/(Table_nydc_frldevdb01_flc_fx_carry_view[[#This Row],[atmf_cost_orig]]+1)</f>
        <v>1.1730434110416288</v>
      </c>
      <c r="S2354" s="95">
        <f>Table_nydc_frldevdb01_flc_fx_carry_view[[#This Row],[num_rate]]-Table_nydc_frldevdb01_flc_fx_carry_view[[#This Row],[asset_rate]]</f>
        <v>2.2030236261335302E-2</v>
      </c>
      <c r="T23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1.0830129356145002</v>
      </c>
      <c r="U2354" s="95">
        <f>Table_nydc_frldevdb01_flc_fx_carry_view[[#This Row],[atmf_cost_final]]/Table_nydc_frldevdb01_flc_fx_carry_view[[#This Row],[atmf_cost_orig]]</f>
        <v>0.90889705608778792</v>
      </c>
    </row>
    <row r="2355" spans="1:21" x14ac:dyDescent="0.25">
      <c r="A2355" t="s">
        <v>125</v>
      </c>
      <c r="B2355" t="s">
        <v>17</v>
      </c>
      <c r="C2355" t="s">
        <v>6</v>
      </c>
      <c r="D2355" t="s">
        <v>30</v>
      </c>
      <c r="E2355">
        <v>1.1846914833564799</v>
      </c>
      <c r="F2355">
        <v>1.2116979186491901</v>
      </c>
      <c r="G2355">
        <v>7.8801739657439904E-2</v>
      </c>
      <c r="H2355">
        <v>7.8658427636815298E-2</v>
      </c>
      <c r="I2355">
        <v>7.6236049090042404E-2</v>
      </c>
      <c r="J2355">
        <v>7.6626030778213006E-2</v>
      </c>
      <c r="K2355">
        <v>2.1376060627719299E-2</v>
      </c>
      <c r="L2355">
        <v>1.89112158634232E-2</v>
      </c>
      <c r="M2355">
        <v>3.1637101303494099E-2</v>
      </c>
      <c r="N2355">
        <v>2.9947564829140502E-2</v>
      </c>
      <c r="O2355">
        <v>-8.2957511064883915E-3</v>
      </c>
      <c r="P2355">
        <v>1.4323751178244359E-2</v>
      </c>
      <c r="Q2355">
        <v>1.1993909196366435</v>
      </c>
      <c r="R2355" s="95">
        <f>Table_nydc_frldevdb01_flc_fx_carry_view[[#This Row],[atmf]]/(Table_nydc_frldevdb01_flc_fx_carry_view[[#This Row],[atmf_cost_orig]]+1)</f>
        <v>1.1745389121021195</v>
      </c>
      <c r="S2355" s="95">
        <f>Table_nydc_frldevdb01_flc_fx_carry_view[[#This Row],[num_rate]]-Table_nydc_frldevdb01_flc_fx_carry_view[[#This Row],[asset_rate]]</f>
        <v>2.2619502284732751E-2</v>
      </c>
      <c r="T23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1.0755584462083774</v>
      </c>
      <c r="U2355" s="95">
        <f>Table_nydc_frldevdb01_flc_fx_carry_view[[#This Row],[atmf_cost_final]]/Table_nydc_frldevdb01_flc_fx_carry_view[[#This Row],[atmf_cost_orig]]</f>
        <v>0.94659635665904074</v>
      </c>
    </row>
    <row r="2356" spans="1:21" x14ac:dyDescent="0.25">
      <c r="A2356" t="s">
        <v>125</v>
      </c>
      <c r="B2356" t="s">
        <v>17</v>
      </c>
      <c r="C2356" t="s">
        <v>67</v>
      </c>
      <c r="D2356" t="s">
        <v>30</v>
      </c>
      <c r="E2356">
        <v>1.1846914833564799</v>
      </c>
      <c r="F2356">
        <v>1.2411142408676299</v>
      </c>
      <c r="G2356">
        <v>8.3903383464884296E-2</v>
      </c>
      <c r="H2356">
        <v>8.2939147860469298E-2</v>
      </c>
      <c r="I2356">
        <v>8.2933319180638496E-2</v>
      </c>
      <c r="J2356">
        <v>8.2201397726326106E-2</v>
      </c>
      <c r="K2356">
        <v>2.7399662155808399E-2</v>
      </c>
      <c r="L2356">
        <v>2.6303060211848899E-2</v>
      </c>
      <c r="M2356">
        <v>4.7463490568241402E-2</v>
      </c>
      <c r="N2356">
        <v>4.7275202137236301E-2</v>
      </c>
      <c r="O2356">
        <v>-7.6404561020425588E-3</v>
      </c>
      <c r="P2356">
        <v>1.5808575721305007E-2</v>
      </c>
      <c r="Q2356">
        <v>1.2167025300752274</v>
      </c>
      <c r="R2356" s="95">
        <f>Table_nydc_frldevdb01_flc_fx_carry_view[[#This Row],[atmf]]/(Table_nydc_frldevdb01_flc_fx_carry_view[[#This Row],[atmf_cost_orig]]+1)</f>
        <v>1.1848758950007263</v>
      </c>
      <c r="S2356" s="95">
        <f>Table_nydc_frldevdb01_flc_fx_carry_view[[#This Row],[num_rate]]-Table_nydc_frldevdb01_flc_fx_carry_view[[#This Row],[asset_rate]]</f>
        <v>2.3449031823347566E-2</v>
      </c>
      <c r="T23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1.0452711962185413</v>
      </c>
      <c r="U2356" s="95">
        <f>Table_nydc_frldevdb01_flc_fx_carry_view[[#This Row],[atmf_cost_final]]/Table_nydc_frldevdb01_flc_fx_carry_view[[#This Row],[atmf_cost_orig]]</f>
        <v>0.9960329839050841</v>
      </c>
    </row>
    <row r="2357" spans="1:21" x14ac:dyDescent="0.25">
      <c r="A2357" t="s">
        <v>125</v>
      </c>
      <c r="B2357" t="s">
        <v>21</v>
      </c>
      <c r="C2357" t="s">
        <v>30</v>
      </c>
      <c r="D2357" t="s">
        <v>30</v>
      </c>
      <c r="E2357">
        <v>1.3210452491686999</v>
      </c>
      <c r="F2357">
        <v>1.3251725454354899</v>
      </c>
      <c r="G2357">
        <v>8.4368918642775306E-2</v>
      </c>
      <c r="H2357">
        <v>8.3965793759300994E-2</v>
      </c>
      <c r="I2357">
        <v>0.105609718740277</v>
      </c>
      <c r="J2357">
        <v>0.104532577430268</v>
      </c>
      <c r="K2357">
        <v>1.53593485001345E-2</v>
      </c>
      <c r="L2357">
        <v>2.2053452539652399E-3</v>
      </c>
      <c r="M2357">
        <v>1.6816511246522402E-2</v>
      </c>
      <c r="N2357">
        <v>4.094414653297E-3</v>
      </c>
      <c r="O2357">
        <v>-2.2802133243958038E-4</v>
      </c>
      <c r="P2357">
        <v>1.2285382188566849E-2</v>
      </c>
      <c r="Q2357">
        <v>1.3232443630452924</v>
      </c>
      <c r="R2357" s="95">
        <f>Table_nydc_frldevdb01_flc_fx_carry_view[[#This Row],[atmf]]/(Table_nydc_frldevdb01_flc_fx_carry_view[[#This Row],[atmf_cost_orig]]+1)</f>
        <v>1.3032563208586687</v>
      </c>
      <c r="S2357" s="95">
        <f>Table_nydc_frldevdb01_flc_fx_carry_view[[#This Row],[num_rate]]-Table_nydc_frldevdb01_flc_fx_carry_view[[#This Row],[asset_rate]]</f>
        <v>1.251340352100643E-2</v>
      </c>
      <c r="T23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1.2964024807898034</v>
      </c>
      <c r="U2357" s="95">
        <f>Table_nydc_frldevdb01_flc_fx_carry_view[[#This Row],[atmf_cost_final]]/Table_nydc_frldevdb01_flc_fx_carry_view[[#This Row],[atmf_cost_orig]]</f>
        <v>0.243475866859347</v>
      </c>
    </row>
    <row r="2358" spans="1:21" x14ac:dyDescent="0.25">
      <c r="A2358" t="s">
        <v>125</v>
      </c>
      <c r="B2358" t="s">
        <v>21</v>
      </c>
      <c r="C2358" t="s">
        <v>14</v>
      </c>
      <c r="D2358" t="s">
        <v>30</v>
      </c>
      <c r="E2358">
        <v>1.3210452491686999</v>
      </c>
      <c r="F2358">
        <v>1.328635</v>
      </c>
      <c r="G2358">
        <v>8.6133844038682003E-2</v>
      </c>
      <c r="H2358">
        <v>8.5503889508055805E-2</v>
      </c>
      <c r="I2358">
        <v>8.4301617304590404E-2</v>
      </c>
      <c r="J2358">
        <v>8.3584822499584294E-2</v>
      </c>
      <c r="K2358">
        <v>2.1427138695958099E-2</v>
      </c>
      <c r="L2358">
        <v>1.5236167993254999E-2</v>
      </c>
      <c r="M2358">
        <v>2.40661783353769E-2</v>
      </c>
      <c r="N2358">
        <v>1.8001004339329503E-2</v>
      </c>
      <c r="O2358">
        <v>1.4222923095493093E-3</v>
      </c>
      <c r="P2358">
        <v>1.3178669148205941E-2</v>
      </c>
      <c r="Q2358">
        <v>1.3251379085316886</v>
      </c>
      <c r="R2358" s="95">
        <f>Table_nydc_frldevdb01_flc_fx_carry_view[[#This Row],[atmf]]/(Table_nydc_frldevdb01_flc_fx_carry_view[[#This Row],[atmf_cost_orig]]+1)</f>
        <v>1.2974112690253095</v>
      </c>
      <c r="S2358" s="95">
        <f>Table_nydc_frldevdb01_flc_fx_carry_view[[#This Row],[num_rate]]-Table_nydc_frldevdb01_flc_fx_carry_view[[#This Row],[asset_rate]]</f>
        <v>1.1756376838656633E-2</v>
      </c>
      <c r="T23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1.0476676078588218</v>
      </c>
      <c r="U2358" s="95">
        <f>Table_nydc_frldevdb01_flc_fx_carry_view[[#This Row],[atmf_cost_final]]/Table_nydc_frldevdb01_flc_fx_carry_view[[#This Row],[atmf_cost_orig]]</f>
        <v>0.74797934630395024</v>
      </c>
    </row>
    <row r="2359" spans="1:21" x14ac:dyDescent="0.25">
      <c r="A2359" t="s">
        <v>125</v>
      </c>
      <c r="B2359" t="s">
        <v>21</v>
      </c>
      <c r="C2359" t="s">
        <v>8</v>
      </c>
      <c r="D2359" t="s">
        <v>30</v>
      </c>
      <c r="E2359">
        <v>1.3210452491686999</v>
      </c>
      <c r="F2359">
        <v>1.332328</v>
      </c>
      <c r="G2359">
        <v>8.7805416179165194E-2</v>
      </c>
      <c r="H2359">
        <v>8.69268481681814E-2</v>
      </c>
      <c r="I2359">
        <v>8.6113792782905402E-2</v>
      </c>
      <c r="J2359">
        <v>8.5201529419724198E-2</v>
      </c>
      <c r="K2359">
        <v>2.60699603301871E-2</v>
      </c>
      <c r="L2359">
        <v>2.1372296625871E-2</v>
      </c>
      <c r="M2359">
        <v>2.9934179204835799E-2</v>
      </c>
      <c r="N2359">
        <v>2.53818700509904E-2</v>
      </c>
      <c r="O2359">
        <v>2.218720882561261E-3</v>
      </c>
      <c r="P2359">
        <v>1.3819984696055146E-2</v>
      </c>
      <c r="Q2359">
        <v>1.3271994109856466</v>
      </c>
      <c r="R2359" s="95">
        <f>Table_nydc_frldevdb01_flc_fx_carry_view[[#This Row],[atmf]]/(Table_nydc_frldevdb01_flc_fx_carry_view[[#This Row],[atmf_cost_orig]]+1)</f>
        <v>1.2936049962227958</v>
      </c>
      <c r="S2359" s="95">
        <f>Table_nydc_frldevdb01_flc_fx_carry_view[[#This Row],[num_rate]]-Table_nydc_frldevdb01_flc_fx_carry_view[[#This Row],[asset_rate]]</f>
        <v>1.1601263813493886E-2</v>
      </c>
      <c r="T23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1.0376155065708887</v>
      </c>
      <c r="U2359" s="95">
        <f>Table_nydc_frldevdb01_flc_fx_carry_view[[#This Row],[atmf_cost_final]]/Table_nydc_frldevdb01_flc_fx_carry_view[[#This Row],[atmf_cost_orig]]</f>
        <v>0.84792269991121105</v>
      </c>
    </row>
    <row r="2360" spans="1:21" x14ac:dyDescent="0.25">
      <c r="A2360" t="s">
        <v>125</v>
      </c>
      <c r="B2360" t="s">
        <v>21</v>
      </c>
      <c r="C2360" t="s">
        <v>6</v>
      </c>
      <c r="D2360" t="s">
        <v>30</v>
      </c>
      <c r="E2360">
        <v>1.3210452491686999</v>
      </c>
      <c r="F2360">
        <v>1.3361556755550501</v>
      </c>
      <c r="G2360">
        <v>8.9518284101549106E-2</v>
      </c>
      <c r="H2360">
        <v>8.8370168146953004E-2</v>
      </c>
      <c r="I2360">
        <v>8.7805416179165194E-2</v>
      </c>
      <c r="J2360">
        <v>8.6655329328862496E-2</v>
      </c>
      <c r="K2360">
        <v>3.0044847242163199E-2</v>
      </c>
      <c r="L2360">
        <v>2.60699603301871E-2</v>
      </c>
      <c r="M2360">
        <v>3.5143144442003803E-2</v>
      </c>
      <c r="N2360">
        <v>3.1339521030621299E-2</v>
      </c>
      <c r="O2360">
        <v>2.7800643512541079E-3</v>
      </c>
      <c r="P2360">
        <v>1.4323751178244359E-2</v>
      </c>
      <c r="Q2360">
        <v>1.3293781108549489</v>
      </c>
      <c r="R2360" s="95">
        <f>Table_nydc_frldevdb01_flc_fx_carry_view[[#This Row],[atmf]]/(Table_nydc_frldevdb01_flc_fx_carry_view[[#This Row],[atmf_cost_orig]]+1)</f>
        <v>1.2907931455946682</v>
      </c>
      <c r="S2360" s="95">
        <f>Table_nydc_frldevdb01_flc_fx_carry_view[[#This Row],[num_rate]]-Table_nydc_frldevdb01_flc_fx_carry_view[[#This Row],[asset_rate]]</f>
        <v>1.1543686826990252E-2</v>
      </c>
      <c r="T23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1.0335922944231164</v>
      </c>
      <c r="U2360" s="95">
        <f>Table_nydc_frldevdb01_flc_fx_carry_view[[#This Row],[atmf_cost_final]]/Table_nydc_frldevdb01_flc_fx_carry_view[[#This Row],[atmf_cost_orig]]</f>
        <v>0.89176769831568248</v>
      </c>
    </row>
    <row r="2361" spans="1:21" x14ac:dyDescent="0.25">
      <c r="A2361" t="s">
        <v>125</v>
      </c>
      <c r="B2361" t="s">
        <v>21</v>
      </c>
      <c r="C2361" t="s">
        <v>67</v>
      </c>
      <c r="D2361" t="s">
        <v>30</v>
      </c>
      <c r="E2361">
        <v>1.3210452491686999</v>
      </c>
      <c r="F2361">
        <v>1.35028827165995</v>
      </c>
      <c r="G2361">
        <v>9.4791926713508196E-2</v>
      </c>
      <c r="H2361">
        <v>9.3086183723585597E-2</v>
      </c>
      <c r="I2361">
        <v>9.3721263955724193E-2</v>
      </c>
      <c r="J2361">
        <v>9.1958155913092504E-2</v>
      </c>
      <c r="K2361">
        <v>4.2307378643801602E-2</v>
      </c>
      <c r="L2361">
        <v>3.9739449765510297E-2</v>
      </c>
      <c r="M2361">
        <v>5.19619818167944E-2</v>
      </c>
      <c r="N2361">
        <v>4.9561552192375902E-2</v>
      </c>
      <c r="O2361">
        <v>4.6071236071617561E-3</v>
      </c>
      <c r="P2361">
        <v>1.5808575721305007E-2</v>
      </c>
      <c r="Q2361">
        <v>1.3373764329073174</v>
      </c>
      <c r="R2361" s="95">
        <f>Table_nydc_frldevdb01_flc_fx_carry_view[[#This Row],[atmf]]/(Table_nydc_frldevdb01_flc_fx_carry_view[[#This Row],[atmf_cost_orig]]+1)</f>
        <v>1.2835903720854343</v>
      </c>
      <c r="S2361" s="95">
        <f>Table_nydc_frldevdb01_flc_fx_carry_view[[#This Row],[num_rate]]-Table_nydc_frldevdb01_flc_fx_carry_view[[#This Row],[asset_rate]]</f>
        <v>1.1201452114143251E-2</v>
      </c>
      <c r="T23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1.0173491598641111</v>
      </c>
      <c r="U2361" s="95">
        <f>Table_nydc_frldevdb01_flc_fx_carry_view[[#This Row],[atmf_cost_final]]/Table_nydc_frldevdb01_flc_fx_carry_view[[#This Row],[atmf_cost_orig]]</f>
        <v>0.95380411715469504</v>
      </c>
    </row>
    <row r="2362" spans="1:21" x14ac:dyDescent="0.25">
      <c r="A2362" t="s">
        <v>125</v>
      </c>
      <c r="B2362" t="s">
        <v>20</v>
      </c>
      <c r="C2362" t="s">
        <v>30</v>
      </c>
      <c r="D2362" t="s">
        <v>30</v>
      </c>
      <c r="E2362">
        <v>3.1633634689051</v>
      </c>
      <c r="F2362">
        <v>3.2003509999999999</v>
      </c>
      <c r="G2362">
        <v>0.112973903705496</v>
      </c>
      <c r="H2362">
        <v>0.116235883608741</v>
      </c>
      <c r="I2362">
        <v>0.11302186094163701</v>
      </c>
      <c r="J2362">
        <v>0.143505252144601</v>
      </c>
      <c r="K2362">
        <v>1.7129318717323698E-2</v>
      </c>
      <c r="L2362">
        <v>2.3596168111982402E-3</v>
      </c>
      <c r="M2362">
        <v>2.32011699746431E-2</v>
      </c>
      <c r="N2362">
        <v>1.1888645758377501E-2</v>
      </c>
      <c r="O2362">
        <v>1.2285382188566849E-2</v>
      </c>
      <c r="P2362">
        <v>6.079445696880912E-2</v>
      </c>
      <c r="Q2362">
        <v>3.1810362212206029</v>
      </c>
      <c r="R2362" s="95">
        <f>Table_nydc_frldevdb01_flc_fx_carry_view[[#This Row],[atmf]]/(Table_nydc_frldevdb01_flc_fx_carry_view[[#This Row],[atmf_cost_orig]]+1)</f>
        <v>3.1277827800757021</v>
      </c>
      <c r="S2362" s="95">
        <f>Table_nydc_frldevdb01_flc_fx_carry_view[[#This Row],[num_rate]]-Table_nydc_frldevdb01_flc_fx_carry_view[[#This Row],[asset_rate]]</f>
        <v>4.8509074780242273E-2</v>
      </c>
      <c r="T23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1.5693778624257888</v>
      </c>
      <c r="U2362" s="95">
        <f>Table_nydc_frldevdb01_flc_fx_carry_view[[#This Row],[atmf_cost_final]]/Table_nydc_frldevdb01_flc_fx_carry_view[[#This Row],[atmf_cost_orig]]</f>
        <v>0.51241578641813224</v>
      </c>
    </row>
    <row r="2363" spans="1:21" x14ac:dyDescent="0.25">
      <c r="A2363" t="s">
        <v>125</v>
      </c>
      <c r="B2363" t="s">
        <v>20</v>
      </c>
      <c r="C2363" t="s">
        <v>14</v>
      </c>
      <c r="D2363" t="s">
        <v>30</v>
      </c>
      <c r="E2363">
        <v>3.1633634689051</v>
      </c>
      <c r="F2363">
        <v>3.2339553937498602</v>
      </c>
      <c r="G2363">
        <v>0.11795473760863</v>
      </c>
      <c r="H2363">
        <v>0.122889934197807</v>
      </c>
      <c r="I2363">
        <v>0.113101670412027</v>
      </c>
      <c r="J2363">
        <v>0.119546338794635</v>
      </c>
      <c r="K2363">
        <v>2.2935887165242301E-2</v>
      </c>
      <c r="L2363">
        <v>1.71626116387073E-2</v>
      </c>
      <c r="M2363">
        <v>3.4379507544583195E-2</v>
      </c>
      <c r="N2363">
        <v>2.9669148832392502E-2</v>
      </c>
      <c r="O2363">
        <v>1.3178669148205941E-2</v>
      </c>
      <c r="P2363">
        <v>5.9944624368445922E-2</v>
      </c>
      <c r="Q2363">
        <v>3.1973659515860793</v>
      </c>
      <c r="R2363" s="95">
        <f>Table_nydc_frldevdb01_flc_fx_carry_view[[#This Row],[atmf]]/(Table_nydc_frldevdb01_flc_fx_carry_view[[#This Row],[atmf_cost_orig]]+1)</f>
        <v>3.1264689315304057</v>
      </c>
      <c r="S2363" s="95">
        <f>Table_nydc_frldevdb01_flc_fx_carry_view[[#This Row],[num_rate]]-Table_nydc_frldevdb01_flc_fx_carry_view[[#This Row],[asset_rate]]</f>
        <v>4.6765955220239977E-2</v>
      </c>
      <c r="T23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1.0928829145943346</v>
      </c>
      <c r="U2363" s="95">
        <f>Table_nydc_frldevdb01_flc_fx_carry_view[[#This Row],[atmf_cost_final]]/Table_nydc_frldevdb01_flc_fx_carry_view[[#This Row],[atmf_cost_orig]]</f>
        <v>0.86298934892879664</v>
      </c>
    </row>
    <row r="2364" spans="1:21" x14ac:dyDescent="0.25">
      <c r="A2364" t="s">
        <v>125</v>
      </c>
      <c r="B2364" t="s">
        <v>20</v>
      </c>
      <c r="C2364" t="s">
        <v>8</v>
      </c>
      <c r="D2364" t="s">
        <v>30</v>
      </c>
      <c r="E2364">
        <v>3.1633634689051</v>
      </c>
      <c r="F2364">
        <v>3.26964439077872</v>
      </c>
      <c r="G2364">
        <v>0.12779533241920699</v>
      </c>
      <c r="H2364">
        <v>0.133750271686359</v>
      </c>
      <c r="I2364">
        <v>0.117895254474878</v>
      </c>
      <c r="J2364">
        <v>0.12544274394392099</v>
      </c>
      <c r="K2364">
        <v>2.8722682686377898E-2</v>
      </c>
      <c r="L2364">
        <v>2.2881533731427001E-2</v>
      </c>
      <c r="M2364">
        <v>4.5645207686904304E-2</v>
      </c>
      <c r="N2364">
        <v>4.1011183158544906E-2</v>
      </c>
      <c r="O2364">
        <v>1.3819984696055146E-2</v>
      </c>
      <c r="P2364">
        <v>6.0360931297853616E-2</v>
      </c>
      <c r="Q2364">
        <v>3.2152345044938673</v>
      </c>
      <c r="R2364" s="95">
        <f>Table_nydc_frldevdb01_flc_fx_carry_view[[#This Row],[atmf]]/(Table_nydc_frldevdb01_flc_fx_carry_view[[#This Row],[atmf_cost_orig]]+1)</f>
        <v>3.1269156753575866</v>
      </c>
      <c r="S2364" s="95">
        <f>Table_nydc_frldevdb01_flc_fx_carry_view[[#This Row],[num_rate]]-Table_nydc_frldevdb01_flc_fx_carry_view[[#This Row],[asset_rate]]</f>
        <v>4.6540946601798472E-2</v>
      </c>
      <c r="T23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1.0713324061600706</v>
      </c>
      <c r="U2364" s="95">
        <f>Table_nydc_frldevdb01_flc_fx_carry_view[[#This Row],[atmf_cost_final]]/Table_nydc_frldevdb01_flc_fx_carry_view[[#This Row],[atmf_cost_orig]]</f>
        <v>0.89847730433946715</v>
      </c>
    </row>
    <row r="2365" spans="1:21" x14ac:dyDescent="0.25">
      <c r="A2365" t="s">
        <v>125</v>
      </c>
      <c r="B2365" t="s">
        <v>20</v>
      </c>
      <c r="C2365" t="s">
        <v>6</v>
      </c>
      <c r="D2365" t="s">
        <v>30</v>
      </c>
      <c r="E2365">
        <v>3.1633634689051</v>
      </c>
      <c r="F2365">
        <v>3.3092139999999999</v>
      </c>
      <c r="G2365">
        <v>0.137999955595795</v>
      </c>
      <c r="H2365">
        <v>0.14490469559945199</v>
      </c>
      <c r="I2365">
        <v>0.12779533241920699</v>
      </c>
      <c r="J2365">
        <v>0.136056514138784</v>
      </c>
      <c r="K2365">
        <v>3.4104382587477999E-2</v>
      </c>
      <c r="L2365">
        <v>2.8722682686377898E-2</v>
      </c>
      <c r="M2365">
        <v>5.69299459408458E-2</v>
      </c>
      <c r="N2365">
        <v>5.2944584228355802E-2</v>
      </c>
      <c r="O2365">
        <v>1.4323751178244359E-2</v>
      </c>
      <c r="P2365">
        <v>6.1556195090474164E-2</v>
      </c>
      <c r="Q2365">
        <v>3.2353649718634632</v>
      </c>
      <c r="R2365" s="95">
        <f>Table_nydc_frldevdb01_flc_fx_carry_view[[#This Row],[atmf]]/(Table_nydc_frldevdb01_flc_fx_carry_view[[#This Row],[atmf_cost_orig]]+1)</f>
        <v>3.1309681523445163</v>
      </c>
      <c r="S2365" s="95">
        <f>Table_nydc_frldevdb01_flc_fx_carry_view[[#This Row],[num_rate]]-Table_nydc_frldevdb01_flc_fx_carry_view[[#This Row],[asset_rate]]</f>
        <v>4.7232443912229805E-2</v>
      </c>
      <c r="T23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1.0611743143857206</v>
      </c>
      <c r="U2365" s="95">
        <f>Table_nydc_frldevdb01_flc_fx_carry_view[[#This Row],[atmf_cost_final]]/Table_nydc_frldevdb01_flc_fx_carry_view[[#This Row],[atmf_cost_orig]]</f>
        <v>0.92999533643276133</v>
      </c>
    </row>
    <row r="2366" spans="1:21" x14ac:dyDescent="0.25">
      <c r="A2366" t="s">
        <v>125</v>
      </c>
      <c r="B2366" t="s">
        <v>20</v>
      </c>
      <c r="C2366" t="s">
        <v>67</v>
      </c>
      <c r="D2366" t="s">
        <v>30</v>
      </c>
      <c r="E2366">
        <v>3.1633634689051</v>
      </c>
      <c r="F2366">
        <v>3.4988877252625601</v>
      </c>
      <c r="G2366">
        <v>0.13863067701385001</v>
      </c>
      <c r="H2366">
        <v>0.14922447238985401</v>
      </c>
      <c r="I2366">
        <v>0.13900958137059799</v>
      </c>
      <c r="J2366">
        <v>0.15053498952029001</v>
      </c>
      <c r="K2366">
        <v>3.4821509737808801E-2</v>
      </c>
      <c r="L2366">
        <v>3.5282315234534296E-2</v>
      </c>
      <c r="M2366">
        <v>8.1388110596461602E-2</v>
      </c>
      <c r="N2366">
        <v>8.4739418925671703E-2</v>
      </c>
      <c r="O2366">
        <v>1.5808575721305007E-2</v>
      </c>
      <c r="P2366">
        <v>7.0782440826386961E-2</v>
      </c>
      <c r="Q2366">
        <v>3.3432059865009136</v>
      </c>
      <c r="R2366" s="95">
        <f>Table_nydc_frldevdb01_flc_fx_carry_view[[#This Row],[atmf]]/(Table_nydc_frldevdb01_flc_fx_carry_view[[#This Row],[atmf_cost_orig]]+1)</f>
        <v>3.2355522415839006</v>
      </c>
      <c r="S2366" s="95">
        <f>Table_nydc_frldevdb01_flc_fx_carry_view[[#This Row],[num_rate]]-Table_nydc_frldevdb01_flc_fx_carry_view[[#This Row],[asset_rate]]</f>
        <v>5.4973865105081954E-2</v>
      </c>
      <c r="T23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1.0620724463281821</v>
      </c>
      <c r="U2366" s="95">
        <f>Table_nydc_frldevdb01_flc_fx_carry_view[[#This Row],[atmf_cost_final]]/Table_nydc_frldevdb01_flc_fx_carry_view[[#This Row],[atmf_cost_orig]]</f>
        <v>1.0411768783505315</v>
      </c>
    </row>
    <row r="2367" spans="1:21" x14ac:dyDescent="0.25">
      <c r="A2367" t="s">
        <v>125</v>
      </c>
      <c r="B2367" t="s">
        <v>7</v>
      </c>
      <c r="C2367" t="s">
        <v>30</v>
      </c>
      <c r="D2367" t="s">
        <v>30</v>
      </c>
      <c r="E2367">
        <v>65.175942767611701</v>
      </c>
      <c r="F2367">
        <v>65.930000000000007</v>
      </c>
      <c r="G2367">
        <v>5.5656664456368202E-2</v>
      </c>
      <c r="H2367">
        <v>5.8721925110037099E-2</v>
      </c>
      <c r="I2367">
        <v>5.4392482937247501E-2</v>
      </c>
      <c r="J2367">
        <v>8.37489877570749E-2</v>
      </c>
      <c r="K2367">
        <v>6.2701294512192002E-3</v>
      </c>
      <c r="L2367">
        <v>1.1356182272773401E-3</v>
      </c>
      <c r="M2367">
        <v>1.17223812492633E-2</v>
      </c>
      <c r="N2367">
        <v>1.15736733104375E-2</v>
      </c>
      <c r="O2367">
        <v>1.2285382188566849E-2</v>
      </c>
      <c r="P2367">
        <v>5.980868741576445E-2</v>
      </c>
      <c r="Q2367">
        <v>65.572482315393685</v>
      </c>
      <c r="R2367" s="95">
        <f>Table_nydc_frldevdb01_flc_fx_carry_view[[#This Row],[atmf]]/(Table_nydc_frldevdb01_flc_fx_carry_view[[#This Row],[atmf_cost_orig]]+1)</f>
        <v>65.166098152924519</v>
      </c>
      <c r="S2367" s="95">
        <f>Table_nydc_frldevdb01_flc_fx_carry_view[[#This Row],[num_rate]]-Table_nydc_frldevdb01_flc_fx_carry_view[[#This Row],[asset_rate]]</f>
        <v>4.7523305227197603E-2</v>
      </c>
      <c r="T23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1.9144484645600246</v>
      </c>
      <c r="U2367" s="95">
        <f>Table_nydc_frldevdb01_flc_fx_carry_view[[#This Row],[atmf_cost_final]]/Table_nydc_frldevdb01_flc_fx_carry_view[[#This Row],[atmf_cost_orig]]</f>
        <v>0.9873141867967189</v>
      </c>
    </row>
    <row r="2368" spans="1:21" x14ac:dyDescent="0.25">
      <c r="A2368" t="s">
        <v>125</v>
      </c>
      <c r="B2368" t="s">
        <v>7</v>
      </c>
      <c r="C2368" t="s">
        <v>14</v>
      </c>
      <c r="D2368" t="s">
        <v>30</v>
      </c>
      <c r="E2368">
        <v>65.175942767611701</v>
      </c>
      <c r="F2368">
        <v>66.58</v>
      </c>
      <c r="G2368">
        <v>6.0266513747975398E-2</v>
      </c>
      <c r="H2368">
        <v>6.4278590645721903E-2</v>
      </c>
      <c r="I2368">
        <v>5.5593671681173497E-2</v>
      </c>
      <c r="J2368">
        <v>6.2144307254752201E-2</v>
      </c>
      <c r="K2368">
        <v>8.2615084528802393E-3</v>
      </c>
      <c r="L2368">
        <v>6.3379680786204403E-3</v>
      </c>
      <c r="M2368">
        <v>1.79865825084057E-2</v>
      </c>
      <c r="N2368">
        <v>1.8217235326404398E-2</v>
      </c>
      <c r="O2368">
        <v>1.3178669148205941E-2</v>
      </c>
      <c r="P2368">
        <v>5.8105658739010871E-2</v>
      </c>
      <c r="Q2368">
        <v>65.938740861989046</v>
      </c>
      <c r="R2368" s="95">
        <f>Table_nydc_frldevdb01_flc_fx_carry_view[[#This Row],[atmf]]/(Table_nydc_frldevdb01_flc_fx_carry_view[[#This Row],[atmf_cost_orig]]+1)</f>
        <v>65.403612526936456</v>
      </c>
      <c r="S2368" s="95">
        <f>Table_nydc_frldevdb01_flc_fx_carry_view[[#This Row],[num_rate]]-Table_nydc_frldevdb01_flc_fx_carry_view[[#This Row],[asset_rate]]</f>
        <v>4.4926989590804933E-2</v>
      </c>
      <c r="T23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1.2215091813141061</v>
      </c>
      <c r="U2368" s="95">
        <f>Table_nydc_frldevdb01_flc_fx_carry_view[[#This Row],[atmf_cost_final]]/Table_nydc_frldevdb01_flc_fx_carry_view[[#This Row],[atmf_cost_orig]]</f>
        <v>1.0128236043668055</v>
      </c>
    </row>
    <row r="2369" spans="1:21" x14ac:dyDescent="0.25">
      <c r="A2369" t="s">
        <v>125</v>
      </c>
      <c r="B2369" t="s">
        <v>7</v>
      </c>
      <c r="C2369" t="s">
        <v>8</v>
      </c>
      <c r="D2369" t="s">
        <v>30</v>
      </c>
      <c r="E2369">
        <v>65.175942767611701</v>
      </c>
      <c r="F2369">
        <v>67.2</v>
      </c>
      <c r="G2369">
        <v>6.4138229451737999E-2</v>
      </c>
      <c r="H2369">
        <v>6.8681116300015402E-2</v>
      </c>
      <c r="I2369">
        <v>6.0214660950677699E-2</v>
      </c>
      <c r="J2369">
        <v>6.6521294326832806E-2</v>
      </c>
      <c r="K2369">
        <v>9.8600415253942194E-3</v>
      </c>
      <c r="L2369">
        <v>8.2427243037982104E-3</v>
      </c>
      <c r="M2369">
        <v>2.3448555112909702E-2</v>
      </c>
      <c r="N2369">
        <v>2.3704593873437398E-2</v>
      </c>
      <c r="O2369">
        <v>1.3819984696055146E-2</v>
      </c>
      <c r="P2369">
        <v>5.6768934535915382E-2</v>
      </c>
      <c r="Q2369">
        <v>66.299093862213354</v>
      </c>
      <c r="R2369" s="95">
        <f>Table_nydc_frldevdb01_flc_fx_carry_view[[#This Row],[atmf]]/(Table_nydc_frldevdb01_flc_fx_carry_view[[#This Row],[atmf_cost_orig]]+1)</f>
        <v>65.660359442870387</v>
      </c>
      <c r="S2369" s="95">
        <f>Table_nydc_frldevdb01_flc_fx_carry_view[[#This Row],[num_rate]]-Table_nydc_frldevdb01_flc_fx_carry_view[[#This Row],[asset_rate]]</f>
        <v>4.2948949839860237E-2</v>
      </c>
      <c r="T23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1.1378632011557805</v>
      </c>
      <c r="U2369" s="95">
        <f>Table_nydc_frldevdb01_flc_fx_carry_view[[#This Row],[atmf_cost_final]]/Table_nydc_frldevdb01_flc_fx_carry_view[[#This Row],[atmf_cost_orig]]</f>
        <v>1.0109191700424531</v>
      </c>
    </row>
    <row r="2370" spans="1:21" x14ac:dyDescent="0.25">
      <c r="A2370" t="s">
        <v>125</v>
      </c>
      <c r="B2370" t="s">
        <v>7</v>
      </c>
      <c r="C2370" t="s">
        <v>6</v>
      </c>
      <c r="D2370" t="s">
        <v>30</v>
      </c>
      <c r="E2370">
        <v>65.175942767611701</v>
      </c>
      <c r="F2370">
        <v>67.81</v>
      </c>
      <c r="G2370">
        <v>6.6819102962356894E-2</v>
      </c>
      <c r="H2370">
        <v>7.1650956504124994E-2</v>
      </c>
      <c r="I2370">
        <v>6.4138229451737999E-2</v>
      </c>
      <c r="J2370">
        <v>7.0451798547926506E-2</v>
      </c>
      <c r="K2370">
        <v>1.1013933872700599E-2</v>
      </c>
      <c r="L2370">
        <v>9.8600415253942194E-3</v>
      </c>
      <c r="M2370">
        <v>2.8169966152462901E-2</v>
      </c>
      <c r="N2370">
        <v>2.8919113438975498E-2</v>
      </c>
      <c r="O2370">
        <v>1.4323751178244359E-2</v>
      </c>
      <c r="P2370">
        <v>5.5885937184903645E-2</v>
      </c>
      <c r="Q2370">
        <v>66.66627129764619</v>
      </c>
      <c r="R2370" s="95">
        <f>Table_nydc_frldevdb01_flc_fx_carry_view[[#This Row],[atmf]]/(Table_nydc_frldevdb01_flc_fx_carry_view[[#This Row],[atmf_cost_orig]]+1)</f>
        <v>65.952130710210568</v>
      </c>
      <c r="S2370" s="95">
        <f>Table_nydc_frldevdb01_flc_fx_carry_view[[#This Row],[num_rate]]-Table_nydc_frldevdb01_flc_fx_carry_view[[#This Row],[asset_rate]]</f>
        <v>4.1562186006659285E-2</v>
      </c>
      <c r="T23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1.1109253936333432</v>
      </c>
      <c r="U2370" s="95">
        <f>Table_nydc_frldevdb01_flc_fx_carry_view[[#This Row],[atmf_cost_final]]/Table_nydc_frldevdb01_flc_fx_carry_view[[#This Row],[atmf_cost_orig]]</f>
        <v>1.0265938298419681</v>
      </c>
    </row>
    <row r="2371" spans="1:21" x14ac:dyDescent="0.25">
      <c r="A2371" t="s">
        <v>125</v>
      </c>
      <c r="B2371" t="s">
        <v>7</v>
      </c>
      <c r="C2371" t="s">
        <v>67</v>
      </c>
      <c r="D2371" t="s">
        <v>30</v>
      </c>
      <c r="E2371">
        <v>65.175942767611701</v>
      </c>
      <c r="F2371">
        <v>70.516018389415805</v>
      </c>
      <c r="G2371">
        <v>7.4318041723644895E-2</v>
      </c>
      <c r="H2371">
        <v>7.7390395091265898E-2</v>
      </c>
      <c r="I2371">
        <v>7.26098412463064E-2</v>
      </c>
      <c r="J2371">
        <v>7.7449170606989207E-2</v>
      </c>
      <c r="K2371">
        <v>1.2850864623057099E-2</v>
      </c>
      <c r="L2371">
        <v>1.2483765718386899E-2</v>
      </c>
      <c r="M2371">
        <v>4.2295399545421601E-2</v>
      </c>
      <c r="N2371">
        <v>4.4886585328782203E-2</v>
      </c>
      <c r="O2371">
        <v>1.5808575721305007E-2</v>
      </c>
      <c r="P2371">
        <v>5.8348297203813182E-2</v>
      </c>
      <c r="Q2371">
        <v>68.49909441185558</v>
      </c>
      <c r="R2371" s="95">
        <f>Table_nydc_frldevdb01_flc_fx_carry_view[[#This Row],[atmf]]/(Table_nydc_frldevdb01_flc_fx_carry_view[[#This Row],[atmf_cost_orig]]+1)</f>
        <v>67.654542483992643</v>
      </c>
      <c r="S2371" s="95">
        <f>Table_nydc_frldevdb01_flc_fx_carry_view[[#This Row],[num_rate]]-Table_nydc_frldevdb01_flc_fx_carry_view[[#This Row],[asset_rate]]</f>
        <v>4.2539721482508175E-2</v>
      </c>
      <c r="T23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1.1004697372816661</v>
      </c>
      <c r="U2371" s="95">
        <f>Table_nydc_frldevdb01_flc_fx_carry_view[[#This Row],[atmf_cost_final]]/Table_nydc_frldevdb01_flc_fx_carry_view[[#This Row],[atmf_cost_orig]]</f>
        <v>1.0612640100627939</v>
      </c>
    </row>
    <row r="2372" spans="1:21" x14ac:dyDescent="0.25">
      <c r="A2372" t="s">
        <v>125</v>
      </c>
      <c r="B2372" t="s">
        <v>19</v>
      </c>
      <c r="C2372" t="s">
        <v>30</v>
      </c>
      <c r="D2372" t="s">
        <v>30</v>
      </c>
      <c r="E2372">
        <v>13.538022216233401</v>
      </c>
      <c r="F2372">
        <v>13.74</v>
      </c>
      <c r="G2372">
        <v>0.15804441394660601</v>
      </c>
      <c r="H2372">
        <v>0.161045886079832</v>
      </c>
      <c r="I2372">
        <v>0.14522052607782401</v>
      </c>
      <c r="J2372">
        <v>0.163167170740117</v>
      </c>
      <c r="K2372">
        <v>2.4528262671661999E-2</v>
      </c>
      <c r="L2372">
        <v>3.03193982258726E-3</v>
      </c>
      <c r="M2372">
        <v>3.2141240728704501E-2</v>
      </c>
      <c r="N2372">
        <v>1.5061648462067799E-2</v>
      </c>
      <c r="O2372">
        <v>1.2285382188566849E-2</v>
      </c>
      <c r="P2372">
        <v>7.1810104494610741E-2</v>
      </c>
      <c r="Q2372">
        <v>13.636187999974489</v>
      </c>
      <c r="R2372" s="95">
        <f>Table_nydc_frldevdb01_flc_fx_carry_view[[#This Row],[atmf]]/(Table_nydc_frldevdb01_flc_fx_carry_view[[#This Row],[atmf_cost_orig]]+1)</f>
        <v>13.312131574453309</v>
      </c>
      <c r="S2372" s="95">
        <f>Table_nydc_frldevdb01_flc_fx_carry_view[[#This Row],[num_rate]]-Table_nydc_frldevdb01_flc_fx_carry_view[[#This Row],[asset_rate]]</f>
        <v>5.9524722306043894E-2</v>
      </c>
      <c r="T23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1.5801580602681855</v>
      </c>
      <c r="U2372" s="95">
        <f>Table_nydc_frldevdb01_flc_fx_carry_view[[#This Row],[atmf_cost_final]]/Table_nydc_frldevdb01_flc_fx_carry_view[[#This Row],[atmf_cost_orig]]</f>
        <v>0.46860818439459417</v>
      </c>
    </row>
    <row r="2373" spans="1:21" x14ac:dyDescent="0.25">
      <c r="A2373" t="s">
        <v>125</v>
      </c>
      <c r="B2373" t="s">
        <v>19</v>
      </c>
      <c r="C2373" t="s">
        <v>14</v>
      </c>
      <c r="D2373" t="s">
        <v>30</v>
      </c>
      <c r="E2373">
        <v>13.538022216233401</v>
      </c>
      <c r="F2373">
        <v>13.9217</v>
      </c>
      <c r="G2373">
        <v>0.15799603088959799</v>
      </c>
      <c r="H2373">
        <v>0.16251555158719799</v>
      </c>
      <c r="I2373">
        <v>0.15682150851628399</v>
      </c>
      <c r="J2373">
        <v>0.163374294087861</v>
      </c>
      <c r="K2373">
        <v>3.12526518260186E-2</v>
      </c>
      <c r="L2373">
        <v>2.43047711655878E-2</v>
      </c>
      <c r="M2373">
        <v>4.5454434249230395E-2</v>
      </c>
      <c r="N2373">
        <v>3.9950162831129794E-2</v>
      </c>
      <c r="O2373">
        <v>1.3178669148205941E-2</v>
      </c>
      <c r="P2373">
        <v>7.1489436589199179E-2</v>
      </c>
      <c r="Q2373">
        <v>13.726755603541893</v>
      </c>
      <c r="R2373" s="95">
        <f>Table_nydc_frldevdb01_flc_fx_carry_view[[#This Row],[atmf]]/(Table_nydc_frldevdb01_flc_fx_carry_view[[#This Row],[atmf_cost_orig]]+1)</f>
        <v>13.31641011212273</v>
      </c>
      <c r="S2373" s="95">
        <f>Table_nydc_frldevdb01_flc_fx_carry_view[[#This Row],[num_rate]]-Table_nydc_frldevdb01_flc_fx_carry_view[[#This Row],[asset_rate]]</f>
        <v>5.8310767440993241E-2</v>
      </c>
      <c r="T23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1.1016498633277696</v>
      </c>
      <c r="U2373" s="95">
        <f>Table_nydc_frldevdb01_flc_fx_carry_view[[#This Row],[atmf_cost_final]]/Table_nydc_frldevdb01_flc_fx_carry_view[[#This Row],[atmf_cost_orig]]</f>
        <v>0.87890573254261117</v>
      </c>
    </row>
    <row r="2374" spans="1:21" x14ac:dyDescent="0.25">
      <c r="A2374" t="s">
        <v>125</v>
      </c>
      <c r="B2374" t="s">
        <v>19</v>
      </c>
      <c r="C2374" t="s">
        <v>8</v>
      </c>
      <c r="D2374" t="s">
        <v>30</v>
      </c>
      <c r="E2374">
        <v>13.538022216233401</v>
      </c>
      <c r="F2374">
        <v>14.111000000000001</v>
      </c>
      <c r="G2374">
        <v>0.15861336484904201</v>
      </c>
      <c r="H2374">
        <v>0.164163173209596</v>
      </c>
      <c r="I2374">
        <v>0.15801218506672399</v>
      </c>
      <c r="J2374">
        <v>0.16530489343851601</v>
      </c>
      <c r="K2374">
        <v>3.5324493863921003E-2</v>
      </c>
      <c r="L2374">
        <v>3.1202991158812803E-2</v>
      </c>
      <c r="M2374">
        <v>5.6008467932662197E-2</v>
      </c>
      <c r="N2374">
        <v>5.3573238269754998E-2</v>
      </c>
      <c r="O2374">
        <v>1.3819984696055146E-2</v>
      </c>
      <c r="P2374">
        <v>7.1741037360303253E-2</v>
      </c>
      <c r="Q2374">
        <v>13.825043165662215</v>
      </c>
      <c r="R2374" s="95">
        <f>Table_nydc_frldevdb01_flc_fx_carry_view[[#This Row],[atmf]]/(Table_nydc_frldevdb01_flc_fx_carry_view[[#This Row],[atmf_cost_orig]]+1)</f>
        <v>13.362582241054346</v>
      </c>
      <c r="S2374" s="95">
        <f>Table_nydc_frldevdb01_flc_fx_carry_view[[#This Row],[num_rate]]-Table_nydc_frldevdb01_flc_fx_carry_view[[#This Row],[asset_rate]]</f>
        <v>5.7921052664248109E-2</v>
      </c>
      <c r="T23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1.0815255828786496</v>
      </c>
      <c r="U2374" s="95">
        <f>Table_nydc_frldevdb01_flc_fx_carry_view[[#This Row],[atmf_cost_final]]/Table_nydc_frldevdb01_flc_fx_carry_view[[#This Row],[atmf_cost_orig]]</f>
        <v>0.95652033071436582</v>
      </c>
    </row>
    <row r="2375" spans="1:21" x14ac:dyDescent="0.25">
      <c r="A2375" t="s">
        <v>125</v>
      </c>
      <c r="B2375" t="s">
        <v>19</v>
      </c>
      <c r="C2375" t="s">
        <v>6</v>
      </c>
      <c r="D2375" t="s">
        <v>30</v>
      </c>
      <c r="E2375">
        <v>13.538022216233401</v>
      </c>
      <c r="F2375">
        <v>14.304</v>
      </c>
      <c r="G2375">
        <v>0.15937266457556501</v>
      </c>
      <c r="H2375">
        <v>0.165865996100309</v>
      </c>
      <c r="I2375">
        <v>0.15861336484904201</v>
      </c>
      <c r="J2375">
        <v>0.16651053864898499</v>
      </c>
      <c r="K2375">
        <v>3.8125586166251904E-2</v>
      </c>
      <c r="L2375">
        <v>3.5324493863921003E-2</v>
      </c>
      <c r="M2375">
        <v>6.5150383550602903E-2</v>
      </c>
      <c r="N2375">
        <v>6.4218415274573601E-2</v>
      </c>
      <c r="O2375">
        <v>1.4323751178244359E-2</v>
      </c>
      <c r="P2375">
        <v>7.1985792540524285E-2</v>
      </c>
      <c r="Q2375">
        <v>13.927609183760449</v>
      </c>
      <c r="R2375" s="95">
        <f>Table_nydc_frldevdb01_flc_fx_carry_view[[#This Row],[atmf]]/(Table_nydc_frldevdb01_flc_fx_carry_view[[#This Row],[atmf_cost_orig]]+1)</f>
        <v>13.429089658043061</v>
      </c>
      <c r="S2375" s="95">
        <f>Table_nydc_frldevdb01_flc_fx_carry_view[[#This Row],[num_rate]]-Table_nydc_frldevdb01_flc_fx_carry_view[[#This Row],[asset_rate]]</f>
        <v>5.7662041362279925E-2</v>
      </c>
      <c r="T23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1.0691632947221996</v>
      </c>
      <c r="U2375" s="95">
        <f>Table_nydc_frldevdb01_flc_fx_carry_view[[#This Row],[atmf_cost_final]]/Table_nydc_frldevdb01_flc_fx_carry_view[[#This Row],[atmf_cost_orig]]</f>
        <v>0.98569512218902855</v>
      </c>
    </row>
    <row r="2376" spans="1:21" x14ac:dyDescent="0.25">
      <c r="A2376" t="s">
        <v>125</v>
      </c>
      <c r="B2376" t="s">
        <v>19</v>
      </c>
      <c r="C2376" t="s">
        <v>67</v>
      </c>
      <c r="D2376" t="s">
        <v>30</v>
      </c>
      <c r="E2376">
        <v>13.538022216233401</v>
      </c>
      <c r="F2376">
        <v>15.059603157573401</v>
      </c>
      <c r="G2376">
        <v>0.163236571001525</v>
      </c>
      <c r="H2376">
        <v>0.172645573035693</v>
      </c>
      <c r="I2376">
        <v>0.163280063165954</v>
      </c>
      <c r="J2376">
        <v>0.17341792506013901</v>
      </c>
      <c r="K2376">
        <v>4.4393604670655902E-2</v>
      </c>
      <c r="L2376">
        <v>4.3785032959865203E-2</v>
      </c>
      <c r="M2376">
        <v>9.4167397672934097E-2</v>
      </c>
      <c r="N2376">
        <v>9.5853411151265402E-2</v>
      </c>
      <c r="O2376">
        <v>1.5808575721305007E-2</v>
      </c>
      <c r="P2376">
        <v>7.3937364632749247E-2</v>
      </c>
      <c r="Q2376">
        <v>14.345569738890138</v>
      </c>
      <c r="R2376" s="95">
        <f>Table_nydc_frldevdb01_flc_fx_carry_view[[#This Row],[atmf]]/(Table_nydc_frldevdb01_flc_fx_carry_view[[#This Row],[atmf_cost_orig]]+1)</f>
        <v>13.763527582344381</v>
      </c>
      <c r="S2376" s="95">
        <f>Table_nydc_frldevdb01_flc_fx_carry_view[[#This Row],[num_rate]]-Table_nydc_frldevdb01_flc_fx_carry_view[[#This Row],[asset_rate]]</f>
        <v>5.812878891144424E-2</v>
      </c>
      <c r="T23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1.0461002678461129</v>
      </c>
      <c r="U2376" s="95">
        <f>Table_nydc_frldevdb01_flc_fx_carry_view[[#This Row],[atmf_cost_final]]/Table_nydc_frldevdb01_flc_fx_carry_view[[#This Row],[atmf_cost_orig]]</f>
        <v>1.01790442892122</v>
      </c>
    </row>
    <row r="2377" spans="1:21" x14ac:dyDescent="0.25">
      <c r="A2377" t="s">
        <v>125</v>
      </c>
      <c r="B2377" t="s">
        <v>13</v>
      </c>
      <c r="C2377" t="s">
        <v>30</v>
      </c>
      <c r="D2377" t="s">
        <v>30</v>
      </c>
      <c r="E2377">
        <v>6.5792015008552696</v>
      </c>
      <c r="F2377">
        <v>6.6165597338270503</v>
      </c>
      <c r="G2377">
        <v>5.4487666574068699E-2</v>
      </c>
      <c r="H2377">
        <v>5.4632489295489202E-2</v>
      </c>
      <c r="I2377">
        <v>6.2199801381592597E-2</v>
      </c>
      <c r="J2377">
        <v>6.2990762859586796E-2</v>
      </c>
      <c r="K2377">
        <v>8.2641374593109707E-3</v>
      </c>
      <c r="L2377">
        <v>1.2986210047364901E-3</v>
      </c>
      <c r="M2377">
        <v>1.0906079537939701E-2</v>
      </c>
      <c r="N2377">
        <v>5.7352679583131099E-3</v>
      </c>
      <c r="O2377">
        <v>1.2285382188566849E-2</v>
      </c>
      <c r="P2377">
        <v>3.4439341342162977E-2</v>
      </c>
      <c r="Q2377">
        <v>6.5991252272071508</v>
      </c>
      <c r="R2377" s="95">
        <f>Table_nydc_frldevdb01_flc_fx_carry_view[[#This Row],[atmf]]/(Table_nydc_frldevdb01_flc_fx_carry_view[[#This Row],[atmf_cost_orig]]+1)</f>
        <v>6.5451775073420446</v>
      </c>
      <c r="S2377" s="95">
        <f>Table_nydc_frldevdb01_flc_fx_carry_view[[#This Row],[num_rate]]-Table_nydc_frldevdb01_flc_fx_carry_view[[#This Row],[asset_rate]]</f>
        <v>2.215395915359613E-2</v>
      </c>
      <c r="T23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1.6793127258412155</v>
      </c>
      <c r="U2377" s="95">
        <f>Table_nydc_frldevdb01_flc_fx_carry_view[[#This Row],[atmf_cost_final]]/Table_nydc_frldevdb01_flc_fx_carry_view[[#This Row],[atmf_cost_orig]]</f>
        <v>0.52587806079732446</v>
      </c>
    </row>
    <row r="2378" spans="1:21" x14ac:dyDescent="0.25">
      <c r="A2378" t="s">
        <v>125</v>
      </c>
      <c r="B2378" t="s">
        <v>13</v>
      </c>
      <c r="C2378" t="s">
        <v>14</v>
      </c>
      <c r="D2378" t="s">
        <v>30</v>
      </c>
      <c r="E2378">
        <v>6.5792015008552696</v>
      </c>
      <c r="F2378">
        <v>6.6502749999999997</v>
      </c>
      <c r="G2378">
        <v>5.4420159071547201E-2</v>
      </c>
      <c r="H2378">
        <v>5.4854629000321502E-2</v>
      </c>
      <c r="I2378">
        <v>5.4491108264442097E-2</v>
      </c>
      <c r="J2378">
        <v>5.4836619310715297E-2</v>
      </c>
      <c r="K2378">
        <v>1.04268276444893E-2</v>
      </c>
      <c r="L2378">
        <v>8.2824829349506315E-3</v>
      </c>
      <c r="M2378">
        <v>1.53499059898255E-2</v>
      </c>
      <c r="N2378">
        <v>1.37682543001535E-2</v>
      </c>
      <c r="O2378">
        <v>1.3178669148205941E-2</v>
      </c>
      <c r="P2378">
        <v>3.5169995499509922E-2</v>
      </c>
      <c r="Q2378">
        <v>6.617695566261709</v>
      </c>
      <c r="R2378" s="95">
        <f>Table_nydc_frldevdb01_flc_fx_carry_view[[#This Row],[atmf]]/(Table_nydc_frldevdb01_flc_fx_carry_view[[#This Row],[atmf_cost_orig]]+1)</f>
        <v>6.5497371504820334</v>
      </c>
      <c r="S2378" s="95">
        <f>Table_nydc_frldevdb01_flc_fx_carry_view[[#This Row],[num_rate]]-Table_nydc_frldevdb01_flc_fx_carry_view[[#This Row],[asset_rate]]</f>
        <v>2.1991326351303981E-2</v>
      </c>
      <c r="T23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1.1142969866404273</v>
      </c>
      <c r="U2378" s="95">
        <f>Table_nydc_frldevdb01_flc_fx_carry_view[[#This Row],[atmf_cost_final]]/Table_nydc_frldevdb01_flc_fx_carry_view[[#This Row],[atmf_cost_orig]]</f>
        <v>0.89696017091437696</v>
      </c>
    </row>
    <row r="2379" spans="1:21" x14ac:dyDescent="0.25">
      <c r="A2379" t="s">
        <v>125</v>
      </c>
      <c r="B2379" t="s">
        <v>13</v>
      </c>
      <c r="C2379" t="s">
        <v>8</v>
      </c>
      <c r="D2379" t="s">
        <v>30</v>
      </c>
      <c r="E2379">
        <v>6.5792015008552696</v>
      </c>
      <c r="F2379">
        <v>6.6863999999999999</v>
      </c>
      <c r="G2379">
        <v>5.5199921697843997E-2</v>
      </c>
      <c r="H2379">
        <v>5.5969069620892799E-2</v>
      </c>
      <c r="I2379">
        <v>5.4421307608784802E-2</v>
      </c>
      <c r="J2379">
        <v>5.5147986112821498E-2</v>
      </c>
      <c r="K2379">
        <v>1.18234277786775E-2</v>
      </c>
      <c r="L2379">
        <v>1.0409492750168099E-2</v>
      </c>
      <c r="M2379">
        <v>1.9109453776538499E-2</v>
      </c>
      <c r="N2379">
        <v>1.8311773676502999E-2</v>
      </c>
      <c r="O2379">
        <v>1.3819984696055146E-2</v>
      </c>
      <c r="P2379">
        <v>3.5946709664201396E-2</v>
      </c>
      <c r="Q2379">
        <v>6.6380351036600187</v>
      </c>
      <c r="R2379" s="95">
        <f>Table_nydc_frldevdb01_flc_fx_carry_view[[#This Row],[atmf]]/(Table_nydc_frldevdb01_flc_fx_carry_view[[#This Row],[atmf_cost_orig]]+1)</f>
        <v>6.5610224448630587</v>
      </c>
      <c r="S2379" s="95">
        <f>Table_nydc_frldevdb01_flc_fx_carry_view[[#This Row],[num_rate]]-Table_nydc_frldevdb01_flc_fx_carry_view[[#This Row],[asset_rate]]</f>
        <v>2.2126724968146251E-2</v>
      </c>
      <c r="T23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1.0845803911013796</v>
      </c>
      <c r="U2379" s="95">
        <f>Table_nydc_frldevdb01_flc_fx_carry_view[[#This Row],[atmf_cost_final]]/Table_nydc_frldevdb01_flc_fx_carry_view[[#This Row],[atmf_cost_orig]]</f>
        <v>0.95825730503009743</v>
      </c>
    </row>
    <row r="2380" spans="1:21" x14ac:dyDescent="0.25">
      <c r="A2380" t="s">
        <v>125</v>
      </c>
      <c r="B2380" t="s">
        <v>13</v>
      </c>
      <c r="C2380" t="s">
        <v>6</v>
      </c>
      <c r="D2380" t="s">
        <v>30</v>
      </c>
      <c r="E2380">
        <v>6.5792015008552696</v>
      </c>
      <c r="F2380">
        <v>6.7241811938981897</v>
      </c>
      <c r="G2380">
        <v>5.5971738931685201E-2</v>
      </c>
      <c r="H2380">
        <v>5.71084612637058E-2</v>
      </c>
      <c r="I2380">
        <v>5.5199921697843997E-2</v>
      </c>
      <c r="J2380">
        <v>5.6318733136611399E-2</v>
      </c>
      <c r="K2380">
        <v>1.2773495742372999E-2</v>
      </c>
      <c r="L2380">
        <v>1.18234277786775E-2</v>
      </c>
      <c r="M2380">
        <v>2.2454256035460703E-2</v>
      </c>
      <c r="N2380">
        <v>2.2208090362652002E-2</v>
      </c>
      <c r="O2380">
        <v>1.4323751178244359E-2</v>
      </c>
      <c r="P2380">
        <v>3.6643121291915159E-2</v>
      </c>
      <c r="Q2380">
        <v>6.6597101364458116</v>
      </c>
      <c r="R2380" s="95">
        <f>Table_nydc_frldevdb01_flc_fx_carry_view[[#This Row],[atmf]]/(Table_nydc_frldevdb01_flc_fx_carry_view[[#This Row],[atmf_cost_orig]]+1)</f>
        <v>6.5765105423601282</v>
      </c>
      <c r="S2380" s="95">
        <f>Table_nydc_frldevdb01_flc_fx_carry_view[[#This Row],[num_rate]]-Table_nydc_frldevdb01_flc_fx_carry_view[[#This Row],[asset_rate]]</f>
        <v>2.23193701136708E-2</v>
      </c>
      <c r="T23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1.0727114678574783</v>
      </c>
      <c r="U2380" s="95">
        <f>Table_nydc_frldevdb01_flc_fx_carry_view[[#This Row],[atmf_cost_final]]/Table_nydc_frldevdb01_flc_fx_carry_view[[#This Row],[atmf_cost_orig]]</f>
        <v>0.98903701496856788</v>
      </c>
    </row>
    <row r="2381" spans="1:21" x14ac:dyDescent="0.25">
      <c r="A2381" t="s">
        <v>125</v>
      </c>
      <c r="B2381" t="s">
        <v>13</v>
      </c>
      <c r="C2381" t="s">
        <v>67</v>
      </c>
      <c r="D2381" t="s">
        <v>30</v>
      </c>
      <c r="E2381">
        <v>6.5792015008552696</v>
      </c>
      <c r="F2381">
        <v>6.8621440173050301</v>
      </c>
      <c r="G2381">
        <v>6.1245787460499801E-2</v>
      </c>
      <c r="H2381">
        <v>6.2592959271951701E-2</v>
      </c>
      <c r="I2381">
        <v>6.0309610766223397E-2</v>
      </c>
      <c r="J2381">
        <v>6.1887438552074299E-2</v>
      </c>
      <c r="K2381">
        <v>1.6604382462622802E-2</v>
      </c>
      <c r="L2381">
        <v>1.5893481671052798E-2</v>
      </c>
      <c r="M2381">
        <v>3.42142082326128E-2</v>
      </c>
      <c r="N2381">
        <v>3.4343625922750302E-2</v>
      </c>
      <c r="O2381">
        <v>1.5808575721305007E-2</v>
      </c>
      <c r="P2381">
        <v>3.7984166928545782E-2</v>
      </c>
      <c r="Q2381">
        <v>6.7433940234536207</v>
      </c>
      <c r="R2381" s="95">
        <f>Table_nydc_frldevdb01_flc_fx_carry_view[[#This Row],[atmf]]/(Table_nydc_frldevdb01_flc_fx_carry_view[[#This Row],[atmf_cost_orig]]+1)</f>
        <v>6.6351283541461594</v>
      </c>
      <c r="S2381" s="95">
        <f>Table_nydc_frldevdb01_flc_fx_carry_view[[#This Row],[num_rate]]-Table_nydc_frldevdb01_flc_fx_carry_view[[#This Row],[asset_rate]]</f>
        <v>2.2175591207240775E-2</v>
      </c>
      <c r="T23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1.0477187277536582</v>
      </c>
      <c r="U2381" s="95">
        <f>Table_nydc_frldevdb01_flc_fx_carry_view[[#This Row],[atmf_cost_final]]/Table_nydc_frldevdb01_flc_fx_carry_view[[#This Row],[atmf_cost_orig]]</f>
        <v>1.0037825715345399</v>
      </c>
    </row>
    <row r="2382" spans="1:21" x14ac:dyDescent="0.25">
      <c r="A2382" t="s">
        <v>125</v>
      </c>
      <c r="B2382" t="s">
        <v>16</v>
      </c>
      <c r="C2382" t="s">
        <v>30</v>
      </c>
      <c r="D2382" t="s">
        <v>30</v>
      </c>
      <c r="E2382">
        <v>18.739926348675201</v>
      </c>
      <c r="F2382">
        <v>19.021799999999999</v>
      </c>
      <c r="G2382">
        <v>0.109797643697838</v>
      </c>
      <c r="H2382">
        <v>0.113035835221487</v>
      </c>
      <c r="I2382">
        <v>0.12679756150381699</v>
      </c>
      <c r="J2382">
        <v>0.148491338052403</v>
      </c>
      <c r="K2382">
        <v>1.51618565926757E-2</v>
      </c>
      <c r="L2382">
        <v>2.6473034249587498E-3</v>
      </c>
      <c r="M2382">
        <v>2.2562600724651997E-2</v>
      </c>
      <c r="N2382">
        <v>1.51208953458093E-2</v>
      </c>
      <c r="O2382">
        <v>1.2285382188566849E-2</v>
      </c>
      <c r="P2382">
        <v>7.2688719550107042E-2</v>
      </c>
      <c r="Q2382">
        <v>18.882058714767055</v>
      </c>
      <c r="R2382" s="95">
        <f>Table_nydc_frldevdb01_flc_fx_carry_view[[#This Row],[atmf]]/(Table_nydc_frldevdb01_flc_fx_carry_view[[#This Row],[atmf_cost_orig]]+1)</f>
        <v>18.602088504429908</v>
      </c>
      <c r="S2382" s="95">
        <f>Table_nydc_frldevdb01_flc_fx_carry_view[[#This Row],[num_rate]]-Table_nydc_frldevdb01_flc_fx_carry_view[[#This Row],[asset_rate]]</f>
        <v>6.0403337361540195E-2</v>
      </c>
      <c r="T23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1.6854510436262846</v>
      </c>
      <c r="U2382" s="95">
        <f>Table_nydc_frldevdb01_flc_fx_carry_view[[#This Row],[atmf_cost_final]]/Table_nydc_frldevdb01_flc_fx_carry_view[[#This Row],[atmf_cost_orig]]</f>
        <v>0.67017519524192726</v>
      </c>
    </row>
    <row r="2383" spans="1:21" x14ac:dyDescent="0.25">
      <c r="A2383" t="s">
        <v>125</v>
      </c>
      <c r="B2383" t="s">
        <v>16</v>
      </c>
      <c r="C2383" t="s">
        <v>14</v>
      </c>
      <c r="D2383" t="s">
        <v>30</v>
      </c>
      <c r="E2383">
        <v>18.739926348675201</v>
      </c>
      <c r="F2383">
        <v>19.267175000000002</v>
      </c>
      <c r="G2383">
        <v>0.11488337620705601</v>
      </c>
      <c r="H2383">
        <v>0.11911217149544</v>
      </c>
      <c r="I2383">
        <v>0.109847554290809</v>
      </c>
      <c r="J2383">
        <v>0.116440327734775</v>
      </c>
      <c r="K2383">
        <v>1.9944201086467002E-2</v>
      </c>
      <c r="L2383">
        <v>1.5250277775416E-2</v>
      </c>
      <c r="M2383">
        <v>3.3323278987184998E-2</v>
      </c>
      <c r="N2383">
        <v>3.06022562531853E-2</v>
      </c>
      <c r="O2383">
        <v>1.3178669148205941E-2</v>
      </c>
      <c r="P2383">
        <v>7.1240981671270409E-2</v>
      </c>
      <c r="Q2383">
        <v>19.012801250952638</v>
      </c>
      <c r="R2383" s="95">
        <f>Table_nydc_frldevdb01_flc_fx_carry_view[[#This Row],[atmf]]/(Table_nydc_frldevdb01_flc_fx_carry_view[[#This Row],[atmf_cost_orig]]+1)</f>
        <v>18.645834650008837</v>
      </c>
      <c r="S2383" s="95">
        <f>Table_nydc_frldevdb01_flc_fx_carry_view[[#This Row],[num_rate]]-Table_nydc_frldevdb01_flc_fx_carry_view[[#This Row],[asset_rate]]</f>
        <v>5.8062312523064472E-2</v>
      </c>
      <c r="T23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1.1474616256584789</v>
      </c>
      <c r="U2383" s="95">
        <f>Table_nydc_frldevdb01_flc_fx_carry_view[[#This Row],[atmf_cost_final]]/Table_nydc_frldevdb01_flc_fx_carry_view[[#This Row],[atmf_cost_orig]]</f>
        <v>0.9183446882569356</v>
      </c>
    </row>
    <row r="2384" spans="1:21" x14ac:dyDescent="0.25">
      <c r="A2384" t="s">
        <v>125</v>
      </c>
      <c r="B2384" t="s">
        <v>16</v>
      </c>
      <c r="C2384" t="s">
        <v>8</v>
      </c>
      <c r="D2384" t="s">
        <v>30</v>
      </c>
      <c r="E2384">
        <v>18.739926348675201</v>
      </c>
      <c r="F2384">
        <v>19.522300000000001</v>
      </c>
      <c r="G2384">
        <v>0.123407742766038</v>
      </c>
      <c r="H2384">
        <v>0.12950383794831499</v>
      </c>
      <c r="I2384">
        <v>0.114825058648302</v>
      </c>
      <c r="J2384">
        <v>0.12142582034572801</v>
      </c>
      <c r="K2384">
        <v>2.4434806295938298E-2</v>
      </c>
      <c r="L2384">
        <v>1.9901226452025401E-2</v>
      </c>
      <c r="M2384">
        <v>4.4197558309212001E-2</v>
      </c>
      <c r="N2384">
        <v>4.1166720007210597E-2</v>
      </c>
      <c r="O2384">
        <v>1.3819984696055146E-2</v>
      </c>
      <c r="P2384">
        <v>7.1078238794084772E-2</v>
      </c>
      <c r="Q2384">
        <v>19.143962614302165</v>
      </c>
      <c r="R2384" s="95">
        <f>Table_nydc_frldevdb01_flc_fx_carry_view[[#This Row],[atmf]]/(Table_nydc_frldevdb01_flc_fx_carry_view[[#This Row],[atmf_cost_orig]]+1)</f>
        <v>18.695983192692907</v>
      </c>
      <c r="S2384" s="95">
        <f>Table_nydc_frldevdb01_flc_fx_carry_view[[#This Row],[num_rate]]-Table_nydc_frldevdb01_flc_fx_carry_view[[#This Row],[asset_rate]]</f>
        <v>5.7258254098029628E-2</v>
      </c>
      <c r="T23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1.0760390830640476</v>
      </c>
      <c r="U2384" s="95">
        <f>Table_nydc_frldevdb01_flc_fx_carry_view[[#This Row],[atmf_cost_final]]/Table_nydc_frldevdb01_flc_fx_carry_view[[#This Row],[atmf_cost_orig]]</f>
        <v>0.93142520949240548</v>
      </c>
    </row>
    <row r="2385" spans="1:21" x14ac:dyDescent="0.25">
      <c r="A2385" t="s">
        <v>125</v>
      </c>
      <c r="B2385" t="s">
        <v>16</v>
      </c>
      <c r="C2385" t="s">
        <v>6</v>
      </c>
      <c r="D2385" t="s">
        <v>30</v>
      </c>
      <c r="E2385">
        <v>18.739926348675201</v>
      </c>
      <c r="F2385">
        <v>19.778549999999999</v>
      </c>
      <c r="G2385">
        <v>0.13190614041023299</v>
      </c>
      <c r="H2385">
        <v>0.13997645198040501</v>
      </c>
      <c r="I2385">
        <v>0.123407742766038</v>
      </c>
      <c r="J2385">
        <v>0.131808027906724</v>
      </c>
      <c r="K2385">
        <v>2.8746338746462301E-2</v>
      </c>
      <c r="L2385">
        <v>2.4434806295938298E-2</v>
      </c>
      <c r="M2385">
        <v>5.4999376670920398E-2</v>
      </c>
      <c r="N2385">
        <v>5.2069273309631396E-2</v>
      </c>
      <c r="O2385">
        <v>1.4323751178244359E-2</v>
      </c>
      <c r="P2385">
        <v>7.0915259237946504E-2</v>
      </c>
      <c r="Q2385">
        <v>19.272586067078603</v>
      </c>
      <c r="R2385" s="95">
        <f>Table_nydc_frldevdb01_flc_fx_carry_view[[#This Row],[atmf]]/(Table_nydc_frldevdb01_flc_fx_carry_view[[#This Row],[atmf_cost_orig]]+1)</f>
        <v>18.74745183491175</v>
      </c>
      <c r="S2385" s="95">
        <f>Table_nydc_frldevdb01_flc_fx_carry_view[[#This Row],[num_rate]]-Table_nydc_frldevdb01_flc_fx_carry_view[[#This Row],[asset_rate]]</f>
        <v>5.6591508059702145E-2</v>
      </c>
      <c r="T23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1.052619780354944</v>
      </c>
      <c r="U2385" s="95">
        <f>Table_nydc_frldevdb01_flc_fx_carry_view[[#This Row],[atmf_cost_final]]/Table_nydc_frldevdb01_flc_fx_carry_view[[#This Row],[atmf_cost_orig]]</f>
        <v>0.94672478964951212</v>
      </c>
    </row>
    <row r="2386" spans="1:21" x14ac:dyDescent="0.25">
      <c r="A2386" t="s">
        <v>125</v>
      </c>
      <c r="B2386" t="s">
        <v>16</v>
      </c>
      <c r="C2386" t="s">
        <v>67</v>
      </c>
      <c r="D2386" t="s">
        <v>30</v>
      </c>
      <c r="E2386">
        <v>18.739926348675201</v>
      </c>
      <c r="F2386">
        <v>20.786885000000002</v>
      </c>
      <c r="G2386">
        <v>0.13088478483294899</v>
      </c>
      <c r="H2386">
        <v>0.140810611260166</v>
      </c>
      <c r="I2386">
        <v>0.13139668594909601</v>
      </c>
      <c r="J2386">
        <v>0.142277764435463</v>
      </c>
      <c r="K2386">
        <v>3.0572456592201001E-2</v>
      </c>
      <c r="L2386">
        <v>3.06535143233575E-2</v>
      </c>
      <c r="M2386">
        <v>7.6867199006676989E-2</v>
      </c>
      <c r="N2386">
        <v>7.9634866360780099E-2</v>
      </c>
      <c r="O2386">
        <v>1.5808575721305007E-2</v>
      </c>
      <c r="P2386">
        <v>7.2358058213845777E-2</v>
      </c>
      <c r="Q2386">
        <v>19.867140832640779</v>
      </c>
      <c r="R2386" s="95">
        <f>Table_nydc_frldevdb01_flc_fx_carry_view[[#This Row],[atmf]]/(Table_nydc_frldevdb01_flc_fx_carry_view[[#This Row],[atmf_cost_orig]]+1)</f>
        <v>19.303109073406848</v>
      </c>
      <c r="S2386" s="95">
        <f>Table_nydc_frldevdb01_flc_fx_carry_view[[#This Row],[num_rate]]-Table_nydc_frldevdb01_flc_fx_carry_view[[#This Row],[asset_rate]]</f>
        <v>5.654948249254077E-2</v>
      </c>
      <c r="T23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1.0580327156568545</v>
      </c>
      <c r="U2386" s="95">
        <f>Table_nydc_frldevdb01_flc_fx_carry_view[[#This Row],[atmf_cost_final]]/Table_nydc_frldevdb01_flc_fx_carry_view[[#This Row],[atmf_cost_orig]]</f>
        <v>1.0360058307037141</v>
      </c>
    </row>
    <row r="2387" spans="1:21" x14ac:dyDescent="0.25">
      <c r="A2387" t="s">
        <v>125</v>
      </c>
      <c r="B2387" t="s">
        <v>22</v>
      </c>
      <c r="C2387" t="s">
        <v>30</v>
      </c>
      <c r="D2387" t="s">
        <v>30</v>
      </c>
      <c r="E2387">
        <v>626.18980819789897</v>
      </c>
      <c r="F2387">
        <v>627.14</v>
      </c>
      <c r="G2387">
        <v>8.8401617592042805E-2</v>
      </c>
      <c r="H2387">
        <v>8.8687865782690806E-2</v>
      </c>
      <c r="I2387">
        <v>8.89940942251633E-2</v>
      </c>
      <c r="J2387">
        <v>9.0112411796525599E-2</v>
      </c>
      <c r="K2387">
        <v>1.6888232998504803E-2</v>
      </c>
      <c r="L2387">
        <v>1.8580372291418501E-3</v>
      </c>
      <c r="M2387">
        <v>1.7703519533251701E-2</v>
      </c>
      <c r="N2387">
        <v>2.7378569807315596E-3</v>
      </c>
      <c r="O2387">
        <v>1.2285382188566849E-2</v>
      </c>
      <c r="P2387">
        <v>1.834085830149889E-2</v>
      </c>
      <c r="Q2387">
        <v>626.6291177180442</v>
      </c>
      <c r="R2387" s="95">
        <f>Table_nydc_frldevdb01_flc_fx_carry_view[[#This Row],[atmf]]/(Table_nydc_frldevdb01_flc_fx_carry_view[[#This Row],[atmf_cost_orig]]+1)</f>
        <v>616.23055041376347</v>
      </c>
      <c r="S2387" s="95">
        <f>Table_nydc_frldevdb01_flc_fx_carry_view[[#This Row],[num_rate]]-Table_nydc_frldevdb01_flc_fx_carry_view[[#This Row],[asset_rate]]</f>
        <v>6.0554761129320411E-3</v>
      </c>
      <c r="T23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1.0791540324688984</v>
      </c>
      <c r="U2387" s="95">
        <f>Table_nydc_frldevdb01_flc_fx_carry_view[[#This Row],[atmf_cost_final]]/Table_nydc_frldevdb01_flc_fx_carry_view[[#This Row],[atmf_cost_orig]]</f>
        <v>0.15465043408962661</v>
      </c>
    </row>
    <row r="2388" spans="1:21" x14ac:dyDescent="0.25">
      <c r="A2388" t="s">
        <v>125</v>
      </c>
      <c r="B2388" t="s">
        <v>22</v>
      </c>
      <c r="C2388" t="s">
        <v>14</v>
      </c>
      <c r="D2388" t="s">
        <v>30</v>
      </c>
      <c r="E2388">
        <v>626.18980819789897</v>
      </c>
      <c r="F2388">
        <v>628.29</v>
      </c>
      <c r="G2388">
        <v>8.8810850122304705E-2</v>
      </c>
      <c r="H2388">
        <v>8.9345433886544395E-2</v>
      </c>
      <c r="I2388">
        <v>8.8410436975440501E-2</v>
      </c>
      <c r="J2388">
        <v>8.9072272024725202E-2</v>
      </c>
      <c r="K2388">
        <v>2.3182813991886101E-2</v>
      </c>
      <c r="L2388">
        <v>1.6737614360434E-2</v>
      </c>
      <c r="M2388">
        <v>2.49988440644273E-2</v>
      </c>
      <c r="N2388">
        <v>1.8573986264161797E-2</v>
      </c>
      <c r="O2388">
        <v>1.3178669148205941E-2</v>
      </c>
      <c r="P2388">
        <v>2.0032656731368056E-2</v>
      </c>
      <c r="Q2388">
        <v>627.15107478815821</v>
      </c>
      <c r="R2388" s="95">
        <f>Table_nydc_frldevdb01_flc_fx_carry_view[[#This Row],[atmf]]/(Table_nydc_frldevdb01_flc_fx_carry_view[[#This Row],[atmf_cost_orig]]+1)</f>
        <v>612.96654492666744</v>
      </c>
      <c r="S2388" s="95">
        <f>Table_nydc_frldevdb01_flc_fx_carry_view[[#This Row],[num_rate]]-Table_nydc_frldevdb01_flc_fx_carry_view[[#This Row],[asset_rate]]</f>
        <v>6.8539875831621147E-3</v>
      </c>
      <c r="T23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1.0112012634009602</v>
      </c>
      <c r="U2388" s="95">
        <f>Table_nydc_frldevdb01_flc_fx_carry_view[[#This Row],[atmf_cost_final]]/Table_nydc_frldevdb01_flc_fx_carry_view[[#This Row],[atmf_cost_orig]]</f>
        <v>0.74299380468523712</v>
      </c>
    </row>
    <row r="2389" spans="1:21" x14ac:dyDescent="0.25">
      <c r="A2389" t="s">
        <v>125</v>
      </c>
      <c r="B2389" t="s">
        <v>22</v>
      </c>
      <c r="C2389" t="s">
        <v>8</v>
      </c>
      <c r="D2389" t="s">
        <v>30</v>
      </c>
      <c r="E2389">
        <v>626.18980819789897</v>
      </c>
      <c r="F2389">
        <v>629.41</v>
      </c>
      <c r="G2389">
        <v>8.9013716516494298E-2</v>
      </c>
      <c r="H2389">
        <v>8.9732233151118695E-2</v>
      </c>
      <c r="I2389">
        <v>8.88058157707282E-2</v>
      </c>
      <c r="J2389">
        <v>8.9639476297820403E-2</v>
      </c>
      <c r="K2389">
        <v>2.7845080080422798E-2</v>
      </c>
      <c r="L2389">
        <v>2.3123456568610399E-2</v>
      </c>
      <c r="M2389">
        <v>3.0632475177168099E-2</v>
      </c>
      <c r="N2389">
        <v>2.5940735103453898E-2</v>
      </c>
      <c r="O2389">
        <v>1.3819984696055146E-2</v>
      </c>
      <c r="P2389">
        <v>2.0822974799783921E-2</v>
      </c>
      <c r="Q2389">
        <v>627.66046230495033</v>
      </c>
      <c r="R2389" s="95">
        <f>Table_nydc_frldevdb01_flc_fx_carry_view[[#This Row],[atmf]]/(Table_nydc_frldevdb01_flc_fx_carry_view[[#This Row],[atmf_cost_orig]]+1)</f>
        <v>610.70266575075948</v>
      </c>
      <c r="S2389" s="95">
        <f>Table_nydc_frldevdb01_flc_fx_carry_view[[#This Row],[num_rate]]-Table_nydc_frldevdb01_flc_fx_carry_view[[#This Row],[asset_rate]]</f>
        <v>7.0029901037287744E-3</v>
      </c>
      <c r="T23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1.0107209193749001</v>
      </c>
      <c r="U2389" s="95">
        <f>Table_nydc_frldevdb01_flc_fx_carry_view[[#This Row],[atmf_cost_final]]/Table_nydc_frldevdb01_flc_fx_carry_view[[#This Row],[atmf_cost_orig]]</f>
        <v>0.84683770911169509</v>
      </c>
    </row>
    <row r="2390" spans="1:21" x14ac:dyDescent="0.25">
      <c r="A2390" t="s">
        <v>125</v>
      </c>
      <c r="B2390" t="s">
        <v>22</v>
      </c>
      <c r="C2390" t="s">
        <v>6</v>
      </c>
      <c r="D2390" t="s">
        <v>30</v>
      </c>
      <c r="E2390">
        <v>626.18980819789897</v>
      </c>
      <c r="F2390">
        <v>631.55999999999995</v>
      </c>
      <c r="G2390">
        <v>8.9018145741710297E-2</v>
      </c>
      <c r="H2390">
        <v>9.0116427871020005E-2</v>
      </c>
      <c r="I2390">
        <v>8.9013716516494298E-2</v>
      </c>
      <c r="J2390">
        <v>9.0233245653384697E-2</v>
      </c>
      <c r="K2390">
        <v>3.0813115270322801E-2</v>
      </c>
      <c r="L2390">
        <v>2.7845080080422798E-2</v>
      </c>
      <c r="M2390">
        <v>3.5423802190293799E-2</v>
      </c>
      <c r="N2390">
        <v>3.2575807408571598E-2</v>
      </c>
      <c r="O2390">
        <v>1.4323751178244359E-2</v>
      </c>
      <c r="P2390">
        <v>2.2925189941396917E-2</v>
      </c>
      <c r="Q2390">
        <v>628.66143892645164</v>
      </c>
      <c r="R2390" s="95">
        <f>Table_nydc_frldevdb01_flc_fx_carry_view[[#This Row],[atmf]]/(Table_nydc_frldevdb01_flc_fx_carry_view[[#This Row],[atmf_cost_orig]]+1)</f>
        <v>609.95314060196745</v>
      </c>
      <c r="S2390" s="95">
        <f>Table_nydc_frldevdb01_flc_fx_carry_view[[#This Row],[num_rate]]-Table_nydc_frldevdb01_flc_fx_carry_view[[#This Row],[asset_rate]]</f>
        <v>8.601438763152558E-3</v>
      </c>
      <c r="T23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1.0260352546727587</v>
      </c>
      <c r="U2390" s="95">
        <f>Table_nydc_frldevdb01_flc_fx_carry_view[[#This Row],[atmf_cost_final]]/Table_nydc_frldevdb01_flc_fx_carry_view[[#This Row],[atmf_cost_orig]]</f>
        <v>0.91960222772182942</v>
      </c>
    </row>
    <row r="2391" spans="1:21" x14ac:dyDescent="0.25">
      <c r="A2391" t="s">
        <v>125</v>
      </c>
      <c r="B2391" t="s">
        <v>22</v>
      </c>
      <c r="C2391" t="s">
        <v>67</v>
      </c>
      <c r="D2391" t="s">
        <v>30</v>
      </c>
      <c r="E2391">
        <v>626.18980819789897</v>
      </c>
      <c r="F2391">
        <v>640.1</v>
      </c>
      <c r="G2391">
        <v>9.2526064205873004E-2</v>
      </c>
      <c r="H2391">
        <v>9.4962500421648097E-2</v>
      </c>
      <c r="I2391">
        <v>9.1976568758923294E-2</v>
      </c>
      <c r="J2391">
        <v>9.4494973350143105E-2</v>
      </c>
      <c r="K2391">
        <v>4.0145084317411497E-2</v>
      </c>
      <c r="L2391">
        <v>3.8292380123821905E-2</v>
      </c>
      <c r="M2391">
        <v>5.1850319441156499E-2</v>
      </c>
      <c r="N2391">
        <v>5.0176883466689401E-2</v>
      </c>
      <c r="O2391">
        <v>1.5808575721305007E-2</v>
      </c>
      <c r="P2391">
        <v>2.7234557644038038E-2</v>
      </c>
      <c r="Q2391">
        <v>632.69416602525268</v>
      </c>
      <c r="R2391" s="95">
        <f>Table_nydc_frldevdb01_flc_fx_carry_view[[#This Row],[atmf]]/(Table_nydc_frldevdb01_flc_fx_carry_view[[#This Row],[atmf_cost_orig]]+1)</f>
        <v>608.54666122084961</v>
      </c>
      <c r="S2391" s="95">
        <f>Table_nydc_frldevdb01_flc_fx_carry_view[[#This Row],[num_rate]]-Table_nydc_frldevdb01_flc_fx_carry_view[[#This Row],[asset_rate]]</f>
        <v>1.1425981922733031E-2</v>
      </c>
      <c r="T23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1.0153152172705044</v>
      </c>
      <c r="U2391" s="95">
        <f>Table_nydc_frldevdb01_flc_fx_carry_view[[#This Row],[atmf_cost_final]]/Table_nydc_frldevdb01_flc_fx_carry_view[[#This Row],[atmf_cost_orig]]</f>
        <v>0.96772563809628531</v>
      </c>
    </row>
    <row r="2392" spans="1:21" x14ac:dyDescent="0.25">
      <c r="A2392" t="s">
        <v>125</v>
      </c>
      <c r="B2392" t="s">
        <v>15</v>
      </c>
      <c r="C2392" t="s">
        <v>30</v>
      </c>
      <c r="D2392" t="s">
        <v>30</v>
      </c>
      <c r="E2392">
        <v>57.844428541069703</v>
      </c>
      <c r="F2392">
        <v>58.695599999999999</v>
      </c>
      <c r="G2392">
        <v>0.10667752497236201</v>
      </c>
      <c r="H2392">
        <v>0.111222553842809</v>
      </c>
      <c r="I2392">
        <v>0.10997582708699501</v>
      </c>
      <c r="J2392">
        <v>0.12707801116217199</v>
      </c>
      <c r="K2392">
        <v>1.4693652650598301E-2</v>
      </c>
      <c r="L2392">
        <v>2.29609712229846E-3</v>
      </c>
      <c r="M2392">
        <v>2.2200754168474199E-2</v>
      </c>
      <c r="N2392">
        <v>1.4745569482430599E-2</v>
      </c>
      <c r="O2392">
        <v>1.2285382188566849E-2</v>
      </c>
      <c r="P2392">
        <v>7.1601667010726872E-2</v>
      </c>
      <c r="Q2392">
        <v>58.25824940744458</v>
      </c>
      <c r="R2392" s="95">
        <f>Table_nydc_frldevdb01_flc_fx_carry_view[[#This Row],[atmf]]/(Table_nydc_frldevdb01_flc_fx_carry_view[[#This Row],[atmf_cost_orig]]+1)</f>
        <v>57.420814610674881</v>
      </c>
      <c r="S2392" s="95">
        <f>Table_nydc_frldevdb01_flc_fx_carry_view[[#This Row],[num_rate]]-Table_nydc_frldevdb01_flc_fx_carry_view[[#This Row],[asset_rate]]</f>
        <v>5.9316284822160024E-2</v>
      </c>
      <c r="T23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1.6583593988288921</v>
      </c>
      <c r="U2392" s="95">
        <f>Table_nydc_frldevdb01_flc_fx_carry_view[[#This Row],[atmf_cost_final]]/Table_nydc_frldevdb01_flc_fx_carry_view[[#This Row],[atmf_cost_orig]]</f>
        <v>0.66419227790782853</v>
      </c>
    </row>
    <row r="2393" spans="1:21" x14ac:dyDescent="0.25">
      <c r="A2393" t="s">
        <v>125</v>
      </c>
      <c r="B2393" t="s">
        <v>15</v>
      </c>
      <c r="C2393" t="s">
        <v>14</v>
      </c>
      <c r="D2393" t="s">
        <v>30</v>
      </c>
      <c r="E2393">
        <v>57.844428541069703</v>
      </c>
      <c r="F2393">
        <v>59.493600000000001</v>
      </c>
      <c r="G2393">
        <v>0.11339114197273401</v>
      </c>
      <c r="H2393">
        <v>0.120011713425283</v>
      </c>
      <c r="I2393">
        <v>0.106581991280458</v>
      </c>
      <c r="J2393">
        <v>0.116121345843196</v>
      </c>
      <c r="K2393">
        <v>1.9422795014303801E-2</v>
      </c>
      <c r="L2393">
        <v>1.4734392187384999E-2</v>
      </c>
      <c r="M2393">
        <v>3.3574788284622598E-2</v>
      </c>
      <c r="N2393">
        <v>3.09217251235951E-2</v>
      </c>
      <c r="O2393">
        <v>1.3178669148205941E-2</v>
      </c>
      <c r="P2393">
        <v>7.1940836318138107E-2</v>
      </c>
      <c r="Q2393">
        <v>58.663396014390294</v>
      </c>
      <c r="R2393" s="95">
        <f>Table_nydc_frldevdb01_flc_fx_carry_view[[#This Row],[atmf]]/(Table_nydc_frldevdb01_flc_fx_carry_view[[#This Row],[atmf_cost_orig]]+1)</f>
        <v>57.561001559199056</v>
      </c>
      <c r="S2393" s="95">
        <f>Table_nydc_frldevdb01_flc_fx_carry_view[[#This Row],[num_rate]]-Table_nydc_frldevdb01_flc_fx_carry_view[[#This Row],[asset_rate]]</f>
        <v>5.876216716993217E-2</v>
      </c>
      <c r="T23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1.1438199995586527</v>
      </c>
      <c r="U2393" s="95">
        <f>Table_nydc_frldevdb01_flc_fx_carry_view[[#This Row],[atmf_cost_final]]/Table_nydc_frldevdb01_flc_fx_carry_view[[#This Row],[atmf_cost_orig]]</f>
        <v>0.92098049469331689</v>
      </c>
    </row>
    <row r="2394" spans="1:21" x14ac:dyDescent="0.25">
      <c r="A2394" t="s">
        <v>125</v>
      </c>
      <c r="B2394" t="s">
        <v>15</v>
      </c>
      <c r="C2394" t="s">
        <v>8</v>
      </c>
      <c r="D2394" t="s">
        <v>30</v>
      </c>
      <c r="E2394">
        <v>57.844428541069703</v>
      </c>
      <c r="F2394">
        <v>60.270400000000002</v>
      </c>
      <c r="G2394">
        <v>0.116491899831576</v>
      </c>
      <c r="H2394">
        <v>0.124310515570659</v>
      </c>
      <c r="I2394">
        <v>0.113317282285923</v>
      </c>
      <c r="J2394">
        <v>0.123556840184859</v>
      </c>
      <c r="K2394">
        <v>2.2234468073893399E-2</v>
      </c>
      <c r="L2394">
        <v>1.9379516404022499E-2</v>
      </c>
      <c r="M2394">
        <v>4.2426903778286999E-2</v>
      </c>
      <c r="N2394">
        <v>4.1656501032898904E-2</v>
      </c>
      <c r="O2394">
        <v>1.3819984696055146E-2</v>
      </c>
      <c r="P2394">
        <v>7.1324056921042836E-2</v>
      </c>
      <c r="Q2394">
        <v>59.077481748221551</v>
      </c>
      <c r="R2394" s="95">
        <f>Table_nydc_frldevdb01_flc_fx_carry_view[[#This Row],[atmf]]/(Table_nydc_frldevdb01_flc_fx_carry_view[[#This Row],[atmf_cost_orig]]+1)</f>
        <v>57.817387273437902</v>
      </c>
      <c r="S2394" s="95">
        <f>Table_nydc_frldevdb01_flc_fx_carry_view[[#This Row],[num_rate]]-Table_nydc_frldevdb01_flc_fx_carry_view[[#This Row],[asset_rate]]</f>
        <v>5.7504072224987691E-2</v>
      </c>
      <c r="T23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1.1032341494111697</v>
      </c>
      <c r="U2394" s="95">
        <f>Table_nydc_frldevdb01_flc_fx_carry_view[[#This Row],[atmf_cost_final]]/Table_nydc_frldevdb01_flc_fx_carry_view[[#This Row],[atmf_cost_orig]]</f>
        <v>0.98184164582421485</v>
      </c>
    </row>
    <row r="2395" spans="1:21" x14ac:dyDescent="0.25">
      <c r="A2395" t="s">
        <v>125</v>
      </c>
      <c r="B2395" t="s">
        <v>15</v>
      </c>
      <c r="C2395" t="s">
        <v>6</v>
      </c>
      <c r="D2395" t="s">
        <v>30</v>
      </c>
      <c r="E2395">
        <v>57.844428541069703</v>
      </c>
      <c r="F2395">
        <v>61.029600000000002</v>
      </c>
      <c r="G2395">
        <v>0.119821369731691</v>
      </c>
      <c r="H2395">
        <v>0.128539068387265</v>
      </c>
      <c r="I2395">
        <v>0.116491899831576</v>
      </c>
      <c r="J2395">
        <v>0.12723869102701901</v>
      </c>
      <c r="K2395">
        <v>2.4646357020545299E-2</v>
      </c>
      <c r="L2395">
        <v>2.2234468073893399E-2</v>
      </c>
      <c r="M2395">
        <v>5.0511873223130402E-2</v>
      </c>
      <c r="N2395">
        <v>5.0214266603164998E-2</v>
      </c>
      <c r="O2395">
        <v>1.4323751178244359E-2</v>
      </c>
      <c r="P2395">
        <v>7.0561995899820484E-2</v>
      </c>
      <c r="Q2395">
        <v>59.490838746497104</v>
      </c>
      <c r="R2395" s="95">
        <f>Table_nydc_frldevdb01_flc_fx_carry_view[[#This Row],[atmf]]/(Table_nydc_frldevdb01_flc_fx_carry_view[[#This Row],[atmf_cost_orig]]+1)</f>
        <v>58.095107304929257</v>
      </c>
      <c r="S2395" s="95">
        <f>Table_nydc_frldevdb01_flc_fx_carry_view[[#This Row],[num_rate]]-Table_nydc_frldevdb01_flc_fx_carry_view[[#This Row],[asset_rate]]</f>
        <v>5.6238244721576125E-2</v>
      </c>
      <c r="T23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1.0817413544012389</v>
      </c>
      <c r="U2395" s="95">
        <f>Table_nydc_frldevdb01_flc_fx_carry_view[[#This Row],[atmf_cost_final]]/Table_nydc_frldevdb01_flc_fx_carry_view[[#This Row],[atmf_cost_orig]]</f>
        <v>0.99410818484892138</v>
      </c>
    </row>
    <row r="2396" spans="1:21" x14ac:dyDescent="0.25">
      <c r="A2396" t="s">
        <v>125</v>
      </c>
      <c r="B2396" t="s">
        <v>15</v>
      </c>
      <c r="C2396" t="s">
        <v>67</v>
      </c>
      <c r="D2396" t="s">
        <v>30</v>
      </c>
      <c r="E2396">
        <v>57.844428541069703</v>
      </c>
      <c r="F2396">
        <v>63.955399999999997</v>
      </c>
      <c r="G2396">
        <v>0.12853061795541701</v>
      </c>
      <c r="H2396">
        <v>0.1382698718042</v>
      </c>
      <c r="I2396">
        <v>0.12712069639849999</v>
      </c>
      <c r="J2396">
        <v>0.138487292136942</v>
      </c>
      <c r="K2396">
        <v>3.0399549267840602E-2</v>
      </c>
      <c r="L2396">
        <v>2.95680742075374E-2</v>
      </c>
      <c r="M2396">
        <v>7.5433132317208107E-2</v>
      </c>
      <c r="N2396">
        <v>7.7284682734862997E-2</v>
      </c>
      <c r="O2396">
        <v>1.5808575721305007E-2</v>
      </c>
      <c r="P2396">
        <v>7.0519349180147017E-2</v>
      </c>
      <c r="Q2396">
        <v>61.199372955441888</v>
      </c>
      <c r="R2396" s="95">
        <f>Table_nydc_frldevdb01_flc_fx_carry_view[[#This Row],[atmf]]/(Table_nydc_frldevdb01_flc_fx_carry_view[[#This Row],[atmf_cost_orig]]+1)</f>
        <v>59.469434294066183</v>
      </c>
      <c r="S2396" s="95">
        <f>Table_nydc_frldevdb01_flc_fx_carry_view[[#This Row],[num_rate]]-Table_nydc_frldevdb01_flc_fx_carry_view[[#This Row],[asset_rate]]</f>
        <v>5.471077345884201E-2</v>
      </c>
      <c r="T23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1.0595783256912259</v>
      </c>
      <c r="U2396" s="95">
        <f>Table_nydc_frldevdb01_flc_fx_carry_view[[#This Row],[atmf_cost_final]]/Table_nydc_frldevdb01_flc_fx_carry_view[[#This Row],[atmf_cost_orig]]</f>
        <v>1.0245455857496257</v>
      </c>
    </row>
    <row r="2397" spans="1:21" x14ac:dyDescent="0.25">
      <c r="A2397" t="s">
        <v>125</v>
      </c>
      <c r="B2397" t="s">
        <v>11</v>
      </c>
      <c r="C2397" t="s">
        <v>30</v>
      </c>
      <c r="D2397" t="s">
        <v>30</v>
      </c>
      <c r="E2397">
        <v>22.201031144003299</v>
      </c>
      <c r="F2397">
        <v>22.661082699444499</v>
      </c>
      <c r="G2397">
        <v>0.108067119658997</v>
      </c>
      <c r="H2397">
        <v>0.11189044849783</v>
      </c>
      <c r="I2397">
        <v>0.13385168819019699</v>
      </c>
      <c r="J2397">
        <v>0.15861340900506801</v>
      </c>
      <c r="K2397">
        <v>1.2816816762536801E-2</v>
      </c>
      <c r="L2397">
        <v>2.7953335325356004E-3</v>
      </c>
      <c r="M2397">
        <v>2.2465083164485897E-2</v>
      </c>
      <c r="N2397">
        <v>2.07427412080851E-2</v>
      </c>
      <c r="O2397">
        <v>-9.8093386026530584E-3</v>
      </c>
      <c r="P2397">
        <v>7.2688719550107042E-2</v>
      </c>
      <c r="Q2397">
        <v>22.444531876631718</v>
      </c>
      <c r="R2397" s="95">
        <f>Table_nydc_frldevdb01_flc_fx_carry_view[[#This Row],[atmf]]/(Table_nydc_frldevdb01_flc_fx_carry_view[[#This Row],[atmf_cost_orig]]+1)</f>
        <v>22.163184907311859</v>
      </c>
      <c r="S2397" s="95">
        <f>Table_nydc_frldevdb01_flc_fx_carry_view[[#This Row],[num_rate]]-Table_nydc_frldevdb01_flc_fx_carry_view[[#This Row],[asset_rate]]</f>
        <v>8.2498058152760095E-2</v>
      </c>
      <c r="T23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1.8601691669628704</v>
      </c>
      <c r="U2397" s="95">
        <f>Table_nydc_frldevdb01_flc_fx_carry_view[[#This Row],[atmf_cost_final]]/Table_nydc_frldevdb01_flc_fx_carry_view[[#This Row],[atmf_cost_orig]]</f>
        <v>0.92333249141389451</v>
      </c>
    </row>
    <row r="2398" spans="1:21" x14ac:dyDescent="0.25">
      <c r="A2398" t="s">
        <v>125</v>
      </c>
      <c r="B2398" t="s">
        <v>11</v>
      </c>
      <c r="C2398" t="s">
        <v>14</v>
      </c>
      <c r="D2398" t="s">
        <v>30</v>
      </c>
      <c r="E2398">
        <v>22.201031144003299</v>
      </c>
      <c r="F2398">
        <v>23.068723497724999</v>
      </c>
      <c r="G2398">
        <v>0.11407335946243601</v>
      </c>
      <c r="H2398">
        <v>0.119447323471359</v>
      </c>
      <c r="I2398">
        <v>0.10827962411795899</v>
      </c>
      <c r="J2398">
        <v>0.116815177899406</v>
      </c>
      <c r="K2398">
        <v>1.6286723116599001E-2</v>
      </c>
      <c r="L2398">
        <v>1.3012644147910299E-2</v>
      </c>
      <c r="M2398">
        <v>3.3781940759033E-2</v>
      </c>
      <c r="N2398">
        <v>3.4197360805667099E-2</v>
      </c>
      <c r="O2398">
        <v>-8.3707270787526863E-3</v>
      </c>
      <c r="P2398">
        <v>7.1240981671270409E-2</v>
      </c>
      <c r="Q2398">
        <v>22.672070686657285</v>
      </c>
      <c r="R2398" s="95">
        <f>Table_nydc_frldevdb01_flc_fx_carry_view[[#This Row],[atmf]]/(Table_nydc_frldevdb01_flc_fx_carry_view[[#This Row],[atmf_cost_orig]]+1)</f>
        <v>22.314883427724872</v>
      </c>
      <c r="S2398" s="95">
        <f>Table_nydc_frldevdb01_flc_fx_carry_view[[#This Row],[num_rate]]-Table_nydc_frldevdb01_flc_fx_carry_view[[#This Row],[asset_rate]]</f>
        <v>7.9611708750023102E-2</v>
      </c>
      <c r="T23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1.2108861456158202</v>
      </c>
      <c r="U2398" s="95">
        <f>Table_nydc_frldevdb01_flc_fx_carry_view[[#This Row],[atmf_cost_final]]/Table_nydc_frldevdb01_flc_fx_carry_view[[#This Row],[atmf_cost_orig]]</f>
        <v>1.0122971042308462</v>
      </c>
    </row>
    <row r="2399" spans="1:21" x14ac:dyDescent="0.25">
      <c r="A2399" t="s">
        <v>125</v>
      </c>
      <c r="B2399" t="s">
        <v>11</v>
      </c>
      <c r="C2399" t="s">
        <v>8</v>
      </c>
      <c r="D2399" t="s">
        <v>30</v>
      </c>
      <c r="E2399">
        <v>22.201031144003299</v>
      </c>
      <c r="F2399">
        <v>23.507992290299999</v>
      </c>
      <c r="G2399">
        <v>0.122156478567313</v>
      </c>
      <c r="H2399">
        <v>0.130392122814423</v>
      </c>
      <c r="I2399">
        <v>0.113999368937677</v>
      </c>
      <c r="J2399">
        <v>0.12303837696006401</v>
      </c>
      <c r="K2399">
        <v>1.9129454655724399E-2</v>
      </c>
      <c r="L2399">
        <v>1.6257668978588102E-2</v>
      </c>
      <c r="M2399">
        <v>4.5243918775546198E-2</v>
      </c>
      <c r="N2399">
        <v>4.5547882643046406E-2</v>
      </c>
      <c r="O2399">
        <v>-8.210251565280156E-3</v>
      </c>
      <c r="P2399">
        <v>7.1078238794084772E-2</v>
      </c>
      <c r="Q2399">
        <v>22.909717299877094</v>
      </c>
      <c r="R2399" s="95">
        <f>Table_nydc_frldevdb01_flc_fx_carry_view[[#This Row],[atmf]]/(Table_nydc_frldevdb01_flc_fx_carry_view[[#This Row],[atmf_cost_orig]]+1)</f>
        <v>22.490436794732563</v>
      </c>
      <c r="S2399" s="95">
        <f>Table_nydc_frldevdb01_flc_fx_carry_view[[#This Row],[num_rate]]-Table_nydc_frldevdb01_flc_fx_carry_view[[#This Row],[asset_rate]]</f>
        <v>7.928849035936493E-2</v>
      </c>
      <c r="T23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1.1216088344782844</v>
      </c>
      <c r="U2399" s="95">
        <f>Table_nydc_frldevdb01_flc_fx_carry_view[[#This Row],[atmf_cost_final]]/Table_nydc_frldevdb01_flc_fx_carry_view[[#This Row],[atmf_cost_orig]]</f>
        <v>1.0067183364245738</v>
      </c>
    </row>
    <row r="2400" spans="1:21" x14ac:dyDescent="0.25">
      <c r="A2400" t="s">
        <v>125</v>
      </c>
      <c r="B2400" t="s">
        <v>11</v>
      </c>
      <c r="C2400" t="s">
        <v>6</v>
      </c>
      <c r="D2400" t="s">
        <v>30</v>
      </c>
      <c r="E2400">
        <v>22.201031144003299</v>
      </c>
      <c r="F2400">
        <v>23.965627868898999</v>
      </c>
      <c r="G2400">
        <v>0.13001843230096999</v>
      </c>
      <c r="H2400">
        <v>0.14136096686608801</v>
      </c>
      <c r="I2400">
        <v>0.122156478567313</v>
      </c>
      <c r="J2400">
        <v>0.13405068138454501</v>
      </c>
      <c r="K2400">
        <v>2.1671505384500297E-2</v>
      </c>
      <c r="L2400">
        <v>1.9129454655724399E-2</v>
      </c>
      <c r="M2400">
        <v>5.6823947102151398E-2</v>
      </c>
      <c r="N2400">
        <v>5.7406110739836397E-2</v>
      </c>
      <c r="O2400">
        <v>-8.2957511064883915E-3</v>
      </c>
      <c r="P2400">
        <v>7.0915259237946504E-2</v>
      </c>
      <c r="Q2400">
        <v>23.151786058807247</v>
      </c>
      <c r="R2400" s="95">
        <f>Table_nydc_frldevdb01_flc_fx_carry_view[[#This Row],[atmf]]/(Table_nydc_frldevdb01_flc_fx_carry_view[[#This Row],[atmf_cost_orig]]+1)</f>
        <v>22.677029541782808</v>
      </c>
      <c r="S2400" s="95">
        <f>Table_nydc_frldevdb01_flc_fx_carry_view[[#This Row],[num_rate]]-Table_nydc_frldevdb01_flc_fx_carry_view[[#This Row],[asset_rate]]</f>
        <v>7.9211010344434896E-2</v>
      </c>
      <c r="T24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1.0888761694437898</v>
      </c>
      <c r="U2400" s="95">
        <f>Table_nydc_frldevdb01_flc_fx_carry_view[[#This Row],[atmf_cost_final]]/Table_nydc_frldevdb01_flc_fx_carry_view[[#This Row],[atmf_cost_orig]]</f>
        <v>1.0102450404692664</v>
      </c>
    </row>
    <row r="2401" spans="1:21" x14ac:dyDescent="0.25">
      <c r="A2401" t="s">
        <v>125</v>
      </c>
      <c r="B2401" t="s">
        <v>11</v>
      </c>
      <c r="C2401" t="s">
        <v>67</v>
      </c>
      <c r="D2401" t="s">
        <v>30</v>
      </c>
      <c r="E2401">
        <v>22.201031144003299</v>
      </c>
      <c r="F2401">
        <v>25.798898996777599</v>
      </c>
      <c r="G2401">
        <v>0.13015465132527601</v>
      </c>
      <c r="H2401">
        <v>0.143735802514844</v>
      </c>
      <c r="I2401">
        <v>0.130279524963344</v>
      </c>
      <c r="J2401">
        <v>0.14622737893842</v>
      </c>
      <c r="K2401">
        <v>2.01803912458632E-2</v>
      </c>
      <c r="L2401">
        <v>2.0881993583831499E-2</v>
      </c>
      <c r="M2401">
        <v>8.2161327737960907E-2</v>
      </c>
      <c r="N2401">
        <v>8.8668535361487999E-2</v>
      </c>
      <c r="O2401">
        <v>-7.6404561020425588E-3</v>
      </c>
      <c r="P2401">
        <v>7.2358058213845777E-2</v>
      </c>
      <c r="Q2401">
        <v>24.293184661106739</v>
      </c>
      <c r="R2401" s="95">
        <f>Table_nydc_frldevdb01_flc_fx_carry_view[[#This Row],[atmf]]/(Table_nydc_frldevdb01_flc_fx_carry_view[[#This Row],[atmf_cost_orig]]+1)</f>
        <v>23.840159813052061</v>
      </c>
      <c r="S2401" s="95">
        <f>Table_nydc_frldevdb01_flc_fx_carry_view[[#This Row],[num_rate]]-Table_nydc_frldevdb01_flc_fx_carry_view[[#This Row],[asset_rate]]</f>
        <v>7.9998514315888336E-2</v>
      </c>
      <c r="T24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1.0936675954597586</v>
      </c>
      <c r="U2401" s="95">
        <f>Table_nydc_frldevdb01_flc_fx_carry_view[[#This Row],[atmf_cost_final]]/Table_nydc_frldevdb01_flc_fx_carry_view[[#This Row],[atmf_cost_orig]]</f>
        <v>1.0792003708153388</v>
      </c>
    </row>
    <row r="2402" spans="1:21" x14ac:dyDescent="0.25">
      <c r="A2402" t="s">
        <v>125</v>
      </c>
      <c r="B2402" t="s">
        <v>24</v>
      </c>
      <c r="C2402" t="s">
        <v>30</v>
      </c>
      <c r="D2402" t="s">
        <v>30</v>
      </c>
      <c r="E2402">
        <v>30.252847821503899</v>
      </c>
      <c r="F2402">
        <v>30.14</v>
      </c>
      <c r="G2402">
        <v>5.0519428111465502E-2</v>
      </c>
      <c r="H2402">
        <v>4.9799656920946601E-2</v>
      </c>
      <c r="I2402">
        <v>4.7447815435486103E-2</v>
      </c>
      <c r="J2402">
        <v>6.04503182218993E-2</v>
      </c>
      <c r="K2402">
        <v>8.3474826619692188E-3</v>
      </c>
      <c r="L2402">
        <v>9.9062601105134613E-4</v>
      </c>
      <c r="M2402">
        <v>9.9413719767916017E-3</v>
      </c>
      <c r="N2402">
        <v>3.9136868968479999E-3</v>
      </c>
      <c r="O2402">
        <v>1.2285382188566849E-2</v>
      </c>
      <c r="P2402">
        <v>-2.0548523025350081E-3</v>
      </c>
      <c r="Q2402">
        <v>30.092036624363182</v>
      </c>
      <c r="R2402" s="95">
        <f>Table_nydc_frldevdb01_flc_fx_carry_view[[#This Row],[atmf]]/(Table_nydc_frldevdb01_flc_fx_carry_view[[#This Row],[atmf_cost_orig]]+1)</f>
        <v>29.843316489754237</v>
      </c>
      <c r="S2402" s="95">
        <f>Table_nydc_frldevdb01_flc_fx_carry_view[[#This Row],[num_rate]]-Table_nydc_frldevdb01_flc_fx_carry_view[[#This Row],[asset_rate]]</f>
        <v>-1.4340234491101857E-2</v>
      </c>
      <c r="T24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1.8339171099358231</v>
      </c>
      <c r="U2402" s="95">
        <f>Table_nydc_frldevdb01_flc_fx_carry_view[[#This Row],[atmf_cost_final]]/Table_nydc_frldevdb01_flc_fx_carry_view[[#This Row],[atmf_cost_orig]]</f>
        <v>0.39367673858141577</v>
      </c>
    </row>
    <row r="2403" spans="1:21" x14ac:dyDescent="0.25">
      <c r="A2403" t="s">
        <v>125</v>
      </c>
      <c r="B2403" t="s">
        <v>24</v>
      </c>
      <c r="C2403" t="s">
        <v>14</v>
      </c>
      <c r="D2403" t="s">
        <v>30</v>
      </c>
      <c r="E2403">
        <v>30.252847821503899</v>
      </c>
      <c r="F2403">
        <v>30.035</v>
      </c>
      <c r="G2403">
        <v>5.40028934945775E-2</v>
      </c>
      <c r="H2403">
        <v>5.2639408169300503E-2</v>
      </c>
      <c r="I2403">
        <v>5.0400596318840703E-2</v>
      </c>
      <c r="J2403">
        <v>4.91340303091128E-2</v>
      </c>
      <c r="K2403">
        <v>1.1835317621869601E-2</v>
      </c>
      <c r="L2403">
        <v>8.3242889106462208E-3</v>
      </c>
      <c r="M2403">
        <v>1.4730096233878298E-2</v>
      </c>
      <c r="N2403">
        <v>1.16570251725203E-2</v>
      </c>
      <c r="O2403">
        <v>1.3178669148205941E-2</v>
      </c>
      <c r="P2403">
        <v>-1.426396140199357E-3</v>
      </c>
      <c r="Q2403">
        <v>29.948306283504628</v>
      </c>
      <c r="R2403" s="95">
        <f>Table_nydc_frldevdb01_flc_fx_carry_view[[#This Row],[atmf]]/(Table_nydc_frldevdb01_flc_fx_carry_view[[#This Row],[atmf_cost_orig]]+1)</f>
        <v>29.599003825227467</v>
      </c>
      <c r="S2403" s="95">
        <f>Table_nydc_frldevdb01_flc_fx_carry_view[[#This Row],[num_rate]]-Table_nydc_frldevdb01_flc_fx_carry_view[[#This Row],[asset_rate]]</f>
        <v>-1.4605065288405298E-2</v>
      </c>
      <c r="T24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1.1512922777750803</v>
      </c>
      <c r="U2403" s="95">
        <f>Table_nydc_frldevdb01_flc_fx_carry_view[[#This Row],[atmf_cost_final]]/Table_nydc_frldevdb01_flc_fx_carry_view[[#This Row],[atmf_cost_orig]]</f>
        <v>0.79137467857880472</v>
      </c>
    </row>
    <row r="2404" spans="1:21" x14ac:dyDescent="0.25">
      <c r="A2404" t="s">
        <v>125</v>
      </c>
      <c r="B2404" t="s">
        <v>24</v>
      </c>
      <c r="C2404" t="s">
        <v>8</v>
      </c>
      <c r="D2404" t="s">
        <v>30</v>
      </c>
      <c r="E2404">
        <v>30.252847821503899</v>
      </c>
      <c r="F2404">
        <v>29.925999999999998</v>
      </c>
      <c r="G2404">
        <v>5.6303247881048103E-2</v>
      </c>
      <c r="H2404">
        <v>5.4415565702653802E-2</v>
      </c>
      <c r="I2404">
        <v>5.3963527308543702E-2</v>
      </c>
      <c r="J2404">
        <v>5.1999976543054702E-2</v>
      </c>
      <c r="K2404">
        <v>1.44027643045762E-2</v>
      </c>
      <c r="L2404">
        <v>1.18016134106761E-2</v>
      </c>
      <c r="M2404">
        <v>1.8579142038454802E-2</v>
      </c>
      <c r="N2404">
        <v>1.6381610631071099E-2</v>
      </c>
      <c r="O2404">
        <v>1.3819984696055146E-2</v>
      </c>
      <c r="P2404">
        <v>-8.2392370858315694E-4</v>
      </c>
      <c r="Q2404">
        <v>29.801537522256698</v>
      </c>
      <c r="R2404" s="95">
        <f>Table_nydc_frldevdb01_flc_fx_carry_view[[#This Row],[atmf]]/(Table_nydc_frldevdb01_flc_fx_carry_view[[#This Row],[atmf_cost_orig]]+1)</f>
        <v>29.380142165595405</v>
      </c>
      <c r="S2404" s="95">
        <f>Table_nydc_frldevdb01_flc_fx_carry_view[[#This Row],[num_rate]]-Table_nydc_frldevdb01_flc_fx_carry_view[[#This Row],[asset_rate]]</f>
        <v>-1.4643908404638303E-2</v>
      </c>
      <c r="T24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1.096643434151622</v>
      </c>
      <c r="U2404" s="95">
        <f>Table_nydc_frldevdb01_flc_fx_carry_view[[#This Row],[atmf_cost_final]]/Table_nydc_frldevdb01_flc_fx_carry_view[[#This Row],[atmf_cost_orig]]</f>
        <v>0.88172051202174528</v>
      </c>
    </row>
    <row r="2405" spans="1:21" x14ac:dyDescent="0.25">
      <c r="A2405" t="s">
        <v>125</v>
      </c>
      <c r="B2405" t="s">
        <v>24</v>
      </c>
      <c r="C2405" t="s">
        <v>6</v>
      </c>
      <c r="D2405" t="s">
        <v>30</v>
      </c>
      <c r="E2405">
        <v>30.252847821503899</v>
      </c>
      <c r="F2405">
        <v>29.815000000000001</v>
      </c>
      <c r="G2405">
        <v>5.8577454727203201E-2</v>
      </c>
      <c r="H2405">
        <v>5.6161429504425202E-2</v>
      </c>
      <c r="I2405">
        <v>5.6303247881048103E-2</v>
      </c>
      <c r="J2405">
        <v>5.3849041509957597E-2</v>
      </c>
      <c r="K2405">
        <v>1.6646822325210999E-2</v>
      </c>
      <c r="L2405">
        <v>1.44027643045762E-2</v>
      </c>
      <c r="M2405">
        <v>2.20517328342799E-2</v>
      </c>
      <c r="N2405">
        <v>2.0245479133665999E-2</v>
      </c>
      <c r="O2405">
        <v>1.4323751178244359E-2</v>
      </c>
      <c r="P2405">
        <v>-3.1301624876922673E-4</v>
      </c>
      <c r="Q2405">
        <v>29.65471889818372</v>
      </c>
      <c r="R2405" s="95">
        <f>Table_nydc_frldevdb01_flc_fx_carry_view[[#This Row],[atmf]]/(Table_nydc_frldevdb01_flc_fx_carry_view[[#This Row],[atmf_cost_orig]]+1)</f>
        <v>29.171713174752121</v>
      </c>
      <c r="S2405" s="95">
        <f>Table_nydc_frldevdb01_flc_fx_carry_view[[#This Row],[num_rate]]-Table_nydc_frldevdb01_flc_fx_carry_view[[#This Row],[asset_rate]]</f>
        <v>-1.4636767427013586E-2</v>
      </c>
      <c r="T24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1.0810012153367399</v>
      </c>
      <c r="U2405" s="95">
        <f>Table_nydc_frldevdb01_flc_fx_carry_view[[#This Row],[atmf_cost_final]]/Table_nydc_frldevdb01_flc_fx_carry_view[[#This Row],[atmf_cost_orig]]</f>
        <v>0.91809016941262589</v>
      </c>
    </row>
    <row r="2406" spans="1:21" x14ac:dyDescent="0.25">
      <c r="A2406" t="s">
        <v>125</v>
      </c>
      <c r="B2406" t="s">
        <v>24</v>
      </c>
      <c r="C2406" t="s">
        <v>67</v>
      </c>
      <c r="D2406" t="s">
        <v>30</v>
      </c>
      <c r="E2406">
        <v>30.252847821503899</v>
      </c>
      <c r="F2406">
        <v>29.585053852749699</v>
      </c>
      <c r="G2406">
        <v>6.2417755880617702E-2</v>
      </c>
      <c r="H2406">
        <v>5.9407875633552799E-2</v>
      </c>
      <c r="I2406">
        <v>6.1661992201381403E-2</v>
      </c>
      <c r="J2406">
        <v>5.8614511555126203E-2</v>
      </c>
      <c r="K2406">
        <v>2.4751043780536799E-2</v>
      </c>
      <c r="L2406">
        <v>2.3011928397157298E-2</v>
      </c>
      <c r="M2406">
        <v>3.2559902492465702E-2</v>
      </c>
      <c r="N2406">
        <v>3.1090486575186999E-2</v>
      </c>
      <c r="O2406">
        <v>1.5821333626451717E-2</v>
      </c>
      <c r="P2406">
        <v>4.4588575135045662E-3</v>
      </c>
      <c r="Q2406">
        <v>29.355818414378774</v>
      </c>
      <c r="R2406" s="95">
        <f>Table_nydc_frldevdb01_flc_fx_carry_view[[#This Row],[atmf]]/(Table_nydc_frldevdb01_flc_fx_carry_view[[#This Row],[atmf_cost_orig]]+1)</f>
        <v>28.652142874554023</v>
      </c>
      <c r="S2406" s="95">
        <f>Table_nydc_frldevdb01_flc_fx_carry_view[[#This Row],[num_rate]]-Table_nydc_frldevdb01_flc_fx_carry_view[[#This Row],[asset_rate]]</f>
        <v>-1.1362476112947151E-2</v>
      </c>
      <c r="T24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1.0345376291273913</v>
      </c>
      <c r="U2406" s="95">
        <f>Table_nydc_frldevdb01_flc_fx_carry_view[[#This Row],[atmf_cost_final]]/Table_nydc_frldevdb01_flc_fx_carry_view[[#This Row],[atmf_cost_orig]]</f>
        <v>0.9548703833612916</v>
      </c>
    </row>
    <row r="2407" spans="1:21" x14ac:dyDescent="0.25">
      <c r="A2407" t="s">
        <v>125</v>
      </c>
      <c r="B2407" t="s">
        <v>23</v>
      </c>
      <c r="C2407" t="s">
        <v>30</v>
      </c>
      <c r="D2407" t="s">
        <v>30</v>
      </c>
      <c r="E2407">
        <v>1.35534772846492</v>
      </c>
      <c r="F2407">
        <v>1.353775</v>
      </c>
      <c r="G2407">
        <v>4.8087085784974302E-2</v>
      </c>
      <c r="H2407">
        <v>4.79564772499824E-2</v>
      </c>
      <c r="I2407">
        <v>6.3201204711837294E-2</v>
      </c>
      <c r="J2407">
        <v>6.35910605473268E-2</v>
      </c>
      <c r="K2407">
        <v>9.0372308504139097E-3</v>
      </c>
      <c r="L2407">
        <v>1.31952850272458E-3</v>
      </c>
      <c r="M2407">
        <v>9.5734410771037889E-3</v>
      </c>
      <c r="N2407">
        <v>1.9869160031364599E-3</v>
      </c>
      <c r="O2407">
        <v>1.2285382188566849E-2</v>
      </c>
      <c r="P2407">
        <v>7.6807913226328824E-3</v>
      </c>
      <c r="Q2407">
        <v>1.3530494810310536</v>
      </c>
      <c r="R2407" s="95">
        <f>Table_nydc_frldevdb01_flc_fx_carry_view[[#This Row],[atmf]]/(Table_nydc_frldevdb01_flc_fx_carry_view[[#This Row],[atmf_cost_orig]]+1)</f>
        <v>1.3409376127760166</v>
      </c>
      <c r="S2407" s="95">
        <f>Table_nydc_frldevdb01_flc_fx_carry_view[[#This Row],[num_rate]]-Table_nydc_frldevdb01_flc_fx_carry_view[[#This Row],[asset_rate]]</f>
        <v>-4.6045908659339664E-3</v>
      </c>
      <c r="T24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1.2446377692790032</v>
      </c>
      <c r="U2407" s="95">
        <f>Table_nydc_frldevdb01_flc_fx_carry_view[[#This Row],[atmf_cost_final]]/Table_nydc_frldevdb01_flc_fx_carry_view[[#This Row],[atmf_cost_orig]]</f>
        <v>0.20754460043509798</v>
      </c>
    </row>
    <row r="2408" spans="1:21" x14ac:dyDescent="0.25">
      <c r="A2408" t="s">
        <v>125</v>
      </c>
      <c r="B2408" t="s">
        <v>23</v>
      </c>
      <c r="C2408" t="s">
        <v>14</v>
      </c>
      <c r="D2408" t="s">
        <v>30</v>
      </c>
      <c r="E2408">
        <v>1.35534772846492</v>
      </c>
      <c r="F2408">
        <v>1.351925</v>
      </c>
      <c r="G2408">
        <v>4.9502103998836901E-2</v>
      </c>
      <c r="H2408">
        <v>4.92019333103123E-2</v>
      </c>
      <c r="I2408">
        <v>4.80650631579735E-2</v>
      </c>
      <c r="J2408">
        <v>4.7795461436169299E-2</v>
      </c>
      <c r="K2408">
        <v>1.2648572955122899E-2</v>
      </c>
      <c r="L2408">
        <v>8.9619703455317105E-3</v>
      </c>
      <c r="M2408">
        <v>1.3768287084952801E-2</v>
      </c>
      <c r="N2408">
        <v>1.01642035292161E-2</v>
      </c>
      <c r="O2408">
        <v>1.3178669148205941E-2</v>
      </c>
      <c r="P2408">
        <v>8.0227570569299921E-3</v>
      </c>
      <c r="Q2408">
        <v>1.3504129235683757</v>
      </c>
      <c r="R2408" s="95">
        <f>Table_nydc_frldevdb01_flc_fx_carry_view[[#This Row],[atmf]]/(Table_nydc_frldevdb01_flc_fx_carry_view[[#This Row],[atmf_cost_orig]]+1)</f>
        <v>1.3335641065350372</v>
      </c>
      <c r="S2408" s="95">
        <f>Table_nydc_frldevdb01_flc_fx_carry_view[[#This Row],[num_rate]]-Table_nydc_frldevdb01_flc_fx_carry_view[[#This Row],[asset_rate]]</f>
        <v>-5.1559120912759489E-3</v>
      </c>
      <c r="T24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1.0736965370500628</v>
      </c>
      <c r="U2408" s="95">
        <f>Table_nydc_frldevdb01_flc_fx_carry_view[[#This Row],[atmf_cost_final]]/Table_nydc_frldevdb01_flc_fx_carry_view[[#This Row],[atmf_cost_orig]]</f>
        <v>0.73823297455240011</v>
      </c>
    </row>
    <row r="2409" spans="1:21" x14ac:dyDescent="0.25">
      <c r="A2409" t="s">
        <v>125</v>
      </c>
      <c r="B2409" t="s">
        <v>23</v>
      </c>
      <c r="C2409" t="s">
        <v>8</v>
      </c>
      <c r="D2409" t="s">
        <v>30</v>
      </c>
      <c r="E2409">
        <v>1.35534772846492</v>
      </c>
      <c r="F2409">
        <v>1.3499969999999999</v>
      </c>
      <c r="G2409">
        <v>5.10237214159509E-2</v>
      </c>
      <c r="H2409">
        <v>5.0564914193358901E-2</v>
      </c>
      <c r="I2409">
        <v>4.9485559481395797E-2</v>
      </c>
      <c r="J2409">
        <v>4.9031918519100999E-2</v>
      </c>
      <c r="K2409">
        <v>1.5564541446688699E-2</v>
      </c>
      <c r="L2409">
        <v>1.26146474454602E-2</v>
      </c>
      <c r="M2409">
        <v>1.7264629069045499E-2</v>
      </c>
      <c r="N2409">
        <v>1.44028178810737E-2</v>
      </c>
      <c r="O2409">
        <v>1.3819984696055146E-2</v>
      </c>
      <c r="P2409">
        <v>8.4446645899084703E-3</v>
      </c>
      <c r="Q2409">
        <v>1.3477057820813048</v>
      </c>
      <c r="R2409" s="95">
        <f>Table_nydc_frldevdb01_flc_fx_carry_view[[#This Row],[atmf]]/(Table_nydc_frldevdb01_flc_fx_carry_view[[#This Row],[atmf_cost_orig]]+1)</f>
        <v>1.3270853634569562</v>
      </c>
      <c r="S2409" s="95">
        <f>Table_nydc_frldevdb01_flc_fx_carry_view[[#This Row],[num_rate]]-Table_nydc_frldevdb01_flc_fx_carry_view[[#This Row],[asset_rate]]</f>
        <v>-5.3753201061466759E-3</v>
      </c>
      <c r="T24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1.051810749103975</v>
      </c>
      <c r="U2409" s="95">
        <f>Table_nydc_frldevdb01_flc_fx_carry_view[[#This Row],[atmf_cost_final]]/Table_nydc_frldevdb01_flc_fx_carry_view[[#This Row],[atmf_cost_orig]]</f>
        <v>0.83423847818990426</v>
      </c>
    </row>
    <row r="2410" spans="1:21" x14ac:dyDescent="0.25">
      <c r="A2410" t="s">
        <v>125</v>
      </c>
      <c r="B2410" t="s">
        <v>23</v>
      </c>
      <c r="C2410" t="s">
        <v>6</v>
      </c>
      <c r="D2410" t="s">
        <v>30</v>
      </c>
      <c r="E2410">
        <v>1.35534772846492</v>
      </c>
      <c r="F2410">
        <v>1.3478250000000001</v>
      </c>
      <c r="G2410">
        <v>5.2583919192200602E-2</v>
      </c>
      <c r="H2410">
        <v>5.1938998425132402E-2</v>
      </c>
      <c r="I2410">
        <v>5.10237214159509E-2</v>
      </c>
      <c r="J2410">
        <v>5.0394682690403397E-2</v>
      </c>
      <c r="K2410">
        <v>1.80986050238095E-2</v>
      </c>
      <c r="L2410">
        <v>1.5564541446688699E-2</v>
      </c>
      <c r="M2410">
        <v>2.04221744695352E-2</v>
      </c>
      <c r="N2410">
        <v>1.8000553420511101E-2</v>
      </c>
      <c r="O2410">
        <v>1.4323751178244359E-2</v>
      </c>
      <c r="P2410">
        <v>8.7020886548005993E-3</v>
      </c>
      <c r="Q2410">
        <v>1.3447004950161283</v>
      </c>
      <c r="R2410" s="95">
        <f>Table_nydc_frldevdb01_flc_fx_carry_view[[#This Row],[atmf]]/(Table_nydc_frldevdb01_flc_fx_carry_view[[#This Row],[atmf_cost_orig]]+1)</f>
        <v>1.320850363429886</v>
      </c>
      <c r="S2410" s="95">
        <f>Table_nydc_frldevdb01_flc_fx_carry_view[[#This Row],[num_rate]]-Table_nydc_frldevdb01_flc_fx_carry_view[[#This Row],[asset_rate]]</f>
        <v>-5.6216625234437601E-3</v>
      </c>
      <c r="T24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1.0483921529883875</v>
      </c>
      <c r="U2410" s="95">
        <f>Table_nydc_frldevdb01_flc_fx_carry_view[[#This Row],[atmf_cost_final]]/Table_nydc_frldevdb01_flc_fx_carry_view[[#This Row],[atmf_cost_orig]]</f>
        <v>0.88142197822095025</v>
      </c>
    </row>
    <row r="2411" spans="1:21" x14ac:dyDescent="0.25">
      <c r="A2411" t="s">
        <v>125</v>
      </c>
      <c r="B2411" t="s">
        <v>23</v>
      </c>
      <c r="C2411" t="s">
        <v>67</v>
      </c>
      <c r="D2411" t="s">
        <v>30</v>
      </c>
      <c r="E2411">
        <v>1.35534772846492</v>
      </c>
      <c r="F2411">
        <v>1.342087</v>
      </c>
      <c r="G2411">
        <v>5.6007123097128998E-2</v>
      </c>
      <c r="H2411">
        <v>5.4898713423363402E-2</v>
      </c>
      <c r="I2411">
        <v>5.5404085027782303E-2</v>
      </c>
      <c r="J2411">
        <v>5.4313840996282101E-2</v>
      </c>
      <c r="K2411">
        <v>2.61952552098032E-2</v>
      </c>
      <c r="L2411">
        <v>2.45396918600508E-2</v>
      </c>
      <c r="M2411">
        <v>2.99901314564778E-2</v>
      </c>
      <c r="N2411">
        <v>2.8449296701166499E-2</v>
      </c>
      <c r="O2411">
        <v>1.5808575721305007E-2</v>
      </c>
      <c r="P2411">
        <v>1.0756637835315663E-2</v>
      </c>
      <c r="Q2411">
        <v>1.3370132003644466</v>
      </c>
      <c r="R2411" s="95">
        <f>Table_nydc_frldevdb01_flc_fx_carry_view[[#This Row],[atmf]]/(Table_nydc_frldevdb01_flc_fx_carry_view[[#This Row],[atmf_cost_orig]]+1)</f>
        <v>1.303009571656959</v>
      </c>
      <c r="S2411" s="95">
        <f>Table_nydc_frldevdb01_flc_fx_carry_view[[#This Row],[num_rate]]-Table_nydc_frldevdb01_flc_fx_carry_view[[#This Row],[asset_rate]]</f>
        <v>-5.0519378859893438E-3</v>
      </c>
      <c r="T24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1.0302324995555872</v>
      </c>
      <c r="U2411" s="95">
        <f>Table_nydc_frldevdb01_flc_fx_carry_view[[#This Row],[atmf_cost_final]]/Table_nydc_frldevdb01_flc_fx_carry_view[[#This Row],[atmf_cost_orig]]</f>
        <v>0.94862194060244831</v>
      </c>
    </row>
    <row r="2412" spans="1:21" x14ac:dyDescent="0.25">
      <c r="A2412" t="s">
        <v>125</v>
      </c>
      <c r="B2412" t="s">
        <v>25</v>
      </c>
      <c r="C2412" t="s">
        <v>30</v>
      </c>
      <c r="D2412" t="s">
        <v>30</v>
      </c>
      <c r="E2412">
        <v>310.01225681978099</v>
      </c>
      <c r="F2412">
        <v>310.15859999999998</v>
      </c>
      <c r="G2412">
        <v>4.7211296562086599E-2</v>
      </c>
      <c r="H2412">
        <v>4.73489127350879E-2</v>
      </c>
      <c r="I2412">
        <v>3.7447055163241302E-2</v>
      </c>
      <c r="J2412">
        <v>3.8389930065297201E-2</v>
      </c>
      <c r="K2412">
        <v>9.2431091473786E-3</v>
      </c>
      <c r="L2412">
        <v>7.8203874557413995E-4</v>
      </c>
      <c r="M2412">
        <v>9.5076218641627092E-3</v>
      </c>
      <c r="N2412">
        <v>1.0599890757569499E-3</v>
      </c>
      <c r="O2412">
        <v>-9.8093386026530584E-3</v>
      </c>
      <c r="P2412">
        <v>-7.2196509789348553E-3</v>
      </c>
      <c r="Q2412">
        <v>310.07658080120109</v>
      </c>
      <c r="R2412" s="95">
        <f>Table_nydc_frldevdb01_flc_fx_carry_view[[#This Row],[atmf]]/(Table_nydc_frldevdb01_flc_fx_carry_view[[#This Row],[atmf_cost_orig]]+1)</f>
        <v>307.23750200841403</v>
      </c>
      <c r="S2412" s="95">
        <f>Table_nydc_frldevdb01_flc_fx_carry_view[[#This Row],[num_rate]]-Table_nydc_frldevdb01_flc_fx_carry_view[[#This Row],[asset_rate]]</f>
        <v>2.5896876237182032E-3</v>
      </c>
      <c r="T24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1.0508013889164665</v>
      </c>
      <c r="U2412" s="95">
        <f>Table_nydc_frldevdb01_flc_fx_carry_view[[#This Row],[atmf_cost_final]]/Table_nydc_frldevdb01_flc_fx_carry_view[[#This Row],[atmf_cost_orig]]</f>
        <v>0.11148835017854362</v>
      </c>
    </row>
    <row r="2413" spans="1:21" x14ac:dyDescent="0.25">
      <c r="A2413" t="s">
        <v>125</v>
      </c>
      <c r="B2413" t="s">
        <v>25</v>
      </c>
      <c r="C2413" t="s">
        <v>14</v>
      </c>
      <c r="D2413" t="s">
        <v>30</v>
      </c>
      <c r="E2413">
        <v>310.01225681978099</v>
      </c>
      <c r="F2413">
        <v>310.41860000000003</v>
      </c>
      <c r="G2413">
        <v>5.2327632765797098E-2</v>
      </c>
      <c r="H2413">
        <v>5.2621472163848999E-2</v>
      </c>
      <c r="I2413">
        <v>4.7042113046871802E-2</v>
      </c>
      <c r="J2413">
        <v>4.7431584880369498E-2</v>
      </c>
      <c r="K2413">
        <v>1.4145100517303201E-2</v>
      </c>
      <c r="L2413">
        <v>9.0473834729343592E-3</v>
      </c>
      <c r="M2413">
        <v>1.4885893412262199E-2</v>
      </c>
      <c r="N2413">
        <v>9.7889359621703802E-3</v>
      </c>
      <c r="O2413">
        <v>-8.3707270787526863E-3</v>
      </c>
      <c r="P2413">
        <v>-5.6802817998217979E-3</v>
      </c>
      <c r="Q2413">
        <v>310.18881433024842</v>
      </c>
      <c r="R2413" s="95">
        <f>Table_nydc_frldevdb01_flc_fx_carry_view[[#This Row],[atmf]]/(Table_nydc_frldevdb01_flc_fx_carry_view[[#This Row],[atmf_cost_orig]]+1)</f>
        <v>305.86551849322359</v>
      </c>
      <c r="S2413" s="95">
        <f>Table_nydc_frldevdb01_flc_fx_carry_view[[#This Row],[num_rate]]-Table_nydc_frldevdb01_flc_fx_carry_view[[#This Row],[asset_rate]]</f>
        <v>2.6904452789308884E-3</v>
      </c>
      <c r="T24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1.0010253800788207</v>
      </c>
      <c r="U2413" s="95">
        <f>Table_nydc_frldevdb01_flc_fx_carry_view[[#This Row],[atmf_cost_final]]/Table_nydc_frldevdb01_flc_fx_carry_view[[#This Row],[atmf_cost_orig]]</f>
        <v>0.65759814954114748</v>
      </c>
    </row>
    <row r="2414" spans="1:21" x14ac:dyDescent="0.25">
      <c r="A2414" t="s">
        <v>125</v>
      </c>
      <c r="B2414" t="s">
        <v>25</v>
      </c>
      <c r="C2414" t="s">
        <v>8</v>
      </c>
      <c r="D2414" t="s">
        <v>30</v>
      </c>
      <c r="E2414">
        <v>310.01225681978099</v>
      </c>
      <c r="F2414">
        <v>310.5523</v>
      </c>
      <c r="G2414">
        <v>5.5436778404618303E-2</v>
      </c>
      <c r="H2414">
        <v>5.5763151336433801E-2</v>
      </c>
      <c r="I2414">
        <v>5.2272328242489702E-2</v>
      </c>
      <c r="J2414">
        <v>5.2666398961670101E-2</v>
      </c>
      <c r="K2414">
        <v>1.83650334004473E-2</v>
      </c>
      <c r="L2414">
        <v>1.4095812916971999E-2</v>
      </c>
      <c r="M2414">
        <v>1.9357271860008601E-2</v>
      </c>
      <c r="N2414">
        <v>1.5085315137646799E-2</v>
      </c>
      <c r="O2414">
        <v>-8.210251565280156E-3</v>
      </c>
      <c r="P2414">
        <v>-5.8203802424863123E-3</v>
      </c>
      <c r="Q2414">
        <v>310.24446351143797</v>
      </c>
      <c r="R2414" s="95">
        <f>Table_nydc_frldevdb01_flc_fx_carry_view[[#This Row],[atmf]]/(Table_nydc_frldevdb01_flc_fx_carry_view[[#This Row],[atmf_cost_orig]]+1)</f>
        <v>304.6550101451075</v>
      </c>
      <c r="S2414" s="95">
        <f>Table_nydc_frldevdb01_flc_fx_carry_view[[#This Row],[num_rate]]-Table_nydc_frldevdb01_flc_fx_carry_view[[#This Row],[asset_rate]]</f>
        <v>2.3898713227938437E-3</v>
      </c>
      <c r="T24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0.99724235756018564</v>
      </c>
      <c r="U2414" s="95">
        <f>Table_nydc_frldevdb01_flc_fx_carry_view[[#This Row],[atmf_cost_final]]/Table_nydc_frldevdb01_flc_fx_carry_view[[#This Row],[atmf_cost_orig]]</f>
        <v>0.77930997956444958</v>
      </c>
    </row>
    <row r="2415" spans="1:21" x14ac:dyDescent="0.25">
      <c r="A2415" t="s">
        <v>125</v>
      </c>
      <c r="B2415" t="s">
        <v>25</v>
      </c>
      <c r="C2415" t="s">
        <v>6</v>
      </c>
      <c r="D2415" t="s">
        <v>30</v>
      </c>
      <c r="E2415">
        <v>310.01225681978099</v>
      </c>
      <c r="F2415">
        <v>310.76499999999999</v>
      </c>
      <c r="G2415">
        <v>5.8485443467053498E-2</v>
      </c>
      <c r="H2415">
        <v>5.8884861244236503E-2</v>
      </c>
      <c r="I2415">
        <v>5.5436778404618303E-2</v>
      </c>
      <c r="J2415">
        <v>5.58954929237847E-2</v>
      </c>
      <c r="K2415">
        <v>2.2296419446398902E-2</v>
      </c>
      <c r="L2415">
        <v>1.83650334004473E-2</v>
      </c>
      <c r="M2415">
        <v>2.3686685161140999E-2</v>
      </c>
      <c r="N2415">
        <v>1.97563795994137E-2</v>
      </c>
      <c r="O2415">
        <v>-8.2957511064883915E-3</v>
      </c>
      <c r="P2415">
        <v>-5.8390135515011821E-3</v>
      </c>
      <c r="Q2415">
        <v>310.33355389987895</v>
      </c>
      <c r="R2415" s="95">
        <f>Table_nydc_frldevdb01_flc_fx_carry_view[[#This Row],[atmf]]/(Table_nydc_frldevdb01_flc_fx_carry_view[[#This Row],[atmf_cost_orig]]+1)</f>
        <v>303.57433041251454</v>
      </c>
      <c r="S2415" s="95">
        <f>Table_nydc_frldevdb01_flc_fx_carry_view[[#This Row],[num_rate]]-Table_nydc_frldevdb01_flc_fx_carry_view[[#This Row],[asset_rate]]</f>
        <v>2.4567375549872095E-3</v>
      </c>
      <c r="T24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1.0007771782133776</v>
      </c>
      <c r="U2415" s="95">
        <f>Table_nydc_frldevdb01_flc_fx_carry_view[[#This Row],[atmf_cost_final]]/Table_nydc_frldevdb01_flc_fx_carry_view[[#This Row],[atmf_cost_orig]]</f>
        <v>0.83407110218296265</v>
      </c>
    </row>
    <row r="2416" spans="1:21" x14ac:dyDescent="0.25">
      <c r="A2416" t="s">
        <v>125</v>
      </c>
      <c r="B2416" t="s">
        <v>25</v>
      </c>
      <c r="C2416" t="s">
        <v>67</v>
      </c>
      <c r="D2416" t="s">
        <v>30</v>
      </c>
      <c r="E2416">
        <v>310.01225681978099</v>
      </c>
      <c r="F2416">
        <v>311.121173346658</v>
      </c>
      <c r="G2416">
        <v>6.1729267182617502E-2</v>
      </c>
      <c r="H2416">
        <v>6.22147362578706E-2</v>
      </c>
      <c r="I2416">
        <v>6.12349164785412E-2</v>
      </c>
      <c r="J2416">
        <v>6.17281459474983E-2</v>
      </c>
      <c r="K2416">
        <v>3.3491380038452701E-2</v>
      </c>
      <c r="L2416">
        <v>3.1046608199295597E-2</v>
      </c>
      <c r="M2416">
        <v>3.5612466426030498E-2</v>
      </c>
      <c r="N2416">
        <v>3.3149117907914499E-2</v>
      </c>
      <c r="O2416">
        <v>-7.6404561020425588E-3</v>
      </c>
      <c r="P2416">
        <v>-5.8529233767957156E-3</v>
      </c>
      <c r="Q2416">
        <v>310.4626552347882</v>
      </c>
      <c r="R2416" s="95">
        <f>Table_nydc_frldevdb01_flc_fx_carry_view[[#This Row],[atmf]]/(Table_nydc_frldevdb01_flc_fx_carry_view[[#This Row],[atmf_cost_orig]]+1)</f>
        <v>300.42239103238927</v>
      </c>
      <c r="S2416" s="95">
        <f>Table_nydc_frldevdb01_flc_fx_carry_view[[#This Row],[num_rate]]-Table_nydc_frldevdb01_flc_fx_carry_view[[#This Row],[asset_rate]]</f>
        <v>1.7875327252468431E-3</v>
      </c>
      <c r="T24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0.99124190364537235</v>
      </c>
      <c r="U2416" s="95">
        <f>Table_nydc_frldevdb01_flc_fx_carry_view[[#This Row],[atmf_cost_final]]/Table_nydc_frldevdb01_flc_fx_carry_view[[#This Row],[atmf_cost_orig]]</f>
        <v>0.93082903922893012</v>
      </c>
    </row>
    <row r="2417" spans="1:21" x14ac:dyDescent="0.25">
      <c r="A2417" t="s">
        <v>125</v>
      </c>
      <c r="B2417" t="s">
        <v>9</v>
      </c>
      <c r="C2417" t="s">
        <v>30</v>
      </c>
      <c r="D2417" t="s">
        <v>30</v>
      </c>
      <c r="E2417">
        <v>68.527801852227796</v>
      </c>
      <c r="F2417">
        <v>69.925340698225895</v>
      </c>
      <c r="G2417">
        <v>0.11153697878367599</v>
      </c>
      <c r="H2417">
        <v>0.11730972220816099</v>
      </c>
      <c r="I2417">
        <v>0.10839903637869901</v>
      </c>
      <c r="J2417">
        <v>0.12794666710153499</v>
      </c>
      <c r="K2417">
        <v>1.357660845087E-2</v>
      </c>
      <c r="L2417">
        <v>2.2637867229172198E-3</v>
      </c>
      <c r="M2417">
        <v>2.35528441141848E-2</v>
      </c>
      <c r="N2417">
        <v>2.0398414386455399E-2</v>
      </c>
      <c r="O2417">
        <v>-9.8093386026530584E-3</v>
      </c>
      <c r="P2417">
        <v>7.1601667010726872E-2</v>
      </c>
      <c r="Q2417">
        <v>69.234639617338644</v>
      </c>
      <c r="R2417" s="95">
        <f>Table_nydc_frldevdb01_flc_fx_carry_view[[#This Row],[atmf]]/(Table_nydc_frldevdb01_flc_fx_carry_view[[#This Row],[atmf_cost_orig]]+1)</f>
        <v>68.316297590615861</v>
      </c>
      <c r="S2417" s="95">
        <f>Table_nydc_frldevdb01_flc_fx_carry_view[[#This Row],[num_rate]]-Table_nydc_frldevdb01_flc_fx_carry_view[[#This Row],[asset_rate]]</f>
        <v>8.1411005613379925E-2</v>
      </c>
      <c r="T24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1.8177826061411015</v>
      </c>
      <c r="U2417" s="95">
        <f>Table_nydc_frldevdb01_flc_fx_carry_view[[#This Row],[atmf_cost_final]]/Table_nydc_frldevdb01_flc_fx_carry_view[[#This Row],[atmf_cost_orig]]</f>
        <v>0.86607011397703637</v>
      </c>
    </row>
    <row r="2418" spans="1:21" x14ac:dyDescent="0.25">
      <c r="A2418" t="s">
        <v>125</v>
      </c>
      <c r="B2418" t="s">
        <v>9</v>
      </c>
      <c r="C2418" t="s">
        <v>14</v>
      </c>
      <c r="D2418" t="s">
        <v>30</v>
      </c>
      <c r="E2418">
        <v>68.527801852227796</v>
      </c>
      <c r="F2418">
        <v>71.232103735199999</v>
      </c>
      <c r="G2418">
        <v>0.117864277411493</v>
      </c>
      <c r="H2418">
        <v>0.125672957829394</v>
      </c>
      <c r="I2418">
        <v>0.111516750486917</v>
      </c>
      <c r="J2418">
        <v>0.12392559095204</v>
      </c>
      <c r="K2418">
        <v>1.71099822100363E-2</v>
      </c>
      <c r="L2418">
        <v>1.3704237264994999E-2</v>
      </c>
      <c r="M2418">
        <v>3.5541540197109305E-2</v>
      </c>
      <c r="N2418">
        <v>3.5955709539166797E-2</v>
      </c>
      <c r="O2418">
        <v>-8.3707270787526863E-3</v>
      </c>
      <c r="P2418">
        <v>7.1940836318138107E-2</v>
      </c>
      <c r="Q2418">
        <v>69.94294626532394</v>
      </c>
      <c r="R2418" s="95">
        <f>Table_nydc_frldevdb01_flc_fx_carry_view[[#This Row],[atmf]]/(Table_nydc_frldevdb01_flc_fx_carry_view[[#This Row],[atmf_cost_orig]]+1)</f>
        <v>68.787297245112327</v>
      </c>
      <c r="S2418" s="95">
        <f>Table_nydc_frldevdb01_flc_fx_carry_view[[#This Row],[num_rate]]-Table_nydc_frldevdb01_flc_fx_carry_view[[#This Row],[asset_rate]]</f>
        <v>8.03115633968908E-2</v>
      </c>
      <c r="T24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1.2072485836399665</v>
      </c>
      <c r="U2418" s="95">
        <f>Table_nydc_frldevdb01_flc_fx_carry_view[[#This Row],[atmf_cost_final]]/Table_nydc_frldevdb01_flc_fx_carry_view[[#This Row],[atmf_cost_orig]]</f>
        <v>1.0116531061895617</v>
      </c>
    </row>
    <row r="2419" spans="1:21" x14ac:dyDescent="0.25">
      <c r="A2419" t="s">
        <v>125</v>
      </c>
      <c r="B2419" t="s">
        <v>9</v>
      </c>
      <c r="C2419" t="s">
        <v>8</v>
      </c>
      <c r="D2419" t="s">
        <v>30</v>
      </c>
      <c r="E2419">
        <v>68.527801852227796</v>
      </c>
      <c r="F2419">
        <v>72.575265134399999</v>
      </c>
      <c r="G2419">
        <v>0.12040713703399999</v>
      </c>
      <c r="H2419">
        <v>0.12944532292849101</v>
      </c>
      <c r="I2419">
        <v>0.11779329362385101</v>
      </c>
      <c r="J2419">
        <v>0.13040321947389</v>
      </c>
      <c r="K2419">
        <v>1.8567779407111202E-2</v>
      </c>
      <c r="L2419">
        <v>1.70820333054367E-2</v>
      </c>
      <c r="M2419">
        <v>4.4915739028193499E-2</v>
      </c>
      <c r="N2419">
        <v>4.7489120891137E-2</v>
      </c>
      <c r="O2419">
        <v>-8.210251565280156E-3</v>
      </c>
      <c r="P2419">
        <v>7.1324056921042836E-2</v>
      </c>
      <c r="Q2419">
        <v>70.712144408796874</v>
      </c>
      <c r="R2419" s="95">
        <f>Table_nydc_frldevdb01_flc_fx_carry_view[[#This Row],[atmf]]/(Table_nydc_frldevdb01_flc_fx_carry_view[[#This Row],[atmf_cost_orig]]+1)</f>
        <v>69.455614863163433</v>
      </c>
      <c r="S2419" s="95">
        <f>Table_nydc_frldevdb01_flc_fx_carry_view[[#This Row],[num_rate]]-Table_nydc_frldevdb01_flc_fx_carry_view[[#This Row],[asset_rate]]</f>
        <v>7.9534308486322994E-2</v>
      </c>
      <c r="T24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1.1540585314002871</v>
      </c>
      <c r="U2419" s="95">
        <f>Table_nydc_frldevdb01_flc_fx_carry_view[[#This Row],[atmf_cost_final]]/Table_nydc_frldevdb01_flc_fx_carry_view[[#This Row],[atmf_cost_orig]]</f>
        <v>1.0572935438361193</v>
      </c>
    </row>
    <row r="2420" spans="1:21" x14ac:dyDescent="0.25">
      <c r="A2420" t="s">
        <v>125</v>
      </c>
      <c r="B2420" t="s">
        <v>9</v>
      </c>
      <c r="C2420" t="s">
        <v>6</v>
      </c>
      <c r="D2420" t="s">
        <v>30</v>
      </c>
      <c r="E2420">
        <v>68.527801852227796</v>
      </c>
      <c r="F2420">
        <v>73.949439295992704</v>
      </c>
      <c r="G2420">
        <v>0.12327102128990799</v>
      </c>
      <c r="H2420">
        <v>0.13314062318318401</v>
      </c>
      <c r="I2420">
        <v>0.12040713703399999</v>
      </c>
      <c r="J2420">
        <v>0.13348517804473101</v>
      </c>
      <c r="K2420">
        <v>1.9590557343310899E-2</v>
      </c>
      <c r="L2420">
        <v>1.8567779407111202E-2</v>
      </c>
      <c r="M2420">
        <v>5.3524581813567201E-2</v>
      </c>
      <c r="N2420">
        <v>5.6895717385248096E-2</v>
      </c>
      <c r="O2420">
        <v>-8.2957511064883915E-3</v>
      </c>
      <c r="P2420">
        <v>7.0561995899820484E-2</v>
      </c>
      <c r="Q2420">
        <v>71.522396541579369</v>
      </c>
      <c r="R2420" s="95">
        <f>Table_nydc_frldevdb01_flc_fx_carry_view[[#This Row],[atmf]]/(Table_nydc_frldevdb01_flc_fx_carry_view[[#This Row],[atmf_cost_orig]]+1)</f>
        <v>70.192419401068022</v>
      </c>
      <c r="S2420" s="95">
        <f>Table_nydc_frldevdb01_flc_fx_carry_view[[#This Row],[num_rate]]-Table_nydc_frldevdb01_flc_fx_carry_view[[#This Row],[asset_rate]]</f>
        <v>7.8857747006308876E-2</v>
      </c>
      <c r="T24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1.1294840083507316</v>
      </c>
      <c r="U2420" s="95">
        <f>Table_nydc_frldevdb01_flc_fx_carry_view[[#This Row],[atmf_cost_final]]/Table_nydc_frldevdb01_flc_fx_carry_view[[#This Row],[atmf_cost_orig]]</f>
        <v>1.0629829408742133</v>
      </c>
    </row>
    <row r="2421" spans="1:21" x14ac:dyDescent="0.25">
      <c r="A2421" t="s">
        <v>125</v>
      </c>
      <c r="B2421" t="s">
        <v>9</v>
      </c>
      <c r="C2421" t="s">
        <v>67</v>
      </c>
      <c r="D2421" t="s">
        <v>30</v>
      </c>
      <c r="E2421">
        <v>68.527801852227796</v>
      </c>
      <c r="F2421">
        <v>79.375957720385401</v>
      </c>
      <c r="G2421">
        <v>0.135108312841139</v>
      </c>
      <c r="H2421">
        <v>0.14393609938086499</v>
      </c>
      <c r="I2421">
        <v>0.13286002793596899</v>
      </c>
      <c r="J2421">
        <v>0.144451727283259</v>
      </c>
      <c r="K2421">
        <v>2.2781676967704903E-2</v>
      </c>
      <c r="L2421">
        <v>2.24207678799608E-2</v>
      </c>
      <c r="M2421">
        <v>8.2275426159883702E-2</v>
      </c>
      <c r="N2421">
        <v>8.7285033320679689E-2</v>
      </c>
      <c r="O2421">
        <v>-7.6404561020425588E-3</v>
      </c>
      <c r="P2421">
        <v>7.0519349180147017E-2</v>
      </c>
      <c r="Q2421">
        <v>74.918759814209722</v>
      </c>
      <c r="R2421" s="95">
        <f>Table_nydc_frldevdb01_flc_fx_carry_view[[#This Row],[atmf]]/(Table_nydc_frldevdb01_flc_fx_carry_view[[#This Row],[atmf_cost_orig]]+1)</f>
        <v>73.341735201386015</v>
      </c>
      <c r="S2421" s="95">
        <f>Table_nydc_frldevdb01_flc_fx_carry_view[[#This Row],[num_rate]]-Table_nydc_frldevdb01_flc_fx_carry_view[[#This Row],[asset_rate]]</f>
        <v>7.8159805282189576E-2</v>
      </c>
      <c r="T24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1.0902702606822114</v>
      </c>
      <c r="U2421" s="95">
        <f>Table_nydc_frldevdb01_flc_fx_carry_view[[#This Row],[atmf_cost_final]]/Table_nydc_frldevdb01_flc_fx_carry_view[[#This Row],[atmf_cost_orig]]</f>
        <v>1.0608882553954926</v>
      </c>
    </row>
    <row r="2422" spans="1:21" x14ac:dyDescent="0.25">
      <c r="A2422" t="s">
        <v>125</v>
      </c>
      <c r="B2422" t="s">
        <v>10</v>
      </c>
      <c r="C2422" t="s">
        <v>30</v>
      </c>
      <c r="D2422" t="s">
        <v>30</v>
      </c>
      <c r="E2422">
        <v>13533.1025428052</v>
      </c>
      <c r="F2422">
        <v>13666.75</v>
      </c>
      <c r="G2422">
        <v>6.2720580795447997E-2</v>
      </c>
      <c r="H2422">
        <v>6.6338298659412001E-2</v>
      </c>
      <c r="I2422">
        <v>5.9990850570122399E-2</v>
      </c>
      <c r="J2422">
        <v>9.4298501703102305E-2</v>
      </c>
      <c r="K2422">
        <v>8.187661203873731E-3</v>
      </c>
      <c r="L2422">
        <v>1.2525020870202399E-3</v>
      </c>
      <c r="M2422">
        <v>1.3242669548315199E-2</v>
      </c>
      <c r="N2422">
        <v>9.9171396842463698E-3</v>
      </c>
      <c r="O2422">
        <v>1.2285382188566849E-2</v>
      </c>
      <c r="P2422">
        <v>5.0984519859642752E-2</v>
      </c>
      <c r="Q2422">
        <v>13598.011936194722</v>
      </c>
      <c r="R2422" s="95">
        <f>Table_nydc_frldevdb01_flc_fx_carry_view[[#This Row],[atmf]]/(Table_nydc_frldevdb01_flc_fx_carry_view[[#This Row],[atmf_cost_orig]]+1)</f>
        <v>13488.131136534532</v>
      </c>
      <c r="S2422" s="95">
        <f>Table_nydc_frldevdb01_flc_fx_carry_view[[#This Row],[num_rate]]-Table_nydc_frldevdb01_flc_fx_carry_view[[#This Row],[asset_rate]]</f>
        <v>3.8699137671075905E-2</v>
      </c>
      <c r="T24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1.7140698900633549</v>
      </c>
      <c r="U2422" s="95">
        <f>Table_nydc_frldevdb01_flc_fx_carry_view[[#This Row],[atmf_cost_final]]/Table_nydc_frldevdb01_flc_fx_carry_view[[#This Row],[atmf_cost_orig]]</f>
        <v>0.74887768271074007</v>
      </c>
    </row>
    <row r="2423" spans="1:21" x14ac:dyDescent="0.25">
      <c r="A2423" t="s">
        <v>125</v>
      </c>
      <c r="B2423" t="s">
        <v>10</v>
      </c>
      <c r="C2423" t="s">
        <v>14</v>
      </c>
      <c r="D2423" t="s">
        <v>30</v>
      </c>
      <c r="E2423">
        <v>13533.1025428052</v>
      </c>
      <c r="F2423">
        <v>13811.25</v>
      </c>
      <c r="G2423">
        <v>6.7871019501654001E-2</v>
      </c>
      <c r="H2423">
        <v>7.3494900476399699E-2</v>
      </c>
      <c r="I2423">
        <v>6.2720706519594993E-2</v>
      </c>
      <c r="J2423">
        <v>7.1198722172049603E-2</v>
      </c>
      <c r="K2423">
        <v>1.0465899687770199E-2</v>
      </c>
      <c r="L2423">
        <v>8.2620381759977695E-3</v>
      </c>
      <c r="M2423">
        <v>2.05649689543967E-2</v>
      </c>
      <c r="N2423">
        <v>2.0361436442637802E-2</v>
      </c>
      <c r="O2423">
        <v>1.3178669148205941E-2</v>
      </c>
      <c r="P2423">
        <v>5.496612759684872E-2</v>
      </c>
      <c r="Q2423">
        <v>13673.163771972917</v>
      </c>
      <c r="R2423" s="95">
        <f>Table_nydc_frldevdb01_flc_fx_carry_view[[#This Row],[atmf]]/(Table_nydc_frldevdb01_flc_fx_carry_view[[#This Row],[atmf_cost_orig]]+1)</f>
        <v>13532.945398028007</v>
      </c>
      <c r="S2423" s="95">
        <f>Table_nydc_frldevdb01_flc_fx_carry_view[[#This Row],[num_rate]]-Table_nydc_frldevdb01_flc_fx_carry_view[[#This Row],[asset_rate]]</f>
        <v>4.1787458448642775E-2</v>
      </c>
      <c r="T24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1.1980706288077299</v>
      </c>
      <c r="U2423" s="95">
        <f>Table_nydc_frldevdb01_flc_fx_carry_view[[#This Row],[atmf_cost_final]]/Table_nydc_frldevdb01_flc_fx_carry_view[[#This Row],[atmf_cost_orig]]</f>
        <v>0.99010295069201237</v>
      </c>
    </row>
    <row r="2424" spans="1:21" x14ac:dyDescent="0.25">
      <c r="A2424" t="s">
        <v>125</v>
      </c>
      <c r="B2424" t="s">
        <v>10</v>
      </c>
      <c r="C2424" t="s">
        <v>8</v>
      </c>
      <c r="D2424" t="s">
        <v>30</v>
      </c>
      <c r="E2424">
        <v>13533.1025428052</v>
      </c>
      <c r="F2424">
        <v>13969.5</v>
      </c>
      <c r="G2424">
        <v>7.1308528005863805E-2</v>
      </c>
      <c r="H2424">
        <v>7.8422126256191896E-2</v>
      </c>
      <c r="I2424">
        <v>6.7810989350315001E-2</v>
      </c>
      <c r="J2424">
        <v>7.7258072981854206E-2</v>
      </c>
      <c r="K2424">
        <v>1.1610492351941401E-2</v>
      </c>
      <c r="L2424">
        <v>1.04437559801721E-2</v>
      </c>
      <c r="M2424">
        <v>2.6773057040953601E-2</v>
      </c>
      <c r="N2424">
        <v>2.79185125754178E-2</v>
      </c>
      <c r="O2424">
        <v>1.3819984696055146E-2</v>
      </c>
      <c r="P2424">
        <v>5.7564886894400612E-2</v>
      </c>
      <c r="Q2424">
        <v>13760.850218387886</v>
      </c>
      <c r="R2424" s="95">
        <f>Table_nydc_frldevdb01_flc_fx_carry_view[[#This Row],[atmf]]/(Table_nydc_frldevdb01_flc_fx_carry_view[[#This Row],[atmf_cost_orig]]+1)</f>
        <v>13605.245973495403</v>
      </c>
      <c r="S2424" s="95">
        <f>Table_nydc_frldevdb01_flc_fx_carry_view[[#This Row],[num_rate]]-Table_nydc_frldevdb01_flc_fx_carry_view[[#This Row],[asset_rate]]</f>
        <v>4.3744902198345467E-2</v>
      </c>
      <c r="T24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1.1524934569881222</v>
      </c>
      <c r="U2424" s="95">
        <f>Table_nydc_frldevdb01_flc_fx_carry_view[[#This Row],[atmf_cost_final]]/Table_nydc_frldevdb01_flc_fx_carry_view[[#This Row],[atmf_cost_orig]]</f>
        <v>1.0427838902637097</v>
      </c>
    </row>
    <row r="2425" spans="1:21" x14ac:dyDescent="0.25">
      <c r="A2425" t="s">
        <v>125</v>
      </c>
      <c r="B2425" t="s">
        <v>10</v>
      </c>
      <c r="C2425" t="s">
        <v>6</v>
      </c>
      <c r="D2425" t="s">
        <v>30</v>
      </c>
      <c r="E2425">
        <v>13533.1025428052</v>
      </c>
      <c r="F2425">
        <v>14133.75</v>
      </c>
      <c r="G2425">
        <v>7.4726829004254494E-2</v>
      </c>
      <c r="H2425">
        <v>8.3326114771465495E-2</v>
      </c>
      <c r="I2425">
        <v>7.1308528005863805E-2</v>
      </c>
      <c r="J2425">
        <v>8.1731523445047E-2</v>
      </c>
      <c r="K2425">
        <v>1.2529750860603301E-2</v>
      </c>
      <c r="L2425">
        <v>1.1610492351941401E-2</v>
      </c>
      <c r="M2425">
        <v>3.2757649372920403E-2</v>
      </c>
      <c r="N2425">
        <v>3.4267432748329003E-2</v>
      </c>
      <c r="O2425">
        <v>1.4323751178244359E-2</v>
      </c>
      <c r="P2425">
        <v>5.9225120793694241E-2</v>
      </c>
      <c r="Q2425">
        <v>13853.522355749776</v>
      </c>
      <c r="R2425" s="95">
        <f>Table_nydc_frldevdb01_flc_fx_carry_view[[#This Row],[atmf]]/(Table_nydc_frldevdb01_flc_fx_carry_view[[#This Row],[atmf_cost_orig]]+1)</f>
        <v>13685.446928020203</v>
      </c>
      <c r="S2425" s="95">
        <f>Table_nydc_frldevdb01_flc_fx_carry_view[[#This Row],[num_rate]]-Table_nydc_frldevdb01_flc_fx_carry_view[[#This Row],[asset_rate]]</f>
        <v>4.4901369615449882E-2</v>
      </c>
      <c r="T24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1.1200837488180704</v>
      </c>
      <c r="U2425" s="95">
        <f>Table_nydc_frldevdb01_flc_fx_carry_view[[#This Row],[atmf_cost_final]]/Table_nydc_frldevdb01_flc_fx_carry_view[[#This Row],[atmf_cost_orig]]</f>
        <v>1.0460894906780669</v>
      </c>
    </row>
    <row r="2426" spans="1:21" x14ac:dyDescent="0.25">
      <c r="A2426" t="s">
        <v>125</v>
      </c>
      <c r="B2426" t="s">
        <v>10</v>
      </c>
      <c r="C2426" t="s">
        <v>67</v>
      </c>
      <c r="D2426" t="s">
        <v>30</v>
      </c>
      <c r="E2426">
        <v>13533.1025428052</v>
      </c>
      <c r="F2426">
        <v>14771.244735103101</v>
      </c>
      <c r="G2426">
        <v>8.1537871701335807E-2</v>
      </c>
      <c r="H2426">
        <v>9.0785132488207701E-2</v>
      </c>
      <c r="I2426">
        <v>8.0384684494622494E-2</v>
      </c>
      <c r="J2426">
        <v>9.1779349053633399E-2</v>
      </c>
      <c r="K2426">
        <v>1.3774328337306701E-2</v>
      </c>
      <c r="L2426">
        <v>1.3733743011592799E-2</v>
      </c>
      <c r="M2426">
        <v>4.9572640713342699E-2</v>
      </c>
      <c r="N2426">
        <v>5.2930196916609204E-2</v>
      </c>
      <c r="O2426">
        <v>1.5808575721305007E-2</v>
      </c>
      <c r="P2426">
        <v>6.2946863845219303E-2</v>
      </c>
      <c r="Q2426">
        <v>14260.734506526742</v>
      </c>
      <c r="R2426" s="95">
        <f>Table_nydc_frldevdb01_flc_fx_carry_view[[#This Row],[atmf]]/(Table_nydc_frldevdb01_flc_fx_carry_view[[#This Row],[atmf_cost_orig]]+1)</f>
        <v>14073.580200284006</v>
      </c>
      <c r="S2426" s="95">
        <f>Table_nydc_frldevdb01_flc_fx_carry_view[[#This Row],[num_rate]]-Table_nydc_frldevdb01_flc_fx_carry_view[[#This Row],[asset_rate]]</f>
        <v>4.7138288123914296E-2</v>
      </c>
      <c r="T24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1.0949246292195376</v>
      </c>
      <c r="U2426" s="95">
        <f>Table_nydc_frldevdb01_flc_fx_carry_view[[#This Row],[atmf_cost_final]]/Table_nydc_frldevdb01_flc_fx_carry_view[[#This Row],[atmf_cost_orig]]</f>
        <v>1.0677300251701702</v>
      </c>
    </row>
    <row r="2427" spans="1:21" x14ac:dyDescent="0.25">
      <c r="A2427" t="s">
        <v>125</v>
      </c>
      <c r="B2427" t="s">
        <v>18</v>
      </c>
      <c r="C2427" t="s">
        <v>30</v>
      </c>
      <c r="D2427" t="s">
        <v>30</v>
      </c>
      <c r="E2427">
        <v>2956.4330774415398</v>
      </c>
      <c r="F2427">
        <v>2985.49</v>
      </c>
      <c r="G2427">
        <v>0.11833454522490899</v>
      </c>
      <c r="H2427">
        <v>0.11924877716394799</v>
      </c>
      <c r="I2427">
        <v>0.115466944774197</v>
      </c>
      <c r="J2427">
        <v>0.12736307986992601</v>
      </c>
      <c r="K2427">
        <v>1.8972301351769999E-2</v>
      </c>
      <c r="L2427">
        <v>2.41066395811175E-3</v>
      </c>
      <c r="M2427">
        <v>2.3802378829385299E-2</v>
      </c>
      <c r="N2427">
        <v>1.0037963841787399E-2</v>
      </c>
      <c r="O2427">
        <v>1.2285382188566849E-2</v>
      </c>
      <c r="P2427">
        <v>5.242440258783912E-2</v>
      </c>
      <c r="Q2427">
        <v>2971.1391676236003</v>
      </c>
      <c r="R2427" s="95">
        <f>Table_nydc_frldevdb01_flc_fx_carry_view[[#This Row],[atmf]]/(Table_nydc_frldevdb01_flc_fx_carry_view[[#This Row],[atmf_cost_orig]]+1)</f>
        <v>2916.0803507934866</v>
      </c>
      <c r="S2427" s="95">
        <f>Table_nydc_frldevdb01_flc_fx_carry_view[[#This Row],[num_rate]]-Table_nydc_frldevdb01_flc_fx_carry_view[[#This Row],[asset_rate]]</f>
        <v>4.0139020399272272E-2</v>
      </c>
      <c r="T24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1.5791257840115207</v>
      </c>
      <c r="U2427" s="95">
        <f>Table_nydc_frldevdb01_flc_fx_carry_view[[#This Row],[atmf_cost_final]]/Table_nydc_frldevdb01_flc_fx_carry_view[[#This Row],[atmf_cost_orig]]</f>
        <v>0.42172103526875221</v>
      </c>
    </row>
    <row r="2428" spans="1:21" x14ac:dyDescent="0.25">
      <c r="A2428" t="s">
        <v>125</v>
      </c>
      <c r="B2428" t="s">
        <v>18</v>
      </c>
      <c r="C2428" t="s">
        <v>14</v>
      </c>
      <c r="D2428" t="s">
        <v>30</v>
      </c>
      <c r="E2428">
        <v>2956.4330774415398</v>
      </c>
      <c r="F2428">
        <v>3010.26</v>
      </c>
      <c r="G2428">
        <v>0.121715945510947</v>
      </c>
      <c r="H2428">
        <v>0.123031117799162</v>
      </c>
      <c r="I2428">
        <v>0.118194953080188</v>
      </c>
      <c r="J2428">
        <v>0.120061210581223</v>
      </c>
      <c r="K2428">
        <v>2.56057591691022E-2</v>
      </c>
      <c r="L2428">
        <v>1.89038772072182E-2</v>
      </c>
      <c r="M2428">
        <v>3.4418980039620399E-2</v>
      </c>
      <c r="N2428">
        <v>2.8439108986025901E-2</v>
      </c>
      <c r="O2428">
        <v>1.3178669148205941E-2</v>
      </c>
      <c r="P2428">
        <v>5.1044963140371852E-2</v>
      </c>
      <c r="Q2428">
        <v>2983.9616865869452</v>
      </c>
      <c r="R2428" s="95">
        <f>Table_nydc_frldevdb01_flc_fx_carry_view[[#This Row],[atmf]]/(Table_nydc_frldevdb01_flc_fx_carry_view[[#This Row],[atmf_cost_orig]]+1)</f>
        <v>2910.0974151544483</v>
      </c>
      <c r="S2428" s="95">
        <f>Table_nydc_frldevdb01_flc_fx_carry_view[[#This Row],[num_rate]]-Table_nydc_frldevdb01_flc_fx_carry_view[[#This Row],[asset_rate]]</f>
        <v>3.7866293992165914E-2</v>
      </c>
      <c r="T24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1.0819236144080715</v>
      </c>
      <c r="U2428" s="95">
        <f>Table_nydc_frldevdb01_flc_fx_carry_view[[#This Row],[atmf_cost_final]]/Table_nydc_frldevdb01_flc_fx_carry_view[[#This Row],[atmf_cost_orig]]</f>
        <v>0.82626239805157087</v>
      </c>
    </row>
    <row r="2429" spans="1:21" x14ac:dyDescent="0.25">
      <c r="A2429" t="s">
        <v>125</v>
      </c>
      <c r="B2429" t="s">
        <v>18</v>
      </c>
      <c r="C2429" t="s">
        <v>8</v>
      </c>
      <c r="D2429" t="s">
        <v>30</v>
      </c>
      <c r="E2429">
        <v>2956.4330774415398</v>
      </c>
      <c r="F2429">
        <v>3033.62</v>
      </c>
      <c r="G2429">
        <v>0.12342462449247101</v>
      </c>
      <c r="H2429">
        <v>0.124924370623073</v>
      </c>
      <c r="I2429">
        <v>0.121681087981415</v>
      </c>
      <c r="J2429">
        <v>0.123587670140739</v>
      </c>
      <c r="K2429">
        <v>3.0203433428094E-2</v>
      </c>
      <c r="L2429">
        <v>2.5545925916915999E-2</v>
      </c>
      <c r="M2429">
        <v>4.2636207938982103E-2</v>
      </c>
      <c r="N2429">
        <v>3.8657076434375E-2</v>
      </c>
      <c r="O2429">
        <v>1.3819984696055146E-2</v>
      </c>
      <c r="P2429">
        <v>4.9861851975880771E-2</v>
      </c>
      <c r="Q2429">
        <v>2996.3668466437771</v>
      </c>
      <c r="R2429" s="95">
        <f>Table_nydc_frldevdb01_flc_fx_carry_view[[#This Row],[atmf]]/(Table_nydc_frldevdb01_flc_fx_carry_view[[#This Row],[atmf_cost_orig]]+1)</f>
        <v>2909.5670924345409</v>
      </c>
      <c r="S2429" s="95">
        <f>Table_nydc_frldevdb01_flc_fx_carry_view[[#This Row],[num_rate]]-Table_nydc_frldevdb01_flc_fx_carry_view[[#This Row],[asset_rate]]</f>
        <v>3.6041867279825626E-2</v>
      </c>
      <c r="T24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1.0545635252997474</v>
      </c>
      <c r="U2429" s="95">
        <f>Table_nydc_frldevdb01_flc_fx_carry_view[[#This Row],[atmf_cost_final]]/Table_nydc_frldevdb01_flc_fx_carry_view[[#This Row],[atmf_cost_orig]]</f>
        <v>0.90667248104470843</v>
      </c>
    </row>
    <row r="2430" spans="1:21" x14ac:dyDescent="0.25">
      <c r="A2430" t="s">
        <v>125</v>
      </c>
      <c r="B2430" t="s">
        <v>18</v>
      </c>
      <c r="C2430" t="s">
        <v>6</v>
      </c>
      <c r="D2430" t="s">
        <v>30</v>
      </c>
      <c r="E2430">
        <v>2956.4330774415398</v>
      </c>
      <c r="F2430">
        <v>3062</v>
      </c>
      <c r="G2430">
        <v>0.12514830494232199</v>
      </c>
      <c r="H2430">
        <v>0.12679988665845701</v>
      </c>
      <c r="I2430">
        <v>0.12342462449247101</v>
      </c>
      <c r="J2430">
        <v>0.125544010728317</v>
      </c>
      <c r="K2430">
        <v>3.3224400625769396E-2</v>
      </c>
      <c r="L2430">
        <v>3.0203433428094E-2</v>
      </c>
      <c r="M2430">
        <v>4.9827160418703498E-2</v>
      </c>
      <c r="N2430">
        <v>4.7835300406993304E-2</v>
      </c>
      <c r="O2430">
        <v>1.4323751178244359E-2</v>
      </c>
      <c r="P2430">
        <v>5.0797099598931306E-2</v>
      </c>
      <c r="Q2430">
        <v>3011.9926101948422</v>
      </c>
      <c r="R2430" s="95">
        <f>Table_nydc_frldevdb01_flc_fx_carry_view[[#This Row],[atmf]]/(Table_nydc_frldevdb01_flc_fx_carry_view[[#This Row],[atmf_cost_orig]]+1)</f>
        <v>2916.6705867838091</v>
      </c>
      <c r="S2430" s="95">
        <f>Table_nydc_frldevdb01_flc_fx_carry_view[[#This Row],[num_rate]]-Table_nydc_frldevdb01_flc_fx_carry_view[[#This Row],[asset_rate]]</f>
        <v>3.6473348420686946E-2</v>
      </c>
      <c r="T24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1.0619841037755167</v>
      </c>
      <c r="U2430" s="95">
        <f>Table_nydc_frldevdb01_flc_fx_carry_view[[#This Row],[atmf_cost_final]]/Table_nydc_frldevdb01_flc_fx_carry_view[[#This Row],[atmf_cost_orig]]</f>
        <v>0.96002461318340526</v>
      </c>
    </row>
    <row r="2431" spans="1:21" x14ac:dyDescent="0.25">
      <c r="A2431" t="s">
        <v>125</v>
      </c>
      <c r="B2431" t="s">
        <v>18</v>
      </c>
      <c r="C2431" t="s">
        <v>67</v>
      </c>
      <c r="D2431" t="s">
        <v>30</v>
      </c>
      <c r="E2431">
        <v>2956.4330774415398</v>
      </c>
      <c r="F2431">
        <v>3159.90274292304</v>
      </c>
      <c r="G2431">
        <v>0.132672864992774</v>
      </c>
      <c r="H2431">
        <v>0.13480414409354899</v>
      </c>
      <c r="I2431">
        <v>0.131541013900177</v>
      </c>
      <c r="J2431">
        <v>0.13394215258125799</v>
      </c>
      <c r="K2431">
        <v>4.3251652472571497E-2</v>
      </c>
      <c r="L2431">
        <v>4.1485729408549103E-2</v>
      </c>
      <c r="M2431">
        <v>7.3594914927286509E-2</v>
      </c>
      <c r="N2431">
        <v>7.2883607168769196E-2</v>
      </c>
      <c r="O2431">
        <v>1.5808575721305007E-2</v>
      </c>
      <c r="P2431">
        <v>5.1469907847573659E-2</v>
      </c>
      <c r="Q2431">
        <v>3066.844670187691</v>
      </c>
      <c r="R2431" s="95">
        <f>Table_nydc_frldevdb01_flc_fx_carry_view[[#This Row],[atmf]]/(Table_nydc_frldevdb01_flc_fx_carry_view[[#This Row],[atmf_cost_orig]]+1)</f>
        <v>2943.291458433423</v>
      </c>
      <c r="S2431" s="95">
        <f>Table_nydc_frldevdb01_flc_fx_carry_view[[#This Row],[num_rate]]-Table_nydc_frldevdb01_flc_fx_carry_view[[#This Row],[asset_rate]]</f>
        <v>3.5661332126268652E-2</v>
      </c>
      <c r="T24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1.0347561606824254</v>
      </c>
      <c r="U2431" s="95">
        <f>Table_nydc_frldevdb01_flc_fx_carry_view[[#This Row],[atmf_cost_final]]/Table_nydc_frldevdb01_flc_fx_carry_view[[#This Row],[atmf_cost_orig]]</f>
        <v>0.99033482463808675</v>
      </c>
    </row>
    <row r="2432" spans="1:21" x14ac:dyDescent="0.25">
      <c r="A2432" t="s">
        <v>125</v>
      </c>
      <c r="B2432" t="s">
        <v>12</v>
      </c>
      <c r="C2432" t="s">
        <v>30</v>
      </c>
      <c r="D2432" t="s">
        <v>30</v>
      </c>
      <c r="E2432">
        <v>16.0383796210626</v>
      </c>
      <c r="F2432">
        <v>16.368759859233499</v>
      </c>
      <c r="G2432">
        <v>0.14767624938450399</v>
      </c>
      <c r="H2432">
        <v>0.151785371085043</v>
      </c>
      <c r="I2432">
        <v>0.115990630798761</v>
      </c>
      <c r="J2432">
        <v>0.13658697554639901</v>
      </c>
      <c r="K2432">
        <v>2.0332622542840101E-2</v>
      </c>
      <c r="L2432">
        <v>2.42232779640939E-3</v>
      </c>
      <c r="M2432">
        <v>3.0471719394254103E-2</v>
      </c>
      <c r="N2432">
        <v>2.0606194653044699E-2</v>
      </c>
      <c r="O2432">
        <v>-9.8093386026530584E-3</v>
      </c>
      <c r="P2432">
        <v>7.1810104494610741E-2</v>
      </c>
      <c r="Q2432">
        <v>16.204461257122549</v>
      </c>
      <c r="R2432" s="95">
        <f>Table_nydc_frldevdb01_flc_fx_carry_view[[#This Row],[atmf]]/(Table_nydc_frldevdb01_flc_fx_carry_view[[#This Row],[atmf_cost_orig]]+1)</f>
        <v>15.884724977077106</v>
      </c>
      <c r="S2432" s="95">
        <f>Table_nydc_frldevdb01_flc_fx_carry_view[[#This Row],[num_rate]]-Table_nydc_frldevdb01_flc_fx_carry_view[[#This Row],[asset_rate]]</f>
        <v>8.1619443097263794E-2</v>
      </c>
      <c r="T24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1.7934404930848828</v>
      </c>
      <c r="U2432" s="95">
        <f>Table_nydc_frldevdb01_flc_fx_carry_view[[#This Row],[atmf_cost_final]]/Table_nydc_frldevdb01_flc_fx_carry_view[[#This Row],[atmf_cost_orig]]</f>
        <v>0.67623997144481141</v>
      </c>
    </row>
    <row r="2433" spans="1:21" x14ac:dyDescent="0.25">
      <c r="A2433" t="s">
        <v>125</v>
      </c>
      <c r="B2433" t="s">
        <v>12</v>
      </c>
      <c r="C2433" t="s">
        <v>14</v>
      </c>
      <c r="D2433" t="s">
        <v>30</v>
      </c>
      <c r="E2433">
        <v>16.0383796210626</v>
      </c>
      <c r="F2433">
        <v>16.6685488619</v>
      </c>
      <c r="G2433">
        <v>0.148656389331004</v>
      </c>
      <c r="H2433">
        <v>0.15455938284686299</v>
      </c>
      <c r="I2433">
        <v>0.146694760996576</v>
      </c>
      <c r="J2433">
        <v>0.155371572630084</v>
      </c>
      <c r="K2433">
        <v>2.5003981392571002E-2</v>
      </c>
      <c r="L2433">
        <v>2.02658121055923E-2</v>
      </c>
      <c r="M2433">
        <v>4.3703555046692495E-2</v>
      </c>
      <c r="N2433">
        <v>4.1836655606577698E-2</v>
      </c>
      <c r="O2433">
        <v>-8.3707270787526863E-3</v>
      </c>
      <c r="P2433">
        <v>7.1489436589199179E-2</v>
      </c>
      <c r="Q2433">
        <v>16.362575672932856</v>
      </c>
      <c r="R2433" s="95">
        <f>Table_nydc_frldevdb01_flc_fx_carry_view[[#This Row],[atmf]]/(Table_nydc_frldevdb01_flc_fx_carry_view[[#This Row],[atmf_cost_orig]]+1)</f>
        <v>15.970577834387365</v>
      </c>
      <c r="S2433" s="95">
        <f>Table_nydc_frldevdb01_flc_fx_carry_view[[#This Row],[num_rate]]-Table_nydc_frldevdb01_flc_fx_carry_view[[#This Row],[asset_rate]]</f>
        <v>7.9860163667951872E-2</v>
      </c>
      <c r="T24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1.1535473428417475</v>
      </c>
      <c r="U2433" s="95">
        <f>Table_nydc_frldevdb01_flc_fx_carry_view[[#This Row],[atmf_cost_final]]/Table_nydc_frldevdb01_flc_fx_carry_view[[#This Row],[atmf_cost_orig]]</f>
        <v>0.95728266411919538</v>
      </c>
    </row>
    <row r="2434" spans="1:21" x14ac:dyDescent="0.25">
      <c r="A2434" t="s">
        <v>125</v>
      </c>
      <c r="B2434" t="s">
        <v>12</v>
      </c>
      <c r="C2434" t="s">
        <v>8</v>
      </c>
      <c r="D2434" t="s">
        <v>30</v>
      </c>
      <c r="E2434">
        <v>16.0383796210626</v>
      </c>
      <c r="F2434">
        <v>16.991915871</v>
      </c>
      <c r="G2434">
        <v>0.14864840715899899</v>
      </c>
      <c r="H2434">
        <v>0.15590245621350399</v>
      </c>
      <c r="I2434">
        <v>0.14867724631490101</v>
      </c>
      <c r="J2434">
        <v>0.15828503869273999</v>
      </c>
      <c r="K2434">
        <v>2.6856218890012998E-2</v>
      </c>
      <c r="L2434">
        <v>2.49805986112395E-2</v>
      </c>
      <c r="M2434">
        <v>5.4083279397538701E-2</v>
      </c>
      <c r="N2434">
        <v>5.5602009933675603E-2</v>
      </c>
      <c r="O2434">
        <v>-8.210251565280156E-3</v>
      </c>
      <c r="P2434">
        <v>7.1741037360303253E-2</v>
      </c>
      <c r="Q2434">
        <v>16.541538403987083</v>
      </c>
      <c r="R2434" s="95">
        <f>Table_nydc_frldevdb01_flc_fx_carry_view[[#This Row],[atmf]]/(Table_nydc_frldevdb01_flc_fx_carry_view[[#This Row],[atmf_cost_orig]]+1)</f>
        <v>16.120088614546404</v>
      </c>
      <c r="S2434" s="95">
        <f>Table_nydc_frldevdb01_flc_fx_carry_view[[#This Row],[num_rate]]-Table_nydc_frldevdb01_flc_fx_carry_view[[#This Row],[asset_rate]]</f>
        <v>7.9951288925583411E-2</v>
      </c>
      <c r="T24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1.1246682804400492</v>
      </c>
      <c r="U2434" s="95">
        <f>Table_nydc_frldevdb01_flc_fx_carry_view[[#This Row],[atmf_cost_final]]/Table_nydc_frldevdb01_flc_fx_carry_view[[#This Row],[atmf_cost_orig]]</f>
        <v>1.0280813322168112</v>
      </c>
    </row>
    <row r="2435" spans="1:21" x14ac:dyDescent="0.25">
      <c r="A2435" t="s">
        <v>125</v>
      </c>
      <c r="B2435" t="s">
        <v>12</v>
      </c>
      <c r="C2435" t="s">
        <v>6</v>
      </c>
      <c r="D2435" t="s">
        <v>30</v>
      </c>
      <c r="E2435">
        <v>16.0383796210626</v>
      </c>
      <c r="F2435">
        <v>17.332127028357998</v>
      </c>
      <c r="G2435">
        <v>0.14880508390194599</v>
      </c>
      <c r="H2435">
        <v>0.157290208590221</v>
      </c>
      <c r="I2435">
        <v>0.14864840715899899</v>
      </c>
      <c r="J2435">
        <v>0.15916084258177299</v>
      </c>
      <c r="K2435">
        <v>2.7574390479665999E-2</v>
      </c>
      <c r="L2435">
        <v>2.6856218890012998E-2</v>
      </c>
      <c r="M2435">
        <v>6.3214623690100905E-2</v>
      </c>
      <c r="N2435">
        <v>6.641424749899151E-2</v>
      </c>
      <c r="O2435">
        <v>-8.2957511064883915E-3</v>
      </c>
      <c r="P2435">
        <v>7.1985792540524285E-2</v>
      </c>
      <c r="Q2435">
        <v>16.735664058385641</v>
      </c>
      <c r="R2435" s="95">
        <f>Table_nydc_frldevdb01_flc_fx_carry_view[[#This Row],[atmf]]/(Table_nydc_frldevdb01_flc_fx_carry_view[[#This Row],[atmf_cost_orig]]+1)</f>
        <v>16.3016258826495</v>
      </c>
      <c r="S2435" s="95">
        <f>Table_nydc_frldevdb01_flc_fx_carry_view[[#This Row],[num_rate]]-Table_nydc_frldevdb01_flc_fx_carry_view[[#This Row],[asset_rate]]</f>
        <v>8.0281543647012676E-2</v>
      </c>
      <c r="T24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1.1099261998486738</v>
      </c>
      <c r="U2435" s="95">
        <f>Table_nydc_frldevdb01_flc_fx_carry_view[[#This Row],[atmf_cost_final]]/Table_nydc_frldevdb01_flc_fx_carry_view[[#This Row],[atmf_cost_orig]]</f>
        <v>1.0506152472658261</v>
      </c>
    </row>
    <row r="2436" spans="1:21" x14ac:dyDescent="0.25">
      <c r="A2436" t="s">
        <v>125</v>
      </c>
      <c r="B2436" t="s">
        <v>12</v>
      </c>
      <c r="C2436" t="s">
        <v>67</v>
      </c>
      <c r="D2436" t="s">
        <v>30</v>
      </c>
      <c r="E2436">
        <v>16.0383796210626</v>
      </c>
      <c r="F2436">
        <v>18.6906879406794</v>
      </c>
      <c r="G2436">
        <v>0.15123154892799201</v>
      </c>
      <c r="H2436">
        <v>0.16277935811490901</v>
      </c>
      <c r="I2436">
        <v>0.15132067259086401</v>
      </c>
      <c r="J2436">
        <v>0.164405698980608</v>
      </c>
      <c r="K2436">
        <v>2.78650107112005E-2</v>
      </c>
      <c r="L2436">
        <v>2.8429807865108701E-2</v>
      </c>
      <c r="M2436">
        <v>9.300176477490979E-2</v>
      </c>
      <c r="N2436">
        <v>9.8651279001476508E-2</v>
      </c>
      <c r="O2436">
        <v>-7.6404561020425588E-3</v>
      </c>
      <c r="P2436">
        <v>7.3937364632749247E-2</v>
      </c>
      <c r="Q2436">
        <v>17.547688472274281</v>
      </c>
      <c r="R2436" s="95">
        <f>Table_nydc_frldevdb01_flc_fx_carry_view[[#This Row],[atmf]]/(Table_nydc_frldevdb01_flc_fx_carry_view[[#This Row],[atmf_cost_orig]]+1)</f>
        <v>17.100327321546931</v>
      </c>
      <c r="S2436" s="95">
        <f>Table_nydc_frldevdb01_flc_fx_carry_view[[#This Row],[num_rate]]-Table_nydc_frldevdb01_flc_fx_carry_view[[#This Row],[asset_rate]]</f>
        <v>8.1577820734791806E-2</v>
      </c>
      <c r="T24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1.0780621808032564</v>
      </c>
      <c r="U2436" s="95">
        <f>Table_nydc_frldevdb01_flc_fx_carry_view[[#This Row],[atmf_cost_final]]/Table_nydc_frldevdb01_flc_fx_carry_view[[#This Row],[atmf_cost_orig]]</f>
        <v>1.0607463120752614</v>
      </c>
    </row>
    <row r="2437" spans="1:21" x14ac:dyDescent="0.25">
      <c r="A2437" t="s">
        <v>125</v>
      </c>
      <c r="B2437" t="s">
        <v>100</v>
      </c>
      <c r="C2437" t="s">
        <v>30</v>
      </c>
      <c r="D2437" t="s">
        <v>30</v>
      </c>
      <c r="E2437">
        <v>16032.5513258513</v>
      </c>
      <c r="F2437">
        <v>16281.495546301199</v>
      </c>
      <c r="G2437">
        <v>6.8618049346339402E-2</v>
      </c>
      <c r="H2437">
        <v>7.5577589402184203E-2</v>
      </c>
      <c r="I2437">
        <v>8.8982509381662606E-2</v>
      </c>
      <c r="J2437">
        <v>0.111638412494204</v>
      </c>
      <c r="K2437">
        <v>7.3531705409745803E-3</v>
      </c>
      <c r="L2437">
        <v>1.8582961451275501E-3</v>
      </c>
      <c r="M2437">
        <v>1.5175363368453E-2</v>
      </c>
      <c r="N2437">
        <v>1.5536768345156601E-2</v>
      </c>
      <c r="O2437">
        <v>-9.8093386026530584E-3</v>
      </c>
      <c r="P2437">
        <v>5.0984519859642752E-2</v>
      </c>
      <c r="Q2437">
        <v>16155.127027539378</v>
      </c>
      <c r="R2437" s="95">
        <f>Table_nydc_frldevdb01_flc_fx_carry_view[[#This Row],[atmf]]/(Table_nydc_frldevdb01_flc_fx_carry_view[[#This Row],[atmf_cost_orig]]+1)</f>
        <v>16038.111378390404</v>
      </c>
      <c r="S2437" s="95">
        <f>Table_nydc_frldevdb01_flc_fx_carry_view[[#This Row],[num_rate]]-Table_nydc_frldevdb01_flc_fx_carry_view[[#This Row],[asset_rate]]</f>
        <v>6.0793858462295812E-2</v>
      </c>
      <c r="T24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1.748674892285732</v>
      </c>
      <c r="U2437" s="95">
        <f>Table_nydc_frldevdb01_flc_fx_carry_view[[#This Row],[atmf_cost_final]]/Table_nydc_frldevdb01_flc_fx_carry_view[[#This Row],[atmf_cost_orig]]</f>
        <v>1.0238152436899732</v>
      </c>
    </row>
    <row r="2438" spans="1:21" x14ac:dyDescent="0.25">
      <c r="A2438" t="s">
        <v>125</v>
      </c>
      <c r="B2438" t="s">
        <v>100</v>
      </c>
      <c r="C2438" t="s">
        <v>14</v>
      </c>
      <c r="D2438" t="s">
        <v>30</v>
      </c>
      <c r="E2438">
        <v>16032.5513258513</v>
      </c>
      <c r="F2438">
        <v>16536.30630375</v>
      </c>
      <c r="G2438">
        <v>7.2789041268684906E-2</v>
      </c>
      <c r="H2438">
        <v>8.20758312684087E-2</v>
      </c>
      <c r="I2438">
        <v>6.9022094118268901E-2</v>
      </c>
      <c r="J2438">
        <v>8.2212723947558394E-2</v>
      </c>
      <c r="K2438">
        <v>8.5447322871520705E-3</v>
      </c>
      <c r="L2438">
        <v>7.5606941517989803E-3</v>
      </c>
      <c r="M2438">
        <v>2.32162143967641E-2</v>
      </c>
      <c r="N2438">
        <v>2.6021388522585998E-2</v>
      </c>
      <c r="O2438">
        <v>-8.3707270787526863E-3</v>
      </c>
      <c r="P2438">
        <v>5.496612759684872E-2</v>
      </c>
      <c r="Q2438">
        <v>16297.202193333773</v>
      </c>
      <c r="R2438" s="95">
        <f>Table_nydc_frldevdb01_flc_fx_carry_view[[#This Row],[atmf]]/(Table_nydc_frldevdb01_flc_fx_carry_view[[#This Row],[atmf_cost_orig]]+1)</f>
        <v>16161.106588306911</v>
      </c>
      <c r="S2438" s="95">
        <f>Table_nydc_frldevdb01_flc_fx_carry_view[[#This Row],[num_rate]]-Table_nydc_frldevdb01_flc_fx_carry_view[[#This Row],[asset_rate]]</f>
        <v>6.3336854675601406E-2</v>
      </c>
      <c r="T24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1.2582705845848039</v>
      </c>
      <c r="U2438" s="95">
        <f>Table_nydc_frldevdb01_flc_fx_carry_view[[#This Row],[atmf_cost_final]]/Table_nydc_frldevdb01_flc_fx_carry_view[[#This Row],[atmf_cost_orig]]</f>
        <v>1.1208282314197135</v>
      </c>
    </row>
    <row r="2439" spans="1:21" x14ac:dyDescent="0.25">
      <c r="A2439" t="s">
        <v>125</v>
      </c>
      <c r="B2439" t="s">
        <v>100</v>
      </c>
      <c r="C2439" t="s">
        <v>8</v>
      </c>
      <c r="D2439" t="s">
        <v>30</v>
      </c>
      <c r="E2439">
        <v>16032.5513258513</v>
      </c>
      <c r="F2439">
        <v>16821.527089499999</v>
      </c>
      <c r="G2439">
        <v>7.4993124894300101E-2</v>
      </c>
      <c r="H2439">
        <v>8.5715070170570798E-2</v>
      </c>
      <c r="I2439">
        <v>7.2727685098459893E-2</v>
      </c>
      <c r="J2439">
        <v>8.7248854208904797E-2</v>
      </c>
      <c r="K2439">
        <v>8.4896750009286898E-3</v>
      </c>
      <c r="L2439">
        <v>8.5342620596386403E-3</v>
      </c>
      <c r="M2439">
        <v>2.9750665144322497E-2</v>
      </c>
      <c r="N2439">
        <v>3.4554943790942996E-2</v>
      </c>
      <c r="O2439">
        <v>-8.210251565280156E-3</v>
      </c>
      <c r="P2439">
        <v>5.7564886894400612E-2</v>
      </c>
      <c r="Q2439">
        <v>16471.330298377608</v>
      </c>
      <c r="R2439" s="95">
        <f>Table_nydc_frldevdb01_flc_fx_carry_view[[#This Row],[atmf]]/(Table_nydc_frldevdb01_flc_fx_carry_view[[#This Row],[atmf_cost_orig]]+1)</f>
        <v>16335.534084983976</v>
      </c>
      <c r="S2439" s="95">
        <f>Table_nydc_frldevdb01_flc_fx_carry_view[[#This Row],[num_rate]]-Table_nydc_frldevdb01_flc_fx_carry_view[[#This Row],[asset_rate]]</f>
        <v>6.5775138459680763E-2</v>
      </c>
      <c r="T24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1.2238697048354295</v>
      </c>
      <c r="U2439" s="95">
        <f>Table_nydc_frldevdb01_flc_fx_carry_view[[#This Row],[atmf_cost_final]]/Table_nydc_frldevdb01_flc_fx_carry_view[[#This Row],[atmf_cost_orig]]</f>
        <v>1.1614847474271455</v>
      </c>
    </row>
    <row r="2440" spans="1:21" x14ac:dyDescent="0.25">
      <c r="A2440" t="s">
        <v>125</v>
      </c>
      <c r="B2440" t="s">
        <v>100</v>
      </c>
      <c r="C2440" t="s">
        <v>6</v>
      </c>
      <c r="D2440" t="s">
        <v>30</v>
      </c>
      <c r="E2440">
        <v>16032.5513258513</v>
      </c>
      <c r="F2440">
        <v>17125.835457707999</v>
      </c>
      <c r="G2440">
        <v>7.7750845915897898E-2</v>
      </c>
      <c r="H2440">
        <v>8.9282784522087794E-2</v>
      </c>
      <c r="I2440">
        <v>7.4993124894300101E-2</v>
      </c>
      <c r="J2440">
        <v>9.0533734252780496E-2</v>
      </c>
      <c r="K2440">
        <v>8.362451747698809E-3</v>
      </c>
      <c r="L2440">
        <v>8.4896750009286898E-3</v>
      </c>
      <c r="M2440">
        <v>3.5907640716772701E-2</v>
      </c>
      <c r="N2440">
        <v>4.1635222483449599E-2</v>
      </c>
      <c r="O2440">
        <v>-8.2957511064883915E-3</v>
      </c>
      <c r="P2440">
        <v>5.9225120793694241E-2</v>
      </c>
      <c r="Q2440">
        <v>16666.74676847077</v>
      </c>
      <c r="R2440" s="95">
        <f>Table_nydc_frldevdb01_flc_fx_carry_view[[#This Row],[atmf]]/(Table_nydc_frldevdb01_flc_fx_carry_view[[#This Row],[atmf_cost_orig]]+1)</f>
        <v>16532.203050320364</v>
      </c>
      <c r="S2440" s="95">
        <f>Table_nydc_frldevdb01_flc_fx_carry_view[[#This Row],[num_rate]]-Table_nydc_frldevdb01_flc_fx_carry_view[[#This Row],[asset_rate]]</f>
        <v>6.7520871900182633E-2</v>
      </c>
      <c r="T24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1.203315305614159</v>
      </c>
      <c r="U2440" s="95">
        <f>Table_nydc_frldevdb01_flc_fx_carry_view[[#This Row],[atmf_cost_final]]/Table_nydc_frldevdb01_flc_fx_carry_view[[#This Row],[atmf_cost_orig]]</f>
        <v>1.1595087188226629</v>
      </c>
    </row>
    <row r="2441" spans="1:21" x14ac:dyDescent="0.25">
      <c r="A2441" t="s">
        <v>125</v>
      </c>
      <c r="B2441" t="s">
        <v>100</v>
      </c>
      <c r="C2441" t="s">
        <v>67</v>
      </c>
      <c r="D2441" t="s">
        <v>30</v>
      </c>
      <c r="E2441">
        <v>16032.5513258513</v>
      </c>
      <c r="F2441">
        <v>18332.802196077399</v>
      </c>
      <c r="G2441">
        <v>9.1047725614685202E-2</v>
      </c>
      <c r="H2441">
        <v>9.8369718855677593E-2</v>
      </c>
      <c r="I2441">
        <v>8.8564058302719406E-2</v>
      </c>
      <c r="J2441">
        <v>0.100195540162049</v>
      </c>
      <c r="K2441">
        <v>9.3814578373548896E-3</v>
      </c>
      <c r="L2441">
        <v>9.3464589540392003E-3</v>
      </c>
      <c r="M2441">
        <v>5.6280827917264097E-2</v>
      </c>
      <c r="N2441">
        <v>6.3228821502420193E-2</v>
      </c>
      <c r="O2441">
        <v>-7.6404561020425588E-3</v>
      </c>
      <c r="P2441">
        <v>6.2946863845219303E-2</v>
      </c>
      <c r="Q2441">
        <v>17511.522807276182</v>
      </c>
      <c r="R2441" s="95">
        <f>Table_nydc_frldevdb01_flc_fx_carry_view[[#This Row],[atmf]]/(Table_nydc_frldevdb01_flc_fx_carry_view[[#This Row],[atmf_cost_orig]]+1)</f>
        <v>17355.992565183016</v>
      </c>
      <c r="S2441" s="95">
        <f>Table_nydc_frldevdb01_flc_fx_carry_view[[#This Row],[num_rate]]-Table_nydc_frldevdb01_flc_fx_carry_view[[#This Row],[asset_rate]]</f>
        <v>7.0587319947261862E-2</v>
      </c>
      <c r="T24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1.1488930972116227</v>
      </c>
      <c r="U2441" s="95">
        <f>Table_nydc_frldevdb01_flc_fx_carry_view[[#This Row],[atmf_cost_final]]/Table_nydc_frldevdb01_flc_fx_carry_view[[#This Row],[atmf_cost_orig]]</f>
        <v>1.1234522277349941</v>
      </c>
    </row>
    <row r="2442" spans="1:21" x14ac:dyDescent="0.25">
      <c r="A2442" t="s">
        <v>125</v>
      </c>
      <c r="B2442" t="s">
        <v>101</v>
      </c>
      <c r="C2442" t="s">
        <v>30</v>
      </c>
      <c r="D2442" t="s">
        <v>30</v>
      </c>
      <c r="E2442">
        <v>21.853150479084</v>
      </c>
      <c r="F2442">
        <v>21.83925</v>
      </c>
      <c r="G2442">
        <v>7.6750678952762302E-2</v>
      </c>
      <c r="H2442">
        <v>7.6695194306444295E-2</v>
      </c>
      <c r="I2442">
        <v>0.09</v>
      </c>
      <c r="J2442">
        <v>0.09</v>
      </c>
      <c r="K2442">
        <v>1.5010746575389299E-2</v>
      </c>
      <c r="L2442">
        <v>1.87903870073291E-3</v>
      </c>
      <c r="M2442">
        <v>1.5309908968170301E-2</v>
      </c>
      <c r="N2442">
        <v>2.2135416517020698E-3</v>
      </c>
      <c r="O2442">
        <v>1.2285382188566849E-2</v>
      </c>
      <c r="P2442">
        <v>9.870984043399287E-3</v>
      </c>
      <c r="Q2442">
        <v>21.832718471701092</v>
      </c>
      <c r="R2442" s="95">
        <f>Table_nydc_frldevdb01_flc_fx_carry_view[[#This Row],[atmf]]/(Table_nydc_frldevdb01_flc_fx_carry_view[[#This Row],[atmf_cost_orig]]+1)</f>
        <v>21.50993485545176</v>
      </c>
      <c r="S2442" s="95">
        <f>Table_nydc_frldevdb01_flc_fx_carry_view[[#This Row],[num_rate]]-Table_nydc_frldevdb01_flc_fx_carry_view[[#This Row],[asset_rate]]</f>
        <v>-2.4143981451675619E-3</v>
      </c>
      <c r="T24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1.1181316871403275</v>
      </c>
      <c r="U2442" s="95">
        <f>Table_nydc_frldevdb01_flc_fx_carry_view[[#This Row],[atmf_cost_final]]/Table_nydc_frldevdb01_flc_fx_carry_view[[#This Row],[atmf_cost_orig]]</f>
        <v>0.14458228695572783</v>
      </c>
    </row>
    <row r="2443" spans="1:21" x14ac:dyDescent="0.25">
      <c r="A2443" t="s">
        <v>125</v>
      </c>
      <c r="B2443" t="s">
        <v>101</v>
      </c>
      <c r="C2443" t="s">
        <v>14</v>
      </c>
      <c r="D2443" t="s">
        <v>30</v>
      </c>
      <c r="E2443">
        <v>21.853150479084</v>
      </c>
      <c r="F2443">
        <v>21.828050000000001</v>
      </c>
      <c r="G2443">
        <v>8.2677580110913307E-2</v>
      </c>
      <c r="H2443">
        <v>8.2589142365944002E-2</v>
      </c>
      <c r="I2443">
        <v>7.6581529446542507E-2</v>
      </c>
      <c r="J2443">
        <v>7.6479347143675394E-2</v>
      </c>
      <c r="K2443">
        <v>2.2580355380135999E-2</v>
      </c>
      <c r="L2443">
        <v>1.4839983505435E-2</v>
      </c>
      <c r="M2443">
        <v>2.3108991976779101E-2</v>
      </c>
      <c r="N2443">
        <v>1.53839166441576E-2</v>
      </c>
      <c r="O2443">
        <v>1.3178669148205941E-2</v>
      </c>
      <c r="P2443">
        <v>1.0838137318061665E-2</v>
      </c>
      <c r="Q2443">
        <v>21.816516990707427</v>
      </c>
      <c r="R2443" s="95">
        <f>Table_nydc_frldevdb01_flc_fx_carry_view[[#This Row],[atmf]]/(Table_nydc_frldevdb01_flc_fx_carry_view[[#This Row],[atmf_cost_orig]]+1)</f>
        <v>21.335019212200827</v>
      </c>
      <c r="S2443" s="95">
        <f>Table_nydc_frldevdb01_flc_fx_carry_view[[#This Row],[num_rate]]-Table_nydc_frldevdb01_flc_fx_carry_view[[#This Row],[asset_rate]]</f>
        <v>-2.3405318301442761E-3</v>
      </c>
      <c r="T24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1.0289358364075283</v>
      </c>
      <c r="U2443" s="95">
        <f>Table_nydc_frldevdb01_flc_fx_carry_view[[#This Row],[atmf_cost_final]]/Table_nydc_frldevdb01_flc_fx_carry_view[[#This Row],[atmf_cost_orig]]</f>
        <v>0.66571128068312169</v>
      </c>
    </row>
    <row r="2444" spans="1:21" x14ac:dyDescent="0.25">
      <c r="A2444" t="s">
        <v>125</v>
      </c>
      <c r="B2444" t="s">
        <v>101</v>
      </c>
      <c r="C2444" t="s">
        <v>8</v>
      </c>
      <c r="D2444" t="s">
        <v>30</v>
      </c>
      <c r="E2444">
        <v>21.853150479084</v>
      </c>
      <c r="F2444">
        <v>21.817</v>
      </c>
      <c r="G2444">
        <v>8.6517266177600499E-2</v>
      </c>
      <c r="H2444">
        <v>8.6391994560207894E-2</v>
      </c>
      <c r="I2444">
        <v>8.2612615201794901E-2</v>
      </c>
      <c r="J2444">
        <v>8.2484529483250593E-2</v>
      </c>
      <c r="K2444">
        <v>2.87472364227426E-2</v>
      </c>
      <c r="L2444">
        <v>2.2503299054894201E-2</v>
      </c>
      <c r="M2444">
        <v>2.94927368446397E-2</v>
      </c>
      <c r="N2444">
        <v>2.3267579425464899E-2</v>
      </c>
      <c r="O2444">
        <v>1.3819984696055146E-2</v>
      </c>
      <c r="P2444">
        <v>1.156626637732386E-2</v>
      </c>
      <c r="Q2444">
        <v>21.800747533516095</v>
      </c>
      <c r="R2444" s="95">
        <f>Table_nydc_frldevdb01_flc_fx_carry_view[[#This Row],[atmf]]/(Table_nydc_frldevdb01_flc_fx_carry_view[[#This Row],[atmf_cost_orig]]+1)</f>
        <v>21.191990209535977</v>
      </c>
      <c r="S2444" s="95">
        <f>Table_nydc_frldevdb01_flc_fx_carry_view[[#This Row],[num_rate]]-Table_nydc_frldevdb01_flc_fx_carry_view[[#This Row],[asset_rate]]</f>
        <v>-2.2537183187312862E-3</v>
      </c>
      <c r="T24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1.0251910637767421</v>
      </c>
      <c r="U2444" s="95">
        <f>Table_nydc_frldevdb01_flc_fx_carry_view[[#This Row],[atmf_cost_final]]/Table_nydc_frldevdb01_flc_fx_carry_view[[#This Row],[atmf_cost_orig]]</f>
        <v>0.78892574629586398</v>
      </c>
    </row>
    <row r="2445" spans="1:21" x14ac:dyDescent="0.25">
      <c r="A2445" t="s">
        <v>125</v>
      </c>
      <c r="B2445" t="s">
        <v>101</v>
      </c>
      <c r="C2445" t="s">
        <v>6</v>
      </c>
      <c r="D2445" t="s">
        <v>30</v>
      </c>
      <c r="E2445">
        <v>21.853150479084</v>
      </c>
      <c r="F2445">
        <v>21.806000000000001</v>
      </c>
      <c r="G2445">
        <v>9.0337880863474607E-2</v>
      </c>
      <c r="H2445">
        <v>9.0174266150751706E-2</v>
      </c>
      <c r="I2445">
        <v>8.6517266177600499E-2</v>
      </c>
      <c r="J2445">
        <v>8.6353515033902303E-2</v>
      </c>
      <c r="K2445">
        <v>3.4495221198587701E-2</v>
      </c>
      <c r="L2445">
        <v>2.87472364227426E-2</v>
      </c>
      <c r="M2445">
        <v>3.5448080164001201E-2</v>
      </c>
      <c r="N2445">
        <v>2.9722343638572301E-2</v>
      </c>
      <c r="O2445">
        <v>1.4323751178244359E-2</v>
      </c>
      <c r="P2445">
        <v>1.2133961161606033E-2</v>
      </c>
      <c r="Q2445">
        <v>21.785241737097106</v>
      </c>
      <c r="R2445" s="95">
        <f>Table_nydc_frldevdb01_flc_fx_carry_view[[#This Row],[atmf]]/(Table_nydc_frldevdb01_flc_fx_carry_view[[#This Row],[atmf_cost_orig]]+1)</f>
        <v>21.059481800909055</v>
      </c>
      <c r="S2445" s="95">
        <f>Table_nydc_frldevdb01_flc_fx_carry_view[[#This Row],[num_rate]]-Table_nydc_frldevdb01_flc_fx_carry_view[[#This Row],[asset_rate]]</f>
        <v>-2.1897900166383266E-3</v>
      </c>
      <c r="T24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1.0233489437826151</v>
      </c>
      <c r="U2445" s="95">
        <f>Table_nydc_frldevdb01_flc_fx_carry_view[[#This Row],[atmf_cost_final]]/Table_nydc_frldevdb01_flc_fx_carry_view[[#This Row],[atmf_cost_orig]]</f>
        <v>0.83847541252054625</v>
      </c>
    </row>
    <row r="2446" spans="1:21" x14ac:dyDescent="0.25">
      <c r="A2446" t="s">
        <v>125</v>
      </c>
      <c r="B2446" t="s">
        <v>101</v>
      </c>
      <c r="C2446" t="s">
        <v>67</v>
      </c>
      <c r="D2446" t="s">
        <v>30</v>
      </c>
      <c r="E2446">
        <v>21.853150479084</v>
      </c>
      <c r="F2446">
        <v>21.761769999999999</v>
      </c>
      <c r="G2446">
        <v>9.1528135677951206E-2</v>
      </c>
      <c r="H2446">
        <v>9.1329732881982706E-2</v>
      </c>
      <c r="I2446">
        <v>9.1254381013822203E-2</v>
      </c>
      <c r="J2446">
        <v>9.1043658685053402E-2</v>
      </c>
      <c r="K2446">
        <v>4.8074137176522896E-2</v>
      </c>
      <c r="L2446">
        <v>4.5193150652992904E-2</v>
      </c>
      <c r="M2446">
        <v>4.98696048923013E-2</v>
      </c>
      <c r="N2446">
        <v>4.7009700647794701E-2</v>
      </c>
      <c r="O2446">
        <v>1.5808575721305007E-2</v>
      </c>
      <c r="P2446">
        <v>1.3653129476539849E-2</v>
      </c>
      <c r="Q2446">
        <v>21.722767472306113</v>
      </c>
      <c r="R2446" s="95">
        <f>Table_nydc_frldevdb01_flc_fx_carry_view[[#This Row],[atmf]]/(Table_nydc_frldevdb01_flc_fx_carry_view[[#This Row],[atmf_cost_orig]]+1)</f>
        <v>20.728069370321837</v>
      </c>
      <c r="S2446" s="95">
        <f>Table_nydc_frldevdb01_flc_fx_carry_view[[#This Row],[num_rate]]-Table_nydc_frldevdb01_flc_fx_carry_view[[#This Row],[asset_rate]]</f>
        <v>-2.1554462447651579E-3</v>
      </c>
      <c r="T24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1.0117419426916587</v>
      </c>
      <c r="U2446" s="95">
        <f>Table_nydc_frldevdb01_flc_fx_carry_view[[#This Row],[atmf_cost_final]]/Table_nydc_frldevdb01_flc_fx_carry_view[[#This Row],[atmf_cost_orig]]</f>
        <v>0.94265235807095593</v>
      </c>
    </row>
    <row r="2447" spans="1:21" x14ac:dyDescent="0.25">
      <c r="A2447" t="s">
        <v>125</v>
      </c>
      <c r="B2447" t="s">
        <v>102</v>
      </c>
      <c r="C2447" t="s">
        <v>30</v>
      </c>
      <c r="D2447" t="s">
        <v>30</v>
      </c>
      <c r="E2447">
        <v>77.213384316518997</v>
      </c>
      <c r="F2447">
        <v>78.543838247398995</v>
      </c>
      <c r="G2447">
        <v>7.2946477922089095E-2</v>
      </c>
      <c r="H2447">
        <v>7.7485778629698507E-2</v>
      </c>
      <c r="I2447">
        <v>8.2634788877017695E-2</v>
      </c>
      <c r="J2447">
        <v>0.103815152239358</v>
      </c>
      <c r="K2447">
        <v>7.5837256144676906E-3</v>
      </c>
      <c r="L2447">
        <v>1.7257316048638999E-3</v>
      </c>
      <c r="M2447">
        <v>1.5558464475368601E-2</v>
      </c>
      <c r="N2447">
        <v>1.7233986325010199E-2</v>
      </c>
      <c r="O2447">
        <v>-9.8093386026530584E-3</v>
      </c>
      <c r="P2447">
        <v>5.980868741576445E-2</v>
      </c>
      <c r="Q2447">
        <v>77.922427238762324</v>
      </c>
      <c r="R2447" s="95">
        <f>Table_nydc_frldevdb01_flc_fx_carry_view[[#This Row],[atmf]]/(Table_nydc_frldevdb01_flc_fx_carry_view[[#This Row],[atmf_cost_orig]]+1)</f>
        <v>77.340538230828756</v>
      </c>
      <c r="S2447" s="95">
        <f>Table_nydc_frldevdb01_flc_fx_carry_view[[#This Row],[num_rate]]-Table_nydc_frldevdb01_flc_fx_carry_view[[#This Row],[asset_rate]]</f>
        <v>6.9618026018417503E-2</v>
      </c>
      <c r="T24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1.9446724200815175</v>
      </c>
      <c r="U2447" s="95">
        <f>Table_nydc_frldevdb01_flc_fx_carry_view[[#This Row],[atmf_cost_final]]/Table_nydc_frldevdb01_flc_fx_carry_view[[#This Row],[atmf_cost_orig]]</f>
        <v>1.1076919802911271</v>
      </c>
    </row>
    <row r="2448" spans="1:21" x14ac:dyDescent="0.25">
      <c r="A2448" t="s">
        <v>125</v>
      </c>
      <c r="B2448" t="s">
        <v>102</v>
      </c>
      <c r="C2448" t="s">
        <v>14</v>
      </c>
      <c r="D2448" t="s">
        <v>30</v>
      </c>
      <c r="E2448">
        <v>77.213384316518997</v>
      </c>
      <c r="F2448">
        <v>79.716700059999994</v>
      </c>
      <c r="G2448">
        <v>7.7651540637338104E-2</v>
      </c>
      <c r="H2448">
        <v>8.3592220329818001E-2</v>
      </c>
      <c r="I2448">
        <v>7.2883176350173107E-2</v>
      </c>
      <c r="J2448">
        <v>8.1903475532475997E-2</v>
      </c>
      <c r="K2448">
        <v>9.4113247613328687E-3</v>
      </c>
      <c r="L2448">
        <v>7.7005763777545297E-3</v>
      </c>
      <c r="M2448">
        <v>2.3645021330840798E-2</v>
      </c>
      <c r="N2448">
        <v>2.5501891612100001E-2</v>
      </c>
      <c r="O2448">
        <v>-8.3707270787526863E-3</v>
      </c>
      <c r="P2448">
        <v>5.8105658739010871E-2</v>
      </c>
      <c r="Q2448">
        <v>78.597960538709827</v>
      </c>
      <c r="R2448" s="95">
        <f>Table_nydc_frldevdb01_flc_fx_carry_view[[#This Row],[atmf]]/(Table_nydc_frldevdb01_flc_fx_carry_view[[#This Row],[atmf_cost_orig]]+1)</f>
        <v>77.875336077305704</v>
      </c>
      <c r="S2448" s="95">
        <f>Table_nydc_frldevdb01_flc_fx_carry_view[[#This Row],[num_rate]]-Table_nydc_frldevdb01_flc_fx_carry_view[[#This Row],[asset_rate]]</f>
        <v>6.647638581776355E-2</v>
      </c>
      <c r="T24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1.2506459686993929</v>
      </c>
      <c r="U2448" s="95">
        <f>Table_nydc_frldevdb01_flc_fx_carry_view[[#This Row],[atmf_cost_final]]/Table_nydc_frldevdb01_flc_fx_carry_view[[#This Row],[atmf_cost_orig]]</f>
        <v>1.0785311315764068</v>
      </c>
    </row>
    <row r="2449" spans="1:21" x14ac:dyDescent="0.25">
      <c r="A2449" t="s">
        <v>125</v>
      </c>
      <c r="B2449" t="s">
        <v>102</v>
      </c>
      <c r="C2449" t="s">
        <v>8</v>
      </c>
      <c r="D2449" t="s">
        <v>30</v>
      </c>
      <c r="E2449">
        <v>77.213384316518997</v>
      </c>
      <c r="F2449">
        <v>80.9196192</v>
      </c>
      <c r="G2449">
        <v>8.0897097403217905E-2</v>
      </c>
      <c r="H2449">
        <v>8.7045321642103296E-2</v>
      </c>
      <c r="I2449">
        <v>7.7599578180567494E-2</v>
      </c>
      <c r="J2449">
        <v>8.6699737961644693E-2</v>
      </c>
      <c r="K2449">
        <v>1.03287302359143E-2</v>
      </c>
      <c r="L2449">
        <v>9.3981783990921396E-3</v>
      </c>
      <c r="M2449">
        <v>3.0212163015297701E-2</v>
      </c>
      <c r="N2449">
        <v>3.3063457157611997E-2</v>
      </c>
      <c r="O2449">
        <v>-8.210251565280156E-3</v>
      </c>
      <c r="P2449">
        <v>5.6768934535915382E-2</v>
      </c>
      <c r="Q2449">
        <v>79.342027332945392</v>
      </c>
      <c r="R2449" s="95">
        <f>Table_nydc_frldevdb01_flc_fx_carry_view[[#This Row],[atmf]]/(Table_nydc_frldevdb01_flc_fx_carry_view[[#This Row],[atmf_cost_orig]]+1)</f>
        <v>78.546557791706462</v>
      </c>
      <c r="S2449" s="95">
        <f>Table_nydc_frldevdb01_flc_fx_carry_view[[#This Row],[num_rate]]-Table_nydc_frldevdb01_flc_fx_carry_view[[#This Row],[asset_rate]]</f>
        <v>6.4979186101195532E-2</v>
      </c>
      <c r="T24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1.190200858226943</v>
      </c>
      <c r="U2449" s="95">
        <f>Table_nydc_frldevdb01_flc_fx_carry_view[[#This Row],[atmf_cost_final]]/Table_nydc_frldevdb01_flc_fx_carry_view[[#This Row],[atmf_cost_orig]]</f>
        <v>1.0943757036154798</v>
      </c>
    </row>
    <row r="2450" spans="1:21" x14ac:dyDescent="0.25">
      <c r="A2450" t="s">
        <v>125</v>
      </c>
      <c r="B2450" t="s">
        <v>102</v>
      </c>
      <c r="C2450" t="s">
        <v>6</v>
      </c>
      <c r="D2450" t="s">
        <v>30</v>
      </c>
      <c r="E2450">
        <v>77.213384316518997</v>
      </c>
      <c r="F2450">
        <v>82.165235863601694</v>
      </c>
      <c r="G2450">
        <v>8.4514011596362307E-2</v>
      </c>
      <c r="H2450">
        <v>9.0480315404477096E-2</v>
      </c>
      <c r="I2450">
        <v>8.0897097403217905E-2</v>
      </c>
      <c r="J2450">
        <v>8.9622010597843305E-2</v>
      </c>
      <c r="K2450">
        <v>1.1105545780249901E-2</v>
      </c>
      <c r="L2450">
        <v>1.03287302359143E-2</v>
      </c>
      <c r="M2450">
        <v>3.6388935907525101E-2</v>
      </c>
      <c r="N2450">
        <v>3.96964892176149E-2</v>
      </c>
      <c r="O2450">
        <v>-8.2957511064883915E-3</v>
      </c>
      <c r="P2450">
        <v>5.5885937184903645E-2</v>
      </c>
      <c r="Q2450">
        <v>80.139049022731157</v>
      </c>
      <c r="R2450" s="95">
        <f>Table_nydc_frldevdb01_flc_fx_carry_view[[#This Row],[atmf]]/(Table_nydc_frldevdb01_flc_fx_carry_view[[#This Row],[atmf_cost_orig]]+1)</f>
        <v>79.28030975326152</v>
      </c>
      <c r="S2450" s="95">
        <f>Table_nydc_frldevdb01_flc_fx_carry_view[[#This Row],[num_rate]]-Table_nydc_frldevdb01_flc_fx_carry_view[[#This Row],[asset_rate]]</f>
        <v>6.4181688291392036E-2</v>
      </c>
      <c r="T24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1.1615435601738893</v>
      </c>
      <c r="U2450" s="95">
        <f>Table_nydc_frldevdb01_flc_fx_carry_view[[#This Row],[atmf_cost_final]]/Table_nydc_frldevdb01_flc_fx_carry_view[[#This Row],[atmf_cost_orig]]</f>
        <v>1.0908944773349585</v>
      </c>
    </row>
    <row r="2451" spans="1:21" x14ac:dyDescent="0.25">
      <c r="A2451" t="s">
        <v>125</v>
      </c>
      <c r="B2451" t="s">
        <v>102</v>
      </c>
      <c r="C2451" t="s">
        <v>67</v>
      </c>
      <c r="D2451" t="s">
        <v>30</v>
      </c>
      <c r="E2451">
        <v>77.213384316518997</v>
      </c>
      <c r="F2451">
        <v>87.518434632387397</v>
      </c>
      <c r="G2451">
        <v>9.6979018389589E-2</v>
      </c>
      <c r="H2451">
        <v>9.9889892988276496E-2</v>
      </c>
      <c r="I2451">
        <v>9.4827287032845403E-2</v>
      </c>
      <c r="J2451">
        <v>9.9842493781604896E-2</v>
      </c>
      <c r="K2451">
        <v>1.27770674430148E-2</v>
      </c>
      <c r="L2451">
        <v>1.2695078864172699E-2</v>
      </c>
      <c r="M2451">
        <v>5.7149141349804901E-2</v>
      </c>
      <c r="N2451">
        <v>6.2294428039995499E-2</v>
      </c>
      <c r="O2451">
        <v>-7.6404561020425588E-3</v>
      </c>
      <c r="P2451">
        <v>5.8348297203813182E-2</v>
      </c>
      <c r="Q2451">
        <v>83.800052509062382</v>
      </c>
      <c r="R2451" s="95">
        <f>Table_nydc_frldevdb01_flc_fx_carry_view[[#This Row],[atmf]]/(Table_nydc_frldevdb01_flc_fx_carry_view[[#This Row],[atmf_cost_orig]]+1)</f>
        <v>82.787216305771963</v>
      </c>
      <c r="S2451" s="95">
        <f>Table_nydc_frldevdb01_flc_fx_carry_view[[#This Row],[num_rate]]-Table_nydc_frldevdb01_flc_fx_carry_view[[#This Row],[asset_rate]]</f>
        <v>6.5988753305855741E-2</v>
      </c>
      <c r="T24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1.1178055206527724</v>
      </c>
      <c r="U2451" s="95">
        <f>Table_nydc_frldevdb01_flc_fx_carry_view[[#This Row],[atmf_cost_final]]/Table_nydc_frldevdb01_flc_fx_carry_view[[#This Row],[atmf_cost_orig]]</f>
        <v>1.0900326158655078</v>
      </c>
    </row>
    <row r="2452" spans="1:21" x14ac:dyDescent="0.25">
      <c r="A2452" t="s">
        <v>125</v>
      </c>
      <c r="B2452" t="s">
        <v>103</v>
      </c>
      <c r="C2452" t="s">
        <v>30</v>
      </c>
      <c r="D2452" t="s">
        <v>30</v>
      </c>
      <c r="E2452">
        <v>5.9832103680050102</v>
      </c>
      <c r="F2452">
        <v>5.8646292300742102</v>
      </c>
      <c r="G2452">
        <v>0.14439302899129999</v>
      </c>
      <c r="H2452">
        <v>0.149871038913066</v>
      </c>
      <c r="I2452">
        <v>0.14517088691251401</v>
      </c>
      <c r="J2452">
        <v>0.18808735309552499</v>
      </c>
      <c r="K2452">
        <v>1.9819983256420402E-2</v>
      </c>
      <c r="L2452">
        <v>3.0281746513136599E-3</v>
      </c>
      <c r="M2452">
        <v>2.94422943413883E-2</v>
      </c>
      <c r="N2452">
        <v>1.98735185222382E-2</v>
      </c>
      <c r="O2452">
        <v>7.2688719550107042E-2</v>
      </c>
      <c r="P2452">
        <v>-7.7648428587655648E-3</v>
      </c>
      <c r="Q2452">
        <v>5.8087357675088604</v>
      </c>
      <c r="R2452" s="95">
        <f>Table_nydc_frldevdb01_flc_fx_carry_view[[#This Row],[atmf]]/(Table_nydc_frldevdb01_flc_fx_carry_view[[#This Row],[atmf_cost_orig]]+1)</f>
        <v>5.6968994399304869</v>
      </c>
      <c r="S2452" s="95">
        <f>Table_nydc_frldevdb01_flc_fx_carry_view[[#This Row],[num_rate]]-Table_nydc_frldevdb01_flc_fx_carry_view[[#This Row],[asset_rate]]</f>
        <v>-8.0453562408872609E-2</v>
      </c>
      <c r="T24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1.7506546735160702</v>
      </c>
      <c r="U2452" s="95">
        <f>Table_nydc_frldevdb01_flc_fx_carry_view[[#This Row],[atmf_cost_final]]/Table_nydc_frldevdb01_flc_fx_carry_view[[#This Row],[atmf_cost_orig]]</f>
        <v>0.67499897568448464</v>
      </c>
    </row>
    <row r="2453" spans="1:21" x14ac:dyDescent="0.25">
      <c r="A2453" t="s">
        <v>125</v>
      </c>
      <c r="B2453" t="s">
        <v>103</v>
      </c>
      <c r="C2453" t="s">
        <v>14</v>
      </c>
      <c r="D2453" t="s">
        <v>30</v>
      </c>
      <c r="E2453">
        <v>5.9832103680050102</v>
      </c>
      <c r="F2453">
        <v>5.76317493353333</v>
      </c>
      <c r="G2453">
        <v>0.13463116059493499</v>
      </c>
      <c r="H2453">
        <v>0.14369312341197299</v>
      </c>
      <c r="I2453">
        <v>0.14432015822845001</v>
      </c>
      <c r="J2453">
        <v>0.15628094201433099</v>
      </c>
      <c r="K2453">
        <v>2.17260957969788E-2</v>
      </c>
      <c r="L2453">
        <v>1.9914011611890499E-2</v>
      </c>
      <c r="M2453">
        <v>3.90596147132534E-2</v>
      </c>
      <c r="N2453">
        <v>3.9955635304857198E-2</v>
      </c>
      <c r="O2453">
        <v>7.1240981671270409E-2</v>
      </c>
      <c r="P2453">
        <v>-6.5501375522237209E-3</v>
      </c>
      <c r="Q2453">
        <v>5.6649808802845829</v>
      </c>
      <c r="R2453" s="95">
        <f>Table_nydc_frldevdb01_flc_fx_carry_view[[#This Row],[atmf]]/(Table_nydc_frldevdb01_flc_fx_carry_view[[#This Row],[atmf_cost_orig]]+1)</f>
        <v>5.5465296234458874</v>
      </c>
      <c r="S2453" s="95">
        <f>Table_nydc_frldevdb01_flc_fx_carry_view[[#This Row],[num_rate]]-Table_nydc_frldevdb01_flc_fx_carry_view[[#This Row],[asset_rate]]</f>
        <v>-7.7791119223494132E-2</v>
      </c>
      <c r="T24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1.1562351412758685</v>
      </c>
      <c r="U2453" s="95">
        <f>Table_nydc_frldevdb01_flc_fx_carry_view[[#This Row],[atmf_cost_final]]/Table_nydc_frldevdb01_flc_fx_carry_view[[#This Row],[atmf_cost_orig]]</f>
        <v>1.0229398215569128</v>
      </c>
    </row>
    <row r="2454" spans="1:21" x14ac:dyDescent="0.25">
      <c r="A2454" t="s">
        <v>125</v>
      </c>
      <c r="B2454" t="s">
        <v>103</v>
      </c>
      <c r="C2454" t="s">
        <v>8</v>
      </c>
      <c r="D2454" t="s">
        <v>30</v>
      </c>
      <c r="E2454">
        <v>5.9832103680050102</v>
      </c>
      <c r="F2454">
        <v>5.6573661914835904</v>
      </c>
      <c r="G2454">
        <v>0.12617384904388301</v>
      </c>
      <c r="H2454">
        <v>0.139023893908581</v>
      </c>
      <c r="I2454">
        <v>0.13476425487002699</v>
      </c>
      <c r="J2454">
        <v>0.148516608635303</v>
      </c>
      <c r="K2454">
        <v>2.0622285319058201E-2</v>
      </c>
      <c r="L2454">
        <v>2.1737930383977498E-2</v>
      </c>
      <c r="M2454">
        <v>4.5500505045333303E-2</v>
      </c>
      <c r="N2454">
        <v>4.9492010754127604E-2</v>
      </c>
      <c r="O2454">
        <v>7.1078238794084772E-2</v>
      </c>
      <c r="P2454">
        <v>-6.5603664934769318E-3</v>
      </c>
      <c r="Q2454">
        <v>5.5200374860093735</v>
      </c>
      <c r="R2454" s="95">
        <f>Table_nydc_frldevdb01_flc_fx_carry_view[[#This Row],[atmf]]/(Table_nydc_frldevdb01_flc_fx_carry_view[[#This Row],[atmf_cost_orig]]+1)</f>
        <v>5.4111558666710406</v>
      </c>
      <c r="S2454" s="95">
        <f>Table_nydc_frldevdb01_flc_fx_carry_view[[#This Row],[num_rate]]-Table_nydc_frldevdb01_flc_fx_carry_view[[#This Row],[asset_rate]]</f>
        <v>-7.763860528756171E-2</v>
      </c>
      <c r="T24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1.1155975256878075</v>
      </c>
      <c r="U2454" s="95">
        <f>Table_nydc_frldevdb01_flc_fx_carry_view[[#This Row],[atmf_cost_final]]/Table_nydc_frldevdb01_flc_fx_carry_view[[#This Row],[atmf_cost_orig]]</f>
        <v>1.087724426461145</v>
      </c>
    </row>
    <row r="2455" spans="1:21" x14ac:dyDescent="0.25">
      <c r="A2455" t="s">
        <v>125</v>
      </c>
      <c r="B2455" t="s">
        <v>103</v>
      </c>
      <c r="C2455" t="s">
        <v>6</v>
      </c>
      <c r="D2455" t="s">
        <v>30</v>
      </c>
      <c r="E2455">
        <v>5.9832103680050102</v>
      </c>
      <c r="F2455">
        <v>5.5504328337776503</v>
      </c>
      <c r="G2455">
        <v>0.11698551596394099</v>
      </c>
      <c r="H2455">
        <v>0.134330125605333</v>
      </c>
      <c r="I2455">
        <v>0.12617384904388301</v>
      </c>
      <c r="J2455">
        <v>0.143392017279934</v>
      </c>
      <c r="K2455">
        <v>1.7833242584384901E-2</v>
      </c>
      <c r="L2455">
        <v>2.0622285319058201E-2</v>
      </c>
      <c r="M2455">
        <v>4.9967366863389401E-2</v>
      </c>
      <c r="N2455">
        <v>5.6003759162579402E-2</v>
      </c>
      <c r="O2455">
        <v>7.0915259237946504E-2</v>
      </c>
      <c r="P2455">
        <v>-6.8563108736423573E-3</v>
      </c>
      <c r="Q2455">
        <v>5.3776274838843214</v>
      </c>
      <c r="R2455" s="95">
        <f>Table_nydc_frldevdb01_flc_fx_carry_view[[#This Row],[atmf]]/(Table_nydc_frldevdb01_flc_fx_carry_view[[#This Row],[atmf_cost_orig]]+1)</f>
        <v>5.2862908019310035</v>
      </c>
      <c r="S2455" s="95">
        <f>Table_nydc_frldevdb01_flc_fx_carry_view[[#This Row],[num_rate]]-Table_nydc_frldevdb01_flc_fx_carry_view[[#This Row],[asset_rate]]</f>
        <v>-7.7771570111588861E-2</v>
      </c>
      <c r="T24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1.1010561089613518</v>
      </c>
      <c r="U2455" s="95">
        <f>Table_nydc_frldevdb01_flc_fx_carry_view[[#This Row],[atmf_cost_final]]/Table_nydc_frldevdb01_flc_fx_carry_view[[#This Row],[atmf_cost_orig]]</f>
        <v>1.1208066920094764</v>
      </c>
    </row>
    <row r="2456" spans="1:21" x14ac:dyDescent="0.25">
      <c r="A2456" t="s">
        <v>125</v>
      </c>
      <c r="B2456" t="s">
        <v>103</v>
      </c>
      <c r="C2456" t="s">
        <v>67</v>
      </c>
      <c r="D2456" t="s">
        <v>30</v>
      </c>
      <c r="E2456">
        <v>5.9832103680050102</v>
      </c>
      <c r="F2456">
        <v>5.1507343225802797</v>
      </c>
      <c r="G2456">
        <v>0.15882131147541001</v>
      </c>
      <c r="H2456">
        <v>0.15882131147541001</v>
      </c>
      <c r="I2456">
        <v>0.15471147540983601</v>
      </c>
      <c r="J2456">
        <v>0.15471147540983601</v>
      </c>
      <c r="K2456">
        <v>3.1798544766033401E-2</v>
      </c>
      <c r="L2456">
        <v>3.0499684737227199E-2</v>
      </c>
      <c r="M2456">
        <v>7.8042879168514004E-2</v>
      </c>
      <c r="N2456">
        <v>8.0183784209333003E-2</v>
      </c>
      <c r="O2456">
        <v>7.2358058213845777E-2</v>
      </c>
      <c r="P2456">
        <v>-7.334348236513577E-3</v>
      </c>
      <c r="Q2456">
        <v>4.9230702171705518</v>
      </c>
      <c r="R2456" s="95">
        <f>Table_nydc_frldevdb01_flc_fx_carry_view[[#This Row],[atmf]]/(Table_nydc_frldevdb01_flc_fx_carry_view[[#This Row],[atmf_cost_orig]]+1)</f>
        <v>4.7778566345644817</v>
      </c>
      <c r="S2456" s="95">
        <f>Table_nydc_frldevdb01_flc_fx_carry_view[[#This Row],[num_rate]]-Table_nydc_frldevdb01_flc_fx_carry_view[[#This Row],[asset_rate]]</f>
        <v>-7.9692406450359354E-2</v>
      </c>
      <c r="T24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1.07438241060381</v>
      </c>
      <c r="U2456" s="95">
        <f>Table_nydc_frldevdb01_flc_fx_carry_view[[#This Row],[atmf_cost_final]]/Table_nydc_frldevdb01_flc_fx_carry_view[[#This Row],[atmf_cost_orig]]</f>
        <v>1.0274324200186957</v>
      </c>
    </row>
    <row r="2457" spans="1:21" x14ac:dyDescent="0.25">
      <c r="A2457" t="s">
        <v>125</v>
      </c>
      <c r="B2457" t="s">
        <v>104</v>
      </c>
      <c r="C2457" t="s">
        <v>30</v>
      </c>
      <c r="D2457" t="s">
        <v>30</v>
      </c>
      <c r="E2457">
        <v>3.4931962792926199</v>
      </c>
      <c r="F2457">
        <v>3.4818769999999999</v>
      </c>
      <c r="G2457">
        <v>6.4806325634800502E-2</v>
      </c>
      <c r="H2457">
        <v>6.4613238416967506E-2</v>
      </c>
      <c r="I2457">
        <v>7.4175030213648199E-2</v>
      </c>
      <c r="J2457">
        <v>7.4930944006426498E-2</v>
      </c>
      <c r="K2457">
        <v>1.1402194098285199E-2</v>
      </c>
      <c r="L2457">
        <v>2.1900389825152103E-3</v>
      </c>
      <c r="M2457">
        <v>1.2898337943859901E-2</v>
      </c>
      <c r="N2457">
        <v>4.1963647705396999E-3</v>
      </c>
      <c r="O2457">
        <v>1.2285382188566849E-2</v>
      </c>
      <c r="P2457">
        <v>-5.1204714318296869E-4</v>
      </c>
      <c r="Q2457">
        <v>3.4766753935069432</v>
      </c>
      <c r="R2457" s="95">
        <f>Table_nydc_frldevdb01_flc_fx_carry_view[[#This Row],[atmf]]/(Table_nydc_frldevdb01_flc_fx_carry_view[[#This Row],[atmf_cost_orig]]+1)</f>
        <v>3.4375384671556088</v>
      </c>
      <c r="S2457" s="95">
        <f>Table_nydc_frldevdb01_flc_fx_carry_view[[#This Row],[num_rate]]-Table_nydc_frldevdb01_flc_fx_carry_view[[#This Row],[asset_rate]]</f>
        <v>-1.2797429331749818E-2</v>
      </c>
      <c r="T24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1.3409979220639809</v>
      </c>
      <c r="U2457" s="95">
        <f>Table_nydc_frldevdb01_flc_fx_carry_view[[#This Row],[atmf_cost_final]]/Table_nydc_frldevdb01_flc_fx_carry_view[[#This Row],[atmf_cost_orig]]</f>
        <v>0.32534151212384144</v>
      </c>
    </row>
    <row r="2458" spans="1:21" x14ac:dyDescent="0.25">
      <c r="A2458" t="s">
        <v>125</v>
      </c>
      <c r="B2458" t="s">
        <v>104</v>
      </c>
      <c r="C2458" t="s">
        <v>14</v>
      </c>
      <c r="D2458" t="s">
        <v>30</v>
      </c>
      <c r="E2458">
        <v>3.4931962792926199</v>
      </c>
      <c r="F2458">
        <v>3.4681773468592398</v>
      </c>
      <c r="G2458">
        <v>6.5313982685046706E-2</v>
      </c>
      <c r="H2458">
        <v>6.49447321601265E-2</v>
      </c>
      <c r="I2458">
        <v>6.47702652124343E-2</v>
      </c>
      <c r="J2458">
        <v>6.4453929257314996E-2</v>
      </c>
      <c r="K2458">
        <v>1.49813600477366E-2</v>
      </c>
      <c r="L2458">
        <v>1.13488807376106E-2</v>
      </c>
      <c r="M2458">
        <v>1.8172951254187501E-2</v>
      </c>
      <c r="N2458">
        <v>1.48706643695199E-2</v>
      </c>
      <c r="O2458">
        <v>1.3178669148205941E-2</v>
      </c>
      <c r="P2458">
        <v>-1.4476837628102806E-3</v>
      </c>
      <c r="Q2458">
        <v>3.4571435578804701</v>
      </c>
      <c r="R2458" s="95">
        <f>Table_nydc_frldevdb01_flc_fx_carry_view[[#This Row],[atmf]]/(Table_nydc_frldevdb01_flc_fx_carry_view[[#This Row],[atmf_cost_orig]]+1)</f>
        <v>3.4062752723760066</v>
      </c>
      <c r="S2458" s="95">
        <f>Table_nydc_frldevdb01_flc_fx_carry_view[[#This Row],[num_rate]]-Table_nydc_frldevdb01_flc_fx_carry_view[[#This Row],[asset_rate]]</f>
        <v>-1.4626352911016221E-2</v>
      </c>
      <c r="T24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1.1034569918575439</v>
      </c>
      <c r="U2458" s="95">
        <f>Table_nydc_frldevdb01_flc_fx_carry_view[[#This Row],[atmf_cost_final]]/Table_nydc_frldevdb01_flc_fx_carry_view[[#This Row],[atmf_cost_orig]]</f>
        <v>0.81828560268070538</v>
      </c>
    </row>
    <row r="2459" spans="1:21" x14ac:dyDescent="0.25">
      <c r="A2459" t="s">
        <v>125</v>
      </c>
      <c r="B2459" t="s">
        <v>104</v>
      </c>
      <c r="C2459" t="s">
        <v>8</v>
      </c>
      <c r="D2459" t="s">
        <v>30</v>
      </c>
      <c r="E2459">
        <v>3.4931962792926199</v>
      </c>
      <c r="F2459">
        <v>3.4525458436613801</v>
      </c>
      <c r="G2459">
        <v>6.6018889436226205E-2</v>
      </c>
      <c r="H2459">
        <v>6.5391508217260794E-2</v>
      </c>
      <c r="I2459">
        <v>6.5308534961745004E-2</v>
      </c>
      <c r="J2459">
        <v>6.4837367641299506E-2</v>
      </c>
      <c r="K2459">
        <v>1.73209404900052E-2</v>
      </c>
      <c r="L2459">
        <v>1.4950961853041799E-2</v>
      </c>
      <c r="M2459">
        <v>2.2325750371436501E-2</v>
      </c>
      <c r="N2459">
        <v>2.0404859662359501E-2</v>
      </c>
      <c r="O2459">
        <v>1.3819984696055146E-2</v>
      </c>
      <c r="P2459">
        <v>-2.0034307466435738E-3</v>
      </c>
      <c r="Q2459">
        <v>3.4353525572367216</v>
      </c>
      <c r="R2459" s="95">
        <f>Table_nydc_frldevdb01_flc_fx_carry_view[[#This Row],[atmf]]/(Table_nydc_frldevdb01_flc_fx_carry_view[[#This Row],[atmf_cost_orig]]+1)</f>
        <v>3.3771484699539105</v>
      </c>
      <c r="S2459" s="95">
        <f>Table_nydc_frldevdb01_flc_fx_carry_view[[#This Row],[num_rate]]-Table_nydc_frldevdb01_flc_fx_carry_view[[#This Row],[asset_rate]]</f>
        <v>-1.5823415442698718E-2</v>
      </c>
      <c r="T24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1.0897312662270335</v>
      </c>
      <c r="U2459" s="95">
        <f>Table_nydc_frldevdb01_flc_fx_carry_view[[#This Row],[atmf_cost_final]]/Table_nydc_frldevdb01_flc_fx_carry_view[[#This Row],[atmf_cost_orig]]</f>
        <v>0.91396075486293249</v>
      </c>
    </row>
    <row r="2460" spans="1:21" x14ac:dyDescent="0.25">
      <c r="A2460" t="s">
        <v>125</v>
      </c>
      <c r="B2460" t="s">
        <v>104</v>
      </c>
      <c r="C2460" t="s">
        <v>6</v>
      </c>
      <c r="D2460" t="s">
        <v>30</v>
      </c>
      <c r="E2460">
        <v>3.4931962792926199</v>
      </c>
      <c r="F2460">
        <v>3.4351623717114599</v>
      </c>
      <c r="G2460">
        <v>6.6816241486002806E-2</v>
      </c>
      <c r="H2460">
        <v>6.5851209295117105E-2</v>
      </c>
      <c r="I2460">
        <v>6.6018889436226205E-2</v>
      </c>
      <c r="J2460">
        <v>6.52827095435949E-2</v>
      </c>
      <c r="K2460">
        <v>1.8993569373946199E-2</v>
      </c>
      <c r="L2460">
        <v>1.73209404900052E-2</v>
      </c>
      <c r="M2460">
        <v>2.5890623908060902E-2</v>
      </c>
      <c r="N2460">
        <v>2.48127962912368E-2</v>
      </c>
      <c r="O2460">
        <v>1.4323751178244359E-2</v>
      </c>
      <c r="P2460">
        <v>-2.4872939279859674E-3</v>
      </c>
      <c r="Q2460">
        <v>3.4116321586628229</v>
      </c>
      <c r="R2460" s="95">
        <f>Table_nydc_frldevdb01_flc_fx_carry_view[[#This Row],[atmf]]/(Table_nydc_frldevdb01_flc_fx_carry_view[[#This Row],[atmf_cost_orig]]+1)</f>
        <v>3.3484684347980891</v>
      </c>
      <c r="S2460" s="95">
        <f>Table_nydc_frldevdb01_flc_fx_carry_view[[#This Row],[num_rate]]-Table_nydc_frldevdb01_flc_fx_carry_view[[#This Row],[asset_rate]]</f>
        <v>-1.6811045106230327E-2</v>
      </c>
      <c r="T24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1.0862398962013202</v>
      </c>
      <c r="U2460" s="95">
        <f>Table_nydc_frldevdb01_flc_fx_carry_view[[#This Row],[atmf_cost_final]]/Table_nydc_frldevdb01_flc_fx_carry_view[[#This Row],[atmf_cost_orig]]</f>
        <v>0.95836996355701853</v>
      </c>
    </row>
    <row r="2461" spans="1:21" x14ac:dyDescent="0.25">
      <c r="A2461" t="s">
        <v>125</v>
      </c>
      <c r="B2461" t="s">
        <v>104</v>
      </c>
      <c r="C2461" t="s">
        <v>67</v>
      </c>
      <c r="D2461" t="s">
        <v>30</v>
      </c>
      <c r="E2461">
        <v>3.4931962792926199</v>
      </c>
      <c r="F2461">
        <v>3.3675769999999998</v>
      </c>
      <c r="G2461">
        <v>7.1779807392198497E-2</v>
      </c>
      <c r="H2461">
        <v>6.9761619878036099E-2</v>
      </c>
      <c r="I2461">
        <v>7.09149274789663E-2</v>
      </c>
      <c r="J2461">
        <v>6.9063157735206104E-2</v>
      </c>
      <c r="K2461">
        <v>2.4456688495529098E-2</v>
      </c>
      <c r="L2461">
        <v>2.3485629866083799E-2</v>
      </c>
      <c r="M2461">
        <v>3.8127847872393997E-2</v>
      </c>
      <c r="N2461">
        <v>3.7921915487612402E-2</v>
      </c>
      <c r="O2461">
        <v>1.5808575721305007E-2</v>
      </c>
      <c r="P2461">
        <v>-2.6898131668730563E-3</v>
      </c>
      <c r="Q2461">
        <v>3.3221592316685364</v>
      </c>
      <c r="R2461" s="95">
        <f>Table_nydc_frldevdb01_flc_fx_carry_view[[#This Row],[atmf]]/(Table_nydc_frldevdb01_flc_fx_carry_view[[#This Row],[atmf_cost_orig]]+1)</f>
        <v>3.2438942919234162</v>
      </c>
      <c r="S2461" s="95">
        <f>Table_nydc_frldevdb01_flc_fx_carry_view[[#This Row],[num_rate]]-Table_nydc_frldevdb01_flc_fx_carry_view[[#This Row],[asset_rate]]</f>
        <v>-1.8498388888178063E-2</v>
      </c>
      <c r="T24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1.0559664490459013</v>
      </c>
      <c r="U2461" s="95">
        <f>Table_nydc_frldevdb01_flc_fx_carry_view[[#This Row],[atmf_cost_final]]/Table_nydc_frldevdb01_flc_fx_carry_view[[#This Row],[atmf_cost_orig]]</f>
        <v>0.99459889827847592</v>
      </c>
    </row>
    <row r="2462" spans="1:21" x14ac:dyDescent="0.25">
      <c r="A2462" t="s">
        <v>125</v>
      </c>
      <c r="B2462" t="s">
        <v>105</v>
      </c>
      <c r="C2462" t="s">
        <v>30</v>
      </c>
      <c r="D2462" t="s">
        <v>30</v>
      </c>
      <c r="E2462">
        <v>35.443257370752697</v>
      </c>
      <c r="F2462">
        <v>34.857365422925703</v>
      </c>
      <c r="G2462">
        <v>0.20578746328544001</v>
      </c>
      <c r="H2462">
        <v>0.20900590405563299</v>
      </c>
      <c r="I2462">
        <v>0.21622755102233199</v>
      </c>
      <c r="J2462">
        <v>0.237889576058298</v>
      </c>
      <c r="K2462">
        <v>3.3145990907336303E-2</v>
      </c>
      <c r="L2462">
        <v>6.3773037113547398E-3</v>
      </c>
      <c r="M2462">
        <v>4.1179224333562296E-2</v>
      </c>
      <c r="N2462">
        <v>1.8116629964386899E-2</v>
      </c>
      <c r="O2462">
        <v>6.079445696880912E-2</v>
      </c>
      <c r="P2462">
        <v>-7.7648428587655648E-3</v>
      </c>
      <c r="Q2462">
        <v>34.579579588312029</v>
      </c>
      <c r="R2462" s="95">
        <f>Table_nydc_frldevdb01_flc_fx_carry_view[[#This Row],[atmf]]/(Table_nydc_frldevdb01_flc_fx_carry_view[[#This Row],[atmf_cost_orig]]+1)</f>
        <v>33.478737001535158</v>
      </c>
      <c r="S2462" s="95">
        <f>Table_nydc_frldevdb01_flc_fx_carry_view[[#This Row],[num_rate]]-Table_nydc_frldevdb01_flc_fx_carry_view[[#This Row],[asset_rate]]</f>
        <v>-6.855929982757468E-2</v>
      </c>
      <c r="T24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1.4613450935842265</v>
      </c>
      <c r="U2462" s="95">
        <f>Table_nydc_frldevdb01_flc_fx_carry_view[[#This Row],[atmf_cost_final]]/Table_nydc_frldevdb01_flc_fx_carry_view[[#This Row],[atmf_cost_orig]]</f>
        <v>0.43994587701889531</v>
      </c>
    </row>
    <row r="2463" spans="1:21" x14ac:dyDescent="0.25">
      <c r="A2463" t="s">
        <v>125</v>
      </c>
      <c r="B2463" t="s">
        <v>105</v>
      </c>
      <c r="C2463" t="s">
        <v>14</v>
      </c>
      <c r="D2463" t="s">
        <v>30</v>
      </c>
      <c r="E2463">
        <v>35.443257370752697</v>
      </c>
      <c r="F2463">
        <v>34.335693131266702</v>
      </c>
      <c r="G2463">
        <v>0.199500026822512</v>
      </c>
      <c r="H2463">
        <v>0.20591919113693899</v>
      </c>
      <c r="I2463">
        <v>0.20610310590023201</v>
      </c>
      <c r="J2463">
        <v>0.212273754541835</v>
      </c>
      <c r="K2463">
        <v>4.1129093990848298E-2</v>
      </c>
      <c r="L2463">
        <v>3.3142046281218203E-2</v>
      </c>
      <c r="M2463">
        <v>5.62581003153651E-2</v>
      </c>
      <c r="N2463">
        <v>4.9314822645982401E-2</v>
      </c>
      <c r="O2463">
        <v>5.9944624368445922E-2</v>
      </c>
      <c r="P2463">
        <v>-6.5501375522237209E-3</v>
      </c>
      <c r="Q2463">
        <v>33.823970074095442</v>
      </c>
      <c r="R2463" s="95">
        <f>Table_nydc_frldevdb01_flc_fx_carry_view[[#This Row],[atmf]]/(Table_nydc_frldevdb01_flc_fx_carry_view[[#This Row],[atmf_cost_orig]]+1)</f>
        <v>32.506915801180753</v>
      </c>
      <c r="S2463" s="95">
        <f>Table_nydc_frldevdb01_flc_fx_carry_view[[#This Row],[num_rate]]-Table_nydc_frldevdb01_flc_fx_carry_view[[#This Row],[asset_rate]]</f>
        <v>-6.6494761920669637E-2</v>
      </c>
      <c r="T24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1.0689913149521226</v>
      </c>
      <c r="U2463" s="95">
        <f>Table_nydc_frldevdb01_flc_fx_carry_view[[#This Row],[atmf_cost_final]]/Table_nydc_frldevdb01_flc_fx_carry_view[[#This Row],[atmf_cost_orig]]</f>
        <v>0.87658172546778357</v>
      </c>
    </row>
    <row r="2464" spans="1:21" x14ac:dyDescent="0.25">
      <c r="A2464" t="s">
        <v>125</v>
      </c>
      <c r="B2464" t="s">
        <v>105</v>
      </c>
      <c r="C2464" t="s">
        <v>8</v>
      </c>
      <c r="D2464" t="s">
        <v>30</v>
      </c>
      <c r="E2464">
        <v>35.443257370752697</v>
      </c>
      <c r="F2464">
        <v>33.778841610874998</v>
      </c>
      <c r="G2464">
        <v>0.19072309916150201</v>
      </c>
      <c r="H2464">
        <v>0.200530453271867</v>
      </c>
      <c r="I2464">
        <v>0.19957189311870699</v>
      </c>
      <c r="J2464">
        <v>0.20972325508510201</v>
      </c>
      <c r="K2464">
        <v>4.35658365813806E-2</v>
      </c>
      <c r="L2464">
        <v>4.1076141085529601E-2</v>
      </c>
      <c r="M2464">
        <v>6.6094231140262194E-2</v>
      </c>
      <c r="N2464">
        <v>6.4991394590462895E-2</v>
      </c>
      <c r="O2464">
        <v>6.0360931297853616E-2</v>
      </c>
      <c r="P2464">
        <v>-6.5603664934769318E-3</v>
      </c>
      <c r="Q2464">
        <v>33.034624554799947</v>
      </c>
      <c r="R2464" s="95">
        <f>Table_nydc_frldevdb01_flc_fx_carry_view[[#This Row],[atmf]]/(Table_nydc_frldevdb01_flc_fx_carry_view[[#This Row],[atmf_cost_orig]]+1)</f>
        <v>31.684667850370197</v>
      </c>
      <c r="S2464" s="95">
        <f>Table_nydc_frldevdb01_flc_fx_carry_view[[#This Row],[num_rate]]-Table_nydc_frldevdb01_flc_fx_carry_view[[#This Row],[asset_rate]]</f>
        <v>-6.6921297791330547E-2</v>
      </c>
      <c r="T24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1.061560487252073</v>
      </c>
      <c r="U2464" s="95">
        <f>Table_nydc_frldevdb01_flc_fx_carry_view[[#This Row],[atmf_cost_final]]/Table_nydc_frldevdb01_flc_fx_carry_view[[#This Row],[atmf_cost_orig]]</f>
        <v>0.9833141783969177</v>
      </c>
    </row>
    <row r="2465" spans="1:21" x14ac:dyDescent="0.25">
      <c r="A2465" t="s">
        <v>125</v>
      </c>
      <c r="B2465" t="s">
        <v>105</v>
      </c>
      <c r="C2465" t="s">
        <v>6</v>
      </c>
      <c r="D2465" t="s">
        <v>30</v>
      </c>
      <c r="E2465">
        <v>35.443257370752697</v>
      </c>
      <c r="F2465">
        <v>33.171718074122403</v>
      </c>
      <c r="G2465">
        <v>0.18121119066452501</v>
      </c>
      <c r="H2465">
        <v>0.19500620912905001</v>
      </c>
      <c r="I2465">
        <v>0.19072309916150201</v>
      </c>
      <c r="J2465">
        <v>0.205035405263886</v>
      </c>
      <c r="K2465">
        <v>4.2678380333769902E-2</v>
      </c>
      <c r="L2465">
        <v>4.35658365813806E-2</v>
      </c>
      <c r="M2465">
        <v>7.3107035896403799E-2</v>
      </c>
      <c r="N2465">
        <v>7.5912756348694599E-2</v>
      </c>
      <c r="O2465">
        <v>6.1556195090474164E-2</v>
      </c>
      <c r="P2465">
        <v>-6.8563108736423573E-3</v>
      </c>
      <c r="Q2465">
        <v>32.192154105040885</v>
      </c>
      <c r="R2465" s="95">
        <f>Table_nydc_frldevdb01_flc_fx_carry_view[[#This Row],[atmf]]/(Table_nydc_frldevdb01_flc_fx_carry_view[[#This Row],[atmf_cost_orig]]+1)</f>
        <v>30.911844731698089</v>
      </c>
      <c r="S2465" s="95">
        <f>Table_nydc_frldevdb01_flc_fx_carry_view[[#This Row],[num_rate]]-Table_nydc_frldevdb01_flc_fx_carry_view[[#This Row],[asset_rate]]</f>
        <v>-6.8412505964116521E-2</v>
      </c>
      <c r="T24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1.0630413723252272</v>
      </c>
      <c r="U2465" s="95">
        <f>Table_nydc_frldevdb01_flc_fx_carry_view[[#This Row],[atmf_cost_final]]/Table_nydc_frldevdb01_flc_fx_carry_view[[#This Row],[atmf_cost_orig]]</f>
        <v>1.0383782548134852</v>
      </c>
    </row>
    <row r="2466" spans="1:21" x14ac:dyDescent="0.25">
      <c r="A2466" t="s">
        <v>125</v>
      </c>
      <c r="B2466" t="s">
        <v>105</v>
      </c>
      <c r="C2466" t="s">
        <v>67</v>
      </c>
      <c r="D2466" t="s">
        <v>30</v>
      </c>
      <c r="E2466">
        <v>35.443257370752697</v>
      </c>
      <c r="F2466">
        <v>30.599572206849199</v>
      </c>
      <c r="G2466">
        <v>0.18559282756607501</v>
      </c>
      <c r="H2466">
        <v>0.20778258263711899</v>
      </c>
      <c r="I2466">
        <v>0.18513135923306501</v>
      </c>
      <c r="J2466">
        <v>0.20955089302372801</v>
      </c>
      <c r="K2466">
        <v>4.4282519638997903E-2</v>
      </c>
      <c r="L2466">
        <v>4.4574921488510506E-2</v>
      </c>
      <c r="M2466">
        <v>0.102221009602773</v>
      </c>
      <c r="N2466">
        <v>0.10644710650834401</v>
      </c>
      <c r="O2466">
        <v>7.0782440826386961E-2</v>
      </c>
      <c r="P2466">
        <v>-7.334348236513577E-3</v>
      </c>
      <c r="Q2466">
        <v>28.923772503916517</v>
      </c>
      <c r="R2466" s="95">
        <f>Table_nydc_frldevdb01_flc_fx_carry_view[[#This Row],[atmf]]/(Table_nydc_frldevdb01_flc_fx_carry_view[[#This Row],[atmf_cost_orig]]+1)</f>
        <v>27.761739197728517</v>
      </c>
      <c r="S2466" s="95">
        <f>Table_nydc_frldevdb01_flc_fx_carry_view[[#This Row],[num_rate]]-Table_nydc_frldevdb01_flc_fx_carry_view[[#This Row],[asset_rate]]</f>
        <v>-7.8116789062900538E-2</v>
      </c>
      <c r="T24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1.0678943317045002</v>
      </c>
      <c r="U2466" s="95">
        <f>Table_nydc_frldevdb01_flc_fx_carry_view[[#This Row],[atmf_cost_final]]/Table_nydc_frldevdb01_flc_fx_carry_view[[#This Row],[atmf_cost_orig]]</f>
        <v>1.041342742768766</v>
      </c>
    </row>
    <row r="2467" spans="1:21" x14ac:dyDescent="0.25">
      <c r="A2467" t="s">
        <v>125</v>
      </c>
      <c r="B2467" t="s">
        <v>106</v>
      </c>
      <c r="C2467" t="s">
        <v>30</v>
      </c>
      <c r="D2467" t="s">
        <v>30</v>
      </c>
      <c r="E2467">
        <v>7.7943239853494104</v>
      </c>
      <c r="F2467">
        <v>7.8824510463820099</v>
      </c>
      <c r="G2467">
        <v>7.1163024235244204E-2</v>
      </c>
      <c r="H2467">
        <v>7.2171668373870096E-2</v>
      </c>
      <c r="I2467">
        <v>8.6791588069084505E-2</v>
      </c>
      <c r="J2467">
        <v>9.9361041687908394E-2</v>
      </c>
      <c r="K2467">
        <v>9.3024710516166204E-3</v>
      </c>
      <c r="L2467">
        <v>1.8125413831259201E-3</v>
      </c>
      <c r="M2467">
        <v>1.4491558796370501E-2</v>
      </c>
      <c r="N2467">
        <v>1.1336272349852699E-2</v>
      </c>
      <c r="O2467">
        <v>-9.8093386026530584E-3</v>
      </c>
      <c r="P2467">
        <v>3.4439341342162977E-2</v>
      </c>
      <c r="Q2467">
        <v>7.8417594684270879</v>
      </c>
      <c r="R2467" s="95">
        <f>Table_nydc_frldevdb01_flc_fx_carry_view[[#This Row],[atmf]]/(Table_nydc_frldevdb01_flc_fx_carry_view[[#This Row],[atmf_cost_orig]]+1)</f>
        <v>7.7698537538686221</v>
      </c>
      <c r="S2467" s="95">
        <f>Table_nydc_frldevdb01_flc_fx_carry_view[[#This Row],[num_rate]]-Table_nydc_frldevdb01_flc_fx_carry_view[[#This Row],[asset_rate]]</f>
        <v>4.4248679944816037E-2</v>
      </c>
      <c r="T24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1.8353382010846091</v>
      </c>
      <c r="U2467" s="95">
        <f>Table_nydc_frldevdb01_flc_fx_carry_view[[#This Row],[atmf_cost_final]]/Table_nydc_frldevdb01_flc_fx_carry_view[[#This Row],[atmf_cost_orig]]</f>
        <v>0.7822672846410379</v>
      </c>
    </row>
    <row r="2468" spans="1:21" x14ac:dyDescent="0.25">
      <c r="A2468" t="s">
        <v>125</v>
      </c>
      <c r="B2468" t="s">
        <v>106</v>
      </c>
      <c r="C2468" t="s">
        <v>14</v>
      </c>
      <c r="D2468" t="s">
        <v>30</v>
      </c>
      <c r="E2468">
        <v>7.7943239853494104</v>
      </c>
      <c r="F2468">
        <v>7.9624208094249997</v>
      </c>
      <c r="G2468">
        <v>7.4340733855372404E-2</v>
      </c>
      <c r="H2468">
        <v>7.55038214389879E-2</v>
      </c>
      <c r="I2468">
        <v>7.1063550934008901E-2</v>
      </c>
      <c r="J2468">
        <v>7.3455935192279803E-2</v>
      </c>
      <c r="K2468">
        <v>1.1901443998789601E-2</v>
      </c>
      <c r="L2468">
        <v>9.3631095226890306E-3</v>
      </c>
      <c r="M2468">
        <v>2.1357695581622101E-2</v>
      </c>
      <c r="N2468">
        <v>2.0678209138273999E-2</v>
      </c>
      <c r="O2468">
        <v>-8.3707270787526863E-3</v>
      </c>
      <c r="P2468">
        <v>3.5169995499509922E-2</v>
      </c>
      <c r="Q2468">
        <v>7.8878314904087068</v>
      </c>
      <c r="R2468" s="95">
        <f>Table_nydc_frldevdb01_flc_fx_carry_view[[#This Row],[atmf]]/(Table_nydc_frldevdb01_flc_fx_carry_view[[#This Row],[atmf_cost_orig]]+1)</f>
        <v>7.7959179667126524</v>
      </c>
      <c r="S2468" s="95">
        <f>Table_nydc_frldevdb01_flc_fx_carry_view[[#This Row],[num_rate]]-Table_nydc_frldevdb01_flc_fx_carry_view[[#This Row],[asset_rate]]</f>
        <v>4.3540722578262608E-2</v>
      </c>
      <c r="T24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1.1965734537062385</v>
      </c>
      <c r="U2468" s="95">
        <f>Table_nydc_frldevdb01_flc_fx_carry_view[[#This Row],[atmf_cost_final]]/Table_nydc_frldevdb01_flc_fx_carry_view[[#This Row],[atmf_cost_orig]]</f>
        <v>0.96818540461206004</v>
      </c>
    </row>
    <row r="2469" spans="1:21" x14ac:dyDescent="0.25">
      <c r="A2469" t="s">
        <v>125</v>
      </c>
      <c r="B2469" t="s">
        <v>106</v>
      </c>
      <c r="C2469" t="s">
        <v>8</v>
      </c>
      <c r="D2469" t="s">
        <v>30</v>
      </c>
      <c r="E2469">
        <v>7.7943239853494104</v>
      </c>
      <c r="F2469">
        <v>8.0515021103999995</v>
      </c>
      <c r="G2469">
        <v>7.6355865031016906E-2</v>
      </c>
      <c r="H2469">
        <v>7.7701644724275806E-2</v>
      </c>
      <c r="I2469">
        <v>7.4305795065418997E-2</v>
      </c>
      <c r="J2469">
        <v>7.6544964440409494E-2</v>
      </c>
      <c r="K2469">
        <v>1.3097928185715601E-2</v>
      </c>
      <c r="L2469">
        <v>1.18814104460761E-2</v>
      </c>
      <c r="M2469">
        <v>2.6970402472514098E-2</v>
      </c>
      <c r="N2469">
        <v>2.78639492651271E-2</v>
      </c>
      <c r="O2469">
        <v>-8.210251565280156E-3</v>
      </c>
      <c r="P2469">
        <v>3.5946709664201396E-2</v>
      </c>
      <c r="Q2469">
        <v>7.9413361291456042</v>
      </c>
      <c r="R2469" s="95">
        <f>Table_nydc_frldevdb01_flc_fx_carry_view[[#This Row],[atmf]]/(Table_nydc_frldevdb01_flc_fx_carry_view[[#This Row],[atmf_cost_orig]]+1)</f>
        <v>7.8400527327908947</v>
      </c>
      <c r="S2469" s="95">
        <f>Table_nydc_frldevdb01_flc_fx_carry_view[[#This Row],[num_rate]]-Table_nydc_frldevdb01_flc_fx_carry_view[[#This Row],[asset_rate]]</f>
        <v>4.4156961229481553E-2</v>
      </c>
      <c r="T24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1.1521044111258874</v>
      </c>
      <c r="U2469" s="95">
        <f>Table_nydc_frldevdb01_flc_fx_carry_view[[#This Row],[atmf_cost_final]]/Table_nydc_frldevdb01_flc_fx_carry_view[[#This Row],[atmf_cost_orig]]</f>
        <v>1.0331306436203029</v>
      </c>
    </row>
    <row r="2470" spans="1:21" x14ac:dyDescent="0.25">
      <c r="A2470" t="s">
        <v>125</v>
      </c>
      <c r="B2470" t="s">
        <v>106</v>
      </c>
      <c r="C2470" t="s">
        <v>6</v>
      </c>
      <c r="D2470" t="s">
        <v>30</v>
      </c>
      <c r="E2470">
        <v>7.7943239853494104</v>
      </c>
      <c r="F2470">
        <v>8.1476763572664694</v>
      </c>
      <c r="G2470">
        <v>7.8454682980658802E-2</v>
      </c>
      <c r="H2470">
        <v>7.9892873596044897E-2</v>
      </c>
      <c r="I2470">
        <v>7.6355865031016906E-2</v>
      </c>
      <c r="J2470">
        <v>7.8740160766217801E-2</v>
      </c>
      <c r="K2470">
        <v>1.38025932350788E-2</v>
      </c>
      <c r="L2470">
        <v>1.3097928185715601E-2</v>
      </c>
      <c r="M2470">
        <v>3.2133344169224802E-2</v>
      </c>
      <c r="N2470">
        <v>3.3920319032959695E-2</v>
      </c>
      <c r="O2470">
        <v>-8.2957511064883915E-3</v>
      </c>
      <c r="P2470">
        <v>3.6643121291915159E-2</v>
      </c>
      <c r="Q2470">
        <v>8.0010118026901935</v>
      </c>
      <c r="R2470" s="95">
        <f>Table_nydc_frldevdb01_flc_fx_carry_view[[#This Row],[atmf]]/(Table_nydc_frldevdb01_flc_fx_carry_view[[#This Row],[atmf_cost_orig]]+1)</f>
        <v>7.8940152484121331</v>
      </c>
      <c r="S2470" s="95">
        <f>Table_nydc_frldevdb01_flc_fx_carry_view[[#This Row],[num_rate]]-Table_nydc_frldevdb01_flc_fx_carry_view[[#This Row],[asset_rate]]</f>
        <v>4.4938872398403551E-2</v>
      </c>
      <c r="T24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1.1359267780163187</v>
      </c>
      <c r="U2470" s="95">
        <f>Table_nydc_frldevdb01_flc_fx_carry_view[[#This Row],[atmf_cost_final]]/Table_nydc_frldevdb01_flc_fx_carry_view[[#This Row],[atmf_cost_orig]]</f>
        <v>1.0556112321930793</v>
      </c>
    </row>
    <row r="2471" spans="1:21" x14ac:dyDescent="0.25">
      <c r="A2471" t="s">
        <v>125</v>
      </c>
      <c r="B2471" t="s">
        <v>106</v>
      </c>
      <c r="C2471" t="s">
        <v>67</v>
      </c>
      <c r="D2471" t="s">
        <v>30</v>
      </c>
      <c r="E2471">
        <v>7.7943239853494104</v>
      </c>
      <c r="F2471">
        <v>8.5167046627618497</v>
      </c>
      <c r="G2471">
        <v>8.8337866462009904E-2</v>
      </c>
      <c r="H2471">
        <v>8.9353453933589094E-2</v>
      </c>
      <c r="I2471">
        <v>8.6652143876348106E-2</v>
      </c>
      <c r="J2471">
        <v>8.8613851763361104E-2</v>
      </c>
      <c r="K2471">
        <v>1.7021083738183198E-2</v>
      </c>
      <c r="L2471">
        <v>1.6601876080964098E-2</v>
      </c>
      <c r="M2471">
        <v>5.1129497912968905E-2</v>
      </c>
      <c r="N2471">
        <v>5.3529381083833802E-2</v>
      </c>
      <c r="O2471">
        <v>-7.6404561020425588E-3</v>
      </c>
      <c r="P2471">
        <v>3.7984166928545782E-2</v>
      </c>
      <c r="Q2471">
        <v>8.235794763896342</v>
      </c>
      <c r="R2471" s="95">
        <f>Table_nydc_frldevdb01_flc_fx_carry_view[[#This Row],[atmf]]/(Table_nydc_frldevdb01_flc_fx_carry_view[[#This Row],[atmf_cost_orig]]+1)</f>
        <v>8.1024314127534964</v>
      </c>
      <c r="S2471" s="95">
        <f>Table_nydc_frldevdb01_flc_fx_carry_view[[#This Row],[num_rate]]-Table_nydc_frldevdb01_flc_fx_carry_view[[#This Row],[asset_rate]]</f>
        <v>4.562462303058834E-2</v>
      </c>
      <c r="T24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1.0826508911741779</v>
      </c>
      <c r="U2471" s="95">
        <f>Table_nydc_frldevdb01_flc_fx_carry_view[[#This Row],[atmf_cost_final]]/Table_nydc_frldevdb01_flc_fx_carry_view[[#This Row],[atmf_cost_orig]]</f>
        <v>1.0469373506258541</v>
      </c>
    </row>
    <row r="2472" spans="1:21" x14ac:dyDescent="0.25">
      <c r="A2472" t="s">
        <v>125</v>
      </c>
      <c r="B2472" t="s">
        <v>5</v>
      </c>
      <c r="C2472" t="s">
        <v>14</v>
      </c>
      <c r="D2472" t="s">
        <v>14</v>
      </c>
      <c r="E2472">
        <v>3.66118885108156</v>
      </c>
      <c r="F2472">
        <v>3.8569748085646398</v>
      </c>
      <c r="G2472">
        <v>0.12075293141608499</v>
      </c>
      <c r="H2472">
        <v>0.13028247346116301</v>
      </c>
      <c r="I2472">
        <v>0.154646493234747</v>
      </c>
      <c r="J2472">
        <v>0.19771719087938</v>
      </c>
      <c r="K2472">
        <v>1.36674860551887E-2</v>
      </c>
      <c r="L2472">
        <v>3.2290479010025699E-3</v>
      </c>
      <c r="M2472">
        <v>3.6447694245600404E-2</v>
      </c>
      <c r="N2472">
        <v>5.3472609097962503E-2</v>
      </c>
      <c r="O2472">
        <v>1.3178669148205941E-2</v>
      </c>
      <c r="P2472">
        <v>0.12177483443938418</v>
      </c>
      <c r="Q2472">
        <v>3.771069070048513</v>
      </c>
      <c r="R2472" s="95">
        <f>Table_nydc_frldevdb01_flc_fx_carry_view[[#This Row],[atmf]]/(Table_nydc_frldevdb01_flc_fx_carry_view[[#This Row],[atmf_cost_orig]]+1)</f>
        <v>3.7213405268579591</v>
      </c>
      <c r="S2472" s="95">
        <f>Table_nydc_frldevdb01_flc_fx_carry_view[[#This Row],[num_rate]]-Table_nydc_frldevdb01_flc_fx_carry_view[[#This Row],[asset_rate]]</f>
        <v>0.10859616529117824</v>
      </c>
      <c r="T24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2.2055795441811497</v>
      </c>
      <c r="U2472" s="95">
        <f>Table_nydc_frldevdb01_flc_fx_carry_view[[#This Row],[atmf_cost_final]]/Table_nydc_frldevdb01_flc_fx_carry_view[[#This Row],[atmf_cost_orig]]</f>
        <v>1.4671054014457217</v>
      </c>
    </row>
    <row r="2473" spans="1:21" x14ac:dyDescent="0.25">
      <c r="A2473" t="s">
        <v>125</v>
      </c>
      <c r="B2473" t="s">
        <v>5</v>
      </c>
      <c r="C2473" t="s">
        <v>8</v>
      </c>
      <c r="D2473" t="s">
        <v>14</v>
      </c>
      <c r="E2473">
        <v>3.66118885108156</v>
      </c>
      <c r="F2473">
        <v>3.95443796409669</v>
      </c>
      <c r="G2473">
        <v>0.12304006863335</v>
      </c>
      <c r="H2473">
        <v>0.134116010098417</v>
      </c>
      <c r="I2473">
        <v>0.118832706948169</v>
      </c>
      <c r="J2473">
        <v>0.14587191558387499</v>
      </c>
      <c r="K2473">
        <v>1.38860411769885E-2</v>
      </c>
      <c r="L2473">
        <v>1.2845605677357701E-2</v>
      </c>
      <c r="M2473">
        <v>4.5771797265236704E-2</v>
      </c>
      <c r="N2473">
        <v>6.3192297470077999E-2</v>
      </c>
      <c r="O2473">
        <v>1.3819984696055146E-2</v>
      </c>
      <c r="P2473">
        <v>0.12248514661378573</v>
      </c>
      <c r="Q2473">
        <v>3.8322439676728144</v>
      </c>
      <c r="R2473" s="95">
        <f>Table_nydc_frldevdb01_flc_fx_carry_view[[#This Row],[atmf]]/(Table_nydc_frldevdb01_flc_fx_carry_view[[#This Row],[atmf_cost_orig]]+1)</f>
        <v>3.7813583942862201</v>
      </c>
      <c r="S2473" s="95">
        <f>Table_nydc_frldevdb01_flc_fx_carry_view[[#This Row],[num_rate]]-Table_nydc_frldevdb01_flc_fx_carry_view[[#This Row],[asset_rate]]</f>
        <v>0.10866516191773058</v>
      </c>
      <c r="T24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1.5789712388622346</v>
      </c>
      <c r="U2473" s="95">
        <f>Table_nydc_frldevdb01_flc_fx_carry_view[[#This Row],[atmf_cost_final]]/Table_nydc_frldevdb01_flc_fx_carry_view[[#This Row],[atmf_cost_orig]]</f>
        <v>1.3805946291314197</v>
      </c>
    </row>
    <row r="2474" spans="1:21" x14ac:dyDescent="0.25">
      <c r="A2474" t="s">
        <v>125</v>
      </c>
      <c r="B2474" t="s">
        <v>5</v>
      </c>
      <c r="C2474" t="s">
        <v>6</v>
      </c>
      <c r="D2474" t="s">
        <v>14</v>
      </c>
      <c r="E2474">
        <v>3.66118885108156</v>
      </c>
      <c r="F2474">
        <v>4.0493942566768704</v>
      </c>
      <c r="G2474">
        <v>0.12564770215070301</v>
      </c>
      <c r="H2474">
        <v>0.13797318312704901</v>
      </c>
      <c r="I2474">
        <v>0.120774298205531</v>
      </c>
      <c r="J2474">
        <v>0.14452171118297599</v>
      </c>
      <c r="K2474">
        <v>1.40898891172366E-2</v>
      </c>
      <c r="L2474">
        <v>1.3668405455823001E-2</v>
      </c>
      <c r="M2474">
        <v>5.4220652323481194E-2</v>
      </c>
      <c r="N2474">
        <v>7.0725017485152003E-2</v>
      </c>
      <c r="O2474">
        <v>1.4323751178244359E-2</v>
      </c>
      <c r="P2474">
        <v>0.12225456585129368</v>
      </c>
      <c r="Q2474">
        <v>3.8931588218720217</v>
      </c>
      <c r="R2474" s="95">
        <f>Table_nydc_frldevdb01_flc_fx_carry_view[[#This Row],[atmf]]/(Table_nydc_frldevdb01_flc_fx_carry_view[[#This Row],[atmf_cost_orig]]+1)</f>
        <v>3.8411259044793771</v>
      </c>
      <c r="S2474" s="95">
        <f>Table_nydc_frldevdb01_flc_fx_carry_view[[#This Row],[num_rate]]-Table_nydc_frldevdb01_flc_fx_carry_view[[#This Row],[asset_rate]]</f>
        <v>0.10793081467304932</v>
      </c>
      <c r="T24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1.4217674290443261</v>
      </c>
      <c r="U2474" s="95">
        <f>Table_nydc_frldevdb01_flc_fx_carry_view[[#This Row],[atmf_cost_final]]/Table_nydc_frldevdb01_flc_fx_carry_view[[#This Row],[atmf_cost_orig]]</f>
        <v>1.3043925968135819</v>
      </c>
    </row>
    <row r="2475" spans="1:21" x14ac:dyDescent="0.25">
      <c r="A2475" t="s">
        <v>125</v>
      </c>
      <c r="B2475" t="s">
        <v>5</v>
      </c>
      <c r="C2475" t="s">
        <v>67</v>
      </c>
      <c r="D2475" t="s">
        <v>14</v>
      </c>
      <c r="E2475">
        <v>3.66118885108156</v>
      </c>
      <c r="F2475">
        <v>4.4454475419550699</v>
      </c>
      <c r="G2475">
        <v>0.131790582720205</v>
      </c>
      <c r="H2475">
        <v>0.14672486530199</v>
      </c>
      <c r="I2475">
        <v>0.13018242676750499</v>
      </c>
      <c r="J2475">
        <v>0.15154359712432899</v>
      </c>
      <c r="K2475">
        <v>1.2580338144534201E-2</v>
      </c>
      <c r="L2475">
        <v>1.3792652060907599E-2</v>
      </c>
      <c r="M2475">
        <v>8.0088262361673795E-2</v>
      </c>
      <c r="N2475">
        <v>9.9349004111279296E-2</v>
      </c>
      <c r="O2475">
        <v>1.5808575721305007E-2</v>
      </c>
      <c r="P2475">
        <v>0.12619762260242717</v>
      </c>
      <c r="Q2475">
        <v>4.1643227568686694</v>
      </c>
      <c r="R2475" s="95">
        <f>Table_nydc_frldevdb01_flc_fx_carry_view[[#This Row],[atmf]]/(Table_nydc_frldevdb01_flc_fx_carry_view[[#This Row],[atmf_cost_orig]]+1)</f>
        <v>4.115818768583642</v>
      </c>
      <c r="S2475" s="95">
        <f>Table_nydc_frldevdb01_flc_fx_carry_view[[#This Row],[num_rate]]-Table_nydc_frldevdb01_flc_fx_carry_view[[#This Row],[asset_rate]]</f>
        <v>0.11038904688112217</v>
      </c>
      <c r="T24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1.2673527299577341</v>
      </c>
      <c r="U2475" s="95">
        <f>Table_nydc_frldevdb01_flc_fx_carry_view[[#This Row],[atmf_cost_final]]/Table_nydc_frldevdb01_flc_fx_carry_view[[#This Row],[atmf_cost_orig]]</f>
        <v>1.2404939398313468</v>
      </c>
    </row>
    <row r="2476" spans="1:21" x14ac:dyDescent="0.25">
      <c r="A2476" t="s">
        <v>125</v>
      </c>
      <c r="B2476" t="s">
        <v>4</v>
      </c>
      <c r="C2476" t="s">
        <v>14</v>
      </c>
      <c r="D2476" t="s">
        <v>14</v>
      </c>
      <c r="E2476">
        <v>4.3412521003427704</v>
      </c>
      <c r="F2476">
        <v>4.6193287610919098</v>
      </c>
      <c r="G2476">
        <v>0.12015481283943499</v>
      </c>
      <c r="H2476">
        <v>0.12924022014228101</v>
      </c>
      <c r="I2476">
        <v>0.14875632229146399</v>
      </c>
      <c r="J2476">
        <v>0.17814240740628401</v>
      </c>
      <c r="K2476">
        <v>1.11744164703848E-2</v>
      </c>
      <c r="L2476">
        <v>3.1065976197646901E-3</v>
      </c>
      <c r="M2476">
        <v>3.6549706484832196E-2</v>
      </c>
      <c r="N2476">
        <v>6.4061421176191902E-2</v>
      </c>
      <c r="O2476">
        <v>-8.3707270787526863E-3</v>
      </c>
      <c r="P2476">
        <v>0.12177483443938418</v>
      </c>
      <c r="Q2476">
        <v>4.5050127558923556</v>
      </c>
      <c r="R2476" s="95">
        <f>Table_nydc_frldevdb01_flc_fx_carry_view[[#This Row],[atmf]]/(Table_nydc_frldevdb01_flc_fx_carry_view[[#This Row],[atmf_cost_orig]]+1)</f>
        <v>4.4564469336999464</v>
      </c>
      <c r="S2476" s="95">
        <f>Table_nydc_frldevdb01_flc_fx_carry_view[[#This Row],[num_rate]]-Table_nydc_frldevdb01_flc_fx_carry_view[[#This Row],[asset_rate]]</f>
        <v>0.13014556151813686</v>
      </c>
      <c r="T24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2.4021330799262843</v>
      </c>
      <c r="U2476" s="95">
        <f>Table_nydc_frldevdb01_flc_fx_carry_view[[#This Row],[atmf_cost_final]]/Table_nydc_frldevdb01_flc_fx_carry_view[[#This Row],[atmf_cost_orig]]</f>
        <v>1.7527205369700252</v>
      </c>
    </row>
    <row r="2477" spans="1:21" x14ac:dyDescent="0.25">
      <c r="A2477" t="s">
        <v>125</v>
      </c>
      <c r="B2477" t="s">
        <v>4</v>
      </c>
      <c r="C2477" t="s">
        <v>8</v>
      </c>
      <c r="D2477" t="s">
        <v>14</v>
      </c>
      <c r="E2477">
        <v>4.3412521003427704</v>
      </c>
      <c r="F2477">
        <v>4.7630815352372204</v>
      </c>
      <c r="G2477">
        <v>0.12394672906408601</v>
      </c>
      <c r="H2477">
        <v>0.133547284004677</v>
      </c>
      <c r="I2477">
        <v>0.116357942669346</v>
      </c>
      <c r="J2477">
        <v>0.14658669588544701</v>
      </c>
      <c r="K2477">
        <v>1.1010809468887802E-2</v>
      </c>
      <c r="L2477">
        <v>1.0967554233529299E-2</v>
      </c>
      <c r="M2477">
        <v>4.6337505654473303E-2</v>
      </c>
      <c r="N2477">
        <v>7.28580973063995E-2</v>
      </c>
      <c r="O2477">
        <v>-8.210251565280156E-3</v>
      </c>
      <c r="P2477">
        <v>0.12248514661378573</v>
      </c>
      <c r="Q2477">
        <v>4.6005589856667068</v>
      </c>
      <c r="R2477" s="95">
        <f>Table_nydc_frldevdb01_flc_fx_carry_view[[#This Row],[atmf]]/(Table_nydc_frldevdb01_flc_fx_carry_view[[#This Row],[atmf_cost_orig]]+1)</f>
        <v>4.5521464245496608</v>
      </c>
      <c r="S2477" s="95">
        <f>Table_nydc_frldevdb01_flc_fx_carry_view[[#This Row],[num_rate]]-Table_nydc_frldevdb01_flc_fx_carry_view[[#This Row],[asset_rate]]</f>
        <v>0.13069539817906589</v>
      </c>
      <c r="T24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1.7519482361932179</v>
      </c>
      <c r="U2477" s="95">
        <f>Table_nydc_frldevdb01_flc_fx_carry_view[[#This Row],[atmf_cost_final]]/Table_nydc_frldevdb01_flc_fx_carry_view[[#This Row],[atmf_cost_orig]]</f>
        <v>1.5723353313336141</v>
      </c>
    </row>
    <row r="2478" spans="1:21" x14ac:dyDescent="0.25">
      <c r="A2478" t="s">
        <v>125</v>
      </c>
      <c r="B2478" t="s">
        <v>4</v>
      </c>
      <c r="C2478" t="s">
        <v>6</v>
      </c>
      <c r="D2478" t="s">
        <v>14</v>
      </c>
      <c r="E2478">
        <v>4.3412521003427704</v>
      </c>
      <c r="F2478">
        <v>4.9104225986525396</v>
      </c>
      <c r="G2478">
        <v>0.12837827199780599</v>
      </c>
      <c r="H2478">
        <v>0.13783893247573101</v>
      </c>
      <c r="I2478">
        <v>0.120162999990949</v>
      </c>
      <c r="J2478">
        <v>0.14606239630857101</v>
      </c>
      <c r="K2478">
        <v>1.0931508907316199E-2</v>
      </c>
      <c r="L2478">
        <v>1.10133606218992E-2</v>
      </c>
      <c r="M2478">
        <v>5.5410436858376905E-2</v>
      </c>
      <c r="N2478">
        <v>8.0811589020076194E-2</v>
      </c>
      <c r="O2478">
        <v>-8.2957511064883915E-3</v>
      </c>
      <c r="P2478">
        <v>0.12225456585129368</v>
      </c>
      <c r="Q2478">
        <v>4.7013132263809716</v>
      </c>
      <c r="R2478" s="95">
        <f>Table_nydc_frldevdb01_flc_fx_carry_view[[#This Row],[atmf]]/(Table_nydc_frldevdb01_flc_fx_carry_view[[#This Row],[atmf_cost_orig]]+1)</f>
        <v>4.6526189500923589</v>
      </c>
      <c r="S2478" s="95">
        <f>Table_nydc_frldevdb01_flc_fx_carry_view[[#This Row],[num_rate]]-Table_nydc_frldevdb01_flc_fx_carry_view[[#This Row],[asset_rate]]</f>
        <v>0.13055031695778208</v>
      </c>
      <c r="T24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1.5692425967409696</v>
      </c>
      <c r="U2478" s="95">
        <f>Table_nydc_frldevdb01_flc_fx_carry_view[[#This Row],[atmf_cost_final]]/Table_nydc_frldevdb01_flc_fx_carry_view[[#This Row],[atmf_cost_orig]]</f>
        <v>1.4584181898190389</v>
      </c>
    </row>
    <row r="2479" spans="1:21" x14ac:dyDescent="0.25">
      <c r="A2479" t="s">
        <v>125</v>
      </c>
      <c r="B2479" t="s">
        <v>4</v>
      </c>
      <c r="C2479" t="s">
        <v>67</v>
      </c>
      <c r="D2479" t="s">
        <v>14</v>
      </c>
      <c r="E2479">
        <v>4.3412521003427704</v>
      </c>
      <c r="F2479">
        <v>5.5187008970306399</v>
      </c>
      <c r="G2479">
        <v>0.13707446913173299</v>
      </c>
      <c r="H2479">
        <v>0.14666645295936401</v>
      </c>
      <c r="I2479">
        <v>0.134215005210611</v>
      </c>
      <c r="J2479">
        <v>0.15228919019266299</v>
      </c>
      <c r="K2479">
        <v>9.006897306797209E-3</v>
      </c>
      <c r="L2479">
        <v>1.02995660529679E-2</v>
      </c>
      <c r="M2479">
        <v>8.3830597955732097E-2</v>
      </c>
      <c r="N2479">
        <v>0.111555221215781</v>
      </c>
      <c r="O2479">
        <v>-7.6404561020425588E-3</v>
      </c>
      <c r="P2479">
        <v>0.12619762260242717</v>
      </c>
      <c r="Q2479">
        <v>5.1345173107912228</v>
      </c>
      <c r="R2479" s="95">
        <f>Table_nydc_frldevdb01_flc_fx_carry_view[[#This Row],[atmf]]/(Table_nydc_frldevdb01_flc_fx_carry_view[[#This Row],[atmf_cost_orig]]+1)</f>
        <v>5.091848216353867</v>
      </c>
      <c r="S2479" s="95">
        <f>Table_nydc_frldevdb01_flc_fx_carry_view[[#This Row],[num_rate]]-Table_nydc_frldevdb01_flc_fx_carry_view[[#This Row],[asset_rate]]</f>
        <v>0.13383807870446973</v>
      </c>
      <c r="T24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1.3532564452792066</v>
      </c>
      <c r="U2479" s="95">
        <f>Table_nydc_frldevdb01_flc_fx_carry_view[[#This Row],[atmf_cost_final]]/Table_nydc_frldevdb01_flc_fx_carry_view[[#This Row],[atmf_cost_orig]]</f>
        <v>1.330722002897907</v>
      </c>
    </row>
    <row r="2480" spans="1:21" x14ac:dyDescent="0.25">
      <c r="A2480" t="s">
        <v>125</v>
      </c>
      <c r="B2480" t="s">
        <v>17</v>
      </c>
      <c r="C2480" t="s">
        <v>14</v>
      </c>
      <c r="D2480" t="s">
        <v>14</v>
      </c>
      <c r="E2480">
        <v>1.1846914833564799</v>
      </c>
      <c r="F2480">
        <v>1.1973069999999999</v>
      </c>
      <c r="G2480">
        <v>7.3799099335862595E-2</v>
      </c>
      <c r="H2480">
        <v>7.4196079049237904E-2</v>
      </c>
      <c r="I2480">
        <v>8.5191640500208402E-2</v>
      </c>
      <c r="J2480">
        <v>9.7713101168059993E-2</v>
      </c>
      <c r="K2480">
        <v>1.5902387639064201E-2</v>
      </c>
      <c r="L2480">
        <v>1.77912839468313E-3</v>
      </c>
      <c r="M2480">
        <v>2.0987861067728802E-2</v>
      </c>
      <c r="N2480">
        <v>1.0685948869221199E-2</v>
      </c>
      <c r="O2480">
        <v>-8.3707270787526863E-3</v>
      </c>
      <c r="P2480">
        <v>1.3178669148205941E-2</v>
      </c>
      <c r="Q2480">
        <v>1.1912489351931503</v>
      </c>
      <c r="R2480" s="95">
        <f>Table_nydc_frldevdb01_flc_fx_carry_view[[#This Row],[atmf]]/(Table_nydc_frldevdb01_flc_fx_carry_view[[#This Row],[atmf_cost_orig]]+1)</f>
        <v>1.1726946476600417</v>
      </c>
      <c r="S2480" s="95">
        <f>Table_nydc_frldevdb01_flc_fx_carry_view[[#This Row],[num_rate]]-Table_nydc_frldevdb01_flc_fx_carry_view[[#This Row],[asset_rate]]</f>
        <v>2.1549396226958627E-2</v>
      </c>
      <c r="T24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1.7514240511678223</v>
      </c>
      <c r="U2480" s="95">
        <f>Table_nydc_frldevdb01_flc_fx_carry_view[[#This Row],[atmf_cost_final]]/Table_nydc_frldevdb01_flc_fx_carry_view[[#This Row],[atmf_cost_orig]]</f>
        <v>0.5091490187941089</v>
      </c>
    </row>
    <row r="2481" spans="1:21" x14ac:dyDescent="0.25">
      <c r="A2481" t="s">
        <v>125</v>
      </c>
      <c r="B2481" t="s">
        <v>17</v>
      </c>
      <c r="C2481" t="s">
        <v>8</v>
      </c>
      <c r="D2481" t="s">
        <v>14</v>
      </c>
      <c r="E2481">
        <v>1.1846914833564799</v>
      </c>
      <c r="F2481">
        <v>1.204161</v>
      </c>
      <c r="G2481">
        <v>7.6236049090042404E-2</v>
      </c>
      <c r="H2481">
        <v>7.6424389065167603E-2</v>
      </c>
      <c r="I2481">
        <v>7.0022778177689704E-2</v>
      </c>
      <c r="J2481">
        <v>7.2048654023184E-2</v>
      </c>
      <c r="K2481">
        <v>1.89112158634232E-2</v>
      </c>
      <c r="L2481">
        <v>1.14217449284184E-2</v>
      </c>
      <c r="M2481">
        <v>2.65272270961734E-2</v>
      </c>
      <c r="N2481">
        <v>2.0633541492420002E-2</v>
      </c>
      <c r="O2481">
        <v>-8.210251565280156E-3</v>
      </c>
      <c r="P2481">
        <v>1.3819984696055146E-2</v>
      </c>
      <c r="Q2481">
        <v>1.1950594140785737</v>
      </c>
      <c r="R2481" s="95">
        <f>Table_nydc_frldevdb01_flc_fx_carry_view[[#This Row],[atmf]]/(Table_nydc_frldevdb01_flc_fx_carry_view[[#This Row],[atmf_cost_orig]]+1)</f>
        <v>1.1730434110416288</v>
      </c>
      <c r="S2481" s="95">
        <f>Table_nydc_frldevdb01_flc_fx_carry_view[[#This Row],[num_rate]]-Table_nydc_frldevdb01_flc_fx_carry_view[[#This Row],[asset_rate]]</f>
        <v>2.2030236261335302E-2</v>
      </c>
      <c r="T24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1.209530327947685</v>
      </c>
      <c r="U2481" s="95">
        <f>Table_nydc_frldevdb01_flc_fx_carry_view[[#This Row],[atmf_cost_final]]/Table_nydc_frldevdb01_flc_fx_carry_view[[#This Row],[atmf_cost_orig]]</f>
        <v>0.77782504057487512</v>
      </c>
    </row>
    <row r="2482" spans="1:21" x14ac:dyDescent="0.25">
      <c r="A2482" t="s">
        <v>125</v>
      </c>
      <c r="B2482" t="s">
        <v>17</v>
      </c>
      <c r="C2482" t="s">
        <v>6</v>
      </c>
      <c r="D2482" t="s">
        <v>14</v>
      </c>
      <c r="E2482">
        <v>1.1846914833564799</v>
      </c>
      <c r="F2482">
        <v>1.2116979186491901</v>
      </c>
      <c r="G2482">
        <v>7.8801739657439904E-2</v>
      </c>
      <c r="H2482">
        <v>7.8658427636815298E-2</v>
      </c>
      <c r="I2482">
        <v>7.3838850231374403E-2</v>
      </c>
      <c r="J2482">
        <v>7.5018985298302795E-2</v>
      </c>
      <c r="K2482">
        <v>2.1376060627719299E-2</v>
      </c>
      <c r="L2482">
        <v>1.58905589134587E-2</v>
      </c>
      <c r="M2482">
        <v>3.1637101303494099E-2</v>
      </c>
      <c r="N2482">
        <v>2.78691565873396E-2</v>
      </c>
      <c r="O2482">
        <v>-8.2957511064883915E-3</v>
      </c>
      <c r="P2482">
        <v>1.4323751178244359E-2</v>
      </c>
      <c r="Q2482">
        <v>1.1993909196366435</v>
      </c>
      <c r="R2482" s="95">
        <f>Table_nydc_frldevdb01_flc_fx_carry_view[[#This Row],[atmf]]/(Table_nydc_frldevdb01_flc_fx_carry_view[[#This Row],[atmf_cost_orig]]+1)</f>
        <v>1.1745389121021195</v>
      </c>
      <c r="S2482" s="95">
        <f>Table_nydc_frldevdb01_flc_fx_carry_view[[#This Row],[num_rate]]-Table_nydc_frldevdb01_flc_fx_carry_view[[#This Row],[asset_rate]]</f>
        <v>2.2619502284732751E-2</v>
      </c>
      <c r="T24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1.1673862381386972</v>
      </c>
      <c r="U2482" s="95">
        <f>Table_nydc_frldevdb01_flc_fx_carry_view[[#This Row],[atmf_cost_final]]/Table_nydc_frldevdb01_flc_fx_carry_view[[#This Row],[atmf_cost_orig]]</f>
        <v>0.88090107623929648</v>
      </c>
    </row>
    <row r="2483" spans="1:21" x14ac:dyDescent="0.25">
      <c r="A2483" t="s">
        <v>125</v>
      </c>
      <c r="B2483" t="s">
        <v>17</v>
      </c>
      <c r="C2483" t="s">
        <v>67</v>
      </c>
      <c r="D2483" t="s">
        <v>14</v>
      </c>
      <c r="E2483">
        <v>1.1846914833564799</v>
      </c>
      <c r="F2483">
        <v>1.2411142408676299</v>
      </c>
      <c r="G2483">
        <v>8.3903383464884296E-2</v>
      </c>
      <c r="H2483">
        <v>8.2939147860469298E-2</v>
      </c>
      <c r="I2483">
        <v>8.1966881169678596E-2</v>
      </c>
      <c r="J2483">
        <v>8.1494958466149903E-2</v>
      </c>
      <c r="K2483">
        <v>2.7399662155808399E-2</v>
      </c>
      <c r="L2483">
        <v>2.5047308745174399E-2</v>
      </c>
      <c r="M2483">
        <v>4.7463490568241402E-2</v>
      </c>
      <c r="N2483">
        <v>4.7015133780140599E-2</v>
      </c>
      <c r="O2483">
        <v>-7.6404561020425588E-3</v>
      </c>
      <c r="P2483">
        <v>1.5808575721305007E-2</v>
      </c>
      <c r="Q2483">
        <v>1.2167025300752274</v>
      </c>
      <c r="R2483" s="95">
        <f>Table_nydc_frldevdb01_flc_fx_carry_view[[#This Row],[atmf]]/(Table_nydc_frldevdb01_flc_fx_carry_view[[#This Row],[atmf_cost_orig]]+1)</f>
        <v>1.1848758950007263</v>
      </c>
      <c r="S2483" s="95">
        <f>Table_nydc_frldevdb01_flc_fx_carry_view[[#This Row],[num_rate]]-Table_nydc_frldevdb01_flc_fx_carry_view[[#This Row],[asset_rate]]</f>
        <v>2.3449031823347566E-2</v>
      </c>
      <c r="T24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1.094896974963828</v>
      </c>
      <c r="U2483" s="95">
        <f>Table_nydc_frldevdb01_flc_fx_carry_view[[#This Row],[atmf_cost_final]]/Table_nydc_frldevdb01_flc_fx_carry_view[[#This Row],[atmf_cost_orig]]</f>
        <v>0.99055364907357224</v>
      </c>
    </row>
    <row r="2484" spans="1:21" x14ac:dyDescent="0.25">
      <c r="A2484" t="s">
        <v>125</v>
      </c>
      <c r="B2484" t="s">
        <v>21</v>
      </c>
      <c r="C2484" t="s">
        <v>14</v>
      </c>
      <c r="D2484" t="s">
        <v>14</v>
      </c>
      <c r="E2484">
        <v>1.3210452491686999</v>
      </c>
      <c r="F2484">
        <v>1.328635</v>
      </c>
      <c r="G2484">
        <v>8.6133844038682003E-2</v>
      </c>
      <c r="H2484">
        <v>8.5503889508055805E-2</v>
      </c>
      <c r="I2484">
        <v>0.105609718740277</v>
      </c>
      <c r="J2484">
        <v>0.107643238087046</v>
      </c>
      <c r="K2484">
        <v>2.1427138695958099E-2</v>
      </c>
      <c r="L2484">
        <v>2.2053452539652399E-3</v>
      </c>
      <c r="M2484">
        <v>2.40661783353769E-2</v>
      </c>
      <c r="N2484">
        <v>6.2013221574460506E-3</v>
      </c>
      <c r="O2484">
        <v>1.4222923095493093E-3</v>
      </c>
      <c r="P2484">
        <v>1.3178669148205941E-2</v>
      </c>
      <c r="Q2484">
        <v>1.3251379085316886</v>
      </c>
      <c r="R2484" s="95">
        <f>Table_nydc_frldevdb01_flc_fx_carry_view[[#This Row],[atmf]]/(Table_nydc_frldevdb01_flc_fx_carry_view[[#This Row],[atmf_cost_orig]]+1)</f>
        <v>1.2974112690253095</v>
      </c>
      <c r="S2484" s="95">
        <f>Table_nydc_frldevdb01_flc_fx_carry_view[[#This Row],[num_rate]]-Table_nydc_frldevdb01_flc_fx_carry_view[[#This Row],[asset_rate]]</f>
        <v>1.1756376838656633E-2</v>
      </c>
      <c r="T24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1.514178432106025</v>
      </c>
      <c r="U2484" s="95">
        <f>Table_nydc_frldevdb01_flc_fx_carry_view[[#This Row],[atmf_cost_final]]/Table_nydc_frldevdb01_flc_fx_carry_view[[#This Row],[atmf_cost_orig]]</f>
        <v>0.25767789430572802</v>
      </c>
    </row>
    <row r="2485" spans="1:21" x14ac:dyDescent="0.25">
      <c r="A2485" t="s">
        <v>125</v>
      </c>
      <c r="B2485" t="s">
        <v>21</v>
      </c>
      <c r="C2485" t="s">
        <v>8</v>
      </c>
      <c r="D2485" t="s">
        <v>14</v>
      </c>
      <c r="E2485">
        <v>1.3210452491686999</v>
      </c>
      <c r="F2485">
        <v>1.332328</v>
      </c>
      <c r="G2485">
        <v>8.7805416179165194E-2</v>
      </c>
      <c r="H2485">
        <v>8.69268481681814E-2</v>
      </c>
      <c r="I2485">
        <v>8.4330995404148304E-2</v>
      </c>
      <c r="J2485">
        <v>8.3311010388118695E-2</v>
      </c>
      <c r="K2485">
        <v>2.60699603301871E-2</v>
      </c>
      <c r="L2485">
        <v>1.53126197631351E-2</v>
      </c>
      <c r="M2485">
        <v>2.9934179204835799E-2</v>
      </c>
      <c r="N2485">
        <v>1.9540268386244598E-2</v>
      </c>
      <c r="O2485">
        <v>2.218720882561261E-3</v>
      </c>
      <c r="P2485">
        <v>1.3819984696055146E-2</v>
      </c>
      <c r="Q2485">
        <v>1.3271994109856466</v>
      </c>
      <c r="R2485" s="95">
        <f>Table_nydc_frldevdb01_flc_fx_carry_view[[#This Row],[atmf]]/(Table_nydc_frldevdb01_flc_fx_carry_view[[#This Row],[atmf_cost_orig]]+1)</f>
        <v>1.2936049962227958</v>
      </c>
      <c r="S2485" s="95">
        <f>Table_nydc_frldevdb01_flc_fx_carry_view[[#This Row],[num_rate]]-Table_nydc_frldevdb01_flc_fx_carry_view[[#This Row],[asset_rate]]</f>
        <v>1.1601263813493886E-2</v>
      </c>
      <c r="T24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1.0940499905026313</v>
      </c>
      <c r="U2485" s="95">
        <f>Table_nydc_frldevdb01_flc_fx_carry_view[[#This Row],[atmf_cost_final]]/Table_nydc_frldevdb01_flc_fx_carry_view[[#This Row],[atmf_cost_orig]]</f>
        <v>0.65277448406161453</v>
      </c>
    </row>
    <row r="2486" spans="1:21" x14ac:dyDescent="0.25">
      <c r="A2486" t="s">
        <v>125</v>
      </c>
      <c r="B2486" t="s">
        <v>21</v>
      </c>
      <c r="C2486" t="s">
        <v>6</v>
      </c>
      <c r="D2486" t="s">
        <v>14</v>
      </c>
      <c r="E2486">
        <v>1.3210452491686999</v>
      </c>
      <c r="F2486">
        <v>1.3361556755550501</v>
      </c>
      <c r="G2486">
        <v>8.9518284101549106E-2</v>
      </c>
      <c r="H2486">
        <v>8.8370168146953004E-2</v>
      </c>
      <c r="I2486">
        <v>8.61602845912392E-2</v>
      </c>
      <c r="J2486">
        <v>8.4969511176879606E-2</v>
      </c>
      <c r="K2486">
        <v>3.0044847242163199E-2</v>
      </c>
      <c r="L2486">
        <v>2.14574246401932E-2</v>
      </c>
      <c r="M2486">
        <v>3.5143144442003803E-2</v>
      </c>
      <c r="N2486">
        <v>2.69326659768328E-2</v>
      </c>
      <c r="O2486">
        <v>2.7800643512541079E-3</v>
      </c>
      <c r="P2486">
        <v>1.4323751178244359E-2</v>
      </c>
      <c r="Q2486">
        <v>1.3293781108549489</v>
      </c>
      <c r="R2486" s="95">
        <f>Table_nydc_frldevdb01_flc_fx_carry_view[[#This Row],[atmf]]/(Table_nydc_frldevdb01_flc_fx_carry_view[[#This Row],[atmf_cost_orig]]+1)</f>
        <v>1.2907931455946682</v>
      </c>
      <c r="S2486" s="95">
        <f>Table_nydc_frldevdb01_flc_fx_carry_view[[#This Row],[num_rate]]-Table_nydc_frldevdb01_flc_fx_carry_view[[#This Row],[asset_rate]]</f>
        <v>1.1543686826990252E-2</v>
      </c>
      <c r="T24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1.0739353007531183</v>
      </c>
      <c r="U2486" s="95">
        <f>Table_nydc_frldevdb01_flc_fx_carry_view[[#This Row],[atmf_cost_final]]/Table_nydc_frldevdb01_flc_fx_carry_view[[#This Row],[atmf_cost_orig]]</f>
        <v>0.76637040892226849</v>
      </c>
    </row>
    <row r="2487" spans="1:21" x14ac:dyDescent="0.25">
      <c r="A2487" t="s">
        <v>125</v>
      </c>
      <c r="B2487" t="s">
        <v>21</v>
      </c>
      <c r="C2487" t="s">
        <v>67</v>
      </c>
      <c r="D2487" t="s">
        <v>14</v>
      </c>
      <c r="E2487">
        <v>1.3210452491686999</v>
      </c>
      <c r="F2487">
        <v>1.35028827165995</v>
      </c>
      <c r="G2487">
        <v>9.4791926713508196E-2</v>
      </c>
      <c r="H2487">
        <v>9.3086183723585597E-2</v>
      </c>
      <c r="I2487">
        <v>9.2651050113362707E-2</v>
      </c>
      <c r="J2487">
        <v>9.0813374151465398E-2</v>
      </c>
      <c r="K2487">
        <v>4.2307378643801602E-2</v>
      </c>
      <c r="L2487">
        <v>3.6968305098934305E-2</v>
      </c>
      <c r="M2487">
        <v>5.19619818167944E-2</v>
      </c>
      <c r="N2487">
        <v>4.6968776594789104E-2</v>
      </c>
      <c r="O2487">
        <v>4.6071236071617561E-3</v>
      </c>
      <c r="P2487">
        <v>1.5808575721305007E-2</v>
      </c>
      <c r="Q2487">
        <v>1.3373764329073174</v>
      </c>
      <c r="R2487" s="95">
        <f>Table_nydc_frldevdb01_flc_fx_carry_view[[#This Row],[atmf]]/(Table_nydc_frldevdb01_flc_fx_carry_view[[#This Row],[atmf_cost_orig]]+1)</f>
        <v>1.2835903720854343</v>
      </c>
      <c r="S2487" s="95">
        <f>Table_nydc_frldevdb01_flc_fx_carry_view[[#This Row],[num_rate]]-Table_nydc_frldevdb01_flc_fx_carry_view[[#This Row],[asset_rate]]</f>
        <v>1.1201452114143251E-2</v>
      </c>
      <c r="T24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1.0358241883860655</v>
      </c>
      <c r="U2487" s="95">
        <f>Table_nydc_frldevdb01_flc_fx_carry_view[[#This Row],[atmf_cost_final]]/Table_nydc_frldevdb01_flc_fx_carry_view[[#This Row],[atmf_cost_orig]]</f>
        <v>0.90390656692790983</v>
      </c>
    </row>
    <row r="2488" spans="1:21" x14ac:dyDescent="0.25">
      <c r="A2488" t="s">
        <v>125</v>
      </c>
      <c r="B2488" t="s">
        <v>20</v>
      </c>
      <c r="C2488" t="s">
        <v>14</v>
      </c>
      <c r="D2488" t="s">
        <v>14</v>
      </c>
      <c r="E2488">
        <v>3.1633634689051</v>
      </c>
      <c r="F2488">
        <v>3.2339553937498602</v>
      </c>
      <c r="G2488">
        <v>0.11795473760863</v>
      </c>
      <c r="H2488">
        <v>0.122889934197807</v>
      </c>
      <c r="I2488">
        <v>0.11302186094163701</v>
      </c>
      <c r="J2488">
        <v>0.15324258683380601</v>
      </c>
      <c r="K2488">
        <v>2.2935887165242301E-2</v>
      </c>
      <c r="L2488">
        <v>2.3596168111982402E-3</v>
      </c>
      <c r="M2488">
        <v>3.4379507544583195E-2</v>
      </c>
      <c r="N2488">
        <v>2.2318404792331398E-2</v>
      </c>
      <c r="O2488">
        <v>1.3178669148205941E-2</v>
      </c>
      <c r="P2488">
        <v>5.9944624368445922E-2</v>
      </c>
      <c r="Q2488">
        <v>3.1973659515860793</v>
      </c>
      <c r="R2488" s="95">
        <f>Table_nydc_frldevdb01_flc_fx_carry_view[[#This Row],[atmf]]/(Table_nydc_frldevdb01_flc_fx_carry_view[[#This Row],[atmf_cost_orig]]+1)</f>
        <v>3.1264689315304057</v>
      </c>
      <c r="S2488" s="95">
        <f>Table_nydc_frldevdb01_flc_fx_carry_view[[#This Row],[num_rate]]-Table_nydc_frldevdb01_flc_fx_carry_view[[#This Row],[asset_rate]]</f>
        <v>4.6765955220239977E-2</v>
      </c>
      <c r="T24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1.7440973502725285</v>
      </c>
      <c r="U2488" s="95">
        <f>Table_nydc_frldevdb01_flc_fx_carry_view[[#This Row],[atmf_cost_final]]/Table_nydc_frldevdb01_flc_fx_carry_view[[#This Row],[atmf_cost_orig]]</f>
        <v>0.64917755914301534</v>
      </c>
    </row>
    <row r="2489" spans="1:21" x14ac:dyDescent="0.25">
      <c r="A2489" t="s">
        <v>125</v>
      </c>
      <c r="B2489" t="s">
        <v>20</v>
      </c>
      <c r="C2489" t="s">
        <v>8</v>
      </c>
      <c r="D2489" t="s">
        <v>14</v>
      </c>
      <c r="E2489">
        <v>3.1633634689051</v>
      </c>
      <c r="F2489">
        <v>3.26964439077872</v>
      </c>
      <c r="G2489">
        <v>0.12779533241920699</v>
      </c>
      <c r="H2489">
        <v>0.133750271686359</v>
      </c>
      <c r="I2489">
        <v>0.113083270695987</v>
      </c>
      <c r="J2489">
        <v>0.123210320974368</v>
      </c>
      <c r="K2489">
        <v>2.8722682686377898E-2</v>
      </c>
      <c r="L2489">
        <v>1.7229741699810203E-2</v>
      </c>
      <c r="M2489">
        <v>4.5645207686904304E-2</v>
      </c>
      <c r="N2489">
        <v>3.73083695118697E-2</v>
      </c>
      <c r="O2489">
        <v>1.3819984696055146E-2</v>
      </c>
      <c r="P2489">
        <v>6.0360931297853616E-2</v>
      </c>
      <c r="Q2489">
        <v>3.2152345044938673</v>
      </c>
      <c r="R2489" s="95">
        <f>Table_nydc_frldevdb01_flc_fx_carry_view[[#This Row],[atmf]]/(Table_nydc_frldevdb01_flc_fx_carry_view[[#This Row],[atmf_cost_orig]]+1)</f>
        <v>3.1269156753575866</v>
      </c>
      <c r="S2489" s="95">
        <f>Table_nydc_frldevdb01_flc_fx_carry_view[[#This Row],[num_rate]]-Table_nydc_frldevdb01_flc_fx_carry_view[[#This Row],[asset_rate]]</f>
        <v>4.6540946601798472E-2</v>
      </c>
      <c r="T24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1.1865030668552663</v>
      </c>
      <c r="U2489" s="95">
        <f>Table_nydc_frldevdb01_flc_fx_carry_view[[#This Row],[atmf_cost_final]]/Table_nydc_frldevdb01_flc_fx_carry_view[[#This Row],[atmf_cost_orig]]</f>
        <v>0.81735567439588064</v>
      </c>
    </row>
    <row r="2490" spans="1:21" x14ac:dyDescent="0.25">
      <c r="A2490" t="s">
        <v>125</v>
      </c>
      <c r="B2490" t="s">
        <v>20</v>
      </c>
      <c r="C2490" t="s">
        <v>6</v>
      </c>
      <c r="D2490" t="s">
        <v>14</v>
      </c>
      <c r="E2490">
        <v>3.1633634689051</v>
      </c>
      <c r="F2490">
        <v>3.3092139999999999</v>
      </c>
      <c r="G2490">
        <v>0.137999955595795</v>
      </c>
      <c r="H2490">
        <v>0.14490469559945199</v>
      </c>
      <c r="I2490">
        <v>0.11796595397373499</v>
      </c>
      <c r="J2490">
        <v>0.128469078549585</v>
      </c>
      <c r="K2490">
        <v>3.4104382587477999E-2</v>
      </c>
      <c r="L2490">
        <v>2.2881161017838401E-2</v>
      </c>
      <c r="M2490">
        <v>5.69299459408458E-2</v>
      </c>
      <c r="N2490">
        <v>4.8947002943045596E-2</v>
      </c>
      <c r="O2490">
        <v>1.4323751178244359E-2</v>
      </c>
      <c r="P2490">
        <v>6.1556195090474164E-2</v>
      </c>
      <c r="Q2490">
        <v>3.2353649718634632</v>
      </c>
      <c r="R2490" s="95">
        <f>Table_nydc_frldevdb01_flc_fx_carry_view[[#This Row],[atmf]]/(Table_nydc_frldevdb01_flc_fx_carry_view[[#This Row],[atmf_cost_orig]]+1)</f>
        <v>3.1309681523445163</v>
      </c>
      <c r="S2490" s="95">
        <f>Table_nydc_frldevdb01_flc_fx_carry_view[[#This Row],[num_rate]]-Table_nydc_frldevdb01_flc_fx_carry_view[[#This Row],[asset_rate]]</f>
        <v>4.7232443912229805E-2</v>
      </c>
      <c r="T24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1.1419583175966304</v>
      </c>
      <c r="U2490" s="95">
        <f>Table_nydc_frldevdb01_flc_fx_carry_view[[#This Row],[atmf_cost_final]]/Table_nydc_frldevdb01_flc_fx_carry_view[[#This Row],[atmf_cost_orig]]</f>
        <v>0.85977603059565455</v>
      </c>
    </row>
    <row r="2491" spans="1:21" x14ac:dyDescent="0.25">
      <c r="A2491" t="s">
        <v>125</v>
      </c>
      <c r="B2491" t="s">
        <v>20</v>
      </c>
      <c r="C2491" t="s">
        <v>67</v>
      </c>
      <c r="D2491" t="s">
        <v>14</v>
      </c>
      <c r="E2491">
        <v>3.1633634689051</v>
      </c>
      <c r="F2491">
        <v>3.4988877252625601</v>
      </c>
      <c r="G2491">
        <v>0.13863067701385001</v>
      </c>
      <c r="H2491">
        <v>0.14922447238985401</v>
      </c>
      <c r="I2491">
        <v>0.13942109035595401</v>
      </c>
      <c r="J2491">
        <v>0.152024241889894</v>
      </c>
      <c r="K2491">
        <v>3.4821509737808801E-2</v>
      </c>
      <c r="L2491">
        <v>3.5511642468553102E-2</v>
      </c>
      <c r="M2491">
        <v>8.1388110596461602E-2</v>
      </c>
      <c r="N2491">
        <v>8.809864416602381E-2</v>
      </c>
      <c r="O2491">
        <v>1.5808575721305007E-2</v>
      </c>
      <c r="P2491">
        <v>7.0782440826386961E-2</v>
      </c>
      <c r="Q2491">
        <v>3.3432059865009136</v>
      </c>
      <c r="R2491" s="95">
        <f>Table_nydc_frldevdb01_flc_fx_carry_view[[#This Row],[atmf]]/(Table_nydc_frldevdb01_flc_fx_carry_view[[#This Row],[atmf_cost_orig]]+1)</f>
        <v>3.2355522415839006</v>
      </c>
      <c r="S2491" s="95">
        <f>Table_nydc_frldevdb01_flc_fx_carry_view[[#This Row],[num_rate]]-Table_nydc_frldevdb01_flc_fx_carry_view[[#This Row],[asset_rate]]</f>
        <v>5.4973865105081954E-2</v>
      </c>
      <c r="T24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1.1292858127457508</v>
      </c>
      <c r="U2491" s="95">
        <f>Table_nydc_frldevdb01_flc_fx_carry_view[[#This Row],[atmf_cost_final]]/Table_nydc_frldevdb01_flc_fx_carry_view[[#This Row],[atmf_cost_orig]]</f>
        <v>1.0824510302596206</v>
      </c>
    </row>
    <row r="2492" spans="1:21" x14ac:dyDescent="0.25">
      <c r="A2492" t="s">
        <v>125</v>
      </c>
      <c r="B2492" t="s">
        <v>7</v>
      </c>
      <c r="C2492" t="s">
        <v>14</v>
      </c>
      <c r="D2492" t="s">
        <v>14</v>
      </c>
      <c r="E2492">
        <v>65.175942767611701</v>
      </c>
      <c r="F2492">
        <v>66.58</v>
      </c>
      <c r="G2492">
        <v>6.0266513747975398E-2</v>
      </c>
      <c r="H2492">
        <v>6.4278590645721903E-2</v>
      </c>
      <c r="I2492">
        <v>5.4392482937247501E-2</v>
      </c>
      <c r="J2492">
        <v>8.4253790754029403E-2</v>
      </c>
      <c r="K2492">
        <v>8.2615084528802393E-3</v>
      </c>
      <c r="L2492">
        <v>1.1356182272773401E-3</v>
      </c>
      <c r="M2492">
        <v>1.79865825084057E-2</v>
      </c>
      <c r="N2492">
        <v>2.1539096602715999E-2</v>
      </c>
      <c r="O2492">
        <v>1.3178669148205941E-2</v>
      </c>
      <c r="P2492">
        <v>5.8105658739010871E-2</v>
      </c>
      <c r="Q2492">
        <v>65.938740861989046</v>
      </c>
      <c r="R2492" s="95">
        <f>Table_nydc_frldevdb01_flc_fx_carry_view[[#This Row],[atmf]]/(Table_nydc_frldevdb01_flc_fx_carry_view[[#This Row],[atmf_cost_orig]]+1)</f>
        <v>65.403612526936456</v>
      </c>
      <c r="S2492" s="95">
        <f>Table_nydc_frldevdb01_flc_fx_carry_view[[#This Row],[num_rate]]-Table_nydc_frldevdb01_flc_fx_carry_view[[#This Row],[asset_rate]]</f>
        <v>4.4926989590804933E-2</v>
      </c>
      <c r="T24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2.0980280724799298</v>
      </c>
      <c r="U2492" s="95">
        <f>Table_nydc_frldevdb01_flc_fx_carry_view[[#This Row],[atmf_cost_final]]/Table_nydc_frldevdb01_flc_fx_carry_view[[#This Row],[atmf_cost_orig]]</f>
        <v>1.1975091206264501</v>
      </c>
    </row>
    <row r="2493" spans="1:21" x14ac:dyDescent="0.25">
      <c r="A2493" t="s">
        <v>125</v>
      </c>
      <c r="B2493" t="s">
        <v>7</v>
      </c>
      <c r="C2493" t="s">
        <v>8</v>
      </c>
      <c r="D2493" t="s">
        <v>14</v>
      </c>
      <c r="E2493">
        <v>65.175942767611701</v>
      </c>
      <c r="F2493">
        <v>67.2</v>
      </c>
      <c r="G2493">
        <v>6.4138229451737999E-2</v>
      </c>
      <c r="H2493">
        <v>6.8681116300015402E-2</v>
      </c>
      <c r="I2493">
        <v>5.5656357873784597E-2</v>
      </c>
      <c r="J2493">
        <v>6.6171611156031596E-2</v>
      </c>
      <c r="K2493">
        <v>9.8600415253942194E-3</v>
      </c>
      <c r="L2493">
        <v>6.3669073279182505E-3</v>
      </c>
      <c r="M2493">
        <v>2.3448555112909702E-2</v>
      </c>
      <c r="N2493">
        <v>2.53450315943664E-2</v>
      </c>
      <c r="O2493">
        <v>1.3819984696055146E-2</v>
      </c>
      <c r="P2493">
        <v>5.6768934535915382E-2</v>
      </c>
      <c r="Q2493">
        <v>66.299093862213354</v>
      </c>
      <c r="R2493" s="95">
        <f>Table_nydc_frldevdb01_flc_fx_carry_view[[#This Row],[atmf]]/(Table_nydc_frldevdb01_flc_fx_carry_view[[#This Row],[atmf_cost_orig]]+1)</f>
        <v>65.660359442870387</v>
      </c>
      <c r="S2493" s="95">
        <f>Table_nydc_frldevdb01_flc_fx_carry_view[[#This Row],[num_rate]]-Table_nydc_frldevdb01_flc_fx_carry_view[[#This Row],[asset_rate]]</f>
        <v>4.2948949839860237E-2</v>
      </c>
      <c r="T24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1.3966298921674849</v>
      </c>
      <c r="U2493" s="95">
        <f>Table_nydc_frldevdb01_flc_fx_carry_view[[#This Row],[atmf_cost_final]]/Table_nydc_frldevdb01_flc_fx_carry_view[[#This Row],[atmf_cost_orig]]</f>
        <v>1.0808781808655061</v>
      </c>
    </row>
    <row r="2494" spans="1:21" x14ac:dyDescent="0.25">
      <c r="A2494" t="s">
        <v>125</v>
      </c>
      <c r="B2494" t="s">
        <v>7</v>
      </c>
      <c r="C2494" t="s">
        <v>6</v>
      </c>
      <c r="D2494" t="s">
        <v>14</v>
      </c>
      <c r="E2494">
        <v>65.175942767611701</v>
      </c>
      <c r="F2494">
        <v>67.81</v>
      </c>
      <c r="G2494">
        <v>6.6819102962356894E-2</v>
      </c>
      <c r="H2494">
        <v>7.1650956504124994E-2</v>
      </c>
      <c r="I2494">
        <v>6.0298363249200598E-2</v>
      </c>
      <c r="J2494">
        <v>6.9043670755950998E-2</v>
      </c>
      <c r="K2494">
        <v>1.1013933872700599E-2</v>
      </c>
      <c r="L2494">
        <v>8.2146390368832301E-3</v>
      </c>
      <c r="M2494">
        <v>2.8169966152462901E-2</v>
      </c>
      <c r="N2494">
        <v>2.9875375711806599E-2</v>
      </c>
      <c r="O2494">
        <v>1.4323751178244359E-2</v>
      </c>
      <c r="P2494">
        <v>5.5885937184903645E-2</v>
      </c>
      <c r="Q2494">
        <v>66.66627129764619</v>
      </c>
      <c r="R2494" s="95">
        <f>Table_nydc_frldevdb01_flc_fx_carry_view[[#This Row],[atmf]]/(Table_nydc_frldevdb01_flc_fx_carry_view[[#This Row],[atmf_cost_orig]]+1)</f>
        <v>65.952130710210568</v>
      </c>
      <c r="S2494" s="95">
        <f>Table_nydc_frldevdb01_flc_fx_carry_view[[#This Row],[num_rate]]-Table_nydc_frldevdb01_flc_fx_carry_view[[#This Row],[asset_rate]]</f>
        <v>4.1562186006659285E-2</v>
      </c>
      <c r="T24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1.2625726229528567</v>
      </c>
      <c r="U2494" s="95">
        <f>Table_nydc_frldevdb01_flc_fx_carry_view[[#This Row],[atmf_cost_final]]/Table_nydc_frldevdb01_flc_fx_carry_view[[#This Row],[atmf_cost_orig]]</f>
        <v>1.0605399932010424</v>
      </c>
    </row>
    <row r="2495" spans="1:21" x14ac:dyDescent="0.25">
      <c r="A2495" t="s">
        <v>125</v>
      </c>
      <c r="B2495" t="s">
        <v>7</v>
      </c>
      <c r="C2495" t="s">
        <v>67</v>
      </c>
      <c r="D2495" t="s">
        <v>14</v>
      </c>
      <c r="E2495">
        <v>65.175942767611701</v>
      </c>
      <c r="F2495">
        <v>70.516018389415805</v>
      </c>
      <c r="G2495">
        <v>7.4318041723644895E-2</v>
      </c>
      <c r="H2495">
        <v>7.7390395091265898E-2</v>
      </c>
      <c r="I2495">
        <v>7.10687107248167E-2</v>
      </c>
      <c r="J2495">
        <v>7.7792689611903498E-2</v>
      </c>
      <c r="K2495">
        <v>1.2850864623057099E-2</v>
      </c>
      <c r="L2495">
        <v>1.2161489859820501E-2</v>
      </c>
      <c r="M2495">
        <v>4.2295399545421601E-2</v>
      </c>
      <c r="N2495">
        <v>4.7840560455294098E-2</v>
      </c>
      <c r="O2495">
        <v>1.5808575721305007E-2</v>
      </c>
      <c r="P2495">
        <v>5.8348297203813182E-2</v>
      </c>
      <c r="Q2495">
        <v>68.49909441185558</v>
      </c>
      <c r="R2495" s="95">
        <f>Table_nydc_frldevdb01_flc_fx_carry_view[[#This Row],[atmf]]/(Table_nydc_frldevdb01_flc_fx_carry_view[[#This Row],[atmf_cost_orig]]+1)</f>
        <v>67.654542483992643</v>
      </c>
      <c r="S2495" s="95">
        <f>Table_nydc_frldevdb01_flc_fx_carry_view[[#This Row],[num_rate]]-Table_nydc_frldevdb01_flc_fx_carry_view[[#This Row],[asset_rate]]</f>
        <v>4.2539721482508175E-2</v>
      </c>
      <c r="T24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1.2117382967517571</v>
      </c>
      <c r="U2495" s="95">
        <f>Table_nydc_frldevdb01_flc_fx_carry_view[[#This Row],[atmf_cost_final]]/Table_nydc_frldevdb01_flc_fx_carry_view[[#This Row],[atmf_cost_orig]]</f>
        <v>1.1311055332133102</v>
      </c>
    </row>
    <row r="2496" spans="1:21" x14ac:dyDescent="0.25">
      <c r="A2496" t="s">
        <v>125</v>
      </c>
      <c r="B2496" t="s">
        <v>19</v>
      </c>
      <c r="C2496" t="s">
        <v>14</v>
      </c>
      <c r="D2496" t="s">
        <v>14</v>
      </c>
      <c r="E2496">
        <v>13.538022216233401</v>
      </c>
      <c r="F2496">
        <v>13.9217</v>
      </c>
      <c r="G2496">
        <v>0.15799603088959799</v>
      </c>
      <c r="H2496">
        <v>0.16251555158719799</v>
      </c>
      <c r="I2496">
        <v>0.14522052607782401</v>
      </c>
      <c r="J2496">
        <v>0.16545141223458201</v>
      </c>
      <c r="K2496">
        <v>3.12526518260186E-2</v>
      </c>
      <c r="L2496">
        <v>3.03193982258726E-3</v>
      </c>
      <c r="M2496">
        <v>4.5454434249230395E-2</v>
      </c>
      <c r="N2496">
        <v>2.8337658092518099E-2</v>
      </c>
      <c r="O2496">
        <v>1.3178669148205941E-2</v>
      </c>
      <c r="P2496">
        <v>7.1489436589199179E-2</v>
      </c>
      <c r="Q2496">
        <v>13.726755603541893</v>
      </c>
      <c r="R2496" s="95">
        <f>Table_nydc_frldevdb01_flc_fx_carry_view[[#This Row],[atmf]]/(Table_nydc_frldevdb01_flc_fx_carry_view[[#This Row],[atmf_cost_orig]]+1)</f>
        <v>13.31641011212273</v>
      </c>
      <c r="S2496" s="95">
        <f>Table_nydc_frldevdb01_flc_fx_carry_view[[#This Row],[num_rate]]-Table_nydc_frldevdb01_flc_fx_carry_view[[#This Row],[asset_rate]]</f>
        <v>5.8310767440993241E-2</v>
      </c>
      <c r="T24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1.7818691707718644</v>
      </c>
      <c r="U2496" s="95">
        <f>Table_nydc_frldevdb01_flc_fx_carry_view[[#This Row],[atmf_cost_final]]/Table_nydc_frldevdb01_flc_fx_carry_view[[#This Row],[atmf_cost_orig]]</f>
        <v>0.62343000326745668</v>
      </c>
    </row>
    <row r="2497" spans="1:21" x14ac:dyDescent="0.25">
      <c r="A2497" t="s">
        <v>125</v>
      </c>
      <c r="B2497" t="s">
        <v>19</v>
      </c>
      <c r="C2497" t="s">
        <v>8</v>
      </c>
      <c r="D2497" t="s">
        <v>14</v>
      </c>
      <c r="E2497">
        <v>13.538022216233401</v>
      </c>
      <c r="F2497">
        <v>14.111000000000001</v>
      </c>
      <c r="G2497">
        <v>0.15861336484904201</v>
      </c>
      <c r="H2497">
        <v>0.164163173209596</v>
      </c>
      <c r="I2497">
        <v>0.157474541351206</v>
      </c>
      <c r="J2497">
        <v>0.16799963524202899</v>
      </c>
      <c r="K2497">
        <v>3.5324493863921003E-2</v>
      </c>
      <c r="L2497">
        <v>2.4528956959392598E-2</v>
      </c>
      <c r="M2497">
        <v>5.6008467932662197E-2</v>
      </c>
      <c r="N2497">
        <v>4.9364798722731501E-2</v>
      </c>
      <c r="O2497">
        <v>1.3819984696055146E-2</v>
      </c>
      <c r="P2497">
        <v>7.1741037360303253E-2</v>
      </c>
      <c r="Q2497">
        <v>13.825043165662215</v>
      </c>
      <c r="R2497" s="95">
        <f>Table_nydc_frldevdb01_flc_fx_carry_view[[#This Row],[atmf]]/(Table_nydc_frldevdb01_flc_fx_carry_view[[#This Row],[atmf_cost_orig]]+1)</f>
        <v>13.362582241054346</v>
      </c>
      <c r="S2497" s="95">
        <f>Table_nydc_frldevdb01_flc_fx_carry_view[[#This Row],[num_rate]]-Table_nydc_frldevdb01_flc_fx_carry_view[[#This Row],[asset_rate]]</f>
        <v>5.7921052664248109E-2</v>
      </c>
      <c r="T24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1.2007287226719283</v>
      </c>
      <c r="U2497" s="95">
        <f>Table_nydc_frldevdb01_flc_fx_carry_view[[#This Row],[atmf_cost_final]]/Table_nydc_frldevdb01_flc_fx_carry_view[[#This Row],[atmf_cost_orig]]</f>
        <v>0.88138098656941943</v>
      </c>
    </row>
    <row r="2498" spans="1:21" x14ac:dyDescent="0.25">
      <c r="A2498" t="s">
        <v>125</v>
      </c>
      <c r="B2498" t="s">
        <v>19</v>
      </c>
      <c r="C2498" t="s">
        <v>6</v>
      </c>
      <c r="D2498" t="s">
        <v>14</v>
      </c>
      <c r="E2498">
        <v>13.538022216233401</v>
      </c>
      <c r="F2498">
        <v>14.304</v>
      </c>
      <c r="G2498">
        <v>0.15937266457556501</v>
      </c>
      <c r="H2498">
        <v>0.165865996100309</v>
      </c>
      <c r="I2498">
        <v>0.15793984576653899</v>
      </c>
      <c r="J2498">
        <v>0.168275601828801</v>
      </c>
      <c r="K2498">
        <v>3.8125586166251904E-2</v>
      </c>
      <c r="L2498">
        <v>3.1167370165438399E-2</v>
      </c>
      <c r="M2498">
        <v>6.5150383550602903E-2</v>
      </c>
      <c r="N2498">
        <v>6.2423177735120003E-2</v>
      </c>
      <c r="O2498">
        <v>1.4323751178244359E-2</v>
      </c>
      <c r="P2498">
        <v>7.1985792540524285E-2</v>
      </c>
      <c r="Q2498">
        <v>13.927609183760449</v>
      </c>
      <c r="R2498" s="95">
        <f>Table_nydc_frldevdb01_flc_fx_carry_view[[#This Row],[atmf]]/(Table_nydc_frldevdb01_flc_fx_carry_view[[#This Row],[atmf_cost_orig]]+1)</f>
        <v>13.429089658043061</v>
      </c>
      <c r="S2498" s="95">
        <f>Table_nydc_frldevdb01_flc_fx_carry_view[[#This Row],[num_rate]]-Table_nydc_frldevdb01_flc_fx_carry_view[[#This Row],[asset_rate]]</f>
        <v>5.7662041362279925E-2</v>
      </c>
      <c r="T24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1.1565602925770913</v>
      </c>
      <c r="U2498" s="95">
        <f>Table_nydc_frldevdb01_flc_fx_carry_view[[#This Row],[atmf_cost_final]]/Table_nydc_frldevdb01_flc_fx_carry_view[[#This Row],[atmf_cost_orig]]</f>
        <v>0.95813983484280407</v>
      </c>
    </row>
    <row r="2499" spans="1:21" x14ac:dyDescent="0.25">
      <c r="A2499" t="s">
        <v>125</v>
      </c>
      <c r="B2499" t="s">
        <v>19</v>
      </c>
      <c r="C2499" t="s">
        <v>67</v>
      </c>
      <c r="D2499" t="s">
        <v>14</v>
      </c>
      <c r="E2499">
        <v>13.538022216233401</v>
      </c>
      <c r="F2499">
        <v>15.059603157573401</v>
      </c>
      <c r="G2499">
        <v>0.163236571001525</v>
      </c>
      <c r="H2499">
        <v>0.172645573035693</v>
      </c>
      <c r="I2499">
        <v>0.16328854134344101</v>
      </c>
      <c r="J2499">
        <v>0.17444293247666701</v>
      </c>
      <c r="K2499">
        <v>4.4393604670655902E-2</v>
      </c>
      <c r="L2499">
        <v>4.2862399288248802E-2</v>
      </c>
      <c r="M2499">
        <v>9.4167397672934097E-2</v>
      </c>
      <c r="N2499">
        <v>9.7496113111584598E-2</v>
      </c>
      <c r="O2499">
        <v>1.5808575721305007E-2</v>
      </c>
      <c r="P2499">
        <v>7.3937364632749247E-2</v>
      </c>
      <c r="Q2499">
        <v>14.345569738890138</v>
      </c>
      <c r="R2499" s="95">
        <f>Table_nydc_frldevdb01_flc_fx_carry_view[[#This Row],[atmf]]/(Table_nydc_frldevdb01_flc_fx_carry_view[[#This Row],[atmf_cost_orig]]+1)</f>
        <v>13.763527582344381</v>
      </c>
      <c r="S2499" s="95">
        <f>Table_nydc_frldevdb01_flc_fx_carry_view[[#This Row],[num_rate]]-Table_nydc_frldevdb01_flc_fx_carry_view[[#This Row],[asset_rate]]</f>
        <v>5.812878891144424E-2</v>
      </c>
      <c r="T24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1.0976401541436707</v>
      </c>
      <c r="U2499" s="95">
        <f>Table_nydc_frldevdb01_flc_fx_carry_view[[#This Row],[atmf_cost_final]]/Table_nydc_frldevdb01_flc_fx_carry_view[[#This Row],[atmf_cost_orig]]</f>
        <v>1.0353489160888987</v>
      </c>
    </row>
    <row r="2500" spans="1:21" x14ac:dyDescent="0.25">
      <c r="A2500" t="s">
        <v>125</v>
      </c>
      <c r="B2500" t="s">
        <v>13</v>
      </c>
      <c r="C2500" t="s">
        <v>14</v>
      </c>
      <c r="D2500" t="s">
        <v>14</v>
      </c>
      <c r="E2500">
        <v>6.5792015008552696</v>
      </c>
      <c r="F2500">
        <v>6.6502749999999997</v>
      </c>
      <c r="G2500">
        <v>5.4420159071547201E-2</v>
      </c>
      <c r="H2500">
        <v>5.4854629000321502E-2</v>
      </c>
      <c r="I2500">
        <v>6.2199801381592597E-2</v>
      </c>
      <c r="J2500">
        <v>6.3097184922004099E-2</v>
      </c>
      <c r="K2500">
        <v>1.04268276444893E-2</v>
      </c>
      <c r="L2500">
        <v>1.2986210047364901E-3</v>
      </c>
      <c r="M2500">
        <v>1.53499059898255E-2</v>
      </c>
      <c r="N2500">
        <v>1.0801516987277101E-2</v>
      </c>
      <c r="O2500">
        <v>1.3178669148205941E-2</v>
      </c>
      <c r="P2500">
        <v>3.5169995499509922E-2</v>
      </c>
      <c r="Q2500">
        <v>6.617695566261709</v>
      </c>
      <c r="R2500" s="95">
        <f>Table_nydc_frldevdb01_flc_fx_carry_view[[#This Row],[atmf]]/(Table_nydc_frldevdb01_flc_fx_carry_view[[#This Row],[atmf_cost_orig]]+1)</f>
        <v>6.5497371504820334</v>
      </c>
      <c r="S2500" s="95">
        <f>Table_nydc_frldevdb01_flc_fx_carry_view[[#This Row],[num_rate]]-Table_nydc_frldevdb01_flc_fx_carry_view[[#This Row],[asset_rate]]</f>
        <v>2.1991326351303981E-2</v>
      </c>
      <c r="T25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1.9302751888039784</v>
      </c>
      <c r="U2500" s="95">
        <f>Table_nydc_frldevdb01_flc_fx_carry_view[[#This Row],[atmf_cost_final]]/Table_nydc_frldevdb01_flc_fx_carry_view[[#This Row],[atmf_cost_orig]]</f>
        <v>0.70368619810679989</v>
      </c>
    </row>
    <row r="2501" spans="1:21" x14ac:dyDescent="0.25">
      <c r="A2501" t="s">
        <v>125</v>
      </c>
      <c r="B2501" t="s">
        <v>13</v>
      </c>
      <c r="C2501" t="s">
        <v>8</v>
      </c>
      <c r="D2501" t="s">
        <v>14</v>
      </c>
      <c r="E2501">
        <v>6.5792015008552696</v>
      </c>
      <c r="F2501">
        <v>6.6863999999999999</v>
      </c>
      <c r="G2501">
        <v>5.5199921697843997E-2</v>
      </c>
      <c r="H2501">
        <v>5.5969069620892799E-2</v>
      </c>
      <c r="I2501">
        <v>5.4490264189075398E-2</v>
      </c>
      <c r="J2501">
        <v>5.5268015025082697E-2</v>
      </c>
      <c r="K2501">
        <v>1.18234277786775E-2</v>
      </c>
      <c r="L2501">
        <v>8.3109986635992016E-3</v>
      </c>
      <c r="M2501">
        <v>1.9109453776538499E-2</v>
      </c>
      <c r="N2501">
        <v>1.7244015523716402E-2</v>
      </c>
      <c r="O2501">
        <v>1.3819984696055146E-2</v>
      </c>
      <c r="P2501">
        <v>3.5946709664201396E-2</v>
      </c>
      <c r="Q2501">
        <v>6.6380351036600187</v>
      </c>
      <c r="R2501" s="95">
        <f>Table_nydc_frldevdb01_flc_fx_carry_view[[#This Row],[atmf]]/(Table_nydc_frldevdb01_flc_fx_carry_view[[#This Row],[atmf_cost_orig]]+1)</f>
        <v>6.5610224448630587</v>
      </c>
      <c r="S2501" s="95">
        <f>Table_nydc_frldevdb01_flc_fx_carry_view[[#This Row],[num_rate]]-Table_nydc_frldevdb01_flc_fx_carry_view[[#This Row],[asset_rate]]</f>
        <v>2.2126724968146251E-2</v>
      </c>
      <c r="T25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1.2260478980914586</v>
      </c>
      <c r="U2501" s="95">
        <f>Table_nydc_frldevdb01_flc_fx_carry_view[[#This Row],[atmf_cost_final]]/Table_nydc_frldevdb01_flc_fx_carry_view[[#This Row],[atmf_cost_orig]]</f>
        <v>0.90238139328124722</v>
      </c>
    </row>
    <row r="2502" spans="1:21" x14ac:dyDescent="0.25">
      <c r="A2502" t="s">
        <v>125</v>
      </c>
      <c r="B2502" t="s">
        <v>13</v>
      </c>
      <c r="C2502" t="s">
        <v>6</v>
      </c>
      <c r="D2502" t="s">
        <v>14</v>
      </c>
      <c r="E2502">
        <v>6.5792015008552696</v>
      </c>
      <c r="F2502">
        <v>6.7241811938981897</v>
      </c>
      <c r="G2502">
        <v>5.5971738931685201E-2</v>
      </c>
      <c r="H2502">
        <v>5.71084612637058E-2</v>
      </c>
      <c r="I2502">
        <v>5.4417376053863903E-2</v>
      </c>
      <c r="J2502">
        <v>5.5557502738084102E-2</v>
      </c>
      <c r="K2502">
        <v>1.2773495742372999E-2</v>
      </c>
      <c r="L2502">
        <v>1.0394590903589801E-2</v>
      </c>
      <c r="M2502">
        <v>2.2454256035460703E-2</v>
      </c>
      <c r="N2502">
        <v>2.1695989780784099E-2</v>
      </c>
      <c r="O2502">
        <v>1.4323751178244359E-2</v>
      </c>
      <c r="P2502">
        <v>3.6643121291915159E-2</v>
      </c>
      <c r="Q2502">
        <v>6.6597101364458116</v>
      </c>
      <c r="R2502" s="95">
        <f>Table_nydc_frldevdb01_flc_fx_carry_view[[#This Row],[atmf]]/(Table_nydc_frldevdb01_flc_fx_carry_view[[#This Row],[atmf_cost_orig]]+1)</f>
        <v>6.5765105423601282</v>
      </c>
      <c r="S2502" s="95">
        <f>Table_nydc_frldevdb01_flc_fx_carry_view[[#This Row],[num_rate]]-Table_nydc_frldevdb01_flc_fx_carry_view[[#This Row],[asset_rate]]</f>
        <v>2.23193701136708E-2</v>
      </c>
      <c r="T25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1.1674081926461675</v>
      </c>
      <c r="U2502" s="95">
        <f>Table_nydc_frldevdb01_flc_fx_carry_view[[#This Row],[atmf_cost_final]]/Table_nydc_frldevdb01_flc_fx_carry_view[[#This Row],[atmf_cost_orig]]</f>
        <v>0.96623062222684564</v>
      </c>
    </row>
    <row r="2503" spans="1:21" x14ac:dyDescent="0.25">
      <c r="A2503" t="s">
        <v>125</v>
      </c>
      <c r="B2503" t="s">
        <v>13</v>
      </c>
      <c r="C2503" t="s">
        <v>67</v>
      </c>
      <c r="D2503" t="s">
        <v>14</v>
      </c>
      <c r="E2503">
        <v>6.5792015008552696</v>
      </c>
      <c r="F2503">
        <v>6.8621440173050301</v>
      </c>
      <c r="G2503">
        <v>6.1245787460499801E-2</v>
      </c>
      <c r="H2503">
        <v>6.2592959271951701E-2</v>
      </c>
      <c r="I2503">
        <v>5.9404954712395701E-2</v>
      </c>
      <c r="J2503">
        <v>6.1176512592168303E-2</v>
      </c>
      <c r="K2503">
        <v>1.6604382462622802E-2</v>
      </c>
      <c r="L2503">
        <v>1.5149330310113701E-2</v>
      </c>
      <c r="M2503">
        <v>3.42142082326128E-2</v>
      </c>
      <c r="N2503">
        <v>3.45260920412453E-2</v>
      </c>
      <c r="O2503">
        <v>1.5808575721305007E-2</v>
      </c>
      <c r="P2503">
        <v>3.7984166928545782E-2</v>
      </c>
      <c r="Q2503">
        <v>6.7433940234536207</v>
      </c>
      <c r="R2503" s="95">
        <f>Table_nydc_frldevdb01_flc_fx_carry_view[[#This Row],[atmf]]/(Table_nydc_frldevdb01_flc_fx_carry_view[[#This Row],[atmf_cost_orig]]+1)</f>
        <v>6.6351283541461594</v>
      </c>
      <c r="S2503" s="95">
        <f>Table_nydc_frldevdb01_flc_fx_carry_view[[#This Row],[num_rate]]-Table_nydc_frldevdb01_flc_fx_carry_view[[#This Row],[asset_rate]]</f>
        <v>2.2175591207240775E-2</v>
      </c>
      <c r="T25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1.1003380717231597</v>
      </c>
      <c r="U2503" s="95">
        <f>Table_nydc_frldevdb01_flc_fx_carry_view[[#This Row],[atmf_cost_final]]/Table_nydc_frldevdb01_flc_fx_carry_view[[#This Row],[atmf_cost_orig]]</f>
        <v>1.0091156225656923</v>
      </c>
    </row>
    <row r="2504" spans="1:21" x14ac:dyDescent="0.25">
      <c r="A2504" t="s">
        <v>125</v>
      </c>
      <c r="B2504" t="s">
        <v>16</v>
      </c>
      <c r="C2504" t="s">
        <v>14</v>
      </c>
      <c r="D2504" t="s">
        <v>14</v>
      </c>
      <c r="E2504">
        <v>18.739926348675201</v>
      </c>
      <c r="F2504">
        <v>19.267175000000002</v>
      </c>
      <c r="G2504">
        <v>0.11488337620705601</v>
      </c>
      <c r="H2504">
        <v>0.11911217149544</v>
      </c>
      <c r="I2504">
        <v>0.12679756150381699</v>
      </c>
      <c r="J2504">
        <v>0.150574290863245</v>
      </c>
      <c r="K2504">
        <v>1.9944201086467002E-2</v>
      </c>
      <c r="L2504">
        <v>2.6473034249587498E-3</v>
      </c>
      <c r="M2504">
        <v>3.3323278987184998E-2</v>
      </c>
      <c r="N2504">
        <v>2.8130939007173603E-2</v>
      </c>
      <c r="O2504">
        <v>1.3178669148205941E-2</v>
      </c>
      <c r="P2504">
        <v>7.1240981671270409E-2</v>
      </c>
      <c r="Q2504">
        <v>19.012801250952638</v>
      </c>
      <c r="R2504" s="95">
        <f>Table_nydc_frldevdb01_flc_fx_carry_view[[#This Row],[atmf]]/(Table_nydc_frldevdb01_flc_fx_carry_view[[#This Row],[atmf_cost_orig]]+1)</f>
        <v>18.645834650008837</v>
      </c>
      <c r="S2504" s="95">
        <f>Table_nydc_frldevdb01_flc_fx_carry_view[[#This Row],[num_rate]]-Table_nydc_frldevdb01_flc_fx_carry_view[[#This Row],[asset_rate]]</f>
        <v>5.8062312523064472E-2</v>
      </c>
      <c r="T25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1.9047378131229253</v>
      </c>
      <c r="U2504" s="95">
        <f>Table_nydc_frldevdb01_flc_fx_carry_view[[#This Row],[atmf_cost_final]]/Table_nydc_frldevdb01_flc_fx_carry_view[[#This Row],[atmf_cost_orig]]</f>
        <v>0.84418280139813995</v>
      </c>
    </row>
    <row r="2505" spans="1:21" x14ac:dyDescent="0.25">
      <c r="A2505" t="s">
        <v>125</v>
      </c>
      <c r="B2505" t="s">
        <v>16</v>
      </c>
      <c r="C2505" t="s">
        <v>8</v>
      </c>
      <c r="D2505" t="s">
        <v>14</v>
      </c>
      <c r="E2505">
        <v>18.739926348675201</v>
      </c>
      <c r="F2505">
        <v>19.522300000000001</v>
      </c>
      <c r="G2505">
        <v>0.123407742766038</v>
      </c>
      <c r="H2505">
        <v>0.12950383794831499</v>
      </c>
      <c r="I2505">
        <v>0.109865316106265</v>
      </c>
      <c r="J2505">
        <v>0.120647568518004</v>
      </c>
      <c r="K2505">
        <v>2.4434806295938298E-2</v>
      </c>
      <c r="L2505">
        <v>1.5306957408169302E-2</v>
      </c>
      <c r="M2505">
        <v>4.4197558309212001E-2</v>
      </c>
      <c r="N2505">
        <v>4.0030559776264303E-2</v>
      </c>
      <c r="O2505">
        <v>1.3819984696055146E-2</v>
      </c>
      <c r="P2505">
        <v>7.1078238794084772E-2</v>
      </c>
      <c r="Q2505">
        <v>19.143962614302165</v>
      </c>
      <c r="R2505" s="95">
        <f>Table_nydc_frldevdb01_flc_fx_carry_view[[#This Row],[atmf]]/(Table_nydc_frldevdb01_flc_fx_carry_view[[#This Row],[atmf_cost_orig]]+1)</f>
        <v>18.695983192692907</v>
      </c>
      <c r="S2505" s="95">
        <f>Table_nydc_frldevdb01_flc_fx_carry_view[[#This Row],[num_rate]]-Table_nydc_frldevdb01_flc_fx_carry_view[[#This Row],[asset_rate]]</f>
        <v>5.7258254098029628E-2</v>
      </c>
      <c r="T25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1.2510202198301801</v>
      </c>
      <c r="U2505" s="95">
        <f>Table_nydc_frldevdb01_flc_fx_carry_view[[#This Row],[atmf_cost_final]]/Table_nydc_frldevdb01_flc_fx_carry_view[[#This Row],[atmf_cost_orig]]</f>
        <v>0.90571880682197825</v>
      </c>
    </row>
    <row r="2506" spans="1:21" x14ac:dyDescent="0.25">
      <c r="A2506" t="s">
        <v>125</v>
      </c>
      <c r="B2506" t="s">
        <v>16</v>
      </c>
      <c r="C2506" t="s">
        <v>6</v>
      </c>
      <c r="D2506" t="s">
        <v>14</v>
      </c>
      <c r="E2506">
        <v>18.739926348675201</v>
      </c>
      <c r="F2506">
        <v>19.778549999999999</v>
      </c>
      <c r="G2506">
        <v>0.13190614041023299</v>
      </c>
      <c r="H2506">
        <v>0.13997645198040501</v>
      </c>
      <c r="I2506">
        <v>0.11490797599432601</v>
      </c>
      <c r="J2506">
        <v>0.124052874574394</v>
      </c>
      <c r="K2506">
        <v>2.8746338746462301E-2</v>
      </c>
      <c r="L2506">
        <v>1.9870073511327902E-2</v>
      </c>
      <c r="M2506">
        <v>5.4999376670920398E-2</v>
      </c>
      <c r="N2506">
        <v>4.9713051214530804E-2</v>
      </c>
      <c r="O2506">
        <v>1.4323751178244359E-2</v>
      </c>
      <c r="P2506">
        <v>7.0915259237946504E-2</v>
      </c>
      <c r="Q2506">
        <v>19.272586067078603</v>
      </c>
      <c r="R2506" s="95">
        <f>Table_nydc_frldevdb01_flc_fx_carry_view[[#This Row],[atmf]]/(Table_nydc_frldevdb01_flc_fx_carry_view[[#This Row],[atmf_cost_orig]]+1)</f>
        <v>18.74745183491175</v>
      </c>
      <c r="S2506" s="95">
        <f>Table_nydc_frldevdb01_flc_fx_carry_view[[#This Row],[num_rate]]-Table_nydc_frldevdb01_flc_fx_carry_view[[#This Row],[asset_rate]]</f>
        <v>5.6591508059702145E-2</v>
      </c>
      <c r="T25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1.1367437851982956</v>
      </c>
      <c r="U2506" s="95">
        <f>Table_nydc_frldevdb01_flc_fx_carry_view[[#This Row],[atmf_cost_final]]/Table_nydc_frldevdb01_flc_fx_carry_view[[#This Row],[atmf_cost_orig]]</f>
        <v>0.90388390239366823</v>
      </c>
    </row>
    <row r="2507" spans="1:21" x14ac:dyDescent="0.25">
      <c r="A2507" t="s">
        <v>125</v>
      </c>
      <c r="B2507" t="s">
        <v>16</v>
      </c>
      <c r="C2507" t="s">
        <v>67</v>
      </c>
      <c r="D2507" t="s">
        <v>14</v>
      </c>
      <c r="E2507">
        <v>18.739926348675201</v>
      </c>
      <c r="F2507">
        <v>20.786885000000002</v>
      </c>
      <c r="G2507">
        <v>0.13088478483294899</v>
      </c>
      <c r="H2507">
        <v>0.140810611260166</v>
      </c>
      <c r="I2507">
        <v>0.131905419605963</v>
      </c>
      <c r="J2507">
        <v>0.14413303092167501</v>
      </c>
      <c r="K2507">
        <v>3.0572456592201001E-2</v>
      </c>
      <c r="L2507">
        <v>3.05077323775753E-2</v>
      </c>
      <c r="M2507">
        <v>7.6867199006676989E-2</v>
      </c>
      <c r="N2507">
        <v>8.2504263090216592E-2</v>
      </c>
      <c r="O2507">
        <v>1.5808575721305007E-2</v>
      </c>
      <c r="P2507">
        <v>7.2358058213845777E-2</v>
      </c>
      <c r="Q2507">
        <v>19.867140832640779</v>
      </c>
      <c r="R2507" s="95">
        <f>Table_nydc_frldevdb01_flc_fx_carry_view[[#This Row],[atmf]]/(Table_nydc_frldevdb01_flc_fx_carry_view[[#This Row],[atmf_cost_orig]]+1)</f>
        <v>19.303109073406848</v>
      </c>
      <c r="S2507" s="95">
        <f>Table_nydc_frldevdb01_flc_fx_carry_view[[#This Row],[num_rate]]-Table_nydc_frldevdb01_flc_fx_carry_view[[#This Row],[asset_rate]]</f>
        <v>5.654948249254077E-2</v>
      </c>
      <c r="T25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1.1231627610564781</v>
      </c>
      <c r="U2507" s="95">
        <f>Table_nydc_frldevdb01_flc_fx_carry_view[[#This Row],[atmf_cost_final]]/Table_nydc_frldevdb01_flc_fx_carry_view[[#This Row],[atmf_cost_orig]]</f>
        <v>1.0733351046530255</v>
      </c>
    </row>
    <row r="2508" spans="1:21" x14ac:dyDescent="0.25">
      <c r="A2508" t="s">
        <v>125</v>
      </c>
      <c r="B2508" t="s">
        <v>22</v>
      </c>
      <c r="C2508" t="s">
        <v>14</v>
      </c>
      <c r="D2508" t="s">
        <v>14</v>
      </c>
      <c r="E2508">
        <v>626.18980819789897</v>
      </c>
      <c r="F2508">
        <v>628.29</v>
      </c>
      <c r="G2508">
        <v>8.8810850122304705E-2</v>
      </c>
      <c r="H2508">
        <v>8.9345433886544395E-2</v>
      </c>
      <c r="I2508">
        <v>8.89940942251633E-2</v>
      </c>
      <c r="J2508">
        <v>9.3341214923377103E-2</v>
      </c>
      <c r="K2508">
        <v>2.3182813991886101E-2</v>
      </c>
      <c r="L2508">
        <v>1.8580372291418501E-3</v>
      </c>
      <c r="M2508">
        <v>2.49988440644273E-2</v>
      </c>
      <c r="N2508">
        <v>4.0700388243034603E-3</v>
      </c>
      <c r="O2508">
        <v>1.3178669148205941E-2</v>
      </c>
      <c r="P2508">
        <v>2.0032656731368056E-2</v>
      </c>
      <c r="Q2508">
        <v>627.15107478815821</v>
      </c>
      <c r="R2508" s="95">
        <f>Table_nydc_frldevdb01_flc_fx_carry_view[[#This Row],[atmf]]/(Table_nydc_frldevdb01_flc_fx_carry_view[[#This Row],[atmf_cost_orig]]+1)</f>
        <v>612.96654492666744</v>
      </c>
      <c r="S2508" s="95">
        <f>Table_nydc_frldevdb01_flc_fx_carry_view[[#This Row],[num_rate]]-Table_nydc_frldevdb01_flc_fx_carry_view[[#This Row],[asset_rate]]</f>
        <v>6.8539875831621147E-3</v>
      </c>
      <c r="T25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1.2180423819008253</v>
      </c>
      <c r="U2508" s="95">
        <f>Table_nydc_frldevdb01_flc_fx_carry_view[[#This Row],[atmf_cost_final]]/Table_nydc_frldevdb01_flc_fx_carry_view[[#This Row],[atmf_cost_orig]]</f>
        <v>0.16280908084446269</v>
      </c>
    </row>
    <row r="2509" spans="1:21" x14ac:dyDescent="0.25">
      <c r="A2509" t="s">
        <v>125</v>
      </c>
      <c r="B2509" t="s">
        <v>22</v>
      </c>
      <c r="C2509" t="s">
        <v>8</v>
      </c>
      <c r="D2509" t="s">
        <v>14</v>
      </c>
      <c r="E2509">
        <v>626.18980819789897</v>
      </c>
      <c r="F2509">
        <v>629.41</v>
      </c>
      <c r="G2509">
        <v>8.9013716516494298E-2</v>
      </c>
      <c r="H2509">
        <v>8.9732233151118695E-2</v>
      </c>
      <c r="I2509">
        <v>8.8410141975142603E-2</v>
      </c>
      <c r="J2509">
        <v>8.9453391706677807E-2</v>
      </c>
      <c r="K2509">
        <v>2.7845080080422798E-2</v>
      </c>
      <c r="L2509">
        <v>1.6826085058682202E-2</v>
      </c>
      <c r="M2509">
        <v>3.0632475177168099E-2</v>
      </c>
      <c r="N2509">
        <v>1.9688726338511101E-2</v>
      </c>
      <c r="O2509">
        <v>1.3819984696055146E-2</v>
      </c>
      <c r="P2509">
        <v>2.0822974799783921E-2</v>
      </c>
      <c r="Q2509">
        <v>627.66046230495033</v>
      </c>
      <c r="R2509" s="95">
        <f>Table_nydc_frldevdb01_flc_fx_carry_view[[#This Row],[atmf]]/(Table_nydc_frldevdb01_flc_fx_carry_view[[#This Row],[atmf_cost_orig]]+1)</f>
        <v>610.70266575075948</v>
      </c>
      <c r="S2509" s="95">
        <f>Table_nydc_frldevdb01_flc_fx_carry_view[[#This Row],[num_rate]]-Table_nydc_frldevdb01_flc_fx_carry_view[[#This Row],[asset_rate]]</f>
        <v>7.0029901037287744E-3</v>
      </c>
      <c r="T25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1.0269951623189189</v>
      </c>
      <c r="U2509" s="95">
        <f>Table_nydc_frldevdb01_flc_fx_carry_view[[#This Row],[atmf_cost_final]]/Table_nydc_frldevdb01_flc_fx_carry_view[[#This Row],[atmf_cost_orig]]</f>
        <v>0.64274030174310182</v>
      </c>
    </row>
    <row r="2510" spans="1:21" x14ac:dyDescent="0.25">
      <c r="A2510" t="s">
        <v>125</v>
      </c>
      <c r="B2510" t="s">
        <v>22</v>
      </c>
      <c r="C2510" t="s">
        <v>6</v>
      </c>
      <c r="D2510" t="s">
        <v>14</v>
      </c>
      <c r="E2510">
        <v>626.18980819789897</v>
      </c>
      <c r="F2510">
        <v>631.55999999999995</v>
      </c>
      <c r="G2510">
        <v>8.9018145741710297E-2</v>
      </c>
      <c r="H2510">
        <v>9.0116427871020005E-2</v>
      </c>
      <c r="I2510">
        <v>8.8809563389038199E-2</v>
      </c>
      <c r="J2510">
        <v>9.02317449788647E-2</v>
      </c>
      <c r="K2510">
        <v>3.0813115270322801E-2</v>
      </c>
      <c r="L2510">
        <v>2.3218314881867499E-2</v>
      </c>
      <c r="M2510">
        <v>3.5423802190293799E-2</v>
      </c>
      <c r="N2510">
        <v>2.8014533630488801E-2</v>
      </c>
      <c r="O2510">
        <v>1.4323751178244359E-2</v>
      </c>
      <c r="P2510">
        <v>2.2925189941396917E-2</v>
      </c>
      <c r="Q2510">
        <v>628.66143892645164</v>
      </c>
      <c r="R2510" s="95">
        <f>Table_nydc_frldevdb01_flc_fx_carry_view[[#This Row],[atmf]]/(Table_nydc_frldevdb01_flc_fx_carry_view[[#This Row],[atmf_cost_orig]]+1)</f>
        <v>609.95314060196745</v>
      </c>
      <c r="S2510" s="95">
        <f>Table_nydc_frldevdb01_flc_fx_carry_view[[#This Row],[num_rate]]-Table_nydc_frldevdb01_flc_fx_carry_view[[#This Row],[asset_rate]]</f>
        <v>8.601438763152558E-3</v>
      </c>
      <c r="T25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1.0402395200261116</v>
      </c>
      <c r="U2510" s="95">
        <f>Table_nydc_frldevdb01_flc_fx_carry_view[[#This Row],[atmf_cost_final]]/Table_nydc_frldevdb01_flc_fx_carry_view[[#This Row],[atmf_cost_orig]]</f>
        <v>0.79083926338559007</v>
      </c>
    </row>
    <row r="2511" spans="1:21" x14ac:dyDescent="0.25">
      <c r="A2511" t="s">
        <v>125</v>
      </c>
      <c r="B2511" t="s">
        <v>22</v>
      </c>
      <c r="C2511" t="s">
        <v>67</v>
      </c>
      <c r="D2511" t="s">
        <v>14</v>
      </c>
      <c r="E2511">
        <v>626.18980819789897</v>
      </c>
      <c r="F2511">
        <v>640.1</v>
      </c>
      <c r="G2511">
        <v>9.2526064205873004E-2</v>
      </c>
      <c r="H2511">
        <v>9.4962500421648097E-2</v>
      </c>
      <c r="I2511">
        <v>9.1419062407094701E-2</v>
      </c>
      <c r="J2511">
        <v>9.4033932631996303E-2</v>
      </c>
      <c r="K2511">
        <v>4.0145084317411497E-2</v>
      </c>
      <c r="L2511">
        <v>3.6259105370768603E-2</v>
      </c>
      <c r="M2511">
        <v>5.1850319441156499E-2</v>
      </c>
      <c r="N2511">
        <v>4.8343144585390699E-2</v>
      </c>
      <c r="O2511">
        <v>1.5808575721305007E-2</v>
      </c>
      <c r="P2511">
        <v>2.7234557644038038E-2</v>
      </c>
      <c r="Q2511">
        <v>632.69416602525268</v>
      </c>
      <c r="R2511" s="95">
        <f>Table_nydc_frldevdb01_flc_fx_carry_view[[#This Row],[atmf]]/(Table_nydc_frldevdb01_flc_fx_carry_view[[#This Row],[atmf_cost_orig]]+1)</f>
        <v>608.54666122084961</v>
      </c>
      <c r="S2511" s="95">
        <f>Table_nydc_frldevdb01_flc_fx_carry_view[[#This Row],[num_rate]]-Table_nydc_frldevdb01_flc_fx_carry_view[[#This Row],[asset_rate]]</f>
        <v>1.1425981922733031E-2</v>
      </c>
      <c r="T25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1.0323619377887301</v>
      </c>
      <c r="U2511" s="95">
        <f>Table_nydc_frldevdb01_flc_fx_carry_view[[#This Row],[atmf_cost_final]]/Table_nydc_frldevdb01_flc_fx_carry_view[[#This Row],[atmf_cost_orig]]</f>
        <v>0.93235962876282763</v>
      </c>
    </row>
    <row r="2512" spans="1:21" x14ac:dyDescent="0.25">
      <c r="A2512" t="s">
        <v>125</v>
      </c>
      <c r="B2512" t="s">
        <v>15</v>
      </c>
      <c r="C2512" t="s">
        <v>14</v>
      </c>
      <c r="D2512" t="s">
        <v>14</v>
      </c>
      <c r="E2512">
        <v>57.844428541069703</v>
      </c>
      <c r="F2512">
        <v>59.493600000000001</v>
      </c>
      <c r="G2512">
        <v>0.11339114197273401</v>
      </c>
      <c r="H2512">
        <v>0.120011713425283</v>
      </c>
      <c r="I2512">
        <v>0.10997582708699501</v>
      </c>
      <c r="J2512">
        <v>0.127743582521049</v>
      </c>
      <c r="K2512">
        <v>1.9422795014303801E-2</v>
      </c>
      <c r="L2512">
        <v>2.29609712229846E-3</v>
      </c>
      <c r="M2512">
        <v>3.3574788284622598E-2</v>
      </c>
      <c r="N2512">
        <v>2.8505886490243503E-2</v>
      </c>
      <c r="O2512">
        <v>1.3178669148205941E-2</v>
      </c>
      <c r="P2512">
        <v>7.1940836318138107E-2</v>
      </c>
      <c r="Q2512">
        <v>58.663396014390294</v>
      </c>
      <c r="R2512" s="95">
        <f>Table_nydc_frldevdb01_flc_fx_carry_view[[#This Row],[atmf]]/(Table_nydc_frldevdb01_flc_fx_carry_view[[#This Row],[atmf_cost_orig]]+1)</f>
        <v>57.561001559199056</v>
      </c>
      <c r="S2512" s="95">
        <f>Table_nydc_frldevdb01_flc_fx_carry_view[[#This Row],[num_rate]]-Table_nydc_frldevdb01_flc_fx_carry_view[[#This Row],[asset_rate]]</f>
        <v>5.876216716993217E-2</v>
      </c>
      <c r="T25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1.8520210451848684</v>
      </c>
      <c r="U2512" s="95">
        <f>Table_nydc_frldevdb01_flc_fx_carry_view[[#This Row],[atmf_cost_final]]/Table_nydc_frldevdb01_flc_fx_carry_view[[#This Row],[atmf_cost_orig]]</f>
        <v>0.84902654481664519</v>
      </c>
    </row>
    <row r="2513" spans="1:21" x14ac:dyDescent="0.25">
      <c r="A2513" t="s">
        <v>125</v>
      </c>
      <c r="B2513" t="s">
        <v>15</v>
      </c>
      <c r="C2513" t="s">
        <v>8</v>
      </c>
      <c r="D2513" t="s">
        <v>14</v>
      </c>
      <c r="E2513">
        <v>57.844428541069703</v>
      </c>
      <c r="F2513">
        <v>60.270400000000002</v>
      </c>
      <c r="G2513">
        <v>0.116491899831576</v>
      </c>
      <c r="H2513">
        <v>0.124310515570659</v>
      </c>
      <c r="I2513">
        <v>0.106687605538884</v>
      </c>
      <c r="J2513">
        <v>0.12162424745858701</v>
      </c>
      <c r="K2513">
        <v>2.2234468073893399E-2</v>
      </c>
      <c r="L2513">
        <v>1.4809713745102999E-2</v>
      </c>
      <c r="M2513">
        <v>4.2426903778286999E-2</v>
      </c>
      <c r="N2513">
        <v>4.0524789963665597E-2</v>
      </c>
      <c r="O2513">
        <v>1.3819984696055146E-2</v>
      </c>
      <c r="P2513">
        <v>7.1324056921042836E-2</v>
      </c>
      <c r="Q2513">
        <v>59.077481748221551</v>
      </c>
      <c r="R2513" s="95">
        <f>Table_nydc_frldevdb01_flc_fx_carry_view[[#This Row],[atmf]]/(Table_nydc_frldevdb01_flc_fx_carry_view[[#This Row],[atmf_cost_orig]]+1)</f>
        <v>57.817387273437902</v>
      </c>
      <c r="S2513" s="95">
        <f>Table_nydc_frldevdb01_flc_fx_carry_view[[#This Row],[num_rate]]-Table_nydc_frldevdb01_flc_fx_carry_view[[#This Row],[asset_rate]]</f>
        <v>5.7504072224987691E-2</v>
      </c>
      <c r="T25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1.2735004629960192</v>
      </c>
      <c r="U2513" s="95">
        <f>Table_nydc_frldevdb01_flc_fx_carry_view[[#This Row],[atmf_cost_final]]/Table_nydc_frldevdb01_flc_fx_carry_view[[#This Row],[atmf_cost_orig]]</f>
        <v>0.9551672725268523</v>
      </c>
    </row>
    <row r="2514" spans="1:21" x14ac:dyDescent="0.25">
      <c r="A2514" t="s">
        <v>125</v>
      </c>
      <c r="B2514" t="s">
        <v>15</v>
      </c>
      <c r="C2514" t="s">
        <v>6</v>
      </c>
      <c r="D2514" t="s">
        <v>14</v>
      </c>
      <c r="E2514">
        <v>57.844428541069703</v>
      </c>
      <c r="F2514">
        <v>61.029600000000002</v>
      </c>
      <c r="G2514">
        <v>0.119821369731691</v>
      </c>
      <c r="H2514">
        <v>0.128539068387265</v>
      </c>
      <c r="I2514">
        <v>0.11341283377462499</v>
      </c>
      <c r="J2514">
        <v>0.127317850859368</v>
      </c>
      <c r="K2514">
        <v>2.4646357020545299E-2</v>
      </c>
      <c r="L2514">
        <v>1.9350398278765599E-2</v>
      </c>
      <c r="M2514">
        <v>5.0511873223130402E-2</v>
      </c>
      <c r="N2514">
        <v>5.0154782068295399E-2</v>
      </c>
      <c r="O2514">
        <v>1.4323751178244359E-2</v>
      </c>
      <c r="P2514">
        <v>7.0561995899820484E-2</v>
      </c>
      <c r="Q2514">
        <v>59.490838746497104</v>
      </c>
      <c r="R2514" s="95">
        <f>Table_nydc_frldevdb01_flc_fx_carry_view[[#This Row],[atmf]]/(Table_nydc_frldevdb01_flc_fx_carry_view[[#This Row],[atmf_cost_orig]]+1)</f>
        <v>58.095107304929257</v>
      </c>
      <c r="S2514" s="95">
        <f>Table_nydc_frldevdb01_flc_fx_carry_view[[#This Row],[num_rate]]-Table_nydc_frldevdb01_flc_fx_carry_view[[#This Row],[asset_rate]]</f>
        <v>5.6238244721576125E-2</v>
      </c>
      <c r="T25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1.190944095152104</v>
      </c>
      <c r="U2514" s="95">
        <f>Table_nydc_frldevdb01_flc_fx_carry_view[[#This Row],[atmf_cost_final]]/Table_nydc_frldevdb01_flc_fx_carry_view[[#This Row],[atmf_cost_orig]]</f>
        <v>0.99293055014496112</v>
      </c>
    </row>
    <row r="2515" spans="1:21" x14ac:dyDescent="0.25">
      <c r="A2515" t="s">
        <v>125</v>
      </c>
      <c r="B2515" t="s">
        <v>15</v>
      </c>
      <c r="C2515" t="s">
        <v>67</v>
      </c>
      <c r="D2515" t="s">
        <v>14</v>
      </c>
      <c r="E2515">
        <v>57.844428541069703</v>
      </c>
      <c r="F2515">
        <v>63.955399999999997</v>
      </c>
      <c r="G2515">
        <v>0.12853061795541701</v>
      </c>
      <c r="H2515">
        <v>0.1382698718042</v>
      </c>
      <c r="I2515">
        <v>0.125771814040921</v>
      </c>
      <c r="J2515">
        <v>0.13896514496954199</v>
      </c>
      <c r="K2515">
        <v>3.0399549267840602E-2</v>
      </c>
      <c r="L2515">
        <v>2.8570720442491902E-2</v>
      </c>
      <c r="M2515">
        <v>7.5433132317208107E-2</v>
      </c>
      <c r="N2515">
        <v>7.9186350665770303E-2</v>
      </c>
      <c r="O2515">
        <v>1.5808575721305007E-2</v>
      </c>
      <c r="P2515">
        <v>7.0519349180147017E-2</v>
      </c>
      <c r="Q2515">
        <v>61.199372955441888</v>
      </c>
      <c r="R2515" s="95">
        <f>Table_nydc_frldevdb01_flc_fx_carry_view[[#This Row],[atmf]]/(Table_nydc_frldevdb01_flc_fx_carry_view[[#This Row],[atmf_cost_orig]]+1)</f>
        <v>59.469434294066183</v>
      </c>
      <c r="S2515" s="95">
        <f>Table_nydc_frldevdb01_flc_fx_carry_view[[#This Row],[num_rate]]-Table_nydc_frldevdb01_flc_fx_carry_view[[#This Row],[asset_rate]]</f>
        <v>5.471077345884201E-2</v>
      </c>
      <c r="T25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1.1239529878799928</v>
      </c>
      <c r="U2515" s="95">
        <f>Table_nydc_frldevdb01_flc_fx_carry_view[[#This Row],[atmf_cost_final]]/Table_nydc_frldevdb01_flc_fx_carry_view[[#This Row],[atmf_cost_orig]]</f>
        <v>1.0497555680543573</v>
      </c>
    </row>
    <row r="2516" spans="1:21" x14ac:dyDescent="0.25">
      <c r="A2516" t="s">
        <v>125</v>
      </c>
      <c r="B2516" t="s">
        <v>11</v>
      </c>
      <c r="C2516" t="s">
        <v>14</v>
      </c>
      <c r="D2516" t="s">
        <v>14</v>
      </c>
      <c r="E2516">
        <v>22.201031144003299</v>
      </c>
      <c r="F2516">
        <v>23.068723497724999</v>
      </c>
      <c r="G2516">
        <v>0.11407335946243601</v>
      </c>
      <c r="H2516">
        <v>0.119447323471359</v>
      </c>
      <c r="I2516">
        <v>0.13385168819019699</v>
      </c>
      <c r="J2516">
        <v>0.15912248397827999</v>
      </c>
      <c r="K2516">
        <v>1.6286723116599001E-2</v>
      </c>
      <c r="L2516">
        <v>2.7953335325356004E-3</v>
      </c>
      <c r="M2516">
        <v>3.3781940759033E-2</v>
      </c>
      <c r="N2516">
        <v>3.9087662480527204E-2</v>
      </c>
      <c r="O2516">
        <v>-8.3707270787526863E-3</v>
      </c>
      <c r="P2516">
        <v>7.1240981671270409E-2</v>
      </c>
      <c r="Q2516">
        <v>22.672070686657285</v>
      </c>
      <c r="R2516" s="95">
        <f>Table_nydc_frldevdb01_flc_fx_carry_view[[#This Row],[atmf]]/(Table_nydc_frldevdb01_flc_fx_carry_view[[#This Row],[atmf_cost_orig]]+1)</f>
        <v>22.314883427724872</v>
      </c>
      <c r="S2516" s="95">
        <f>Table_nydc_frldevdb01_flc_fx_carry_view[[#This Row],[num_rate]]-Table_nydc_frldevdb01_flc_fx_carry_view[[#This Row],[asset_rate]]</f>
        <v>7.9611708750023102E-2</v>
      </c>
      <c r="T25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2.0744142593554198</v>
      </c>
      <c r="U2516" s="95">
        <f>Table_nydc_frldevdb01_flc_fx_carry_view[[#This Row],[atmf_cost_final]]/Table_nydc_frldevdb01_flc_fx_carry_view[[#This Row],[atmf_cost_orig]]</f>
        <v>1.1570579310211921</v>
      </c>
    </row>
    <row r="2517" spans="1:21" x14ac:dyDescent="0.25">
      <c r="A2517" t="s">
        <v>125</v>
      </c>
      <c r="B2517" t="s">
        <v>11</v>
      </c>
      <c r="C2517" t="s">
        <v>8</v>
      </c>
      <c r="D2517" t="s">
        <v>14</v>
      </c>
      <c r="E2517">
        <v>22.201031144003299</v>
      </c>
      <c r="F2517">
        <v>23.507992290299999</v>
      </c>
      <c r="G2517">
        <v>0.122156478567313</v>
      </c>
      <c r="H2517">
        <v>0.130392122814423</v>
      </c>
      <c r="I2517">
        <v>0.108211607072303</v>
      </c>
      <c r="J2517">
        <v>0.12258077394298</v>
      </c>
      <c r="K2517">
        <v>1.9129454655724399E-2</v>
      </c>
      <c r="L2517">
        <v>1.3026757412656E-2</v>
      </c>
      <c r="M2517">
        <v>4.5243918775546198E-2</v>
      </c>
      <c r="N2517">
        <v>4.8641846383651398E-2</v>
      </c>
      <c r="O2517">
        <v>-8.210251565280156E-3</v>
      </c>
      <c r="P2517">
        <v>7.1078238794084772E-2</v>
      </c>
      <c r="Q2517">
        <v>22.909717299877094</v>
      </c>
      <c r="R2517" s="95">
        <f>Table_nydc_frldevdb01_flc_fx_carry_view[[#This Row],[atmf]]/(Table_nydc_frldevdb01_flc_fx_carry_view[[#This Row],[atmf_cost_orig]]+1)</f>
        <v>22.490436794732563</v>
      </c>
      <c r="S2517" s="95">
        <f>Table_nydc_frldevdb01_flc_fx_carry_view[[#This Row],[num_rate]]-Table_nydc_frldevdb01_flc_fx_carry_view[[#This Row],[asset_rate]]</f>
        <v>7.928849035936493E-2</v>
      </c>
      <c r="T25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1.3638070001199945</v>
      </c>
      <c r="U2517" s="95">
        <f>Table_nydc_frldevdb01_flc_fx_carry_view[[#This Row],[atmf_cost_final]]/Table_nydc_frldevdb01_flc_fx_carry_view[[#This Row],[atmf_cost_orig]]</f>
        <v>1.0751024159724587</v>
      </c>
    </row>
    <row r="2518" spans="1:21" x14ac:dyDescent="0.25">
      <c r="A2518" t="s">
        <v>125</v>
      </c>
      <c r="B2518" t="s">
        <v>11</v>
      </c>
      <c r="C2518" t="s">
        <v>6</v>
      </c>
      <c r="D2518" t="s">
        <v>14</v>
      </c>
      <c r="E2518">
        <v>22.201031144003299</v>
      </c>
      <c r="F2518">
        <v>23.965627868898999</v>
      </c>
      <c r="G2518">
        <v>0.13001843230096999</v>
      </c>
      <c r="H2518">
        <v>0.14136096686608801</v>
      </c>
      <c r="I2518">
        <v>0.114114250281958</v>
      </c>
      <c r="J2518">
        <v>0.12723574726607301</v>
      </c>
      <c r="K2518">
        <v>2.1671505384500297E-2</v>
      </c>
      <c r="L2518">
        <v>1.6176751126848601E-2</v>
      </c>
      <c r="M2518">
        <v>5.6823947102151398E-2</v>
      </c>
      <c r="N2518">
        <v>5.9114589066885097E-2</v>
      </c>
      <c r="O2518">
        <v>-8.2957511064883915E-3</v>
      </c>
      <c r="P2518">
        <v>7.0915259237946504E-2</v>
      </c>
      <c r="Q2518">
        <v>23.151786058807247</v>
      </c>
      <c r="R2518" s="95">
        <f>Table_nydc_frldevdb01_flc_fx_carry_view[[#This Row],[atmf]]/(Table_nydc_frldevdb01_flc_fx_carry_view[[#This Row],[atmf_cost_orig]]+1)</f>
        <v>22.677029541782808</v>
      </c>
      <c r="S2518" s="95">
        <f>Table_nydc_frldevdb01_flc_fx_carry_view[[#This Row],[num_rate]]-Table_nydc_frldevdb01_flc_fx_carry_view[[#This Row],[asset_rate]]</f>
        <v>7.9211010344434896E-2</v>
      </c>
      <c r="T25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1.221475261517214</v>
      </c>
      <c r="U2518" s="95">
        <f>Table_nydc_frldevdb01_flc_fx_carry_view[[#This Row],[atmf_cost_final]]/Table_nydc_frldevdb01_flc_fx_carry_view[[#This Row],[atmf_cost_orig]]</f>
        <v>1.0403112082414101</v>
      </c>
    </row>
    <row r="2519" spans="1:21" x14ac:dyDescent="0.25">
      <c r="A2519" t="s">
        <v>125</v>
      </c>
      <c r="B2519" t="s">
        <v>11</v>
      </c>
      <c r="C2519" t="s">
        <v>67</v>
      </c>
      <c r="D2519" t="s">
        <v>14</v>
      </c>
      <c r="E2519">
        <v>22.201031144003299</v>
      </c>
      <c r="F2519">
        <v>25.798898996777599</v>
      </c>
      <c r="G2519">
        <v>0.13015465132527601</v>
      </c>
      <c r="H2519">
        <v>0.143735802514844</v>
      </c>
      <c r="I2519">
        <v>0.13058344655335899</v>
      </c>
      <c r="J2519">
        <v>0.149056306185329</v>
      </c>
      <c r="K2519">
        <v>2.01803912458632E-2</v>
      </c>
      <c r="L2519">
        <v>2.1491263830329298E-2</v>
      </c>
      <c r="M2519">
        <v>8.2161327737960907E-2</v>
      </c>
      <c r="N2519">
        <v>9.5468582160257803E-2</v>
      </c>
      <c r="O2519">
        <v>-7.6404561020425588E-3</v>
      </c>
      <c r="P2519">
        <v>7.2358058213845777E-2</v>
      </c>
      <c r="Q2519">
        <v>24.293184661106739</v>
      </c>
      <c r="R2519" s="95">
        <f>Table_nydc_frldevdb01_flc_fx_carry_view[[#This Row],[atmf]]/(Table_nydc_frldevdb01_flc_fx_carry_view[[#This Row],[atmf_cost_orig]]+1)</f>
        <v>23.840159813052061</v>
      </c>
      <c r="S2519" s="95">
        <f>Table_nydc_frldevdb01_flc_fx_carry_view[[#This Row],[num_rate]]-Table_nydc_frldevdb01_flc_fx_carry_view[[#This Row],[asset_rate]]</f>
        <v>7.9998514315888336E-2</v>
      </c>
      <c r="T25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1.1935495414684525</v>
      </c>
      <c r="U2519" s="95">
        <f>Table_nydc_frldevdb01_flc_fx_carry_view[[#This Row],[atmf_cost_final]]/Table_nydc_frldevdb01_flc_fx_carry_view[[#This Row],[atmf_cost_orig]]</f>
        <v>1.1619649388424935</v>
      </c>
    </row>
    <row r="2520" spans="1:21" x14ac:dyDescent="0.25">
      <c r="A2520" t="s">
        <v>125</v>
      </c>
      <c r="B2520" t="s">
        <v>24</v>
      </c>
      <c r="C2520" t="s">
        <v>14</v>
      </c>
      <c r="D2520" t="s">
        <v>14</v>
      </c>
      <c r="E2520">
        <v>30.252847821503899</v>
      </c>
      <c r="F2520">
        <v>30.035</v>
      </c>
      <c r="G2520">
        <v>5.40028934945775E-2</v>
      </c>
      <c r="H2520">
        <v>5.2639408169300503E-2</v>
      </c>
      <c r="I2520">
        <v>4.7447815435486103E-2</v>
      </c>
      <c r="J2520">
        <v>6.7114159553871705E-2</v>
      </c>
      <c r="K2520">
        <v>1.1835317621869601E-2</v>
      </c>
      <c r="L2520">
        <v>9.9062601105134613E-4</v>
      </c>
      <c r="M2520">
        <v>1.4730096233878298E-2</v>
      </c>
      <c r="N2520">
        <v>7.2251966153952397E-3</v>
      </c>
      <c r="O2520">
        <v>1.3178669148205941E-2</v>
      </c>
      <c r="P2520">
        <v>-1.426396140199357E-3</v>
      </c>
      <c r="Q2520">
        <v>29.948306283504628</v>
      </c>
      <c r="R2520" s="95">
        <f>Table_nydc_frldevdb01_flc_fx_carry_view[[#This Row],[atmf]]/(Table_nydc_frldevdb01_flc_fx_carry_view[[#This Row],[atmf_cost_orig]]+1)</f>
        <v>29.599003825227467</v>
      </c>
      <c r="S2520" s="95">
        <f>Table_nydc_frldevdb01_flc_fx_carry_view[[#This Row],[num_rate]]-Table_nydc_frldevdb01_flc_fx_carry_view[[#This Row],[asset_rate]]</f>
        <v>-1.4605065288405298E-2</v>
      </c>
      <c r="T25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2.1537296767636755</v>
      </c>
      <c r="U2520" s="95">
        <f>Table_nydc_frldevdb01_flc_fx_carry_view[[#This Row],[atmf_cost_final]]/Table_nydc_frldevdb01_flc_fx_carry_view[[#This Row],[atmf_cost_orig]]</f>
        <v>0.49050573062637159</v>
      </c>
    </row>
    <row r="2521" spans="1:21" x14ac:dyDescent="0.25">
      <c r="A2521" t="s">
        <v>125</v>
      </c>
      <c r="B2521" t="s">
        <v>24</v>
      </c>
      <c r="C2521" t="s">
        <v>8</v>
      </c>
      <c r="D2521" t="s">
        <v>14</v>
      </c>
      <c r="E2521">
        <v>30.252847821503899</v>
      </c>
      <c r="F2521">
        <v>29.925999999999998</v>
      </c>
      <c r="G2521">
        <v>5.6303247881048103E-2</v>
      </c>
      <c r="H2521">
        <v>5.4415565702653802E-2</v>
      </c>
      <c r="I2521">
        <v>5.0444530964270699E-2</v>
      </c>
      <c r="J2521">
        <v>4.8781784925504397E-2</v>
      </c>
      <c r="K2521">
        <v>1.44027643045762E-2</v>
      </c>
      <c r="L2521">
        <v>8.3657039384574597E-3</v>
      </c>
      <c r="M2521">
        <v>1.8579142038454802E-2</v>
      </c>
      <c r="N2521">
        <v>1.3720463379040201E-2</v>
      </c>
      <c r="O2521">
        <v>1.3819984696055146E-2</v>
      </c>
      <c r="P2521">
        <v>-8.2392370858315694E-4</v>
      </c>
      <c r="Q2521">
        <v>29.801537522256698</v>
      </c>
      <c r="R2521" s="95">
        <f>Table_nydc_frldevdb01_flc_fx_carry_view[[#This Row],[atmf]]/(Table_nydc_frldevdb01_flc_fx_carry_view[[#This Row],[atmf_cost_orig]]+1)</f>
        <v>29.380142165595405</v>
      </c>
      <c r="S2521" s="95">
        <f>Table_nydc_frldevdb01_flc_fx_carry_view[[#This Row],[num_rate]]-Table_nydc_frldevdb01_flc_fx_carry_view[[#This Row],[asset_rate]]</f>
        <v>-1.4643908404638303E-2</v>
      </c>
      <c r="T25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1.2821540056458867</v>
      </c>
      <c r="U2521" s="95">
        <f>Table_nydc_frldevdb01_flc_fx_carry_view[[#This Row],[atmf_cost_final]]/Table_nydc_frldevdb01_flc_fx_carry_view[[#This Row],[atmf_cost_orig]]</f>
        <v>0.73848745817443084</v>
      </c>
    </row>
    <row r="2522" spans="1:21" x14ac:dyDescent="0.25">
      <c r="A2522" t="s">
        <v>125</v>
      </c>
      <c r="B2522" t="s">
        <v>24</v>
      </c>
      <c r="C2522" t="s">
        <v>6</v>
      </c>
      <c r="D2522" t="s">
        <v>14</v>
      </c>
      <c r="E2522">
        <v>30.252847821503899</v>
      </c>
      <c r="F2522">
        <v>29.815000000000001</v>
      </c>
      <c r="G2522">
        <v>5.8577454727203201E-2</v>
      </c>
      <c r="H2522">
        <v>5.6161429504425202E-2</v>
      </c>
      <c r="I2522">
        <v>5.40581662250533E-2</v>
      </c>
      <c r="J2522">
        <v>5.1554532334677203E-2</v>
      </c>
      <c r="K2522">
        <v>1.6646822325210999E-2</v>
      </c>
      <c r="L2522">
        <v>1.1840617369305301E-2</v>
      </c>
      <c r="M2522">
        <v>2.20517328342799E-2</v>
      </c>
      <c r="N2522">
        <v>1.8273587574147699E-2</v>
      </c>
      <c r="O2522">
        <v>1.4323751178244359E-2</v>
      </c>
      <c r="P2522">
        <v>-3.1301624876922673E-4</v>
      </c>
      <c r="Q2522">
        <v>29.65471889818372</v>
      </c>
      <c r="R2522" s="95">
        <f>Table_nydc_frldevdb01_flc_fx_carry_view[[#This Row],[atmf]]/(Table_nydc_frldevdb01_flc_fx_carry_view[[#This Row],[atmf_cost_orig]]+1)</f>
        <v>29.171713174752121</v>
      </c>
      <c r="S2522" s="95">
        <f>Table_nydc_frldevdb01_flc_fx_carry_view[[#This Row],[num_rate]]-Table_nydc_frldevdb01_flc_fx_carry_view[[#This Row],[asset_rate]]</f>
        <v>-1.4636767427013586E-2</v>
      </c>
      <c r="T25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1.1902084584099062</v>
      </c>
      <c r="U2522" s="95">
        <f>Table_nydc_frldevdb01_flc_fx_carry_view[[#This Row],[atmf_cost_final]]/Table_nydc_frldevdb01_flc_fx_carry_view[[#This Row],[atmf_cost_orig]]</f>
        <v>0.82866900807636346</v>
      </c>
    </row>
    <row r="2523" spans="1:21" x14ac:dyDescent="0.25">
      <c r="A2523" t="s">
        <v>125</v>
      </c>
      <c r="B2523" t="s">
        <v>24</v>
      </c>
      <c r="C2523" t="s">
        <v>67</v>
      </c>
      <c r="D2523" t="s">
        <v>14</v>
      </c>
      <c r="E2523">
        <v>30.252847821503899</v>
      </c>
      <c r="F2523">
        <v>29.585053852749699</v>
      </c>
      <c r="G2523">
        <v>6.2417755880617702E-2</v>
      </c>
      <c r="H2523">
        <v>5.9407875633552799E-2</v>
      </c>
      <c r="I2523">
        <v>6.09484143231575E-2</v>
      </c>
      <c r="J2523">
        <v>5.7843764534164697E-2</v>
      </c>
      <c r="K2523">
        <v>2.4751043780536799E-2</v>
      </c>
      <c r="L2523">
        <v>2.1246514503354103E-2</v>
      </c>
      <c r="M2523">
        <v>3.2559902492465702E-2</v>
      </c>
      <c r="N2523">
        <v>2.9597509977384098E-2</v>
      </c>
      <c r="O2523">
        <v>1.5821333626451717E-2</v>
      </c>
      <c r="P2523">
        <v>4.4588575135045662E-3</v>
      </c>
      <c r="Q2523">
        <v>29.355818414378774</v>
      </c>
      <c r="R2523" s="95">
        <f>Table_nydc_frldevdb01_flc_fx_carry_view[[#This Row],[atmf]]/(Table_nydc_frldevdb01_flc_fx_carry_view[[#This Row],[atmf_cost_orig]]+1)</f>
        <v>28.652142874554023</v>
      </c>
      <c r="S2523" s="95">
        <f>Table_nydc_frldevdb01_flc_fx_carry_view[[#This Row],[num_rate]]-Table_nydc_frldevdb01_flc_fx_carry_view[[#This Row],[asset_rate]]</f>
        <v>-1.1362476112947151E-2</v>
      </c>
      <c r="T25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1.0694258638939027</v>
      </c>
      <c r="U2523" s="95">
        <f>Table_nydc_frldevdb01_flc_fx_carry_view[[#This Row],[atmf_cost_final]]/Table_nydc_frldevdb01_flc_fx_carry_view[[#This Row],[atmf_cost_orig]]</f>
        <v>0.9090171564313777</v>
      </c>
    </row>
    <row r="2524" spans="1:21" x14ac:dyDescent="0.25">
      <c r="A2524" t="s">
        <v>125</v>
      </c>
      <c r="B2524" t="s">
        <v>23</v>
      </c>
      <c r="C2524" t="s">
        <v>14</v>
      </c>
      <c r="D2524" t="s">
        <v>14</v>
      </c>
      <c r="E2524">
        <v>1.35534772846492</v>
      </c>
      <c r="F2524">
        <v>1.351925</v>
      </c>
      <c r="G2524">
        <v>4.9502103998836901E-2</v>
      </c>
      <c r="H2524">
        <v>4.92019333103123E-2</v>
      </c>
      <c r="I2524">
        <v>6.3201204711837294E-2</v>
      </c>
      <c r="J2524">
        <v>6.3561299227544193E-2</v>
      </c>
      <c r="K2524">
        <v>1.2648572955122899E-2</v>
      </c>
      <c r="L2524">
        <v>1.31952850272458E-3</v>
      </c>
      <c r="M2524">
        <v>1.3768287084952801E-2</v>
      </c>
      <c r="N2524">
        <v>2.9532144616142E-3</v>
      </c>
      <c r="O2524">
        <v>1.3178669148205941E-2</v>
      </c>
      <c r="P2524">
        <v>8.0227570569299921E-3</v>
      </c>
      <c r="Q2524">
        <v>1.3504129235683757</v>
      </c>
      <c r="R2524" s="95">
        <f>Table_nydc_frldevdb01_flc_fx_carry_view[[#This Row],[atmf]]/(Table_nydc_frldevdb01_flc_fx_carry_view[[#This Row],[atmf_cost_orig]]+1)</f>
        <v>1.3335641065350372</v>
      </c>
      <c r="S2524" s="95">
        <f>Table_nydc_frldevdb01_flc_fx_carry_view[[#This Row],[num_rate]]-Table_nydc_frldevdb01_flc_fx_carry_view[[#This Row],[asset_rate]]</f>
        <v>-5.1559120912759489E-3</v>
      </c>
      <c r="T25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1.4590205797776239</v>
      </c>
      <c r="U2524" s="95">
        <f>Table_nydc_frldevdb01_flc_fx_carry_view[[#This Row],[atmf_cost_final]]/Table_nydc_frldevdb01_flc_fx_carry_view[[#This Row],[atmf_cost_orig]]</f>
        <v>0.21449396307560534</v>
      </c>
    </row>
    <row r="2525" spans="1:21" x14ac:dyDescent="0.25">
      <c r="A2525" t="s">
        <v>125</v>
      </c>
      <c r="B2525" t="s">
        <v>23</v>
      </c>
      <c r="C2525" t="s">
        <v>8</v>
      </c>
      <c r="D2525" t="s">
        <v>14</v>
      </c>
      <c r="E2525">
        <v>1.35534772846492</v>
      </c>
      <c r="F2525">
        <v>1.3499969999999999</v>
      </c>
      <c r="G2525">
        <v>5.10237214159509E-2</v>
      </c>
      <c r="H2525">
        <v>5.0564914193358901E-2</v>
      </c>
      <c r="I2525">
        <v>4.8073700728341398E-2</v>
      </c>
      <c r="J2525">
        <v>4.76759965941361E-2</v>
      </c>
      <c r="K2525">
        <v>1.5564541446688699E-2</v>
      </c>
      <c r="L2525">
        <v>9.009451726320691E-3</v>
      </c>
      <c r="M2525">
        <v>1.7264629069045499E-2</v>
      </c>
      <c r="N2525">
        <v>1.0939131901473701E-2</v>
      </c>
      <c r="O2525">
        <v>1.3819984696055146E-2</v>
      </c>
      <c r="P2525">
        <v>8.4446645899084703E-3</v>
      </c>
      <c r="Q2525">
        <v>1.3477057820813048</v>
      </c>
      <c r="R2525" s="95">
        <f>Table_nydc_frldevdb01_flc_fx_carry_view[[#This Row],[atmf]]/(Table_nydc_frldevdb01_flc_fx_carry_view[[#This Row],[atmf_cost_orig]]+1)</f>
        <v>1.3270853634569562</v>
      </c>
      <c r="S2525" s="95">
        <f>Table_nydc_frldevdb01_flc_fx_carry_view[[#This Row],[num_rate]]-Table_nydc_frldevdb01_flc_fx_carry_view[[#This Row],[asset_rate]]</f>
        <v>-5.3753201061466759E-3</v>
      </c>
      <c r="T25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1.1350474821279686</v>
      </c>
      <c r="U2525" s="95">
        <f>Table_nydc_frldevdb01_flc_fx_carry_view[[#This Row],[atmf_cost_final]]/Table_nydc_frldevdb01_flc_fx_carry_view[[#This Row],[atmf_cost_orig]]</f>
        <v>0.63361522901681933</v>
      </c>
    </row>
    <row r="2526" spans="1:21" x14ac:dyDescent="0.25">
      <c r="A2526" t="s">
        <v>125</v>
      </c>
      <c r="B2526" t="s">
        <v>23</v>
      </c>
      <c r="C2526" t="s">
        <v>6</v>
      </c>
      <c r="D2526" t="s">
        <v>14</v>
      </c>
      <c r="E2526">
        <v>1.35534772846492</v>
      </c>
      <c r="F2526">
        <v>1.3478250000000001</v>
      </c>
      <c r="G2526">
        <v>5.2583919192200602E-2</v>
      </c>
      <c r="H2526">
        <v>5.1938998425132402E-2</v>
      </c>
      <c r="I2526">
        <v>4.9522155626394102E-2</v>
      </c>
      <c r="J2526">
        <v>4.8907559223249401E-2</v>
      </c>
      <c r="K2526">
        <v>1.80986050238095E-2</v>
      </c>
      <c r="L2526">
        <v>1.26695251093377E-2</v>
      </c>
      <c r="M2526">
        <v>2.04221744695352E-2</v>
      </c>
      <c r="N2526">
        <v>1.52359635734029E-2</v>
      </c>
      <c r="O2526">
        <v>1.4323751178244359E-2</v>
      </c>
      <c r="P2526">
        <v>8.7020886548005993E-3</v>
      </c>
      <c r="Q2526">
        <v>1.3447004950161283</v>
      </c>
      <c r="R2526" s="95">
        <f>Table_nydc_frldevdb01_flc_fx_carry_view[[#This Row],[atmf]]/(Table_nydc_frldevdb01_flc_fx_carry_view[[#This Row],[atmf_cost_orig]]+1)</f>
        <v>1.320850363429886</v>
      </c>
      <c r="S2526" s="95">
        <f>Table_nydc_frldevdb01_flc_fx_carry_view[[#This Row],[num_rate]]-Table_nydc_frldevdb01_flc_fx_carry_view[[#This Row],[asset_rate]]</f>
        <v>-5.6216625234437601E-3</v>
      </c>
      <c r="T25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1.1045241056970632</v>
      </c>
      <c r="U2526" s="95">
        <f>Table_nydc_frldevdb01_flc_fx_carry_view[[#This Row],[atmf_cost_final]]/Table_nydc_frldevdb01_flc_fx_carry_view[[#This Row],[atmf_cost_orig]]</f>
        <v>0.74605001519946679</v>
      </c>
    </row>
    <row r="2527" spans="1:21" x14ac:dyDescent="0.25">
      <c r="A2527" t="s">
        <v>125</v>
      </c>
      <c r="B2527" t="s">
        <v>23</v>
      </c>
      <c r="C2527" t="s">
        <v>67</v>
      </c>
      <c r="D2527" t="s">
        <v>14</v>
      </c>
      <c r="E2527">
        <v>1.35534772846492</v>
      </c>
      <c r="F2527">
        <v>1.342087</v>
      </c>
      <c r="G2527">
        <v>5.6007123097128998E-2</v>
      </c>
      <c r="H2527">
        <v>5.4898713423363402E-2</v>
      </c>
      <c r="I2527">
        <v>5.4802307926460299E-2</v>
      </c>
      <c r="J2527">
        <v>5.3727622220658501E-2</v>
      </c>
      <c r="K2527">
        <v>2.61952552098032E-2</v>
      </c>
      <c r="L2527">
        <v>2.2746538886804901E-2</v>
      </c>
      <c r="M2527">
        <v>2.99901314564778E-2</v>
      </c>
      <c r="N2527">
        <v>2.6773120015957698E-2</v>
      </c>
      <c r="O2527">
        <v>1.5808575721305007E-2</v>
      </c>
      <c r="P2527">
        <v>1.0756637835315663E-2</v>
      </c>
      <c r="Q2527">
        <v>1.3370132003644466</v>
      </c>
      <c r="R2527" s="95">
        <f>Table_nydc_frldevdb01_flc_fx_carry_view[[#This Row],[atmf]]/(Table_nydc_frldevdb01_flc_fx_carry_view[[#This Row],[atmf_cost_orig]]+1)</f>
        <v>1.303009571656959</v>
      </c>
      <c r="S2527" s="95">
        <f>Table_nydc_frldevdb01_flc_fx_carry_view[[#This Row],[num_rate]]-Table_nydc_frldevdb01_flc_fx_carry_view[[#This Row],[asset_rate]]</f>
        <v>-5.0519378859893438E-3</v>
      </c>
      <c r="T25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1.0610572960531288</v>
      </c>
      <c r="U2527" s="95">
        <f>Table_nydc_frldevdb01_flc_fx_carry_view[[#This Row],[atmf_cost_final]]/Table_nydc_frldevdb01_flc_fx_carry_view[[#This Row],[atmf_cost_orig]]</f>
        <v>0.89273099902250563</v>
      </c>
    </row>
    <row r="2528" spans="1:21" x14ac:dyDescent="0.25">
      <c r="A2528" t="s">
        <v>125</v>
      </c>
      <c r="B2528" t="s">
        <v>25</v>
      </c>
      <c r="C2528" t="s">
        <v>14</v>
      </c>
      <c r="D2528" t="s">
        <v>14</v>
      </c>
      <c r="E2528">
        <v>310.01225681978099</v>
      </c>
      <c r="F2528">
        <v>310.41860000000003</v>
      </c>
      <c r="G2528">
        <v>5.2327632765797098E-2</v>
      </c>
      <c r="H2528">
        <v>5.2621472163848999E-2</v>
      </c>
      <c r="I2528">
        <v>3.7447055163241302E-2</v>
      </c>
      <c r="J2528">
        <v>4.1143005830680701E-2</v>
      </c>
      <c r="K2528">
        <v>1.4145100517303201E-2</v>
      </c>
      <c r="L2528">
        <v>7.8203874557413995E-4</v>
      </c>
      <c r="M2528">
        <v>1.4885893412262199E-2</v>
      </c>
      <c r="N2528">
        <v>1.6695423244701899E-3</v>
      </c>
      <c r="O2528">
        <v>-8.3707270787526863E-3</v>
      </c>
      <c r="P2528">
        <v>-5.6802817998217979E-3</v>
      </c>
      <c r="Q2528">
        <v>310.18881433024842</v>
      </c>
      <c r="R2528" s="95">
        <f>Table_nydc_frldevdb01_flc_fx_carry_view[[#This Row],[atmf]]/(Table_nydc_frldevdb01_flc_fx_carry_view[[#This Row],[atmf_cost_orig]]+1)</f>
        <v>305.86551849322359</v>
      </c>
      <c r="S2528" s="95">
        <f>Table_nydc_frldevdb01_flc_fx_carry_view[[#This Row],[num_rate]]-Table_nydc_frldevdb01_flc_fx_carry_view[[#This Row],[asset_rate]]</f>
        <v>2.6904452789308884E-3</v>
      </c>
      <c r="T25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1.198045479290365</v>
      </c>
      <c r="U2528" s="95">
        <f>Table_nydc_frldevdb01_flc_fx_carry_view[[#This Row],[atmf_cost_final]]/Table_nydc_frldevdb01_flc_fx_carry_view[[#This Row],[atmf_cost_orig]]</f>
        <v>0.11215600422712356</v>
      </c>
    </row>
    <row r="2529" spans="1:21" x14ac:dyDescent="0.25">
      <c r="A2529" t="s">
        <v>125</v>
      </c>
      <c r="B2529" t="s">
        <v>25</v>
      </c>
      <c r="C2529" t="s">
        <v>8</v>
      </c>
      <c r="D2529" t="s">
        <v>14</v>
      </c>
      <c r="E2529">
        <v>310.01225681978099</v>
      </c>
      <c r="F2529">
        <v>310.5523</v>
      </c>
      <c r="G2529">
        <v>5.5436778404618303E-2</v>
      </c>
      <c r="H2529">
        <v>5.5763151336433801E-2</v>
      </c>
      <c r="I2529">
        <v>4.7110147463183302E-2</v>
      </c>
      <c r="J2529">
        <v>4.7631447582197402E-2</v>
      </c>
      <c r="K2529">
        <v>1.83650334004473E-2</v>
      </c>
      <c r="L2529">
        <v>9.1132939832114096E-3</v>
      </c>
      <c r="M2529">
        <v>1.9357271860008601E-2</v>
      </c>
      <c r="N2529">
        <v>1.01065642106809E-2</v>
      </c>
      <c r="O2529">
        <v>-8.210251565280156E-3</v>
      </c>
      <c r="P2529">
        <v>-5.8203802424863123E-3</v>
      </c>
      <c r="Q2529">
        <v>310.24446351143797</v>
      </c>
      <c r="R2529" s="95">
        <f>Table_nydc_frldevdb01_flc_fx_carry_view[[#This Row],[atmf]]/(Table_nydc_frldevdb01_flc_fx_carry_view[[#This Row],[atmf_cost_orig]]+1)</f>
        <v>304.6550101451075</v>
      </c>
      <c r="S2529" s="95">
        <f>Table_nydc_frldevdb01_flc_fx_carry_view[[#This Row],[num_rate]]-Table_nydc_frldevdb01_flc_fx_carry_view[[#This Row],[asset_rate]]</f>
        <v>2.3898713227938437E-3</v>
      </c>
      <c r="T25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1.0010398386579824</v>
      </c>
      <c r="U2529" s="95">
        <f>Table_nydc_frldevdb01_flc_fx_carry_view[[#This Row],[atmf_cost_final]]/Table_nydc_frldevdb01_flc_fx_carry_view[[#This Row],[atmf_cost_orig]]</f>
        <v>0.52210684872183266</v>
      </c>
    </row>
    <row r="2530" spans="1:21" x14ac:dyDescent="0.25">
      <c r="A2530" t="s">
        <v>125</v>
      </c>
      <c r="B2530" t="s">
        <v>25</v>
      </c>
      <c r="C2530" t="s">
        <v>6</v>
      </c>
      <c r="D2530" t="s">
        <v>14</v>
      </c>
      <c r="E2530">
        <v>310.01225681978099</v>
      </c>
      <c r="F2530">
        <v>310.76499999999999</v>
      </c>
      <c r="G2530">
        <v>5.8485443467053498E-2</v>
      </c>
      <c r="H2530">
        <v>5.8884861244236503E-2</v>
      </c>
      <c r="I2530">
        <v>5.2383067168619603E-2</v>
      </c>
      <c r="J2530">
        <v>5.2935074906062501E-2</v>
      </c>
      <c r="K2530">
        <v>2.2296419446398902E-2</v>
      </c>
      <c r="L2530">
        <v>1.41952582381307E-2</v>
      </c>
      <c r="M2530">
        <v>2.3686685161140999E-2</v>
      </c>
      <c r="N2530">
        <v>1.55846268641019E-2</v>
      </c>
      <c r="O2530">
        <v>-8.2957511064883915E-3</v>
      </c>
      <c r="P2530">
        <v>-5.8390135515011821E-3</v>
      </c>
      <c r="Q2530">
        <v>310.33355389987895</v>
      </c>
      <c r="R2530" s="95">
        <f>Table_nydc_frldevdb01_flc_fx_carry_view[[#This Row],[atmf]]/(Table_nydc_frldevdb01_flc_fx_carry_view[[#This Row],[atmf_cost_orig]]+1)</f>
        <v>303.57433041251454</v>
      </c>
      <c r="S2530" s="95">
        <f>Table_nydc_frldevdb01_flc_fx_carry_view[[#This Row],[num_rate]]-Table_nydc_frldevdb01_flc_fx_carry_view[[#This Row],[asset_rate]]</f>
        <v>2.4567375549872095E-3</v>
      </c>
      <c r="T25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0.99935473574484068</v>
      </c>
      <c r="U2530" s="95">
        <f>Table_nydc_frldevdb01_flc_fx_carry_view[[#This Row],[atmf_cost_final]]/Table_nydc_frldevdb01_flc_fx_carry_view[[#This Row],[atmf_cost_orig]]</f>
        <v>0.65794883319803377</v>
      </c>
    </row>
    <row r="2531" spans="1:21" x14ac:dyDescent="0.25">
      <c r="A2531" t="s">
        <v>125</v>
      </c>
      <c r="B2531" t="s">
        <v>25</v>
      </c>
      <c r="C2531" t="s">
        <v>67</v>
      </c>
      <c r="D2531" t="s">
        <v>14</v>
      </c>
      <c r="E2531">
        <v>310.01225681978099</v>
      </c>
      <c r="F2531">
        <v>311.121173346658</v>
      </c>
      <c r="G2531">
        <v>6.1729267182617502E-2</v>
      </c>
      <c r="H2531">
        <v>6.22147362578706E-2</v>
      </c>
      <c r="I2531">
        <v>6.07224066118719E-2</v>
      </c>
      <c r="J2531">
        <v>6.1227683986901003E-2</v>
      </c>
      <c r="K2531">
        <v>3.3491380038452701E-2</v>
      </c>
      <c r="L2531">
        <v>2.84965746609529E-2</v>
      </c>
      <c r="M2531">
        <v>3.5612466426030498E-2</v>
      </c>
      <c r="N2531">
        <v>3.0581102561723202E-2</v>
      </c>
      <c r="O2531">
        <v>-7.6404561020425588E-3</v>
      </c>
      <c r="P2531">
        <v>-5.8529233767957156E-3</v>
      </c>
      <c r="Q2531">
        <v>310.4626552347882</v>
      </c>
      <c r="R2531" s="95">
        <f>Table_nydc_frldevdb01_flc_fx_carry_view[[#This Row],[atmf]]/(Table_nydc_frldevdb01_flc_fx_carry_view[[#This Row],[atmf_cost_orig]]+1)</f>
        <v>300.42239103238927</v>
      </c>
      <c r="S2531" s="95">
        <f>Table_nydc_frldevdb01_flc_fx_carry_view[[#This Row],[num_rate]]-Table_nydc_frldevdb01_flc_fx_carry_view[[#This Row],[asset_rate]]</f>
        <v>1.7875327252468431E-3</v>
      </c>
      <c r="T25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0.9827642631523158</v>
      </c>
      <c r="U2531" s="95">
        <f>Table_nydc_frldevdb01_flc_fx_carry_view[[#This Row],[atmf_cost_final]]/Table_nydc_frldevdb01_flc_fx_carry_view[[#This Row],[atmf_cost_orig]]</f>
        <v>0.85871902821564527</v>
      </c>
    </row>
    <row r="2532" spans="1:21" x14ac:dyDescent="0.25">
      <c r="A2532" t="s">
        <v>125</v>
      </c>
      <c r="B2532" t="s">
        <v>9</v>
      </c>
      <c r="C2532" t="s">
        <v>14</v>
      </c>
      <c r="D2532" t="s">
        <v>14</v>
      </c>
      <c r="E2532">
        <v>68.527801852227796</v>
      </c>
      <c r="F2532">
        <v>71.232103735199999</v>
      </c>
      <c r="G2532">
        <v>0.117864277411493</v>
      </c>
      <c r="H2532">
        <v>0.125672957829394</v>
      </c>
      <c r="I2532">
        <v>0.10839903637869901</v>
      </c>
      <c r="J2532">
        <v>0.128013043783788</v>
      </c>
      <c r="K2532">
        <v>1.71099822100363E-2</v>
      </c>
      <c r="L2532">
        <v>2.2637867229172198E-3</v>
      </c>
      <c r="M2532">
        <v>3.5541540197109305E-2</v>
      </c>
      <c r="N2532">
        <v>3.9467117185984897E-2</v>
      </c>
      <c r="O2532">
        <v>-8.3707270787526863E-3</v>
      </c>
      <c r="P2532">
        <v>7.1940836318138107E-2</v>
      </c>
      <c r="Q2532">
        <v>69.94294626532394</v>
      </c>
      <c r="R2532" s="95">
        <f>Table_nydc_frldevdb01_flc_fx_carry_view[[#This Row],[atmf]]/(Table_nydc_frldevdb01_flc_fx_carry_view[[#This Row],[atmf_cost_orig]]+1)</f>
        <v>68.787297245112327</v>
      </c>
      <c r="S2532" s="95">
        <f>Table_nydc_frldevdb01_flc_fx_carry_view[[#This Row],[num_rate]]-Table_nydc_frldevdb01_flc_fx_carry_view[[#This Row],[asset_rate]]</f>
        <v>8.03115633968908E-2</v>
      </c>
      <c r="T25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2.0184582599669696</v>
      </c>
      <c r="U2532" s="95">
        <f>Table_nydc_frldevdb01_flc_fx_carry_view[[#This Row],[atmf_cost_final]]/Table_nydc_frldevdb01_flc_fx_carry_view[[#This Row],[atmf_cost_orig]]</f>
        <v>1.1104503903630736</v>
      </c>
    </row>
    <row r="2533" spans="1:21" x14ac:dyDescent="0.25">
      <c r="A2533" t="s">
        <v>125</v>
      </c>
      <c r="B2533" t="s">
        <v>9</v>
      </c>
      <c r="C2533" t="s">
        <v>8</v>
      </c>
      <c r="D2533" t="s">
        <v>14</v>
      </c>
      <c r="E2533">
        <v>68.527801852227796</v>
      </c>
      <c r="F2533">
        <v>72.575265134399999</v>
      </c>
      <c r="G2533">
        <v>0.12040713703399999</v>
      </c>
      <c r="H2533">
        <v>0.12944532292849101</v>
      </c>
      <c r="I2533">
        <v>0.111589998526178</v>
      </c>
      <c r="J2533">
        <v>0.13177294380579699</v>
      </c>
      <c r="K2533">
        <v>1.8567779407111202E-2</v>
      </c>
      <c r="L2533">
        <v>1.37518902807335E-2</v>
      </c>
      <c r="M2533">
        <v>4.4915739028193499E-2</v>
      </c>
      <c r="N2533">
        <v>5.0554760906971502E-2</v>
      </c>
      <c r="O2533">
        <v>-8.210251565280156E-3</v>
      </c>
      <c r="P2533">
        <v>7.1324056921042836E-2</v>
      </c>
      <c r="Q2533">
        <v>70.712144408796874</v>
      </c>
      <c r="R2533" s="95">
        <f>Table_nydc_frldevdb01_flc_fx_carry_view[[#This Row],[atmf]]/(Table_nydc_frldevdb01_flc_fx_carry_view[[#This Row],[atmf_cost_orig]]+1)</f>
        <v>69.455614863163433</v>
      </c>
      <c r="S2533" s="95">
        <f>Table_nydc_frldevdb01_flc_fx_carry_view[[#This Row],[num_rate]]-Table_nydc_frldevdb01_flc_fx_carry_view[[#This Row],[asset_rate]]</f>
        <v>7.9534308486322994E-2</v>
      </c>
      <c r="T25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1.3968015419603959</v>
      </c>
      <c r="U2533" s="95">
        <f>Table_nydc_frldevdb01_flc_fx_carry_view[[#This Row],[atmf_cost_final]]/Table_nydc_frldevdb01_flc_fx_carry_view[[#This Row],[atmf_cost_orig]]</f>
        <v>1.1255466791994317</v>
      </c>
    </row>
    <row r="2534" spans="1:21" x14ac:dyDescent="0.25">
      <c r="A2534" t="s">
        <v>125</v>
      </c>
      <c r="B2534" t="s">
        <v>9</v>
      </c>
      <c r="C2534" t="s">
        <v>6</v>
      </c>
      <c r="D2534" t="s">
        <v>14</v>
      </c>
      <c r="E2534">
        <v>68.527801852227796</v>
      </c>
      <c r="F2534">
        <v>73.949439295992704</v>
      </c>
      <c r="G2534">
        <v>0.12327102128990799</v>
      </c>
      <c r="H2534">
        <v>0.13314062318318401</v>
      </c>
      <c r="I2534">
        <v>0.117881231122859</v>
      </c>
      <c r="J2534">
        <v>0.13578615619603401</v>
      </c>
      <c r="K2534">
        <v>1.9590557343310899E-2</v>
      </c>
      <c r="L2534">
        <v>1.69964406135233E-2</v>
      </c>
      <c r="M2534">
        <v>5.3524581813567201E-2</v>
      </c>
      <c r="N2534">
        <v>6.0904178867900095E-2</v>
      </c>
      <c r="O2534">
        <v>-8.2957511064883915E-3</v>
      </c>
      <c r="P2534">
        <v>7.0561995899820484E-2</v>
      </c>
      <c r="Q2534">
        <v>71.522396541579369</v>
      </c>
      <c r="R2534" s="95">
        <f>Table_nydc_frldevdb01_flc_fx_carry_view[[#This Row],[atmf]]/(Table_nydc_frldevdb01_flc_fx_carry_view[[#This Row],[atmf_cost_orig]]+1)</f>
        <v>70.192419401068022</v>
      </c>
      <c r="S2534" s="95">
        <f>Table_nydc_frldevdb01_flc_fx_carry_view[[#This Row],[num_rate]]-Table_nydc_frldevdb01_flc_fx_carry_view[[#This Row],[asset_rate]]</f>
        <v>7.8857747006308876E-2</v>
      </c>
      <c r="T25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1.293914852123202</v>
      </c>
      <c r="U2534" s="95">
        <f>Table_nydc_frldevdb01_flc_fx_carry_view[[#This Row],[atmf_cost_final]]/Table_nydc_frldevdb01_flc_fx_carry_view[[#This Row],[atmf_cost_orig]]</f>
        <v>1.137873044576732</v>
      </c>
    </row>
    <row r="2535" spans="1:21" x14ac:dyDescent="0.25">
      <c r="A2535" t="s">
        <v>125</v>
      </c>
      <c r="B2535" t="s">
        <v>9</v>
      </c>
      <c r="C2535" t="s">
        <v>67</v>
      </c>
      <c r="D2535" t="s">
        <v>14</v>
      </c>
      <c r="E2535">
        <v>68.527801852227796</v>
      </c>
      <c r="F2535">
        <v>79.375957720385401</v>
      </c>
      <c r="G2535">
        <v>0.135108312841139</v>
      </c>
      <c r="H2535">
        <v>0.14393609938086499</v>
      </c>
      <c r="I2535">
        <v>0.130700858849227</v>
      </c>
      <c r="J2535">
        <v>0.14548033016532</v>
      </c>
      <c r="K2535">
        <v>2.2781676967704903E-2</v>
      </c>
      <c r="L2535">
        <v>2.1966203580439499E-2</v>
      </c>
      <c r="M2535">
        <v>8.2275426159883702E-2</v>
      </c>
      <c r="N2535">
        <v>9.2779388541687102E-2</v>
      </c>
      <c r="O2535">
        <v>-7.6404561020425588E-3</v>
      </c>
      <c r="P2535">
        <v>7.0519349180147017E-2</v>
      </c>
      <c r="Q2535">
        <v>74.918759814209722</v>
      </c>
      <c r="R2535" s="95">
        <f>Table_nydc_frldevdb01_flc_fx_carry_view[[#This Row],[atmf]]/(Table_nydc_frldevdb01_flc_fx_carry_view[[#This Row],[atmf_cost_orig]]+1)</f>
        <v>73.341735201386015</v>
      </c>
      <c r="S2535" s="95">
        <f>Table_nydc_frldevdb01_flc_fx_carry_view[[#This Row],[num_rate]]-Table_nydc_frldevdb01_flc_fx_carry_view[[#This Row],[asset_rate]]</f>
        <v>7.8159805282189576E-2</v>
      </c>
      <c r="T25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1.190262606118575</v>
      </c>
      <c r="U2535" s="95">
        <f>Table_nydc_frldevdb01_flc_fx_carry_view[[#This Row],[atmf_cost_final]]/Table_nydc_frldevdb01_flc_fx_carry_view[[#This Row],[atmf_cost_orig]]</f>
        <v>1.1276682828891256</v>
      </c>
    </row>
    <row r="2536" spans="1:21" x14ac:dyDescent="0.25">
      <c r="A2536" t="s">
        <v>125</v>
      </c>
      <c r="B2536" t="s">
        <v>10</v>
      </c>
      <c r="C2536" t="s">
        <v>14</v>
      </c>
      <c r="D2536" t="s">
        <v>14</v>
      </c>
      <c r="E2536">
        <v>13533.1025428052</v>
      </c>
      <c r="F2536">
        <v>13811.25</v>
      </c>
      <c r="G2536">
        <v>6.7871019501654001E-2</v>
      </c>
      <c r="H2536">
        <v>7.3494900476399699E-2</v>
      </c>
      <c r="I2536">
        <v>5.9990850570122399E-2</v>
      </c>
      <c r="J2536">
        <v>9.8001980673241201E-2</v>
      </c>
      <c r="K2536">
        <v>1.0465899687770199E-2</v>
      </c>
      <c r="L2536">
        <v>1.2525020870202399E-3</v>
      </c>
      <c r="M2536">
        <v>2.05649689543967E-2</v>
      </c>
      <c r="N2536">
        <v>2.0549847989856103E-2</v>
      </c>
      <c r="O2536">
        <v>1.3178669148205941E-2</v>
      </c>
      <c r="P2536">
        <v>5.496612759684872E-2</v>
      </c>
      <c r="Q2536">
        <v>13673.163771972917</v>
      </c>
      <c r="R2536" s="95">
        <f>Table_nydc_frldevdb01_flc_fx_carry_view[[#This Row],[atmf]]/(Table_nydc_frldevdb01_flc_fx_carry_view[[#This Row],[atmf_cost_orig]]+1)</f>
        <v>13532.945398028007</v>
      </c>
      <c r="S2536" s="95">
        <f>Table_nydc_frldevdb01_flc_fx_carry_view[[#This Row],[num_rate]]-Table_nydc_frldevdb01_flc_fx_carry_view[[#This Row],[asset_rate]]</f>
        <v>4.1787458448642775E-2</v>
      </c>
      <c r="T25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1.9108043913121866</v>
      </c>
      <c r="U2536" s="95">
        <f>Table_nydc_frldevdb01_flc_fx_carry_view[[#This Row],[atmf_cost_final]]/Table_nydc_frldevdb01_flc_fx_carry_view[[#This Row],[atmf_cost_orig]]</f>
        <v>0.99926472222865359</v>
      </c>
    </row>
    <row r="2537" spans="1:21" x14ac:dyDescent="0.25">
      <c r="A2537" t="s">
        <v>125</v>
      </c>
      <c r="B2537" t="s">
        <v>10</v>
      </c>
      <c r="C2537" t="s">
        <v>8</v>
      </c>
      <c r="D2537" t="s">
        <v>14</v>
      </c>
      <c r="E2537">
        <v>13533.1025428052</v>
      </c>
      <c r="F2537">
        <v>13969.5</v>
      </c>
      <c r="G2537">
        <v>7.1308528005863805E-2</v>
      </c>
      <c r="H2537">
        <v>7.8422126256191896E-2</v>
      </c>
      <c r="I2537">
        <v>6.2770867785491694E-2</v>
      </c>
      <c r="J2537">
        <v>7.7326371994874701E-2</v>
      </c>
      <c r="K2537">
        <v>1.1610492351941401E-2</v>
      </c>
      <c r="L2537">
        <v>8.2956939164666697E-3</v>
      </c>
      <c r="M2537">
        <v>2.6773057040953601E-2</v>
      </c>
      <c r="N2537">
        <v>2.9313644728670398E-2</v>
      </c>
      <c r="O2537">
        <v>1.3819984696055146E-2</v>
      </c>
      <c r="P2537">
        <v>5.7564886894400612E-2</v>
      </c>
      <c r="Q2537">
        <v>13760.850218387886</v>
      </c>
      <c r="R2537" s="95">
        <f>Table_nydc_frldevdb01_flc_fx_carry_view[[#This Row],[atmf]]/(Table_nydc_frldevdb01_flc_fx_carry_view[[#This Row],[atmf_cost_orig]]+1)</f>
        <v>13605.245973495403</v>
      </c>
      <c r="S2537" s="95">
        <f>Table_nydc_frldevdb01_flc_fx_carry_view[[#This Row],[num_rate]]-Table_nydc_frldevdb01_flc_fx_carry_view[[#This Row],[asset_rate]]</f>
        <v>4.3744902198345467E-2</v>
      </c>
      <c r="T25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1.3861738593230688</v>
      </c>
      <c r="U2537" s="95">
        <f>Table_nydc_frldevdb01_flc_fx_carry_view[[#This Row],[atmf_cost_final]]/Table_nydc_frldevdb01_flc_fx_carry_view[[#This Row],[atmf_cost_orig]]</f>
        <v>1.0948934476862531</v>
      </c>
    </row>
    <row r="2538" spans="1:21" x14ac:dyDescent="0.25">
      <c r="A2538" t="s">
        <v>125</v>
      </c>
      <c r="B2538" t="s">
        <v>10</v>
      </c>
      <c r="C2538" t="s">
        <v>6</v>
      </c>
      <c r="D2538" t="s">
        <v>14</v>
      </c>
      <c r="E2538">
        <v>13533.1025428052</v>
      </c>
      <c r="F2538">
        <v>14133.75</v>
      </c>
      <c r="G2538">
        <v>7.4726829004254494E-2</v>
      </c>
      <c r="H2538">
        <v>8.3326114771465495E-2</v>
      </c>
      <c r="I2538">
        <v>6.7882086761138494E-2</v>
      </c>
      <c r="J2538">
        <v>8.1600414342392305E-2</v>
      </c>
      <c r="K2538">
        <v>1.2529750860603301E-2</v>
      </c>
      <c r="L2538">
        <v>1.03885680230403E-2</v>
      </c>
      <c r="M2538">
        <v>3.2757649372920403E-2</v>
      </c>
      <c r="N2538">
        <v>3.6324770953391004E-2</v>
      </c>
      <c r="O2538">
        <v>1.4323751178244359E-2</v>
      </c>
      <c r="P2538">
        <v>5.9225120793694241E-2</v>
      </c>
      <c r="Q2538">
        <v>13853.522355749776</v>
      </c>
      <c r="R2538" s="95">
        <f>Table_nydc_frldevdb01_flc_fx_carry_view[[#This Row],[atmf]]/(Table_nydc_frldevdb01_flc_fx_carry_view[[#This Row],[atmf_cost_orig]]+1)</f>
        <v>13685.446928020203</v>
      </c>
      <c r="S2538" s="95">
        <f>Table_nydc_frldevdb01_flc_fx_carry_view[[#This Row],[num_rate]]-Table_nydc_frldevdb01_flc_fx_carry_view[[#This Row],[asset_rate]]</f>
        <v>4.4901369615449882E-2</v>
      </c>
      <c r="T25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1.2821995777049071</v>
      </c>
      <c r="U2538" s="95">
        <f>Table_nydc_frldevdb01_flc_fx_carry_view[[#This Row],[atmf_cost_final]]/Table_nydc_frldevdb01_flc_fx_carry_view[[#This Row],[atmf_cost_orig]]</f>
        <v>1.1088943086196965</v>
      </c>
    </row>
    <row r="2539" spans="1:21" x14ac:dyDescent="0.25">
      <c r="A2539" t="s">
        <v>125</v>
      </c>
      <c r="B2539" t="s">
        <v>10</v>
      </c>
      <c r="C2539" t="s">
        <v>67</v>
      </c>
      <c r="D2539" t="s">
        <v>14</v>
      </c>
      <c r="E2539">
        <v>13533.1025428052</v>
      </c>
      <c r="F2539">
        <v>14771.244735103101</v>
      </c>
      <c r="G2539">
        <v>8.1537871701335807E-2</v>
      </c>
      <c r="H2539">
        <v>9.0785132488207701E-2</v>
      </c>
      <c r="I2539">
        <v>7.9336185051807798E-2</v>
      </c>
      <c r="J2539">
        <v>9.2863166319325605E-2</v>
      </c>
      <c r="K2539">
        <v>1.3774328337306701E-2</v>
      </c>
      <c r="L2539">
        <v>1.3673304747631902E-2</v>
      </c>
      <c r="M2539">
        <v>4.9572640713342699E-2</v>
      </c>
      <c r="N2539">
        <v>5.6451567241671198E-2</v>
      </c>
      <c r="O2539">
        <v>1.5808575721305007E-2</v>
      </c>
      <c r="P2539">
        <v>6.2946863845219303E-2</v>
      </c>
      <c r="Q2539">
        <v>14260.734506526742</v>
      </c>
      <c r="R2539" s="95">
        <f>Table_nydc_frldevdb01_flc_fx_carry_view[[#This Row],[atmf]]/(Table_nydc_frldevdb01_flc_fx_carry_view[[#This Row],[atmf_cost_orig]]+1)</f>
        <v>14073.580200284006</v>
      </c>
      <c r="S2539" s="95">
        <f>Table_nydc_frldevdb01_flc_fx_carry_view[[#This Row],[num_rate]]-Table_nydc_frldevdb01_flc_fx_carry_view[[#This Row],[asset_rate]]</f>
        <v>4.7138288123914296E-2</v>
      </c>
      <c r="T25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1.1949798651032442</v>
      </c>
      <c r="U2539" s="95">
        <f>Table_nydc_frldevdb01_flc_fx_carry_view[[#This Row],[atmf_cost_final]]/Table_nydc_frldevdb01_flc_fx_carry_view[[#This Row],[atmf_cost_orig]]</f>
        <v>1.1387645771809167</v>
      </c>
    </row>
    <row r="2540" spans="1:21" x14ac:dyDescent="0.25">
      <c r="A2540" t="s">
        <v>125</v>
      </c>
      <c r="B2540" t="s">
        <v>18</v>
      </c>
      <c r="C2540" t="s">
        <v>14</v>
      </c>
      <c r="D2540" t="s">
        <v>14</v>
      </c>
      <c r="E2540">
        <v>2956.4330774415398</v>
      </c>
      <c r="F2540">
        <v>3010.26</v>
      </c>
      <c r="G2540">
        <v>0.121715945510947</v>
      </c>
      <c r="H2540">
        <v>0.123031117799162</v>
      </c>
      <c r="I2540">
        <v>0.115466944774197</v>
      </c>
      <c r="J2540">
        <v>0.12930582866229101</v>
      </c>
      <c r="K2540">
        <v>2.56057591691022E-2</v>
      </c>
      <c r="L2540">
        <v>2.41066395811175E-3</v>
      </c>
      <c r="M2540">
        <v>3.4418980039620399E-2</v>
      </c>
      <c r="N2540">
        <v>1.8211280735139199E-2</v>
      </c>
      <c r="O2540">
        <v>1.3178669148205941E-2</v>
      </c>
      <c r="P2540">
        <v>5.1044963140371852E-2</v>
      </c>
      <c r="Q2540">
        <v>2983.9616865869452</v>
      </c>
      <c r="R2540" s="95">
        <f>Table_nydc_frldevdb01_flc_fx_carry_view[[#This Row],[atmf]]/(Table_nydc_frldevdb01_flc_fx_carry_view[[#This Row],[atmf_cost_orig]]+1)</f>
        <v>2910.0974151544483</v>
      </c>
      <c r="S2540" s="95">
        <f>Table_nydc_frldevdb01_flc_fx_carry_view[[#This Row],[num_rate]]-Table_nydc_frldevdb01_flc_fx_carry_view[[#This Row],[asset_rate]]</f>
        <v>3.7866293992165914E-2</v>
      </c>
      <c r="T25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1.7928311350829003</v>
      </c>
      <c r="U2540" s="95">
        <f>Table_nydc_frldevdb01_flc_fx_carry_view[[#This Row],[atmf_cost_final]]/Table_nydc_frldevdb01_flc_fx_carry_view[[#This Row],[atmf_cost_orig]]</f>
        <v>0.52910576415035593</v>
      </c>
    </row>
    <row r="2541" spans="1:21" x14ac:dyDescent="0.25">
      <c r="A2541" t="s">
        <v>125</v>
      </c>
      <c r="B2541" t="s">
        <v>18</v>
      </c>
      <c r="C2541" t="s">
        <v>8</v>
      </c>
      <c r="D2541" t="s">
        <v>14</v>
      </c>
      <c r="E2541">
        <v>2956.4330774415398</v>
      </c>
      <c r="F2541">
        <v>3033.62</v>
      </c>
      <c r="G2541">
        <v>0.12342462449247101</v>
      </c>
      <c r="H2541">
        <v>0.124924370623073</v>
      </c>
      <c r="I2541">
        <v>0.118276528831849</v>
      </c>
      <c r="J2541">
        <v>0.1213117944543</v>
      </c>
      <c r="K2541">
        <v>3.0203433428094E-2</v>
      </c>
      <c r="L2541">
        <v>1.9004287721194901E-2</v>
      </c>
      <c r="M2541">
        <v>4.2636207938982103E-2</v>
      </c>
      <c r="N2541">
        <v>3.3392562395637496E-2</v>
      </c>
      <c r="O2541">
        <v>1.3819984696055146E-2</v>
      </c>
      <c r="P2541">
        <v>4.9861851975880771E-2</v>
      </c>
      <c r="Q2541">
        <v>2996.3668466437771</v>
      </c>
      <c r="R2541" s="95">
        <f>Table_nydc_frldevdb01_flc_fx_carry_view[[#This Row],[atmf]]/(Table_nydc_frldevdb01_flc_fx_carry_view[[#This Row],[atmf_cost_orig]]+1)</f>
        <v>2909.5670924345409</v>
      </c>
      <c r="S2541" s="95">
        <f>Table_nydc_frldevdb01_flc_fx_carry_view[[#This Row],[num_rate]]-Table_nydc_frldevdb01_flc_fx_carry_view[[#This Row],[asset_rate]]</f>
        <v>3.6041867279825626E-2</v>
      </c>
      <c r="T25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1.1572859028241802</v>
      </c>
      <c r="U2541" s="95">
        <f>Table_nydc_frldevdb01_flc_fx_carry_view[[#This Row],[atmf_cost_final]]/Table_nydc_frldevdb01_flc_fx_carry_view[[#This Row],[atmf_cost_orig]]</f>
        <v>0.78319728723123194</v>
      </c>
    </row>
    <row r="2542" spans="1:21" x14ac:dyDescent="0.25">
      <c r="A2542" t="s">
        <v>125</v>
      </c>
      <c r="B2542" t="s">
        <v>18</v>
      </c>
      <c r="C2542" t="s">
        <v>6</v>
      </c>
      <c r="D2542" t="s">
        <v>14</v>
      </c>
      <c r="E2542">
        <v>2956.4330774415398</v>
      </c>
      <c r="F2542">
        <v>3062</v>
      </c>
      <c r="G2542">
        <v>0.12514830494232199</v>
      </c>
      <c r="H2542">
        <v>0.12679988665845701</v>
      </c>
      <c r="I2542">
        <v>0.1217401205891</v>
      </c>
      <c r="J2542">
        <v>0.12441277932009601</v>
      </c>
      <c r="K2542">
        <v>3.3224400625769396E-2</v>
      </c>
      <c r="L2542">
        <v>2.5591369046565102E-2</v>
      </c>
      <c r="M2542">
        <v>4.9827160418703498E-2</v>
      </c>
      <c r="N2542">
        <v>4.4234931541103598E-2</v>
      </c>
      <c r="O2542">
        <v>1.4323751178244359E-2</v>
      </c>
      <c r="P2542">
        <v>5.0797099598931306E-2</v>
      </c>
      <c r="Q2542">
        <v>3011.9926101948422</v>
      </c>
      <c r="R2542" s="95">
        <f>Table_nydc_frldevdb01_flc_fx_carry_view[[#This Row],[atmf]]/(Table_nydc_frldevdb01_flc_fx_carry_view[[#This Row],[atmf_cost_orig]]+1)</f>
        <v>2916.6705867838091</v>
      </c>
      <c r="S2542" s="95">
        <f>Table_nydc_frldevdb01_flc_fx_carry_view[[#This Row],[num_rate]]-Table_nydc_frldevdb01_flc_fx_carry_view[[#This Row],[asset_rate]]</f>
        <v>3.6473348420686946E-2</v>
      </c>
      <c r="T25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1.1229194861009151</v>
      </c>
      <c r="U2542" s="95">
        <f>Table_nydc_frldevdb01_flc_fx_carry_view[[#This Row],[atmf_cost_final]]/Table_nydc_frldevdb01_flc_fx_carry_view[[#This Row],[atmf_cost_orig]]</f>
        <v>0.88776745793643985</v>
      </c>
    </row>
    <row r="2543" spans="1:21" x14ac:dyDescent="0.25">
      <c r="A2543" t="s">
        <v>125</v>
      </c>
      <c r="B2543" t="s">
        <v>18</v>
      </c>
      <c r="C2543" t="s">
        <v>67</v>
      </c>
      <c r="D2543" t="s">
        <v>14</v>
      </c>
      <c r="E2543">
        <v>2956.4330774415398</v>
      </c>
      <c r="F2543">
        <v>3159.90274292304</v>
      </c>
      <c r="G2543">
        <v>0.132672864992774</v>
      </c>
      <c r="H2543">
        <v>0.13480414409354899</v>
      </c>
      <c r="I2543">
        <v>0.130391029682253</v>
      </c>
      <c r="J2543">
        <v>0.133111650564217</v>
      </c>
      <c r="K2543">
        <v>4.3251652472571497E-2</v>
      </c>
      <c r="L2543">
        <v>3.9474242919388801E-2</v>
      </c>
      <c r="M2543">
        <v>7.3594914927286509E-2</v>
      </c>
      <c r="N2543">
        <v>7.2025186045091491E-2</v>
      </c>
      <c r="O2543">
        <v>1.5808575721305007E-2</v>
      </c>
      <c r="P2543">
        <v>5.1469907847573659E-2</v>
      </c>
      <c r="Q2543">
        <v>3066.844670187691</v>
      </c>
      <c r="R2543" s="95">
        <f>Table_nydc_frldevdb01_flc_fx_carry_view[[#This Row],[atmf]]/(Table_nydc_frldevdb01_flc_fx_carry_view[[#This Row],[atmf_cost_orig]]+1)</f>
        <v>2943.291458433423</v>
      </c>
      <c r="S2543" s="95">
        <f>Table_nydc_frldevdb01_flc_fx_carry_view[[#This Row],[num_rate]]-Table_nydc_frldevdb01_flc_fx_carry_view[[#This Row],[asset_rate]]</f>
        <v>3.5661332126268652E-2</v>
      </c>
      <c r="T25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1.0727568656891286</v>
      </c>
      <c r="U2543" s="95">
        <f>Table_nydc_frldevdb01_flc_fx_carry_view[[#This Row],[atmf_cost_final]]/Table_nydc_frldevdb01_flc_fx_carry_view[[#This Row],[atmf_cost_orig]]</f>
        <v>0.97867068827043358</v>
      </c>
    </row>
    <row r="2544" spans="1:21" x14ac:dyDescent="0.25">
      <c r="A2544" t="s">
        <v>125</v>
      </c>
      <c r="B2544" t="s">
        <v>12</v>
      </c>
      <c r="C2544" t="s">
        <v>14</v>
      </c>
      <c r="D2544" t="s">
        <v>14</v>
      </c>
      <c r="E2544">
        <v>16.0383796210626</v>
      </c>
      <c r="F2544">
        <v>16.6685488619</v>
      </c>
      <c r="G2544">
        <v>0.148656389331004</v>
      </c>
      <c r="H2544">
        <v>0.15455938284686299</v>
      </c>
      <c r="I2544">
        <v>0.115990630798761</v>
      </c>
      <c r="J2544">
        <v>0.13669469728834899</v>
      </c>
      <c r="K2544">
        <v>2.5003981392571002E-2</v>
      </c>
      <c r="L2544">
        <v>2.42232779640939E-3</v>
      </c>
      <c r="M2544">
        <v>4.3703555046692495E-2</v>
      </c>
      <c r="N2544">
        <v>3.9295584098416894E-2</v>
      </c>
      <c r="O2544">
        <v>-8.3707270787526863E-3</v>
      </c>
      <c r="P2544">
        <v>7.1489436589199179E-2</v>
      </c>
      <c r="Q2544">
        <v>16.362575672932856</v>
      </c>
      <c r="R2544" s="95">
        <f>Table_nydc_frldevdb01_flc_fx_carry_view[[#This Row],[atmf]]/(Table_nydc_frldevdb01_flc_fx_carry_view[[#This Row],[atmf_cost_orig]]+1)</f>
        <v>15.970577834387365</v>
      </c>
      <c r="S2544" s="95">
        <f>Table_nydc_frldevdb01_flc_fx_carry_view[[#This Row],[num_rate]]-Table_nydc_frldevdb01_flc_fx_carry_view[[#This Row],[asset_rate]]</f>
        <v>7.9860163667951872E-2</v>
      </c>
      <c r="T25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1.9718768451108737</v>
      </c>
      <c r="U2544" s="95">
        <f>Table_nydc_frldevdb01_flc_fx_carry_view[[#This Row],[atmf_cost_final]]/Table_nydc_frldevdb01_flc_fx_carry_view[[#This Row],[atmf_cost_orig]]</f>
        <v>0.89913930471866277</v>
      </c>
    </row>
    <row r="2545" spans="1:21" x14ac:dyDescent="0.25">
      <c r="A2545" t="s">
        <v>125</v>
      </c>
      <c r="B2545" t="s">
        <v>12</v>
      </c>
      <c r="C2545" t="s">
        <v>8</v>
      </c>
      <c r="D2545" t="s">
        <v>14</v>
      </c>
      <c r="E2545">
        <v>16.0383796210626</v>
      </c>
      <c r="F2545">
        <v>16.991915871</v>
      </c>
      <c r="G2545">
        <v>0.14864840715899899</v>
      </c>
      <c r="H2545">
        <v>0.15590245621350399</v>
      </c>
      <c r="I2545">
        <v>0.14723592268296001</v>
      </c>
      <c r="J2545">
        <v>0.161322663823951</v>
      </c>
      <c r="K2545">
        <v>2.6856218890012998E-2</v>
      </c>
      <c r="L2545">
        <v>2.0428491946081099E-2</v>
      </c>
      <c r="M2545">
        <v>5.4083279397538701E-2</v>
      </c>
      <c r="N2545">
        <v>5.5974330316206397E-2</v>
      </c>
      <c r="O2545">
        <v>-8.210251565280156E-3</v>
      </c>
      <c r="P2545">
        <v>7.1741037360303253E-2</v>
      </c>
      <c r="Q2545">
        <v>16.541538403987083</v>
      </c>
      <c r="R2545" s="95">
        <f>Table_nydc_frldevdb01_flc_fx_carry_view[[#This Row],[atmf]]/(Table_nydc_frldevdb01_flc_fx_carry_view[[#This Row],[atmf_cost_orig]]+1)</f>
        <v>16.120088614546404</v>
      </c>
      <c r="S2545" s="95">
        <f>Table_nydc_frldevdb01_flc_fx_carry_view[[#This Row],[num_rate]]-Table_nydc_frldevdb01_flc_fx_carry_view[[#This Row],[asset_rate]]</f>
        <v>7.9951288925583411E-2</v>
      </c>
      <c r="T25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1.3055334548619468</v>
      </c>
      <c r="U2545" s="95">
        <f>Table_nydc_frldevdb01_flc_fx_carry_view[[#This Row],[atmf_cost_final]]/Table_nydc_frldevdb01_flc_fx_carry_view[[#This Row],[atmf_cost_orig]]</f>
        <v>1.0349655372183988</v>
      </c>
    </row>
    <row r="2546" spans="1:21" x14ac:dyDescent="0.25">
      <c r="A2546" t="s">
        <v>125</v>
      </c>
      <c r="B2546" t="s">
        <v>12</v>
      </c>
      <c r="C2546" t="s">
        <v>6</v>
      </c>
      <c r="D2546" t="s">
        <v>14</v>
      </c>
      <c r="E2546">
        <v>16.0383796210626</v>
      </c>
      <c r="F2546">
        <v>17.332127028357998</v>
      </c>
      <c r="G2546">
        <v>0.14880508390194599</v>
      </c>
      <c r="H2546">
        <v>0.157290208590221</v>
      </c>
      <c r="I2546">
        <v>0.14859103975568799</v>
      </c>
      <c r="J2546">
        <v>0.162329065551786</v>
      </c>
      <c r="K2546">
        <v>2.7574390479665999E-2</v>
      </c>
      <c r="L2546">
        <v>2.4864386227586601E-2</v>
      </c>
      <c r="M2546">
        <v>6.3214623690100905E-2</v>
      </c>
      <c r="N2546">
        <v>6.91802952509179E-2</v>
      </c>
      <c r="O2546">
        <v>-8.2957511064883915E-3</v>
      </c>
      <c r="P2546">
        <v>7.1985792540524285E-2</v>
      </c>
      <c r="Q2546">
        <v>16.735664058385641</v>
      </c>
      <c r="R2546" s="95">
        <f>Table_nydc_frldevdb01_flc_fx_carry_view[[#This Row],[atmf]]/(Table_nydc_frldevdb01_flc_fx_carry_view[[#This Row],[atmf_cost_orig]]+1)</f>
        <v>16.3016258826495</v>
      </c>
      <c r="S2546" s="95">
        <f>Table_nydc_frldevdb01_flc_fx_carry_view[[#This Row],[num_rate]]-Table_nydc_frldevdb01_flc_fx_carry_view[[#This Row],[asset_rate]]</f>
        <v>8.0281543647012676E-2</v>
      </c>
      <c r="T25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1.2434236544321009</v>
      </c>
      <c r="U2546" s="95">
        <f>Table_nydc_frldevdb01_flc_fx_carry_view[[#This Row],[atmf_cost_final]]/Table_nydc_frldevdb01_flc_fx_carry_view[[#This Row],[atmf_cost_orig]]</f>
        <v>1.0943717009226015</v>
      </c>
    </row>
    <row r="2547" spans="1:21" x14ac:dyDescent="0.25">
      <c r="A2547" t="s">
        <v>125</v>
      </c>
      <c r="B2547" t="s">
        <v>12</v>
      </c>
      <c r="C2547" t="s">
        <v>67</v>
      </c>
      <c r="D2547" t="s">
        <v>14</v>
      </c>
      <c r="E2547">
        <v>16.0383796210626</v>
      </c>
      <c r="F2547">
        <v>18.6906879406794</v>
      </c>
      <c r="G2547">
        <v>0.15123154892799201</v>
      </c>
      <c r="H2547">
        <v>0.16277935811490901</v>
      </c>
      <c r="I2547">
        <v>0.15139935594827</v>
      </c>
      <c r="J2547">
        <v>0.166258455055663</v>
      </c>
      <c r="K2547">
        <v>2.78650107112005E-2</v>
      </c>
      <c r="L2547">
        <v>2.87623211311588E-2</v>
      </c>
      <c r="M2547">
        <v>9.300176477490979E-2</v>
      </c>
      <c r="N2547">
        <v>0.104502472083025</v>
      </c>
      <c r="O2547">
        <v>-7.6404561020425588E-3</v>
      </c>
      <c r="P2547">
        <v>7.3937364632749247E-2</v>
      </c>
      <c r="Q2547">
        <v>17.547688472274281</v>
      </c>
      <c r="R2547" s="95">
        <f>Table_nydc_frldevdb01_flc_fx_carry_view[[#This Row],[atmf]]/(Table_nydc_frldevdb01_flc_fx_carry_view[[#This Row],[atmf_cost_orig]]+1)</f>
        <v>17.100327321546931</v>
      </c>
      <c r="S2547" s="95">
        <f>Table_nydc_frldevdb01_flc_fx_carry_view[[#This Row],[num_rate]]-Table_nydc_frldevdb01_flc_fx_carry_view[[#This Row],[asset_rate]]</f>
        <v>8.1577820734791806E-2</v>
      </c>
      <c r="T25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1.1627866945562852</v>
      </c>
      <c r="U2547" s="95">
        <f>Table_nydc_frldevdb01_flc_fx_carry_view[[#This Row],[atmf_cost_final]]/Table_nydc_frldevdb01_flc_fx_carry_view[[#This Row],[atmf_cost_orig]]</f>
        <v>1.1236611728384953</v>
      </c>
    </row>
    <row r="2548" spans="1:21" x14ac:dyDescent="0.25">
      <c r="A2548" t="s">
        <v>125</v>
      </c>
      <c r="B2548" t="s">
        <v>100</v>
      </c>
      <c r="C2548" t="s">
        <v>14</v>
      </c>
      <c r="D2548" t="s">
        <v>14</v>
      </c>
      <c r="E2548">
        <v>16032.5513258513</v>
      </c>
      <c r="F2548">
        <v>16536.30630375</v>
      </c>
      <c r="G2548">
        <v>7.2789041268684906E-2</v>
      </c>
      <c r="H2548">
        <v>8.20758312684087E-2</v>
      </c>
      <c r="I2548">
        <v>8.8982509381662606E-2</v>
      </c>
      <c r="J2548">
        <v>0.111932727007929</v>
      </c>
      <c r="K2548">
        <v>8.5447322871520705E-3</v>
      </c>
      <c r="L2548">
        <v>1.8582961451275501E-3</v>
      </c>
      <c r="M2548">
        <v>2.32162143967641E-2</v>
      </c>
      <c r="N2548">
        <v>3.1424165153314303E-2</v>
      </c>
      <c r="O2548">
        <v>-8.3707270787526863E-3</v>
      </c>
      <c r="P2548">
        <v>5.496612759684872E-2</v>
      </c>
      <c r="Q2548">
        <v>16297.202193333773</v>
      </c>
      <c r="R2548" s="95">
        <f>Table_nydc_frldevdb01_flc_fx_carry_view[[#This Row],[atmf]]/(Table_nydc_frldevdb01_flc_fx_carry_view[[#This Row],[atmf_cost_orig]]+1)</f>
        <v>16161.106588306911</v>
      </c>
      <c r="S2548" s="95">
        <f>Table_nydc_frldevdb01_flc_fx_carry_view[[#This Row],[num_rate]]-Table_nydc_frldevdb01_flc_fx_carry_view[[#This Row],[asset_rate]]</f>
        <v>6.3336854675601406E-2</v>
      </c>
      <c r="T25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2.0151930655197172</v>
      </c>
      <c r="U2548" s="95">
        <f>Table_nydc_frldevdb01_flc_fx_carry_view[[#This Row],[atmf_cost_final]]/Table_nydc_frldevdb01_flc_fx_carry_view[[#This Row],[atmf_cost_orig]]</f>
        <v>1.353543890329262</v>
      </c>
    </row>
    <row r="2549" spans="1:21" x14ac:dyDescent="0.25">
      <c r="A2549" t="s">
        <v>125</v>
      </c>
      <c r="B2549" t="s">
        <v>100</v>
      </c>
      <c r="C2549" t="s">
        <v>8</v>
      </c>
      <c r="D2549" t="s">
        <v>14</v>
      </c>
      <c r="E2549">
        <v>16032.5513258513</v>
      </c>
      <c r="F2549">
        <v>16821.527089499999</v>
      </c>
      <c r="G2549">
        <v>7.4993124894300101E-2</v>
      </c>
      <c r="H2549">
        <v>8.5715070170570798E-2</v>
      </c>
      <c r="I2549">
        <v>6.8899022745023006E-2</v>
      </c>
      <c r="J2549">
        <v>9.0804875781414093E-2</v>
      </c>
      <c r="K2549">
        <v>8.4896750009286898E-3</v>
      </c>
      <c r="L2549">
        <v>7.5449932899018905E-3</v>
      </c>
      <c r="M2549">
        <v>2.9750665144322497E-2</v>
      </c>
      <c r="N2549">
        <v>4.01393127346205E-2</v>
      </c>
      <c r="O2549">
        <v>-8.210251565280156E-3</v>
      </c>
      <c r="P2549">
        <v>5.7564886894400612E-2</v>
      </c>
      <c r="Q2549">
        <v>16471.330298377608</v>
      </c>
      <c r="R2549" s="95">
        <f>Table_nydc_frldevdb01_flc_fx_carry_view[[#This Row],[atmf]]/(Table_nydc_frldevdb01_flc_fx_carry_view[[#This Row],[atmf_cost_orig]]+1)</f>
        <v>16335.534084983976</v>
      </c>
      <c r="S2549" s="95">
        <f>Table_nydc_frldevdb01_flc_fx_carry_view[[#This Row],[num_rate]]-Table_nydc_frldevdb01_flc_fx_carry_view[[#This Row],[asset_rate]]</f>
        <v>6.5775138459680763E-2</v>
      </c>
      <c r="T25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1.5330574552214014</v>
      </c>
      <c r="U2549" s="95">
        <f>Table_nydc_frldevdb01_flc_fx_carry_view[[#This Row],[atmf_cost_final]]/Table_nydc_frldevdb01_flc_fx_carry_view[[#This Row],[atmf_cost_orig]]</f>
        <v>1.3491904312021923</v>
      </c>
    </row>
    <row r="2550" spans="1:21" x14ac:dyDescent="0.25">
      <c r="A2550" t="s">
        <v>125</v>
      </c>
      <c r="B2550" t="s">
        <v>100</v>
      </c>
      <c r="C2550" t="s">
        <v>6</v>
      </c>
      <c r="D2550" t="s">
        <v>14</v>
      </c>
      <c r="E2550">
        <v>16032.5513258513</v>
      </c>
      <c r="F2550">
        <v>17125.835457707999</v>
      </c>
      <c r="G2550">
        <v>7.7750845915897898E-2</v>
      </c>
      <c r="H2550">
        <v>8.9282784522087794E-2</v>
      </c>
      <c r="I2550">
        <v>7.2806857062289898E-2</v>
      </c>
      <c r="J2550">
        <v>9.3207911867984203E-2</v>
      </c>
      <c r="K2550">
        <v>8.362451747698809E-3</v>
      </c>
      <c r="L2550">
        <v>8.4416383347753303E-3</v>
      </c>
      <c r="M2550">
        <v>3.5907640716772701E-2</v>
      </c>
      <c r="N2550">
        <v>4.80959266471888E-2</v>
      </c>
      <c r="O2550">
        <v>-8.2957511064883915E-3</v>
      </c>
      <c r="P2550">
        <v>5.9225120793694241E-2</v>
      </c>
      <c r="Q2550">
        <v>16666.74676847077</v>
      </c>
      <c r="R2550" s="95">
        <f>Table_nydc_frldevdb01_flc_fx_carry_view[[#This Row],[atmf]]/(Table_nydc_frldevdb01_flc_fx_carry_view[[#This Row],[atmf_cost_orig]]+1)</f>
        <v>16532.203050320364</v>
      </c>
      <c r="S2550" s="95">
        <f>Table_nydc_frldevdb01_flc_fx_carry_view[[#This Row],[num_rate]]-Table_nydc_frldevdb01_flc_fx_carry_view[[#This Row],[asset_rate]]</f>
        <v>6.7520871900182633E-2</v>
      </c>
      <c r="T25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1.4396085050255039</v>
      </c>
      <c r="U2550" s="95">
        <f>Table_nydc_frldevdb01_flc_fx_carry_view[[#This Row],[atmf_cost_final]]/Table_nydc_frldevdb01_flc_fx_carry_view[[#This Row],[atmf_cost_orig]]</f>
        <v>1.3394343289372077</v>
      </c>
    </row>
    <row r="2551" spans="1:21" x14ac:dyDescent="0.25">
      <c r="A2551" t="s">
        <v>125</v>
      </c>
      <c r="B2551" t="s">
        <v>100</v>
      </c>
      <c r="C2551" t="s">
        <v>67</v>
      </c>
      <c r="D2551" t="s">
        <v>14</v>
      </c>
      <c r="E2551">
        <v>16032.5513258513</v>
      </c>
      <c r="F2551">
        <v>18332.802196077399</v>
      </c>
      <c r="G2551">
        <v>9.1047725614685202E-2</v>
      </c>
      <c r="H2551">
        <v>9.8369718855677593E-2</v>
      </c>
      <c r="I2551">
        <v>8.6186836969857794E-2</v>
      </c>
      <c r="J2551">
        <v>0.102266194650051</v>
      </c>
      <c r="K2551">
        <v>9.3814578373548896E-3</v>
      </c>
      <c r="L2551">
        <v>9.3342188437799106E-3</v>
      </c>
      <c r="M2551">
        <v>5.6280827917264097E-2</v>
      </c>
      <c r="N2551">
        <v>7.07846519140721E-2</v>
      </c>
      <c r="O2551">
        <v>-7.6404561020425588E-3</v>
      </c>
      <c r="P2551">
        <v>6.2946863845219303E-2</v>
      </c>
      <c r="Q2551">
        <v>17511.522807276182</v>
      </c>
      <c r="R2551" s="95">
        <f>Table_nydc_frldevdb01_flc_fx_carry_view[[#This Row],[atmf]]/(Table_nydc_frldevdb01_flc_fx_carry_view[[#This Row],[atmf_cost_orig]]+1)</f>
        <v>17355.992565183016</v>
      </c>
      <c r="S2551" s="95">
        <f>Table_nydc_frldevdb01_flc_fx_carry_view[[#This Row],[num_rate]]-Table_nydc_frldevdb01_flc_fx_carry_view[[#This Row],[asset_rate]]</f>
        <v>7.0587319947261862E-2</v>
      </c>
      <c r="T25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1.3102613737794397</v>
      </c>
      <c r="U2551" s="95">
        <f>Table_nydc_frldevdb01_flc_fx_carry_view[[#This Row],[atmf_cost_final]]/Table_nydc_frldevdb01_flc_fx_carry_view[[#This Row],[atmf_cost_orig]]</f>
        <v>1.2577045244986342</v>
      </c>
    </row>
    <row r="2552" spans="1:21" x14ac:dyDescent="0.25">
      <c r="A2552" t="s">
        <v>125</v>
      </c>
      <c r="B2552" t="s">
        <v>101</v>
      </c>
      <c r="C2552" t="s">
        <v>14</v>
      </c>
      <c r="D2552" t="s">
        <v>14</v>
      </c>
      <c r="E2552">
        <v>21.853150479084</v>
      </c>
      <c r="F2552">
        <v>21.828050000000001</v>
      </c>
      <c r="G2552">
        <v>8.2677580110913307E-2</v>
      </c>
      <c r="H2552">
        <v>8.2589142365944002E-2</v>
      </c>
      <c r="I2552">
        <v>0.09</v>
      </c>
      <c r="J2552">
        <v>0.09</v>
      </c>
      <c r="K2552">
        <v>2.2580355380135999E-2</v>
      </c>
      <c r="L2552">
        <v>1.87903870073291E-3</v>
      </c>
      <c r="M2552">
        <v>2.3108991976779101E-2</v>
      </c>
      <c r="N2552">
        <v>2.5077756982987099E-3</v>
      </c>
      <c r="O2552">
        <v>1.3178669148205941E-2</v>
      </c>
      <c r="P2552">
        <v>1.0838137318061665E-2</v>
      </c>
      <c r="Q2552">
        <v>21.816516990707427</v>
      </c>
      <c r="R2552" s="95">
        <f>Table_nydc_frldevdb01_flc_fx_carry_view[[#This Row],[atmf]]/(Table_nydc_frldevdb01_flc_fx_carry_view[[#This Row],[atmf_cost_orig]]+1)</f>
        <v>21.335019212200827</v>
      </c>
      <c r="S2552" s="95">
        <f>Table_nydc_frldevdb01_flc_fx_carry_view[[#This Row],[num_rate]]-Table_nydc_frldevdb01_flc_fx_carry_view[[#This Row],[asset_rate]]</f>
        <v>-2.3405318301442761E-3</v>
      </c>
      <c r="T25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1.1893557910260961</v>
      </c>
      <c r="U2552" s="95">
        <f>Table_nydc_frldevdb01_flc_fx_carry_view[[#This Row],[atmf_cost_final]]/Table_nydc_frldevdb01_flc_fx_carry_view[[#This Row],[atmf_cost_orig]]</f>
        <v>0.10851947591736713</v>
      </c>
    </row>
    <row r="2553" spans="1:21" x14ac:dyDescent="0.25">
      <c r="A2553" t="s">
        <v>125</v>
      </c>
      <c r="B2553" t="s">
        <v>101</v>
      </c>
      <c r="C2553" t="s">
        <v>8</v>
      </c>
      <c r="D2553" t="s">
        <v>14</v>
      </c>
      <c r="E2553">
        <v>21.853150479084</v>
      </c>
      <c r="F2553">
        <v>21.817</v>
      </c>
      <c r="G2553">
        <v>8.6517266177600499E-2</v>
      </c>
      <c r="H2553">
        <v>8.6391994560207894E-2</v>
      </c>
      <c r="I2553">
        <v>7.6664682867411599E-2</v>
      </c>
      <c r="J2553">
        <v>7.6513768778714603E-2</v>
      </c>
      <c r="K2553">
        <v>2.87472364227426E-2</v>
      </c>
      <c r="L2553">
        <v>1.4934264547652499E-2</v>
      </c>
      <c r="M2553">
        <v>2.94927368446397E-2</v>
      </c>
      <c r="N2553">
        <v>1.5720819595227899E-2</v>
      </c>
      <c r="O2553">
        <v>1.3819984696055146E-2</v>
      </c>
      <c r="P2553">
        <v>1.156626637732386E-2</v>
      </c>
      <c r="Q2553">
        <v>21.800747533516095</v>
      </c>
      <c r="R2553" s="95">
        <f>Table_nydc_frldevdb01_flc_fx_carry_view[[#This Row],[atmf]]/(Table_nydc_frldevdb01_flc_fx_carry_view[[#This Row],[atmf_cost_orig]]+1)</f>
        <v>21.191990209535977</v>
      </c>
      <c r="S2553" s="95">
        <f>Table_nydc_frldevdb01_flc_fx_carry_view[[#This Row],[num_rate]]-Table_nydc_frldevdb01_flc_fx_carry_view[[#This Row],[asset_rate]]</f>
        <v>-2.2537183187312862E-3</v>
      </c>
      <c r="T25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1.0550698892615331</v>
      </c>
      <c r="U2553" s="95">
        <f>Table_nydc_frldevdb01_flc_fx_carry_view[[#This Row],[atmf_cost_final]]/Table_nydc_frldevdb01_flc_fx_carry_view[[#This Row],[atmf_cost_orig]]</f>
        <v>0.53304037797648995</v>
      </c>
    </row>
    <row r="2554" spans="1:21" x14ac:dyDescent="0.25">
      <c r="A2554" t="s">
        <v>125</v>
      </c>
      <c r="B2554" t="s">
        <v>101</v>
      </c>
      <c r="C2554" t="s">
        <v>6</v>
      </c>
      <c r="D2554" t="s">
        <v>14</v>
      </c>
      <c r="E2554">
        <v>21.853150479084</v>
      </c>
      <c r="F2554">
        <v>21.806000000000001</v>
      </c>
      <c r="G2554">
        <v>9.0337880863474607E-2</v>
      </c>
      <c r="H2554">
        <v>9.0174266150751706E-2</v>
      </c>
      <c r="I2554">
        <v>8.2743094862821304E-2</v>
      </c>
      <c r="J2554">
        <v>8.2576029848228594E-2</v>
      </c>
      <c r="K2554">
        <v>3.4495221198587701E-2</v>
      </c>
      <c r="L2554">
        <v>2.2652171351704001E-2</v>
      </c>
      <c r="M2554">
        <v>3.5448080164001201E-2</v>
      </c>
      <c r="N2554">
        <v>2.3651827821407699E-2</v>
      </c>
      <c r="O2554">
        <v>1.4323751178244359E-2</v>
      </c>
      <c r="P2554">
        <v>1.2133961161606033E-2</v>
      </c>
      <c r="Q2554">
        <v>21.785241737097106</v>
      </c>
      <c r="R2554" s="95">
        <f>Table_nydc_frldevdb01_flc_fx_carry_view[[#This Row],[atmf]]/(Table_nydc_frldevdb01_flc_fx_carry_view[[#This Row],[atmf_cost_orig]]+1)</f>
        <v>21.059481800909055</v>
      </c>
      <c r="S2554" s="95">
        <f>Table_nydc_frldevdb01_flc_fx_carry_view[[#This Row],[num_rate]]-Table_nydc_frldevdb01_flc_fx_carry_view[[#This Row],[asset_rate]]</f>
        <v>-2.1897900166383266E-3</v>
      </c>
      <c r="T25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1.049112729153878</v>
      </c>
      <c r="U2554" s="95">
        <f>Table_nydc_frldevdb01_flc_fx_carry_view[[#This Row],[atmf_cost_final]]/Table_nydc_frldevdb01_flc_fx_carry_view[[#This Row],[atmf_cost_orig]]</f>
        <v>0.66722450727887317</v>
      </c>
    </row>
    <row r="2555" spans="1:21" x14ac:dyDescent="0.25">
      <c r="A2555" t="s">
        <v>125</v>
      </c>
      <c r="B2555" t="s">
        <v>101</v>
      </c>
      <c r="C2555" t="s">
        <v>67</v>
      </c>
      <c r="D2555" t="s">
        <v>14</v>
      </c>
      <c r="E2555">
        <v>21.853150479084</v>
      </c>
      <c r="F2555">
        <v>21.761769999999999</v>
      </c>
      <c r="G2555">
        <v>9.1528135677951206E-2</v>
      </c>
      <c r="H2555">
        <v>9.1329732881982706E-2</v>
      </c>
      <c r="I2555">
        <v>9.0988161340542897E-2</v>
      </c>
      <c r="J2555">
        <v>9.0761539304804503E-2</v>
      </c>
      <c r="K2555">
        <v>4.8074137176522896E-2</v>
      </c>
      <c r="L2555">
        <v>4.20613944844066E-2</v>
      </c>
      <c r="M2555">
        <v>4.98696048923013E-2</v>
      </c>
      <c r="N2555">
        <v>4.3898715880642397E-2</v>
      </c>
      <c r="O2555">
        <v>1.5808575721305007E-2</v>
      </c>
      <c r="P2555">
        <v>1.3653129476539849E-2</v>
      </c>
      <c r="Q2555">
        <v>21.722767472306113</v>
      </c>
      <c r="R2555" s="95">
        <f>Table_nydc_frldevdb01_flc_fx_carry_view[[#This Row],[atmf]]/(Table_nydc_frldevdb01_flc_fx_carry_view[[#This Row],[atmf_cost_orig]]+1)</f>
        <v>20.728069370321837</v>
      </c>
      <c r="S2555" s="95">
        <f>Table_nydc_frldevdb01_flc_fx_carry_view[[#This Row],[num_rate]]-Table_nydc_frldevdb01_flc_fx_carry_view[[#This Row],[asset_rate]]</f>
        <v>-2.1554462447651579E-3</v>
      </c>
      <c r="T25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1.0233107396415915</v>
      </c>
      <c r="U2555" s="95">
        <f>Table_nydc_frldevdb01_flc_fx_carry_view[[#This Row],[atmf_cost_final]]/Table_nydc_frldevdb01_flc_fx_carry_view[[#This Row],[atmf_cost_orig]]</f>
        <v>0.88026997557823705</v>
      </c>
    </row>
    <row r="2556" spans="1:21" x14ac:dyDescent="0.25">
      <c r="A2556" t="s">
        <v>125</v>
      </c>
      <c r="B2556" t="s">
        <v>102</v>
      </c>
      <c r="C2556" t="s">
        <v>14</v>
      </c>
      <c r="D2556" t="s">
        <v>14</v>
      </c>
      <c r="E2556">
        <v>77.213384316518997</v>
      </c>
      <c r="F2556">
        <v>79.716700059999994</v>
      </c>
      <c r="G2556">
        <v>7.7651540637338104E-2</v>
      </c>
      <c r="H2556">
        <v>8.3592220329818001E-2</v>
      </c>
      <c r="I2556">
        <v>8.2634788877017695E-2</v>
      </c>
      <c r="J2556">
        <v>0.103867523009917</v>
      </c>
      <c r="K2556">
        <v>9.4113247613328687E-3</v>
      </c>
      <c r="L2556">
        <v>1.7257316048638999E-3</v>
      </c>
      <c r="M2556">
        <v>2.3645021330840798E-2</v>
      </c>
      <c r="N2556">
        <v>3.2424260378167598E-2</v>
      </c>
      <c r="O2556">
        <v>-8.3707270787526863E-3</v>
      </c>
      <c r="P2556">
        <v>5.8105658739010871E-2</v>
      </c>
      <c r="Q2556">
        <v>78.597960538709827</v>
      </c>
      <c r="R2556" s="95">
        <f>Table_nydc_frldevdb01_flc_fx_carry_view[[#This Row],[atmf]]/(Table_nydc_frldevdb01_flc_fx_carry_view[[#This Row],[atmf_cost_orig]]+1)</f>
        <v>77.875336077305704</v>
      </c>
      <c r="S2556" s="95">
        <f>Table_nydc_frldevdb01_flc_fx_carry_view[[#This Row],[num_rate]]-Table_nydc_frldevdb01_flc_fx_carry_view[[#This Row],[asset_rate]]</f>
        <v>6.647638581776355E-2</v>
      </c>
      <c r="T25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2.1567502597369876</v>
      </c>
      <c r="U2556" s="95">
        <f>Table_nydc_frldevdb01_flc_fx_carry_view[[#This Row],[atmf_cost_final]]/Table_nydc_frldevdb01_flc_fx_carry_view[[#This Row],[atmf_cost_orig]]</f>
        <v>1.3712933443572672</v>
      </c>
    </row>
    <row r="2557" spans="1:21" x14ac:dyDescent="0.25">
      <c r="A2557" t="s">
        <v>125</v>
      </c>
      <c r="B2557" t="s">
        <v>102</v>
      </c>
      <c r="C2557" t="s">
        <v>8</v>
      </c>
      <c r="D2557" t="s">
        <v>14</v>
      </c>
      <c r="E2557">
        <v>77.213384316518997</v>
      </c>
      <c r="F2557">
        <v>80.9196192</v>
      </c>
      <c r="G2557">
        <v>8.0897097403217905E-2</v>
      </c>
      <c r="H2557">
        <v>8.7045321642103296E-2</v>
      </c>
      <c r="I2557">
        <v>7.2961615924784298E-2</v>
      </c>
      <c r="J2557">
        <v>8.7888361809249901E-2</v>
      </c>
      <c r="K2557">
        <v>1.03287302359143E-2</v>
      </c>
      <c r="L2557">
        <v>7.7245018113907497E-3</v>
      </c>
      <c r="M2557">
        <v>3.0212163015297701E-2</v>
      </c>
      <c r="N2557">
        <v>3.7439773588606007E-2</v>
      </c>
      <c r="O2557">
        <v>-8.210251565280156E-3</v>
      </c>
      <c r="P2557">
        <v>5.6768934535915382E-2</v>
      </c>
      <c r="Q2557">
        <v>79.342027332945392</v>
      </c>
      <c r="R2557" s="95">
        <f>Table_nydc_frldevdb01_flc_fx_carry_view[[#This Row],[atmf]]/(Table_nydc_frldevdb01_flc_fx_carry_view[[#This Row],[atmf_cost_orig]]+1)</f>
        <v>78.546557791706462</v>
      </c>
      <c r="S2557" s="95">
        <f>Table_nydc_frldevdb01_flc_fx_carry_view[[#This Row],[num_rate]]-Table_nydc_frldevdb01_flc_fx_carry_view[[#This Row],[asset_rate]]</f>
        <v>6.4979186101195532E-2</v>
      </c>
      <c r="T25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1.4944739224318564</v>
      </c>
      <c r="U2557" s="95">
        <f>Table_nydc_frldevdb01_flc_fx_carry_view[[#This Row],[atmf_cost_final]]/Table_nydc_frldevdb01_flc_fx_carry_view[[#This Row],[atmf_cost_orig]]</f>
        <v>1.2392285044155449</v>
      </c>
    </row>
    <row r="2558" spans="1:21" x14ac:dyDescent="0.25">
      <c r="A2558" t="s">
        <v>125</v>
      </c>
      <c r="B2558" t="s">
        <v>102</v>
      </c>
      <c r="C2558" t="s">
        <v>6</v>
      </c>
      <c r="D2558" t="s">
        <v>14</v>
      </c>
      <c r="E2558">
        <v>77.213384316518997</v>
      </c>
      <c r="F2558">
        <v>82.165235863601694</v>
      </c>
      <c r="G2558">
        <v>8.4514011596362307E-2</v>
      </c>
      <c r="H2558">
        <v>9.0480315404477096E-2</v>
      </c>
      <c r="I2558">
        <v>7.7672699645265394E-2</v>
      </c>
      <c r="J2558">
        <v>9.0424205576721303E-2</v>
      </c>
      <c r="K2558">
        <v>1.1105545780249901E-2</v>
      </c>
      <c r="L2558">
        <v>9.3283705550499599E-3</v>
      </c>
      <c r="M2558">
        <v>3.6388935907525101E-2</v>
      </c>
      <c r="N2558">
        <v>4.3966036235202004E-2</v>
      </c>
      <c r="O2558">
        <v>-8.2957511064883915E-3</v>
      </c>
      <c r="P2558">
        <v>5.5885937184903645E-2</v>
      </c>
      <c r="Q2558">
        <v>80.139049022731157</v>
      </c>
      <c r="R2558" s="95">
        <f>Table_nydc_frldevdb01_flc_fx_carry_view[[#This Row],[atmf]]/(Table_nydc_frldevdb01_flc_fx_carry_view[[#This Row],[atmf_cost_orig]]+1)</f>
        <v>79.28030975326152</v>
      </c>
      <c r="S2558" s="95">
        <f>Table_nydc_frldevdb01_flc_fx_carry_view[[#This Row],[num_rate]]-Table_nydc_frldevdb01_flc_fx_carry_view[[#This Row],[asset_rate]]</f>
        <v>6.4181688291392036E-2</v>
      </c>
      <c r="T25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1.3699771077291429</v>
      </c>
      <c r="U2558" s="95">
        <f>Table_nydc_frldevdb01_flc_fx_carry_view[[#This Row],[atmf_cost_final]]/Table_nydc_frldevdb01_flc_fx_carry_view[[#This Row],[atmf_cost_orig]]</f>
        <v>1.2082253888086347</v>
      </c>
    </row>
    <row r="2559" spans="1:21" x14ac:dyDescent="0.25">
      <c r="A2559" t="s">
        <v>125</v>
      </c>
      <c r="B2559" t="s">
        <v>102</v>
      </c>
      <c r="C2559" t="s">
        <v>67</v>
      </c>
      <c r="D2559" t="s">
        <v>14</v>
      </c>
      <c r="E2559">
        <v>77.213384316518997</v>
      </c>
      <c r="F2559">
        <v>87.518434632387397</v>
      </c>
      <c r="G2559">
        <v>9.6979018389589E-2</v>
      </c>
      <c r="H2559">
        <v>9.9889892988276496E-2</v>
      </c>
      <c r="I2559">
        <v>9.2701319401984603E-2</v>
      </c>
      <c r="J2559">
        <v>0.100152534189637</v>
      </c>
      <c r="K2559">
        <v>1.27770674430148E-2</v>
      </c>
      <c r="L2559">
        <v>1.2583125150604101E-2</v>
      </c>
      <c r="M2559">
        <v>5.7149141349804901E-2</v>
      </c>
      <c r="N2559">
        <v>6.8128019879108104E-2</v>
      </c>
      <c r="O2559">
        <v>-7.6404561020425588E-3</v>
      </c>
      <c r="P2559">
        <v>5.8348297203813182E-2</v>
      </c>
      <c r="Q2559">
        <v>83.800052509062382</v>
      </c>
      <c r="R2559" s="95">
        <f>Table_nydc_frldevdb01_flc_fx_carry_view[[#This Row],[atmf]]/(Table_nydc_frldevdb01_flc_fx_carry_view[[#This Row],[atmf_cost_orig]]+1)</f>
        <v>82.787216305771963</v>
      </c>
      <c r="S2559" s="95">
        <f>Table_nydc_frldevdb01_flc_fx_carry_view[[#This Row],[num_rate]]-Table_nydc_frldevdb01_flc_fx_carry_view[[#This Row],[asset_rate]]</f>
        <v>6.5988753305855741E-2</v>
      </c>
      <c r="T25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1.2517984812966827</v>
      </c>
      <c r="U2559" s="95">
        <f>Table_nydc_frldevdb01_flc_fx_carry_view[[#This Row],[atmf_cost_final]]/Table_nydc_frldevdb01_flc_fx_carry_view[[#This Row],[atmf_cost_orig]]</f>
        <v>1.1921092473131389</v>
      </c>
    </row>
    <row r="2560" spans="1:21" x14ac:dyDescent="0.25">
      <c r="A2560" t="s">
        <v>125</v>
      </c>
      <c r="B2560" t="s">
        <v>103</v>
      </c>
      <c r="C2560" t="s">
        <v>14</v>
      </c>
      <c r="D2560" t="s">
        <v>14</v>
      </c>
      <c r="E2560">
        <v>5.9832103680050102</v>
      </c>
      <c r="F2560">
        <v>5.76317493353333</v>
      </c>
      <c r="G2560">
        <v>0.13463116059493499</v>
      </c>
      <c r="H2560">
        <v>0.14369312341197299</v>
      </c>
      <c r="I2560">
        <v>0.14517088691251401</v>
      </c>
      <c r="J2560">
        <v>0.19025432500408901</v>
      </c>
      <c r="K2560">
        <v>2.17260957969788E-2</v>
      </c>
      <c r="L2560">
        <v>3.0281746513136599E-3</v>
      </c>
      <c r="M2560">
        <v>3.90596147132534E-2</v>
      </c>
      <c r="N2560">
        <v>3.6736641966332501E-2</v>
      </c>
      <c r="O2560">
        <v>7.1240981671270409E-2</v>
      </c>
      <c r="P2560">
        <v>-6.5501375522237209E-3</v>
      </c>
      <c r="Q2560">
        <v>5.6649808802845829</v>
      </c>
      <c r="R2560" s="95">
        <f>Table_nydc_frldevdb01_flc_fx_carry_view[[#This Row],[atmf]]/(Table_nydc_frldevdb01_flc_fx_carry_view[[#This Row],[atmf_cost_orig]]+1)</f>
        <v>5.5465296234458874</v>
      </c>
      <c r="S2560" s="95">
        <f>Table_nydc_frldevdb01_flc_fx_carry_view[[#This Row],[num_rate]]-Table_nydc_frldevdb01_flc_fx_carry_view[[#This Row],[asset_rate]]</f>
        <v>-7.7791119223494132E-2</v>
      </c>
      <c r="T25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1.9446984468554538</v>
      </c>
      <c r="U2560" s="95">
        <f>Table_nydc_frldevdb01_flc_fx_carry_view[[#This Row],[atmf_cost_final]]/Table_nydc_frldevdb01_flc_fx_carry_view[[#This Row],[atmf_cost_orig]]</f>
        <v>0.94052750484165204</v>
      </c>
    </row>
    <row r="2561" spans="1:21" x14ac:dyDescent="0.25">
      <c r="A2561" t="s">
        <v>125</v>
      </c>
      <c r="B2561" t="s">
        <v>103</v>
      </c>
      <c r="C2561" t="s">
        <v>8</v>
      </c>
      <c r="D2561" t="s">
        <v>14</v>
      </c>
      <c r="E2561">
        <v>5.9832103680050102</v>
      </c>
      <c r="F2561">
        <v>5.6573661914835904</v>
      </c>
      <c r="G2561">
        <v>0.12617384904388301</v>
      </c>
      <c r="H2561">
        <v>0.139023893908581</v>
      </c>
      <c r="I2561">
        <v>0.14441866387416399</v>
      </c>
      <c r="J2561">
        <v>0.16294558412114901</v>
      </c>
      <c r="K2561">
        <v>2.0622285319058201E-2</v>
      </c>
      <c r="L2561">
        <v>1.9991007585779E-2</v>
      </c>
      <c r="M2561">
        <v>4.5500505045333303E-2</v>
      </c>
      <c r="N2561">
        <v>5.2149690035714701E-2</v>
      </c>
      <c r="O2561">
        <v>7.1078238794084772E-2</v>
      </c>
      <c r="P2561">
        <v>-6.5603664934769318E-3</v>
      </c>
      <c r="Q2561">
        <v>5.5200374860093735</v>
      </c>
      <c r="R2561" s="95">
        <f>Table_nydc_frldevdb01_flc_fx_carry_view[[#This Row],[atmf]]/(Table_nydc_frldevdb01_flc_fx_carry_view[[#This Row],[atmf_cost_orig]]+1)</f>
        <v>5.4111558666710406</v>
      </c>
      <c r="S2561" s="95">
        <f>Table_nydc_frldevdb01_flc_fx_carry_view[[#This Row],[num_rate]]-Table_nydc_frldevdb01_flc_fx_carry_view[[#This Row],[asset_rate]]</f>
        <v>-7.763860528756171E-2</v>
      </c>
      <c r="T25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1.2926440397972427</v>
      </c>
      <c r="U2561" s="95">
        <f>Table_nydc_frldevdb01_flc_fx_carry_view[[#This Row],[atmf_cost_final]]/Table_nydc_frldevdb01_flc_fx_carry_view[[#This Row],[atmf_cost_orig]]</f>
        <v>1.1461343117786638</v>
      </c>
    </row>
    <row r="2562" spans="1:21" x14ac:dyDescent="0.25">
      <c r="A2562" t="s">
        <v>125</v>
      </c>
      <c r="B2562" t="s">
        <v>103</v>
      </c>
      <c r="C2562" t="s">
        <v>6</v>
      </c>
      <c r="D2562" t="s">
        <v>14</v>
      </c>
      <c r="E2562">
        <v>5.9832103680050102</v>
      </c>
      <c r="F2562">
        <v>5.5504328337776503</v>
      </c>
      <c r="G2562">
        <v>0.11698551596394099</v>
      </c>
      <c r="H2562">
        <v>0.134330125605333</v>
      </c>
      <c r="I2562">
        <v>0.13440609608555501</v>
      </c>
      <c r="J2562">
        <v>0.15272711143172299</v>
      </c>
      <c r="K2562">
        <v>1.7833242584384901E-2</v>
      </c>
      <c r="L2562">
        <v>2.1549811248119097E-2</v>
      </c>
      <c r="M2562">
        <v>4.9967366863389401E-2</v>
      </c>
      <c r="N2562">
        <v>6.0736761563760303E-2</v>
      </c>
      <c r="O2562">
        <v>7.0915259237946504E-2</v>
      </c>
      <c r="P2562">
        <v>-6.8563108736423573E-3</v>
      </c>
      <c r="Q2562">
        <v>5.3776274838843214</v>
      </c>
      <c r="R2562" s="95">
        <f>Table_nydc_frldevdb01_flc_fx_carry_view[[#This Row],[atmf]]/(Table_nydc_frldevdb01_flc_fx_carry_view[[#This Row],[atmf_cost_orig]]+1)</f>
        <v>5.2862908019310035</v>
      </c>
      <c r="S2562" s="95">
        <f>Table_nydc_frldevdb01_flc_fx_carry_view[[#This Row],[num_rate]]-Table_nydc_frldevdb01_flc_fx_carry_view[[#This Row],[asset_rate]]</f>
        <v>-7.7771570111588861E-2</v>
      </c>
      <c r="T25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1.2194808850367462</v>
      </c>
      <c r="U2562" s="95">
        <f>Table_nydc_frldevdb01_flc_fx_carry_view[[#This Row],[atmf_cost_final]]/Table_nydc_frldevdb01_flc_fx_carry_view[[#This Row],[atmf_cost_orig]]</f>
        <v>1.2155285614672149</v>
      </c>
    </row>
    <row r="2563" spans="1:21" x14ac:dyDescent="0.25">
      <c r="A2563" t="s">
        <v>125</v>
      </c>
      <c r="B2563" t="s">
        <v>103</v>
      </c>
      <c r="C2563" t="s">
        <v>67</v>
      </c>
      <c r="D2563" t="s">
        <v>14</v>
      </c>
      <c r="E2563">
        <v>5.9832103680050102</v>
      </c>
      <c r="F2563">
        <v>5.1507343225802797</v>
      </c>
      <c r="G2563">
        <v>0.15882131147541001</v>
      </c>
      <c r="H2563">
        <v>0.15882131147541001</v>
      </c>
      <c r="I2563">
        <v>0.15028732814269899</v>
      </c>
      <c r="J2563">
        <v>0.150662222407841</v>
      </c>
      <c r="K2563">
        <v>3.1798544766033401E-2</v>
      </c>
      <c r="L2563">
        <v>2.9073114952523703E-2</v>
      </c>
      <c r="M2563">
        <v>7.8042879168514004E-2</v>
      </c>
      <c r="N2563">
        <v>8.3024472699943702E-2</v>
      </c>
      <c r="O2563">
        <v>7.2358058213845777E-2</v>
      </c>
      <c r="P2563">
        <v>-7.334348236513577E-3</v>
      </c>
      <c r="Q2563">
        <v>4.9230702171705518</v>
      </c>
      <c r="R2563" s="95">
        <f>Table_nydc_frldevdb01_flc_fx_carry_view[[#This Row],[atmf]]/(Table_nydc_frldevdb01_flc_fx_carry_view[[#This Row],[atmf_cost_orig]]+1)</f>
        <v>4.7778566345644817</v>
      </c>
      <c r="S2563" s="95">
        <f>Table_nydc_frldevdb01_flc_fx_carry_view[[#This Row],[num_rate]]-Table_nydc_frldevdb01_flc_fx_carry_view[[#This Row],[asset_rate]]</f>
        <v>-7.9692406450359354E-2</v>
      </c>
      <c r="T25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1.1666587581921384</v>
      </c>
      <c r="U2563" s="95">
        <f>Table_nydc_frldevdb01_flc_fx_carry_view[[#This Row],[atmf_cost_final]]/Table_nydc_frldevdb01_flc_fx_carry_view[[#This Row],[atmf_cost_orig]]</f>
        <v>1.063831493462372</v>
      </c>
    </row>
    <row r="2564" spans="1:21" x14ac:dyDescent="0.25">
      <c r="A2564" t="s">
        <v>125</v>
      </c>
      <c r="B2564" t="s">
        <v>104</v>
      </c>
      <c r="C2564" t="s">
        <v>14</v>
      </c>
      <c r="D2564" t="s">
        <v>14</v>
      </c>
      <c r="E2564">
        <v>3.4931962792926199</v>
      </c>
      <c r="F2564">
        <v>3.4681773468592398</v>
      </c>
      <c r="G2564">
        <v>6.5313982685046706E-2</v>
      </c>
      <c r="H2564">
        <v>6.49447321601265E-2</v>
      </c>
      <c r="I2564">
        <v>7.4175030213648199E-2</v>
      </c>
      <c r="J2564">
        <v>7.5490660937287096E-2</v>
      </c>
      <c r="K2564">
        <v>1.49813600477366E-2</v>
      </c>
      <c r="L2564">
        <v>2.1900389825152103E-3</v>
      </c>
      <c r="M2564">
        <v>1.8172951254187501E-2</v>
      </c>
      <c r="N2564">
        <v>7.4217255040688098E-3</v>
      </c>
      <c r="O2564">
        <v>1.3178669148205941E-2</v>
      </c>
      <c r="P2564">
        <v>-1.4476837628102806E-3</v>
      </c>
      <c r="Q2564">
        <v>3.4571435578804701</v>
      </c>
      <c r="R2564" s="95">
        <f>Table_nydc_frldevdb01_flc_fx_carry_view[[#This Row],[atmf]]/(Table_nydc_frldevdb01_flc_fx_carry_view[[#This Row],[atmf_cost_orig]]+1)</f>
        <v>3.4062752723760066</v>
      </c>
      <c r="S2564" s="95">
        <f>Table_nydc_frldevdb01_flc_fx_carry_view[[#This Row],[num_rate]]-Table_nydc_frldevdb01_flc_fx_carry_view[[#This Row],[asset_rate]]</f>
        <v>-1.4626352911016221E-2</v>
      </c>
      <c r="T25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1.6392094673588595</v>
      </c>
      <c r="U2564" s="95">
        <f>Table_nydc_frldevdb01_flc_fx_carry_view[[#This Row],[atmf_cost_final]]/Table_nydc_frldevdb01_flc_fx_carry_view[[#This Row],[atmf_cost_orig]]</f>
        <v>0.40839406875967155</v>
      </c>
    </row>
    <row r="2565" spans="1:21" x14ac:dyDescent="0.25">
      <c r="A2565" t="s">
        <v>125</v>
      </c>
      <c r="B2565" t="s">
        <v>104</v>
      </c>
      <c r="C2565" t="s">
        <v>8</v>
      </c>
      <c r="D2565" t="s">
        <v>14</v>
      </c>
      <c r="E2565">
        <v>3.4931962792926199</v>
      </c>
      <c r="F2565">
        <v>3.4525458436613801</v>
      </c>
      <c r="G2565">
        <v>6.6018889436226205E-2</v>
      </c>
      <c r="H2565">
        <v>6.5391508217260794E-2</v>
      </c>
      <c r="I2565">
        <v>6.4783942123655999E-2</v>
      </c>
      <c r="J2565">
        <v>6.4522943437029107E-2</v>
      </c>
      <c r="K2565">
        <v>1.73209404900052E-2</v>
      </c>
      <c r="L2565">
        <v>1.14032553888494E-2</v>
      </c>
      <c r="M2565">
        <v>2.2325750371436501E-2</v>
      </c>
      <c r="N2565">
        <v>1.74904846798014E-2</v>
      </c>
      <c r="O2565">
        <v>1.3819984696055146E-2</v>
      </c>
      <c r="P2565">
        <v>-2.0034307466435738E-3</v>
      </c>
      <c r="Q2565">
        <v>3.4353525572367216</v>
      </c>
      <c r="R2565" s="95">
        <f>Table_nydc_frldevdb01_flc_fx_carry_view[[#This Row],[atmf]]/(Table_nydc_frldevdb01_flc_fx_carry_view[[#This Row],[atmf_cost_orig]]+1)</f>
        <v>3.3771484699539105</v>
      </c>
      <c r="S2565" s="95">
        <f>Table_nydc_frldevdb01_flc_fx_carry_view[[#This Row],[num_rate]]-Table_nydc_frldevdb01_flc_fx_carry_view[[#This Row],[asset_rate]]</f>
        <v>-1.5823415442698718E-2</v>
      </c>
      <c r="T25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1.2162758296846916</v>
      </c>
      <c r="U2565" s="95">
        <f>Table_nydc_frldevdb01_flc_fx_carry_view[[#This Row],[atmf_cost_final]]/Table_nydc_frldevdb01_flc_fx_carry_view[[#This Row],[atmf_cost_orig]]</f>
        <v>0.78342203011365186</v>
      </c>
    </row>
    <row r="2566" spans="1:21" x14ac:dyDescent="0.25">
      <c r="A2566" t="s">
        <v>125</v>
      </c>
      <c r="B2566" t="s">
        <v>104</v>
      </c>
      <c r="C2566" t="s">
        <v>6</v>
      </c>
      <c r="D2566" t="s">
        <v>14</v>
      </c>
      <c r="E2566">
        <v>3.4931962792926199</v>
      </c>
      <c r="F2566">
        <v>3.4351623717114599</v>
      </c>
      <c r="G2566">
        <v>6.6816241486002806E-2</v>
      </c>
      <c r="H2566">
        <v>6.5851209295117105E-2</v>
      </c>
      <c r="I2566">
        <v>6.5326210123233697E-2</v>
      </c>
      <c r="J2566">
        <v>6.4873220074878002E-2</v>
      </c>
      <c r="K2566">
        <v>1.8993569373946199E-2</v>
      </c>
      <c r="L2566">
        <v>1.4971641419609799E-2</v>
      </c>
      <c r="M2566">
        <v>2.5890623908060902E-2</v>
      </c>
      <c r="N2566">
        <v>2.3152594213497701E-2</v>
      </c>
      <c r="O2566">
        <v>1.4323751178244359E-2</v>
      </c>
      <c r="P2566">
        <v>-2.4872939279859674E-3</v>
      </c>
      <c r="Q2566">
        <v>3.4116321586628229</v>
      </c>
      <c r="R2566" s="95">
        <f>Table_nydc_frldevdb01_flc_fx_carry_view[[#This Row],[atmf]]/(Table_nydc_frldevdb01_flc_fx_carry_view[[#This Row],[atmf_cost_orig]]+1)</f>
        <v>3.3484684347980891</v>
      </c>
      <c r="S2566" s="95">
        <f>Table_nydc_frldevdb01_flc_fx_carry_view[[#This Row],[num_rate]]-Table_nydc_frldevdb01_flc_fx_carry_view[[#This Row],[asset_rate]]</f>
        <v>-1.6811045106230327E-2</v>
      </c>
      <c r="T25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1.1861516758237431</v>
      </c>
      <c r="U2566" s="95">
        <f>Table_nydc_frldevdb01_flc_fx_carry_view[[#This Row],[atmf_cost_final]]/Table_nydc_frldevdb01_flc_fx_carry_view[[#This Row],[atmf_cost_orig]]</f>
        <v>0.89424628374016391</v>
      </c>
    </row>
    <row r="2567" spans="1:21" x14ac:dyDescent="0.25">
      <c r="A2567" t="s">
        <v>125</v>
      </c>
      <c r="B2567" t="s">
        <v>104</v>
      </c>
      <c r="C2567" t="s">
        <v>67</v>
      </c>
      <c r="D2567" t="s">
        <v>14</v>
      </c>
      <c r="E2567">
        <v>3.4931962792926199</v>
      </c>
      <c r="F2567">
        <v>3.3675769999999998</v>
      </c>
      <c r="G2567">
        <v>7.1779807392198497E-2</v>
      </c>
      <c r="H2567">
        <v>6.9761619878036099E-2</v>
      </c>
      <c r="I2567">
        <v>7.0047403615269996E-2</v>
      </c>
      <c r="J2567">
        <v>6.8408431377499093E-2</v>
      </c>
      <c r="K2567">
        <v>2.4456688495529098E-2</v>
      </c>
      <c r="L2567">
        <v>2.2378390466641002E-2</v>
      </c>
      <c r="M2567">
        <v>3.8127847872393997E-2</v>
      </c>
      <c r="N2567">
        <v>3.76610361733229E-2</v>
      </c>
      <c r="O2567">
        <v>1.5808575721305007E-2</v>
      </c>
      <c r="P2567">
        <v>-2.6898131668730563E-3</v>
      </c>
      <c r="Q2567">
        <v>3.3221592316685364</v>
      </c>
      <c r="R2567" s="95">
        <f>Table_nydc_frldevdb01_flc_fx_carry_view[[#This Row],[atmf]]/(Table_nydc_frldevdb01_flc_fx_carry_view[[#This Row],[atmf_cost_orig]]+1)</f>
        <v>3.2438942919234162</v>
      </c>
      <c r="S2567" s="95">
        <f>Table_nydc_frldevdb01_flc_fx_carry_view[[#This Row],[num_rate]]-Table_nydc_frldevdb01_flc_fx_carry_view[[#This Row],[asset_rate]]</f>
        <v>-1.8498388888178063E-2</v>
      </c>
      <c r="T25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1.1178748843016231</v>
      </c>
      <c r="U2567" s="95">
        <f>Table_nydc_frldevdb01_flc_fx_carry_view[[#This Row],[atmf_cost_final]]/Table_nydc_frldevdb01_flc_fx_carry_view[[#This Row],[atmf_cost_orig]]</f>
        <v>0.98775667326848815</v>
      </c>
    </row>
    <row r="2568" spans="1:21" x14ac:dyDescent="0.25">
      <c r="A2568" t="s">
        <v>125</v>
      </c>
      <c r="B2568" t="s">
        <v>105</v>
      </c>
      <c r="C2568" t="s">
        <v>14</v>
      </c>
      <c r="D2568" t="s">
        <v>14</v>
      </c>
      <c r="E2568">
        <v>35.443257370752697</v>
      </c>
      <c r="F2568">
        <v>34.335693131266702</v>
      </c>
      <c r="G2568">
        <v>0.199500026822512</v>
      </c>
      <c r="H2568">
        <v>0.20591919113693899</v>
      </c>
      <c r="I2568">
        <v>0.21622755102233199</v>
      </c>
      <c r="J2568">
        <v>0.24920769634482401</v>
      </c>
      <c r="K2568">
        <v>4.1129093990848298E-2</v>
      </c>
      <c r="L2568">
        <v>6.3773037113547398E-3</v>
      </c>
      <c r="M2568">
        <v>5.62581003153651E-2</v>
      </c>
      <c r="N2568">
        <v>3.1524557284555901E-2</v>
      </c>
      <c r="O2568">
        <v>5.9944624368445922E-2</v>
      </c>
      <c r="P2568">
        <v>-6.5501375522237209E-3</v>
      </c>
      <c r="Q2568">
        <v>33.823970074095442</v>
      </c>
      <c r="R2568" s="95">
        <f>Table_nydc_frldevdb01_flc_fx_carry_view[[#This Row],[atmf]]/(Table_nydc_frldevdb01_flc_fx_carry_view[[#This Row],[atmf_cost_orig]]+1)</f>
        <v>32.506915801180753</v>
      </c>
      <c r="S2568" s="95">
        <f>Table_nydc_frldevdb01_flc_fx_carry_view[[#This Row],[num_rate]]-Table_nydc_frldevdb01_flc_fx_carry_view[[#This Row],[asset_rate]]</f>
        <v>-6.6494761920669637E-2</v>
      </c>
      <c r="T25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1.6621880534513114</v>
      </c>
      <c r="U2568" s="95">
        <f>Table_nydc_frldevdb01_flc_fx_carry_view[[#This Row],[atmf_cost_final]]/Table_nydc_frldevdb01_flc_fx_carry_view[[#This Row],[atmf_cost_orig]]</f>
        <v>0.56035587955937394</v>
      </c>
    </row>
    <row r="2569" spans="1:21" x14ac:dyDescent="0.25">
      <c r="A2569" t="s">
        <v>125</v>
      </c>
      <c r="B2569" t="s">
        <v>105</v>
      </c>
      <c r="C2569" t="s">
        <v>8</v>
      </c>
      <c r="D2569" t="s">
        <v>14</v>
      </c>
      <c r="E2569">
        <v>35.443257370752697</v>
      </c>
      <c r="F2569">
        <v>33.778841610874998</v>
      </c>
      <c r="G2569">
        <v>0.19072309916150201</v>
      </c>
      <c r="H2569">
        <v>0.200530453271867</v>
      </c>
      <c r="I2569">
        <v>0.20598857022832701</v>
      </c>
      <c r="J2569">
        <v>0.215440241637227</v>
      </c>
      <c r="K2569">
        <v>4.35658365813806E-2</v>
      </c>
      <c r="L2569">
        <v>3.3253938251882199E-2</v>
      </c>
      <c r="M2569">
        <v>6.6094231140262194E-2</v>
      </c>
      <c r="N2569">
        <v>5.8947681402968501E-2</v>
      </c>
      <c r="O2569">
        <v>6.0360931297853616E-2</v>
      </c>
      <c r="P2569">
        <v>-6.5603664934769318E-3</v>
      </c>
      <c r="Q2569">
        <v>33.034624554799947</v>
      </c>
      <c r="R2569" s="95">
        <f>Table_nydc_frldevdb01_flc_fx_carry_view[[#This Row],[atmf]]/(Table_nydc_frldevdb01_flc_fx_carry_view[[#This Row],[atmf_cost_orig]]+1)</f>
        <v>31.684667850370197</v>
      </c>
      <c r="S2569" s="95">
        <f>Table_nydc_frldevdb01_flc_fx_carry_view[[#This Row],[num_rate]]-Table_nydc_frldevdb01_flc_fx_carry_view[[#This Row],[asset_rate]]</f>
        <v>-6.6921297791330547E-2</v>
      </c>
      <c r="T25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1.1405048452934166</v>
      </c>
      <c r="U2569" s="95">
        <f>Table_nydc_frldevdb01_flc_fx_carry_view[[#This Row],[atmf_cost_final]]/Table_nydc_frldevdb01_flc_fx_carry_view[[#This Row],[atmf_cost_orig]]</f>
        <v>0.89187332065142555</v>
      </c>
    </row>
    <row r="2570" spans="1:21" x14ac:dyDescent="0.25">
      <c r="A2570" t="s">
        <v>125</v>
      </c>
      <c r="B2570" t="s">
        <v>105</v>
      </c>
      <c r="C2570" t="s">
        <v>6</v>
      </c>
      <c r="D2570" t="s">
        <v>14</v>
      </c>
      <c r="E2570">
        <v>35.443257370752697</v>
      </c>
      <c r="F2570">
        <v>33.171718074122403</v>
      </c>
      <c r="G2570">
        <v>0.18121119066452501</v>
      </c>
      <c r="H2570">
        <v>0.19500620912905001</v>
      </c>
      <c r="I2570">
        <v>0.19936481442995599</v>
      </c>
      <c r="J2570">
        <v>0.21373304667291401</v>
      </c>
      <c r="K2570">
        <v>4.2678380333769902E-2</v>
      </c>
      <c r="L2570">
        <v>4.1017474819144195E-2</v>
      </c>
      <c r="M2570">
        <v>7.3107035896403799E-2</v>
      </c>
      <c r="N2570">
        <v>7.5180328097071702E-2</v>
      </c>
      <c r="O2570">
        <v>6.1556195090474164E-2</v>
      </c>
      <c r="P2570">
        <v>-6.8563108736423573E-3</v>
      </c>
      <c r="Q2570">
        <v>32.192154105040885</v>
      </c>
      <c r="R2570" s="95">
        <f>Table_nydc_frldevdb01_flc_fx_carry_view[[#This Row],[atmf]]/(Table_nydc_frldevdb01_flc_fx_carry_view[[#This Row],[atmf_cost_orig]]+1)</f>
        <v>30.911844731698089</v>
      </c>
      <c r="S2570" s="95">
        <f>Table_nydc_frldevdb01_flc_fx_carry_view[[#This Row],[num_rate]]-Table_nydc_frldevdb01_flc_fx_carry_view[[#This Row],[asset_rate]]</f>
        <v>-6.8412505964116521E-2</v>
      </c>
      <c r="T25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1.1227197733927874</v>
      </c>
      <c r="U2570" s="95">
        <f>Table_nydc_frldevdb01_flc_fx_carry_view[[#This Row],[atmf_cost_final]]/Table_nydc_frldevdb01_flc_fx_carry_view[[#This Row],[atmf_cost_orig]]</f>
        <v>1.0283596807782751</v>
      </c>
    </row>
    <row r="2571" spans="1:21" x14ac:dyDescent="0.25">
      <c r="A2571" t="s">
        <v>125</v>
      </c>
      <c r="B2571" t="s">
        <v>105</v>
      </c>
      <c r="C2571" t="s">
        <v>67</v>
      </c>
      <c r="D2571" t="s">
        <v>14</v>
      </c>
      <c r="E2571">
        <v>35.443257370752697</v>
      </c>
      <c r="F2571">
        <v>30.599572206849199</v>
      </c>
      <c r="G2571">
        <v>0.18559282756607501</v>
      </c>
      <c r="H2571">
        <v>0.20778258263711899</v>
      </c>
      <c r="I2571">
        <v>0.184683069540579</v>
      </c>
      <c r="J2571">
        <v>0.211558558452902</v>
      </c>
      <c r="K2571">
        <v>4.4282519638997903E-2</v>
      </c>
      <c r="L2571">
        <v>4.4706817610457798E-2</v>
      </c>
      <c r="M2571">
        <v>0.102221009602773</v>
      </c>
      <c r="N2571">
        <v>0.11085470044835499</v>
      </c>
      <c r="O2571">
        <v>7.0782440826386961E-2</v>
      </c>
      <c r="P2571">
        <v>-7.334348236513577E-3</v>
      </c>
      <c r="Q2571">
        <v>28.923772503916517</v>
      </c>
      <c r="R2571" s="95">
        <f>Table_nydc_frldevdb01_flc_fx_carry_view[[#This Row],[atmf]]/(Table_nydc_frldevdb01_flc_fx_carry_view[[#This Row],[atmf_cost_orig]]+1)</f>
        <v>27.761739197728517</v>
      </c>
      <c r="S2571" s="95">
        <f>Table_nydc_frldevdb01_flc_fx_carry_view[[#This Row],[num_rate]]-Table_nydc_frldevdb01_flc_fx_carry_view[[#This Row],[asset_rate]]</f>
        <v>-7.8116789062900538E-2</v>
      </c>
      <c r="T25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1.1416915228418079</v>
      </c>
      <c r="U2571" s="95">
        <f>Table_nydc_frldevdb01_flc_fx_carry_view[[#This Row],[atmf_cost_final]]/Table_nydc_frldevdb01_flc_fx_carry_view[[#This Row],[atmf_cost_orig]]</f>
        <v>1.0844610210673147</v>
      </c>
    </row>
    <row r="2572" spans="1:21" x14ac:dyDescent="0.25">
      <c r="A2572" t="s">
        <v>125</v>
      </c>
      <c r="B2572" t="s">
        <v>106</v>
      </c>
      <c r="C2572" t="s">
        <v>14</v>
      </c>
      <c r="D2572" t="s">
        <v>14</v>
      </c>
      <c r="E2572">
        <v>7.7943239853494104</v>
      </c>
      <c r="F2572">
        <v>7.9624208094249997</v>
      </c>
      <c r="G2572">
        <v>7.4340733855372404E-2</v>
      </c>
      <c r="H2572">
        <v>7.55038214389879E-2</v>
      </c>
      <c r="I2572">
        <v>8.6791588069084505E-2</v>
      </c>
      <c r="J2572">
        <v>9.9993504490651197E-2</v>
      </c>
      <c r="K2572">
        <v>1.1901443998789601E-2</v>
      </c>
      <c r="L2572">
        <v>1.8125413831259201E-3</v>
      </c>
      <c r="M2572">
        <v>2.1357695581622101E-2</v>
      </c>
      <c r="N2572">
        <v>2.1568931452166599E-2</v>
      </c>
      <c r="O2572">
        <v>-8.3707270787526863E-3</v>
      </c>
      <c r="P2572">
        <v>3.5169995499509922E-2</v>
      </c>
      <c r="Q2572">
        <v>7.8878314904087068</v>
      </c>
      <c r="R2572" s="95">
        <f>Table_nydc_frldevdb01_flc_fx_carry_view[[#This Row],[atmf]]/(Table_nydc_frldevdb01_flc_fx_carry_view[[#This Row],[atmf_cost_orig]]+1)</f>
        <v>7.7959179667126524</v>
      </c>
      <c r="S2572" s="95">
        <f>Table_nydc_frldevdb01_flc_fx_carry_view[[#This Row],[num_rate]]-Table_nydc_frldevdb01_flc_fx_carry_view[[#This Row],[asset_rate]]</f>
        <v>4.3540722578262608E-2</v>
      </c>
      <c r="T25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2.0892411645337066</v>
      </c>
      <c r="U2572" s="95">
        <f>Table_nydc_frldevdb01_flc_fx_carry_view[[#This Row],[atmf_cost_final]]/Table_nydc_frldevdb01_flc_fx_carry_view[[#This Row],[atmf_cost_orig]]</f>
        <v>1.0098903868040081</v>
      </c>
    </row>
    <row r="2573" spans="1:21" x14ac:dyDescent="0.25">
      <c r="A2573" t="s">
        <v>125</v>
      </c>
      <c r="B2573" t="s">
        <v>106</v>
      </c>
      <c r="C2573" t="s">
        <v>8</v>
      </c>
      <c r="D2573" t="s">
        <v>14</v>
      </c>
      <c r="E2573">
        <v>7.7943239853494104</v>
      </c>
      <c r="F2573">
        <v>8.0515021103999995</v>
      </c>
      <c r="G2573">
        <v>7.6355865031016906E-2</v>
      </c>
      <c r="H2573">
        <v>7.7701644724275806E-2</v>
      </c>
      <c r="I2573">
        <v>7.1120621289215605E-2</v>
      </c>
      <c r="J2573">
        <v>7.5933540822004E-2</v>
      </c>
      <c r="K2573">
        <v>1.3097928185715601E-2</v>
      </c>
      <c r="L2573">
        <v>9.3914261295890301E-3</v>
      </c>
      <c r="M2573">
        <v>2.6970402472514098E-2</v>
      </c>
      <c r="N2573">
        <v>2.87457859165434E-2</v>
      </c>
      <c r="O2573">
        <v>-8.210251565280156E-3</v>
      </c>
      <c r="P2573">
        <v>3.5946709664201396E-2</v>
      </c>
      <c r="Q2573">
        <v>7.9413361291456042</v>
      </c>
      <c r="R2573" s="95">
        <f>Table_nydc_frldevdb01_flc_fx_carry_view[[#This Row],[atmf]]/(Table_nydc_frldevdb01_flc_fx_carry_view[[#This Row],[atmf_cost_orig]]+1)</f>
        <v>7.8400527327908947</v>
      </c>
      <c r="S2573" s="95">
        <f>Table_nydc_frldevdb01_flc_fx_carry_view[[#This Row],[num_rate]]-Table_nydc_frldevdb01_flc_fx_carry_view[[#This Row],[asset_rate]]</f>
        <v>4.4156961229481553E-2</v>
      </c>
      <c r="T25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1.3951627796760537</v>
      </c>
      <c r="U2573" s="95">
        <f>Table_nydc_frldevdb01_flc_fx_carry_view[[#This Row],[atmf_cost_final]]/Table_nydc_frldevdb01_flc_fx_carry_view[[#This Row],[atmf_cost_orig]]</f>
        <v>1.0658271023518695</v>
      </c>
    </row>
    <row r="2574" spans="1:21" x14ac:dyDescent="0.25">
      <c r="A2574" t="s">
        <v>125</v>
      </c>
      <c r="B2574" t="s">
        <v>106</v>
      </c>
      <c r="C2574" t="s">
        <v>6</v>
      </c>
      <c r="D2574" t="s">
        <v>14</v>
      </c>
      <c r="E2574">
        <v>7.7943239853494104</v>
      </c>
      <c r="F2574">
        <v>8.1476763572664694</v>
      </c>
      <c r="G2574">
        <v>7.8454682980658802E-2</v>
      </c>
      <c r="H2574">
        <v>7.9892873596044897E-2</v>
      </c>
      <c r="I2574">
        <v>7.4375337020689797E-2</v>
      </c>
      <c r="J2574">
        <v>7.8174201621379003E-2</v>
      </c>
      <c r="K2574">
        <v>1.38025932350788E-2</v>
      </c>
      <c r="L2574">
        <v>1.1837137292638002E-2</v>
      </c>
      <c r="M2574">
        <v>3.2133344169224802E-2</v>
      </c>
      <c r="N2574">
        <v>3.5772155407277101E-2</v>
      </c>
      <c r="O2574">
        <v>-8.2957511064883915E-3</v>
      </c>
      <c r="P2574">
        <v>3.6643121291915159E-2</v>
      </c>
      <c r="Q2574">
        <v>8.0010118026901935</v>
      </c>
      <c r="R2574" s="95">
        <f>Table_nydc_frldevdb01_flc_fx_carry_view[[#This Row],[atmf]]/(Table_nydc_frldevdb01_flc_fx_carry_view[[#This Row],[atmf_cost_orig]]+1)</f>
        <v>7.8940152484121331</v>
      </c>
      <c r="S2574" s="95">
        <f>Table_nydc_frldevdb01_flc_fx_carry_view[[#This Row],[num_rate]]-Table_nydc_frldevdb01_flc_fx_carry_view[[#This Row],[asset_rate]]</f>
        <v>4.4938872398403551E-2</v>
      </c>
      <c r="T25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1.3057303653640084</v>
      </c>
      <c r="U2574" s="95">
        <f>Table_nydc_frldevdb01_flc_fx_carry_view[[#This Row],[atmf_cost_final]]/Table_nydc_frldevdb01_flc_fx_carry_view[[#This Row],[atmf_cost_orig]]</f>
        <v>1.1132409754456032</v>
      </c>
    </row>
    <row r="2575" spans="1:21" x14ac:dyDescent="0.25">
      <c r="A2575" t="s">
        <v>125</v>
      </c>
      <c r="B2575" t="s">
        <v>106</v>
      </c>
      <c r="C2575" t="s">
        <v>67</v>
      </c>
      <c r="D2575" t="s">
        <v>14</v>
      </c>
      <c r="E2575">
        <v>7.7943239853494104</v>
      </c>
      <c r="F2575">
        <v>8.5167046627618497</v>
      </c>
      <c r="G2575">
        <v>8.8337866462009904E-2</v>
      </c>
      <c r="H2575">
        <v>8.9353453933589094E-2</v>
      </c>
      <c r="I2575">
        <v>8.4980528069981701E-2</v>
      </c>
      <c r="J2575">
        <v>8.7971076431713494E-2</v>
      </c>
      <c r="K2575">
        <v>1.7021083738183198E-2</v>
      </c>
      <c r="L2575">
        <v>1.6114136913813699E-2</v>
      </c>
      <c r="M2575">
        <v>5.1129497912968905E-2</v>
      </c>
      <c r="N2575">
        <v>5.62048403603672E-2</v>
      </c>
      <c r="O2575">
        <v>-7.6404561020425588E-3</v>
      </c>
      <c r="P2575">
        <v>3.7984166928545782E-2</v>
      </c>
      <c r="Q2575">
        <v>8.235794763896342</v>
      </c>
      <c r="R2575" s="95">
        <f>Table_nydc_frldevdb01_flc_fx_carry_view[[#This Row],[atmf]]/(Table_nydc_frldevdb01_flc_fx_carry_view[[#This Row],[atmf_cost_orig]]+1)</f>
        <v>8.1024314127534964</v>
      </c>
      <c r="S2575" s="95">
        <f>Table_nydc_frldevdb01_flc_fx_carry_view[[#This Row],[num_rate]]-Table_nydc_frldevdb01_flc_fx_carry_view[[#This Row],[asset_rate]]</f>
        <v>4.562462303058834E-2</v>
      </c>
      <c r="T25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1.1753904253980281</v>
      </c>
      <c r="U2575" s="95">
        <f>Table_nydc_frldevdb01_flc_fx_carry_view[[#This Row],[atmf_cost_final]]/Table_nydc_frldevdb01_flc_fx_carry_view[[#This Row],[atmf_cost_orig]]</f>
        <v>1.0992644687424349</v>
      </c>
    </row>
    <row r="2576" spans="1:21" x14ac:dyDescent="0.25">
      <c r="A2576" t="s">
        <v>125</v>
      </c>
      <c r="B2576" t="s">
        <v>5</v>
      </c>
      <c r="C2576" t="s">
        <v>8</v>
      </c>
      <c r="D2576" t="s">
        <v>8</v>
      </c>
      <c r="E2576">
        <v>3.66118885108156</v>
      </c>
      <c r="F2576">
        <v>3.95443796409669</v>
      </c>
      <c r="G2576">
        <v>0.12304006863335</v>
      </c>
      <c r="H2576">
        <v>0.134116010098417</v>
      </c>
      <c r="I2576">
        <v>0.154646493234747</v>
      </c>
      <c r="J2576">
        <v>0.19771722222221599</v>
      </c>
      <c r="K2576">
        <v>1.38860411769885E-2</v>
      </c>
      <c r="L2576">
        <v>3.2290479010025699E-3</v>
      </c>
      <c r="M2576">
        <v>4.5771797265236704E-2</v>
      </c>
      <c r="N2576">
        <v>8.0091520614453612E-2</v>
      </c>
      <c r="O2576">
        <v>1.3819984696055146E-2</v>
      </c>
      <c r="P2576">
        <v>0.12248514661378573</v>
      </c>
      <c r="Q2576">
        <v>3.8322439676728144</v>
      </c>
      <c r="R2576" s="95">
        <f>Table_nydc_frldevdb01_flc_fx_carry_view[[#This Row],[atmf]]/(Table_nydc_frldevdb01_flc_fx_carry_view[[#This Row],[atmf_cost_orig]]+1)</f>
        <v>3.7813583942862201</v>
      </c>
      <c r="S2576" s="95">
        <f>Table_nydc_frldevdb01_flc_fx_carry_view[[#This Row],[num_rate]]-Table_nydc_frldevdb01_flc_fx_carry_view[[#This Row],[asset_rate]]</f>
        <v>0.10866516191773058</v>
      </c>
      <c r="T25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2.4105582599554358</v>
      </c>
      <c r="U2576" s="95">
        <f>Table_nydc_frldevdb01_flc_fx_carry_view[[#This Row],[atmf_cost_final]]/Table_nydc_frldevdb01_flc_fx_carry_view[[#This Row],[atmf_cost_orig]]</f>
        <v>1.7498006501764014</v>
      </c>
    </row>
    <row r="2577" spans="1:21" x14ac:dyDescent="0.25">
      <c r="A2577" t="s">
        <v>125</v>
      </c>
      <c r="B2577" t="s">
        <v>5</v>
      </c>
      <c r="C2577" t="s">
        <v>6</v>
      </c>
      <c r="D2577" t="s">
        <v>8</v>
      </c>
      <c r="E2577">
        <v>3.66118885108156</v>
      </c>
      <c r="F2577">
        <v>4.0493942566768704</v>
      </c>
      <c r="G2577">
        <v>0.12564770215070301</v>
      </c>
      <c r="H2577">
        <v>0.13797318312704901</v>
      </c>
      <c r="I2577">
        <v>0.118875077585885</v>
      </c>
      <c r="J2577">
        <v>0.15557716699687299</v>
      </c>
      <c r="K2577">
        <v>1.40898891172366E-2</v>
      </c>
      <c r="L2577">
        <v>1.28824423695529E-2</v>
      </c>
      <c r="M2577">
        <v>5.4220652323481194E-2</v>
      </c>
      <c r="N2577">
        <v>8.4861969132488002E-2</v>
      </c>
      <c r="O2577">
        <v>1.4323751178244359E-2</v>
      </c>
      <c r="P2577">
        <v>0.12225456585129368</v>
      </c>
      <c r="Q2577">
        <v>3.8931588218720217</v>
      </c>
      <c r="R2577" s="95">
        <f>Table_nydc_frldevdb01_flc_fx_carry_view[[#This Row],[atmf]]/(Table_nydc_frldevdb01_flc_fx_carry_view[[#This Row],[atmf_cost_orig]]+1)</f>
        <v>3.8411259044793771</v>
      </c>
      <c r="S2577" s="95">
        <f>Table_nydc_frldevdb01_flc_fx_carry_view[[#This Row],[num_rate]]-Table_nydc_frldevdb01_flc_fx_carry_view[[#This Row],[asset_rate]]</f>
        <v>0.10793081467304932</v>
      </c>
      <c r="T25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1.7936246662693585</v>
      </c>
      <c r="U2577" s="95">
        <f>Table_nydc_frldevdb01_flc_fx_carry_view[[#This Row],[atmf_cost_final]]/Table_nydc_frldevdb01_flc_fx_carry_view[[#This Row],[atmf_cost_orig]]</f>
        <v>1.5651226146487554</v>
      </c>
    </row>
    <row r="2578" spans="1:21" x14ac:dyDescent="0.25">
      <c r="A2578" t="s">
        <v>125</v>
      </c>
      <c r="B2578" t="s">
        <v>5</v>
      </c>
      <c r="C2578" t="s">
        <v>67</v>
      </c>
      <c r="D2578" t="s">
        <v>8</v>
      </c>
      <c r="E2578">
        <v>3.66118885108156</v>
      </c>
      <c r="F2578">
        <v>4.4454475419550699</v>
      </c>
      <c r="G2578">
        <v>0.131790582720205</v>
      </c>
      <c r="H2578">
        <v>0.14672486530199</v>
      </c>
      <c r="I2578">
        <v>0.127864170409422</v>
      </c>
      <c r="J2578">
        <v>0.154303994441225</v>
      </c>
      <c r="K2578">
        <v>1.2580338144534201E-2</v>
      </c>
      <c r="L2578">
        <v>1.3913483744618E-2</v>
      </c>
      <c r="M2578">
        <v>8.0088262361673795E-2</v>
      </c>
      <c r="N2578">
        <v>0.11070191660694399</v>
      </c>
      <c r="O2578">
        <v>1.5808575721305007E-2</v>
      </c>
      <c r="P2578">
        <v>0.12619762260242717</v>
      </c>
      <c r="Q2578">
        <v>4.1643227568686694</v>
      </c>
      <c r="R2578" s="95">
        <f>Table_nydc_frldevdb01_flc_fx_carry_view[[#This Row],[atmf]]/(Table_nydc_frldevdb01_flc_fx_carry_view[[#This Row],[atmf_cost_orig]]+1)</f>
        <v>4.115818768583642</v>
      </c>
      <c r="S2578" s="95">
        <f>Table_nydc_frldevdb01_flc_fx_carry_view[[#This Row],[num_rate]]-Table_nydc_frldevdb01_flc_fx_carry_view[[#This Row],[asset_rate]]</f>
        <v>0.11038904688112217</v>
      </c>
      <c r="T25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1.4337343946616621</v>
      </c>
      <c r="U2578" s="95">
        <f>Table_nydc_frldevdb01_flc_fx_carry_view[[#This Row],[atmf_cost_final]]/Table_nydc_frldevdb01_flc_fx_carry_view[[#This Row],[atmf_cost_orig]]</f>
        <v>1.3822489506267568</v>
      </c>
    </row>
    <row r="2579" spans="1:21" x14ac:dyDescent="0.25">
      <c r="A2579" t="s">
        <v>125</v>
      </c>
      <c r="B2579" t="s">
        <v>4</v>
      </c>
      <c r="C2579" t="s">
        <v>8</v>
      </c>
      <c r="D2579" t="s">
        <v>8</v>
      </c>
      <c r="E2579">
        <v>4.3412521003427704</v>
      </c>
      <c r="F2579">
        <v>4.7630815352372204</v>
      </c>
      <c r="G2579">
        <v>0.12394672906408601</v>
      </c>
      <c r="H2579">
        <v>0.133547284004677</v>
      </c>
      <c r="I2579">
        <v>0.14875632229146399</v>
      </c>
      <c r="J2579">
        <v>0.178142407407407</v>
      </c>
      <c r="K2579">
        <v>1.1010809468887802E-2</v>
      </c>
      <c r="L2579">
        <v>3.1065976197646901E-3</v>
      </c>
      <c r="M2579">
        <v>4.6337505654473303E-2</v>
      </c>
      <c r="N2579">
        <v>9.7178213448336104E-2</v>
      </c>
      <c r="O2579">
        <v>-8.210251565280156E-3</v>
      </c>
      <c r="P2579">
        <v>0.12248514661378573</v>
      </c>
      <c r="Q2579">
        <v>4.6005589856667068</v>
      </c>
      <c r="R2579" s="95">
        <f>Table_nydc_frldevdb01_flc_fx_carry_view[[#This Row],[atmf]]/(Table_nydc_frldevdb01_flc_fx_carry_view[[#This Row],[atmf_cost_orig]]+1)</f>
        <v>4.5521464245496608</v>
      </c>
      <c r="S2579" s="95">
        <f>Table_nydc_frldevdb01_flc_fx_carry_view[[#This Row],[num_rate]]-Table_nydc_frldevdb01_flc_fx_carry_view[[#This Row],[asset_rate]]</f>
        <v>0.13069539817906589</v>
      </c>
      <c r="T25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2.6629044316619637</v>
      </c>
      <c r="U2579" s="95">
        <f>Table_nydc_frldevdb01_flc_fx_carry_view[[#This Row],[atmf_cost_final]]/Table_nydc_frldevdb01_flc_fx_carry_view[[#This Row],[atmf_cost_orig]]</f>
        <v>2.0971826617722735</v>
      </c>
    </row>
    <row r="2580" spans="1:21" x14ac:dyDescent="0.25">
      <c r="A2580" t="s">
        <v>125</v>
      </c>
      <c r="B2580" t="s">
        <v>4</v>
      </c>
      <c r="C2580" t="s">
        <v>6</v>
      </c>
      <c r="D2580" t="s">
        <v>8</v>
      </c>
      <c r="E2580">
        <v>4.3412521003427704</v>
      </c>
      <c r="F2580">
        <v>4.9104225986525396</v>
      </c>
      <c r="G2580">
        <v>0.12837827199780599</v>
      </c>
      <c r="H2580">
        <v>0.13783893247573101</v>
      </c>
      <c r="I2580">
        <v>0.116270279999505</v>
      </c>
      <c r="J2580">
        <v>0.15769196461638699</v>
      </c>
      <c r="K2580">
        <v>1.0931508907316199E-2</v>
      </c>
      <c r="L2580">
        <v>1.06909476433061E-2</v>
      </c>
      <c r="M2580">
        <v>5.5410436858376905E-2</v>
      </c>
      <c r="N2580">
        <v>0.10130987885819299</v>
      </c>
      <c r="O2580">
        <v>-8.2957511064883915E-3</v>
      </c>
      <c r="P2580">
        <v>0.12225456585129368</v>
      </c>
      <c r="Q2580">
        <v>4.7013132263809716</v>
      </c>
      <c r="R2580" s="95">
        <f>Table_nydc_frldevdb01_flc_fx_carry_view[[#This Row],[atmf]]/(Table_nydc_frldevdb01_flc_fx_carry_view[[#This Row],[atmf_cost_orig]]+1)</f>
        <v>4.6526189500923589</v>
      </c>
      <c r="S2580" s="95">
        <f>Table_nydc_frldevdb01_flc_fx_carry_view[[#This Row],[num_rate]]-Table_nydc_frldevdb01_flc_fx_carry_view[[#This Row],[asset_rate]]</f>
        <v>0.13055031695778208</v>
      </c>
      <c r="T25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2.0373452191696964</v>
      </c>
      <c r="U2580" s="95">
        <f>Table_nydc_frldevdb01_flc_fx_carry_view[[#This Row],[atmf_cost_final]]/Table_nydc_frldevdb01_flc_fx_carry_view[[#This Row],[atmf_cost_orig]]</f>
        <v>1.8283537290480152</v>
      </c>
    </row>
    <row r="2581" spans="1:21" x14ac:dyDescent="0.25">
      <c r="A2581" t="s">
        <v>125</v>
      </c>
      <c r="B2581" t="s">
        <v>4</v>
      </c>
      <c r="C2581" t="s">
        <v>67</v>
      </c>
      <c r="D2581" t="s">
        <v>8</v>
      </c>
      <c r="E2581">
        <v>4.3412521003427704</v>
      </c>
      <c r="F2581">
        <v>5.5187008970306399</v>
      </c>
      <c r="G2581">
        <v>0.13707446913173299</v>
      </c>
      <c r="H2581">
        <v>0.14666645295936401</v>
      </c>
      <c r="I2581">
        <v>0.131407534102576</v>
      </c>
      <c r="J2581">
        <v>0.15619925403688401</v>
      </c>
      <c r="K2581">
        <v>9.006897306797209E-3</v>
      </c>
      <c r="L2581">
        <v>1.06413241510051E-2</v>
      </c>
      <c r="M2581">
        <v>8.3830597955732097E-2</v>
      </c>
      <c r="N2581">
        <v>0.128637306510865</v>
      </c>
      <c r="O2581">
        <v>-7.6404561020425588E-3</v>
      </c>
      <c r="P2581">
        <v>0.12619762260242717</v>
      </c>
      <c r="Q2581">
        <v>5.1345173107912228</v>
      </c>
      <c r="R2581" s="95">
        <f>Table_nydc_frldevdb01_flc_fx_carry_view[[#This Row],[atmf]]/(Table_nydc_frldevdb01_flc_fx_carry_view[[#This Row],[atmf_cost_orig]]+1)</f>
        <v>5.091848216353867</v>
      </c>
      <c r="S2581" s="95">
        <f>Table_nydc_frldevdb01_flc_fx_carry_view[[#This Row],[num_rate]]-Table_nydc_frldevdb01_flc_fx_carry_view[[#This Row],[asset_rate]]</f>
        <v>0.13383807870446973</v>
      </c>
      <c r="T25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1.5769867212727811</v>
      </c>
      <c r="U2581" s="95">
        <f>Table_nydc_frldevdb01_flc_fx_carry_view[[#This Row],[atmf_cost_final]]/Table_nydc_frldevdb01_flc_fx_carry_view[[#This Row],[atmf_cost_orig]]</f>
        <v>1.5344911004785353</v>
      </c>
    </row>
    <row r="2582" spans="1:21" x14ac:dyDescent="0.25">
      <c r="A2582" t="s">
        <v>125</v>
      </c>
      <c r="B2582" t="s">
        <v>17</v>
      </c>
      <c r="C2582" t="s">
        <v>8</v>
      </c>
      <c r="D2582" t="s">
        <v>8</v>
      </c>
      <c r="E2582">
        <v>1.1846914833564799</v>
      </c>
      <c r="F2582">
        <v>1.204161</v>
      </c>
      <c r="G2582">
        <v>7.6236049090042404E-2</v>
      </c>
      <c r="H2582">
        <v>7.6424389065167603E-2</v>
      </c>
      <c r="I2582">
        <v>8.5191640500208402E-2</v>
      </c>
      <c r="J2582">
        <v>9.8470977327407894E-2</v>
      </c>
      <c r="K2582">
        <v>1.89112158634232E-2</v>
      </c>
      <c r="L2582">
        <v>1.77912839468313E-3</v>
      </c>
      <c r="M2582">
        <v>2.65272270961734E-2</v>
      </c>
      <c r="N2582">
        <v>1.64371358386039E-2</v>
      </c>
      <c r="O2582">
        <v>-8.210251565280156E-3</v>
      </c>
      <c r="P2582">
        <v>1.3819984696055146E-2</v>
      </c>
      <c r="Q2582">
        <v>1.1950594140785737</v>
      </c>
      <c r="R2582" s="95">
        <f>Table_nydc_frldevdb01_flc_fx_carry_view[[#This Row],[atmf]]/(Table_nydc_frldevdb01_flc_fx_carry_view[[#This Row],[atmf_cost_orig]]+1)</f>
        <v>1.1730434110416288</v>
      </c>
      <c r="S2582" s="95">
        <f>Table_nydc_frldevdb01_flc_fx_carry_view[[#This Row],[num_rate]]-Table_nydc_frldevdb01_flc_fx_carry_view[[#This Row],[asset_rate]]</f>
        <v>2.2030236261335302E-2</v>
      </c>
      <c r="T25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1.9246304917315165</v>
      </c>
      <c r="U2582" s="95">
        <f>Table_nydc_frldevdb01_flc_fx_carry_view[[#This Row],[atmf_cost_final]]/Table_nydc_frldevdb01_flc_fx_carry_view[[#This Row],[atmf_cost_orig]]</f>
        <v>0.6196326430580823</v>
      </c>
    </row>
    <row r="2583" spans="1:21" x14ac:dyDescent="0.25">
      <c r="A2583" t="s">
        <v>125</v>
      </c>
      <c r="B2583" t="s">
        <v>17</v>
      </c>
      <c r="C2583" t="s">
        <v>6</v>
      </c>
      <c r="D2583" t="s">
        <v>8</v>
      </c>
      <c r="E2583">
        <v>1.1846914833564799</v>
      </c>
      <c r="F2583">
        <v>1.2116979186491901</v>
      </c>
      <c r="G2583">
        <v>7.8801739657439904E-2</v>
      </c>
      <c r="H2583">
        <v>7.8658427636815298E-2</v>
      </c>
      <c r="I2583">
        <v>7.0063651162235702E-2</v>
      </c>
      <c r="J2583">
        <v>7.3241489502465396E-2</v>
      </c>
      <c r="K2583">
        <v>2.1376060627719299E-2</v>
      </c>
      <c r="L2583">
        <v>1.1415514688969501E-2</v>
      </c>
      <c r="M2583">
        <v>3.1637101303494099E-2</v>
      </c>
      <c r="N2583">
        <v>2.4955968517147601E-2</v>
      </c>
      <c r="O2583">
        <v>-8.2957511064883915E-3</v>
      </c>
      <c r="P2583">
        <v>1.4323751178244359E-2</v>
      </c>
      <c r="Q2583">
        <v>1.1993909196366435</v>
      </c>
      <c r="R2583" s="95">
        <f>Table_nydc_frldevdb01_flc_fx_carry_view[[#This Row],[atmf]]/(Table_nydc_frldevdb01_flc_fx_carry_view[[#This Row],[atmf_cost_orig]]+1)</f>
        <v>1.1745389121021195</v>
      </c>
      <c r="S2583" s="95">
        <f>Table_nydc_frldevdb01_flc_fx_carry_view[[#This Row],[num_rate]]-Table_nydc_frldevdb01_flc_fx_carry_view[[#This Row],[asset_rate]]</f>
        <v>2.2619502284732751E-2</v>
      </c>
      <c r="T25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1.3195984945411665</v>
      </c>
      <c r="U2583" s="95">
        <f>Table_nydc_frldevdb01_flc_fx_carry_view[[#This Row],[atmf_cost_final]]/Table_nydc_frldevdb01_flc_fx_carry_view[[#This Row],[atmf_cost_orig]]</f>
        <v>0.78881969235251614</v>
      </c>
    </row>
    <row r="2584" spans="1:21" x14ac:dyDescent="0.25">
      <c r="A2584" t="s">
        <v>125</v>
      </c>
      <c r="B2584" t="s">
        <v>17</v>
      </c>
      <c r="C2584" t="s">
        <v>67</v>
      </c>
      <c r="D2584" t="s">
        <v>8</v>
      </c>
      <c r="E2584">
        <v>1.1846914833564799</v>
      </c>
      <c r="F2584">
        <v>1.2411142408676299</v>
      </c>
      <c r="G2584">
        <v>8.3903383464884296E-2</v>
      </c>
      <c r="H2584">
        <v>8.2939147860469298E-2</v>
      </c>
      <c r="I2584">
        <v>8.0402738596239698E-2</v>
      </c>
      <c r="J2584">
        <v>8.0316115931367796E-2</v>
      </c>
      <c r="K2584">
        <v>2.7399662155808399E-2</v>
      </c>
      <c r="L2584">
        <v>2.3343094759847298E-2</v>
      </c>
      <c r="M2584">
        <v>4.7463490568241402E-2</v>
      </c>
      <c r="N2584">
        <v>4.6491492947321002E-2</v>
      </c>
      <c r="O2584">
        <v>-7.6404561020425588E-3</v>
      </c>
      <c r="P2584">
        <v>1.5808575721305007E-2</v>
      </c>
      <c r="Q2584">
        <v>1.2167025300752274</v>
      </c>
      <c r="R2584" s="95">
        <f>Table_nydc_frldevdb01_flc_fx_carry_view[[#This Row],[atmf]]/(Table_nydc_frldevdb01_flc_fx_carry_view[[#This Row],[atmf_cost_orig]]+1)</f>
        <v>1.1848758950007263</v>
      </c>
      <c r="S2584" s="95">
        <f>Table_nydc_frldevdb01_flc_fx_carry_view[[#This Row],[num_rate]]-Table_nydc_frldevdb01_flc_fx_carry_view[[#This Row],[asset_rate]]</f>
        <v>2.3449031823347566E-2</v>
      </c>
      <c r="T25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1.1537378466180102</v>
      </c>
      <c r="U2584" s="95">
        <f>Table_nydc_frldevdb01_flc_fx_carry_view[[#This Row],[atmf_cost_final]]/Table_nydc_frldevdb01_flc_fx_carry_view[[#This Row],[atmf_cost_orig]]</f>
        <v>0.97952115174666943</v>
      </c>
    </row>
    <row r="2585" spans="1:21" x14ac:dyDescent="0.25">
      <c r="A2585" t="s">
        <v>125</v>
      </c>
      <c r="B2585" t="s">
        <v>21</v>
      </c>
      <c r="C2585" t="s">
        <v>8</v>
      </c>
      <c r="D2585" t="s">
        <v>8</v>
      </c>
      <c r="E2585">
        <v>1.3210452491686999</v>
      </c>
      <c r="F2585">
        <v>1.332328</v>
      </c>
      <c r="G2585">
        <v>8.7805416179165194E-2</v>
      </c>
      <c r="H2585">
        <v>8.69268481681814E-2</v>
      </c>
      <c r="I2585">
        <v>0.105609718740277</v>
      </c>
      <c r="J2585">
        <v>0.110592374833424</v>
      </c>
      <c r="K2585">
        <v>2.60699603301871E-2</v>
      </c>
      <c r="L2585">
        <v>2.2053452539652399E-3</v>
      </c>
      <c r="M2585">
        <v>2.9934179204835799E-2</v>
      </c>
      <c r="N2585">
        <v>8.7236775048193799E-3</v>
      </c>
      <c r="O2585">
        <v>2.218720882561261E-3</v>
      </c>
      <c r="P2585">
        <v>1.3819984696055146E-2</v>
      </c>
      <c r="Q2585">
        <v>1.3271994109856466</v>
      </c>
      <c r="R2585" s="95">
        <f>Table_nydc_frldevdb01_flc_fx_carry_view[[#This Row],[atmf]]/(Table_nydc_frldevdb01_flc_fx_carry_view[[#This Row],[atmf_cost_orig]]+1)</f>
        <v>1.2936049962227958</v>
      </c>
      <c r="S2585" s="95">
        <f>Table_nydc_frldevdb01_flc_fx_carry_view[[#This Row],[num_rate]]-Table_nydc_frldevdb01_flc_fx_carry_view[[#This Row],[asset_rate]]</f>
        <v>1.1601263813493886E-2</v>
      </c>
      <c r="T25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1.6868434377819057</v>
      </c>
      <c r="U2585" s="95">
        <f>Table_nydc_frldevdb01_flc_fx_carry_view[[#This Row],[atmf_cost_final]]/Table_nydc_frldevdb01_flc_fx_carry_view[[#This Row],[atmf_cost_orig]]</f>
        <v>0.29142865234835263</v>
      </c>
    </row>
    <row r="2586" spans="1:21" x14ac:dyDescent="0.25">
      <c r="A2586" t="s">
        <v>125</v>
      </c>
      <c r="B2586" t="s">
        <v>21</v>
      </c>
      <c r="C2586" t="s">
        <v>6</v>
      </c>
      <c r="D2586" t="s">
        <v>8</v>
      </c>
      <c r="E2586">
        <v>1.3210452491686999</v>
      </c>
      <c r="F2586">
        <v>1.3361556755550501</v>
      </c>
      <c r="G2586">
        <v>8.9518284101549106E-2</v>
      </c>
      <c r="H2586">
        <v>8.8370168146953004E-2</v>
      </c>
      <c r="I2586">
        <v>8.4368918642775306E-2</v>
      </c>
      <c r="J2586">
        <v>8.3074297462317301E-2</v>
      </c>
      <c r="K2586">
        <v>3.0044847242163199E-2</v>
      </c>
      <c r="L2586">
        <v>1.53593485001345E-2</v>
      </c>
      <c r="M2586">
        <v>3.5143144442003803E-2</v>
      </c>
      <c r="N2586">
        <v>2.1177099520467198E-2</v>
      </c>
      <c r="O2586">
        <v>2.7800643512541079E-3</v>
      </c>
      <c r="P2586">
        <v>1.4323751178244359E-2</v>
      </c>
      <c r="Q2586">
        <v>1.3293781108549489</v>
      </c>
      <c r="R2586" s="95">
        <f>Table_nydc_frldevdb01_flc_fx_carry_view[[#This Row],[atmf]]/(Table_nydc_frldevdb01_flc_fx_carry_view[[#This Row],[atmf_cost_orig]]+1)</f>
        <v>1.2907931455946682</v>
      </c>
      <c r="S2586" s="95">
        <f>Table_nydc_frldevdb01_flc_fx_carry_view[[#This Row],[num_rate]]-Table_nydc_frldevdb01_flc_fx_carry_view[[#This Row],[asset_rate]]</f>
        <v>1.1543686826990252E-2</v>
      </c>
      <c r="T25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1.1411164928781687</v>
      </c>
      <c r="U2586" s="95">
        <f>Table_nydc_frldevdb01_flc_fx_carry_view[[#This Row],[atmf_cost_final]]/Table_nydc_frldevdb01_flc_fx_carry_view[[#This Row],[atmf_cost_orig]]</f>
        <v>0.60259546653303731</v>
      </c>
    </row>
    <row r="2587" spans="1:21" x14ac:dyDescent="0.25">
      <c r="A2587" t="s">
        <v>125</v>
      </c>
      <c r="B2587" t="s">
        <v>21</v>
      </c>
      <c r="C2587" t="s">
        <v>67</v>
      </c>
      <c r="D2587" t="s">
        <v>8</v>
      </c>
      <c r="E2587">
        <v>1.3210452491686999</v>
      </c>
      <c r="F2587">
        <v>1.35028827165995</v>
      </c>
      <c r="G2587">
        <v>9.4791926713508196E-2</v>
      </c>
      <c r="H2587">
        <v>9.3086183723585597E-2</v>
      </c>
      <c r="I2587">
        <v>9.1092801063401105E-2</v>
      </c>
      <c r="J2587">
        <v>8.91498032930607E-2</v>
      </c>
      <c r="K2587">
        <v>4.2307378643801602E-2</v>
      </c>
      <c r="L2587">
        <v>3.3694680872677601E-2</v>
      </c>
      <c r="M2587">
        <v>5.19619818167944E-2</v>
      </c>
      <c r="N2587">
        <v>4.3893619434696794E-2</v>
      </c>
      <c r="O2587">
        <v>4.6071236071617561E-3</v>
      </c>
      <c r="P2587">
        <v>1.5808575721305007E-2</v>
      </c>
      <c r="Q2587">
        <v>1.3373764329073174</v>
      </c>
      <c r="R2587" s="95">
        <f>Table_nydc_frldevdb01_flc_fx_carry_view[[#This Row],[atmf]]/(Table_nydc_frldevdb01_flc_fx_carry_view[[#This Row],[atmf_cost_orig]]+1)</f>
        <v>1.2835903720854343</v>
      </c>
      <c r="S2587" s="95">
        <f>Table_nydc_frldevdb01_flc_fx_carry_view[[#This Row],[num_rate]]-Table_nydc_frldevdb01_flc_fx_carry_view[[#This Row],[asset_rate]]</f>
        <v>1.1201452114143251E-2</v>
      </c>
      <c r="T25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1.0563809179178991</v>
      </c>
      <c r="U2587" s="95">
        <f>Table_nydc_frldevdb01_flc_fx_carry_view[[#This Row],[atmf_cost_final]]/Table_nydc_frldevdb01_flc_fx_carry_view[[#This Row],[atmf_cost_orig]]</f>
        <v>0.84472566095448909</v>
      </c>
    </row>
    <row r="2588" spans="1:21" x14ac:dyDescent="0.25">
      <c r="A2588" t="s">
        <v>125</v>
      </c>
      <c r="B2588" t="s">
        <v>20</v>
      </c>
      <c r="C2588" t="s">
        <v>8</v>
      </c>
      <c r="D2588" t="s">
        <v>8</v>
      </c>
      <c r="E2588">
        <v>3.1633634689051</v>
      </c>
      <c r="F2588">
        <v>3.26964439077872</v>
      </c>
      <c r="G2588">
        <v>0.12779533241920699</v>
      </c>
      <c r="H2588">
        <v>0.133750271686359</v>
      </c>
      <c r="I2588">
        <v>0.11302186094163701</v>
      </c>
      <c r="J2588">
        <v>0.15365713327927999</v>
      </c>
      <c r="K2588">
        <v>2.8722682686377898E-2</v>
      </c>
      <c r="L2588">
        <v>2.3596168111982402E-3</v>
      </c>
      <c r="M2588">
        <v>4.5645207686904304E-2</v>
      </c>
      <c r="N2588">
        <v>3.3590982701696796E-2</v>
      </c>
      <c r="O2588">
        <v>1.3819984696055146E-2</v>
      </c>
      <c r="P2588">
        <v>6.0360931297853616E-2</v>
      </c>
      <c r="Q2588">
        <v>3.2152345044938673</v>
      </c>
      <c r="R2588" s="95">
        <f>Table_nydc_frldevdb01_flc_fx_carry_view[[#This Row],[atmf]]/(Table_nydc_frldevdb01_flc_fx_carry_view[[#This Row],[atmf_cost_orig]]+1)</f>
        <v>3.1269156753575866</v>
      </c>
      <c r="S2588" s="95">
        <f>Table_nydc_frldevdb01_flc_fx_carry_view[[#This Row],[num_rate]]-Table_nydc_frldevdb01_flc_fx_carry_view[[#This Row],[asset_rate]]</f>
        <v>4.6540946601798472E-2</v>
      </c>
      <c r="T25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1.8455499926593135</v>
      </c>
      <c r="U2588" s="95">
        <f>Table_nydc_frldevdb01_flc_fx_carry_view[[#This Row],[atmf_cost_final]]/Table_nydc_frldevdb01_flc_fx_carry_view[[#This Row],[atmf_cost_orig]]</f>
        <v>0.73591477405708272</v>
      </c>
    </row>
    <row r="2589" spans="1:21" x14ac:dyDescent="0.25">
      <c r="A2589" t="s">
        <v>125</v>
      </c>
      <c r="B2589" t="s">
        <v>20</v>
      </c>
      <c r="C2589" t="s">
        <v>6</v>
      </c>
      <c r="D2589" t="s">
        <v>8</v>
      </c>
      <c r="E2589">
        <v>3.1633634689051</v>
      </c>
      <c r="F2589">
        <v>3.3092139999999999</v>
      </c>
      <c r="G2589">
        <v>0.137999955595795</v>
      </c>
      <c r="H2589">
        <v>0.14490469559945199</v>
      </c>
      <c r="I2589">
        <v>0.112973903705496</v>
      </c>
      <c r="J2589">
        <v>0.127644153436138</v>
      </c>
      <c r="K2589">
        <v>3.4104382587477999E-2</v>
      </c>
      <c r="L2589">
        <v>1.7129318717323698E-2</v>
      </c>
      <c r="M2589">
        <v>5.69299459408458E-2</v>
      </c>
      <c r="N2589">
        <v>4.63133293950539E-2</v>
      </c>
      <c r="O2589">
        <v>1.4323751178244359E-2</v>
      </c>
      <c r="P2589">
        <v>6.1556195090474164E-2</v>
      </c>
      <c r="Q2589">
        <v>3.2353649718634632</v>
      </c>
      <c r="R2589" s="95">
        <f>Table_nydc_frldevdb01_flc_fx_carry_view[[#This Row],[atmf]]/(Table_nydc_frldevdb01_flc_fx_carry_view[[#This Row],[atmf_cost_orig]]+1)</f>
        <v>3.1309681523445163</v>
      </c>
      <c r="S2589" s="95">
        <f>Table_nydc_frldevdb01_flc_fx_carry_view[[#This Row],[num_rate]]-Table_nydc_frldevdb01_flc_fx_carry_view[[#This Row],[asset_rate]]</f>
        <v>4.7232443912229805E-2</v>
      </c>
      <c r="T25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1.278566939440916</v>
      </c>
      <c r="U2589" s="95">
        <f>Table_nydc_frldevdb01_flc_fx_carry_view[[#This Row],[atmf_cost_final]]/Table_nydc_frldevdb01_flc_fx_carry_view[[#This Row],[atmf_cost_orig]]</f>
        <v>0.81351437507382651</v>
      </c>
    </row>
    <row r="2590" spans="1:21" x14ac:dyDescent="0.25">
      <c r="A2590" t="s">
        <v>125</v>
      </c>
      <c r="B2590" t="s">
        <v>20</v>
      </c>
      <c r="C2590" t="s">
        <v>67</v>
      </c>
      <c r="D2590" t="s">
        <v>8</v>
      </c>
      <c r="E2590">
        <v>3.1633634689051</v>
      </c>
      <c r="F2590">
        <v>3.4988877252625601</v>
      </c>
      <c r="G2590">
        <v>0.13863067701385001</v>
      </c>
      <c r="H2590">
        <v>0.14922447238985401</v>
      </c>
      <c r="I2590">
        <v>0.13889134077978199</v>
      </c>
      <c r="J2590">
        <v>0.153114153440773</v>
      </c>
      <c r="K2590">
        <v>3.4821509737808801E-2</v>
      </c>
      <c r="L2590">
        <v>3.5082594973586401E-2</v>
      </c>
      <c r="M2590">
        <v>8.1388110596461602E-2</v>
      </c>
      <c r="N2590">
        <v>9.1327708649630204E-2</v>
      </c>
      <c r="O2590">
        <v>1.5808575721305007E-2</v>
      </c>
      <c r="P2590">
        <v>7.0782440826386961E-2</v>
      </c>
      <c r="Q2590">
        <v>3.3432059865009136</v>
      </c>
      <c r="R2590" s="95">
        <f>Table_nydc_frldevdb01_flc_fx_carry_view[[#This Row],[atmf]]/(Table_nydc_frldevdb01_flc_fx_carry_view[[#This Row],[atmf_cost_orig]]+1)</f>
        <v>3.2355522415839006</v>
      </c>
      <c r="S2590" s="95">
        <f>Table_nydc_frldevdb01_flc_fx_carry_view[[#This Row],[num_rate]]-Table_nydc_frldevdb01_flc_fx_carry_view[[#This Row],[asset_rate]]</f>
        <v>5.4973865105081954E-2</v>
      </c>
      <c r="T25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1.2078423728364658</v>
      </c>
      <c r="U2590" s="95">
        <f>Table_nydc_frldevdb01_flc_fx_carry_view[[#This Row],[atmf_cost_final]]/Table_nydc_frldevdb01_flc_fx_carry_view[[#This Row],[atmf_cost_orig]]</f>
        <v>1.1221259220827855</v>
      </c>
    </row>
    <row r="2591" spans="1:21" x14ac:dyDescent="0.25">
      <c r="A2591" t="s">
        <v>125</v>
      </c>
      <c r="B2591" t="s">
        <v>7</v>
      </c>
      <c r="C2591" t="s">
        <v>8</v>
      </c>
      <c r="D2591" t="s">
        <v>8</v>
      </c>
      <c r="E2591">
        <v>65.175942767611701</v>
      </c>
      <c r="F2591">
        <v>67.2</v>
      </c>
      <c r="G2591">
        <v>6.4138229451737999E-2</v>
      </c>
      <c r="H2591">
        <v>6.8681116300015402E-2</v>
      </c>
      <c r="I2591">
        <v>5.4392482937247501E-2</v>
      </c>
      <c r="J2591">
        <v>8.4253865740512898E-2</v>
      </c>
      <c r="K2591">
        <v>9.8600415253942194E-3</v>
      </c>
      <c r="L2591">
        <v>1.1356182272773401E-3</v>
      </c>
      <c r="M2591">
        <v>2.3448555112909702E-2</v>
      </c>
      <c r="N2591">
        <v>3.1050274936737596E-2</v>
      </c>
      <c r="O2591">
        <v>1.3819984696055146E-2</v>
      </c>
      <c r="P2591">
        <v>5.6768934535915382E-2</v>
      </c>
      <c r="Q2591">
        <v>66.299093862213354</v>
      </c>
      <c r="R2591" s="95">
        <f>Table_nydc_frldevdb01_flc_fx_carry_view[[#This Row],[atmf]]/(Table_nydc_frldevdb01_flc_fx_carry_view[[#This Row],[atmf_cost_orig]]+1)</f>
        <v>65.660359442870387</v>
      </c>
      <c r="S2591" s="95">
        <f>Table_nydc_frldevdb01_flc_fx_carry_view[[#This Row],[num_rate]]-Table_nydc_frldevdb01_flc_fx_carry_view[[#This Row],[asset_rate]]</f>
        <v>4.2948949839860237E-2</v>
      </c>
      <c r="T25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2.2014664456710338</v>
      </c>
      <c r="U2591" s="95">
        <f>Table_nydc_frldevdb01_flc_fx_carry_view[[#This Row],[atmf_cost_final]]/Table_nydc_frldevdb01_flc_fx_carry_view[[#This Row],[atmf_cost_orig]]</f>
        <v>1.3241871316686262</v>
      </c>
    </row>
    <row r="2592" spans="1:21" x14ac:dyDescent="0.25">
      <c r="A2592" t="s">
        <v>125</v>
      </c>
      <c r="B2592" t="s">
        <v>7</v>
      </c>
      <c r="C2592" t="s">
        <v>6</v>
      </c>
      <c r="D2592" t="s">
        <v>8</v>
      </c>
      <c r="E2592">
        <v>65.175942767611701</v>
      </c>
      <c r="F2592">
        <v>67.81</v>
      </c>
      <c r="G2592">
        <v>6.6819102962356894E-2</v>
      </c>
      <c r="H2592">
        <v>7.1650956504124994E-2</v>
      </c>
      <c r="I2592">
        <v>5.5656664456368202E-2</v>
      </c>
      <c r="J2592">
        <v>7.0281889078679105E-2</v>
      </c>
      <c r="K2592">
        <v>1.1013933872700599E-2</v>
      </c>
      <c r="L2592">
        <v>6.2701294512192002E-3</v>
      </c>
      <c r="M2592">
        <v>2.8169966152462901E-2</v>
      </c>
      <c r="N2592">
        <v>3.2732694459520699E-2</v>
      </c>
      <c r="O2592">
        <v>1.4323751178244359E-2</v>
      </c>
      <c r="P2592">
        <v>5.5885937184903645E-2</v>
      </c>
      <c r="Q2592">
        <v>66.66627129764619</v>
      </c>
      <c r="R2592" s="95">
        <f>Table_nydc_frldevdb01_flc_fx_carry_view[[#This Row],[atmf]]/(Table_nydc_frldevdb01_flc_fx_carry_view[[#This Row],[atmf_cost_orig]]+1)</f>
        <v>65.952130710210568</v>
      </c>
      <c r="S2592" s="95">
        <f>Table_nydc_frldevdb01_flc_fx_carry_view[[#This Row],[num_rate]]-Table_nydc_frldevdb01_flc_fx_carry_view[[#This Row],[asset_rate]]</f>
        <v>4.1562186006659285E-2</v>
      </c>
      <c r="T25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1.5424641651856428</v>
      </c>
      <c r="U2592" s="95">
        <f>Table_nydc_frldevdb01_flc_fx_carry_view[[#This Row],[atmf_cost_final]]/Table_nydc_frldevdb01_flc_fx_carry_view[[#This Row],[atmf_cost_orig]]</f>
        <v>1.1619713805250305</v>
      </c>
    </row>
    <row r="2593" spans="1:21" x14ac:dyDescent="0.25">
      <c r="A2593" t="s">
        <v>125</v>
      </c>
      <c r="B2593" t="s">
        <v>7</v>
      </c>
      <c r="C2593" t="s">
        <v>67</v>
      </c>
      <c r="D2593" t="s">
        <v>8</v>
      </c>
      <c r="E2593">
        <v>65.175942767611701</v>
      </c>
      <c r="F2593">
        <v>70.516018389415805</v>
      </c>
      <c r="G2593">
        <v>7.4318041723644895E-2</v>
      </c>
      <c r="H2593">
        <v>7.7390395091265898E-2</v>
      </c>
      <c r="I2593">
        <v>6.8871370569266496E-2</v>
      </c>
      <c r="J2593">
        <v>7.8074369218524606E-2</v>
      </c>
      <c r="K2593">
        <v>1.2850864623057099E-2</v>
      </c>
      <c r="L2593">
        <v>1.1577170332325901E-2</v>
      </c>
      <c r="M2593">
        <v>4.2295399545421601E-2</v>
      </c>
      <c r="N2593">
        <v>5.1123211247111403E-2</v>
      </c>
      <c r="O2593">
        <v>1.5808575721305007E-2</v>
      </c>
      <c r="P2593">
        <v>5.8348297203813182E-2</v>
      </c>
      <c r="Q2593">
        <v>68.49909441185558</v>
      </c>
      <c r="R2593" s="95">
        <f>Table_nydc_frldevdb01_flc_fx_carry_view[[#This Row],[atmf]]/(Table_nydc_frldevdb01_flc_fx_carry_view[[#This Row],[atmf_cost_orig]]+1)</f>
        <v>67.654542483992643</v>
      </c>
      <c r="S2593" s="95">
        <f>Table_nydc_frldevdb01_flc_fx_carry_view[[#This Row],[num_rate]]-Table_nydc_frldevdb01_flc_fx_carry_view[[#This Row],[asset_rate]]</f>
        <v>4.2539721482508175E-2</v>
      </c>
      <c r="T25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1.3430689606426227</v>
      </c>
      <c r="U2593" s="95">
        <f>Table_nydc_frldevdb01_flc_fx_carry_view[[#This Row],[atmf_cost_final]]/Table_nydc_frldevdb01_flc_fx_carry_view[[#This Row],[atmf_cost_orig]]</f>
        <v>1.2087180118066858</v>
      </c>
    </row>
    <row r="2594" spans="1:21" x14ac:dyDescent="0.25">
      <c r="A2594" t="s">
        <v>125</v>
      </c>
      <c r="B2594" t="s">
        <v>19</v>
      </c>
      <c r="C2594" t="s">
        <v>8</v>
      </c>
      <c r="D2594" t="s">
        <v>8</v>
      </c>
      <c r="E2594">
        <v>13.538022216233401</v>
      </c>
      <c r="F2594">
        <v>14.111000000000001</v>
      </c>
      <c r="G2594">
        <v>0.15861336484904201</v>
      </c>
      <c r="H2594">
        <v>0.164163173209596</v>
      </c>
      <c r="I2594">
        <v>0.14522052607782401</v>
      </c>
      <c r="J2594">
        <v>0.165484838452506</v>
      </c>
      <c r="K2594">
        <v>3.5324493863921003E-2</v>
      </c>
      <c r="L2594">
        <v>3.03193982258726E-3</v>
      </c>
      <c r="M2594">
        <v>5.6008467932662197E-2</v>
      </c>
      <c r="N2594">
        <v>4.2316774704724502E-2</v>
      </c>
      <c r="O2594">
        <v>1.3819984696055146E-2</v>
      </c>
      <c r="P2594">
        <v>7.1741037360303253E-2</v>
      </c>
      <c r="Q2594">
        <v>13.825043165662215</v>
      </c>
      <c r="R2594" s="95">
        <f>Table_nydc_frldevdb01_flc_fx_carry_view[[#This Row],[atmf]]/(Table_nydc_frldevdb01_flc_fx_carry_view[[#This Row],[atmf_cost_orig]]+1)</f>
        <v>13.362582241054346</v>
      </c>
      <c r="S2594" s="95">
        <f>Table_nydc_frldevdb01_flc_fx_carry_view[[#This Row],[num_rate]]-Table_nydc_frldevdb01_flc_fx_carry_view[[#This Row],[asset_rate]]</f>
        <v>5.7921052664248109E-2</v>
      </c>
      <c r="T25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1.899288538632754</v>
      </c>
      <c r="U2594" s="95">
        <f>Table_nydc_frldevdb01_flc_fx_carry_view[[#This Row],[atmf_cost_final]]/Table_nydc_frldevdb01_flc_fx_carry_view[[#This Row],[atmf_cost_orig]]</f>
        <v>0.75554244325342146</v>
      </c>
    </row>
    <row r="2595" spans="1:21" x14ac:dyDescent="0.25">
      <c r="A2595" t="s">
        <v>125</v>
      </c>
      <c r="B2595" t="s">
        <v>19</v>
      </c>
      <c r="C2595" t="s">
        <v>6</v>
      </c>
      <c r="D2595" t="s">
        <v>8</v>
      </c>
      <c r="E2595">
        <v>13.538022216233401</v>
      </c>
      <c r="F2595">
        <v>14.304</v>
      </c>
      <c r="G2595">
        <v>0.15937266457556501</v>
      </c>
      <c r="H2595">
        <v>0.165865996100309</v>
      </c>
      <c r="I2595">
        <v>0.15804441394660601</v>
      </c>
      <c r="J2595">
        <v>0.17277692202595099</v>
      </c>
      <c r="K2595">
        <v>3.8125586166251904E-2</v>
      </c>
      <c r="L2595">
        <v>2.4528262671661999E-2</v>
      </c>
      <c r="M2595">
        <v>6.5150383550602903E-2</v>
      </c>
      <c r="N2595">
        <v>5.9360254941647699E-2</v>
      </c>
      <c r="O2595">
        <v>1.4323751178244359E-2</v>
      </c>
      <c r="P2595">
        <v>7.1985792540524285E-2</v>
      </c>
      <c r="Q2595">
        <v>13.927609183760449</v>
      </c>
      <c r="R2595" s="95">
        <f>Table_nydc_frldevdb01_flc_fx_carry_view[[#This Row],[atmf]]/(Table_nydc_frldevdb01_flc_fx_carry_view[[#This Row],[atmf_cost_orig]]+1)</f>
        <v>13.429089658043061</v>
      </c>
      <c r="S2595" s="95">
        <f>Table_nydc_frldevdb01_flc_fx_carry_view[[#This Row],[num_rate]]-Table_nydc_frldevdb01_flc_fx_carry_view[[#This Row],[asset_rate]]</f>
        <v>5.7662041362279925E-2</v>
      </c>
      <c r="T25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1.2888900432665424</v>
      </c>
      <c r="U2595" s="95">
        <f>Table_nydc_frldevdb01_flc_fx_carry_view[[#This Row],[atmf_cost_final]]/Table_nydc_frldevdb01_flc_fx_carry_view[[#This Row],[atmf_cost_orig]]</f>
        <v>0.91112671494162489</v>
      </c>
    </row>
    <row r="2596" spans="1:21" x14ac:dyDescent="0.25">
      <c r="A2596" t="s">
        <v>125</v>
      </c>
      <c r="B2596" t="s">
        <v>19</v>
      </c>
      <c r="C2596" t="s">
        <v>67</v>
      </c>
      <c r="D2596" t="s">
        <v>8</v>
      </c>
      <c r="E2596">
        <v>13.538022216233401</v>
      </c>
      <c r="F2596">
        <v>15.059603157573401</v>
      </c>
      <c r="G2596">
        <v>0.163236571001525</v>
      </c>
      <c r="H2596">
        <v>0.172645573035693</v>
      </c>
      <c r="I2596">
        <v>0.161329986762624</v>
      </c>
      <c r="J2596">
        <v>0.17418820616314401</v>
      </c>
      <c r="K2596">
        <v>4.4393604670655902E-2</v>
      </c>
      <c r="L2596">
        <v>4.0730829790253699E-2</v>
      </c>
      <c r="M2596">
        <v>9.4167397672934097E-2</v>
      </c>
      <c r="N2596">
        <v>9.8388989540422106E-2</v>
      </c>
      <c r="O2596">
        <v>1.5808575721305007E-2</v>
      </c>
      <c r="P2596">
        <v>7.3937364632749247E-2</v>
      </c>
      <c r="Q2596">
        <v>14.345569738890138</v>
      </c>
      <c r="R2596" s="95">
        <f>Table_nydc_frldevdb01_flc_fx_carry_view[[#This Row],[atmf]]/(Table_nydc_frldevdb01_flc_fx_carry_view[[#This Row],[atmf_cost_orig]]+1)</f>
        <v>13.763527582344381</v>
      </c>
      <c r="S2596" s="95">
        <f>Table_nydc_frldevdb01_flc_fx_carry_view[[#This Row],[num_rate]]-Table_nydc_frldevdb01_flc_fx_carry_view[[#This Row],[asset_rate]]</f>
        <v>5.812878891144424E-2</v>
      </c>
      <c r="T25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1.1584039767178149</v>
      </c>
      <c r="U2596" s="95">
        <f>Table_nydc_frldevdb01_flc_fx_carry_view[[#This Row],[atmf_cost_final]]/Table_nydc_frldevdb01_flc_fx_carry_view[[#This Row],[atmf_cost_orig]]</f>
        <v>1.044830716063224</v>
      </c>
    </row>
    <row r="2597" spans="1:21" x14ac:dyDescent="0.25">
      <c r="A2597" t="s">
        <v>125</v>
      </c>
      <c r="B2597" t="s">
        <v>13</v>
      </c>
      <c r="C2597" t="s">
        <v>8</v>
      </c>
      <c r="D2597" t="s">
        <v>8</v>
      </c>
      <c r="E2597">
        <v>6.5792015008552696</v>
      </c>
      <c r="F2597">
        <v>6.6863999999999999</v>
      </c>
      <c r="G2597">
        <v>5.5199921697843997E-2</v>
      </c>
      <c r="H2597">
        <v>5.5969069620892799E-2</v>
      </c>
      <c r="I2597">
        <v>6.2199801381592597E-2</v>
      </c>
      <c r="J2597">
        <v>6.3098609869968694E-2</v>
      </c>
      <c r="K2597">
        <v>1.18234277786775E-2</v>
      </c>
      <c r="L2597">
        <v>1.2986210047364901E-3</v>
      </c>
      <c r="M2597">
        <v>1.9109453776538499E-2</v>
      </c>
      <c r="N2597">
        <v>1.6290916177131701E-2</v>
      </c>
      <c r="O2597">
        <v>1.3819984696055146E-2</v>
      </c>
      <c r="P2597">
        <v>3.5946709664201396E-2</v>
      </c>
      <c r="Q2597">
        <v>6.6380351036600187</v>
      </c>
      <c r="R2597" s="95">
        <f>Table_nydc_frldevdb01_flc_fx_carry_view[[#This Row],[atmf]]/(Table_nydc_frldevdb01_flc_fx_carry_view[[#This Row],[atmf_cost_orig]]+1)</f>
        <v>6.5610224448630587</v>
      </c>
      <c r="S2597" s="95">
        <f>Table_nydc_frldevdb01_flc_fx_carry_view[[#This Row],[num_rate]]-Table_nydc_frldevdb01_flc_fx_carry_view[[#This Row],[asset_rate]]</f>
        <v>2.2126724968146251E-2</v>
      </c>
      <c r="T25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2.0576779683186124</v>
      </c>
      <c r="U2597" s="95">
        <f>Table_nydc_frldevdb01_flc_fx_carry_view[[#This Row],[atmf_cost_final]]/Table_nydc_frldevdb01_flc_fx_carry_view[[#This Row],[atmf_cost_orig]]</f>
        <v>0.85250559056443376</v>
      </c>
    </row>
    <row r="2598" spans="1:21" x14ac:dyDescent="0.25">
      <c r="A2598" t="s">
        <v>125</v>
      </c>
      <c r="B2598" t="s">
        <v>13</v>
      </c>
      <c r="C2598" t="s">
        <v>6</v>
      </c>
      <c r="D2598" t="s">
        <v>8</v>
      </c>
      <c r="E2598">
        <v>6.5792015008552696</v>
      </c>
      <c r="F2598">
        <v>6.7241811938981897</v>
      </c>
      <c r="G2598">
        <v>5.5971738931685201E-2</v>
      </c>
      <c r="H2598">
        <v>5.71084612637058E-2</v>
      </c>
      <c r="I2598">
        <v>5.4487666574068699E-2</v>
      </c>
      <c r="J2598">
        <v>5.6060631838844903E-2</v>
      </c>
      <c r="K2598">
        <v>1.2773495742372999E-2</v>
      </c>
      <c r="L2598">
        <v>8.2641374593109707E-3</v>
      </c>
      <c r="M2598">
        <v>2.2454256035460703E-2</v>
      </c>
      <c r="N2598">
        <v>2.1192749111715099E-2</v>
      </c>
      <c r="O2598">
        <v>1.4323751178244359E-2</v>
      </c>
      <c r="P2598">
        <v>3.6643121291915159E-2</v>
      </c>
      <c r="Q2598">
        <v>6.6597101364458116</v>
      </c>
      <c r="R2598" s="95">
        <f>Table_nydc_frldevdb01_flc_fx_carry_view[[#This Row],[atmf]]/(Table_nydc_frldevdb01_flc_fx_carry_view[[#This Row],[atmf_cost_orig]]+1)</f>
        <v>6.5765105423601282</v>
      </c>
      <c r="S2598" s="95">
        <f>Table_nydc_frldevdb01_flc_fx_carry_view[[#This Row],[num_rate]]-Table_nydc_frldevdb01_flc_fx_carry_view[[#This Row],[asset_rate]]</f>
        <v>2.23193701136708E-2</v>
      </c>
      <c r="T25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1.3354954839275868</v>
      </c>
      <c r="U2598" s="95">
        <f>Table_nydc_frldevdb01_flc_fx_carry_view[[#This Row],[atmf_cost_final]]/Table_nydc_frldevdb01_flc_fx_carry_view[[#This Row],[atmf_cost_orig]]</f>
        <v>0.94381880558619358</v>
      </c>
    </row>
    <row r="2599" spans="1:21" x14ac:dyDescent="0.25">
      <c r="A2599" t="s">
        <v>125</v>
      </c>
      <c r="B2599" t="s">
        <v>13</v>
      </c>
      <c r="C2599" t="s">
        <v>67</v>
      </c>
      <c r="D2599" t="s">
        <v>8</v>
      </c>
      <c r="E2599">
        <v>6.5792015008552696</v>
      </c>
      <c r="F2599">
        <v>6.8621440173050301</v>
      </c>
      <c r="G2599">
        <v>6.1245787460499801E-2</v>
      </c>
      <c r="H2599">
        <v>6.2592959271951701E-2</v>
      </c>
      <c r="I2599">
        <v>5.76750569998205E-2</v>
      </c>
      <c r="J2599">
        <v>5.9878460459207299E-2</v>
      </c>
      <c r="K2599">
        <v>1.6604382462622802E-2</v>
      </c>
      <c r="L2599">
        <v>1.3988578212259298E-2</v>
      </c>
      <c r="M2599">
        <v>3.42142082326128E-2</v>
      </c>
      <c r="N2599">
        <v>3.45395908168456E-2</v>
      </c>
      <c r="O2599">
        <v>1.5808575721305007E-2</v>
      </c>
      <c r="P2599">
        <v>3.7984166928545782E-2</v>
      </c>
      <c r="Q2599">
        <v>6.7433940234536207</v>
      </c>
      <c r="R2599" s="95">
        <f>Table_nydc_frldevdb01_flc_fx_carry_view[[#This Row],[atmf]]/(Table_nydc_frldevdb01_flc_fx_carry_view[[#This Row],[atmf_cost_orig]]+1)</f>
        <v>6.6351283541461594</v>
      </c>
      <c r="S2599" s="95">
        <f>Table_nydc_frldevdb01_flc_fx_carry_view[[#This Row],[num_rate]]-Table_nydc_frldevdb01_flc_fx_carry_view[[#This Row],[asset_rate]]</f>
        <v>2.2175591207240775E-2</v>
      </c>
      <c r="T25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1.1670196442038947</v>
      </c>
      <c r="U2599" s="95">
        <f>Table_nydc_frldevdb01_flc_fx_carry_view[[#This Row],[atmf_cost_final]]/Table_nydc_frldevdb01_flc_fx_carry_view[[#This Row],[atmf_cost_orig]]</f>
        <v>1.0095101596980007</v>
      </c>
    </row>
    <row r="2600" spans="1:21" x14ac:dyDescent="0.25">
      <c r="A2600" t="s">
        <v>125</v>
      </c>
      <c r="B2600" t="s">
        <v>16</v>
      </c>
      <c r="C2600" t="s">
        <v>8</v>
      </c>
      <c r="D2600" t="s">
        <v>8</v>
      </c>
      <c r="E2600">
        <v>18.739926348675201</v>
      </c>
      <c r="F2600">
        <v>19.522300000000001</v>
      </c>
      <c r="G2600">
        <v>0.123407742766038</v>
      </c>
      <c r="H2600">
        <v>0.12950383794831499</v>
      </c>
      <c r="I2600">
        <v>0.12679756150381699</v>
      </c>
      <c r="J2600">
        <v>0.150589922841601</v>
      </c>
      <c r="K2600">
        <v>2.4434806295938298E-2</v>
      </c>
      <c r="L2600">
        <v>2.6473034249587498E-3</v>
      </c>
      <c r="M2600">
        <v>4.4197558309212001E-2</v>
      </c>
      <c r="N2600">
        <v>4.1742294836747899E-2</v>
      </c>
      <c r="O2600">
        <v>1.3819984696055146E-2</v>
      </c>
      <c r="P2600">
        <v>7.1078238794084772E-2</v>
      </c>
      <c r="Q2600">
        <v>19.143962614302165</v>
      </c>
      <c r="R2600" s="95">
        <f>Table_nydc_frldevdb01_flc_fx_carry_view[[#This Row],[atmf]]/(Table_nydc_frldevdb01_flc_fx_carry_view[[#This Row],[atmf_cost_orig]]+1)</f>
        <v>18.695983192692907</v>
      </c>
      <c r="S2600" s="95">
        <f>Table_nydc_frldevdb01_flc_fx_carry_view[[#This Row],[num_rate]]-Table_nydc_frldevdb01_flc_fx_carry_view[[#This Row],[asset_rate]]</f>
        <v>5.7258254098029628E-2</v>
      </c>
      <c r="T26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1.978215958259806</v>
      </c>
      <c r="U2600" s="95">
        <f>Table_nydc_frldevdb01_flc_fx_carry_view[[#This Row],[atmf_cost_final]]/Table_nydc_frldevdb01_flc_fx_carry_view[[#This Row],[atmf_cost_orig]]</f>
        <v>0.9444479838617611</v>
      </c>
    </row>
    <row r="2601" spans="1:21" x14ac:dyDescent="0.25">
      <c r="A2601" t="s">
        <v>125</v>
      </c>
      <c r="B2601" t="s">
        <v>16</v>
      </c>
      <c r="C2601" t="s">
        <v>6</v>
      </c>
      <c r="D2601" t="s">
        <v>8</v>
      </c>
      <c r="E2601">
        <v>18.739926348675201</v>
      </c>
      <c r="F2601">
        <v>19.778549999999999</v>
      </c>
      <c r="G2601">
        <v>0.13190614041023299</v>
      </c>
      <c r="H2601">
        <v>0.13997645198040501</v>
      </c>
      <c r="I2601">
        <v>0.109797643697838</v>
      </c>
      <c r="J2601">
        <v>0.12549752803150999</v>
      </c>
      <c r="K2601">
        <v>2.8746338746462301E-2</v>
      </c>
      <c r="L2601">
        <v>1.51618565926757E-2</v>
      </c>
      <c r="M2601">
        <v>5.4999376670920398E-2</v>
      </c>
      <c r="N2601">
        <v>5.0118266864697301E-2</v>
      </c>
      <c r="O2601">
        <v>1.4323751178244359E-2</v>
      </c>
      <c r="P2601">
        <v>7.0915259237946504E-2</v>
      </c>
      <c r="Q2601">
        <v>19.272586067078603</v>
      </c>
      <c r="R2601" s="95">
        <f>Table_nydc_frldevdb01_flc_fx_carry_view[[#This Row],[atmf]]/(Table_nydc_frldevdb01_flc_fx_carry_view[[#This Row],[atmf_cost_orig]]+1)</f>
        <v>18.74745183491175</v>
      </c>
      <c r="S2601" s="95">
        <f>Table_nydc_frldevdb01_flc_fx_carry_view[[#This Row],[num_rate]]-Table_nydc_frldevdb01_flc_fx_carry_view[[#This Row],[asset_rate]]</f>
        <v>5.6591508059702145E-2</v>
      </c>
      <c r="T26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1.3315186750046626</v>
      </c>
      <c r="U2601" s="95">
        <f>Table_nydc_frldevdb01_flc_fx_carry_view[[#This Row],[atmf_cost_final]]/Table_nydc_frldevdb01_flc_fx_carry_view[[#This Row],[atmf_cost_orig]]</f>
        <v>0.91125154316878165</v>
      </c>
    </row>
    <row r="2602" spans="1:21" x14ac:dyDescent="0.25">
      <c r="A2602" t="s">
        <v>125</v>
      </c>
      <c r="B2602" t="s">
        <v>16</v>
      </c>
      <c r="C2602" t="s">
        <v>67</v>
      </c>
      <c r="D2602" t="s">
        <v>8</v>
      </c>
      <c r="E2602">
        <v>18.739926348675201</v>
      </c>
      <c r="F2602">
        <v>20.786885000000002</v>
      </c>
      <c r="G2602">
        <v>0.13088478483294899</v>
      </c>
      <c r="H2602">
        <v>0.140810611260166</v>
      </c>
      <c r="I2602">
        <v>0.131944105461201</v>
      </c>
      <c r="J2602">
        <v>0.14643889253981901</v>
      </c>
      <c r="K2602">
        <v>3.0572456592201001E-2</v>
      </c>
      <c r="L2602">
        <v>2.98568037934825E-2</v>
      </c>
      <c r="M2602">
        <v>7.6867199006676989E-2</v>
      </c>
      <c r="N2602">
        <v>8.5492925565211597E-2</v>
      </c>
      <c r="O2602">
        <v>1.5808575721305007E-2</v>
      </c>
      <c r="P2602">
        <v>7.2358058213845777E-2</v>
      </c>
      <c r="Q2602">
        <v>19.867140832640779</v>
      </c>
      <c r="R2602" s="95">
        <f>Table_nydc_frldevdb01_flc_fx_carry_view[[#This Row],[atmf]]/(Table_nydc_frldevdb01_flc_fx_carry_view[[#This Row],[atmf_cost_orig]]+1)</f>
        <v>19.303109073406848</v>
      </c>
      <c r="S2602" s="95">
        <f>Table_nydc_frldevdb01_flc_fx_carry_view[[#This Row],[num_rate]]-Table_nydc_frldevdb01_flc_fx_carry_view[[#This Row],[asset_rate]]</f>
        <v>5.654948249254077E-2</v>
      </c>
      <c r="T26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1.201780566648798</v>
      </c>
      <c r="U2602" s="95">
        <f>Table_nydc_frldevdb01_flc_fx_carry_view[[#This Row],[atmf_cost_final]]/Table_nydc_frldevdb01_flc_fx_carry_view[[#This Row],[atmf_cost_orig]]</f>
        <v>1.1122159603836397</v>
      </c>
    </row>
    <row r="2603" spans="1:21" x14ac:dyDescent="0.25">
      <c r="A2603" t="s">
        <v>125</v>
      </c>
      <c r="B2603" t="s">
        <v>22</v>
      </c>
      <c r="C2603" t="s">
        <v>8</v>
      </c>
      <c r="D2603" t="s">
        <v>8</v>
      </c>
      <c r="E2603">
        <v>626.18980819789897</v>
      </c>
      <c r="F2603">
        <v>629.41</v>
      </c>
      <c r="G2603">
        <v>8.9013716516494298E-2</v>
      </c>
      <c r="H2603">
        <v>8.9732233151118695E-2</v>
      </c>
      <c r="I2603">
        <v>8.89940942251633E-2</v>
      </c>
      <c r="J2603">
        <v>9.7651796074595301E-2</v>
      </c>
      <c r="K2603">
        <v>2.7845080080422798E-2</v>
      </c>
      <c r="L2603">
        <v>1.8580372291418501E-3</v>
      </c>
      <c r="M2603">
        <v>3.0632475177168099E-2</v>
      </c>
      <c r="N2603">
        <v>5.5657080062569506E-3</v>
      </c>
      <c r="O2603">
        <v>1.3819984696055146E-2</v>
      </c>
      <c r="P2603">
        <v>2.0822974799783921E-2</v>
      </c>
      <c r="Q2603">
        <v>627.66046230495033</v>
      </c>
      <c r="R2603" s="95">
        <f>Table_nydc_frldevdb01_flc_fx_carry_view[[#This Row],[atmf]]/(Table_nydc_frldevdb01_flc_fx_carry_view[[#This Row],[atmf_cost_orig]]+1)</f>
        <v>610.70266575075948</v>
      </c>
      <c r="S2603" s="95">
        <f>Table_nydc_frldevdb01_flc_fx_carry_view[[#This Row],[num_rate]]-Table_nydc_frldevdb01_flc_fx_carry_view[[#This Row],[asset_rate]]</f>
        <v>7.0029901037287744E-3</v>
      </c>
      <c r="T26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1.330156166753812</v>
      </c>
      <c r="U2603" s="95">
        <f>Table_nydc_frldevdb01_flc_fx_carry_view[[#This Row],[atmf_cost_final]]/Table_nydc_frldevdb01_flc_fx_carry_view[[#This Row],[atmf_cost_orig]]</f>
        <v>0.18169305529725358</v>
      </c>
    </row>
    <row r="2604" spans="1:21" x14ac:dyDescent="0.25">
      <c r="A2604" t="s">
        <v>125</v>
      </c>
      <c r="B2604" t="s">
        <v>22</v>
      </c>
      <c r="C2604" t="s">
        <v>6</v>
      </c>
      <c r="D2604" t="s">
        <v>8</v>
      </c>
      <c r="E2604">
        <v>626.18980819789897</v>
      </c>
      <c r="F2604">
        <v>631.55999999999995</v>
      </c>
      <c r="G2604">
        <v>8.9018145741710297E-2</v>
      </c>
      <c r="H2604">
        <v>9.0116427871020005E-2</v>
      </c>
      <c r="I2604">
        <v>8.8401617592042805E-2</v>
      </c>
      <c r="J2604">
        <v>9.0239210592029703E-2</v>
      </c>
      <c r="K2604">
        <v>3.0813115270322801E-2</v>
      </c>
      <c r="L2604">
        <v>1.6888232998504803E-2</v>
      </c>
      <c r="M2604">
        <v>3.5423802190293799E-2</v>
      </c>
      <c r="N2604">
        <v>2.1805728152741899E-2</v>
      </c>
      <c r="O2604">
        <v>1.4323751178244359E-2</v>
      </c>
      <c r="P2604">
        <v>2.2925189941396917E-2</v>
      </c>
      <c r="Q2604">
        <v>628.66143892645164</v>
      </c>
      <c r="R2604" s="95">
        <f>Table_nydc_frldevdb01_flc_fx_carry_view[[#This Row],[atmf]]/(Table_nydc_frldevdb01_flc_fx_carry_view[[#This Row],[atmf_cost_orig]]+1)</f>
        <v>609.95314060196745</v>
      </c>
      <c r="S2604" s="95">
        <f>Table_nydc_frldevdb01_flc_fx_carry_view[[#This Row],[num_rate]]-Table_nydc_frldevdb01_flc_fx_carry_view[[#This Row],[asset_rate]]</f>
        <v>8.601438763152558E-3</v>
      </c>
      <c r="T26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1.0665428469968696</v>
      </c>
      <c r="U2604" s="95">
        <f>Table_nydc_frldevdb01_flc_fx_carry_view[[#This Row],[atmf_cost_final]]/Table_nydc_frldevdb01_flc_fx_carry_view[[#This Row],[atmf_cost_orig]]</f>
        <v>0.6155671273118366</v>
      </c>
    </row>
    <row r="2605" spans="1:21" x14ac:dyDescent="0.25">
      <c r="A2605" t="s">
        <v>125</v>
      </c>
      <c r="B2605" t="s">
        <v>22</v>
      </c>
      <c r="C2605" t="s">
        <v>67</v>
      </c>
      <c r="D2605" t="s">
        <v>8</v>
      </c>
      <c r="E2605">
        <v>626.18980819789897</v>
      </c>
      <c r="F2605">
        <v>640.1</v>
      </c>
      <c r="G2605">
        <v>9.2526064205873004E-2</v>
      </c>
      <c r="H2605">
        <v>9.4962500421648097E-2</v>
      </c>
      <c r="I2605">
        <v>9.0196732667655696E-2</v>
      </c>
      <c r="J2605">
        <v>9.2896831478126898E-2</v>
      </c>
      <c r="K2605">
        <v>4.0145084317411497E-2</v>
      </c>
      <c r="L2605">
        <v>3.3677974904210296E-2</v>
      </c>
      <c r="M2605">
        <v>5.1850319441156499E-2</v>
      </c>
      <c r="N2605">
        <v>4.5979560002350504E-2</v>
      </c>
      <c r="O2605">
        <v>1.5808575721305007E-2</v>
      </c>
      <c r="P2605">
        <v>2.7234557644038038E-2</v>
      </c>
      <c r="Q2605">
        <v>632.69416602525268</v>
      </c>
      <c r="R2605" s="95">
        <f>Table_nydc_frldevdb01_flc_fx_carry_view[[#This Row],[atmf]]/(Table_nydc_frldevdb01_flc_fx_carry_view[[#This Row],[atmf_cost_orig]]+1)</f>
        <v>608.54666122084961</v>
      </c>
      <c r="S2605" s="95">
        <f>Table_nydc_frldevdb01_flc_fx_carry_view[[#This Row],[num_rate]]-Table_nydc_frldevdb01_flc_fx_carry_view[[#This Row],[asset_rate]]</f>
        <v>1.1425981922733031E-2</v>
      </c>
      <c r="T26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1.0509472870976733</v>
      </c>
      <c r="U2605" s="95">
        <f>Table_nydc_frldevdb01_flc_fx_carry_view[[#This Row],[atmf_cost_final]]/Table_nydc_frldevdb01_flc_fx_carry_view[[#This Row],[atmf_cost_orig]]</f>
        <v>0.88677486460872135</v>
      </c>
    </row>
    <row r="2606" spans="1:21" x14ac:dyDescent="0.25">
      <c r="A2606" t="s">
        <v>125</v>
      </c>
      <c r="B2606" t="s">
        <v>15</v>
      </c>
      <c r="C2606" t="s">
        <v>8</v>
      </c>
      <c r="D2606" t="s">
        <v>8</v>
      </c>
      <c r="E2606">
        <v>57.844428541069703</v>
      </c>
      <c r="F2606">
        <v>60.270400000000002</v>
      </c>
      <c r="G2606">
        <v>0.116491899831576</v>
      </c>
      <c r="H2606">
        <v>0.124310515570659</v>
      </c>
      <c r="I2606">
        <v>0.10997582708699501</v>
      </c>
      <c r="J2606">
        <v>0.12774418979608401</v>
      </c>
      <c r="K2606">
        <v>2.2234468073893399E-2</v>
      </c>
      <c r="L2606">
        <v>2.29609712229846E-3</v>
      </c>
      <c r="M2606">
        <v>4.2426903778286999E-2</v>
      </c>
      <c r="N2606">
        <v>4.1932826357691001E-2</v>
      </c>
      <c r="O2606">
        <v>1.3819984696055146E-2</v>
      </c>
      <c r="P2606">
        <v>7.1324056921042836E-2</v>
      </c>
      <c r="Q2606">
        <v>59.077481748221551</v>
      </c>
      <c r="R2606" s="95">
        <f>Table_nydc_frldevdb01_flc_fx_carry_view[[#This Row],[atmf]]/(Table_nydc_frldevdb01_flc_fx_carry_view[[#This Row],[atmf_cost_orig]]+1)</f>
        <v>57.817387273437902</v>
      </c>
      <c r="S2606" s="95">
        <f>Table_nydc_frldevdb01_flc_fx_carry_view[[#This Row],[num_rate]]-Table_nydc_frldevdb01_flc_fx_carry_view[[#This Row],[asset_rate]]</f>
        <v>5.7504072224987691E-2</v>
      </c>
      <c r="T26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1.962949384395867</v>
      </c>
      <c r="U2606" s="95">
        <f>Table_nydc_frldevdb01_flc_fx_carry_view[[#This Row],[atmf_cost_final]]/Table_nydc_frldevdb01_flc_fx_carry_view[[#This Row],[atmf_cost_orig]]</f>
        <v>0.98835461990868034</v>
      </c>
    </row>
    <row r="2607" spans="1:21" x14ac:dyDescent="0.25">
      <c r="A2607" t="s">
        <v>125</v>
      </c>
      <c r="B2607" t="s">
        <v>15</v>
      </c>
      <c r="C2607" t="s">
        <v>6</v>
      </c>
      <c r="D2607" t="s">
        <v>8</v>
      </c>
      <c r="E2607">
        <v>57.844428541069703</v>
      </c>
      <c r="F2607">
        <v>61.029600000000002</v>
      </c>
      <c r="G2607">
        <v>0.119821369731691</v>
      </c>
      <c r="H2607">
        <v>0.128539068387265</v>
      </c>
      <c r="I2607">
        <v>0.10667752497236201</v>
      </c>
      <c r="J2607">
        <v>0.12722730314032099</v>
      </c>
      <c r="K2607">
        <v>2.4646357020545299E-2</v>
      </c>
      <c r="L2607">
        <v>1.4693652650598301E-2</v>
      </c>
      <c r="M2607">
        <v>5.0511873223130402E-2</v>
      </c>
      <c r="N2607">
        <v>5.0395698882983904E-2</v>
      </c>
      <c r="O2607">
        <v>1.4323751178244359E-2</v>
      </c>
      <c r="P2607">
        <v>7.0561995899820484E-2</v>
      </c>
      <c r="Q2607">
        <v>59.490838746497104</v>
      </c>
      <c r="R2607" s="95">
        <f>Table_nydc_frldevdb01_flc_fx_carry_view[[#This Row],[atmf]]/(Table_nydc_frldevdb01_flc_fx_carry_view[[#This Row],[atmf_cost_orig]]+1)</f>
        <v>58.095107304929257</v>
      </c>
      <c r="S2607" s="95">
        <f>Table_nydc_frldevdb01_flc_fx_carry_view[[#This Row],[num_rate]]-Table_nydc_frldevdb01_flc_fx_carry_view[[#This Row],[asset_rate]]</f>
        <v>5.6238244721576125E-2</v>
      </c>
      <c r="T26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1.3802951370758803</v>
      </c>
      <c r="U2607" s="95">
        <f>Table_nydc_frldevdb01_flc_fx_carry_view[[#This Row],[atmf_cost_final]]/Table_nydc_frldevdb01_flc_fx_carry_view[[#This Row],[atmf_cost_orig]]</f>
        <v>0.99770005876374235</v>
      </c>
    </row>
    <row r="2608" spans="1:21" x14ac:dyDescent="0.25">
      <c r="A2608" t="s">
        <v>125</v>
      </c>
      <c r="B2608" t="s">
        <v>15</v>
      </c>
      <c r="C2608" t="s">
        <v>67</v>
      </c>
      <c r="D2608" t="s">
        <v>8</v>
      </c>
      <c r="E2608">
        <v>57.844428541069703</v>
      </c>
      <c r="F2608">
        <v>63.955399999999997</v>
      </c>
      <c r="G2608">
        <v>0.12853061795541701</v>
      </c>
      <c r="H2608">
        <v>0.1382698718042</v>
      </c>
      <c r="I2608">
        <v>0.122764392129643</v>
      </c>
      <c r="J2608">
        <v>0.138503948215524</v>
      </c>
      <c r="K2608">
        <v>3.0399549267840602E-2</v>
      </c>
      <c r="L2608">
        <v>2.6712361248027099E-2</v>
      </c>
      <c r="M2608">
        <v>7.5433132317208107E-2</v>
      </c>
      <c r="N2608">
        <v>8.0685559542701207E-2</v>
      </c>
      <c r="O2608">
        <v>1.5808575721305007E-2</v>
      </c>
      <c r="P2608">
        <v>7.0519349180147017E-2</v>
      </c>
      <c r="Q2608">
        <v>61.199372955441888</v>
      </c>
      <c r="R2608" s="95">
        <f>Table_nydc_frldevdb01_flc_fx_carry_view[[#This Row],[atmf]]/(Table_nydc_frldevdb01_flc_fx_carry_view[[#This Row],[atmf_cost_orig]]+1)</f>
        <v>59.469434294066183</v>
      </c>
      <c r="S2608" s="95">
        <f>Table_nydc_frldevdb01_flc_fx_carry_view[[#This Row],[num_rate]]-Table_nydc_frldevdb01_flc_fx_carry_view[[#This Row],[asset_rate]]</f>
        <v>5.471077345884201E-2</v>
      </c>
      <c r="T26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1.1985099705592304</v>
      </c>
      <c r="U2608" s="95">
        <f>Table_nydc_frldevdb01_flc_fx_carry_view[[#This Row],[atmf_cost_final]]/Table_nydc_frldevdb01_flc_fx_carry_view[[#This Row],[atmf_cost_orig]]</f>
        <v>1.0696302415681989</v>
      </c>
    </row>
    <row r="2609" spans="1:21" x14ac:dyDescent="0.25">
      <c r="A2609" t="s">
        <v>125</v>
      </c>
      <c r="B2609" t="s">
        <v>11</v>
      </c>
      <c r="C2609" t="s">
        <v>8</v>
      </c>
      <c r="D2609" t="s">
        <v>8</v>
      </c>
      <c r="E2609">
        <v>22.201031144003299</v>
      </c>
      <c r="F2609">
        <v>23.507992290299999</v>
      </c>
      <c r="G2609">
        <v>0.122156478567313</v>
      </c>
      <c r="H2609">
        <v>0.130392122814423</v>
      </c>
      <c r="I2609">
        <v>0.13385168819019699</v>
      </c>
      <c r="J2609">
        <v>0.159122638888644</v>
      </c>
      <c r="K2609">
        <v>1.9129454655724399E-2</v>
      </c>
      <c r="L2609">
        <v>2.7953335325356004E-3</v>
      </c>
      <c r="M2609">
        <v>4.5243918775546198E-2</v>
      </c>
      <c r="N2609">
        <v>5.8875765489407296E-2</v>
      </c>
      <c r="O2609">
        <v>-8.210251565280156E-3</v>
      </c>
      <c r="P2609">
        <v>7.1078238794084772E-2</v>
      </c>
      <c r="Q2609">
        <v>22.909717299877094</v>
      </c>
      <c r="R2609" s="95">
        <f>Table_nydc_frldevdb01_flc_fx_carry_view[[#This Row],[atmf]]/(Table_nydc_frldevdb01_flc_fx_carry_view[[#This Row],[atmf_cost_orig]]+1)</f>
        <v>22.490436794732563</v>
      </c>
      <c r="S2609" s="95">
        <f>Table_nydc_frldevdb01_flc_fx_carry_view[[#This Row],[num_rate]]-Table_nydc_frldevdb01_flc_fx_carry_view[[#This Row],[asset_rate]]</f>
        <v>7.928849035936493E-2</v>
      </c>
      <c r="T26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2.1474854586161953</v>
      </c>
      <c r="U2609" s="95">
        <f>Table_nydc_frldevdb01_flc_fx_carry_view[[#This Row],[atmf_cost_final]]/Table_nydc_frldevdb01_flc_fx_carry_view[[#This Row],[atmf_cost_orig]]</f>
        <v>1.3012967727549929</v>
      </c>
    </row>
    <row r="2610" spans="1:21" x14ac:dyDescent="0.25">
      <c r="A2610" t="s">
        <v>125</v>
      </c>
      <c r="B2610" t="s">
        <v>11</v>
      </c>
      <c r="C2610" t="s">
        <v>6</v>
      </c>
      <c r="D2610" t="s">
        <v>8</v>
      </c>
      <c r="E2610">
        <v>22.201031144003299</v>
      </c>
      <c r="F2610">
        <v>23.965627868898999</v>
      </c>
      <c r="G2610">
        <v>0.13001843230096999</v>
      </c>
      <c r="H2610">
        <v>0.14136096686608801</v>
      </c>
      <c r="I2610">
        <v>0.108067119658997</v>
      </c>
      <c r="J2610">
        <v>0.12867921991023001</v>
      </c>
      <c r="K2610">
        <v>2.1671505384500297E-2</v>
      </c>
      <c r="L2610">
        <v>1.2816816762536801E-2</v>
      </c>
      <c r="M2610">
        <v>5.6823947102151398E-2</v>
      </c>
      <c r="N2610">
        <v>6.4825024167995002E-2</v>
      </c>
      <c r="O2610">
        <v>-8.2957511064883915E-3</v>
      </c>
      <c r="P2610">
        <v>7.0915259237946504E-2</v>
      </c>
      <c r="Q2610">
        <v>23.151786058807247</v>
      </c>
      <c r="R2610" s="95">
        <f>Table_nydc_frldevdb01_flc_fx_carry_view[[#This Row],[atmf]]/(Table_nydc_frldevdb01_flc_fx_carry_view[[#This Row],[atmf_cost_orig]]+1)</f>
        <v>22.677029541782808</v>
      </c>
      <c r="S2610" s="95">
        <f>Table_nydc_frldevdb01_flc_fx_carry_view[[#This Row],[num_rate]]-Table_nydc_frldevdb01_flc_fx_carry_view[[#This Row],[asset_rate]]</f>
        <v>7.9211010344434896E-2</v>
      </c>
      <c r="T26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1.4795048327850102</v>
      </c>
      <c r="U2610" s="95">
        <f>Table_nydc_frldevdb01_flc_fx_carry_view[[#This Row],[atmf_cost_final]]/Table_nydc_frldevdb01_flc_fx_carry_view[[#This Row],[atmf_cost_orig]]</f>
        <v>1.1408046690501843</v>
      </c>
    </row>
    <row r="2611" spans="1:21" x14ac:dyDescent="0.25">
      <c r="A2611" t="s">
        <v>125</v>
      </c>
      <c r="B2611" t="s">
        <v>11</v>
      </c>
      <c r="C2611" t="s">
        <v>67</v>
      </c>
      <c r="D2611" t="s">
        <v>8</v>
      </c>
      <c r="E2611">
        <v>22.201031144003299</v>
      </c>
      <c r="F2611">
        <v>25.798898996777599</v>
      </c>
      <c r="G2611">
        <v>0.13015465132527601</v>
      </c>
      <c r="H2611">
        <v>0.143735802514844</v>
      </c>
      <c r="I2611">
        <v>0.1303775601421</v>
      </c>
      <c r="J2611">
        <v>0.15211072485315499</v>
      </c>
      <c r="K2611">
        <v>2.01803912458632E-2</v>
      </c>
      <c r="L2611">
        <v>2.17456708083003E-2</v>
      </c>
      <c r="M2611">
        <v>8.2161327737960907E-2</v>
      </c>
      <c r="N2611">
        <v>0.10274103496063999</v>
      </c>
      <c r="O2611">
        <v>-7.6404561020425588E-3</v>
      </c>
      <c r="P2611">
        <v>7.2358058213845777E-2</v>
      </c>
      <c r="Q2611">
        <v>24.293184661106739</v>
      </c>
      <c r="R2611" s="95">
        <f>Table_nydc_frldevdb01_flc_fx_carry_view[[#This Row],[atmf]]/(Table_nydc_frldevdb01_flc_fx_carry_view[[#This Row],[atmf_cost_orig]]+1)</f>
        <v>23.840159813052061</v>
      </c>
      <c r="S2611" s="95">
        <f>Table_nydc_frldevdb01_flc_fx_carry_view[[#This Row],[num_rate]]-Table_nydc_frldevdb01_flc_fx_carry_view[[#This Row],[asset_rate]]</f>
        <v>7.9998514315888336E-2</v>
      </c>
      <c r="T26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1.3067786441507905</v>
      </c>
      <c r="U2611" s="95">
        <f>Table_nydc_frldevdb01_flc_fx_carry_view[[#This Row],[atmf_cost_final]]/Table_nydc_frldevdb01_flc_fx_carry_view[[#This Row],[atmf_cost_orig]]</f>
        <v>1.250479243572042</v>
      </c>
    </row>
    <row r="2612" spans="1:21" x14ac:dyDescent="0.25">
      <c r="A2612" t="s">
        <v>125</v>
      </c>
      <c r="B2612" t="s">
        <v>24</v>
      </c>
      <c r="C2612" t="s">
        <v>8</v>
      </c>
      <c r="D2612" t="s">
        <v>8</v>
      </c>
      <c r="E2612">
        <v>30.252847821503899</v>
      </c>
      <c r="F2612">
        <v>29.925999999999998</v>
      </c>
      <c r="G2612">
        <v>5.6303247881048103E-2</v>
      </c>
      <c r="H2612">
        <v>5.4415565702653802E-2</v>
      </c>
      <c r="I2612">
        <v>4.7447815435486103E-2</v>
      </c>
      <c r="J2612">
        <v>6.85516043437185E-2</v>
      </c>
      <c r="K2612">
        <v>1.44027643045762E-2</v>
      </c>
      <c r="L2612">
        <v>9.9062601105134613E-4</v>
      </c>
      <c r="M2612">
        <v>1.8579142038454802E-2</v>
      </c>
      <c r="N2612">
        <v>1.0803365439544499E-2</v>
      </c>
      <c r="O2612">
        <v>1.3819984696055146E-2</v>
      </c>
      <c r="P2612">
        <v>-8.2392370858315694E-4</v>
      </c>
      <c r="Q2612">
        <v>29.801537522256698</v>
      </c>
      <c r="R2612" s="95">
        <f>Table_nydc_frldevdb01_flc_fx_carry_view[[#This Row],[atmf]]/(Table_nydc_frldevdb01_flc_fx_carry_view[[#This Row],[atmf_cost_orig]]+1)</f>
        <v>29.380142165595405</v>
      </c>
      <c r="S2612" s="95">
        <f>Table_nydc_frldevdb01_flc_fx_carry_view[[#This Row],[num_rate]]-Table_nydc_frldevdb01_flc_fx_carry_view[[#This Row],[asset_rate]]</f>
        <v>-1.4643908404638303E-2</v>
      </c>
      <c r="T26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2.3495813965515184</v>
      </c>
      <c r="U2612" s="95">
        <f>Table_nydc_frldevdb01_flc_fx_carry_view[[#This Row],[atmf_cost_final]]/Table_nydc_frldevdb01_flc_fx_carry_view[[#This Row],[atmf_cost_orig]]</f>
        <v>0.58147816606298997</v>
      </c>
    </row>
    <row r="2613" spans="1:21" x14ac:dyDescent="0.25">
      <c r="A2613" t="s">
        <v>125</v>
      </c>
      <c r="B2613" t="s">
        <v>24</v>
      </c>
      <c r="C2613" t="s">
        <v>6</v>
      </c>
      <c r="D2613" t="s">
        <v>8</v>
      </c>
      <c r="E2613">
        <v>30.252847821503899</v>
      </c>
      <c r="F2613">
        <v>29.815000000000001</v>
      </c>
      <c r="G2613">
        <v>5.8577454727203201E-2</v>
      </c>
      <c r="H2613">
        <v>5.6161429504425202E-2</v>
      </c>
      <c r="I2613">
        <v>5.0519428111465502E-2</v>
      </c>
      <c r="J2613">
        <v>4.8686929202785501E-2</v>
      </c>
      <c r="K2613">
        <v>1.6646822325210999E-2</v>
      </c>
      <c r="L2613">
        <v>8.3474826619692188E-3</v>
      </c>
      <c r="M2613">
        <v>2.20517328342799E-2</v>
      </c>
      <c r="N2613">
        <v>1.5976201780874701E-2</v>
      </c>
      <c r="O2613">
        <v>1.4323751178244359E-2</v>
      </c>
      <c r="P2613">
        <v>-3.1301624876922673E-4</v>
      </c>
      <c r="Q2613">
        <v>29.65471889818372</v>
      </c>
      <c r="R2613" s="95">
        <f>Table_nydc_frldevdb01_flc_fx_carry_view[[#This Row],[atmf]]/(Table_nydc_frldevdb01_flc_fx_carry_view[[#This Row],[atmf_cost_orig]]+1)</f>
        <v>29.171713174752121</v>
      </c>
      <c r="S2613" s="95">
        <f>Table_nydc_frldevdb01_flc_fx_carry_view[[#This Row],[num_rate]]-Table_nydc_frldevdb01_flc_fx_carry_view[[#This Row],[asset_rate]]</f>
        <v>-1.4636767427013586E-2</v>
      </c>
      <c r="T26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1.4114422627544438</v>
      </c>
      <c r="U2613" s="95">
        <f>Table_nydc_frldevdb01_flc_fx_carry_view[[#This Row],[atmf_cost_final]]/Table_nydc_frldevdb01_flc_fx_carry_view[[#This Row],[atmf_cost_orig]]</f>
        <v>0.72448736346194742</v>
      </c>
    </row>
    <row r="2614" spans="1:21" x14ac:dyDescent="0.25">
      <c r="A2614" t="s">
        <v>125</v>
      </c>
      <c r="B2614" t="s">
        <v>24</v>
      </c>
      <c r="C2614" t="s">
        <v>67</v>
      </c>
      <c r="D2614" t="s">
        <v>8</v>
      </c>
      <c r="E2614">
        <v>30.252847821503899</v>
      </c>
      <c r="F2614">
        <v>29.585053852749699</v>
      </c>
      <c r="G2614">
        <v>6.2417755880617702E-2</v>
      </c>
      <c r="H2614">
        <v>5.9407875633552799E-2</v>
      </c>
      <c r="I2614">
        <v>5.9775844263097198E-2</v>
      </c>
      <c r="J2614">
        <v>5.6503610388808301E-2</v>
      </c>
      <c r="K2614">
        <v>2.4751043780536799E-2</v>
      </c>
      <c r="L2614">
        <v>1.9087981948955703E-2</v>
      </c>
      <c r="M2614">
        <v>3.2559902492465702E-2</v>
      </c>
      <c r="N2614">
        <v>2.7700087738449602E-2</v>
      </c>
      <c r="O2614">
        <v>1.5821333626451717E-2</v>
      </c>
      <c r="P2614">
        <v>4.4588575135045662E-3</v>
      </c>
      <c r="Q2614">
        <v>29.355818414378774</v>
      </c>
      <c r="R2614" s="95">
        <f>Table_nydc_frldevdb01_flc_fx_carry_view[[#This Row],[atmf]]/(Table_nydc_frldevdb01_flc_fx_carry_view[[#This Row],[atmf_cost_orig]]+1)</f>
        <v>28.652142874554023</v>
      </c>
      <c r="S2614" s="95">
        <f>Table_nydc_frldevdb01_flc_fx_carry_view[[#This Row],[num_rate]]-Table_nydc_frldevdb01_flc_fx_carry_view[[#This Row],[asset_rate]]</f>
        <v>-1.1362476112947151E-2</v>
      </c>
      <c r="T26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1.1028635690818618</v>
      </c>
      <c r="U2614" s="95">
        <f>Table_nydc_frldevdb01_flc_fx_carry_view[[#This Row],[atmf_cost_final]]/Table_nydc_frldevdb01_flc_fx_carry_view[[#This Row],[atmf_cost_orig]]</f>
        <v>0.8507423431276967</v>
      </c>
    </row>
    <row r="2615" spans="1:21" x14ac:dyDescent="0.25">
      <c r="A2615" t="s">
        <v>125</v>
      </c>
      <c r="B2615" t="s">
        <v>23</v>
      </c>
      <c r="C2615" t="s">
        <v>8</v>
      </c>
      <c r="D2615" t="s">
        <v>8</v>
      </c>
      <c r="E2615">
        <v>1.35534772846492</v>
      </c>
      <c r="F2615">
        <v>1.3499969999999999</v>
      </c>
      <c r="G2615">
        <v>5.10237214159509E-2</v>
      </c>
      <c r="H2615">
        <v>5.0564914193358901E-2</v>
      </c>
      <c r="I2615">
        <v>6.3201204711837294E-2</v>
      </c>
      <c r="J2615">
        <v>-999</v>
      </c>
      <c r="K2615">
        <v>1.5564541446688699E-2</v>
      </c>
      <c r="L2615">
        <v>1.31952850272458E-3</v>
      </c>
      <c r="M2615">
        <v>1.7264629069045499E-2</v>
      </c>
      <c r="N2615">
        <v>-9.990000000000001E-4</v>
      </c>
      <c r="O2615">
        <v>1.3819984696055146E-2</v>
      </c>
      <c r="P2615">
        <v>8.4446645899084703E-3</v>
      </c>
      <c r="Q2615">
        <v>1.3477057820813048</v>
      </c>
      <c r="R2615" s="95">
        <f>Table_nydc_frldevdb01_flc_fx_carry_view[[#This Row],[atmf]]/(Table_nydc_frldevdb01_flc_fx_carry_view[[#This Row],[atmf_cost_orig]]+1)</f>
        <v>1.3270853634569562</v>
      </c>
      <c r="S2615" s="95">
        <f>Table_nydc_frldevdb01_flc_fx_carry_view[[#This Row],[num_rate]]-Table_nydc_frldevdb01_flc_fx_carry_view[[#This Row],[asset_rate]]</f>
        <v>-5.3753201061466759E-3</v>
      </c>
      <c r="T26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-1.3637700035192586</v>
      </c>
      <c r="U2615" s="95">
        <f>Table_nydc_frldevdb01_flc_fx_carry_view[[#This Row],[atmf_cost_final]]/Table_nydc_frldevdb01_flc_fx_carry_view[[#This Row],[atmf_cost_orig]]</f>
        <v>-5.786397124460383E-2</v>
      </c>
    </row>
    <row r="2616" spans="1:21" x14ac:dyDescent="0.25">
      <c r="A2616" t="s">
        <v>125</v>
      </c>
      <c r="B2616" t="s">
        <v>23</v>
      </c>
      <c r="C2616" t="s">
        <v>6</v>
      </c>
      <c r="D2616" t="s">
        <v>8</v>
      </c>
      <c r="E2616">
        <v>1.35534772846492</v>
      </c>
      <c r="F2616">
        <v>1.3478250000000001</v>
      </c>
      <c r="G2616">
        <v>5.2583919192200602E-2</v>
      </c>
      <c r="H2616">
        <v>5.1938998425132402E-2</v>
      </c>
      <c r="I2616">
        <v>4.8087085784974302E-2</v>
      </c>
      <c r="J2616">
        <v>4.7569361959964099E-2</v>
      </c>
      <c r="K2616">
        <v>1.80986050238095E-2</v>
      </c>
      <c r="L2616">
        <v>9.0372308504139097E-3</v>
      </c>
      <c r="M2616">
        <v>2.04221744695352E-2</v>
      </c>
      <c r="N2616">
        <v>1.1826351123156401E-2</v>
      </c>
      <c r="O2616">
        <v>1.4323751178244359E-2</v>
      </c>
      <c r="P2616">
        <v>8.7020886548005993E-3</v>
      </c>
      <c r="Q2616">
        <v>1.3447004950161283</v>
      </c>
      <c r="R2616" s="95">
        <f>Table_nydc_frldevdb01_flc_fx_carry_view[[#This Row],[atmf]]/(Table_nydc_frldevdb01_flc_fx_carry_view[[#This Row],[atmf_cost_orig]]+1)</f>
        <v>1.320850363429886</v>
      </c>
      <c r="S2616" s="95">
        <f>Table_nydc_frldevdb01_flc_fx_carry_view[[#This Row],[num_rate]]-Table_nydc_frldevdb01_flc_fx_carry_view[[#This Row],[asset_rate]]</f>
        <v>-5.6216625234437601E-3</v>
      </c>
      <c r="T26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1.2003601949032296</v>
      </c>
      <c r="U2616" s="95">
        <f>Table_nydc_frldevdb01_flc_fx_carry_view[[#This Row],[atmf_cost_final]]/Table_nydc_frldevdb01_flc_fx_carry_view[[#This Row],[atmf_cost_orig]]</f>
        <v>0.57909362887866678</v>
      </c>
    </row>
    <row r="2617" spans="1:21" x14ac:dyDescent="0.25">
      <c r="A2617" t="s">
        <v>125</v>
      </c>
      <c r="B2617" t="s">
        <v>23</v>
      </c>
      <c r="C2617" t="s">
        <v>67</v>
      </c>
      <c r="D2617" t="s">
        <v>8</v>
      </c>
      <c r="E2617">
        <v>1.35534772846492</v>
      </c>
      <c r="F2617">
        <v>1.342087</v>
      </c>
      <c r="G2617">
        <v>5.6007123097128998E-2</v>
      </c>
      <c r="H2617">
        <v>5.4898713423363402E-2</v>
      </c>
      <c r="I2617">
        <v>5.3700242003695699E-2</v>
      </c>
      <c r="J2617">
        <v>5.2627853532547002E-2</v>
      </c>
      <c r="K2617">
        <v>2.61952552098032E-2</v>
      </c>
      <c r="L2617">
        <v>2.0541931138224601E-2</v>
      </c>
      <c r="M2617">
        <v>2.99901314564778E-2</v>
      </c>
      <c r="N2617">
        <v>2.46895634023955E-2</v>
      </c>
      <c r="O2617">
        <v>1.5808575721305007E-2</v>
      </c>
      <c r="P2617">
        <v>1.0756637835315663E-2</v>
      </c>
      <c r="Q2617">
        <v>1.3370132003644466</v>
      </c>
      <c r="R2617" s="95">
        <f>Table_nydc_frldevdb01_flc_fx_carry_view[[#This Row],[atmf]]/(Table_nydc_frldevdb01_flc_fx_carry_view[[#This Row],[atmf_cost_orig]]+1)</f>
        <v>1.303009571656959</v>
      </c>
      <c r="S2617" s="95">
        <f>Table_nydc_frldevdb01_flc_fx_carry_view[[#This Row],[num_rate]]-Table_nydc_frldevdb01_flc_fx_carry_view[[#This Row],[asset_rate]]</f>
        <v>-5.0519378859893438E-3</v>
      </c>
      <c r="T26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1.0929558685360068</v>
      </c>
      <c r="U2617" s="95">
        <f>Table_nydc_frldevdb01_flc_fx_carry_view[[#This Row],[atmf_cost_final]]/Table_nydc_frldevdb01_flc_fx_carry_view[[#This Row],[atmf_cost_orig]]</f>
        <v>0.82325625808694514</v>
      </c>
    </row>
    <row r="2618" spans="1:21" x14ac:dyDescent="0.25">
      <c r="A2618" t="s">
        <v>125</v>
      </c>
      <c r="B2618" t="s">
        <v>25</v>
      </c>
      <c r="C2618" t="s">
        <v>8</v>
      </c>
      <c r="D2618" t="s">
        <v>8</v>
      </c>
      <c r="E2618">
        <v>310.01225681978099</v>
      </c>
      <c r="F2618">
        <v>310.5523</v>
      </c>
      <c r="G2618">
        <v>5.5436778404618303E-2</v>
      </c>
      <c r="H2618">
        <v>5.5763151336433801E-2</v>
      </c>
      <c r="I2618">
        <v>3.7447055163241302E-2</v>
      </c>
      <c r="J2618">
        <v>4.2841717455262301E-2</v>
      </c>
      <c r="K2618">
        <v>1.83650334004473E-2</v>
      </c>
      <c r="L2618">
        <v>7.8203874557413995E-4</v>
      </c>
      <c r="M2618">
        <v>1.9357271860008601E-2</v>
      </c>
      <c r="N2618">
        <v>2.0235384823943298E-3</v>
      </c>
      <c r="O2618">
        <v>-8.210251565280156E-3</v>
      </c>
      <c r="P2618">
        <v>-5.8203802424863123E-3</v>
      </c>
      <c r="Q2618">
        <v>310.24446351143797</v>
      </c>
      <c r="R2618" s="95">
        <f>Table_nydc_frldevdb01_flc_fx_carry_view[[#This Row],[atmf]]/(Table_nydc_frldevdb01_flc_fx_carry_view[[#This Row],[atmf_cost_orig]]+1)</f>
        <v>304.6550101451075</v>
      </c>
      <c r="S2618" s="95">
        <f>Table_nydc_frldevdb01_flc_fx_carry_view[[#This Row],[num_rate]]-Table_nydc_frldevdb01_flc_fx_carry_view[[#This Row],[asset_rate]]</f>
        <v>2.3898713227938437E-3</v>
      </c>
      <c r="T26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1.2512110620758383</v>
      </c>
      <c r="U2618" s="95">
        <f>Table_nydc_frldevdb01_flc_fx_carry_view[[#This Row],[atmf_cost_final]]/Table_nydc_frldevdb01_flc_fx_carry_view[[#This Row],[atmf_cost_orig]]</f>
        <v>0.10453634670363258</v>
      </c>
    </row>
    <row r="2619" spans="1:21" x14ac:dyDescent="0.25">
      <c r="A2619" t="s">
        <v>125</v>
      </c>
      <c r="B2619" t="s">
        <v>25</v>
      </c>
      <c r="C2619" t="s">
        <v>6</v>
      </c>
      <c r="D2619" t="s">
        <v>8</v>
      </c>
      <c r="E2619">
        <v>310.01225681978099</v>
      </c>
      <c r="F2619">
        <v>310.76499999999999</v>
      </c>
      <c r="G2619">
        <v>5.8485443467053498E-2</v>
      </c>
      <c r="H2619">
        <v>5.8884861244236503E-2</v>
      </c>
      <c r="I2619">
        <v>4.7211296562086599E-2</v>
      </c>
      <c r="J2619">
        <v>4.79515493734535E-2</v>
      </c>
      <c r="K2619">
        <v>2.2296419446398902E-2</v>
      </c>
      <c r="L2619">
        <v>9.2431091473786E-3</v>
      </c>
      <c r="M2619">
        <v>2.3686685161140999E-2</v>
      </c>
      <c r="N2619">
        <v>1.0649817076361799E-2</v>
      </c>
      <c r="O2619">
        <v>-8.2957511064883915E-3</v>
      </c>
      <c r="P2619">
        <v>-5.8390135515011821E-3</v>
      </c>
      <c r="Q2619">
        <v>310.33355389987895</v>
      </c>
      <c r="R2619" s="95">
        <f>Table_nydc_frldevdb01_flc_fx_carry_view[[#This Row],[atmf]]/(Table_nydc_frldevdb01_flc_fx_carry_view[[#This Row],[atmf_cost_orig]]+1)</f>
        <v>303.57433041251454</v>
      </c>
      <c r="S2619" s="95">
        <f>Table_nydc_frldevdb01_flc_fx_carry_view[[#This Row],[num_rate]]-Table_nydc_frldevdb01_flc_fx_carry_view[[#This Row],[asset_rate]]</f>
        <v>2.4567375549872095E-3</v>
      </c>
      <c r="T26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1.0118266703024843</v>
      </c>
      <c r="U2619" s="95">
        <f>Table_nydc_frldevdb01_flc_fx_carry_view[[#This Row],[atmf_cost_final]]/Table_nydc_frldevdb01_flc_fx_carry_view[[#This Row],[atmf_cost_orig]]</f>
        <v>0.44961196570608669</v>
      </c>
    </row>
    <row r="2620" spans="1:21" x14ac:dyDescent="0.25">
      <c r="A2620" t="s">
        <v>125</v>
      </c>
      <c r="B2620" t="s">
        <v>25</v>
      </c>
      <c r="C2620" t="s">
        <v>67</v>
      </c>
      <c r="D2620" t="s">
        <v>8</v>
      </c>
      <c r="E2620">
        <v>310.01225681978099</v>
      </c>
      <c r="F2620">
        <v>311.121173346658</v>
      </c>
      <c r="G2620">
        <v>6.1729267182617502E-2</v>
      </c>
      <c r="H2620">
        <v>6.22147362578706E-2</v>
      </c>
      <c r="I2620">
        <v>5.9656326746820101E-2</v>
      </c>
      <c r="J2620">
        <v>6.01989129900114E-2</v>
      </c>
      <c r="K2620">
        <v>3.3491380038452701E-2</v>
      </c>
      <c r="L2620">
        <v>2.5515015581080699E-2</v>
      </c>
      <c r="M2620">
        <v>3.5612466426030498E-2</v>
      </c>
      <c r="N2620">
        <v>2.7589587831978801E-2</v>
      </c>
      <c r="O2620">
        <v>-7.6404561020425588E-3</v>
      </c>
      <c r="P2620">
        <v>-5.8529233767957156E-3</v>
      </c>
      <c r="Q2620">
        <v>310.4626552347882</v>
      </c>
      <c r="R2620" s="95">
        <f>Table_nydc_frldevdb01_flc_fx_carry_view[[#This Row],[atmf]]/(Table_nydc_frldevdb01_flc_fx_carry_view[[#This Row],[atmf_cost_orig]]+1)</f>
        <v>300.42239103238927</v>
      </c>
      <c r="S2620" s="95">
        <f>Table_nydc_frldevdb01_flc_fx_carry_view[[#This Row],[num_rate]]-Table_nydc_frldevdb01_flc_fx_carry_view[[#This Row],[asset_rate]]</f>
        <v>1.7875327252468431E-3</v>
      </c>
      <c r="T26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0.97807060714164795</v>
      </c>
      <c r="U2620" s="95">
        <f>Table_nydc_frldevdb01_flc_fx_carry_view[[#This Row],[atmf_cost_final]]/Table_nydc_frldevdb01_flc_fx_carry_view[[#This Row],[atmf_cost_orig]]</f>
        <v>0.77471713140914411</v>
      </c>
    </row>
    <row r="2621" spans="1:21" x14ac:dyDescent="0.25">
      <c r="A2621" t="s">
        <v>125</v>
      </c>
      <c r="B2621" t="s">
        <v>9</v>
      </c>
      <c r="C2621" t="s">
        <v>8</v>
      </c>
      <c r="D2621" t="s">
        <v>8</v>
      </c>
      <c r="E2621">
        <v>68.527801852227796</v>
      </c>
      <c r="F2621">
        <v>72.575265134399999</v>
      </c>
      <c r="G2621">
        <v>0.12040713703399999</v>
      </c>
      <c r="H2621">
        <v>0.12944532292849101</v>
      </c>
      <c r="I2621">
        <v>0.10839903637869901</v>
      </c>
      <c r="J2621">
        <v>0.128013043981482</v>
      </c>
      <c r="K2621">
        <v>1.8567779407111202E-2</v>
      </c>
      <c r="L2621">
        <v>2.2637867229172198E-3</v>
      </c>
      <c r="M2621">
        <v>4.4915739028193499E-2</v>
      </c>
      <c r="N2621">
        <v>5.9069480612340602E-2</v>
      </c>
      <c r="O2621">
        <v>-8.210251565280156E-3</v>
      </c>
      <c r="P2621">
        <v>7.1324056921042836E-2</v>
      </c>
      <c r="Q2621">
        <v>70.712144408796874</v>
      </c>
      <c r="R2621" s="95">
        <f>Table_nydc_frldevdb01_flc_fx_carry_view[[#This Row],[atmf]]/(Table_nydc_frldevdb01_flc_fx_carry_view[[#This Row],[atmf_cost_orig]]+1)</f>
        <v>69.455614863163433</v>
      </c>
      <c r="S2621" s="95">
        <f>Table_nydc_frldevdb01_flc_fx_carry_view[[#This Row],[num_rate]]-Table_nydc_frldevdb01_flc_fx_carry_view[[#This Row],[asset_rate]]</f>
        <v>7.9534308486322994E-2</v>
      </c>
      <c r="T26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2.1559807554878123</v>
      </c>
      <c r="U2621" s="95">
        <f>Table_nydc_frldevdb01_flc_fx_carry_view[[#This Row],[atmf_cost_final]]/Table_nydc_frldevdb01_flc_fx_carry_view[[#This Row],[atmf_cost_orig]]</f>
        <v>1.3151176378343199</v>
      </c>
    </row>
    <row r="2622" spans="1:21" x14ac:dyDescent="0.25">
      <c r="A2622" t="s">
        <v>125</v>
      </c>
      <c r="B2622" t="s">
        <v>9</v>
      </c>
      <c r="C2622" t="s">
        <v>6</v>
      </c>
      <c r="D2622" t="s">
        <v>8</v>
      </c>
      <c r="E2622">
        <v>68.527801852227796</v>
      </c>
      <c r="F2622">
        <v>73.949439295992704</v>
      </c>
      <c r="G2622">
        <v>0.12327102128990799</v>
      </c>
      <c r="H2622">
        <v>0.13314062318318401</v>
      </c>
      <c r="I2622">
        <v>0.11153697878367599</v>
      </c>
      <c r="J2622">
        <v>0.14002064483311399</v>
      </c>
      <c r="K2622">
        <v>1.9590557343310899E-2</v>
      </c>
      <c r="L2622">
        <v>1.357660845087E-2</v>
      </c>
      <c r="M2622">
        <v>5.3524581813567201E-2</v>
      </c>
      <c r="N2622">
        <v>6.6467838628879394E-2</v>
      </c>
      <c r="O2622">
        <v>-8.2957511064883915E-3</v>
      </c>
      <c r="P2622">
        <v>7.0561995899820484E-2</v>
      </c>
      <c r="Q2622">
        <v>71.522396541579369</v>
      </c>
      <c r="R2622" s="95">
        <f>Table_nydc_frldevdb01_flc_fx_carry_view[[#This Row],[atmf]]/(Table_nydc_frldevdb01_flc_fx_carry_view[[#This Row],[atmf_cost_orig]]+1)</f>
        <v>70.192419401068022</v>
      </c>
      <c r="S2622" s="95">
        <f>Table_nydc_frldevdb01_flc_fx_carry_view[[#This Row],[num_rate]]-Table_nydc_frldevdb01_flc_fx_carry_view[[#This Row],[asset_rate]]</f>
        <v>7.8857747006308876E-2</v>
      </c>
      <c r="T26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1.5586489078054795</v>
      </c>
      <c r="U2622" s="95">
        <f>Table_nydc_frldevdb01_flc_fx_carry_view[[#This Row],[atmf_cost_final]]/Table_nydc_frldevdb01_flc_fx_carry_view[[#This Row],[atmf_cost_orig]]</f>
        <v>1.2418189246278499</v>
      </c>
    </row>
    <row r="2623" spans="1:21" x14ac:dyDescent="0.25">
      <c r="A2623" t="s">
        <v>125</v>
      </c>
      <c r="B2623" t="s">
        <v>9</v>
      </c>
      <c r="C2623" t="s">
        <v>67</v>
      </c>
      <c r="D2623" t="s">
        <v>8</v>
      </c>
      <c r="E2623">
        <v>68.527801852227796</v>
      </c>
      <c r="F2623">
        <v>79.375957720385401</v>
      </c>
      <c r="G2623">
        <v>0.135108312841139</v>
      </c>
      <c r="H2623">
        <v>0.14393609938086499</v>
      </c>
      <c r="I2623">
        <v>0.12693221515559</v>
      </c>
      <c r="J2623">
        <v>0.14614297762137701</v>
      </c>
      <c r="K2623">
        <v>2.2781676967704903E-2</v>
      </c>
      <c r="L2623">
        <v>2.0828947151382299E-2</v>
      </c>
      <c r="M2623">
        <v>8.2275426159883702E-2</v>
      </c>
      <c r="N2623">
        <v>9.8605687446607693E-2</v>
      </c>
      <c r="O2623">
        <v>-7.6404561020425588E-3</v>
      </c>
      <c r="P2623">
        <v>7.0519349180147017E-2</v>
      </c>
      <c r="Q2623">
        <v>74.918759814209722</v>
      </c>
      <c r="R2623" s="95">
        <f>Table_nydc_frldevdb01_flc_fx_carry_view[[#This Row],[atmf]]/(Table_nydc_frldevdb01_flc_fx_carry_view[[#This Row],[atmf_cost_orig]]+1)</f>
        <v>73.341735201386015</v>
      </c>
      <c r="S2623" s="95">
        <f>Table_nydc_frldevdb01_flc_fx_carry_view[[#This Row],[num_rate]]-Table_nydc_frldevdb01_flc_fx_carry_view[[#This Row],[asset_rate]]</f>
        <v>7.8159805282189576E-2</v>
      </c>
      <c r="T26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1.3073094459720169</v>
      </c>
      <c r="U2623" s="95">
        <f>Table_nydc_frldevdb01_flc_fx_carry_view[[#This Row],[atmf_cost_final]]/Table_nydc_frldevdb01_flc_fx_carry_view[[#This Row],[atmf_cost_orig]]</f>
        <v>1.1984828526441154</v>
      </c>
    </row>
    <row r="2624" spans="1:21" x14ac:dyDescent="0.25">
      <c r="A2624" t="s">
        <v>125</v>
      </c>
      <c r="B2624" t="s">
        <v>10</v>
      </c>
      <c r="C2624" t="s">
        <v>8</v>
      </c>
      <c r="D2624" t="s">
        <v>8</v>
      </c>
      <c r="E2624">
        <v>13533.1025428052</v>
      </c>
      <c r="F2624">
        <v>13969.5</v>
      </c>
      <c r="G2624">
        <v>7.1308528005863805E-2</v>
      </c>
      <c r="H2624">
        <v>7.8422126256191896E-2</v>
      </c>
      <c r="I2624">
        <v>5.9990850570122399E-2</v>
      </c>
      <c r="J2624">
        <v>9.80068981066224E-2</v>
      </c>
      <c r="K2624">
        <v>1.1610492351941401E-2</v>
      </c>
      <c r="L2624">
        <v>1.2525020870202399E-3</v>
      </c>
      <c r="M2624">
        <v>2.6773057040953601E-2</v>
      </c>
      <c r="N2624">
        <v>3.2241469088451304E-2</v>
      </c>
      <c r="O2624">
        <v>1.3819984696055146E-2</v>
      </c>
      <c r="P2624">
        <v>5.7564886894400612E-2</v>
      </c>
      <c r="Q2624">
        <v>13760.850218387886</v>
      </c>
      <c r="R2624" s="95">
        <f>Table_nydc_frldevdb01_flc_fx_carry_view[[#This Row],[atmf]]/(Table_nydc_frldevdb01_flc_fx_carry_view[[#This Row],[atmf_cost_orig]]+1)</f>
        <v>13605.245973495403</v>
      </c>
      <c r="S2624" s="95">
        <f>Table_nydc_frldevdb01_flc_fx_carry_view[[#This Row],[num_rate]]-Table_nydc_frldevdb01_flc_fx_carry_view[[#This Row],[asset_rate]]</f>
        <v>4.3744902198345467E-2</v>
      </c>
      <c r="T26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2.0437813547392629</v>
      </c>
      <c r="U2624" s="95">
        <f>Table_nydc_frldevdb01_flc_fx_carry_view[[#This Row],[atmf_cost_final]]/Table_nydc_frldevdb01_flc_fx_carry_view[[#This Row],[atmf_cost_orig]]</f>
        <v>1.2042505657509677</v>
      </c>
    </row>
    <row r="2625" spans="1:21" x14ac:dyDescent="0.25">
      <c r="A2625" t="s">
        <v>125</v>
      </c>
      <c r="B2625" t="s">
        <v>10</v>
      </c>
      <c r="C2625" t="s">
        <v>6</v>
      </c>
      <c r="D2625" t="s">
        <v>8</v>
      </c>
      <c r="E2625">
        <v>13533.1025428052</v>
      </c>
      <c r="F2625">
        <v>14133.75</v>
      </c>
      <c r="G2625">
        <v>7.4726829004254494E-2</v>
      </c>
      <c r="H2625">
        <v>8.3326114771465495E-2</v>
      </c>
      <c r="I2625">
        <v>6.2720580795447997E-2</v>
      </c>
      <c r="J2625">
        <v>8.3673532546379506E-2</v>
      </c>
      <c r="K2625">
        <v>1.2529750860603301E-2</v>
      </c>
      <c r="L2625">
        <v>8.187661203873731E-3</v>
      </c>
      <c r="M2625">
        <v>3.2757649372920403E-2</v>
      </c>
      <c r="N2625">
        <v>3.9177746082571199E-2</v>
      </c>
      <c r="O2625">
        <v>1.4323751178244359E-2</v>
      </c>
      <c r="P2625">
        <v>5.9225120793694241E-2</v>
      </c>
      <c r="Q2625">
        <v>13853.522355749776</v>
      </c>
      <c r="R2625" s="95">
        <f>Table_nydc_frldevdb01_flc_fx_carry_view[[#This Row],[atmf]]/(Table_nydc_frldevdb01_flc_fx_carry_view[[#This Row],[atmf_cost_orig]]+1)</f>
        <v>13685.446928020203</v>
      </c>
      <c r="S2625" s="95">
        <f>Table_nydc_frldevdb01_flc_fx_carry_view[[#This Row],[num_rate]]-Table_nydc_frldevdb01_flc_fx_carry_view[[#This Row],[asset_rate]]</f>
        <v>4.4901369615449882E-2</v>
      </c>
      <c r="T26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1.5320466859089241</v>
      </c>
      <c r="U2625" s="95">
        <f>Table_nydc_frldevdb01_flc_fx_carry_view[[#This Row],[atmf_cost_final]]/Table_nydc_frldevdb01_flc_fx_carry_view[[#This Row],[atmf_cost_orig]]</f>
        <v>1.1959877107347654</v>
      </c>
    </row>
    <row r="2626" spans="1:21" x14ac:dyDescent="0.25">
      <c r="A2626" t="s">
        <v>125</v>
      </c>
      <c r="B2626" t="s">
        <v>10</v>
      </c>
      <c r="C2626" t="s">
        <v>67</v>
      </c>
      <c r="D2626" t="s">
        <v>8</v>
      </c>
      <c r="E2626">
        <v>13533.1025428052</v>
      </c>
      <c r="F2626">
        <v>14771.244735103101</v>
      </c>
      <c r="G2626">
        <v>8.1537871701335807E-2</v>
      </c>
      <c r="H2626">
        <v>9.0785132488207701E-2</v>
      </c>
      <c r="I2626">
        <v>7.6955966720519201E-2</v>
      </c>
      <c r="J2626">
        <v>9.3634907381898905E-2</v>
      </c>
      <c r="K2626">
        <v>1.3774328337306701E-2</v>
      </c>
      <c r="L2626">
        <v>1.30918869373446E-2</v>
      </c>
      <c r="M2626">
        <v>4.9572640713342699E-2</v>
      </c>
      <c r="N2626">
        <v>6.01234765963643E-2</v>
      </c>
      <c r="O2626">
        <v>1.5808575721305007E-2</v>
      </c>
      <c r="P2626">
        <v>6.2946863845219303E-2</v>
      </c>
      <c r="Q2626">
        <v>14260.734506526742</v>
      </c>
      <c r="R2626" s="95">
        <f>Table_nydc_frldevdb01_flc_fx_carry_view[[#This Row],[atmf]]/(Table_nydc_frldevdb01_flc_fx_carry_view[[#This Row],[atmf_cost_orig]]+1)</f>
        <v>14073.580200284006</v>
      </c>
      <c r="S2626" s="95">
        <f>Table_nydc_frldevdb01_flc_fx_carry_view[[#This Row],[num_rate]]-Table_nydc_frldevdb01_flc_fx_carry_view[[#This Row],[asset_rate]]</f>
        <v>4.7138288123914296E-2</v>
      </c>
      <c r="T26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1.3137934873852726</v>
      </c>
      <c r="U2626" s="95">
        <f>Table_nydc_frldevdb01_flc_fx_carry_view[[#This Row],[atmf_cost_final]]/Table_nydc_frldevdb01_flc_fx_carry_view[[#This Row],[atmf_cost_orig]]</f>
        <v>1.2128358653321003</v>
      </c>
    </row>
    <row r="2627" spans="1:21" x14ac:dyDescent="0.25">
      <c r="A2627" t="s">
        <v>125</v>
      </c>
      <c r="B2627" t="s">
        <v>18</v>
      </c>
      <c r="C2627" t="s">
        <v>8</v>
      </c>
      <c r="D2627" t="s">
        <v>8</v>
      </c>
      <c r="E2627">
        <v>2956.4330774415398</v>
      </c>
      <c r="F2627">
        <v>3033.62</v>
      </c>
      <c r="G2627">
        <v>0.12342462449247101</v>
      </c>
      <c r="H2627">
        <v>0.124924370623073</v>
      </c>
      <c r="I2627">
        <v>0.115466944774197</v>
      </c>
      <c r="J2627">
        <v>0.12941073925089799</v>
      </c>
      <c r="K2627">
        <v>3.0203433428094E-2</v>
      </c>
      <c r="L2627">
        <v>2.41066395811175E-3</v>
      </c>
      <c r="M2627">
        <v>4.2636207938982103E-2</v>
      </c>
      <c r="N2627">
        <v>2.6103191163948301E-2</v>
      </c>
      <c r="O2627">
        <v>1.3819984696055146E-2</v>
      </c>
      <c r="P2627">
        <v>4.9861851975880771E-2</v>
      </c>
      <c r="Q2627">
        <v>2996.3668466437771</v>
      </c>
      <c r="R2627" s="95">
        <f>Table_nydc_frldevdb01_flc_fx_carry_view[[#This Row],[atmf]]/(Table_nydc_frldevdb01_flc_fx_carry_view[[#This Row],[atmf_cost_orig]]+1)</f>
        <v>2909.5670924345409</v>
      </c>
      <c r="S2627" s="95">
        <f>Table_nydc_frldevdb01_flc_fx_carry_view[[#This Row],[num_rate]]-Table_nydc_frldevdb01_flc_fx_carry_view[[#This Row],[asset_rate]]</f>
        <v>3.6041867279825626E-2</v>
      </c>
      <c r="T26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1.9056508412573256</v>
      </c>
      <c r="U2627" s="95">
        <f>Table_nydc_frldevdb01_flc_fx_carry_view[[#This Row],[atmf_cost_final]]/Table_nydc_frldevdb01_flc_fx_carry_view[[#This Row],[atmf_cost_orig]]</f>
        <v>0.61223059990009721</v>
      </c>
    </row>
    <row r="2628" spans="1:21" x14ac:dyDescent="0.25">
      <c r="A2628" t="s">
        <v>125</v>
      </c>
      <c r="B2628" t="s">
        <v>18</v>
      </c>
      <c r="C2628" t="s">
        <v>6</v>
      </c>
      <c r="D2628" t="s">
        <v>8</v>
      </c>
      <c r="E2628">
        <v>2956.4330774415398</v>
      </c>
      <c r="F2628">
        <v>3062</v>
      </c>
      <c r="G2628">
        <v>0.12514830494232199</v>
      </c>
      <c r="H2628">
        <v>0.12679988665845701</v>
      </c>
      <c r="I2628">
        <v>0.11833454522490899</v>
      </c>
      <c r="J2628">
        <v>0.123280768724366</v>
      </c>
      <c r="K2628">
        <v>3.3224400625769396E-2</v>
      </c>
      <c r="L2628">
        <v>1.8972301351769999E-2</v>
      </c>
      <c r="M2628">
        <v>4.9827160418703498E-2</v>
      </c>
      <c r="N2628">
        <v>3.9747406369437306E-2</v>
      </c>
      <c r="O2628">
        <v>1.4323751178244359E-2</v>
      </c>
      <c r="P2628">
        <v>5.0797099598931306E-2</v>
      </c>
      <c r="Q2628">
        <v>3011.9926101948422</v>
      </c>
      <c r="R2628" s="95">
        <f>Table_nydc_frldevdb01_flc_fx_carry_view[[#This Row],[atmf]]/(Table_nydc_frldevdb01_flc_fx_carry_view[[#This Row],[atmf_cost_orig]]+1)</f>
        <v>2916.6705867838091</v>
      </c>
      <c r="S2628" s="95">
        <f>Table_nydc_frldevdb01_flc_fx_carry_view[[#This Row],[num_rate]]-Table_nydc_frldevdb01_flc_fx_carry_view[[#This Row],[asset_rate]]</f>
        <v>3.6473348420686946E-2</v>
      </c>
      <c r="T26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1.2513043178826748</v>
      </c>
      <c r="U2628" s="95">
        <f>Table_nydc_frldevdb01_flc_fx_carry_view[[#This Row],[atmf_cost_final]]/Table_nydc_frldevdb01_flc_fx_carry_view[[#This Row],[atmf_cost_orig]]</f>
        <v>0.79770562952885871</v>
      </c>
    </row>
    <row r="2629" spans="1:21" x14ac:dyDescent="0.25">
      <c r="A2629" t="s">
        <v>125</v>
      </c>
      <c r="B2629" t="s">
        <v>18</v>
      </c>
      <c r="C2629" t="s">
        <v>67</v>
      </c>
      <c r="D2629" t="s">
        <v>8</v>
      </c>
      <c r="E2629">
        <v>2956.4330774415398</v>
      </c>
      <c r="F2629">
        <v>3159.90274292304</v>
      </c>
      <c r="G2629">
        <v>0.132672864992774</v>
      </c>
      <c r="H2629">
        <v>0.13480414409354899</v>
      </c>
      <c r="I2629">
        <v>0.12775405981498</v>
      </c>
      <c r="J2629">
        <v>0.13091527054191199</v>
      </c>
      <c r="K2629">
        <v>4.3251652472571497E-2</v>
      </c>
      <c r="L2629">
        <v>3.6527586834671305E-2</v>
      </c>
      <c r="M2629">
        <v>7.3594914927286509E-2</v>
      </c>
      <c r="N2629">
        <v>7.0406076902479298E-2</v>
      </c>
      <c r="O2629">
        <v>1.5808575721305007E-2</v>
      </c>
      <c r="P2629">
        <v>5.1469907847573659E-2</v>
      </c>
      <c r="Q2629">
        <v>3066.844670187691</v>
      </c>
      <c r="R2629" s="95">
        <f>Table_nydc_frldevdb01_flc_fx_carry_view[[#This Row],[atmf]]/(Table_nydc_frldevdb01_flc_fx_carry_view[[#This Row],[atmf_cost_orig]]+1)</f>
        <v>2943.291458433423</v>
      </c>
      <c r="S2629" s="95">
        <f>Table_nydc_frldevdb01_flc_fx_carry_view[[#This Row],[num_rate]]-Table_nydc_frldevdb01_flc_fx_carry_view[[#This Row],[asset_rate]]</f>
        <v>3.5661332126268652E-2</v>
      </c>
      <c r="T26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1.1165078283315459</v>
      </c>
      <c r="U2629" s="95">
        <f>Table_nydc_frldevdb01_flc_fx_carry_view[[#This Row],[atmf_cost_final]]/Table_nydc_frldevdb01_flc_fx_carry_view[[#This Row],[atmf_cost_orig]]</f>
        <v>0.95667040273152215</v>
      </c>
    </row>
    <row r="2630" spans="1:21" x14ac:dyDescent="0.25">
      <c r="A2630" t="s">
        <v>125</v>
      </c>
      <c r="B2630" t="s">
        <v>12</v>
      </c>
      <c r="C2630" t="s">
        <v>8</v>
      </c>
      <c r="D2630" t="s">
        <v>8</v>
      </c>
      <c r="E2630">
        <v>16.0383796210626</v>
      </c>
      <c r="F2630">
        <v>16.991915871</v>
      </c>
      <c r="G2630">
        <v>0.14864840715899899</v>
      </c>
      <c r="H2630">
        <v>0.15590245621350399</v>
      </c>
      <c r="I2630">
        <v>0.115990630798761</v>
      </c>
      <c r="J2630">
        <v>0.136694699074074</v>
      </c>
      <c r="K2630">
        <v>2.6856218890012998E-2</v>
      </c>
      <c r="L2630">
        <v>2.42232779640939E-3</v>
      </c>
      <c r="M2630">
        <v>5.4083279397538701E-2</v>
      </c>
      <c r="N2630">
        <v>5.9459842576328401E-2</v>
      </c>
      <c r="O2630">
        <v>-8.210251565280156E-3</v>
      </c>
      <c r="P2630">
        <v>7.1741037360303253E-2</v>
      </c>
      <c r="Q2630">
        <v>16.541538403987083</v>
      </c>
      <c r="R2630" s="95">
        <f>Table_nydc_frldevdb01_flc_fx_carry_view[[#This Row],[atmf]]/(Table_nydc_frldevdb01_flc_fx_carry_view[[#This Row],[atmf_cost_orig]]+1)</f>
        <v>16.120088614546404</v>
      </c>
      <c r="S2630" s="95">
        <f>Table_nydc_frldevdb01_flc_fx_carry_view[[#This Row],[num_rate]]-Table_nydc_frldevdb01_flc_fx_carry_view[[#This Row],[asset_rate]]</f>
        <v>7.9951288925583411E-2</v>
      </c>
      <c r="T26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2.094883315228008</v>
      </c>
      <c r="U2630" s="95">
        <f>Table_nydc_frldevdb01_flc_fx_carry_view[[#This Row],[atmf_cost_final]]/Table_nydc_frldevdb01_flc_fx_carry_view[[#This Row],[atmf_cost_orig]]</f>
        <v>1.0994126694734858</v>
      </c>
    </row>
    <row r="2631" spans="1:21" x14ac:dyDescent="0.25">
      <c r="A2631" t="s">
        <v>125</v>
      </c>
      <c r="B2631" t="s">
        <v>12</v>
      </c>
      <c r="C2631" t="s">
        <v>6</v>
      </c>
      <c r="D2631" t="s">
        <v>8</v>
      </c>
      <c r="E2631">
        <v>16.0383796210626</v>
      </c>
      <c r="F2631">
        <v>17.332127028357998</v>
      </c>
      <c r="G2631">
        <v>0.14880508390194599</v>
      </c>
      <c r="H2631">
        <v>0.157290208590221</v>
      </c>
      <c r="I2631">
        <v>0.14767624938450399</v>
      </c>
      <c r="J2631">
        <v>0.167994832087485</v>
      </c>
      <c r="K2631">
        <v>2.7574390479665999E-2</v>
      </c>
      <c r="L2631">
        <v>2.0332622542840101E-2</v>
      </c>
      <c r="M2631">
        <v>6.3214623690100905E-2</v>
      </c>
      <c r="N2631">
        <v>7.1899878796390801E-2</v>
      </c>
      <c r="O2631">
        <v>-8.2957511064883915E-3</v>
      </c>
      <c r="P2631">
        <v>7.1985792540524285E-2</v>
      </c>
      <c r="Q2631">
        <v>16.735664058385641</v>
      </c>
      <c r="R2631" s="95">
        <f>Table_nydc_frldevdb01_flc_fx_carry_view[[#This Row],[atmf]]/(Table_nydc_frldevdb01_flc_fx_carry_view[[#This Row],[atmf_cost_orig]]+1)</f>
        <v>16.3016258826495</v>
      </c>
      <c r="S2631" s="95">
        <f>Table_nydc_frldevdb01_flc_fx_carry_view[[#This Row],[num_rate]]-Table_nydc_frldevdb01_flc_fx_carry_view[[#This Row],[asset_rate]]</f>
        <v>8.0281543647012676E-2</v>
      </c>
      <c r="T26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1.4468832442558937</v>
      </c>
      <c r="U2631" s="95">
        <f>Table_nydc_frldevdb01_flc_fx_carry_view[[#This Row],[atmf_cost_final]]/Table_nydc_frldevdb01_flc_fx_carry_view[[#This Row],[atmf_cost_orig]]</f>
        <v>1.1373931315144405</v>
      </c>
    </row>
    <row r="2632" spans="1:21" x14ac:dyDescent="0.25">
      <c r="A2632" t="s">
        <v>125</v>
      </c>
      <c r="B2632" t="s">
        <v>12</v>
      </c>
      <c r="C2632" t="s">
        <v>67</v>
      </c>
      <c r="D2632" t="s">
        <v>8</v>
      </c>
      <c r="E2632">
        <v>16.0383796210626</v>
      </c>
      <c r="F2632">
        <v>18.6906879406794</v>
      </c>
      <c r="G2632">
        <v>0.15123154892799201</v>
      </c>
      <c r="H2632">
        <v>0.16277935811490901</v>
      </c>
      <c r="I2632">
        <v>0.15009589725179701</v>
      </c>
      <c r="J2632">
        <v>0.167381237509792</v>
      </c>
      <c r="K2632">
        <v>2.78650107112005E-2</v>
      </c>
      <c r="L2632">
        <v>2.83343511511585E-2</v>
      </c>
      <c r="M2632">
        <v>9.300176477490979E-2</v>
      </c>
      <c r="N2632">
        <v>0.11037686313434099</v>
      </c>
      <c r="O2632">
        <v>-7.6404561020425588E-3</v>
      </c>
      <c r="P2632">
        <v>7.3937364632749247E-2</v>
      </c>
      <c r="Q2632">
        <v>17.547688472274281</v>
      </c>
      <c r="R2632" s="95">
        <f>Table_nydc_frldevdb01_flc_fx_carry_view[[#This Row],[atmf]]/(Table_nydc_frldevdb01_flc_fx_carry_view[[#This Row],[atmf_cost_orig]]+1)</f>
        <v>17.100327321546931</v>
      </c>
      <c r="S2632" s="95">
        <f>Table_nydc_frldevdb01_flc_fx_carry_view[[#This Row],[num_rate]]-Table_nydc_frldevdb01_flc_fx_carry_view[[#This Row],[asset_rate]]</f>
        <v>8.1577820734791806E-2</v>
      </c>
      <c r="T26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1.2595425295976206</v>
      </c>
      <c r="U2632" s="95">
        <f>Table_nydc_frldevdb01_flc_fx_carry_view[[#This Row],[atmf_cost_final]]/Table_nydc_frldevdb01_flc_fx_carry_view[[#This Row],[atmf_cost_orig]]</f>
        <v>1.1868254694035514</v>
      </c>
    </row>
    <row r="2633" spans="1:21" x14ac:dyDescent="0.25">
      <c r="A2633" t="s">
        <v>125</v>
      </c>
      <c r="B2633" t="s">
        <v>100</v>
      </c>
      <c r="C2633" t="s">
        <v>8</v>
      </c>
      <c r="D2633" t="s">
        <v>8</v>
      </c>
      <c r="E2633">
        <v>16032.5513258513</v>
      </c>
      <c r="F2633">
        <v>16821.527089499999</v>
      </c>
      <c r="G2633">
        <v>7.4993124894300101E-2</v>
      </c>
      <c r="H2633">
        <v>8.5715070170570798E-2</v>
      </c>
      <c r="I2633">
        <v>8.8982509381662606E-2</v>
      </c>
      <c r="J2633">
        <v>0.111932731481481</v>
      </c>
      <c r="K2633">
        <v>8.4896750009286898E-3</v>
      </c>
      <c r="L2633">
        <v>1.8582961451275501E-3</v>
      </c>
      <c r="M2633">
        <v>2.9750665144322497E-2</v>
      </c>
      <c r="N2633">
        <v>4.9216197820032601E-2</v>
      </c>
      <c r="O2633">
        <v>-8.210251565280156E-3</v>
      </c>
      <c r="P2633">
        <v>5.7564886894400612E-2</v>
      </c>
      <c r="Q2633">
        <v>16471.330298377608</v>
      </c>
      <c r="R2633" s="95">
        <f>Table_nydc_frldevdb01_flc_fx_carry_view[[#This Row],[atmf]]/(Table_nydc_frldevdb01_flc_fx_carry_view[[#This Row],[atmf_cost_orig]]+1)</f>
        <v>16335.534084983976</v>
      </c>
      <c r="S2633" s="95">
        <f>Table_nydc_frldevdb01_flc_fx_carry_view[[#This Row],[num_rate]]-Table_nydc_frldevdb01_flc_fx_carry_view[[#This Row],[asset_rate]]</f>
        <v>6.5775138459680763E-2</v>
      </c>
      <c r="T26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2.2274551352266183</v>
      </c>
      <c r="U2633" s="95">
        <f>Table_nydc_frldevdb01_flc_fx_carry_view[[#This Row],[atmf_cost_final]]/Table_nydc_frldevdb01_flc_fx_carry_view[[#This Row],[atmf_cost_orig]]</f>
        <v>1.6542889908942029</v>
      </c>
    </row>
    <row r="2634" spans="1:21" x14ac:dyDescent="0.25">
      <c r="A2634" t="s">
        <v>125</v>
      </c>
      <c r="B2634" t="s">
        <v>100</v>
      </c>
      <c r="C2634" t="s">
        <v>6</v>
      </c>
      <c r="D2634" t="s">
        <v>8</v>
      </c>
      <c r="E2634">
        <v>16032.5513258513</v>
      </c>
      <c r="F2634">
        <v>17125.835457707999</v>
      </c>
      <c r="G2634">
        <v>7.7750845915897898E-2</v>
      </c>
      <c r="H2634">
        <v>8.9282784522087794E-2</v>
      </c>
      <c r="I2634">
        <v>6.8618049346339402E-2</v>
      </c>
      <c r="J2634">
        <v>9.9894921380537904E-2</v>
      </c>
      <c r="K2634">
        <v>8.362451747698809E-3</v>
      </c>
      <c r="L2634">
        <v>7.3531705409745803E-3</v>
      </c>
      <c r="M2634">
        <v>3.5907640716772701E-2</v>
      </c>
      <c r="N2634">
        <v>5.6221803304771202E-2</v>
      </c>
      <c r="O2634">
        <v>-8.2957511064883915E-3</v>
      </c>
      <c r="P2634">
        <v>5.9225120793694241E-2</v>
      </c>
      <c r="Q2634">
        <v>16666.74676847077</v>
      </c>
      <c r="R2634" s="95">
        <f>Table_nydc_frldevdb01_flc_fx_carry_view[[#This Row],[atmf]]/(Table_nydc_frldevdb01_flc_fx_carry_view[[#This Row],[atmf_cost_orig]]+1)</f>
        <v>16532.203050320364</v>
      </c>
      <c r="S2634" s="95">
        <f>Table_nydc_frldevdb01_flc_fx_carry_view[[#This Row],[num_rate]]-Table_nydc_frldevdb01_flc_fx_carry_view[[#This Row],[asset_rate]]</f>
        <v>6.7520871900182633E-2</v>
      </c>
      <c r="T26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1.7741258852376518</v>
      </c>
      <c r="U2634" s="95">
        <f>Table_nydc_frldevdb01_flc_fx_carry_view[[#This Row],[atmf_cost_final]]/Table_nydc_frldevdb01_flc_fx_carry_view[[#This Row],[atmf_cost_orig]]</f>
        <v>1.5657337040946169</v>
      </c>
    </row>
    <row r="2635" spans="1:21" x14ac:dyDescent="0.25">
      <c r="A2635" t="s">
        <v>125</v>
      </c>
      <c r="B2635" t="s">
        <v>100</v>
      </c>
      <c r="C2635" t="s">
        <v>67</v>
      </c>
      <c r="D2635" t="s">
        <v>8</v>
      </c>
      <c r="E2635">
        <v>16032.5513258513</v>
      </c>
      <c r="F2635">
        <v>18332.802196077399</v>
      </c>
      <c r="G2635">
        <v>9.1047725614685202E-2</v>
      </c>
      <c r="H2635">
        <v>9.8369718855677593E-2</v>
      </c>
      <c r="I2635">
        <v>8.1972975874211595E-2</v>
      </c>
      <c r="J2635">
        <v>0.103821242337464</v>
      </c>
      <c r="K2635">
        <v>9.3814578373548896E-3</v>
      </c>
      <c r="L2635">
        <v>8.8184625079048198E-3</v>
      </c>
      <c r="M2635">
        <v>5.6280827917264097E-2</v>
      </c>
      <c r="N2635">
        <v>7.8950065152947113E-2</v>
      </c>
      <c r="O2635">
        <v>-7.6404561020425588E-3</v>
      </c>
      <c r="P2635">
        <v>6.2946863845219303E-2</v>
      </c>
      <c r="Q2635">
        <v>17511.522807276182</v>
      </c>
      <c r="R2635" s="95">
        <f>Table_nydc_frldevdb01_flc_fx_carry_view[[#This Row],[atmf]]/(Table_nydc_frldevdb01_flc_fx_carry_view[[#This Row],[atmf_cost_orig]]+1)</f>
        <v>17355.992565183016</v>
      </c>
      <c r="S2635" s="95">
        <f>Table_nydc_frldevdb01_flc_fx_carry_view[[#This Row],[num_rate]]-Table_nydc_frldevdb01_flc_fx_carry_view[[#This Row],[asset_rate]]</f>
        <v>7.0587319947261862E-2</v>
      </c>
      <c r="T26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1.4953634244031209</v>
      </c>
      <c r="U2635" s="95">
        <f>Table_nydc_frldevdb01_flc_fx_carry_view[[#This Row],[atmf_cost_final]]/Table_nydc_frldevdb01_flc_fx_carry_view[[#This Row],[atmf_cost_orig]]</f>
        <v>1.4027879133016317</v>
      </c>
    </row>
    <row r="2636" spans="1:21" x14ac:dyDescent="0.25">
      <c r="A2636" t="s">
        <v>125</v>
      </c>
      <c r="B2636" t="s">
        <v>101</v>
      </c>
      <c r="C2636" t="s">
        <v>8</v>
      </c>
      <c r="D2636" t="s">
        <v>8</v>
      </c>
      <c r="E2636">
        <v>21.853150479084</v>
      </c>
      <c r="F2636">
        <v>21.817</v>
      </c>
      <c r="G2636">
        <v>8.6517266177600499E-2</v>
      </c>
      <c r="H2636">
        <v>8.6391994560207894E-2</v>
      </c>
      <c r="I2636">
        <v>0.09</v>
      </c>
      <c r="J2636">
        <v>0.09</v>
      </c>
      <c r="K2636">
        <v>2.87472364227426E-2</v>
      </c>
      <c r="L2636">
        <v>1.87903870073291E-3</v>
      </c>
      <c r="M2636">
        <v>2.94927368446397E-2</v>
      </c>
      <c r="N2636">
        <v>2.8192454748263997E-3</v>
      </c>
      <c r="O2636">
        <v>1.3819984696055146E-2</v>
      </c>
      <c r="P2636">
        <v>1.156626637732386E-2</v>
      </c>
      <c r="Q2636">
        <v>21.800747533516095</v>
      </c>
      <c r="R2636" s="95">
        <f>Table_nydc_frldevdb01_flc_fx_carry_view[[#This Row],[atmf]]/(Table_nydc_frldevdb01_flc_fx_carry_view[[#This Row],[atmf_cost_orig]]+1)</f>
        <v>21.191990209535977</v>
      </c>
      <c r="S2636" s="95">
        <f>Table_nydc_frldevdb01_flc_fx_carry_view[[#This Row],[num_rate]]-Table_nydc_frldevdb01_flc_fx_carry_view[[#This Row],[asset_rate]]</f>
        <v>-2.2537183187312862E-3</v>
      </c>
      <c r="T26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1.2611753749258969</v>
      </c>
      <c r="U2636" s="95">
        <f>Table_nydc_frldevdb01_flc_fx_carry_view[[#This Row],[atmf_cost_final]]/Table_nydc_frldevdb01_flc_fx_carry_view[[#This Row],[atmf_cost_orig]]</f>
        <v>9.5591178590087242E-2</v>
      </c>
    </row>
    <row r="2637" spans="1:21" x14ac:dyDescent="0.25">
      <c r="A2637" t="s">
        <v>125</v>
      </c>
      <c r="B2637" t="s">
        <v>101</v>
      </c>
      <c r="C2637" t="s">
        <v>6</v>
      </c>
      <c r="D2637" t="s">
        <v>8</v>
      </c>
      <c r="E2637">
        <v>21.853150479084</v>
      </c>
      <c r="F2637">
        <v>21.806000000000001</v>
      </c>
      <c r="G2637">
        <v>9.0337880863474607E-2</v>
      </c>
      <c r="H2637">
        <v>9.0174266150751706E-2</v>
      </c>
      <c r="I2637">
        <v>7.6750678952762302E-2</v>
      </c>
      <c r="J2637">
        <v>7.6550187278027496E-2</v>
      </c>
      <c r="K2637">
        <v>3.4495221198587701E-2</v>
      </c>
      <c r="L2637">
        <v>1.5010746575389299E-2</v>
      </c>
      <c r="M2637">
        <v>3.5448080164001201E-2</v>
      </c>
      <c r="N2637">
        <v>1.6040078551299099E-2</v>
      </c>
      <c r="O2637">
        <v>1.4323751178244359E-2</v>
      </c>
      <c r="P2637">
        <v>1.2133961161606033E-2</v>
      </c>
      <c r="Q2637">
        <v>21.785241737097106</v>
      </c>
      <c r="R2637" s="95">
        <f>Table_nydc_frldevdb01_flc_fx_carry_view[[#This Row],[atmf]]/(Table_nydc_frldevdb01_flc_fx_carry_view[[#This Row],[atmf_cost_orig]]+1)</f>
        <v>21.059481800909055</v>
      </c>
      <c r="S2637" s="95">
        <f>Table_nydc_frldevdb01_flc_fx_carry_view[[#This Row],[num_rate]]-Table_nydc_frldevdb01_flc_fx_carry_view[[#This Row],[asset_rate]]</f>
        <v>-2.1897900166383266E-3</v>
      </c>
      <c r="T26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1.0802563792461295</v>
      </c>
      <c r="U2637" s="95">
        <f>Table_nydc_frldevdb01_flc_fx_carry_view[[#This Row],[atmf_cost_final]]/Table_nydc_frldevdb01_flc_fx_carry_view[[#This Row],[atmf_cost_orig]]</f>
        <v>0.45249498638824381</v>
      </c>
    </row>
    <row r="2638" spans="1:21" x14ac:dyDescent="0.25">
      <c r="A2638" t="s">
        <v>125</v>
      </c>
      <c r="B2638" t="s">
        <v>101</v>
      </c>
      <c r="C2638" t="s">
        <v>67</v>
      </c>
      <c r="D2638" t="s">
        <v>8</v>
      </c>
      <c r="E2638">
        <v>21.853150479084</v>
      </c>
      <c r="F2638">
        <v>21.761769999999999</v>
      </c>
      <c r="G2638">
        <v>9.1528135677951206E-2</v>
      </c>
      <c r="H2638">
        <v>9.1329732881982706E-2</v>
      </c>
      <c r="I2638">
        <v>9.0735443049897599E-2</v>
      </c>
      <c r="J2638">
        <v>9.0467991611626303E-2</v>
      </c>
      <c r="K2638">
        <v>4.8074137176522896E-2</v>
      </c>
      <c r="L2638">
        <v>3.8562607810923195E-2</v>
      </c>
      <c r="M2638">
        <v>4.98696048923013E-2</v>
      </c>
      <c r="N2638">
        <v>4.0412930029030299E-2</v>
      </c>
      <c r="O2638">
        <v>1.5808575721305007E-2</v>
      </c>
      <c r="P2638">
        <v>1.3653129476539849E-2</v>
      </c>
      <c r="Q2638">
        <v>21.722767472306113</v>
      </c>
      <c r="R2638" s="95">
        <f>Table_nydc_frldevdb01_flc_fx_carry_view[[#This Row],[atmf]]/(Table_nydc_frldevdb01_flc_fx_carry_view[[#This Row],[atmf_cost_orig]]+1)</f>
        <v>20.728069370321837</v>
      </c>
      <c r="S2638" s="95">
        <f>Table_nydc_frldevdb01_flc_fx_carry_view[[#This Row],[num_rate]]-Table_nydc_frldevdb01_flc_fx_carry_view[[#This Row],[asset_rate]]</f>
        <v>-2.1554462447651579E-3</v>
      </c>
      <c r="T26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1.0305516506070498</v>
      </c>
      <c r="U2638" s="95">
        <f>Table_nydc_frldevdb01_flc_fx_carry_view[[#This Row],[atmf_cost_final]]/Table_nydc_frldevdb01_flc_fx_carry_view[[#This Row],[atmf_cost_orig]]</f>
        <v>0.81037197139031492</v>
      </c>
    </row>
    <row r="2639" spans="1:21" x14ac:dyDescent="0.25">
      <c r="A2639" t="s">
        <v>125</v>
      </c>
      <c r="B2639" t="s">
        <v>102</v>
      </c>
      <c r="C2639" t="s">
        <v>8</v>
      </c>
      <c r="D2639" t="s">
        <v>8</v>
      </c>
      <c r="E2639">
        <v>77.213384316518997</v>
      </c>
      <c r="F2639">
        <v>80.9196192</v>
      </c>
      <c r="G2639">
        <v>8.0897097403217905E-2</v>
      </c>
      <c r="H2639">
        <v>8.7045321642103296E-2</v>
      </c>
      <c r="I2639">
        <v>8.2634788877017695E-2</v>
      </c>
      <c r="J2639">
        <v>0.103867523148148</v>
      </c>
      <c r="K2639">
        <v>1.03287302359143E-2</v>
      </c>
      <c r="L2639">
        <v>1.7257316048638999E-3</v>
      </c>
      <c r="M2639">
        <v>3.0212163015297701E-2</v>
      </c>
      <c r="N2639">
        <v>4.8005100910786101E-2</v>
      </c>
      <c r="O2639">
        <v>-8.210251565280156E-3</v>
      </c>
      <c r="P2639">
        <v>5.6768934535915382E-2</v>
      </c>
      <c r="Q2639">
        <v>79.342027332945392</v>
      </c>
      <c r="R2639" s="95">
        <f>Table_nydc_frldevdb01_flc_fx_carry_view[[#This Row],[atmf]]/(Table_nydc_frldevdb01_flc_fx_carry_view[[#This Row],[atmf_cost_orig]]+1)</f>
        <v>78.546557791706462</v>
      </c>
      <c r="S2639" s="95">
        <f>Table_nydc_frldevdb01_flc_fx_carry_view[[#This Row],[num_rate]]-Table_nydc_frldevdb01_flc_fx_carry_view[[#This Row],[asset_rate]]</f>
        <v>6.4979186101195532E-2</v>
      </c>
      <c r="T26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2.3275341747783127</v>
      </c>
      <c r="U2639" s="95">
        <f>Table_nydc_frldevdb01_flc_fx_carry_view[[#This Row],[atmf_cost_final]]/Table_nydc_frldevdb01_flc_fx_carry_view[[#This Row],[atmf_cost_orig]]</f>
        <v>1.5889329369260679</v>
      </c>
    </row>
    <row r="2640" spans="1:21" x14ac:dyDescent="0.25">
      <c r="A2640" t="s">
        <v>125</v>
      </c>
      <c r="B2640" t="s">
        <v>102</v>
      </c>
      <c r="C2640" t="s">
        <v>6</v>
      </c>
      <c r="D2640" t="s">
        <v>8</v>
      </c>
      <c r="E2640">
        <v>77.213384316518997</v>
      </c>
      <c r="F2640">
        <v>82.165235863601694</v>
      </c>
      <c r="G2640">
        <v>8.4514011596362307E-2</v>
      </c>
      <c r="H2640">
        <v>9.0480315404477096E-2</v>
      </c>
      <c r="I2640">
        <v>7.2946477922089095E-2</v>
      </c>
      <c r="J2640">
        <v>9.4294762060515999E-2</v>
      </c>
      <c r="K2640">
        <v>1.1105545780249901E-2</v>
      </c>
      <c r="L2640">
        <v>7.5837256144676906E-3</v>
      </c>
      <c r="M2640">
        <v>3.6388935907525101E-2</v>
      </c>
      <c r="N2640">
        <v>5.0651108422279004E-2</v>
      </c>
      <c r="O2640">
        <v>-8.2957511064883915E-3</v>
      </c>
      <c r="P2640">
        <v>5.5885937184903645E-2</v>
      </c>
      <c r="Q2640">
        <v>80.139049022731157</v>
      </c>
      <c r="R2640" s="95">
        <f>Table_nydc_frldevdb01_flc_fx_carry_view[[#This Row],[atmf]]/(Table_nydc_frldevdb01_flc_fx_carry_view[[#This Row],[atmf_cost_orig]]+1)</f>
        <v>79.28030975326152</v>
      </c>
      <c r="S2640" s="95">
        <f>Table_nydc_frldevdb01_flc_fx_carry_view[[#This Row],[num_rate]]-Table_nydc_frldevdb01_flc_fx_carry_view[[#This Row],[asset_rate]]</f>
        <v>6.4181688291392036E-2</v>
      </c>
      <c r="T26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1.7033863968009222</v>
      </c>
      <c r="U2640" s="95">
        <f>Table_nydc_frldevdb01_flc_fx_carry_view[[#This Row],[atmf_cost_final]]/Table_nydc_frldevdb01_flc_fx_carry_view[[#This Row],[atmf_cost_orig]]</f>
        <v>1.3919370588631184</v>
      </c>
    </row>
    <row r="2641" spans="1:21" x14ac:dyDescent="0.25">
      <c r="A2641" t="s">
        <v>125</v>
      </c>
      <c r="B2641" t="s">
        <v>102</v>
      </c>
      <c r="C2641" t="s">
        <v>67</v>
      </c>
      <c r="D2641" t="s">
        <v>8</v>
      </c>
      <c r="E2641">
        <v>77.213384316518997</v>
      </c>
      <c r="F2641">
        <v>87.518434632387397</v>
      </c>
      <c r="G2641">
        <v>9.6979018389589E-2</v>
      </c>
      <c r="H2641">
        <v>9.9889892988276496E-2</v>
      </c>
      <c r="I2641">
        <v>8.8592731779400399E-2</v>
      </c>
      <c r="J2641">
        <v>9.9903589465426407E-2</v>
      </c>
      <c r="K2641">
        <v>1.27770674430148E-2</v>
      </c>
      <c r="L2641">
        <v>1.1825632631783999E-2</v>
      </c>
      <c r="M2641">
        <v>5.7149141349804901E-2</v>
      </c>
      <c r="N2641">
        <v>7.4583450069896501E-2</v>
      </c>
      <c r="O2641">
        <v>-7.6404561020425588E-3</v>
      </c>
      <c r="P2641">
        <v>5.8348297203813182E-2</v>
      </c>
      <c r="Q2641">
        <v>83.800052509062382</v>
      </c>
      <c r="R2641" s="95">
        <f>Table_nydc_frldevdb01_flc_fx_carry_view[[#This Row],[atmf]]/(Table_nydc_frldevdb01_flc_fx_carry_view[[#This Row],[atmf_cost_orig]]+1)</f>
        <v>82.787216305771963</v>
      </c>
      <c r="S2641" s="95">
        <f>Table_nydc_frldevdb01_flc_fx_carry_view[[#This Row],[num_rate]]-Table_nydc_frldevdb01_flc_fx_carry_view[[#This Row],[asset_rate]]</f>
        <v>6.5988753305855741E-2</v>
      </c>
      <c r="T26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1.4143539373423089</v>
      </c>
      <c r="U2641" s="95">
        <f>Table_nydc_frldevdb01_flc_fx_carry_view[[#This Row],[atmf_cost_final]]/Table_nydc_frldevdb01_flc_fx_carry_view[[#This Row],[atmf_cost_orig]]</f>
        <v>1.3050668532949203</v>
      </c>
    </row>
    <row r="2642" spans="1:21" x14ac:dyDescent="0.25">
      <c r="A2642" t="s">
        <v>125</v>
      </c>
      <c r="B2642" t="s">
        <v>103</v>
      </c>
      <c r="C2642" t="s">
        <v>8</v>
      </c>
      <c r="D2642" t="s">
        <v>8</v>
      </c>
      <c r="E2642">
        <v>5.9832103680050102</v>
      </c>
      <c r="F2642">
        <v>5.6573661914835904</v>
      </c>
      <c r="G2642">
        <v>0.12617384904388301</v>
      </c>
      <c r="H2642">
        <v>0.139023893908581</v>
      </c>
      <c r="I2642">
        <v>0.14517088691251401</v>
      </c>
      <c r="J2642">
        <v>0.190262499096818</v>
      </c>
      <c r="K2642">
        <v>2.0622285319058201E-2</v>
      </c>
      <c r="L2642">
        <v>3.0281746513136599E-3</v>
      </c>
      <c r="M2642">
        <v>4.5500505045333303E-2</v>
      </c>
      <c r="N2642">
        <v>5.4401953112335304E-2</v>
      </c>
      <c r="O2642">
        <v>7.1078238794084772E-2</v>
      </c>
      <c r="P2642">
        <v>-6.5603664934769318E-3</v>
      </c>
      <c r="Q2642">
        <v>5.5200374860093735</v>
      </c>
      <c r="R2642" s="95">
        <f>Table_nydc_frldevdb01_flc_fx_carry_view[[#This Row],[atmf]]/(Table_nydc_frldevdb01_flc_fx_carry_view[[#This Row],[atmf_cost_orig]]+1)</f>
        <v>5.4111558666710406</v>
      </c>
      <c r="S2642" s="95">
        <f>Table_nydc_frldevdb01_flc_fx_carry_view[[#This Row],[num_rate]]-Table_nydc_frldevdb01_flc_fx_carry_view[[#This Row],[asset_rate]]</f>
        <v>-7.763860528756171E-2</v>
      </c>
      <c r="T26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2.0650102389265133</v>
      </c>
      <c r="U2642" s="95">
        <f>Table_nydc_frldevdb01_flc_fx_carry_view[[#This Row],[atmf_cost_final]]/Table_nydc_frldevdb01_flc_fx_carry_view[[#This Row],[atmf_cost_orig]]</f>
        <v>1.1956340497349043</v>
      </c>
    </row>
    <row r="2643" spans="1:21" x14ac:dyDescent="0.25">
      <c r="A2643" t="s">
        <v>125</v>
      </c>
      <c r="B2643" t="s">
        <v>103</v>
      </c>
      <c r="C2643" t="s">
        <v>6</v>
      </c>
      <c r="D2643" t="s">
        <v>8</v>
      </c>
      <c r="E2643">
        <v>5.9832103680050102</v>
      </c>
      <c r="F2643">
        <v>5.5504328337776503</v>
      </c>
      <c r="G2643">
        <v>0.11698551596394099</v>
      </c>
      <c r="H2643">
        <v>0.134330125605333</v>
      </c>
      <c r="I2643">
        <v>0.14439302899129999</v>
      </c>
      <c r="J2643">
        <v>0.16885155715831601</v>
      </c>
      <c r="K2643">
        <v>1.7833242584384901E-2</v>
      </c>
      <c r="L2643">
        <v>1.9819983256420402E-2</v>
      </c>
      <c r="M2643">
        <v>4.9967366863389401E-2</v>
      </c>
      <c r="N2643">
        <v>6.5134687737722199E-2</v>
      </c>
      <c r="O2643">
        <v>7.0915259237946504E-2</v>
      </c>
      <c r="P2643">
        <v>-6.8563108736423573E-3</v>
      </c>
      <c r="Q2643">
        <v>5.3776274838843214</v>
      </c>
      <c r="R2643" s="95">
        <f>Table_nydc_frldevdb01_flc_fx_carry_view[[#This Row],[atmf]]/(Table_nydc_frldevdb01_flc_fx_carry_view[[#This Row],[atmf_cost_orig]]+1)</f>
        <v>5.2862908019310035</v>
      </c>
      <c r="S2643" s="95">
        <f>Table_nydc_frldevdb01_flc_fx_carry_view[[#This Row],[num_rate]]-Table_nydc_frldevdb01_flc_fx_carry_view[[#This Row],[asset_rate]]</f>
        <v>-7.7771570111588861E-2</v>
      </c>
      <c r="T26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1.4101739349688489</v>
      </c>
      <c r="U2643" s="95">
        <f>Table_nydc_frldevdb01_flc_fx_carry_view[[#This Row],[atmf_cost_final]]/Table_nydc_frldevdb01_flc_fx_carry_view[[#This Row],[atmf_cost_orig]]</f>
        <v>1.3035445296887507</v>
      </c>
    </row>
    <row r="2644" spans="1:21" x14ac:dyDescent="0.25">
      <c r="A2644" t="s">
        <v>125</v>
      </c>
      <c r="B2644" t="s">
        <v>103</v>
      </c>
      <c r="C2644" t="s">
        <v>67</v>
      </c>
      <c r="D2644" t="s">
        <v>8</v>
      </c>
      <c r="E2644">
        <v>5.9832103680050102</v>
      </c>
      <c r="F2644">
        <v>5.1507343225802797</v>
      </c>
      <c r="G2644">
        <v>0.15882131147541001</v>
      </c>
      <c r="H2644">
        <v>0.15882131147541001</v>
      </c>
      <c r="I2644">
        <v>0.133537947064921</v>
      </c>
      <c r="J2644">
        <v>0.14762826110938601</v>
      </c>
      <c r="K2644">
        <v>3.1798544766033401E-2</v>
      </c>
      <c r="L2644">
        <v>2.30547179268903E-2</v>
      </c>
      <c r="M2644">
        <v>7.8042879168514004E-2</v>
      </c>
      <c r="N2644">
        <v>8.6925752619307711E-2</v>
      </c>
      <c r="O2644">
        <v>7.2358058213845777E-2</v>
      </c>
      <c r="P2644">
        <v>-7.334348236513577E-3</v>
      </c>
      <c r="Q2644">
        <v>4.9230702171705518</v>
      </c>
      <c r="R2644" s="95">
        <f>Table_nydc_frldevdb01_flc_fx_carry_view[[#This Row],[atmf]]/(Table_nydc_frldevdb01_flc_fx_carry_view[[#This Row],[atmf_cost_orig]]+1)</f>
        <v>4.7778566345644817</v>
      </c>
      <c r="S2644" s="95">
        <f>Table_nydc_frldevdb01_flc_fx_carry_view[[#This Row],[num_rate]]-Table_nydc_frldevdb01_flc_fx_carry_view[[#This Row],[asset_rate]]</f>
        <v>-7.9692406450359354E-2</v>
      </c>
      <c r="T26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1.3811645365359888</v>
      </c>
      <c r="U2644" s="95">
        <f>Table_nydc_frldevdb01_flc_fx_carry_view[[#This Row],[atmf_cost_final]]/Table_nydc_frldevdb01_flc_fx_carry_view[[#This Row],[atmf_cost_orig]]</f>
        <v>1.1138204221247832</v>
      </c>
    </row>
    <row r="2645" spans="1:21" x14ac:dyDescent="0.25">
      <c r="A2645" t="s">
        <v>125</v>
      </c>
      <c r="B2645" t="s">
        <v>104</v>
      </c>
      <c r="C2645" t="s">
        <v>8</v>
      </c>
      <c r="D2645" t="s">
        <v>8</v>
      </c>
      <c r="E2645">
        <v>3.4931962792926199</v>
      </c>
      <c r="F2645">
        <v>3.4525458436613801</v>
      </c>
      <c r="G2645">
        <v>6.6018889436226205E-2</v>
      </c>
      <c r="H2645">
        <v>6.5391508217260794E-2</v>
      </c>
      <c r="I2645">
        <v>7.4175030213648199E-2</v>
      </c>
      <c r="J2645">
        <v>7.5683499781989003E-2</v>
      </c>
      <c r="K2645">
        <v>1.73209404900052E-2</v>
      </c>
      <c r="L2645">
        <v>2.1900389825152103E-3</v>
      </c>
      <c r="M2645">
        <v>2.2325750371436501E-2</v>
      </c>
      <c r="N2645">
        <v>1.16718741480399E-2</v>
      </c>
      <c r="O2645">
        <v>1.3819984696055146E-2</v>
      </c>
      <c r="P2645">
        <v>-2.0034307466435738E-3</v>
      </c>
      <c r="Q2645">
        <v>3.4353525572367216</v>
      </c>
      <c r="R2645" s="95">
        <f>Table_nydc_frldevdb01_flc_fx_carry_view[[#This Row],[atmf]]/(Table_nydc_frldevdb01_flc_fx_carry_view[[#This Row],[atmf_cost_orig]]+1)</f>
        <v>3.3771484699539105</v>
      </c>
      <c r="S2645" s="95">
        <f>Table_nydc_frldevdb01_flc_fx_carry_view[[#This Row],[num_rate]]-Table_nydc_frldevdb01_flc_fx_carry_view[[#This Row],[asset_rate]]</f>
        <v>-1.5823415442698718E-2</v>
      </c>
      <c r="T26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1.8945445261974716</v>
      </c>
      <c r="U2645" s="95">
        <f>Table_nydc_frldevdb01_flc_fx_carry_view[[#This Row],[atmf_cost_final]]/Table_nydc_frldevdb01_flc_fx_carry_view[[#This Row],[atmf_cost_orig]]</f>
        <v>0.52279873929670295</v>
      </c>
    </row>
    <row r="2646" spans="1:21" x14ac:dyDescent="0.25">
      <c r="A2646" t="s">
        <v>125</v>
      </c>
      <c r="B2646" t="s">
        <v>104</v>
      </c>
      <c r="C2646" t="s">
        <v>6</v>
      </c>
      <c r="D2646" t="s">
        <v>8</v>
      </c>
      <c r="E2646">
        <v>3.4931962792926199</v>
      </c>
      <c r="F2646">
        <v>3.4351623717114599</v>
      </c>
      <c r="G2646">
        <v>6.6816241486002806E-2</v>
      </c>
      <c r="H2646">
        <v>6.5851209295117105E-2</v>
      </c>
      <c r="I2646">
        <v>6.4806325634800502E-2</v>
      </c>
      <c r="J2646">
        <v>6.48846224344896E-2</v>
      </c>
      <c r="K2646">
        <v>1.8993569373946199E-2</v>
      </c>
      <c r="L2646">
        <v>1.1402194098285199E-2</v>
      </c>
      <c r="M2646">
        <v>2.5890623908060902E-2</v>
      </c>
      <c r="N2646">
        <v>2.0642197046211699E-2</v>
      </c>
      <c r="O2646">
        <v>1.4323751178244359E-2</v>
      </c>
      <c r="P2646">
        <v>-2.4872939279859674E-3</v>
      </c>
      <c r="Q2646">
        <v>3.4116321586628229</v>
      </c>
      <c r="R2646" s="95">
        <f>Table_nydc_frldevdb01_flc_fx_carry_view[[#This Row],[atmf]]/(Table_nydc_frldevdb01_flc_fx_carry_view[[#This Row],[atmf_cost_orig]]+1)</f>
        <v>3.3484684347980891</v>
      </c>
      <c r="S2646" s="95">
        <f>Table_nydc_frldevdb01_flc_fx_carry_view[[#This Row],[num_rate]]-Table_nydc_frldevdb01_flc_fx_carry_view[[#This Row],[asset_rate]]</f>
        <v>-1.6811045106230327E-2</v>
      </c>
      <c r="T26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1.3397027531423651</v>
      </c>
      <c r="U2646" s="95">
        <f>Table_nydc_frldevdb01_flc_fx_carry_view[[#This Row],[atmf_cost_final]]/Table_nydc_frldevdb01_flc_fx_carry_view[[#This Row],[atmf_cost_orig]]</f>
        <v>0.79728465098073076</v>
      </c>
    </row>
    <row r="2647" spans="1:21" x14ac:dyDescent="0.25">
      <c r="A2647" t="s">
        <v>125</v>
      </c>
      <c r="B2647" t="s">
        <v>104</v>
      </c>
      <c r="C2647" t="s">
        <v>67</v>
      </c>
      <c r="D2647" t="s">
        <v>8</v>
      </c>
      <c r="E2647">
        <v>3.4931962792926199</v>
      </c>
      <c r="F2647">
        <v>3.3675769999999998</v>
      </c>
      <c r="G2647">
        <v>7.1779807392198497E-2</v>
      </c>
      <c r="H2647">
        <v>6.9761619878036099E-2</v>
      </c>
      <c r="I2647">
        <v>6.8418973600812297E-2</v>
      </c>
      <c r="J2647">
        <v>6.7089513577138105E-2</v>
      </c>
      <c r="K2647">
        <v>2.4456688495529098E-2</v>
      </c>
      <c r="L2647">
        <v>2.07785537019901E-2</v>
      </c>
      <c r="M2647">
        <v>3.8127847872393997E-2</v>
      </c>
      <c r="N2647">
        <v>3.7069033230836303E-2</v>
      </c>
      <c r="O2647">
        <v>1.5808575721305007E-2</v>
      </c>
      <c r="P2647">
        <v>-2.6898131668730563E-3</v>
      </c>
      <c r="Q2647">
        <v>3.3221592316685364</v>
      </c>
      <c r="R2647" s="95">
        <f>Table_nydc_frldevdb01_flc_fx_carry_view[[#This Row],[atmf]]/(Table_nydc_frldevdb01_flc_fx_carry_view[[#This Row],[atmf_cost_orig]]+1)</f>
        <v>3.2438942919234162</v>
      </c>
      <c r="S2647" s="95">
        <f>Table_nydc_frldevdb01_flc_fx_carry_view[[#This Row],[num_rate]]-Table_nydc_frldevdb01_flc_fx_carry_view[[#This Row],[asset_rate]]</f>
        <v>-1.8498388888178063E-2</v>
      </c>
      <c r="T26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1.1915945882698042</v>
      </c>
      <c r="U2647" s="95">
        <f>Table_nydc_frldevdb01_flc_fx_carry_view[[#This Row],[atmf_cost_final]]/Table_nydc_frldevdb01_flc_fx_carry_view[[#This Row],[atmf_cost_orig]]</f>
        <v>0.97222988706046753</v>
      </c>
    </row>
    <row r="2648" spans="1:21" x14ac:dyDescent="0.25">
      <c r="A2648" t="s">
        <v>125</v>
      </c>
      <c r="B2648" t="s">
        <v>105</v>
      </c>
      <c r="C2648" t="s">
        <v>8</v>
      </c>
      <c r="D2648" t="s">
        <v>8</v>
      </c>
      <c r="E2648">
        <v>35.443257370752697</v>
      </c>
      <c r="F2648">
        <v>33.778841610874998</v>
      </c>
      <c r="G2648">
        <v>0.19072309916150201</v>
      </c>
      <c r="H2648">
        <v>0.200530453271867</v>
      </c>
      <c r="I2648">
        <v>0.21622755102233199</v>
      </c>
      <c r="J2648">
        <v>0.25277228976340199</v>
      </c>
      <c r="K2648">
        <v>4.35658365813806E-2</v>
      </c>
      <c r="L2648">
        <v>6.3773037113547398E-3</v>
      </c>
      <c r="M2648">
        <v>6.6094231140262194E-2</v>
      </c>
      <c r="N2648">
        <v>4.6930117630149502E-2</v>
      </c>
      <c r="O2648">
        <v>6.0360931297853616E-2</v>
      </c>
      <c r="P2648">
        <v>-6.5603664934769318E-3</v>
      </c>
      <c r="Q2648">
        <v>33.034624554799947</v>
      </c>
      <c r="R2648" s="95">
        <f>Table_nydc_frldevdb01_flc_fx_carry_view[[#This Row],[atmf]]/(Table_nydc_frldevdb01_flc_fx_carry_view[[#This Row],[atmf_cost_orig]]+1)</f>
        <v>31.684667850370197</v>
      </c>
      <c r="S2648" s="95">
        <f>Table_nydc_frldevdb01_flc_fx_carry_view[[#This Row],[num_rate]]-Table_nydc_frldevdb01_flc_fx_carry_view[[#This Row],[asset_rate]]</f>
        <v>-6.6921297791330547E-2</v>
      </c>
      <c r="T26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1.800075625131806</v>
      </c>
      <c r="U2648" s="95">
        <f>Table_nydc_frldevdb01_flc_fx_carry_view[[#This Row],[atmf_cost_final]]/Table_nydc_frldevdb01_flc_fx_carry_view[[#This Row],[atmf_cost_orig]]</f>
        <v>0.71004862028815385</v>
      </c>
    </row>
    <row r="2649" spans="1:21" x14ac:dyDescent="0.25">
      <c r="A2649" t="s">
        <v>125</v>
      </c>
      <c r="B2649" t="s">
        <v>105</v>
      </c>
      <c r="C2649" t="s">
        <v>6</v>
      </c>
      <c r="D2649" t="s">
        <v>8</v>
      </c>
      <c r="E2649">
        <v>35.443257370752697</v>
      </c>
      <c r="F2649">
        <v>33.171718074122403</v>
      </c>
      <c r="G2649">
        <v>0.18121119066452501</v>
      </c>
      <c r="H2649">
        <v>0.19500620912905001</v>
      </c>
      <c r="I2649">
        <v>0.20578746328544001</v>
      </c>
      <c r="J2649">
        <v>0.21903013636502999</v>
      </c>
      <c r="K2649">
        <v>4.2678380333769902E-2</v>
      </c>
      <c r="L2649">
        <v>3.3145990907336303E-2</v>
      </c>
      <c r="M2649">
        <v>7.3107035896403799E-2</v>
      </c>
      <c r="N2649">
        <v>7.0106411558309295E-2</v>
      </c>
      <c r="O2649">
        <v>6.1556195090474164E-2</v>
      </c>
      <c r="P2649">
        <v>-6.8563108736423573E-3</v>
      </c>
      <c r="Q2649">
        <v>32.192154105040885</v>
      </c>
      <c r="R2649" s="95">
        <f>Table_nydc_frldevdb01_flc_fx_carry_view[[#This Row],[atmf]]/(Table_nydc_frldevdb01_flc_fx_carry_view[[#This Row],[atmf_cost_orig]]+1)</f>
        <v>30.911844731698089</v>
      </c>
      <c r="S2649" s="95">
        <f>Table_nydc_frldevdb01_flc_fx_carry_view[[#This Row],[num_rate]]-Table_nydc_frldevdb01_flc_fx_carry_view[[#This Row],[asset_rate]]</f>
        <v>-6.8412505964116521E-2</v>
      </c>
      <c r="T26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1.2146583530414021</v>
      </c>
      <c r="U2649" s="95">
        <f>Table_nydc_frldevdb01_flc_fx_carry_view[[#This Row],[atmf_cost_final]]/Table_nydc_frldevdb01_flc_fx_carry_view[[#This Row],[atmf_cost_orig]]</f>
        <v>0.95895573796280653</v>
      </c>
    </row>
    <row r="2650" spans="1:21" x14ac:dyDescent="0.25">
      <c r="A2650" t="s">
        <v>125</v>
      </c>
      <c r="B2650" t="s">
        <v>105</v>
      </c>
      <c r="C2650" t="s">
        <v>67</v>
      </c>
      <c r="D2650" t="s">
        <v>8</v>
      </c>
      <c r="E2650">
        <v>35.443257370752697</v>
      </c>
      <c r="F2650">
        <v>30.599572206849199</v>
      </c>
      <c r="G2650">
        <v>0.18559282756607501</v>
      </c>
      <c r="H2650">
        <v>0.20778258263711899</v>
      </c>
      <c r="I2650">
        <v>0.18251738345318699</v>
      </c>
      <c r="J2650">
        <v>0.213142481741186</v>
      </c>
      <c r="K2650">
        <v>4.4282519638997903E-2</v>
      </c>
      <c r="L2650">
        <v>4.3698545037611301E-2</v>
      </c>
      <c r="M2650">
        <v>0.102221009602773</v>
      </c>
      <c r="N2650">
        <v>0.114914349120535</v>
      </c>
      <c r="O2650">
        <v>7.0782440826386961E-2</v>
      </c>
      <c r="P2650">
        <v>-7.334348236513577E-3</v>
      </c>
      <c r="Q2650">
        <v>28.923772503916517</v>
      </c>
      <c r="R2650" s="95">
        <f>Table_nydc_frldevdb01_flc_fx_carry_view[[#This Row],[atmf]]/(Table_nydc_frldevdb01_flc_fx_carry_view[[#This Row],[atmf_cost_orig]]+1)</f>
        <v>27.761739197728517</v>
      </c>
      <c r="S2650" s="95">
        <f>Table_nydc_frldevdb01_flc_fx_carry_view[[#This Row],[num_rate]]-Table_nydc_frldevdb01_flc_fx_carry_view[[#This Row],[asset_rate]]</f>
        <v>-7.8116789062900538E-2</v>
      </c>
      <c r="T26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1.229162239600134</v>
      </c>
      <c r="U2650" s="95">
        <f>Table_nydc_frldevdb01_flc_fx_carry_view[[#This Row],[atmf_cost_final]]/Table_nydc_frldevdb01_flc_fx_carry_view[[#This Row],[atmf_cost_orig]]</f>
        <v>1.1241754465846878</v>
      </c>
    </row>
    <row r="2651" spans="1:21" x14ac:dyDescent="0.25">
      <c r="A2651" t="s">
        <v>125</v>
      </c>
      <c r="B2651" t="s">
        <v>106</v>
      </c>
      <c r="C2651" t="s">
        <v>8</v>
      </c>
      <c r="D2651" t="s">
        <v>8</v>
      </c>
      <c r="E2651">
        <v>7.7943239853494104</v>
      </c>
      <c r="F2651">
        <v>8.0515021103999995</v>
      </c>
      <c r="G2651">
        <v>7.6355865031016906E-2</v>
      </c>
      <c r="H2651">
        <v>7.7701644724275806E-2</v>
      </c>
      <c r="I2651">
        <v>8.6791588069084505E-2</v>
      </c>
      <c r="J2651">
        <v>9.9994421285072702E-2</v>
      </c>
      <c r="K2651">
        <v>1.3097928185715601E-2</v>
      </c>
      <c r="L2651">
        <v>1.8125413831259201E-3</v>
      </c>
      <c r="M2651">
        <v>2.6970402472514098E-2</v>
      </c>
      <c r="N2651">
        <v>3.2999138924466299E-2</v>
      </c>
      <c r="O2651">
        <v>-8.210251565280156E-3</v>
      </c>
      <c r="P2651">
        <v>3.5946709664201396E-2</v>
      </c>
      <c r="Q2651">
        <v>7.9413361291456042</v>
      </c>
      <c r="R2651" s="95">
        <f>Table_nydc_frldevdb01_flc_fx_carry_view[[#This Row],[atmf]]/(Table_nydc_frldevdb01_flc_fx_carry_view[[#This Row],[atmf_cost_orig]]+1)</f>
        <v>7.8400527327908947</v>
      </c>
      <c r="S2651" s="95">
        <f>Table_nydc_frldevdb01_flc_fx_carry_view[[#This Row],[num_rate]]-Table_nydc_frldevdb01_flc_fx_carry_view[[#This Row],[asset_rate]]</f>
        <v>4.4156961229481553E-2</v>
      </c>
      <c r="T26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2.2480919334641385</v>
      </c>
      <c r="U2651" s="95">
        <f>Table_nydc_frldevdb01_flc_fx_carry_view[[#This Row],[atmf_cost_final]]/Table_nydc_frldevdb01_flc_fx_carry_view[[#This Row],[atmf_cost_orig]]</f>
        <v>1.2235315716217496</v>
      </c>
    </row>
    <row r="2652" spans="1:21" x14ac:dyDescent="0.25">
      <c r="A2652" t="s">
        <v>125</v>
      </c>
      <c r="B2652" t="s">
        <v>106</v>
      </c>
      <c r="C2652" t="s">
        <v>6</v>
      </c>
      <c r="D2652" t="s">
        <v>8</v>
      </c>
      <c r="E2652">
        <v>7.7943239853494104</v>
      </c>
      <c r="F2652">
        <v>8.1476763572664694</v>
      </c>
      <c r="G2652">
        <v>7.8454682980658802E-2</v>
      </c>
      <c r="H2652">
        <v>7.9892873596044897E-2</v>
      </c>
      <c r="I2652">
        <v>7.1163024235244204E-2</v>
      </c>
      <c r="J2652">
        <v>7.9398026472005501E-2</v>
      </c>
      <c r="K2652">
        <v>1.38025932350788E-2</v>
      </c>
      <c r="L2652">
        <v>9.3024710516166204E-3</v>
      </c>
      <c r="M2652">
        <v>3.2133344169224802E-2</v>
      </c>
      <c r="N2652">
        <v>3.8362872441388099E-2</v>
      </c>
      <c r="O2652">
        <v>-8.2957511064883915E-3</v>
      </c>
      <c r="P2652">
        <v>3.6643121291915159E-2</v>
      </c>
      <c r="Q2652">
        <v>8.0010118026901935</v>
      </c>
      <c r="R2652" s="95">
        <f>Table_nydc_frldevdb01_flc_fx_carry_view[[#This Row],[atmf]]/(Table_nydc_frldevdb01_flc_fx_carry_view[[#This Row],[atmf_cost_orig]]+1)</f>
        <v>7.8940152484121331</v>
      </c>
      <c r="S2652" s="95">
        <f>Table_nydc_frldevdb01_flc_fx_carry_view[[#This Row],[num_rate]]-Table_nydc_frldevdb01_flc_fx_carry_view[[#This Row],[asset_rate]]</f>
        <v>4.4938872398403551E-2</v>
      </c>
      <c r="T26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1.5853361105702759</v>
      </c>
      <c r="U2652" s="95">
        <f>Table_nydc_frldevdb01_flc_fx_carry_view[[#This Row],[atmf_cost_final]]/Table_nydc_frldevdb01_flc_fx_carry_view[[#This Row],[atmf_cost_orig]]</f>
        <v>1.1938649223484659</v>
      </c>
    </row>
    <row r="2653" spans="1:21" x14ac:dyDescent="0.25">
      <c r="A2653" t="s">
        <v>125</v>
      </c>
      <c r="B2653" t="s">
        <v>106</v>
      </c>
      <c r="C2653" t="s">
        <v>67</v>
      </c>
      <c r="D2653" t="s">
        <v>8</v>
      </c>
      <c r="E2653">
        <v>7.7943239853494104</v>
      </c>
      <c r="F2653">
        <v>8.5167046627618497</v>
      </c>
      <c r="G2653">
        <v>8.8337866462009904E-2</v>
      </c>
      <c r="H2653">
        <v>8.9353453933589094E-2</v>
      </c>
      <c r="I2653">
        <v>8.1707407461639195E-2</v>
      </c>
      <c r="J2653">
        <v>8.6060115425578398E-2</v>
      </c>
      <c r="K2653">
        <v>1.7021083738183198E-2</v>
      </c>
      <c r="L2653">
        <v>1.49710016359126E-2</v>
      </c>
      <c r="M2653">
        <v>5.1129497912968905E-2</v>
      </c>
      <c r="N2653">
        <v>5.8775033137183401E-2</v>
      </c>
      <c r="O2653">
        <v>-7.6404561020425588E-3</v>
      </c>
      <c r="P2653">
        <v>3.7984166928545782E-2</v>
      </c>
      <c r="Q2653">
        <v>8.235794763896342</v>
      </c>
      <c r="R2653" s="95">
        <f>Table_nydc_frldevdb01_flc_fx_carry_view[[#This Row],[atmf]]/(Table_nydc_frldevdb01_flc_fx_carry_view[[#This Row],[atmf_cost_orig]]+1)</f>
        <v>8.1024314127534964</v>
      </c>
      <c r="S2653" s="95">
        <f>Table_nydc_frldevdb01_flc_fx_carry_view[[#This Row],[num_rate]]-Table_nydc_frldevdb01_flc_fx_carry_view[[#This Row],[asset_rate]]</f>
        <v>4.562462303058834E-2</v>
      </c>
      <c r="T26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1.2842588129955477</v>
      </c>
      <c r="U2653" s="95">
        <f>Table_nydc_frldevdb01_flc_fx_carry_view[[#This Row],[atmf_cost_final]]/Table_nydc_frldevdb01_flc_fx_carry_view[[#This Row],[atmf_cost_orig]]</f>
        <v>1.1495327655520595</v>
      </c>
    </row>
    <row r="2654" spans="1:21" x14ac:dyDescent="0.25">
      <c r="A2654" t="s">
        <v>125</v>
      </c>
      <c r="B2654" t="s">
        <v>5</v>
      </c>
      <c r="C2654" t="s">
        <v>6</v>
      </c>
      <c r="D2654" t="s">
        <v>6</v>
      </c>
      <c r="E2654">
        <v>3.66118885108156</v>
      </c>
      <c r="F2654">
        <v>4.0493942566768704</v>
      </c>
      <c r="G2654">
        <v>0.12564770215070301</v>
      </c>
      <c r="H2654">
        <v>0.13797318312704901</v>
      </c>
      <c r="I2654">
        <v>0.154646493234747</v>
      </c>
      <c r="J2654">
        <v>0.19771722222222199</v>
      </c>
      <c r="K2654">
        <v>1.40898891172366E-2</v>
      </c>
      <c r="L2654">
        <v>3.2290479010025699E-3</v>
      </c>
      <c r="M2654">
        <v>5.4220652323481194E-2</v>
      </c>
      <c r="N2654">
        <v>0.10602576398338499</v>
      </c>
      <c r="O2654">
        <v>1.4323751178244359E-2</v>
      </c>
      <c r="P2654">
        <v>0.12225456585129368</v>
      </c>
      <c r="Q2654">
        <v>3.8931588218720217</v>
      </c>
      <c r="R2654" s="95">
        <f>Table_nydc_frldevdb01_flc_fx_carry_view[[#This Row],[atmf]]/(Table_nydc_frldevdb01_flc_fx_carry_view[[#This Row],[atmf_cost_orig]]+1)</f>
        <v>3.8411259044793771</v>
      </c>
      <c r="S2654" s="95">
        <f>Table_nydc_frldevdb01_flc_fx_carry_view[[#This Row],[num_rate]]-Table_nydc_frldevdb01_flc_fx_carry_view[[#This Row],[asset_rate]]</f>
        <v>0.10793081467304932</v>
      </c>
      <c r="T26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2.5615440093695159</v>
      </c>
      <c r="U2654" s="95">
        <f>Table_nydc_frldevdb01_flc_fx_carry_view[[#This Row],[atmf_cost_final]]/Table_nydc_frldevdb01_flc_fx_carry_view[[#This Row],[atmf_cost_orig]]</f>
        <v>1.9554498044552056</v>
      </c>
    </row>
    <row r="2655" spans="1:21" x14ac:dyDescent="0.25">
      <c r="A2655" t="s">
        <v>125</v>
      </c>
      <c r="B2655" t="s">
        <v>5</v>
      </c>
      <c r="C2655" t="s">
        <v>67</v>
      </c>
      <c r="D2655" t="s">
        <v>6</v>
      </c>
      <c r="E2655">
        <v>3.66118885108156</v>
      </c>
      <c r="F2655">
        <v>4.4454475419550699</v>
      </c>
      <c r="G2655">
        <v>0.131790582720205</v>
      </c>
      <c r="H2655">
        <v>0.14672486530199</v>
      </c>
      <c r="I2655">
        <v>0.12564770215070301</v>
      </c>
      <c r="J2655">
        <v>0.15929117411329299</v>
      </c>
      <c r="K2655">
        <v>1.2580338144534201E-2</v>
      </c>
      <c r="L2655">
        <v>1.40898891172366E-2</v>
      </c>
      <c r="M2655">
        <v>8.0088262361673795E-2</v>
      </c>
      <c r="N2655">
        <v>0.124770844036524</v>
      </c>
      <c r="O2655">
        <v>1.5808575721305007E-2</v>
      </c>
      <c r="P2655">
        <v>0.12619762260242717</v>
      </c>
      <c r="Q2655">
        <v>4.1643227568686694</v>
      </c>
      <c r="R2655" s="95">
        <f>Table_nydc_frldevdb01_flc_fx_carry_view[[#This Row],[atmf]]/(Table_nydc_frldevdb01_flc_fx_carry_view[[#This Row],[atmf_cost_orig]]+1)</f>
        <v>4.115818768583642</v>
      </c>
      <c r="S2655" s="95">
        <f>Table_nydc_frldevdb01_flc_fx_carry_view[[#This Row],[num_rate]]-Table_nydc_frldevdb01_flc_fx_carry_view[[#This Row],[asset_rate]]</f>
        <v>0.11038904688112217</v>
      </c>
      <c r="T26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1.639525377247292</v>
      </c>
      <c r="U2655" s="95">
        <f>Table_nydc_frldevdb01_flc_fx_carry_view[[#This Row],[atmf_cost_final]]/Table_nydc_frldevdb01_flc_fx_carry_view[[#This Row],[atmf_cost_orig]]</f>
        <v>1.5579167328299164</v>
      </c>
    </row>
    <row r="2656" spans="1:21" x14ac:dyDescent="0.25">
      <c r="A2656" t="s">
        <v>125</v>
      </c>
      <c r="B2656" t="s">
        <v>4</v>
      </c>
      <c r="C2656" t="s">
        <v>6</v>
      </c>
      <c r="D2656" t="s">
        <v>6</v>
      </c>
      <c r="E2656">
        <v>4.3412521003427704</v>
      </c>
      <c r="F2656">
        <v>4.9104225986525396</v>
      </c>
      <c r="G2656">
        <v>0.12837827199780599</v>
      </c>
      <c r="H2656">
        <v>0.13783893247573101</v>
      </c>
      <c r="I2656">
        <v>0.14875632229146399</v>
      </c>
      <c r="J2656">
        <v>0.178142407407407</v>
      </c>
      <c r="K2656">
        <v>1.0931508907316199E-2</v>
      </c>
      <c r="L2656">
        <v>3.1065976197646901E-3</v>
      </c>
      <c r="M2656">
        <v>5.5410436858376905E-2</v>
      </c>
      <c r="N2656">
        <v>0.131121651544024</v>
      </c>
      <c r="O2656">
        <v>-8.2957511064883915E-3</v>
      </c>
      <c r="P2656">
        <v>0.12225456585129368</v>
      </c>
      <c r="Q2656">
        <v>4.7013132263809716</v>
      </c>
      <c r="R2656" s="95">
        <f>Table_nydc_frldevdb01_flc_fx_carry_view[[#This Row],[atmf]]/(Table_nydc_frldevdb01_flc_fx_carry_view[[#This Row],[atmf_cost_orig]]+1)</f>
        <v>4.6526189500923589</v>
      </c>
      <c r="S2656" s="95">
        <f>Table_nydc_frldevdb01_flc_fx_carry_view[[#This Row],[num_rate]]-Table_nydc_frldevdb01_flc_fx_carry_view[[#This Row],[asset_rate]]</f>
        <v>0.13055031695778208</v>
      </c>
      <c r="T26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2.8781056518518557</v>
      </c>
      <c r="U2656" s="95">
        <f>Table_nydc_frldevdb01_flc_fx_carry_view[[#This Row],[atmf_cost_final]]/Table_nydc_frldevdb01_flc_fx_carry_view[[#This Row],[atmf_cost_orig]]</f>
        <v>2.3663710120018866</v>
      </c>
    </row>
    <row r="2657" spans="1:21" x14ac:dyDescent="0.25">
      <c r="A2657" t="s">
        <v>125</v>
      </c>
      <c r="B2657" t="s">
        <v>4</v>
      </c>
      <c r="C2657" t="s">
        <v>67</v>
      </c>
      <c r="D2657" t="s">
        <v>6</v>
      </c>
      <c r="E2657">
        <v>4.3412521003427704</v>
      </c>
      <c r="F2657">
        <v>5.5187008970306399</v>
      </c>
      <c r="G2657">
        <v>0.13707446913173299</v>
      </c>
      <c r="H2657">
        <v>0.14666645295936401</v>
      </c>
      <c r="I2657">
        <v>0.12837827199780599</v>
      </c>
      <c r="J2657">
        <v>0.16333755115950699</v>
      </c>
      <c r="K2657">
        <v>9.006897306797209E-3</v>
      </c>
      <c r="L2657">
        <v>1.0931508907316199E-2</v>
      </c>
      <c r="M2657">
        <v>8.3830597955732097E-2</v>
      </c>
      <c r="N2657">
        <v>0.14919843508955299</v>
      </c>
      <c r="O2657">
        <v>-7.6404561020425588E-3</v>
      </c>
      <c r="P2657">
        <v>0.12619762260242717</v>
      </c>
      <c r="Q2657">
        <v>5.1345173107912228</v>
      </c>
      <c r="R2657" s="95">
        <f>Table_nydc_frldevdb01_flc_fx_carry_view[[#This Row],[atmf]]/(Table_nydc_frldevdb01_flc_fx_carry_view[[#This Row],[atmf_cost_orig]]+1)</f>
        <v>5.091848216353867</v>
      </c>
      <c r="S2657" s="95">
        <f>Table_nydc_frldevdb01_flc_fx_carry_view[[#This Row],[num_rate]]-Table_nydc_frldevdb01_flc_fx_carry_view[[#This Row],[asset_rate]]</f>
        <v>0.13383807870446973</v>
      </c>
      <c r="T26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1.8479028032971934</v>
      </c>
      <c r="U2657" s="95">
        <f>Table_nydc_frldevdb01_flc_fx_carry_view[[#This Row],[atmf_cost_final]]/Table_nydc_frldevdb01_flc_fx_carry_view[[#This Row],[atmf_cost_orig]]</f>
        <v>1.7797610744508738</v>
      </c>
    </row>
    <row r="2658" spans="1:21" x14ac:dyDescent="0.25">
      <c r="A2658" t="s">
        <v>125</v>
      </c>
      <c r="B2658" t="s">
        <v>17</v>
      </c>
      <c r="C2658" t="s">
        <v>6</v>
      </c>
      <c r="D2658" t="s">
        <v>6</v>
      </c>
      <c r="E2658">
        <v>1.1846914833564799</v>
      </c>
      <c r="F2658">
        <v>1.2116979186491901</v>
      </c>
      <c r="G2658">
        <v>7.8801739657439904E-2</v>
      </c>
      <c r="H2658">
        <v>7.8658427636815298E-2</v>
      </c>
      <c r="I2658">
        <v>8.5191640500208402E-2</v>
      </c>
      <c r="J2658">
        <v>9.8501815342499396E-2</v>
      </c>
      <c r="K2658">
        <v>2.1376060627719299E-2</v>
      </c>
      <c r="L2658">
        <v>1.77912839468313E-3</v>
      </c>
      <c r="M2658">
        <v>3.1637101303494099E-2</v>
      </c>
      <c r="N2658">
        <v>2.2798651556265599E-2</v>
      </c>
      <c r="O2658">
        <v>-8.2957511064883915E-3</v>
      </c>
      <c r="P2658">
        <v>1.4323751178244359E-2</v>
      </c>
      <c r="Q2658">
        <v>1.1993909196366435</v>
      </c>
      <c r="R2658" s="95">
        <f>Table_nydc_frldevdb01_flc_fx_carry_view[[#This Row],[atmf]]/(Table_nydc_frldevdb01_flc_fx_carry_view[[#This Row],[atmf_cost_orig]]+1)</f>
        <v>1.1745389121021195</v>
      </c>
      <c r="S2658" s="95">
        <f>Table_nydc_frldevdb01_flc_fx_carry_view[[#This Row],[num_rate]]-Table_nydc_frldevdb01_flc_fx_carry_view[[#This Row],[asset_rate]]</f>
        <v>2.2619502284732751E-2</v>
      </c>
      <c r="T26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2.0484786900033711</v>
      </c>
      <c r="U2658" s="95">
        <f>Table_nydc_frldevdb01_flc_fx_carry_view[[#This Row],[atmf_cost_final]]/Table_nydc_frldevdb01_flc_fx_carry_view[[#This Row],[atmf_cost_orig]]</f>
        <v>0.7206302289694172</v>
      </c>
    </row>
    <row r="2659" spans="1:21" x14ac:dyDescent="0.25">
      <c r="A2659" t="s">
        <v>125</v>
      </c>
      <c r="B2659" t="s">
        <v>17</v>
      </c>
      <c r="C2659" t="s">
        <v>67</v>
      </c>
      <c r="D2659" t="s">
        <v>6</v>
      </c>
      <c r="E2659">
        <v>1.1846914833564799</v>
      </c>
      <c r="F2659">
        <v>1.2411142408676299</v>
      </c>
      <c r="G2659">
        <v>8.3903383464884296E-2</v>
      </c>
      <c r="H2659">
        <v>8.2939147860469298E-2</v>
      </c>
      <c r="I2659">
        <v>7.8801739657439904E-2</v>
      </c>
      <c r="J2659">
        <v>7.9303214418230697E-2</v>
      </c>
      <c r="K2659">
        <v>2.7399662155808399E-2</v>
      </c>
      <c r="L2659">
        <v>2.1376060627719299E-2</v>
      </c>
      <c r="M2659">
        <v>4.7463490568241402E-2</v>
      </c>
      <c r="N2659">
        <v>4.59892658453252E-2</v>
      </c>
      <c r="O2659">
        <v>-7.6404561020425588E-3</v>
      </c>
      <c r="P2659">
        <v>1.5808575721305007E-2</v>
      </c>
      <c r="Q2659">
        <v>1.2167025300752274</v>
      </c>
      <c r="R2659" s="95">
        <f>Table_nydc_frldevdb01_flc_fx_carry_view[[#This Row],[atmf]]/(Table_nydc_frldevdb01_flc_fx_carry_view[[#This Row],[atmf_cost_orig]]+1)</f>
        <v>1.1848758950007263</v>
      </c>
      <c r="S2659" s="95">
        <f>Table_nydc_frldevdb01_flc_fx_carry_view[[#This Row],[num_rate]]-Table_nydc_frldevdb01_flc_fx_carry_view[[#This Row],[asset_rate]]</f>
        <v>2.3449031823347566E-2</v>
      </c>
      <c r="T26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1.2267452009484776</v>
      </c>
      <c r="U2659" s="95">
        <f>Table_nydc_frldevdb01_flc_fx_carry_view[[#This Row],[atmf_cost_final]]/Table_nydc_frldevdb01_flc_fx_carry_view[[#This Row],[atmf_cost_orig]]</f>
        <v>0.9689398165776153</v>
      </c>
    </row>
    <row r="2660" spans="1:21" x14ac:dyDescent="0.25">
      <c r="A2660" t="s">
        <v>125</v>
      </c>
      <c r="B2660" t="s">
        <v>21</v>
      </c>
      <c r="C2660" t="s">
        <v>6</v>
      </c>
      <c r="D2660" t="s">
        <v>6</v>
      </c>
      <c r="E2660">
        <v>1.3210452491686999</v>
      </c>
      <c r="F2660">
        <v>1.3361556755550501</v>
      </c>
      <c r="G2660">
        <v>8.9518284101549106E-2</v>
      </c>
      <c r="H2660">
        <v>8.8370168146953004E-2</v>
      </c>
      <c r="I2660">
        <v>0.105609718740277</v>
      </c>
      <c r="J2660">
        <v>0.112444714757268</v>
      </c>
      <c r="K2660">
        <v>3.0044847242163199E-2</v>
      </c>
      <c r="L2660">
        <v>2.2053452539652399E-3</v>
      </c>
      <c r="M2660">
        <v>3.5143144442003803E-2</v>
      </c>
      <c r="N2660">
        <v>1.1498616930443201E-2</v>
      </c>
      <c r="O2660">
        <v>2.7800643512541079E-3</v>
      </c>
      <c r="P2660">
        <v>1.4323751178244359E-2</v>
      </c>
      <c r="Q2660">
        <v>1.3293781108549489</v>
      </c>
      <c r="R2660" s="95">
        <f>Table_nydc_frldevdb01_flc_fx_carry_view[[#This Row],[atmf]]/(Table_nydc_frldevdb01_flc_fx_carry_view[[#This Row],[atmf_cost_orig]]+1)</f>
        <v>1.2907931455946682</v>
      </c>
      <c r="S2660" s="95">
        <f>Table_nydc_frldevdb01_flc_fx_carry_view[[#This Row],[num_rate]]-Table_nydc_frldevdb01_flc_fx_carry_view[[#This Row],[asset_rate]]</f>
        <v>1.1543686826990252E-2</v>
      </c>
      <c r="T26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1.8228187397095075</v>
      </c>
      <c r="U2660" s="95">
        <f>Table_nydc_frldevdb01_flc_fx_carry_view[[#This Row],[atmf_cost_final]]/Table_nydc_frldevdb01_flc_fx_carry_view[[#This Row],[atmf_cost_orig]]</f>
        <v>0.32719374185253097</v>
      </c>
    </row>
    <row r="2661" spans="1:21" x14ac:dyDescent="0.25">
      <c r="A2661" t="s">
        <v>125</v>
      </c>
      <c r="B2661" t="s">
        <v>21</v>
      </c>
      <c r="C2661" t="s">
        <v>67</v>
      </c>
      <c r="D2661" t="s">
        <v>6</v>
      </c>
      <c r="E2661">
        <v>1.3210452491686999</v>
      </c>
      <c r="F2661">
        <v>1.35028827165995</v>
      </c>
      <c r="G2661">
        <v>9.4791926713508196E-2</v>
      </c>
      <c r="H2661">
        <v>9.3086183723585597E-2</v>
      </c>
      <c r="I2661">
        <v>8.9518284101549106E-2</v>
      </c>
      <c r="J2661">
        <v>8.7437073377270899E-2</v>
      </c>
      <c r="K2661">
        <v>4.2307378643801602E-2</v>
      </c>
      <c r="L2661">
        <v>3.0044847242163199E-2</v>
      </c>
      <c r="M2661">
        <v>5.19619818167944E-2</v>
      </c>
      <c r="N2661">
        <v>4.04823398852968E-2</v>
      </c>
      <c r="O2661">
        <v>4.6071236071617561E-3</v>
      </c>
      <c r="P2661">
        <v>1.5808575721305007E-2</v>
      </c>
      <c r="Q2661">
        <v>1.3373764329073174</v>
      </c>
      <c r="R2661" s="95">
        <f>Table_nydc_frldevdb01_flc_fx_carry_view[[#This Row],[atmf]]/(Table_nydc_frldevdb01_flc_fx_carry_view[[#This Row],[atmf_cost_orig]]+1)</f>
        <v>1.2835903720854343</v>
      </c>
      <c r="S2661" s="95">
        <f>Table_nydc_frldevdb01_flc_fx_carry_view[[#This Row],[num_rate]]-Table_nydc_frldevdb01_flc_fx_carry_view[[#This Row],[asset_rate]]</f>
        <v>1.1201452114143251E-2</v>
      </c>
      <c r="T26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1.0810897616518109</v>
      </c>
      <c r="U2661" s="95">
        <f>Table_nydc_frldevdb01_flc_fx_carry_view[[#This Row],[atmf_cost_final]]/Table_nydc_frldevdb01_flc_fx_carry_view[[#This Row],[atmf_cost_orig]]</f>
        <v>0.77907613354756</v>
      </c>
    </row>
    <row r="2662" spans="1:21" x14ac:dyDescent="0.25">
      <c r="A2662" t="s">
        <v>125</v>
      </c>
      <c r="B2662" t="s">
        <v>20</v>
      </c>
      <c r="C2662" t="s">
        <v>6</v>
      </c>
      <c r="D2662" t="s">
        <v>6</v>
      </c>
      <c r="E2662">
        <v>3.1633634689051</v>
      </c>
      <c r="F2662">
        <v>3.3092139999999999</v>
      </c>
      <c r="G2662">
        <v>0.137999955595795</v>
      </c>
      <c r="H2662">
        <v>0.14490469559945199</v>
      </c>
      <c r="I2662">
        <v>0.11302186094163701</v>
      </c>
      <c r="J2662">
        <v>0.153659882805498</v>
      </c>
      <c r="K2662">
        <v>3.4104382587477999E-2</v>
      </c>
      <c r="L2662">
        <v>2.3596168111982402E-3</v>
      </c>
      <c r="M2662">
        <v>5.69299459408458E-2</v>
      </c>
      <c r="N2662">
        <v>4.6097242556918896E-2</v>
      </c>
      <c r="O2662">
        <v>1.4323751178244359E-2</v>
      </c>
      <c r="P2662">
        <v>6.1556195090474164E-2</v>
      </c>
      <c r="Q2662">
        <v>3.2353649718634632</v>
      </c>
      <c r="R2662" s="95">
        <f>Table_nydc_frldevdb01_flc_fx_carry_view[[#This Row],[atmf]]/(Table_nydc_frldevdb01_flc_fx_carry_view[[#This Row],[atmf_cost_orig]]+1)</f>
        <v>3.1309681523445163</v>
      </c>
      <c r="S2662" s="95">
        <f>Table_nydc_frldevdb01_flc_fx_carry_view[[#This Row],[num_rate]]-Table_nydc_frldevdb01_flc_fx_carry_view[[#This Row],[asset_rate]]</f>
        <v>4.7232443912229805E-2</v>
      </c>
      <c r="T26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1.9161685110947055</v>
      </c>
      <c r="U2662" s="95">
        <f>Table_nydc_frldevdb01_flc_fx_carry_view[[#This Row],[atmf_cost_final]]/Table_nydc_frldevdb01_flc_fx_carry_view[[#This Row],[atmf_cost_orig]]</f>
        <v>0.80971871297431341</v>
      </c>
    </row>
    <row r="2663" spans="1:21" x14ac:dyDescent="0.25">
      <c r="A2663" t="s">
        <v>125</v>
      </c>
      <c r="B2663" t="s">
        <v>20</v>
      </c>
      <c r="C2663" t="s">
        <v>67</v>
      </c>
      <c r="D2663" t="s">
        <v>6</v>
      </c>
      <c r="E2663">
        <v>3.1633634689051</v>
      </c>
      <c r="F2663">
        <v>3.4988877252625601</v>
      </c>
      <c r="G2663">
        <v>0.13863067701385001</v>
      </c>
      <c r="H2663">
        <v>0.14922447238985401</v>
      </c>
      <c r="I2663">
        <v>0.137999955595795</v>
      </c>
      <c r="J2663">
        <v>0.15458649266388</v>
      </c>
      <c r="K2663">
        <v>3.4821509737808801E-2</v>
      </c>
      <c r="L2663">
        <v>3.4104382587477999E-2</v>
      </c>
      <c r="M2663">
        <v>8.1388110596461602E-2</v>
      </c>
      <c r="N2663">
        <v>9.4721498691196795E-2</v>
      </c>
      <c r="O2663">
        <v>1.5808575721305007E-2</v>
      </c>
      <c r="P2663">
        <v>7.0782440826386961E-2</v>
      </c>
      <c r="Q2663">
        <v>3.3432059865009136</v>
      </c>
      <c r="R2663" s="95">
        <f>Table_nydc_frldevdb01_flc_fx_carry_view[[#This Row],[atmf]]/(Table_nydc_frldevdb01_flc_fx_carry_view[[#This Row],[atmf_cost_orig]]+1)</f>
        <v>3.2355522415839006</v>
      </c>
      <c r="S2663" s="95">
        <f>Table_nydc_frldevdb01_flc_fx_carry_view[[#This Row],[num_rate]]-Table_nydc_frldevdb01_flc_fx_carry_view[[#This Row],[asset_rate]]</f>
        <v>5.4973865105081954E-2</v>
      </c>
      <c r="T26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1.3017294581520908</v>
      </c>
      <c r="U2663" s="95">
        <f>Table_nydc_frldevdb01_flc_fx_carry_view[[#This Row],[atmf_cost_final]]/Table_nydc_frldevdb01_flc_fx_carry_view[[#This Row],[atmf_cost_orig]]</f>
        <v>1.1638247650304205</v>
      </c>
    </row>
    <row r="2664" spans="1:21" x14ac:dyDescent="0.25">
      <c r="A2664" t="s">
        <v>125</v>
      </c>
      <c r="B2664" t="s">
        <v>7</v>
      </c>
      <c r="C2664" t="s">
        <v>6</v>
      </c>
      <c r="D2664" t="s">
        <v>6</v>
      </c>
      <c r="E2664">
        <v>65.175942767611701</v>
      </c>
      <c r="F2664">
        <v>67.81</v>
      </c>
      <c r="G2664">
        <v>6.6819102962356894E-2</v>
      </c>
      <c r="H2664">
        <v>7.1650956504124994E-2</v>
      </c>
      <c r="I2664">
        <v>5.4392482937247501E-2</v>
      </c>
      <c r="J2664">
        <v>8.4253865740740702E-2</v>
      </c>
      <c r="K2664">
        <v>1.1013933872700599E-2</v>
      </c>
      <c r="L2664">
        <v>1.1356182272773401E-3</v>
      </c>
      <c r="M2664">
        <v>2.8169966152462901E-2</v>
      </c>
      <c r="N2664">
        <v>4.0408047735018299E-2</v>
      </c>
      <c r="O2664">
        <v>1.4323751178244359E-2</v>
      </c>
      <c r="P2664">
        <v>5.5885937184903645E-2</v>
      </c>
      <c r="Q2664">
        <v>66.66627129764619</v>
      </c>
      <c r="R2664" s="95">
        <f>Table_nydc_frldevdb01_flc_fx_carry_view[[#This Row],[atmf]]/(Table_nydc_frldevdb01_flc_fx_carry_view[[#This Row],[atmf_cost_orig]]+1)</f>
        <v>65.952130710210568</v>
      </c>
      <c r="S2664" s="95">
        <f>Table_nydc_frldevdb01_flc_fx_carry_view[[#This Row],[num_rate]]-Table_nydc_frldevdb01_flc_fx_carry_view[[#This Row],[asset_rate]]</f>
        <v>4.1562186006659285E-2</v>
      </c>
      <c r="T26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2.2891324093664553</v>
      </c>
      <c r="U2664" s="95">
        <f>Table_nydc_frldevdb01_flc_fx_carry_view[[#This Row],[atmf_cost_final]]/Table_nydc_frldevdb01_flc_fx_carry_view[[#This Row],[atmf_cost_orig]]</f>
        <v>1.4344372128926191</v>
      </c>
    </row>
    <row r="2665" spans="1:21" x14ac:dyDescent="0.25">
      <c r="A2665" t="s">
        <v>125</v>
      </c>
      <c r="B2665" t="s">
        <v>7</v>
      </c>
      <c r="C2665" t="s">
        <v>67</v>
      </c>
      <c r="D2665" t="s">
        <v>6</v>
      </c>
      <c r="E2665">
        <v>65.175942767611701</v>
      </c>
      <c r="F2665">
        <v>70.516018389415805</v>
      </c>
      <c r="G2665">
        <v>7.4318041723644895E-2</v>
      </c>
      <c r="H2665">
        <v>7.7390395091265898E-2</v>
      </c>
      <c r="I2665">
        <v>6.6819102962356894E-2</v>
      </c>
      <c r="J2665">
        <v>7.9241339800749003E-2</v>
      </c>
      <c r="K2665">
        <v>1.2850864623057099E-2</v>
      </c>
      <c r="L2665">
        <v>1.1013933872700599E-2</v>
      </c>
      <c r="M2665">
        <v>4.2295399545421601E-2</v>
      </c>
      <c r="N2665">
        <v>5.5236620664359498E-2</v>
      </c>
      <c r="O2665">
        <v>1.5808575721305007E-2</v>
      </c>
      <c r="P2665">
        <v>5.8348297203813182E-2</v>
      </c>
      <c r="Q2665">
        <v>68.49909441185558</v>
      </c>
      <c r="R2665" s="95">
        <f>Table_nydc_frldevdb01_flc_fx_carry_view[[#This Row],[atmf]]/(Table_nydc_frldevdb01_flc_fx_carry_view[[#This Row],[atmf_cost_orig]]+1)</f>
        <v>67.654542483992643</v>
      </c>
      <c r="S2665" s="95">
        <f>Table_nydc_frldevdb01_flc_fx_carry_view[[#This Row],[num_rate]]-Table_nydc_frldevdb01_flc_fx_carry_view[[#This Row],[asset_rate]]</f>
        <v>4.2539721482508175E-2</v>
      </c>
      <c r="T26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1.5018979551981206</v>
      </c>
      <c r="U2665" s="95">
        <f>Table_nydc_frldevdb01_flc_fx_carry_view[[#This Row],[atmf_cost_final]]/Table_nydc_frldevdb01_flc_fx_carry_view[[#This Row],[atmf_cost_orig]]</f>
        <v>1.3059723104173575</v>
      </c>
    </row>
    <row r="2666" spans="1:21" x14ac:dyDescent="0.25">
      <c r="A2666" t="s">
        <v>125</v>
      </c>
      <c r="B2666" t="s">
        <v>19</v>
      </c>
      <c r="C2666" t="s">
        <v>6</v>
      </c>
      <c r="D2666" t="s">
        <v>6</v>
      </c>
      <c r="E2666">
        <v>13.538022216233401</v>
      </c>
      <c r="F2666">
        <v>14.304</v>
      </c>
      <c r="G2666">
        <v>0.15937266457556501</v>
      </c>
      <c r="H2666">
        <v>0.165865996100309</v>
      </c>
      <c r="I2666">
        <v>0.14522052607782401</v>
      </c>
      <c r="J2666">
        <v>0.16548488425358199</v>
      </c>
      <c r="K2666">
        <v>3.8125586166251904E-2</v>
      </c>
      <c r="L2666">
        <v>3.03193982258726E-3</v>
      </c>
      <c r="M2666">
        <v>6.5150383550602903E-2</v>
      </c>
      <c r="N2666">
        <v>5.6570619497647905E-2</v>
      </c>
      <c r="O2666">
        <v>1.4323751178244359E-2</v>
      </c>
      <c r="P2666">
        <v>7.1985792540524285E-2</v>
      </c>
      <c r="Q2666">
        <v>13.927609183760449</v>
      </c>
      <c r="R2666" s="95">
        <f>Table_nydc_frldevdb01_flc_fx_carry_view[[#This Row],[atmf]]/(Table_nydc_frldevdb01_flc_fx_carry_view[[#This Row],[atmf_cost_orig]]+1)</f>
        <v>13.429089658043061</v>
      </c>
      <c r="S2666" s="95">
        <f>Table_nydc_frldevdb01_flc_fx_carry_view[[#This Row],[num_rate]]-Table_nydc_frldevdb01_flc_fx_carry_view[[#This Row],[asset_rate]]</f>
        <v>5.7662041362279925E-2</v>
      </c>
      <c r="T26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1.9810945818991708</v>
      </c>
      <c r="U2666" s="95">
        <f>Table_nydc_frldevdb01_flc_fx_carry_view[[#This Row],[atmf_cost_final]]/Table_nydc_frldevdb01_flc_fx_carry_view[[#This Row],[atmf_cost_orig]]</f>
        <v>0.86830831093586702</v>
      </c>
    </row>
    <row r="2667" spans="1:21" x14ac:dyDescent="0.25">
      <c r="A2667" t="s">
        <v>125</v>
      </c>
      <c r="B2667" t="s">
        <v>19</v>
      </c>
      <c r="C2667" t="s">
        <v>67</v>
      </c>
      <c r="D2667" t="s">
        <v>6</v>
      </c>
      <c r="E2667">
        <v>13.538022216233401</v>
      </c>
      <c r="F2667">
        <v>15.059603157573401</v>
      </c>
      <c r="G2667">
        <v>0.163236571001525</v>
      </c>
      <c r="H2667">
        <v>0.172645573035693</v>
      </c>
      <c r="I2667">
        <v>0.15937266457556501</v>
      </c>
      <c r="J2667">
        <v>0.17487695511993001</v>
      </c>
      <c r="K2667">
        <v>4.4393604670655902E-2</v>
      </c>
      <c r="L2667">
        <v>3.8125586166251904E-2</v>
      </c>
      <c r="M2667">
        <v>9.4167397672934097E-2</v>
      </c>
      <c r="N2667">
        <v>9.95534759562995E-2</v>
      </c>
      <c r="O2667">
        <v>1.5808575721305007E-2</v>
      </c>
      <c r="P2667">
        <v>7.3937364632749247E-2</v>
      </c>
      <c r="Q2667">
        <v>14.345569738890138</v>
      </c>
      <c r="R2667" s="95">
        <f>Table_nydc_frldevdb01_flc_fx_carry_view[[#This Row],[atmf]]/(Table_nydc_frldevdb01_flc_fx_carry_view[[#This Row],[atmf_cost_orig]]+1)</f>
        <v>13.763527582344381</v>
      </c>
      <c r="S2667" s="95">
        <f>Table_nydc_frldevdb01_flc_fx_carry_view[[#This Row],[num_rate]]-Table_nydc_frldevdb01_flc_fx_carry_view[[#This Row],[asset_rate]]</f>
        <v>5.812878891144424E-2</v>
      </c>
      <c r="T26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1.2341412234192395</v>
      </c>
      <c r="U2667" s="95">
        <f>Table_nydc_frldevdb01_flc_fx_carry_view[[#This Row],[atmf_cost_final]]/Table_nydc_frldevdb01_flc_fx_carry_view[[#This Row],[atmf_cost_orig]]</f>
        <v>1.0571968474914486</v>
      </c>
    </row>
    <row r="2668" spans="1:21" x14ac:dyDescent="0.25">
      <c r="A2668" t="s">
        <v>125</v>
      </c>
      <c r="B2668" t="s">
        <v>13</v>
      </c>
      <c r="C2668" t="s">
        <v>6</v>
      </c>
      <c r="D2668" t="s">
        <v>6</v>
      </c>
      <c r="E2668">
        <v>6.5792015008552696</v>
      </c>
      <c r="F2668">
        <v>6.7241811938981897</v>
      </c>
      <c r="G2668">
        <v>5.5971738931685201E-2</v>
      </c>
      <c r="H2668">
        <v>5.71084612637058E-2</v>
      </c>
      <c r="I2668">
        <v>6.2199801381592597E-2</v>
      </c>
      <c r="J2668">
        <v>6.30986111110593E-2</v>
      </c>
      <c r="K2668">
        <v>1.2773495742372999E-2</v>
      </c>
      <c r="L2668">
        <v>1.2986210047364901E-3</v>
      </c>
      <c r="M2668">
        <v>2.2454256035460703E-2</v>
      </c>
      <c r="N2668">
        <v>2.20325097849811E-2</v>
      </c>
      <c r="O2668">
        <v>1.4323751178244359E-2</v>
      </c>
      <c r="P2668">
        <v>3.6643121291915159E-2</v>
      </c>
      <c r="Q2668">
        <v>6.6597101364458116</v>
      </c>
      <c r="R2668" s="95">
        <f>Table_nydc_frldevdb01_flc_fx_carry_view[[#This Row],[atmf]]/(Table_nydc_frldevdb01_flc_fx_carry_view[[#This Row],[atmf_cost_orig]]+1)</f>
        <v>6.5765105423601282</v>
      </c>
      <c r="S2668" s="95">
        <f>Table_nydc_frldevdb01_flc_fx_carry_view[[#This Row],[num_rate]]-Table_nydc_frldevdb01_flc_fx_carry_view[[#This Row],[asset_rate]]</f>
        <v>2.23193701136708E-2</v>
      </c>
      <c r="T26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2.1417624393663695</v>
      </c>
      <c r="U2668" s="95">
        <f>Table_nydc_frldevdb01_flc_fx_carry_view[[#This Row],[atmf_cost_final]]/Table_nydc_frldevdb01_flc_fx_carry_view[[#This Row],[atmf_cost_orig]]</f>
        <v>0.98121753622949859</v>
      </c>
    </row>
    <row r="2669" spans="1:21" x14ac:dyDescent="0.25">
      <c r="A2669" t="s">
        <v>125</v>
      </c>
      <c r="B2669" t="s">
        <v>13</v>
      </c>
      <c r="C2669" t="s">
        <v>67</v>
      </c>
      <c r="D2669" t="s">
        <v>6</v>
      </c>
      <c r="E2669">
        <v>6.5792015008552696</v>
      </c>
      <c r="F2669">
        <v>6.8621440173050301</v>
      </c>
      <c r="G2669">
        <v>6.1245787460499801E-2</v>
      </c>
      <c r="H2669">
        <v>6.2592959271951701E-2</v>
      </c>
      <c r="I2669">
        <v>5.5971738931685201E-2</v>
      </c>
      <c r="J2669">
        <v>5.88487991382423E-2</v>
      </c>
      <c r="K2669">
        <v>1.6604382462622802E-2</v>
      </c>
      <c r="L2669">
        <v>1.2773495742372999E-2</v>
      </c>
      <c r="M2669">
        <v>3.42142082326128E-2</v>
      </c>
      <c r="N2669">
        <v>3.4865757952156198E-2</v>
      </c>
      <c r="O2669">
        <v>1.5808575721305007E-2</v>
      </c>
      <c r="P2669">
        <v>3.7984166928545782E-2</v>
      </c>
      <c r="Q2669">
        <v>6.7433940234536207</v>
      </c>
      <c r="R2669" s="95">
        <f>Table_nydc_frldevdb01_flc_fx_carry_view[[#This Row],[atmf]]/(Table_nydc_frldevdb01_flc_fx_carry_view[[#This Row],[atmf_cost_orig]]+1)</f>
        <v>6.6351283541461594</v>
      </c>
      <c r="S2669" s="95">
        <f>Table_nydc_frldevdb01_flc_fx_carry_view[[#This Row],[num_rate]]-Table_nydc_frldevdb01_flc_fx_carry_view[[#This Row],[asset_rate]]</f>
        <v>2.2175591207240775E-2</v>
      </c>
      <c r="T26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1.2545417824310334</v>
      </c>
      <c r="U2669" s="95">
        <f>Table_nydc_frldevdb01_flc_fx_carry_view[[#This Row],[atmf_cost_final]]/Table_nydc_frldevdb01_flc_fx_carry_view[[#This Row],[atmf_cost_orig]]</f>
        <v>1.0190432499595985</v>
      </c>
    </row>
    <row r="2670" spans="1:21" x14ac:dyDescent="0.25">
      <c r="A2670" t="s">
        <v>125</v>
      </c>
      <c r="B2670" t="s">
        <v>16</v>
      </c>
      <c r="C2670" t="s">
        <v>6</v>
      </c>
      <c r="D2670" t="s">
        <v>6</v>
      </c>
      <c r="E2670">
        <v>18.739926348675201</v>
      </c>
      <c r="F2670">
        <v>19.778549999999999</v>
      </c>
      <c r="G2670">
        <v>0.13190614041023299</v>
      </c>
      <c r="H2670">
        <v>0.13997645198040501</v>
      </c>
      <c r="I2670">
        <v>0.12679756150381699</v>
      </c>
      <c r="J2670">
        <v>0.15058993055527201</v>
      </c>
      <c r="K2670">
        <v>2.8746338746462301E-2</v>
      </c>
      <c r="L2670">
        <v>2.6473034249587498E-3</v>
      </c>
      <c r="M2670">
        <v>5.4999376670920398E-2</v>
      </c>
      <c r="N2670">
        <v>5.5414103536337002E-2</v>
      </c>
      <c r="O2670">
        <v>1.4323751178244359E-2</v>
      </c>
      <c r="P2670">
        <v>7.0915259237946504E-2</v>
      </c>
      <c r="Q2670">
        <v>19.272586067078603</v>
      </c>
      <c r="R2670" s="95">
        <f>Table_nydc_frldevdb01_flc_fx_carry_view[[#This Row],[atmf]]/(Table_nydc_frldevdb01_flc_fx_carry_view[[#This Row],[atmf_cost_orig]]+1)</f>
        <v>18.74745183491175</v>
      </c>
      <c r="S2670" s="95">
        <f>Table_nydc_frldevdb01_flc_fx_carry_view[[#This Row],[num_rate]]-Table_nydc_frldevdb01_flc_fx_carry_view[[#This Row],[asset_rate]]</f>
        <v>5.6591508059702145E-2</v>
      </c>
      <c r="T26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2.0099312035129908</v>
      </c>
      <c r="U2670" s="95">
        <f>Table_nydc_frldevdb01_flc_fx_carry_view[[#This Row],[atmf_cost_final]]/Table_nydc_frldevdb01_flc_fx_carry_view[[#This Row],[atmf_cost_orig]]</f>
        <v>1.0075405739213747</v>
      </c>
    </row>
    <row r="2671" spans="1:21" x14ac:dyDescent="0.25">
      <c r="A2671" t="s">
        <v>125</v>
      </c>
      <c r="B2671" t="s">
        <v>16</v>
      </c>
      <c r="C2671" t="s">
        <v>67</v>
      </c>
      <c r="D2671" t="s">
        <v>6</v>
      </c>
      <c r="E2671">
        <v>18.739926348675201</v>
      </c>
      <c r="F2671">
        <v>20.786885000000002</v>
      </c>
      <c r="G2671">
        <v>0.13088478483294899</v>
      </c>
      <c r="H2671">
        <v>0.140810611260166</v>
      </c>
      <c r="I2671">
        <v>0.13190614041023299</v>
      </c>
      <c r="J2671">
        <v>0.14948820084401199</v>
      </c>
      <c r="K2671">
        <v>3.0572456592201001E-2</v>
      </c>
      <c r="L2671">
        <v>2.8746338746462301E-2</v>
      </c>
      <c r="M2671">
        <v>7.6867199006676989E-2</v>
      </c>
      <c r="N2671">
        <v>8.8647760086228891E-2</v>
      </c>
      <c r="O2671">
        <v>1.5808575721305007E-2</v>
      </c>
      <c r="P2671">
        <v>7.2358058213845777E-2</v>
      </c>
      <c r="Q2671">
        <v>19.867140832640779</v>
      </c>
      <c r="R2671" s="95">
        <f>Table_nydc_frldevdb01_flc_fx_carry_view[[#This Row],[atmf]]/(Table_nydc_frldevdb01_flc_fx_carry_view[[#This Row],[atmf_cost_orig]]+1)</f>
        <v>19.303109073406848</v>
      </c>
      <c r="S2671" s="95">
        <f>Table_nydc_frldevdb01_flc_fx_carry_view[[#This Row],[num_rate]]-Table_nydc_frldevdb01_flc_fx_carry_view[[#This Row],[asset_rate]]</f>
        <v>5.654948249254077E-2</v>
      </c>
      <c r="T26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1.2939141296752501</v>
      </c>
      <c r="U2671" s="95">
        <f>Table_nydc_frldevdb01_flc_fx_carry_view[[#This Row],[atmf_cost_final]]/Table_nydc_frldevdb01_flc_fx_carry_view[[#This Row],[atmf_cost_orig]]</f>
        <v>1.153258623077037</v>
      </c>
    </row>
    <row r="2672" spans="1:21" x14ac:dyDescent="0.25">
      <c r="A2672" t="s">
        <v>125</v>
      </c>
      <c r="B2672" t="s">
        <v>22</v>
      </c>
      <c r="C2672" t="s">
        <v>6</v>
      </c>
      <c r="D2672" t="s">
        <v>6</v>
      </c>
      <c r="E2672">
        <v>626.18980819789897</v>
      </c>
      <c r="F2672">
        <v>631.55999999999995</v>
      </c>
      <c r="G2672">
        <v>8.9018145741710297E-2</v>
      </c>
      <c r="H2672">
        <v>9.0116427871020005E-2</v>
      </c>
      <c r="I2672">
        <v>8.89940942251633E-2</v>
      </c>
      <c r="J2672">
        <v>0.103115846552608</v>
      </c>
      <c r="K2672">
        <v>3.0813115270322801E-2</v>
      </c>
      <c r="L2672">
        <v>1.8580372291418501E-3</v>
      </c>
      <c r="M2672">
        <v>3.5423802190293799E-2</v>
      </c>
      <c r="N2672">
        <v>8.7059552046384395E-3</v>
      </c>
      <c r="O2672">
        <v>1.4323751178244359E-2</v>
      </c>
      <c r="P2672">
        <v>2.2925189941396917E-2</v>
      </c>
      <c r="Q2672">
        <v>628.66143892645164</v>
      </c>
      <c r="R2672" s="95">
        <f>Table_nydc_frldevdb01_flc_fx_carry_view[[#This Row],[atmf]]/(Table_nydc_frldevdb01_flc_fx_carry_view[[#This Row],[atmf_cost_orig]]+1)</f>
        <v>609.95314060196745</v>
      </c>
      <c r="S2672" s="95">
        <f>Table_nydc_frldevdb01_flc_fx_carry_view[[#This Row],[num_rate]]-Table_nydc_frldevdb01_flc_fx_carry_view[[#This Row],[asset_rate]]</f>
        <v>8.601438763152558E-3</v>
      </c>
      <c r="T26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1.485227276186357</v>
      </c>
      <c r="U2672" s="95">
        <f>Table_nydc_frldevdb01_flc_fx_carry_view[[#This Row],[atmf_cost_final]]/Table_nydc_frldevdb01_flc_fx_carry_view[[#This Row],[atmf_cost_orig]]</f>
        <v>0.24576569047757077</v>
      </c>
    </row>
    <row r="2673" spans="1:21" x14ac:dyDescent="0.25">
      <c r="A2673" t="s">
        <v>125</v>
      </c>
      <c r="B2673" t="s">
        <v>22</v>
      </c>
      <c r="C2673" t="s">
        <v>67</v>
      </c>
      <c r="D2673" t="s">
        <v>6</v>
      </c>
      <c r="E2673">
        <v>626.18980819789897</v>
      </c>
      <c r="F2673">
        <v>640.1</v>
      </c>
      <c r="G2673">
        <v>9.2526064205873004E-2</v>
      </c>
      <c r="H2673">
        <v>9.4962500421648097E-2</v>
      </c>
      <c r="I2673">
        <v>8.9018145741710297E-2</v>
      </c>
      <c r="J2673">
        <v>9.1972765757862104E-2</v>
      </c>
      <c r="K2673">
        <v>4.0145084317411497E-2</v>
      </c>
      <c r="L2673">
        <v>3.0813115270322801E-2</v>
      </c>
      <c r="M2673">
        <v>5.1850319441156499E-2</v>
      </c>
      <c r="N2673">
        <v>4.3448682816435998E-2</v>
      </c>
      <c r="O2673">
        <v>1.5808575721305007E-2</v>
      </c>
      <c r="P2673">
        <v>2.7234557644038038E-2</v>
      </c>
      <c r="Q2673">
        <v>632.69416602525268</v>
      </c>
      <c r="R2673" s="95">
        <f>Table_nydc_frldevdb01_flc_fx_carry_view[[#This Row],[atmf]]/(Table_nydc_frldevdb01_flc_fx_carry_view[[#This Row],[atmf_cost_orig]]+1)</f>
        <v>608.54666122084961</v>
      </c>
      <c r="S2673" s="95">
        <f>Table_nydc_frldevdb01_flc_fx_carry_view[[#This Row],[num_rate]]-Table_nydc_frldevdb01_flc_fx_carry_view[[#This Row],[asset_rate]]</f>
        <v>1.1425981922733031E-2</v>
      </c>
      <c r="T26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1.0794800285968575</v>
      </c>
      <c r="U2673" s="95">
        <f>Table_nydc_frldevdb01_flc_fx_carry_view[[#This Row],[atmf_cost_final]]/Table_nydc_frldevdb01_flc_fx_carry_view[[#This Row],[atmf_cost_orig]]</f>
        <v>0.83796364776006271</v>
      </c>
    </row>
    <row r="2674" spans="1:21" x14ac:dyDescent="0.25">
      <c r="A2674" t="s">
        <v>125</v>
      </c>
      <c r="B2674" t="s">
        <v>15</v>
      </c>
      <c r="C2674" t="s">
        <v>6</v>
      </c>
      <c r="D2674" t="s">
        <v>6</v>
      </c>
      <c r="E2674">
        <v>57.844428541069703</v>
      </c>
      <c r="F2674">
        <v>61.029600000000002</v>
      </c>
      <c r="G2674">
        <v>0.119821369731691</v>
      </c>
      <c r="H2674">
        <v>0.128539068387265</v>
      </c>
      <c r="I2674">
        <v>0.10997582708699501</v>
      </c>
      <c r="J2674">
        <v>0.127744189814815</v>
      </c>
      <c r="K2674">
        <v>2.4646357020545299E-2</v>
      </c>
      <c r="L2674">
        <v>2.29609712229846E-3</v>
      </c>
      <c r="M2674">
        <v>5.0511873223130402E-2</v>
      </c>
      <c r="N2674">
        <v>5.50555700949334E-2</v>
      </c>
      <c r="O2674">
        <v>1.4323751178244359E-2</v>
      </c>
      <c r="P2674">
        <v>7.0561995899820484E-2</v>
      </c>
      <c r="Q2674">
        <v>59.490838746497104</v>
      </c>
      <c r="R2674" s="95">
        <f>Table_nydc_frldevdb01_flc_fx_carry_view[[#This Row],[atmf]]/(Table_nydc_frldevdb01_flc_fx_carry_view[[#This Row],[atmf_cost_orig]]+1)</f>
        <v>58.095107304929257</v>
      </c>
      <c r="S2674" s="95">
        <f>Table_nydc_frldevdb01_flc_fx_carry_view[[#This Row],[num_rate]]-Table_nydc_frldevdb01_flc_fx_carry_view[[#This Row],[asset_rate]]</f>
        <v>5.6238244721576125E-2</v>
      </c>
      <c r="T26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2.0397610687298768</v>
      </c>
      <c r="U2674" s="95">
        <f>Table_nydc_frldevdb01_flc_fx_carry_view[[#This Row],[atmf_cost_final]]/Table_nydc_frldevdb01_flc_fx_carry_view[[#This Row],[atmf_cost_orig]]</f>
        <v>1.0899530463210449</v>
      </c>
    </row>
    <row r="2675" spans="1:21" x14ac:dyDescent="0.25">
      <c r="A2675" t="s">
        <v>125</v>
      </c>
      <c r="B2675" t="s">
        <v>15</v>
      </c>
      <c r="C2675" t="s">
        <v>67</v>
      </c>
      <c r="D2675" t="s">
        <v>6</v>
      </c>
      <c r="E2675">
        <v>57.844428541069703</v>
      </c>
      <c r="F2675">
        <v>63.955399999999997</v>
      </c>
      <c r="G2675">
        <v>0.12853061795541701</v>
      </c>
      <c r="H2675">
        <v>0.1382698718042</v>
      </c>
      <c r="I2675">
        <v>0.119821369731691</v>
      </c>
      <c r="J2675">
        <v>0.139119939164731</v>
      </c>
      <c r="K2675">
        <v>3.0399549267840602E-2</v>
      </c>
      <c r="L2675">
        <v>2.4646357020545299E-2</v>
      </c>
      <c r="M2675">
        <v>7.5433132317208107E-2</v>
      </c>
      <c r="N2675">
        <v>8.2736780544563598E-2</v>
      </c>
      <c r="O2675">
        <v>1.5808575721305007E-2</v>
      </c>
      <c r="P2675">
        <v>7.0519349180147017E-2</v>
      </c>
      <c r="Q2675">
        <v>61.199372955441888</v>
      </c>
      <c r="R2675" s="95">
        <f>Table_nydc_frldevdb01_flc_fx_carry_view[[#This Row],[atmf]]/(Table_nydc_frldevdb01_flc_fx_carry_view[[#This Row],[atmf_cost_orig]]+1)</f>
        <v>59.469434294066183</v>
      </c>
      <c r="S2675" s="95">
        <f>Table_nydc_frldevdb01_flc_fx_carry_view[[#This Row],[num_rate]]-Table_nydc_frldevdb01_flc_fx_carry_view[[#This Row],[asset_rate]]</f>
        <v>5.471077345884201E-2</v>
      </c>
      <c r="T26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1.2899356344872093</v>
      </c>
      <c r="U2675" s="95">
        <f>Table_nydc_frldevdb01_flc_fx_carry_view[[#This Row],[atmf_cost_final]]/Table_nydc_frldevdb01_flc_fx_carry_view[[#This Row],[atmf_cost_orig]]</f>
        <v>1.0968228151608832</v>
      </c>
    </row>
    <row r="2676" spans="1:21" x14ac:dyDescent="0.25">
      <c r="A2676" t="s">
        <v>125</v>
      </c>
      <c r="B2676" t="s">
        <v>11</v>
      </c>
      <c r="C2676" t="s">
        <v>6</v>
      </c>
      <c r="D2676" t="s">
        <v>6</v>
      </c>
      <c r="E2676">
        <v>22.201031144003299</v>
      </c>
      <c r="F2676">
        <v>23.965627868898999</v>
      </c>
      <c r="G2676">
        <v>0.13001843230096999</v>
      </c>
      <c r="H2676">
        <v>0.14136096686608801</v>
      </c>
      <c r="I2676">
        <v>0.13385168819019699</v>
      </c>
      <c r="J2676">
        <v>0.159122638888889</v>
      </c>
      <c r="K2676">
        <v>2.1671505384500297E-2</v>
      </c>
      <c r="L2676">
        <v>2.7953335325356004E-3</v>
      </c>
      <c r="M2676">
        <v>5.6823947102151398E-2</v>
      </c>
      <c r="N2676">
        <v>7.9491255920428508E-2</v>
      </c>
      <c r="O2676">
        <v>-8.2957511064883915E-3</v>
      </c>
      <c r="P2676">
        <v>7.0915259237946504E-2</v>
      </c>
      <c r="Q2676">
        <v>23.151786058807247</v>
      </c>
      <c r="R2676" s="95">
        <f>Table_nydc_frldevdb01_flc_fx_carry_view[[#This Row],[atmf]]/(Table_nydc_frldevdb01_flc_fx_carry_view[[#This Row],[atmf_cost_orig]]+1)</f>
        <v>22.677029541782808</v>
      </c>
      <c r="S2676" s="95">
        <f>Table_nydc_frldevdb01_flc_fx_carry_view[[#This Row],[num_rate]]-Table_nydc_frldevdb01_flc_fx_carry_view[[#This Row],[asset_rate]]</f>
        <v>7.9211010344434896E-2</v>
      </c>
      <c r="T26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2.1818092468205865</v>
      </c>
      <c r="U2676" s="95">
        <f>Table_nydc_frldevdb01_flc_fx_carry_view[[#This Row],[atmf_cost_final]]/Table_nydc_frldevdb01_flc_fx_carry_view[[#This Row],[atmf_cost_orig]]</f>
        <v>1.3989041587964401</v>
      </c>
    </row>
    <row r="2677" spans="1:21" x14ac:dyDescent="0.25">
      <c r="A2677" t="s">
        <v>125</v>
      </c>
      <c r="B2677" t="s">
        <v>11</v>
      </c>
      <c r="C2677" t="s">
        <v>67</v>
      </c>
      <c r="D2677" t="s">
        <v>6</v>
      </c>
      <c r="E2677">
        <v>22.201031144003299</v>
      </c>
      <c r="F2677">
        <v>25.798898996777599</v>
      </c>
      <c r="G2677">
        <v>0.13015465132527601</v>
      </c>
      <c r="H2677">
        <v>0.143735802514844</v>
      </c>
      <c r="I2677">
        <v>0.13001843230096999</v>
      </c>
      <c r="J2677">
        <v>0.15605131473003001</v>
      </c>
      <c r="K2677">
        <v>2.01803912458632E-2</v>
      </c>
      <c r="L2677">
        <v>2.1671505384500297E-2</v>
      </c>
      <c r="M2677">
        <v>8.2161327737960907E-2</v>
      </c>
      <c r="N2677">
        <v>0.110801280407747</v>
      </c>
      <c r="O2677">
        <v>-7.6404561020425588E-3</v>
      </c>
      <c r="P2677">
        <v>7.2358058213845777E-2</v>
      </c>
      <c r="Q2677">
        <v>24.293184661106739</v>
      </c>
      <c r="R2677" s="95">
        <f>Table_nydc_frldevdb01_flc_fx_carry_view[[#This Row],[atmf]]/(Table_nydc_frldevdb01_flc_fx_carry_view[[#This Row],[atmf_cost_orig]]+1)</f>
        <v>23.840159813052061</v>
      </c>
      <c r="S2677" s="95">
        <f>Table_nydc_frldevdb01_flc_fx_carry_view[[#This Row],[num_rate]]-Table_nydc_frldevdb01_flc_fx_carry_view[[#This Row],[asset_rate]]</f>
        <v>7.9998514315888336E-2</v>
      </c>
      <c r="T26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1.4380191727921108</v>
      </c>
      <c r="U2677" s="95">
        <f>Table_nydc_frldevdb01_flc_fx_carry_view[[#This Row],[atmf_cost_final]]/Table_nydc_frldevdb01_flc_fx_carry_view[[#This Row],[atmf_cost_orig]]</f>
        <v>1.3485819114453479</v>
      </c>
    </row>
    <row r="2678" spans="1:21" x14ac:dyDescent="0.25">
      <c r="A2678" t="s">
        <v>125</v>
      </c>
      <c r="B2678" t="s">
        <v>24</v>
      </c>
      <c r="C2678" t="s">
        <v>6</v>
      </c>
      <c r="D2678" t="s">
        <v>6</v>
      </c>
      <c r="E2678">
        <v>30.252847821503899</v>
      </c>
      <c r="F2678">
        <v>29.815000000000001</v>
      </c>
      <c r="G2678">
        <v>5.8577454727203201E-2</v>
      </c>
      <c r="H2678">
        <v>5.6161429504425202E-2</v>
      </c>
      <c r="I2678">
        <v>4.7447815435486103E-2</v>
      </c>
      <c r="J2678">
        <v>6.86357324855425E-2</v>
      </c>
      <c r="K2678">
        <v>1.6646822325210999E-2</v>
      </c>
      <c r="L2678">
        <v>9.9062601105134613E-4</v>
      </c>
      <c r="M2678">
        <v>2.20517328342799E-2</v>
      </c>
      <c r="N2678">
        <v>1.44706321688993E-2</v>
      </c>
      <c r="O2678">
        <v>1.4323751178244359E-2</v>
      </c>
      <c r="P2678">
        <v>-3.1301624876922673E-4</v>
      </c>
      <c r="Q2678">
        <v>29.65471889818372</v>
      </c>
      <c r="R2678" s="95">
        <f>Table_nydc_frldevdb01_flc_fx_carry_view[[#This Row],[atmf]]/(Table_nydc_frldevdb01_flc_fx_carry_view[[#This Row],[atmf_cost_orig]]+1)</f>
        <v>29.171713174752121</v>
      </c>
      <c r="S2678" s="95">
        <f>Table_nydc_frldevdb01_flc_fx_carry_view[[#This Row],[num_rate]]-Table_nydc_frldevdb01_flc_fx_carry_view[[#This Row],[asset_rate]]</f>
        <v>-1.4636767427013586E-2</v>
      </c>
      <c r="T26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2.4940294821218312</v>
      </c>
      <c r="U2678" s="95">
        <f>Table_nydc_frldevdb01_flc_fx_carry_view[[#This Row],[atmf_cost_final]]/Table_nydc_frldevdb01_flc_fx_carry_view[[#This Row],[atmf_cost_orig]]</f>
        <v>0.65621292792031227</v>
      </c>
    </row>
    <row r="2679" spans="1:21" x14ac:dyDescent="0.25">
      <c r="A2679" t="s">
        <v>125</v>
      </c>
      <c r="B2679" t="s">
        <v>24</v>
      </c>
      <c r="C2679" t="s">
        <v>67</v>
      </c>
      <c r="D2679" t="s">
        <v>6</v>
      </c>
      <c r="E2679">
        <v>30.252847821503899</v>
      </c>
      <c r="F2679">
        <v>29.585053852749699</v>
      </c>
      <c r="G2679">
        <v>6.2417755880617702E-2</v>
      </c>
      <c r="H2679">
        <v>5.9407875633552799E-2</v>
      </c>
      <c r="I2679">
        <v>5.8577454727203201E-2</v>
      </c>
      <c r="J2679">
        <v>5.50780843596929E-2</v>
      </c>
      <c r="K2679">
        <v>2.4751043780536799E-2</v>
      </c>
      <c r="L2679">
        <v>1.6646822325210999E-2</v>
      </c>
      <c r="M2679">
        <v>3.2559902492465702E-2</v>
      </c>
      <c r="N2679">
        <v>2.5557185964638001E-2</v>
      </c>
      <c r="O2679">
        <v>1.5821333626451717E-2</v>
      </c>
      <c r="P2679">
        <v>4.4588575135045662E-3</v>
      </c>
      <c r="Q2679">
        <v>29.355818414378774</v>
      </c>
      <c r="R2679" s="95">
        <f>Table_nydc_frldevdb01_flc_fx_carry_view[[#This Row],[atmf]]/(Table_nydc_frldevdb01_flc_fx_carry_view[[#This Row],[atmf_cost_orig]]+1)</f>
        <v>28.652142874554023</v>
      </c>
      <c r="S2679" s="95">
        <f>Table_nydc_frldevdb01_flc_fx_carry_view[[#This Row],[num_rate]]-Table_nydc_frldevdb01_flc_fx_carry_view[[#This Row],[asset_rate]]</f>
        <v>-1.1362476112947151E-2</v>
      </c>
      <c r="T26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1.1410583758949855</v>
      </c>
      <c r="U2679" s="95">
        <f>Table_nydc_frldevdb01_flc_fx_carry_view[[#This Row],[atmf_cost_final]]/Table_nydc_frldevdb01_flc_fx_carry_view[[#This Row],[atmf_cost_orig]]</f>
        <v>0.78492820949177855</v>
      </c>
    </row>
    <row r="2680" spans="1:21" x14ac:dyDescent="0.25">
      <c r="A2680" t="s">
        <v>125</v>
      </c>
      <c r="B2680" t="s">
        <v>23</v>
      </c>
      <c r="C2680" t="s">
        <v>6</v>
      </c>
      <c r="D2680" t="s">
        <v>6</v>
      </c>
      <c r="E2680">
        <v>1.35534772846492</v>
      </c>
      <c r="F2680">
        <v>1.3478250000000001</v>
      </c>
      <c r="G2680">
        <v>5.2583919192200602E-2</v>
      </c>
      <c r="H2680">
        <v>5.1938998425132402E-2</v>
      </c>
      <c r="I2680">
        <v>6.3201204711837294E-2</v>
      </c>
      <c r="J2680">
        <v>6.2346443527070999E-2</v>
      </c>
      <c r="K2680">
        <v>1.80986050238095E-2</v>
      </c>
      <c r="L2680">
        <v>1.31952850272458E-3</v>
      </c>
      <c r="M2680">
        <v>2.04221744695352E-2</v>
      </c>
      <c r="N2680">
        <v>5.6082123921735701E-3</v>
      </c>
      <c r="O2680">
        <v>1.4323751178244359E-2</v>
      </c>
      <c r="P2680">
        <v>8.7020886548005993E-3</v>
      </c>
      <c r="Q2680">
        <v>1.3447004950161283</v>
      </c>
      <c r="R2680" s="95">
        <f>Table_nydc_frldevdb01_flc_fx_carry_view[[#This Row],[atmf]]/(Table_nydc_frldevdb01_flc_fx_carry_view[[#This Row],[atmf_cost_orig]]+1)</f>
        <v>1.320850363429886</v>
      </c>
      <c r="S2680" s="95">
        <f>Table_nydc_frldevdb01_flc_fx_carry_view[[#This Row],[num_rate]]-Table_nydc_frldevdb01_flc_fx_carry_view[[#This Row],[asset_rate]]</f>
        <v>-5.6216625234437601E-3</v>
      </c>
      <c r="T26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1.8457308850132268</v>
      </c>
      <c r="U2680" s="95">
        <f>Table_nydc_frldevdb01_flc_fx_carry_view[[#This Row],[atmf_cost_final]]/Table_nydc_frldevdb01_flc_fx_carry_view[[#This Row],[atmf_cost_orig]]</f>
        <v>0.2746138713357692</v>
      </c>
    </row>
    <row r="2681" spans="1:21" x14ac:dyDescent="0.25">
      <c r="A2681" t="s">
        <v>125</v>
      </c>
      <c r="B2681" t="s">
        <v>23</v>
      </c>
      <c r="C2681" t="s">
        <v>67</v>
      </c>
      <c r="D2681" t="s">
        <v>6</v>
      </c>
      <c r="E2681">
        <v>1.35534772846492</v>
      </c>
      <c r="F2681">
        <v>1.342087</v>
      </c>
      <c r="G2681">
        <v>5.6007123097128998E-2</v>
      </c>
      <c r="H2681">
        <v>5.4898713423363402E-2</v>
      </c>
      <c r="I2681">
        <v>5.2583919192200602E-2</v>
      </c>
      <c r="J2681">
        <v>5.1506283746601898E-2</v>
      </c>
      <c r="K2681">
        <v>2.61952552098032E-2</v>
      </c>
      <c r="L2681">
        <v>1.80986050238095E-2</v>
      </c>
      <c r="M2681">
        <v>2.99901314564778E-2</v>
      </c>
      <c r="N2681">
        <v>2.2376420539601E-2</v>
      </c>
      <c r="O2681">
        <v>1.5808575721305007E-2</v>
      </c>
      <c r="P2681">
        <v>1.0756637835315663E-2</v>
      </c>
      <c r="Q2681">
        <v>1.3370132003644466</v>
      </c>
      <c r="R2681" s="95">
        <f>Table_nydc_frldevdb01_flc_fx_carry_view[[#This Row],[atmf]]/(Table_nydc_frldevdb01_flc_fx_carry_view[[#This Row],[atmf_cost_orig]]+1)</f>
        <v>1.303009571656959</v>
      </c>
      <c r="S2681" s="95">
        <f>Table_nydc_frldevdb01_flc_fx_carry_view[[#This Row],[num_rate]]-Table_nydc_frldevdb01_flc_fx_carry_view[[#This Row],[asset_rate]]</f>
        <v>-5.0519378859893438E-3</v>
      </c>
      <c r="T26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1.1272608743276131</v>
      </c>
      <c r="U2681" s="95">
        <f>Table_nydc_frldevdb01_flc_fx_carry_view[[#This Row],[atmf_cost_final]]/Table_nydc_frldevdb01_flc_fx_carry_view[[#This Row],[atmf_cost_orig]]</f>
        <v>0.74612612392426658</v>
      </c>
    </row>
    <row r="2682" spans="1:21" x14ac:dyDescent="0.25">
      <c r="A2682" t="s">
        <v>125</v>
      </c>
      <c r="B2682" t="s">
        <v>25</v>
      </c>
      <c r="C2682" t="s">
        <v>6</v>
      </c>
      <c r="D2682" t="s">
        <v>6</v>
      </c>
      <c r="E2682">
        <v>310.01225681978099</v>
      </c>
      <c r="F2682">
        <v>310.76499999999999</v>
      </c>
      <c r="G2682">
        <v>5.8485443467053498E-2</v>
      </c>
      <c r="H2682">
        <v>5.8884861244236503E-2</v>
      </c>
      <c r="I2682">
        <v>3.7447055163241302E-2</v>
      </c>
      <c r="J2682">
        <v>4.5380596439103603E-2</v>
      </c>
      <c r="K2682">
        <v>2.2296419446398902E-2</v>
      </c>
      <c r="L2682">
        <v>7.8203874557413995E-4</v>
      </c>
      <c r="M2682">
        <v>2.3686685161140999E-2</v>
      </c>
      <c r="N2682">
        <v>2.6187425666400802E-3</v>
      </c>
      <c r="O2682">
        <v>-8.2957511064883915E-3</v>
      </c>
      <c r="P2682">
        <v>-5.8390135515011821E-3</v>
      </c>
      <c r="Q2682">
        <v>310.33355389987895</v>
      </c>
      <c r="R2682" s="95">
        <f>Table_nydc_frldevdb01_flc_fx_carry_view[[#This Row],[atmf]]/(Table_nydc_frldevdb01_flc_fx_carry_view[[#This Row],[atmf_cost_orig]]+1)</f>
        <v>303.57433041251454</v>
      </c>
      <c r="S2682" s="95">
        <f>Table_nydc_frldevdb01_flc_fx_carry_view[[#This Row],[num_rate]]-Table_nydc_frldevdb01_flc_fx_carry_view[[#This Row],[asset_rate]]</f>
        <v>2.4567375549872095E-3</v>
      </c>
      <c r="T26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1.3211171084706355</v>
      </c>
      <c r="U2682" s="95">
        <f>Table_nydc_frldevdb01_flc_fx_carry_view[[#This Row],[atmf_cost_final]]/Table_nydc_frldevdb01_flc_fx_carry_view[[#This Row],[atmf_cost_orig]]</f>
        <v>0.11055757902909256</v>
      </c>
    </row>
    <row r="2683" spans="1:21" x14ac:dyDescent="0.25">
      <c r="A2683" t="s">
        <v>125</v>
      </c>
      <c r="B2683" t="s">
        <v>25</v>
      </c>
      <c r="C2683" t="s">
        <v>67</v>
      </c>
      <c r="D2683" t="s">
        <v>6</v>
      </c>
      <c r="E2683">
        <v>310.01225681978099</v>
      </c>
      <c r="F2683">
        <v>311.121173346658</v>
      </c>
      <c r="G2683">
        <v>6.1729267182617502E-2</v>
      </c>
      <c r="H2683">
        <v>6.22147362578706E-2</v>
      </c>
      <c r="I2683">
        <v>5.8485443467053498E-2</v>
      </c>
      <c r="J2683">
        <v>5.9080812183601603E-2</v>
      </c>
      <c r="K2683">
        <v>3.3491380038452701E-2</v>
      </c>
      <c r="L2683">
        <v>2.2296419446398902E-2</v>
      </c>
      <c r="M2683">
        <v>3.5612466426030498E-2</v>
      </c>
      <c r="N2683">
        <v>2.4361471106257599E-2</v>
      </c>
      <c r="O2683">
        <v>-7.6404561020425588E-3</v>
      </c>
      <c r="P2683">
        <v>-5.8529233767957156E-3</v>
      </c>
      <c r="Q2683">
        <v>310.4626552347882</v>
      </c>
      <c r="R2683" s="95">
        <f>Table_nydc_frldevdb01_flc_fx_carry_view[[#This Row],[atmf]]/(Table_nydc_frldevdb01_flc_fx_carry_view[[#This Row],[atmf_cost_orig]]+1)</f>
        <v>300.42239103238927</v>
      </c>
      <c r="S2683" s="95">
        <f>Table_nydc_frldevdb01_flc_fx_carry_view[[#This Row],[num_rate]]-Table_nydc_frldevdb01_flc_fx_carry_view[[#This Row],[asset_rate]]</f>
        <v>1.7875327252468431E-3</v>
      </c>
      <c r="T26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0.97358206245286893</v>
      </c>
      <c r="U2683" s="95">
        <f>Table_nydc_frldevdb01_flc_fx_carry_view[[#This Row],[atmf_cost_final]]/Table_nydc_frldevdb01_flc_fx_carry_view[[#This Row],[atmf_cost_orig]]</f>
        <v>0.68407143764833089</v>
      </c>
    </row>
    <row r="2684" spans="1:21" x14ac:dyDescent="0.25">
      <c r="A2684" t="s">
        <v>125</v>
      </c>
      <c r="B2684" t="s">
        <v>9</v>
      </c>
      <c r="C2684" t="s">
        <v>6</v>
      </c>
      <c r="D2684" t="s">
        <v>6</v>
      </c>
      <c r="E2684">
        <v>68.527801852227796</v>
      </c>
      <c r="F2684">
        <v>73.949439295992704</v>
      </c>
      <c r="G2684">
        <v>0.12327102128990799</v>
      </c>
      <c r="H2684">
        <v>0.13314062318318401</v>
      </c>
      <c r="I2684">
        <v>0.10839903637869901</v>
      </c>
      <c r="J2684">
        <v>0.128013043981482</v>
      </c>
      <c r="K2684">
        <v>1.9590557343310899E-2</v>
      </c>
      <c r="L2684">
        <v>2.2637867229172198E-3</v>
      </c>
      <c r="M2684">
        <v>5.3524581813567201E-2</v>
      </c>
      <c r="N2684">
        <v>7.9124450438433011E-2</v>
      </c>
      <c r="O2684">
        <v>-8.2957511064883915E-3</v>
      </c>
      <c r="P2684">
        <v>7.0561995899820484E-2</v>
      </c>
      <c r="Q2684">
        <v>71.522396541579369</v>
      </c>
      <c r="R2684" s="95">
        <f>Table_nydc_frldevdb01_flc_fx_carry_view[[#This Row],[atmf]]/(Table_nydc_frldevdb01_flc_fx_carry_view[[#This Row],[atmf_cost_orig]]+1)</f>
        <v>70.192419401068022</v>
      </c>
      <c r="S2684" s="95">
        <f>Table_nydc_frldevdb01_flc_fx_carry_view[[#This Row],[num_rate]]-Table_nydc_frldevdb01_flc_fx_carry_view[[#This Row],[asset_rate]]</f>
        <v>7.8857747006308876E-2</v>
      </c>
      <c r="T26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2.2650028965142455</v>
      </c>
      <c r="U2684" s="95">
        <f>Table_nydc_frldevdb01_flc_fx_carry_view[[#This Row],[atmf_cost_final]]/Table_nydc_frldevdb01_flc_fx_carry_view[[#This Row],[atmf_cost_orig]]</f>
        <v>1.4782824593386521</v>
      </c>
    </row>
    <row r="2685" spans="1:21" x14ac:dyDescent="0.25">
      <c r="A2685" t="s">
        <v>125</v>
      </c>
      <c r="B2685" t="s">
        <v>9</v>
      </c>
      <c r="C2685" t="s">
        <v>67</v>
      </c>
      <c r="D2685" t="s">
        <v>6</v>
      </c>
      <c r="E2685">
        <v>68.527801852227796</v>
      </c>
      <c r="F2685">
        <v>79.375957720385401</v>
      </c>
      <c r="G2685">
        <v>0.135108312841139</v>
      </c>
      <c r="H2685">
        <v>0.14393609938086499</v>
      </c>
      <c r="I2685">
        <v>0.12327102128990799</v>
      </c>
      <c r="J2685">
        <v>0.148635519458684</v>
      </c>
      <c r="K2685">
        <v>2.2781676967704903E-2</v>
      </c>
      <c r="L2685">
        <v>1.9590557343310899E-2</v>
      </c>
      <c r="M2685">
        <v>8.2275426159883702E-2</v>
      </c>
      <c r="N2685">
        <v>0.10581838556230901</v>
      </c>
      <c r="O2685">
        <v>-7.6404561020425588E-3</v>
      </c>
      <c r="P2685">
        <v>7.0519349180147017E-2</v>
      </c>
      <c r="Q2685">
        <v>74.918759814209722</v>
      </c>
      <c r="R2685" s="95">
        <f>Table_nydc_frldevdb01_flc_fx_carry_view[[#This Row],[atmf]]/(Table_nydc_frldevdb01_flc_fx_carry_view[[#This Row],[atmf_cost_orig]]+1)</f>
        <v>73.341735201386015</v>
      </c>
      <c r="S2685" s="95">
        <f>Table_nydc_frldevdb01_flc_fx_carry_view[[#This Row],[num_rate]]-Table_nydc_frldevdb01_flc_fx_carry_view[[#This Row],[asset_rate]]</f>
        <v>7.8159805282189576E-2</v>
      </c>
      <c r="T26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1.4493594602764392</v>
      </c>
      <c r="U2685" s="95">
        <f>Table_nydc_frldevdb01_flc_fx_carry_view[[#This Row],[atmf_cost_final]]/Table_nydc_frldevdb01_flc_fx_carry_view[[#This Row],[atmf_cost_orig]]</f>
        <v>1.2861481307513969</v>
      </c>
    </row>
    <row r="2686" spans="1:21" x14ac:dyDescent="0.25">
      <c r="A2686" t="s">
        <v>125</v>
      </c>
      <c r="B2686" t="s">
        <v>10</v>
      </c>
      <c r="C2686" t="s">
        <v>6</v>
      </c>
      <c r="D2686" t="s">
        <v>6</v>
      </c>
      <c r="E2686">
        <v>13533.1025428052</v>
      </c>
      <c r="F2686">
        <v>14133.75</v>
      </c>
      <c r="G2686">
        <v>7.4726829004254494E-2</v>
      </c>
      <c r="H2686">
        <v>8.3326114771465495E-2</v>
      </c>
      <c r="I2686">
        <v>5.9990850570122399E-2</v>
      </c>
      <c r="J2686">
        <v>9.80068981481481E-2</v>
      </c>
      <c r="K2686">
        <v>1.2529750860603301E-2</v>
      </c>
      <c r="L2686">
        <v>1.2525020870202399E-3</v>
      </c>
      <c r="M2686">
        <v>3.2757649372920403E-2</v>
      </c>
      <c r="N2686">
        <v>4.4376419029891305E-2</v>
      </c>
      <c r="O2686">
        <v>1.4323751178244359E-2</v>
      </c>
      <c r="P2686">
        <v>5.9225120793694241E-2</v>
      </c>
      <c r="Q2686">
        <v>13853.522355749776</v>
      </c>
      <c r="R2686" s="95">
        <f>Table_nydc_frldevdb01_flc_fx_carry_view[[#This Row],[atmf]]/(Table_nydc_frldevdb01_flc_fx_carry_view[[#This Row],[atmf_cost_orig]]+1)</f>
        <v>13685.446928020203</v>
      </c>
      <c r="S2686" s="95">
        <f>Table_nydc_frldevdb01_flc_fx_carry_view[[#This Row],[num_rate]]-Table_nydc_frldevdb01_flc_fx_carry_view[[#This Row],[asset_rate]]</f>
        <v>4.4901369615449882E-2</v>
      </c>
      <c r="T26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2.1319029713646329</v>
      </c>
      <c r="U2686" s="95">
        <f>Table_nydc_frldevdb01_flc_fx_carry_view[[#This Row],[atmf_cost_final]]/Table_nydc_frldevdb01_flc_fx_carry_view[[#This Row],[atmf_cost_orig]]</f>
        <v>1.3546887484111034</v>
      </c>
    </row>
    <row r="2687" spans="1:21" x14ac:dyDescent="0.25">
      <c r="A2687" t="s">
        <v>125</v>
      </c>
      <c r="B2687" t="s">
        <v>10</v>
      </c>
      <c r="C2687" t="s">
        <v>67</v>
      </c>
      <c r="D2687" t="s">
        <v>6</v>
      </c>
      <c r="E2687">
        <v>13533.1025428052</v>
      </c>
      <c r="F2687">
        <v>14771.244735103101</v>
      </c>
      <c r="G2687">
        <v>8.1537871701335807E-2</v>
      </c>
      <c r="H2687">
        <v>9.0785132488207701E-2</v>
      </c>
      <c r="I2687">
        <v>7.4726829004254494E-2</v>
      </c>
      <c r="J2687">
        <v>9.5858719277164495E-2</v>
      </c>
      <c r="K2687">
        <v>1.3774328337306701E-2</v>
      </c>
      <c r="L2687">
        <v>1.2529750860603301E-2</v>
      </c>
      <c r="M2687">
        <v>4.9572640713342699E-2</v>
      </c>
      <c r="N2687">
        <v>6.4766829520113797E-2</v>
      </c>
      <c r="O2687">
        <v>1.5808575721305007E-2</v>
      </c>
      <c r="P2687">
        <v>6.2946863845219303E-2</v>
      </c>
      <c r="Q2687">
        <v>14260.734506526742</v>
      </c>
      <c r="R2687" s="95">
        <f>Table_nydc_frldevdb01_flc_fx_carry_view[[#This Row],[atmf]]/(Table_nydc_frldevdb01_flc_fx_carry_view[[#This Row],[atmf_cost_orig]]+1)</f>
        <v>14073.580200284006</v>
      </c>
      <c r="S2687" s="95">
        <f>Table_nydc_frldevdb01_flc_fx_carry_view[[#This Row],[num_rate]]-Table_nydc_frldevdb01_flc_fx_carry_view[[#This Row],[asset_rate]]</f>
        <v>4.7138288123914296E-2</v>
      </c>
      <c r="T26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1.459205062819634</v>
      </c>
      <c r="U2687" s="95">
        <f>Table_nydc_frldevdb01_flc_fx_carry_view[[#This Row],[atmf_cost_final]]/Table_nydc_frldevdb01_flc_fx_carry_view[[#This Row],[atmf_cost_orig]]</f>
        <v>1.3065035186370759</v>
      </c>
    </row>
    <row r="2688" spans="1:21" x14ac:dyDescent="0.25">
      <c r="A2688" t="s">
        <v>125</v>
      </c>
      <c r="B2688" t="s">
        <v>18</v>
      </c>
      <c r="C2688" t="s">
        <v>6</v>
      </c>
      <c r="D2688" t="s">
        <v>6</v>
      </c>
      <c r="E2688">
        <v>2956.4330774415398</v>
      </c>
      <c r="F2688">
        <v>3062</v>
      </c>
      <c r="G2688">
        <v>0.12514830494232199</v>
      </c>
      <c r="H2688">
        <v>0.12679988665845701</v>
      </c>
      <c r="I2688">
        <v>0.115466944774197</v>
      </c>
      <c r="J2688">
        <v>0.129412705232236</v>
      </c>
      <c r="K2688">
        <v>3.3224400625769396E-2</v>
      </c>
      <c r="L2688">
        <v>2.41066395811175E-3</v>
      </c>
      <c r="M2688">
        <v>4.9827160418703498E-2</v>
      </c>
      <c r="N2688">
        <v>3.5700626538087005E-2</v>
      </c>
      <c r="O2688">
        <v>1.4323751178244359E-2</v>
      </c>
      <c r="P2688">
        <v>5.0797099598931306E-2</v>
      </c>
      <c r="Q2688">
        <v>3011.9926101948422</v>
      </c>
      <c r="R2688" s="95">
        <f>Table_nydc_frldevdb01_flc_fx_carry_view[[#This Row],[atmf]]/(Table_nydc_frldevdb01_flc_fx_carry_view[[#This Row],[atmf_cost_orig]]+1)</f>
        <v>2916.6705867838091</v>
      </c>
      <c r="S2688" s="95">
        <f>Table_nydc_frldevdb01_flc_fx_carry_view[[#This Row],[num_rate]]-Table_nydc_frldevdb01_flc_fx_carry_view[[#This Row],[asset_rate]]</f>
        <v>3.6473348420686946E-2</v>
      </c>
      <c r="T26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2.0050860817815956</v>
      </c>
      <c r="U2688" s="95">
        <f>Table_nydc_frldevdb01_flc_fx_carry_view[[#This Row],[atmf_cost_final]]/Table_nydc_frldevdb01_flc_fx_carry_view[[#This Row],[atmf_cost_orig]]</f>
        <v>0.71648928492192676</v>
      </c>
    </row>
    <row r="2689" spans="1:21" x14ac:dyDescent="0.25">
      <c r="A2689" t="s">
        <v>125</v>
      </c>
      <c r="B2689" t="s">
        <v>18</v>
      </c>
      <c r="C2689" t="s">
        <v>67</v>
      </c>
      <c r="D2689" t="s">
        <v>6</v>
      </c>
      <c r="E2689">
        <v>2956.4330774415398</v>
      </c>
      <c r="F2689">
        <v>3159.90274292304</v>
      </c>
      <c r="G2689">
        <v>0.132672864992774</v>
      </c>
      <c r="H2689">
        <v>0.13480414409354899</v>
      </c>
      <c r="I2689">
        <v>0.12514830494232199</v>
      </c>
      <c r="J2689">
        <v>0.12899043358711301</v>
      </c>
      <c r="K2689">
        <v>4.3251652472571497E-2</v>
      </c>
      <c r="L2689">
        <v>3.3224400625769396E-2</v>
      </c>
      <c r="M2689">
        <v>7.3594914927286509E-2</v>
      </c>
      <c r="N2689">
        <v>6.8777669677860309E-2</v>
      </c>
      <c r="O2689">
        <v>1.5808575721305007E-2</v>
      </c>
      <c r="P2689">
        <v>5.1469907847573659E-2</v>
      </c>
      <c r="Q2689">
        <v>3066.844670187691</v>
      </c>
      <c r="R2689" s="95">
        <f>Table_nydc_frldevdb01_flc_fx_carry_view[[#This Row],[atmf]]/(Table_nydc_frldevdb01_flc_fx_carry_view[[#This Row],[atmf_cost_orig]]+1)</f>
        <v>2943.291458433423</v>
      </c>
      <c r="S2689" s="95">
        <f>Table_nydc_frldevdb01_flc_fx_carry_view[[#This Row],[num_rate]]-Table_nydc_frldevdb01_flc_fx_carry_view[[#This Row],[asset_rate]]</f>
        <v>3.5661332126268652E-2</v>
      </c>
      <c r="T26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1.1717022553244376</v>
      </c>
      <c r="U2689" s="95">
        <f>Table_nydc_frldevdb01_flc_fx_carry_view[[#This Row],[atmf_cost_final]]/Table_nydc_frldevdb01_flc_fx_carry_view[[#This Row],[atmf_cost_orig]]</f>
        <v>0.93454377582764037</v>
      </c>
    </row>
    <row r="2690" spans="1:21" x14ac:dyDescent="0.25">
      <c r="A2690" t="s">
        <v>125</v>
      </c>
      <c r="B2690" t="s">
        <v>12</v>
      </c>
      <c r="C2690" t="s">
        <v>6</v>
      </c>
      <c r="D2690" t="s">
        <v>6</v>
      </c>
      <c r="E2690">
        <v>16.0383796210626</v>
      </c>
      <c r="F2690">
        <v>17.332127028357998</v>
      </c>
      <c r="G2690">
        <v>0.14880508390194599</v>
      </c>
      <c r="H2690">
        <v>0.157290208590221</v>
      </c>
      <c r="I2690">
        <v>0.115990630798761</v>
      </c>
      <c r="J2690">
        <v>0.136694699074074</v>
      </c>
      <c r="K2690">
        <v>2.7574390479665999E-2</v>
      </c>
      <c r="L2690">
        <v>2.42232779640939E-3</v>
      </c>
      <c r="M2690">
        <v>6.3214623690100905E-2</v>
      </c>
      <c r="N2690">
        <v>8.0674454879263294E-2</v>
      </c>
      <c r="O2690">
        <v>-8.2957511064883915E-3</v>
      </c>
      <c r="P2690">
        <v>7.1985792540524285E-2</v>
      </c>
      <c r="Q2690">
        <v>16.735664058385641</v>
      </c>
      <c r="R2690" s="95">
        <f>Table_nydc_frldevdb01_flc_fx_carry_view[[#This Row],[atmf]]/(Table_nydc_frldevdb01_flc_fx_carry_view[[#This Row],[atmf_cost_orig]]+1)</f>
        <v>16.3016258826495</v>
      </c>
      <c r="S2690" s="95">
        <f>Table_nydc_frldevdb01_flc_fx_carry_view[[#This Row],[num_rate]]-Table_nydc_frldevdb01_flc_fx_carry_view[[#This Row],[asset_rate]]</f>
        <v>8.0281543647012676E-2</v>
      </c>
      <c r="T26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2.1956120943659512</v>
      </c>
      <c r="U2690" s="95">
        <f>Table_nydc_frldevdb01_flc_fx_carry_view[[#This Row],[atmf_cost_final]]/Table_nydc_frldevdb01_flc_fx_carry_view[[#This Row],[atmf_cost_orig]]</f>
        <v>1.2761992426745477</v>
      </c>
    </row>
    <row r="2691" spans="1:21" x14ac:dyDescent="0.25">
      <c r="A2691" t="s">
        <v>125</v>
      </c>
      <c r="B2691" t="s">
        <v>12</v>
      </c>
      <c r="C2691" t="s">
        <v>67</v>
      </c>
      <c r="D2691" t="s">
        <v>6</v>
      </c>
      <c r="E2691">
        <v>16.0383796210626</v>
      </c>
      <c r="F2691">
        <v>18.6906879406794</v>
      </c>
      <c r="G2691">
        <v>0.15123154892799201</v>
      </c>
      <c r="H2691">
        <v>0.16277935811490901</v>
      </c>
      <c r="I2691">
        <v>0.14880508390194599</v>
      </c>
      <c r="J2691">
        <v>0.16966441005977601</v>
      </c>
      <c r="K2691">
        <v>2.78650107112005E-2</v>
      </c>
      <c r="L2691">
        <v>2.7574390479665999E-2</v>
      </c>
      <c r="M2691">
        <v>9.300176477490979E-2</v>
      </c>
      <c r="N2691">
        <v>0.117245430527546</v>
      </c>
      <c r="O2691">
        <v>-7.6404561020425588E-3</v>
      </c>
      <c r="P2691">
        <v>7.3937364632749247E-2</v>
      </c>
      <c r="Q2691">
        <v>17.547688472274281</v>
      </c>
      <c r="R2691" s="95">
        <f>Table_nydc_frldevdb01_flc_fx_carry_view[[#This Row],[atmf]]/(Table_nydc_frldevdb01_flc_fx_carry_view[[#This Row],[atmf_cost_orig]]+1)</f>
        <v>17.100327321546931</v>
      </c>
      <c r="S2691" s="95">
        <f>Table_nydc_frldevdb01_flc_fx_carry_view[[#This Row],[num_rate]]-Table_nydc_frldevdb01_flc_fx_carry_view[[#This Row],[asset_rate]]</f>
        <v>8.1577820734791806E-2</v>
      </c>
      <c r="T26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1.3766580993608324</v>
      </c>
      <c r="U2691" s="95">
        <f>Table_nydc_frldevdb01_flc_fx_carry_view[[#This Row],[atmf_cost_final]]/Table_nydc_frldevdb01_flc_fx_carry_view[[#This Row],[atmf_cost_orig]]</f>
        <v>1.2606796313092836</v>
      </c>
    </row>
    <row r="2692" spans="1:21" x14ac:dyDescent="0.25">
      <c r="A2692" t="s">
        <v>125</v>
      </c>
      <c r="B2692" t="s">
        <v>100</v>
      </c>
      <c r="C2692" t="s">
        <v>6</v>
      </c>
      <c r="D2692" t="s">
        <v>6</v>
      </c>
      <c r="E2692">
        <v>16032.5513258513</v>
      </c>
      <c r="F2692">
        <v>17125.835457707999</v>
      </c>
      <c r="G2692">
        <v>7.7750845915897898E-2</v>
      </c>
      <c r="H2692">
        <v>8.9282784522087794E-2</v>
      </c>
      <c r="I2692">
        <v>8.8982509381662606E-2</v>
      </c>
      <c r="J2692">
        <v>0.111932731481481</v>
      </c>
      <c r="K2692">
        <v>8.362451747698809E-3</v>
      </c>
      <c r="L2692">
        <v>1.8582961451275501E-3</v>
      </c>
      <c r="M2692">
        <v>3.5907640716772701E-2</v>
      </c>
      <c r="N2692">
        <v>6.8198911279764296E-2</v>
      </c>
      <c r="O2692">
        <v>-8.2957511064883915E-3</v>
      </c>
      <c r="P2692">
        <v>5.9225120793694241E-2</v>
      </c>
      <c r="Q2692">
        <v>16666.74676847077</v>
      </c>
      <c r="R2692" s="95">
        <f>Table_nydc_frldevdb01_flc_fx_carry_view[[#This Row],[atmf]]/(Table_nydc_frldevdb01_flc_fx_carry_view[[#This Row],[atmf_cost_orig]]+1)</f>
        <v>16532.203050320364</v>
      </c>
      <c r="S2692" s="95">
        <f>Table_nydc_frldevdb01_flc_fx_carry_view[[#This Row],[num_rate]]-Table_nydc_frldevdb01_flc_fx_carry_view[[#This Row],[asset_rate]]</f>
        <v>6.7520871900182633E-2</v>
      </c>
      <c r="T26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2.4084283904938921</v>
      </c>
      <c r="U2692" s="95">
        <f>Table_nydc_frldevdb01_flc_fx_carry_view[[#This Row],[atmf_cost_final]]/Table_nydc_frldevdb01_flc_fx_carry_view[[#This Row],[atmf_cost_orig]]</f>
        <v>1.8992868904335485</v>
      </c>
    </row>
    <row r="2693" spans="1:21" x14ac:dyDescent="0.25">
      <c r="A2693" t="s">
        <v>125</v>
      </c>
      <c r="B2693" t="s">
        <v>100</v>
      </c>
      <c r="C2693" t="s">
        <v>67</v>
      </c>
      <c r="D2693" t="s">
        <v>6</v>
      </c>
      <c r="E2693">
        <v>16032.5513258513</v>
      </c>
      <c r="F2693">
        <v>18332.802196077399</v>
      </c>
      <c r="G2693">
        <v>9.1047725614685202E-2</v>
      </c>
      <c r="H2693">
        <v>9.8369718855677593E-2</v>
      </c>
      <c r="I2693">
        <v>7.7750845915897898E-2</v>
      </c>
      <c r="J2693">
        <v>0.107464406961594</v>
      </c>
      <c r="K2693">
        <v>9.3814578373548896E-3</v>
      </c>
      <c r="L2693">
        <v>8.362451747698809E-3</v>
      </c>
      <c r="M2693">
        <v>5.6280827917264097E-2</v>
      </c>
      <c r="N2693">
        <v>8.8953974008553496E-2</v>
      </c>
      <c r="O2693">
        <v>-7.6404561020425588E-3</v>
      </c>
      <c r="P2693">
        <v>6.2946863845219303E-2</v>
      </c>
      <c r="Q2693">
        <v>17511.522807276182</v>
      </c>
      <c r="R2693" s="95">
        <f>Table_nydc_frldevdb01_flc_fx_carry_view[[#This Row],[atmf]]/(Table_nydc_frldevdb01_flc_fx_carry_view[[#This Row],[atmf_cost_orig]]+1)</f>
        <v>17355.992565183016</v>
      </c>
      <c r="S2693" s="95">
        <f>Table_nydc_frldevdb01_flc_fx_carry_view[[#This Row],[num_rate]]-Table_nydc_frldevdb01_flc_fx_carry_view[[#This Row],[asset_rate]]</f>
        <v>7.0587319947261862E-2</v>
      </c>
      <c r="T26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1.7183924245366049</v>
      </c>
      <c r="U2693" s="95">
        <f>Table_nydc_frldevdb01_flc_fx_carry_view[[#This Row],[atmf_cost_final]]/Table_nydc_frldevdb01_flc_fx_carry_view[[#This Row],[atmf_cost_orig]]</f>
        <v>1.5805377657080795</v>
      </c>
    </row>
    <row r="2694" spans="1:21" x14ac:dyDescent="0.25">
      <c r="A2694" t="s">
        <v>125</v>
      </c>
      <c r="B2694" t="s">
        <v>101</v>
      </c>
      <c r="C2694" t="s">
        <v>6</v>
      </c>
      <c r="D2694" t="s">
        <v>6</v>
      </c>
      <c r="E2694">
        <v>21.853150479084</v>
      </c>
      <c r="F2694">
        <v>21.806000000000001</v>
      </c>
      <c r="G2694">
        <v>9.0337880863474607E-2</v>
      </c>
      <c r="H2694">
        <v>9.0174266150751706E-2</v>
      </c>
      <c r="I2694">
        <v>0.09</v>
      </c>
      <c r="J2694">
        <v>0.09</v>
      </c>
      <c r="K2694">
        <v>3.4495221198587701E-2</v>
      </c>
      <c r="L2694">
        <v>1.87903870073291E-3</v>
      </c>
      <c r="M2694">
        <v>3.5448080164001201E-2</v>
      </c>
      <c r="N2694">
        <v>3.14955470748721E-3</v>
      </c>
      <c r="O2694">
        <v>1.4323751178244359E-2</v>
      </c>
      <c r="P2694">
        <v>1.2133961161606033E-2</v>
      </c>
      <c r="Q2694">
        <v>21.785241737097106</v>
      </c>
      <c r="R2694" s="95">
        <f>Table_nydc_frldevdb01_flc_fx_carry_view[[#This Row],[atmf]]/(Table_nydc_frldevdb01_flc_fx_carry_view[[#This Row],[atmf_cost_orig]]+1)</f>
        <v>21.059481800909055</v>
      </c>
      <c r="S2694" s="95">
        <f>Table_nydc_frldevdb01_flc_fx_carry_view[[#This Row],[num_rate]]-Table_nydc_frldevdb01_flc_fx_carry_view[[#This Row],[asset_rate]]</f>
        <v>-2.1897900166383266E-3</v>
      </c>
      <c r="T26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1.3333725691534533</v>
      </c>
      <c r="U2694" s="95">
        <f>Table_nydc_frldevdb01_flc_fx_carry_view[[#This Row],[atmf_cost_final]]/Table_nydc_frldevdb01_flc_fx_carry_view[[#This Row],[atmf_cost_orig]]</f>
        <v>8.8849796460506086E-2</v>
      </c>
    </row>
    <row r="2695" spans="1:21" x14ac:dyDescent="0.25">
      <c r="A2695" t="s">
        <v>125</v>
      </c>
      <c r="B2695" t="s">
        <v>101</v>
      </c>
      <c r="C2695" t="s">
        <v>67</v>
      </c>
      <c r="D2695" t="s">
        <v>6</v>
      </c>
      <c r="E2695">
        <v>21.853150479084</v>
      </c>
      <c r="F2695">
        <v>21.761769999999999</v>
      </c>
      <c r="G2695">
        <v>9.1528135677951206E-2</v>
      </c>
      <c r="H2695">
        <v>9.1329732881982706E-2</v>
      </c>
      <c r="I2695">
        <v>9.0337880863474607E-2</v>
      </c>
      <c r="J2695">
        <v>9.0019803082378405E-2</v>
      </c>
      <c r="K2695">
        <v>4.8074137176522896E-2</v>
      </c>
      <c r="L2695">
        <v>3.4495221198587701E-2</v>
      </c>
      <c r="M2695">
        <v>4.98696048923013E-2</v>
      </c>
      <c r="N2695">
        <v>3.6360170956745805E-2</v>
      </c>
      <c r="O2695">
        <v>1.5808575721305007E-2</v>
      </c>
      <c r="P2695">
        <v>1.3653129476539849E-2</v>
      </c>
      <c r="Q2695">
        <v>21.722767472306113</v>
      </c>
      <c r="R2695" s="95">
        <f>Table_nydc_frldevdb01_flc_fx_carry_view[[#This Row],[atmf]]/(Table_nydc_frldevdb01_flc_fx_carry_view[[#This Row],[atmf_cost_orig]]+1)</f>
        <v>20.728069370321837</v>
      </c>
      <c r="S2695" s="95">
        <f>Table_nydc_frldevdb01_flc_fx_carry_view[[#This Row],[num_rate]]-Table_nydc_frldevdb01_flc_fx_carry_view[[#This Row],[asset_rate]]</f>
        <v>-2.1554462447651579E-3</v>
      </c>
      <c r="T26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1.0386985751785442</v>
      </c>
      <c r="U2695" s="95">
        <f>Table_nydc_frldevdb01_flc_fx_carry_view[[#This Row],[atmf_cost_final]]/Table_nydc_frldevdb01_flc_fx_carry_view[[#This Row],[atmf_cost_orig]]</f>
        <v>0.72910485325218533</v>
      </c>
    </row>
    <row r="2696" spans="1:21" x14ac:dyDescent="0.25">
      <c r="A2696" t="s">
        <v>125</v>
      </c>
      <c r="B2696" t="s">
        <v>102</v>
      </c>
      <c r="C2696" t="s">
        <v>6</v>
      </c>
      <c r="D2696" t="s">
        <v>6</v>
      </c>
      <c r="E2696">
        <v>77.213384316518997</v>
      </c>
      <c r="F2696">
        <v>82.165235863601694</v>
      </c>
      <c r="G2696">
        <v>8.4514011596362307E-2</v>
      </c>
      <c r="H2696">
        <v>9.0480315404477096E-2</v>
      </c>
      <c r="I2696">
        <v>8.2634788877017695E-2</v>
      </c>
      <c r="J2696">
        <v>0.103867523148148</v>
      </c>
      <c r="K2696">
        <v>1.1105545780249901E-2</v>
      </c>
      <c r="L2696">
        <v>1.7257316048638999E-3</v>
      </c>
      <c r="M2696">
        <v>3.6388935907525101E-2</v>
      </c>
      <c r="N2696">
        <v>6.4138982197930502E-2</v>
      </c>
      <c r="O2696">
        <v>-8.2957511064883915E-3</v>
      </c>
      <c r="P2696">
        <v>5.5885937184903645E-2</v>
      </c>
      <c r="Q2696">
        <v>80.139049022731157</v>
      </c>
      <c r="R2696" s="95">
        <f>Table_nydc_frldevdb01_flc_fx_carry_view[[#This Row],[atmf]]/(Table_nydc_frldevdb01_flc_fx_carry_view[[#This Row],[atmf_cost_orig]]+1)</f>
        <v>79.28030975326152</v>
      </c>
      <c r="S2696" s="95">
        <f>Table_nydc_frldevdb01_flc_fx_carry_view[[#This Row],[num_rate]]-Table_nydc_frldevdb01_flc_fx_carry_view[[#This Row],[asset_rate]]</f>
        <v>6.4181688291392036E-2</v>
      </c>
      <c r="T26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2.4685475436198119</v>
      </c>
      <c r="U2696" s="95">
        <f>Table_nydc_frldevdb01_flc_fx_carry_view[[#This Row],[atmf_cost_final]]/Table_nydc_frldevdb01_flc_fx_carry_view[[#This Row],[atmf_cost_orig]]</f>
        <v>1.7625957065885731</v>
      </c>
    </row>
    <row r="2697" spans="1:21" x14ac:dyDescent="0.25">
      <c r="A2697" t="s">
        <v>125</v>
      </c>
      <c r="B2697" t="s">
        <v>102</v>
      </c>
      <c r="C2697" t="s">
        <v>67</v>
      </c>
      <c r="D2697" t="s">
        <v>6</v>
      </c>
      <c r="E2697">
        <v>77.213384316518997</v>
      </c>
      <c r="F2697">
        <v>87.518434632387397</v>
      </c>
      <c r="G2697">
        <v>9.6979018389589E-2</v>
      </c>
      <c r="H2697">
        <v>9.9889892988276496E-2</v>
      </c>
      <c r="I2697">
        <v>8.4514011596362307E-2</v>
      </c>
      <c r="J2697">
        <v>0.10158380632215</v>
      </c>
      <c r="K2697">
        <v>1.27770674430148E-2</v>
      </c>
      <c r="L2697">
        <v>1.1105545780249901E-2</v>
      </c>
      <c r="M2697">
        <v>5.7149141349804901E-2</v>
      </c>
      <c r="N2697">
        <v>8.2912545469276802E-2</v>
      </c>
      <c r="O2697">
        <v>-7.6404561020425588E-3</v>
      </c>
      <c r="P2697">
        <v>5.8348297203813182E-2</v>
      </c>
      <c r="Q2697">
        <v>83.800052509062382</v>
      </c>
      <c r="R2697" s="95">
        <f>Table_nydc_frldevdb01_flc_fx_carry_view[[#This Row],[atmf]]/(Table_nydc_frldevdb01_flc_fx_carry_view[[#This Row],[atmf_cost_orig]]+1)</f>
        <v>82.787216305771963</v>
      </c>
      <c r="S2697" s="95">
        <f>Table_nydc_frldevdb01_flc_fx_carry_view[[#This Row],[num_rate]]-Table_nydc_frldevdb01_flc_fx_carry_view[[#This Row],[asset_rate]]</f>
        <v>6.5988753305855741E-2</v>
      </c>
      <c r="T26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1.618292618908636</v>
      </c>
      <c r="U2697" s="95">
        <f>Table_nydc_frldevdb01_flc_fx_carry_view[[#This Row],[atmf_cost_final]]/Table_nydc_frldevdb01_flc_fx_carry_view[[#This Row],[atmf_cost_orig]]</f>
        <v>1.450809994882974</v>
      </c>
    </row>
    <row r="2698" spans="1:21" x14ac:dyDescent="0.25">
      <c r="A2698" t="s">
        <v>125</v>
      </c>
      <c r="B2698" t="s">
        <v>103</v>
      </c>
      <c r="C2698" t="s">
        <v>6</v>
      </c>
      <c r="D2698" t="s">
        <v>6</v>
      </c>
      <c r="E2698">
        <v>5.9832103680050102</v>
      </c>
      <c r="F2698">
        <v>5.5504328337776503</v>
      </c>
      <c r="G2698">
        <v>0.11698551596394099</v>
      </c>
      <c r="H2698">
        <v>0.134330125605333</v>
      </c>
      <c r="I2698">
        <v>0.14517088691251401</v>
      </c>
      <c r="J2698">
        <v>0.190262499999998</v>
      </c>
      <c r="K2698">
        <v>1.7833242584384901E-2</v>
      </c>
      <c r="L2698">
        <v>3.0281746513136599E-3</v>
      </c>
      <c r="M2698">
        <v>4.9967366863389401E-2</v>
      </c>
      <c r="N2698">
        <v>7.2255221406302597E-2</v>
      </c>
      <c r="O2698">
        <v>7.0915259237946504E-2</v>
      </c>
      <c r="P2698">
        <v>-6.8563108736423573E-3</v>
      </c>
      <c r="Q2698">
        <v>5.3776274838843214</v>
      </c>
      <c r="R2698" s="95">
        <f>Table_nydc_frldevdb01_flc_fx_carry_view[[#This Row],[atmf]]/(Table_nydc_frldevdb01_flc_fx_carry_view[[#This Row],[atmf_cost_orig]]+1)</f>
        <v>5.2862908019310035</v>
      </c>
      <c r="S2698" s="95">
        <f>Table_nydc_frldevdb01_flc_fx_carry_view[[#This Row],[num_rate]]-Table_nydc_frldevdb01_flc_fx_carry_view[[#This Row],[asset_rate]]</f>
        <v>-7.7771570111588861E-2</v>
      </c>
      <c r="T26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2.154315647562858</v>
      </c>
      <c r="U2698" s="95">
        <f>Table_nydc_frldevdb01_flc_fx_carry_view[[#This Row],[atmf_cost_final]]/Table_nydc_frldevdb01_flc_fx_carry_view[[#This Row],[atmf_cost_orig]]</f>
        <v>1.4460482099016365</v>
      </c>
    </row>
    <row r="2699" spans="1:21" x14ac:dyDescent="0.25">
      <c r="A2699" t="s">
        <v>125</v>
      </c>
      <c r="B2699" t="s">
        <v>103</v>
      </c>
      <c r="C2699" t="s">
        <v>67</v>
      </c>
      <c r="D2699" t="s">
        <v>6</v>
      </c>
      <c r="E2699">
        <v>5.9832103680050102</v>
      </c>
      <c r="F2699">
        <v>5.1507343225802797</v>
      </c>
      <c r="G2699">
        <v>0.15882131147541001</v>
      </c>
      <c r="H2699">
        <v>0.15882131147541001</v>
      </c>
      <c r="I2699">
        <v>0.11698551596394099</v>
      </c>
      <c r="J2699">
        <v>0.14916526109974701</v>
      </c>
      <c r="K2699">
        <v>3.1798544766033401E-2</v>
      </c>
      <c r="L2699">
        <v>1.7833242584384901E-2</v>
      </c>
      <c r="M2699">
        <v>7.8042879168514004E-2</v>
      </c>
      <c r="N2699">
        <v>9.3635304666481789E-2</v>
      </c>
      <c r="O2699">
        <v>7.2358058213845777E-2</v>
      </c>
      <c r="P2699">
        <v>-7.334348236513577E-3</v>
      </c>
      <c r="Q2699">
        <v>4.9230702171705518</v>
      </c>
      <c r="R2699" s="95">
        <f>Table_nydc_frldevdb01_flc_fx_carry_view[[#This Row],[atmf]]/(Table_nydc_frldevdb01_flc_fx_carry_view[[#This Row],[atmf_cost_orig]]+1)</f>
        <v>4.7778566345644817</v>
      </c>
      <c r="S2699" s="95">
        <f>Table_nydc_frldevdb01_flc_fx_carry_view[[#This Row],[num_rate]]-Table_nydc_frldevdb01_flc_fx_carry_view[[#This Row],[asset_rate]]</f>
        <v>-7.9692406450359354E-2</v>
      </c>
      <c r="T26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1.6391643011307082</v>
      </c>
      <c r="U2699" s="95">
        <f>Table_nydc_frldevdb01_flc_fx_carry_view[[#This Row],[atmf_cost_final]]/Table_nydc_frldevdb01_flc_fx_carry_view[[#This Row],[atmf_cost_orig]]</f>
        <v>1.1997930581763887</v>
      </c>
    </row>
    <row r="2700" spans="1:21" x14ac:dyDescent="0.25">
      <c r="A2700" t="s">
        <v>125</v>
      </c>
      <c r="B2700" t="s">
        <v>104</v>
      </c>
      <c r="C2700" t="s">
        <v>6</v>
      </c>
      <c r="D2700" t="s">
        <v>6</v>
      </c>
      <c r="E2700">
        <v>3.4931962792926199</v>
      </c>
      <c r="F2700">
        <v>3.4351623717114599</v>
      </c>
      <c r="G2700">
        <v>6.6816241486002806E-2</v>
      </c>
      <c r="H2700">
        <v>6.5851209295117105E-2</v>
      </c>
      <c r="I2700">
        <v>7.4175030213648199E-2</v>
      </c>
      <c r="J2700">
        <v>7.5723973792383395E-2</v>
      </c>
      <c r="K2700">
        <v>1.8993569373946199E-2</v>
      </c>
      <c r="L2700">
        <v>2.1900389825152103E-3</v>
      </c>
      <c r="M2700">
        <v>2.5890623908060902E-2</v>
      </c>
      <c r="N2700">
        <v>1.66124094335077E-2</v>
      </c>
      <c r="O2700">
        <v>1.4323751178244359E-2</v>
      </c>
      <c r="P2700">
        <v>-2.4872939279859674E-3</v>
      </c>
      <c r="Q2700">
        <v>3.4116321586628229</v>
      </c>
      <c r="R2700" s="95">
        <f>Table_nydc_frldevdb01_flc_fx_carry_view[[#This Row],[atmf]]/(Table_nydc_frldevdb01_flc_fx_carry_view[[#This Row],[atmf_cost_orig]]+1)</f>
        <v>3.3484684347980891</v>
      </c>
      <c r="S2700" s="95">
        <f>Table_nydc_frldevdb01_flc_fx_carry_view[[#This Row],[num_rate]]-Table_nydc_frldevdb01_flc_fx_carry_view[[#This Row],[asset_rate]]</f>
        <v>-1.6811045106230327E-2</v>
      </c>
      <c r="T27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2.0910912592695232</v>
      </c>
      <c r="U2700" s="95">
        <f>Table_nydc_frldevdb01_flc_fx_carry_view[[#This Row],[atmf_cost_final]]/Table_nydc_frldevdb01_flc_fx_carry_view[[#This Row],[atmf_cost_orig]]</f>
        <v>0.64163804983994688</v>
      </c>
    </row>
    <row r="2701" spans="1:21" x14ac:dyDescent="0.25">
      <c r="A2701" t="s">
        <v>125</v>
      </c>
      <c r="B2701" t="s">
        <v>104</v>
      </c>
      <c r="C2701" t="s">
        <v>67</v>
      </c>
      <c r="D2701" t="s">
        <v>6</v>
      </c>
      <c r="E2701">
        <v>3.4931962792926199</v>
      </c>
      <c r="F2701">
        <v>3.3675769999999998</v>
      </c>
      <c r="G2701">
        <v>7.1779807392198497E-2</v>
      </c>
      <c r="H2701">
        <v>6.9761619878036099E-2</v>
      </c>
      <c r="I2701">
        <v>6.6816241486002806E-2</v>
      </c>
      <c r="J2701">
        <v>6.6051456458172897E-2</v>
      </c>
      <c r="K2701">
        <v>2.4456688495529098E-2</v>
      </c>
      <c r="L2701">
        <v>1.8993569373946199E-2</v>
      </c>
      <c r="M2701">
        <v>3.8127847872393997E-2</v>
      </c>
      <c r="N2701">
        <v>3.65649507541283E-2</v>
      </c>
      <c r="O2701">
        <v>1.5808575721305007E-2</v>
      </c>
      <c r="P2701">
        <v>-2.6898131668730563E-3</v>
      </c>
      <c r="Q2701">
        <v>3.3221592316685364</v>
      </c>
      <c r="R2701" s="95">
        <f>Table_nydc_frldevdb01_flc_fx_carry_view[[#This Row],[atmf]]/(Table_nydc_frldevdb01_flc_fx_carry_view[[#This Row],[atmf_cost_orig]]+1)</f>
        <v>3.2438942919234162</v>
      </c>
      <c r="S2701" s="95">
        <f>Table_nydc_frldevdb01_flc_fx_carry_view[[#This Row],[num_rate]]-Table_nydc_frldevdb01_flc_fx_carry_view[[#This Row],[asset_rate]]</f>
        <v>-1.8498388888178063E-2</v>
      </c>
      <c r="T27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1.2852883135805859</v>
      </c>
      <c r="U2701" s="95">
        <f>Table_nydc_frldevdb01_flc_fx_carry_view[[#This Row],[atmf_cost_final]]/Table_nydc_frldevdb01_flc_fx_carry_view[[#This Row],[atmf_cost_orig]]</f>
        <v>0.95900903918059077</v>
      </c>
    </row>
    <row r="2702" spans="1:21" x14ac:dyDescent="0.25">
      <c r="A2702" t="s">
        <v>125</v>
      </c>
      <c r="B2702" t="s">
        <v>105</v>
      </c>
      <c r="C2702" t="s">
        <v>6</v>
      </c>
      <c r="D2702" t="s">
        <v>6</v>
      </c>
      <c r="E2702">
        <v>35.443257370752697</v>
      </c>
      <c r="F2702">
        <v>33.171718074122403</v>
      </c>
      <c r="G2702">
        <v>0.18121119066452501</v>
      </c>
      <c r="H2702">
        <v>0.19500620912905001</v>
      </c>
      <c r="I2702">
        <v>0.21622755102233199</v>
      </c>
      <c r="J2702">
        <v>0.25320880038972798</v>
      </c>
      <c r="K2702">
        <v>4.2678380333769902E-2</v>
      </c>
      <c r="L2702">
        <v>6.3773037113547398E-3</v>
      </c>
      <c r="M2702">
        <v>7.3107035896403799E-2</v>
      </c>
      <c r="N2702">
        <v>6.4009580237919098E-2</v>
      </c>
      <c r="O2702">
        <v>6.1556195090474164E-2</v>
      </c>
      <c r="P2702">
        <v>-6.8563108736423573E-3</v>
      </c>
      <c r="Q2702">
        <v>32.192154105040885</v>
      </c>
      <c r="R2702" s="95">
        <f>Table_nydc_frldevdb01_flc_fx_carry_view[[#This Row],[atmf]]/(Table_nydc_frldevdb01_flc_fx_carry_view[[#This Row],[atmf_cost_orig]]+1)</f>
        <v>30.911844731698089</v>
      </c>
      <c r="S2702" s="95">
        <f>Table_nydc_frldevdb01_flc_fx_carry_view[[#This Row],[num_rate]]-Table_nydc_frldevdb01_flc_fx_carry_view[[#This Row],[asset_rate]]</f>
        <v>-6.8412505964116521E-2</v>
      </c>
      <c r="T27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1.894013240510575</v>
      </c>
      <c r="U2702" s="95">
        <f>Table_nydc_frldevdb01_flc_fx_carry_view[[#This Row],[atmf_cost_final]]/Table_nydc_frldevdb01_flc_fx_carry_view[[#This Row],[atmf_cost_orig]]</f>
        <v>0.87555977961715981</v>
      </c>
    </row>
    <row r="2703" spans="1:21" x14ac:dyDescent="0.25">
      <c r="A2703" t="s">
        <v>125</v>
      </c>
      <c r="B2703" t="s">
        <v>105</v>
      </c>
      <c r="C2703" t="s">
        <v>67</v>
      </c>
      <c r="D2703" t="s">
        <v>6</v>
      </c>
      <c r="E2703">
        <v>35.443257370752697</v>
      </c>
      <c r="F2703">
        <v>30.599572206849199</v>
      </c>
      <c r="G2703">
        <v>0.18559282756607501</v>
      </c>
      <c r="H2703">
        <v>0.20778258263711899</v>
      </c>
      <c r="I2703">
        <v>0.18121119066452501</v>
      </c>
      <c r="J2703">
        <v>0.21587410072680299</v>
      </c>
      <c r="K2703">
        <v>4.4282519638997903E-2</v>
      </c>
      <c r="L2703">
        <v>4.2678380333769902E-2</v>
      </c>
      <c r="M2703">
        <v>0.102221009602773</v>
      </c>
      <c r="N2703">
        <v>0.119604327781321</v>
      </c>
      <c r="O2703">
        <v>7.0782440826386961E-2</v>
      </c>
      <c r="P2703">
        <v>-7.334348236513577E-3</v>
      </c>
      <c r="Q2703">
        <v>28.923772503916517</v>
      </c>
      <c r="R2703" s="95">
        <f>Table_nydc_frldevdb01_flc_fx_carry_view[[#This Row],[atmf]]/(Table_nydc_frldevdb01_flc_fx_carry_view[[#This Row],[atmf_cost_orig]]+1)</f>
        <v>27.761739197728517</v>
      </c>
      <c r="S2703" s="95">
        <f>Table_nydc_frldevdb01_flc_fx_carry_view[[#This Row],[num_rate]]-Table_nydc_frldevdb01_flc_fx_carry_view[[#This Row],[asset_rate]]</f>
        <v>-7.8116789062900538E-2</v>
      </c>
      <c r="T27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1.3277175068878657</v>
      </c>
      <c r="U2703" s="95">
        <f>Table_nydc_frldevdb01_flc_fx_carry_view[[#This Row],[atmf_cost_final]]/Table_nydc_frldevdb01_flc_fx_carry_view[[#This Row],[atmf_cost_orig]]</f>
        <v>1.1700562168784963</v>
      </c>
    </row>
    <row r="2704" spans="1:21" x14ac:dyDescent="0.25">
      <c r="A2704" t="s">
        <v>125</v>
      </c>
      <c r="B2704" t="s">
        <v>106</v>
      </c>
      <c r="C2704" t="s">
        <v>6</v>
      </c>
      <c r="D2704" t="s">
        <v>6</v>
      </c>
      <c r="E2704">
        <v>7.7943239853494104</v>
      </c>
      <c r="F2704">
        <v>8.1476763572664694</v>
      </c>
      <c r="G2704">
        <v>7.8454682980658802E-2</v>
      </c>
      <c r="H2704">
        <v>7.9892873596044897E-2</v>
      </c>
      <c r="I2704">
        <v>8.6791588069084505E-2</v>
      </c>
      <c r="J2704">
        <v>9.9994421296296307E-2</v>
      </c>
      <c r="K2704">
        <v>1.38025932350788E-2</v>
      </c>
      <c r="L2704">
        <v>1.8125413831259201E-3</v>
      </c>
      <c r="M2704">
        <v>3.2133344169224802E-2</v>
      </c>
      <c r="N2704">
        <v>4.5339486038350502E-2</v>
      </c>
      <c r="O2704">
        <v>-8.2957511064883915E-3</v>
      </c>
      <c r="P2704">
        <v>3.6643121291915159E-2</v>
      </c>
      <c r="Q2704">
        <v>8.0010118026901935</v>
      </c>
      <c r="R2704" s="95">
        <f>Table_nydc_frldevdb01_flc_fx_carry_view[[#This Row],[atmf]]/(Table_nydc_frldevdb01_flc_fx_carry_view[[#This Row],[atmf_cost_orig]]+1)</f>
        <v>7.8940152484121331</v>
      </c>
      <c r="S2704" s="95">
        <f>Table_nydc_frldevdb01_flc_fx_carry_view[[#This Row],[num_rate]]-Table_nydc_frldevdb01_flc_fx_carry_view[[#This Row],[asset_rate]]</f>
        <v>4.4938872398403551E-2</v>
      </c>
      <c r="T27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2.374531453271989</v>
      </c>
      <c r="U2704" s="95">
        <f>Table_nydc_frldevdb01_flc_fx_carry_view[[#This Row],[atmf_cost_final]]/Table_nydc_frldevdb01_flc_fx_carry_view[[#This Row],[atmf_cost_orig]]</f>
        <v>1.4109793801596806</v>
      </c>
    </row>
    <row r="2705" spans="1:21" x14ac:dyDescent="0.25">
      <c r="A2705" t="s">
        <v>125</v>
      </c>
      <c r="B2705" t="s">
        <v>106</v>
      </c>
      <c r="C2705" t="s">
        <v>67</v>
      </c>
      <c r="D2705" t="s">
        <v>6</v>
      </c>
      <c r="E2705">
        <v>7.7943239853494104</v>
      </c>
      <c r="F2705">
        <v>8.5167046627618497</v>
      </c>
      <c r="G2705">
        <v>8.8337866462009904E-2</v>
      </c>
      <c r="H2705">
        <v>8.9353453933589094E-2</v>
      </c>
      <c r="I2705">
        <v>7.8454682980658802E-2</v>
      </c>
      <c r="J2705">
        <v>8.5130509639594495E-2</v>
      </c>
      <c r="K2705">
        <v>1.7021083738183198E-2</v>
      </c>
      <c r="L2705">
        <v>1.38025932350788E-2</v>
      </c>
      <c r="M2705">
        <v>5.1129497912968905E-2</v>
      </c>
      <c r="N2705">
        <v>6.2483841433831004E-2</v>
      </c>
      <c r="O2705">
        <v>-7.6404561020425588E-3</v>
      </c>
      <c r="P2705">
        <v>3.7984166928545782E-2</v>
      </c>
      <c r="Q2705">
        <v>8.235794763896342</v>
      </c>
      <c r="R2705" s="95">
        <f>Table_nydc_frldevdb01_flc_fx_carry_view[[#This Row],[atmf]]/(Table_nydc_frldevdb01_flc_fx_carry_view[[#This Row],[atmf_cost_orig]]+1)</f>
        <v>8.1024314127534964</v>
      </c>
      <c r="S2705" s="95">
        <f>Table_nydc_frldevdb01_flc_fx_carry_view[[#This Row],[num_rate]]-Table_nydc_frldevdb01_flc_fx_carry_view[[#This Row],[asset_rate]]</f>
        <v>4.562462303058834E-2</v>
      </c>
      <c r="T27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1.4272504124433707</v>
      </c>
      <c r="U2705" s="95">
        <f>Table_nydc_frldevdb01_flc_fx_carry_view[[#This Row],[atmf_cost_final]]/Table_nydc_frldevdb01_flc_fx_carry_view[[#This Row],[atmf_cost_orig]]</f>
        <v>1.2220703113531277</v>
      </c>
    </row>
    <row r="2706" spans="1:21" x14ac:dyDescent="0.25">
      <c r="A2706" t="s">
        <v>125</v>
      </c>
      <c r="B2706" t="s">
        <v>5</v>
      </c>
      <c r="C2706" t="s">
        <v>67</v>
      </c>
      <c r="D2706" t="s">
        <v>67</v>
      </c>
      <c r="E2706">
        <v>3.66118885108156</v>
      </c>
      <c r="F2706">
        <v>4.4454475419550699</v>
      </c>
      <c r="G2706">
        <v>0.131790582720205</v>
      </c>
      <c r="H2706">
        <v>0.14672486530199</v>
      </c>
      <c r="I2706">
        <v>0.154646493234747</v>
      </c>
      <c r="J2706">
        <v>0.19771722222222199</v>
      </c>
      <c r="K2706">
        <v>1.2580338144534201E-2</v>
      </c>
      <c r="L2706">
        <v>3.2290479010025699E-3</v>
      </c>
      <c r="M2706">
        <v>8.0088262361673795E-2</v>
      </c>
      <c r="N2706">
        <v>0.214194922744469</v>
      </c>
      <c r="O2706">
        <v>1.5808575721305007E-2</v>
      </c>
      <c r="P2706">
        <v>0.12619762260242717</v>
      </c>
      <c r="Q2706">
        <v>4.1643227568686694</v>
      </c>
      <c r="R2706" s="95">
        <f>Table_nydc_frldevdb01_flc_fx_carry_view[[#This Row],[atmf]]/(Table_nydc_frldevdb01_flc_fx_carry_view[[#This Row],[atmf_cost_orig]]+1)</f>
        <v>4.115818768583642</v>
      </c>
      <c r="S2706" s="95">
        <f>Table_nydc_frldevdb01_flc_fx_carry_view[[#This Row],[num_rate]]-Table_nydc_frldevdb01_flc_fx_carry_view[[#This Row],[asset_rate]]</f>
        <v>0.11038904688112217</v>
      </c>
      <c r="T27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3.1250534998660835</v>
      </c>
      <c r="U2706" s="95">
        <f>Table_nydc_frldevdb01_flc_fx_carry_view[[#This Row],[atmf_cost_final]]/Table_nydc_frldevdb01_flc_fx_carry_view[[#This Row],[atmf_cost_orig]]</f>
        <v>2.674485828861882</v>
      </c>
    </row>
    <row r="2707" spans="1:21" x14ac:dyDescent="0.25">
      <c r="A2707" t="s">
        <v>125</v>
      </c>
      <c r="B2707" t="s">
        <v>4</v>
      </c>
      <c r="C2707" t="s">
        <v>67</v>
      </c>
      <c r="D2707" t="s">
        <v>67</v>
      </c>
      <c r="E2707">
        <v>4.3412521003427704</v>
      </c>
      <c r="F2707">
        <v>5.5187008970306399</v>
      </c>
      <c r="G2707">
        <v>0.13707446913173299</v>
      </c>
      <c r="H2707">
        <v>0.14666645295936401</v>
      </c>
      <c r="I2707">
        <v>0.14875632229146399</v>
      </c>
      <c r="J2707">
        <v>0.178142407407407</v>
      </c>
      <c r="K2707">
        <v>9.006897306797209E-3</v>
      </c>
      <c r="L2707">
        <v>3.1065976197646901E-3</v>
      </c>
      <c r="M2707">
        <v>8.3830597955732097E-2</v>
      </c>
      <c r="N2707">
        <v>0.27125269368092197</v>
      </c>
      <c r="O2707">
        <v>-7.6404561020425588E-3</v>
      </c>
      <c r="P2707">
        <v>0.12619762260242717</v>
      </c>
      <c r="Q2707">
        <v>5.1345173107912228</v>
      </c>
      <c r="R2707" s="95">
        <f>Table_nydc_frldevdb01_flc_fx_carry_view[[#This Row],[atmf]]/(Table_nydc_frldevdb01_flc_fx_carry_view[[#This Row],[atmf_cost_orig]]+1)</f>
        <v>5.091848216353867</v>
      </c>
      <c r="S2707" s="95">
        <f>Table_nydc_frldevdb01_flc_fx_carry_view[[#This Row],[num_rate]]-Table_nydc_frldevdb01_flc_fx_carry_view[[#This Row],[asset_rate]]</f>
        <v>0.13383807870446973</v>
      </c>
      <c r="T27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3.5837053465087383</v>
      </c>
      <c r="U2707" s="95">
        <f>Table_nydc_frldevdb01_flc_fx_carry_view[[#This Row],[atmf_cost_final]]/Table_nydc_frldevdb01_flc_fx_carry_view[[#This Row],[atmf_cost_orig]]</f>
        <v>3.2357241901597873</v>
      </c>
    </row>
    <row r="2708" spans="1:21" x14ac:dyDescent="0.25">
      <c r="A2708" t="s">
        <v>125</v>
      </c>
      <c r="B2708" t="s">
        <v>17</v>
      </c>
      <c r="C2708" t="s">
        <v>67</v>
      </c>
      <c r="D2708" t="s">
        <v>67</v>
      </c>
      <c r="E2708">
        <v>1.1846914833564799</v>
      </c>
      <c r="F2708">
        <v>1.2411142408676299</v>
      </c>
      <c r="G2708">
        <v>8.3903383464884296E-2</v>
      </c>
      <c r="H2708">
        <v>8.2939147860469298E-2</v>
      </c>
      <c r="I2708">
        <v>8.5191640500208402E-2</v>
      </c>
      <c r="J2708">
        <v>9.8502060185185203E-2</v>
      </c>
      <c r="K2708">
        <v>2.7399662155808399E-2</v>
      </c>
      <c r="L2708">
        <v>1.77912839468313E-3</v>
      </c>
      <c r="M2708">
        <v>4.7463490568241402E-2</v>
      </c>
      <c r="N2708">
        <v>4.7631699436285597E-2</v>
      </c>
      <c r="O2708">
        <v>-7.6404561020425588E-3</v>
      </c>
      <c r="P2708">
        <v>1.5808575721305007E-2</v>
      </c>
      <c r="Q2708">
        <v>1.2167025300752274</v>
      </c>
      <c r="R2708" s="95">
        <f>Table_nydc_frldevdb01_flc_fx_carry_view[[#This Row],[atmf]]/(Table_nydc_frldevdb01_flc_fx_carry_view[[#This Row],[atmf_cost_orig]]+1)</f>
        <v>1.1848758950007263</v>
      </c>
      <c r="S2708" s="95">
        <f>Table_nydc_frldevdb01_flc_fx_carry_view[[#This Row],[num_rate]]-Table_nydc_frldevdb01_flc_fx_carry_view[[#This Row],[asset_rate]]</f>
        <v>2.3449031823347566E-2</v>
      </c>
      <c r="T27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2.2853350865575028</v>
      </c>
      <c r="U2708" s="95">
        <f>Table_nydc_frldevdb01_flc_fx_carry_view[[#This Row],[atmf_cost_final]]/Table_nydc_frldevdb01_flc_fx_carry_view[[#This Row],[atmf_cost_orig]]</f>
        <v>1.0035439632869469</v>
      </c>
    </row>
    <row r="2709" spans="1:21" x14ac:dyDescent="0.25">
      <c r="A2709" t="s">
        <v>125</v>
      </c>
      <c r="B2709" t="s">
        <v>21</v>
      </c>
      <c r="C2709" t="s">
        <v>67</v>
      </c>
      <c r="D2709" t="s">
        <v>67</v>
      </c>
      <c r="E2709">
        <v>1.3210452491686999</v>
      </c>
      <c r="F2709">
        <v>1.35028827165995</v>
      </c>
      <c r="G2709">
        <v>9.4791926713508196E-2</v>
      </c>
      <c r="H2709">
        <v>9.3086183723585597E-2</v>
      </c>
      <c r="I2709">
        <v>0.105609718740277</v>
      </c>
      <c r="J2709">
        <v>0.11350693479740501</v>
      </c>
      <c r="K2709">
        <v>4.2307378643801602E-2</v>
      </c>
      <c r="L2709">
        <v>2.2053452539652399E-3</v>
      </c>
      <c r="M2709">
        <v>5.19619818167944E-2</v>
      </c>
      <c r="N2709">
        <v>2.21369322112989E-2</v>
      </c>
      <c r="O2709">
        <v>4.6071236071617561E-3</v>
      </c>
      <c r="P2709">
        <v>1.5808575721305007E-2</v>
      </c>
      <c r="Q2709">
        <v>1.3373764329073174</v>
      </c>
      <c r="R2709" s="95">
        <f>Table_nydc_frldevdb01_flc_fx_carry_view[[#This Row],[atmf]]/(Table_nydc_frldevdb01_flc_fx_carry_view[[#This Row],[atmf_cost_orig]]+1)</f>
        <v>1.2835903720854343</v>
      </c>
      <c r="S2709" s="95">
        <f>Table_nydc_frldevdb01_flc_fx_carry_view[[#This Row],[num_rate]]-Table_nydc_frldevdb01_flc_fx_carry_view[[#This Row],[asset_rate]]</f>
        <v>1.1201452114143251E-2</v>
      </c>
      <c r="T27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2.0644646496801728</v>
      </c>
      <c r="U2709" s="95">
        <f>Table_nydc_frldevdb01_flc_fx_carry_view[[#This Row],[atmf_cost_final]]/Table_nydc_frldevdb01_flc_fx_carry_view[[#This Row],[atmf_cost_orig]]</f>
        <v>0.42602170735805384</v>
      </c>
    </row>
    <row r="2710" spans="1:21" x14ac:dyDescent="0.25">
      <c r="A2710" t="s">
        <v>125</v>
      </c>
      <c r="B2710" t="s">
        <v>20</v>
      </c>
      <c r="C2710" t="s">
        <v>67</v>
      </c>
      <c r="D2710" t="s">
        <v>67</v>
      </c>
      <c r="E2710">
        <v>3.1633634689051</v>
      </c>
      <c r="F2710">
        <v>3.4988877252625601</v>
      </c>
      <c r="G2710">
        <v>0.13863067701385001</v>
      </c>
      <c r="H2710">
        <v>0.14922447238985401</v>
      </c>
      <c r="I2710">
        <v>0.11302186094163701</v>
      </c>
      <c r="J2710">
        <v>0.153659884259259</v>
      </c>
      <c r="K2710">
        <v>3.4821509737808801E-2</v>
      </c>
      <c r="L2710">
        <v>2.3596168111982402E-3</v>
      </c>
      <c r="M2710">
        <v>8.1388110596461602E-2</v>
      </c>
      <c r="N2710">
        <v>0.10604516080995899</v>
      </c>
      <c r="O2710">
        <v>1.5808575721305007E-2</v>
      </c>
      <c r="P2710">
        <v>7.0782440826386961E-2</v>
      </c>
      <c r="Q2710">
        <v>3.3432059865009136</v>
      </c>
      <c r="R2710" s="95">
        <f>Table_nydc_frldevdb01_flc_fx_carry_view[[#This Row],[atmf]]/(Table_nydc_frldevdb01_flc_fx_carry_view[[#This Row],[atmf_cost_orig]]+1)</f>
        <v>3.2355522415839006</v>
      </c>
      <c r="S2710" s="95">
        <f>Table_nydc_frldevdb01_flc_fx_carry_view[[#This Row],[num_rate]]-Table_nydc_frldevdb01_flc_fx_carry_view[[#This Row],[asset_rate]]</f>
        <v>5.4973865105081954E-2</v>
      </c>
      <c r="T27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2.2266075274312049</v>
      </c>
      <c r="U2710" s="95">
        <f>Table_nydc_frldevdb01_flc_fx_carry_view[[#This Row],[atmf_cost_final]]/Table_nydc_frldevdb01_flc_fx_carry_view[[#This Row],[atmf_cost_orig]]</f>
        <v>1.3029564150438622</v>
      </c>
    </row>
    <row r="2711" spans="1:21" x14ac:dyDescent="0.25">
      <c r="A2711" t="s">
        <v>125</v>
      </c>
      <c r="B2711" t="s">
        <v>7</v>
      </c>
      <c r="C2711" t="s">
        <v>67</v>
      </c>
      <c r="D2711" t="s">
        <v>67</v>
      </c>
      <c r="E2711">
        <v>65.175942767611701</v>
      </c>
      <c r="F2711">
        <v>70.516018389415805</v>
      </c>
      <c r="G2711">
        <v>7.4318041723644895E-2</v>
      </c>
      <c r="H2711">
        <v>7.7390395091265898E-2</v>
      </c>
      <c r="I2711">
        <v>5.4392482937247501E-2</v>
      </c>
      <c r="J2711">
        <v>8.4253865740740702E-2</v>
      </c>
      <c r="K2711">
        <v>1.2850864623057099E-2</v>
      </c>
      <c r="L2711">
        <v>1.1356182272773401E-3</v>
      </c>
      <c r="M2711">
        <v>4.2295399545421601E-2</v>
      </c>
      <c r="N2711">
        <v>8.1920023597519903E-2</v>
      </c>
      <c r="O2711">
        <v>1.5808575721305007E-2</v>
      </c>
      <c r="P2711">
        <v>5.8348297203813182E-2</v>
      </c>
      <c r="Q2711">
        <v>68.49909441185558</v>
      </c>
      <c r="R2711" s="95">
        <f>Table_nydc_frldevdb01_flc_fx_carry_view[[#This Row],[atmf]]/(Table_nydc_frldevdb01_flc_fx_carry_view[[#This Row],[atmf_cost_orig]]+1)</f>
        <v>67.654542483992643</v>
      </c>
      <c r="S2711" s="95">
        <f>Table_nydc_frldevdb01_flc_fx_carry_view[[#This Row],[num_rate]]-Table_nydc_frldevdb01_flc_fx_carry_view[[#This Row],[asset_rate]]</f>
        <v>4.2539721482508175E-2</v>
      </c>
      <c r="T27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2.7436128837913154</v>
      </c>
      <c r="U2711" s="95">
        <f>Table_nydc_frldevdb01_flc_fx_carry_view[[#This Row],[atmf_cost_final]]/Table_nydc_frldevdb01_flc_fx_carry_view[[#This Row],[atmf_cost_orig]]</f>
        <v>1.9368542318543387</v>
      </c>
    </row>
    <row r="2712" spans="1:21" x14ac:dyDescent="0.25">
      <c r="A2712" t="s">
        <v>125</v>
      </c>
      <c r="B2712" t="s">
        <v>19</v>
      </c>
      <c r="C2712" t="s">
        <v>67</v>
      </c>
      <c r="D2712" t="s">
        <v>67</v>
      </c>
      <c r="E2712">
        <v>13.538022216233401</v>
      </c>
      <c r="F2712">
        <v>15.059603157573401</v>
      </c>
      <c r="G2712">
        <v>0.163236571001525</v>
      </c>
      <c r="H2712">
        <v>0.172645573035693</v>
      </c>
      <c r="I2712">
        <v>0.14522052607782401</v>
      </c>
      <c r="J2712">
        <v>0.165484884259259</v>
      </c>
      <c r="K2712">
        <v>4.4393604670655902E-2</v>
      </c>
      <c r="L2712">
        <v>3.03193982258726E-3</v>
      </c>
      <c r="M2712">
        <v>9.4167397672934097E-2</v>
      </c>
      <c r="N2712">
        <v>0.11237503004843601</v>
      </c>
      <c r="O2712">
        <v>1.5808575721305007E-2</v>
      </c>
      <c r="P2712">
        <v>7.3937364632749247E-2</v>
      </c>
      <c r="Q2712">
        <v>14.345569738890138</v>
      </c>
      <c r="R2712" s="95">
        <f>Table_nydc_frldevdb01_flc_fx_carry_view[[#This Row],[atmf]]/(Table_nydc_frldevdb01_flc_fx_carry_view[[#This Row],[atmf_cost_orig]]+1)</f>
        <v>13.763527582344381</v>
      </c>
      <c r="S2712" s="95">
        <f>Table_nydc_frldevdb01_flc_fx_carry_view[[#This Row],[num_rate]]-Table_nydc_frldevdb01_flc_fx_carry_view[[#This Row],[asset_rate]]</f>
        <v>5.812878891144424E-2</v>
      </c>
      <c r="T27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2.1968004371465923</v>
      </c>
      <c r="U2712" s="95">
        <f>Table_nydc_frldevdb01_flc_fx_carry_view[[#This Row],[atmf_cost_final]]/Table_nydc_frldevdb01_flc_fx_carry_view[[#This Row],[atmf_cost_orig]]</f>
        <v>1.1933538870718439</v>
      </c>
    </row>
    <row r="2713" spans="1:21" x14ac:dyDescent="0.25">
      <c r="A2713" t="s">
        <v>125</v>
      </c>
      <c r="B2713" t="s">
        <v>13</v>
      </c>
      <c r="C2713" t="s">
        <v>67</v>
      </c>
      <c r="D2713" t="s">
        <v>67</v>
      </c>
      <c r="E2713">
        <v>6.5792015008552696</v>
      </c>
      <c r="F2713">
        <v>6.8621440173050301</v>
      </c>
      <c r="G2713">
        <v>6.1245787460499801E-2</v>
      </c>
      <c r="H2713">
        <v>6.2592959271951701E-2</v>
      </c>
      <c r="I2713">
        <v>6.2199801381592597E-2</v>
      </c>
      <c r="J2713">
        <v>6.3098611111111105E-2</v>
      </c>
      <c r="K2713">
        <v>1.6604382462622802E-2</v>
      </c>
      <c r="L2713">
        <v>1.2986210047364901E-3</v>
      </c>
      <c r="M2713">
        <v>3.42142082326128E-2</v>
      </c>
      <c r="N2713">
        <v>4.2998668512963696E-2</v>
      </c>
      <c r="O2713">
        <v>1.5808575721305007E-2</v>
      </c>
      <c r="P2713">
        <v>3.7984166928545782E-2</v>
      </c>
      <c r="Q2713">
        <v>6.7433940234536207</v>
      </c>
      <c r="R2713" s="95">
        <f>Table_nydc_frldevdb01_flc_fx_carry_view[[#This Row],[atmf]]/(Table_nydc_frldevdb01_flc_fx_carry_view[[#This Row],[atmf_cost_orig]]+1)</f>
        <v>6.6351283541461594</v>
      </c>
      <c r="S2713" s="95">
        <f>Table_nydc_frldevdb01_flc_fx_carry_view[[#This Row],[num_rate]]-Table_nydc_frldevdb01_flc_fx_carry_view[[#This Row],[asset_rate]]</f>
        <v>2.2175591207240775E-2</v>
      </c>
      <c r="T27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2.3679988690910765</v>
      </c>
      <c r="U2713" s="95">
        <f>Table_nydc_frldevdb01_flc_fx_carry_view[[#This Row],[atmf_cost_final]]/Table_nydc_frldevdb01_flc_fx_carry_view[[#This Row],[atmf_cost_orig]]</f>
        <v>1.2567488986045743</v>
      </c>
    </row>
    <row r="2714" spans="1:21" x14ac:dyDescent="0.25">
      <c r="A2714" t="s">
        <v>125</v>
      </c>
      <c r="B2714" t="s">
        <v>16</v>
      </c>
      <c r="C2714" t="s">
        <v>67</v>
      </c>
      <c r="D2714" t="s">
        <v>67</v>
      </c>
      <c r="E2714">
        <v>18.739926348675201</v>
      </c>
      <c r="F2714">
        <v>20.786885000000002</v>
      </c>
      <c r="G2714">
        <v>0.13088478483294899</v>
      </c>
      <c r="H2714">
        <v>0.140810611260166</v>
      </c>
      <c r="I2714">
        <v>0.12679756150381699</v>
      </c>
      <c r="J2714">
        <v>0.150589930555556</v>
      </c>
      <c r="K2714">
        <v>3.0572456592201001E-2</v>
      </c>
      <c r="L2714">
        <v>2.6473034249587498E-3</v>
      </c>
      <c r="M2714">
        <v>7.6867199006676989E-2</v>
      </c>
      <c r="N2714">
        <v>0.10921220453089299</v>
      </c>
      <c r="O2714">
        <v>1.5808575721305007E-2</v>
      </c>
      <c r="P2714">
        <v>7.2358058213845777E-2</v>
      </c>
      <c r="Q2714">
        <v>19.867140832640779</v>
      </c>
      <c r="R2714" s="95">
        <f>Table_nydc_frldevdb01_flc_fx_carry_view[[#This Row],[atmf]]/(Table_nydc_frldevdb01_flc_fx_carry_view[[#This Row],[atmf_cost_orig]]+1)</f>
        <v>19.303109073406848</v>
      </c>
      <c r="S2714" s="95">
        <f>Table_nydc_frldevdb01_flc_fx_carry_view[[#This Row],[num_rate]]-Table_nydc_frldevdb01_flc_fx_carry_view[[#This Row],[asset_rate]]</f>
        <v>5.654948249254077E-2</v>
      </c>
      <c r="T27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2.301879123807637</v>
      </c>
      <c r="U2714" s="95">
        <f>Table_nydc_frldevdb01_flc_fx_carry_view[[#This Row],[atmf_cost_final]]/Table_nydc_frldevdb01_flc_fx_carry_view[[#This Row],[atmf_cost_orig]]</f>
        <v>1.4207907396418384</v>
      </c>
    </row>
    <row r="2715" spans="1:21" x14ac:dyDescent="0.25">
      <c r="A2715" t="s">
        <v>125</v>
      </c>
      <c r="B2715" t="s">
        <v>22</v>
      </c>
      <c r="C2715" t="s">
        <v>67</v>
      </c>
      <c r="D2715" t="s">
        <v>67</v>
      </c>
      <c r="E2715">
        <v>626.18980819789897</v>
      </c>
      <c r="F2715">
        <v>640.1</v>
      </c>
      <c r="G2715">
        <v>9.2526064205873004E-2</v>
      </c>
      <c r="H2715">
        <v>9.4962500421648097E-2</v>
      </c>
      <c r="I2715">
        <v>8.89940942251633E-2</v>
      </c>
      <c r="J2715">
        <v>0.106828087568365</v>
      </c>
      <c r="K2715">
        <v>4.0145084317411497E-2</v>
      </c>
      <c r="L2715">
        <v>1.8580372291418501E-3</v>
      </c>
      <c r="M2715">
        <v>5.1850319441156499E-2</v>
      </c>
      <c r="N2715">
        <v>2.2210492317594099E-2</v>
      </c>
      <c r="O2715">
        <v>1.5808575721305007E-2</v>
      </c>
      <c r="P2715">
        <v>2.7234557644038038E-2</v>
      </c>
      <c r="Q2715">
        <v>632.69416602525268</v>
      </c>
      <c r="R2715" s="95">
        <f>Table_nydc_frldevdb01_flc_fx_carry_view[[#This Row],[atmf]]/(Table_nydc_frldevdb01_flc_fx_carry_view[[#This Row],[atmf_cost_orig]]+1)</f>
        <v>608.54666122084961</v>
      </c>
      <c r="S2715" s="95">
        <f>Table_nydc_frldevdb01_flc_fx_carry_view[[#This Row],[num_rate]]-Table_nydc_frldevdb01_flc_fx_carry_view[[#This Row],[asset_rate]]</f>
        <v>1.1425981922733031E-2</v>
      </c>
      <c r="T27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1.7387480792389785</v>
      </c>
      <c r="U2715" s="95">
        <f>Table_nydc_frldevdb01_flc_fx_carry_view[[#This Row],[atmf_cost_final]]/Table_nydc_frldevdb01_flc_fx_carry_view[[#This Row],[atmf_cost_orig]]</f>
        <v>0.42835786851419838</v>
      </c>
    </row>
    <row r="2716" spans="1:21" x14ac:dyDescent="0.25">
      <c r="A2716" t="s">
        <v>125</v>
      </c>
      <c r="B2716" t="s">
        <v>15</v>
      </c>
      <c r="C2716" t="s">
        <v>67</v>
      </c>
      <c r="D2716" t="s">
        <v>67</v>
      </c>
      <c r="E2716">
        <v>57.844428541069703</v>
      </c>
      <c r="F2716">
        <v>63.955399999999997</v>
      </c>
      <c r="G2716">
        <v>0.12853061795541701</v>
      </c>
      <c r="H2716">
        <v>0.1382698718042</v>
      </c>
      <c r="I2716">
        <v>0.10997582708699501</v>
      </c>
      <c r="J2716">
        <v>0.127744189814815</v>
      </c>
      <c r="K2716">
        <v>3.0399549267840602E-2</v>
      </c>
      <c r="L2716">
        <v>2.29609712229846E-3</v>
      </c>
      <c r="M2716">
        <v>7.5433132317208107E-2</v>
      </c>
      <c r="N2716">
        <v>0.10562791417773999</v>
      </c>
      <c r="O2716">
        <v>1.5808575721305007E-2</v>
      </c>
      <c r="P2716">
        <v>7.0519349180147017E-2</v>
      </c>
      <c r="Q2716">
        <v>61.199372955441888</v>
      </c>
      <c r="R2716" s="95">
        <f>Table_nydc_frldevdb01_flc_fx_carry_view[[#This Row],[atmf]]/(Table_nydc_frldevdb01_flc_fx_carry_view[[#This Row],[atmf_cost_orig]]+1)</f>
        <v>59.469434294066183</v>
      </c>
      <c r="S2716" s="95">
        <f>Table_nydc_frldevdb01_flc_fx_carry_view[[#This Row],[num_rate]]-Table_nydc_frldevdb01_flc_fx_carry_view[[#This Row],[asset_rate]]</f>
        <v>5.471077345884201E-2</v>
      </c>
      <c r="T27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2.2945502013944861</v>
      </c>
      <c r="U2716" s="95">
        <f>Table_nydc_frldevdb01_flc_fx_carry_view[[#This Row],[atmf_cost_final]]/Table_nydc_frldevdb01_flc_fx_carry_view[[#This Row],[atmf_cost_orig]]</f>
        <v>1.4002854042114825</v>
      </c>
    </row>
    <row r="2717" spans="1:21" x14ac:dyDescent="0.25">
      <c r="A2717" t="s">
        <v>125</v>
      </c>
      <c r="B2717" t="s">
        <v>11</v>
      </c>
      <c r="C2717" t="s">
        <v>67</v>
      </c>
      <c r="D2717" t="s">
        <v>67</v>
      </c>
      <c r="E2717">
        <v>22.201031144003299</v>
      </c>
      <c r="F2717">
        <v>25.798898996777599</v>
      </c>
      <c r="G2717">
        <v>0.13015465132527601</v>
      </c>
      <c r="H2717">
        <v>0.143735802514844</v>
      </c>
      <c r="I2717">
        <v>0.13385168819019699</v>
      </c>
      <c r="J2717">
        <v>0.159122638888889</v>
      </c>
      <c r="K2717">
        <v>2.01803912458632E-2</v>
      </c>
      <c r="L2717">
        <v>2.7953335325356004E-3</v>
      </c>
      <c r="M2717">
        <v>8.2161327737960907E-2</v>
      </c>
      <c r="N2717">
        <v>0.16207614477447602</v>
      </c>
      <c r="O2717">
        <v>-7.6404561020425588E-3</v>
      </c>
      <c r="P2717">
        <v>7.2358058213845777E-2</v>
      </c>
      <c r="Q2717">
        <v>24.293184661106739</v>
      </c>
      <c r="R2717" s="95">
        <f>Table_nydc_frldevdb01_flc_fx_carry_view[[#This Row],[atmf]]/(Table_nydc_frldevdb01_flc_fx_carry_view[[#This Row],[atmf_cost_orig]]+1)</f>
        <v>23.840159813052061</v>
      </c>
      <c r="S2717" s="95">
        <f>Table_nydc_frldevdb01_flc_fx_carry_view[[#This Row],[num_rate]]-Table_nydc_frldevdb01_flc_fx_carry_view[[#This Row],[asset_rate]]</f>
        <v>7.9998514315888336E-2</v>
      </c>
      <c r="T27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2.5698355051838879</v>
      </c>
      <c r="U2717" s="95">
        <f>Table_nydc_frldevdb01_flc_fx_carry_view[[#This Row],[atmf_cost_final]]/Table_nydc_frldevdb01_flc_fx_carry_view[[#This Row],[atmf_cost_orig]]</f>
        <v>1.9726573223279613</v>
      </c>
    </row>
    <row r="2718" spans="1:21" x14ac:dyDescent="0.25">
      <c r="A2718" t="s">
        <v>125</v>
      </c>
      <c r="B2718" t="s">
        <v>24</v>
      </c>
      <c r="C2718" t="s">
        <v>67</v>
      </c>
      <c r="D2718" t="s">
        <v>67</v>
      </c>
      <c r="E2718">
        <v>30.252847821503899</v>
      </c>
      <c r="F2718">
        <v>29.585053852749699</v>
      </c>
      <c r="G2718">
        <v>6.2417755880617702E-2</v>
      </c>
      <c r="H2718">
        <v>5.9407875633552799E-2</v>
      </c>
      <c r="I2718">
        <v>4.7447815435486103E-2</v>
      </c>
      <c r="J2718">
        <v>6.8637430537790797E-2</v>
      </c>
      <c r="K2718">
        <v>2.4751043780536799E-2</v>
      </c>
      <c r="L2718">
        <v>9.9062601105134613E-4</v>
      </c>
      <c r="M2718">
        <v>3.2559902492465702E-2</v>
      </c>
      <c r="N2718">
        <v>2.2070197169400597E-2</v>
      </c>
      <c r="O2718">
        <v>1.5821333626451717E-2</v>
      </c>
      <c r="P2718">
        <v>4.4588575135045662E-3</v>
      </c>
      <c r="Q2718">
        <v>29.355818414378774</v>
      </c>
      <c r="R2718" s="95">
        <f>Table_nydc_frldevdb01_flc_fx_carry_view[[#This Row],[atmf]]/(Table_nydc_frldevdb01_flc_fx_carry_view[[#This Row],[atmf_cost_orig]]+1)</f>
        <v>28.652142874554023</v>
      </c>
      <c r="S2718" s="95">
        <f>Table_nydc_frldevdb01_flc_fx_carry_view[[#This Row],[num_rate]]-Table_nydc_frldevdb01_flc_fx_carry_view[[#This Row],[asset_rate]]</f>
        <v>-1.1362476112947151E-2</v>
      </c>
      <c r="T27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2.6994432779463478</v>
      </c>
      <c r="U2718" s="95">
        <f>Table_nydc_frldevdb01_flc_fx_carry_view[[#This Row],[atmf_cost_final]]/Table_nydc_frldevdb01_flc_fx_carry_view[[#This Row],[atmf_cost_orig]]</f>
        <v>0.67783363830735055</v>
      </c>
    </row>
    <row r="2719" spans="1:21" x14ac:dyDescent="0.25">
      <c r="A2719" t="s">
        <v>125</v>
      </c>
      <c r="B2719" t="s">
        <v>23</v>
      </c>
      <c r="C2719" t="s">
        <v>67</v>
      </c>
      <c r="D2719" t="s">
        <v>67</v>
      </c>
      <c r="E2719">
        <v>1.35534772846492</v>
      </c>
      <c r="F2719">
        <v>1.342087</v>
      </c>
      <c r="G2719">
        <v>5.6007123097128998E-2</v>
      </c>
      <c r="H2719">
        <v>5.4898713423363402E-2</v>
      </c>
      <c r="I2719">
        <v>6.3201204711837294E-2</v>
      </c>
      <c r="J2719">
        <v>6.2031395740608002E-2</v>
      </c>
      <c r="K2719">
        <v>2.61952552098032E-2</v>
      </c>
      <c r="L2719">
        <v>1.31952850272458E-3</v>
      </c>
      <c r="M2719">
        <v>2.99901314564778E-2</v>
      </c>
      <c r="N2719">
        <v>9.7835444758616313E-3</v>
      </c>
      <c r="O2719">
        <v>1.5808575721305007E-2</v>
      </c>
      <c r="P2719">
        <v>1.0756637835315663E-2</v>
      </c>
      <c r="Q2719">
        <v>1.3370132003644466</v>
      </c>
      <c r="R2719" s="95">
        <f>Table_nydc_frldevdb01_flc_fx_carry_view[[#This Row],[atmf]]/(Table_nydc_frldevdb01_flc_fx_carry_view[[#This Row],[atmf_cost_orig]]+1)</f>
        <v>1.303009571656959</v>
      </c>
      <c r="S2719" s="95">
        <f>Table_nydc_frldevdb01_flc_fx_carry_view[[#This Row],[num_rate]]-Table_nydc_frldevdb01_flc_fx_carry_view[[#This Row],[asset_rate]]</f>
        <v>-5.0519378859893438E-3</v>
      </c>
      <c r="T27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2.2303799710343539</v>
      </c>
      <c r="U2719" s="95">
        <f>Table_nydc_frldevdb01_flc_fx_carry_view[[#This Row],[atmf_cost_final]]/Table_nydc_frldevdb01_flc_fx_carry_view[[#This Row],[atmf_cost_orig]]</f>
        <v>0.32622546153422771</v>
      </c>
    </row>
    <row r="2720" spans="1:21" x14ac:dyDescent="0.25">
      <c r="A2720" t="s">
        <v>125</v>
      </c>
      <c r="B2720" t="s">
        <v>25</v>
      </c>
      <c r="C2720" t="s">
        <v>67</v>
      </c>
      <c r="D2720" t="s">
        <v>67</v>
      </c>
      <c r="E2720">
        <v>310.01225681978099</v>
      </c>
      <c r="F2720">
        <v>311.121173346658</v>
      </c>
      <c r="G2720">
        <v>6.1729267182617502E-2</v>
      </c>
      <c r="H2720">
        <v>6.22147362578706E-2</v>
      </c>
      <c r="I2720">
        <v>3.7447055163241302E-2</v>
      </c>
      <c r="J2720">
        <v>4.8516740869248398E-2</v>
      </c>
      <c r="K2720">
        <v>3.3491380038452701E-2</v>
      </c>
      <c r="L2720">
        <v>7.8203874557413995E-4</v>
      </c>
      <c r="M2720">
        <v>3.5612466426030498E-2</v>
      </c>
      <c r="N2720">
        <v>3.6694555081755202E-3</v>
      </c>
      <c r="O2720">
        <v>-7.6404561020425588E-3</v>
      </c>
      <c r="P2720">
        <v>-5.8529233767957156E-3</v>
      </c>
      <c r="Q2720">
        <v>310.4626552347882</v>
      </c>
      <c r="R2720" s="95">
        <f>Table_nydc_frldevdb01_flc_fx_carry_view[[#This Row],[atmf]]/(Table_nydc_frldevdb01_flc_fx_carry_view[[#This Row],[atmf_cost_orig]]+1)</f>
        <v>300.42239103238927</v>
      </c>
      <c r="S2720" s="95">
        <f>Table_nydc_frldevdb01_flc_fx_carry_view[[#This Row],[num_rate]]-Table_nydc_frldevdb01_flc_fx_carry_view[[#This Row],[asset_rate]]</f>
        <v>1.7875327252468431E-3</v>
      </c>
      <c r="T27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1.3612914492835457</v>
      </c>
      <c r="U2720" s="95">
        <f>Table_nydc_frldevdb01_flc_fx_carry_view[[#This Row],[atmf_cost_final]]/Table_nydc_frldevdb01_flc_fx_carry_view[[#This Row],[atmf_cost_orig]]</f>
        <v>0.10303851084836338</v>
      </c>
    </row>
    <row r="2721" spans="1:21" x14ac:dyDescent="0.25">
      <c r="A2721" t="s">
        <v>125</v>
      </c>
      <c r="B2721" t="s">
        <v>9</v>
      </c>
      <c r="C2721" t="s">
        <v>67</v>
      </c>
      <c r="D2721" t="s">
        <v>67</v>
      </c>
      <c r="E2721">
        <v>68.527801852227796</v>
      </c>
      <c r="F2721">
        <v>79.375957720385401</v>
      </c>
      <c r="G2721">
        <v>0.135108312841139</v>
      </c>
      <c r="H2721">
        <v>0.14393609938086499</v>
      </c>
      <c r="I2721">
        <v>0.10839903637869901</v>
      </c>
      <c r="J2721">
        <v>0.128013043981482</v>
      </c>
      <c r="K2721">
        <v>2.2781676967704903E-2</v>
      </c>
      <c r="L2721">
        <v>2.2637867229172198E-3</v>
      </c>
      <c r="M2721">
        <v>8.2275426159883702E-2</v>
      </c>
      <c r="N2721">
        <v>0.15832013487467197</v>
      </c>
      <c r="O2721">
        <v>-7.6404561020425588E-3</v>
      </c>
      <c r="P2721">
        <v>7.0519349180147017E-2</v>
      </c>
      <c r="Q2721">
        <v>74.918759814209722</v>
      </c>
      <c r="R2721" s="95">
        <f>Table_nydc_frldevdb01_flc_fx_carry_view[[#This Row],[atmf]]/(Table_nydc_frldevdb01_flc_fx_carry_view[[#This Row],[atmf_cost_orig]]+1)</f>
        <v>73.341735201386015</v>
      </c>
      <c r="S2721" s="95">
        <f>Table_nydc_frldevdb01_flc_fx_carry_view[[#This Row],[num_rate]]-Table_nydc_frldevdb01_flc_fx_carry_view[[#This Row],[asset_rate]]</f>
        <v>7.8159805282189576E-2</v>
      </c>
      <c r="T27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2.6230713355726842</v>
      </c>
      <c r="U2721" s="95">
        <f>Table_nydc_frldevdb01_flc_fx_carry_view[[#This Row],[atmf_cost_final]]/Table_nydc_frldevdb01_flc_fx_carry_view[[#This Row],[atmf_cost_orig]]</f>
        <v>1.9242700070250935</v>
      </c>
    </row>
    <row r="2722" spans="1:21" x14ac:dyDescent="0.25">
      <c r="A2722" t="s">
        <v>125</v>
      </c>
      <c r="B2722" t="s">
        <v>10</v>
      </c>
      <c r="C2722" t="s">
        <v>67</v>
      </c>
      <c r="D2722" t="s">
        <v>67</v>
      </c>
      <c r="E2722">
        <v>13533.1025428052</v>
      </c>
      <c r="F2722">
        <v>14771.244735103101</v>
      </c>
      <c r="G2722">
        <v>8.1537871701335807E-2</v>
      </c>
      <c r="H2722">
        <v>9.0785132488207701E-2</v>
      </c>
      <c r="I2722">
        <v>5.9990850570122399E-2</v>
      </c>
      <c r="J2722">
        <v>9.80068981481481E-2</v>
      </c>
      <c r="K2722">
        <v>1.3774328337306701E-2</v>
      </c>
      <c r="L2722">
        <v>1.2525020870202399E-3</v>
      </c>
      <c r="M2722">
        <v>4.9572640713342699E-2</v>
      </c>
      <c r="N2722">
        <v>9.1475150832417099E-2</v>
      </c>
      <c r="O2722">
        <v>1.5808575721305007E-2</v>
      </c>
      <c r="P2722">
        <v>6.2946863845219303E-2</v>
      </c>
      <c r="Q2722">
        <v>14260.734506526742</v>
      </c>
      <c r="R2722" s="95">
        <f>Table_nydc_frldevdb01_flc_fx_carry_view[[#This Row],[atmf]]/(Table_nydc_frldevdb01_flc_fx_carry_view[[#This Row],[atmf_cost_orig]]+1)</f>
        <v>14073.580200284006</v>
      </c>
      <c r="S2722" s="95">
        <f>Table_nydc_frldevdb01_flc_fx_carry_view[[#This Row],[num_rate]]-Table_nydc_frldevdb01_flc_fx_carry_view[[#This Row],[asset_rate]]</f>
        <v>4.7138288123914296E-2</v>
      </c>
      <c r="T27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2.5203045271428337</v>
      </c>
      <c r="U2722" s="95">
        <f>Table_nydc_frldevdb01_flc_fx_carry_view[[#This Row],[atmf_cost_final]]/Table_nydc_frldevdb01_flc_fx_carry_view[[#This Row],[atmf_cost_orig]]</f>
        <v>1.8452749241538016</v>
      </c>
    </row>
    <row r="2723" spans="1:21" x14ac:dyDescent="0.25">
      <c r="A2723" t="s">
        <v>125</v>
      </c>
      <c r="B2723" t="s">
        <v>18</v>
      </c>
      <c r="C2723" t="s">
        <v>67</v>
      </c>
      <c r="D2723" t="s">
        <v>67</v>
      </c>
      <c r="E2723">
        <v>2956.4330774415398</v>
      </c>
      <c r="F2723">
        <v>3159.90274292304</v>
      </c>
      <c r="G2723">
        <v>0.132672864992774</v>
      </c>
      <c r="H2723">
        <v>0.13480414409354899</v>
      </c>
      <c r="I2723">
        <v>0.115466944774197</v>
      </c>
      <c r="J2723">
        <v>0.12941270833333299</v>
      </c>
      <c r="K2723">
        <v>4.3251652472571497E-2</v>
      </c>
      <c r="L2723">
        <v>2.41066395811175E-3</v>
      </c>
      <c r="M2723">
        <v>7.3594914927286509E-2</v>
      </c>
      <c r="N2723">
        <v>6.8809380201053399E-2</v>
      </c>
      <c r="O2723">
        <v>1.5808575721305007E-2</v>
      </c>
      <c r="P2723">
        <v>5.1469907847573659E-2</v>
      </c>
      <c r="Q2723">
        <v>3066.844670187691</v>
      </c>
      <c r="R2723" s="95">
        <f>Table_nydc_frldevdb01_flc_fx_carry_view[[#This Row],[atmf]]/(Table_nydc_frldevdb01_flc_fx_carry_view[[#This Row],[atmf_cost_orig]]+1)</f>
        <v>2943.291458433423</v>
      </c>
      <c r="S2723" s="95">
        <f>Table_nydc_frldevdb01_flc_fx_carry_view[[#This Row],[num_rate]]-Table_nydc_frldevdb01_flc_fx_carry_view[[#This Row],[asset_rate]]</f>
        <v>3.5661332126268652E-2</v>
      </c>
      <c r="T27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2.1882523786635217</v>
      </c>
      <c r="U2723" s="95">
        <f>Table_nydc_frldevdb01_flc_fx_carry_view[[#This Row],[atmf_cost_final]]/Table_nydc_frldevdb01_flc_fx_carry_view[[#This Row],[atmf_cost_orig]]</f>
        <v>0.93497465509728039</v>
      </c>
    </row>
    <row r="2724" spans="1:21" x14ac:dyDescent="0.25">
      <c r="A2724" t="s">
        <v>125</v>
      </c>
      <c r="B2724" t="s">
        <v>12</v>
      </c>
      <c r="C2724" t="s">
        <v>67</v>
      </c>
      <c r="D2724" t="s">
        <v>67</v>
      </c>
      <c r="E2724">
        <v>16.0383796210626</v>
      </c>
      <c r="F2724">
        <v>18.6906879406794</v>
      </c>
      <c r="G2724">
        <v>0.15123154892799201</v>
      </c>
      <c r="H2724">
        <v>0.16277935811490901</v>
      </c>
      <c r="I2724">
        <v>0.115990630798761</v>
      </c>
      <c r="J2724">
        <v>0.136694699074074</v>
      </c>
      <c r="K2724">
        <v>2.78650107112005E-2</v>
      </c>
      <c r="L2724">
        <v>2.42232779640939E-3</v>
      </c>
      <c r="M2724">
        <v>9.300176477490979E-2</v>
      </c>
      <c r="N2724">
        <v>0.165390497905718</v>
      </c>
      <c r="O2724">
        <v>-7.6404561020425588E-3</v>
      </c>
      <c r="P2724">
        <v>7.3937364632749247E-2</v>
      </c>
      <c r="Q2724">
        <v>17.547688472274281</v>
      </c>
      <c r="R2724" s="95">
        <f>Table_nydc_frldevdb01_flc_fx_carry_view[[#This Row],[atmf]]/(Table_nydc_frldevdb01_flc_fx_carry_view[[#This Row],[atmf_cost_orig]]+1)</f>
        <v>17.100327321546931</v>
      </c>
      <c r="S2724" s="95">
        <f>Table_nydc_frldevdb01_flc_fx_carry_view[[#This Row],[num_rate]]-Table_nydc_frldevdb01_flc_fx_carry_view[[#This Row],[asset_rate]]</f>
        <v>8.1577820734791806E-2</v>
      </c>
      <c r="T27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2.5019387663977217</v>
      </c>
      <c r="U2724" s="95">
        <f>Table_nydc_frldevdb01_flc_fx_carry_view[[#This Row],[atmf_cost_final]]/Table_nydc_frldevdb01_flc_fx_carry_view[[#This Row],[atmf_cost_orig]]</f>
        <v>1.7783587043322149</v>
      </c>
    </row>
    <row r="2725" spans="1:21" x14ac:dyDescent="0.25">
      <c r="A2725" t="s">
        <v>125</v>
      </c>
      <c r="B2725" t="s">
        <v>100</v>
      </c>
      <c r="C2725" t="s">
        <v>67</v>
      </c>
      <c r="D2725" t="s">
        <v>67</v>
      </c>
      <c r="E2725">
        <v>16032.5513258513</v>
      </c>
      <c r="F2725">
        <v>18332.802196077399</v>
      </c>
      <c r="G2725">
        <v>9.1047725614685202E-2</v>
      </c>
      <c r="H2725">
        <v>9.8369718855677593E-2</v>
      </c>
      <c r="I2725">
        <v>8.8982509381662606E-2</v>
      </c>
      <c r="J2725">
        <v>0.111932731481481</v>
      </c>
      <c r="K2725">
        <v>9.3814578373548896E-3</v>
      </c>
      <c r="L2725">
        <v>1.8582961451275501E-3</v>
      </c>
      <c r="M2725">
        <v>5.6280827917264097E-2</v>
      </c>
      <c r="N2725">
        <v>0.143489327658432</v>
      </c>
      <c r="O2725">
        <v>-7.6404561020425588E-3</v>
      </c>
      <c r="P2725">
        <v>6.2946863845219303E-2</v>
      </c>
      <c r="Q2725">
        <v>17511.522807276182</v>
      </c>
      <c r="R2725" s="95">
        <f>Table_nydc_frldevdb01_flc_fx_carry_view[[#This Row],[atmf]]/(Table_nydc_frldevdb01_flc_fx_carry_view[[#This Row],[atmf_cost_orig]]+1)</f>
        <v>17355.992565183016</v>
      </c>
      <c r="S2725" s="95">
        <f>Table_nydc_frldevdb01_flc_fx_carry_view[[#This Row],[num_rate]]-Table_nydc_frldevdb01_flc_fx_carry_view[[#This Row],[asset_rate]]</f>
        <v>7.0587319947261862E-2</v>
      </c>
      <c r="T27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3.0198919787619167</v>
      </c>
      <c r="U2725" s="95">
        <f>Table_nydc_frldevdb01_flc_fx_carry_view[[#This Row],[atmf_cost_final]]/Table_nydc_frldevdb01_flc_fx_carry_view[[#This Row],[atmf_cost_orig]]</f>
        <v>2.5495241091579035</v>
      </c>
    </row>
    <row r="2726" spans="1:21" x14ac:dyDescent="0.25">
      <c r="A2726" t="s">
        <v>125</v>
      </c>
      <c r="B2726" t="s">
        <v>101</v>
      </c>
      <c r="C2726" t="s">
        <v>67</v>
      </c>
      <c r="D2726" t="s">
        <v>67</v>
      </c>
      <c r="E2726">
        <v>21.853150479084</v>
      </c>
      <c r="F2726">
        <v>21.761769999999999</v>
      </c>
      <c r="G2726">
        <v>9.1528135677951206E-2</v>
      </c>
      <c r="H2726">
        <v>9.1329732881982706E-2</v>
      </c>
      <c r="I2726">
        <v>0.09</v>
      </c>
      <c r="J2726">
        <v>0.09</v>
      </c>
      <c r="K2726">
        <v>4.8074137176522896E-2</v>
      </c>
      <c r="L2726">
        <v>1.87903870073291E-3</v>
      </c>
      <c r="M2726">
        <v>4.98696048923013E-2</v>
      </c>
      <c r="N2726">
        <v>4.6620817468593003E-3</v>
      </c>
      <c r="O2726">
        <v>1.5808575721305007E-2</v>
      </c>
      <c r="P2726">
        <v>1.3653129476539849E-2</v>
      </c>
      <c r="Q2726">
        <v>21.722767472306113</v>
      </c>
      <c r="R2726" s="95">
        <f>Table_nydc_frldevdb01_flc_fx_carry_view[[#This Row],[atmf]]/(Table_nydc_frldevdb01_flc_fx_carry_view[[#This Row],[atmf_cost_orig]]+1)</f>
        <v>20.728069370321837</v>
      </c>
      <c r="S2726" s="95">
        <f>Table_nydc_frldevdb01_flc_fx_carry_view[[#This Row],[num_rate]]-Table_nydc_frldevdb01_flc_fx_carry_view[[#This Row],[asset_rate]]</f>
        <v>-2.1554462447651579E-3</v>
      </c>
      <c r="T27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1.5500379214113771</v>
      </c>
      <c r="U2726" s="95">
        <f>Table_nydc_frldevdb01_flc_fx_carry_view[[#This Row],[atmf_cost_final]]/Table_nydc_frldevdb01_flc_fx_carry_view[[#This Row],[atmf_cost_orig]]</f>
        <v>9.3485435806591216E-2</v>
      </c>
    </row>
    <row r="2727" spans="1:21" x14ac:dyDescent="0.25">
      <c r="A2727" t="s">
        <v>125</v>
      </c>
      <c r="B2727" t="s">
        <v>102</v>
      </c>
      <c r="C2727" t="s">
        <v>67</v>
      </c>
      <c r="D2727" t="s">
        <v>67</v>
      </c>
      <c r="E2727">
        <v>77.213384316518997</v>
      </c>
      <c r="F2727">
        <v>87.518434632387397</v>
      </c>
      <c r="G2727">
        <v>9.6979018389589E-2</v>
      </c>
      <c r="H2727">
        <v>9.9889892988276496E-2</v>
      </c>
      <c r="I2727">
        <v>8.2634788877017695E-2</v>
      </c>
      <c r="J2727">
        <v>0.103867523148148</v>
      </c>
      <c r="K2727">
        <v>1.27770674430148E-2</v>
      </c>
      <c r="L2727">
        <v>1.7257316048638999E-3</v>
      </c>
      <c r="M2727">
        <v>5.7149141349804901E-2</v>
      </c>
      <c r="N2727">
        <v>0.13347642441899299</v>
      </c>
      <c r="O2727">
        <v>-7.6404561020425588E-3</v>
      </c>
      <c r="P2727">
        <v>5.8348297203813182E-2</v>
      </c>
      <c r="Q2727">
        <v>83.800052509062382</v>
      </c>
      <c r="R2727" s="95">
        <f>Table_nydc_frldevdb01_flc_fx_carry_view[[#This Row],[atmf]]/(Table_nydc_frldevdb01_flc_fx_carry_view[[#This Row],[atmf_cost_orig]]+1)</f>
        <v>82.787216305771963</v>
      </c>
      <c r="S2727" s="95">
        <f>Table_nydc_frldevdb01_flc_fx_carry_view[[#This Row],[num_rate]]-Table_nydc_frldevdb01_flc_fx_carry_view[[#This Row],[asset_rate]]</f>
        <v>6.5988753305855741E-2</v>
      </c>
      <c r="T27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2.9692254883305726</v>
      </c>
      <c r="U2727" s="95">
        <f>Table_nydc_frldevdb01_flc_fx_carry_view[[#This Row],[atmf_cost_final]]/Table_nydc_frldevdb01_flc_fx_carry_view[[#This Row],[atmf_cost_orig]]</f>
        <v>2.3355805750780307</v>
      </c>
    </row>
    <row r="2728" spans="1:21" x14ac:dyDescent="0.25">
      <c r="A2728" t="s">
        <v>125</v>
      </c>
      <c r="B2728" t="s">
        <v>103</v>
      </c>
      <c r="C2728" t="s">
        <v>67</v>
      </c>
      <c r="D2728" t="s">
        <v>67</v>
      </c>
      <c r="E2728">
        <v>5.9832103680050102</v>
      </c>
      <c r="F2728">
        <v>5.1507343225802797</v>
      </c>
      <c r="G2728">
        <v>0.15882131147541001</v>
      </c>
      <c r="H2728">
        <v>0.15882131147541001</v>
      </c>
      <c r="I2728">
        <v>0.14517088691251401</v>
      </c>
      <c r="J2728">
        <v>0.1902625</v>
      </c>
      <c r="K2728">
        <v>3.1798544766033401E-2</v>
      </c>
      <c r="L2728">
        <v>3.0281746513136599E-3</v>
      </c>
      <c r="M2728">
        <v>7.8042879168514004E-2</v>
      </c>
      <c r="N2728">
        <v>0.138987669692686</v>
      </c>
      <c r="O2728">
        <v>7.2358058213845777E-2</v>
      </c>
      <c r="P2728">
        <v>-7.334348236513577E-3</v>
      </c>
      <c r="Q2728">
        <v>4.9230702171705518</v>
      </c>
      <c r="R2728" s="95">
        <f>Table_nydc_frldevdb01_flc_fx_carry_view[[#This Row],[atmf]]/(Table_nydc_frldevdb01_flc_fx_carry_view[[#This Row],[atmf_cost_orig]]+1)</f>
        <v>4.7778566345644817</v>
      </c>
      <c r="S2728" s="95">
        <f>Table_nydc_frldevdb01_flc_fx_carry_view[[#This Row],[num_rate]]-Table_nydc_frldevdb01_flc_fx_carry_view[[#This Row],[asset_rate]]</f>
        <v>-7.9692406450359354E-2</v>
      </c>
      <c r="T27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2.9400249089557509</v>
      </c>
      <c r="U2728" s="95">
        <f>Table_nydc_frldevdb01_flc_fx_carry_view[[#This Row],[atmf_cost_final]]/Table_nydc_frldevdb01_flc_fx_carry_view[[#This Row],[atmf_cost_orig]]</f>
        <v>1.7809141740219121</v>
      </c>
    </row>
    <row r="2729" spans="1:21" x14ac:dyDescent="0.25">
      <c r="A2729" t="s">
        <v>125</v>
      </c>
      <c r="B2729" t="s">
        <v>104</v>
      </c>
      <c r="C2729" t="s">
        <v>67</v>
      </c>
      <c r="D2729" t="s">
        <v>67</v>
      </c>
      <c r="E2729">
        <v>3.4931962792926199</v>
      </c>
      <c r="F2729">
        <v>3.3675769999999998</v>
      </c>
      <c r="G2729">
        <v>7.1779807392198497E-2</v>
      </c>
      <c r="H2729">
        <v>6.9761619878036099E-2</v>
      </c>
      <c r="I2729">
        <v>7.4175030213648199E-2</v>
      </c>
      <c r="J2729">
        <v>7.5727303240665095E-2</v>
      </c>
      <c r="K2729">
        <v>2.4456688495529098E-2</v>
      </c>
      <c r="L2729">
        <v>2.1900389825152103E-3</v>
      </c>
      <c r="M2729">
        <v>3.8127847872393997E-2</v>
      </c>
      <c r="N2729">
        <v>3.5954175672368201E-2</v>
      </c>
      <c r="O2729">
        <v>1.5808575721305007E-2</v>
      </c>
      <c r="P2729">
        <v>-2.6898131668730563E-3</v>
      </c>
      <c r="Q2729">
        <v>3.3221592316685364</v>
      </c>
      <c r="R2729" s="95">
        <f>Table_nydc_frldevdb01_flc_fx_carry_view[[#This Row],[atmf]]/(Table_nydc_frldevdb01_flc_fx_carry_view[[#This Row],[atmf_cost_orig]]+1)</f>
        <v>3.2438942919234162</v>
      </c>
      <c r="S2729" s="95">
        <f>Table_nydc_frldevdb01_flc_fx_carry_view[[#This Row],[num_rate]]-Table_nydc_frldevdb01_flc_fx_carry_view[[#This Row],[asset_rate]]</f>
        <v>-1.8498388888178063E-2</v>
      </c>
      <c r="T27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2.4697346990914721</v>
      </c>
      <c r="U2729" s="95">
        <f>Table_nydc_frldevdb01_flc_fx_carry_view[[#This Row],[atmf_cost_final]]/Table_nydc_frldevdb01_flc_fx_carry_view[[#This Row],[atmf_cost_orig]]</f>
        <v>0.94298990576912112</v>
      </c>
    </row>
    <row r="2730" spans="1:21" x14ac:dyDescent="0.25">
      <c r="A2730" t="s">
        <v>125</v>
      </c>
      <c r="B2730" t="s">
        <v>105</v>
      </c>
      <c r="C2730" t="s">
        <v>67</v>
      </c>
      <c r="D2730" t="s">
        <v>67</v>
      </c>
      <c r="E2730">
        <v>35.443257370752697</v>
      </c>
      <c r="F2730">
        <v>30.599572206849199</v>
      </c>
      <c r="G2730">
        <v>0.18559282756607501</v>
      </c>
      <c r="H2730">
        <v>0.20778258263711899</v>
      </c>
      <c r="I2730">
        <v>0.21622755102233199</v>
      </c>
      <c r="J2730">
        <v>0.25322675925925903</v>
      </c>
      <c r="K2730">
        <v>4.4282519638997903E-2</v>
      </c>
      <c r="L2730">
        <v>6.3773037113547398E-3</v>
      </c>
      <c r="M2730">
        <v>0.102221009602773</v>
      </c>
      <c r="N2730">
        <v>0.136487963333186</v>
      </c>
      <c r="O2730">
        <v>7.0782440826386961E-2</v>
      </c>
      <c r="P2730">
        <v>-7.334348236513577E-3</v>
      </c>
      <c r="Q2730">
        <v>28.923772503916517</v>
      </c>
      <c r="R2730" s="95">
        <f>Table_nydc_frldevdb01_flc_fx_carry_view[[#This Row],[atmf]]/(Table_nydc_frldevdb01_flc_fx_carry_view[[#This Row],[atmf_cost_orig]]+1)</f>
        <v>27.761739197728517</v>
      </c>
      <c r="S2730" s="95">
        <f>Table_nydc_frldevdb01_flc_fx_carry_view[[#This Row],[num_rate]]-Table_nydc_frldevdb01_flc_fx_carry_view[[#This Row],[asset_rate]]</f>
        <v>-7.8116789062900538E-2</v>
      </c>
      <c r="T27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2.245668806749717</v>
      </c>
      <c r="U2730" s="95">
        <f>Table_nydc_frldevdb01_flc_fx_carry_view[[#This Row],[atmf_cost_final]]/Table_nydc_frldevdb01_flc_fx_carry_view[[#This Row],[atmf_cost_orig]]</f>
        <v>1.3352241761607824</v>
      </c>
    </row>
    <row r="2731" spans="1:21" x14ac:dyDescent="0.25">
      <c r="A2731" t="s">
        <v>125</v>
      </c>
      <c r="B2731" t="s">
        <v>106</v>
      </c>
      <c r="C2731" t="s">
        <v>67</v>
      </c>
      <c r="D2731" t="s">
        <v>67</v>
      </c>
      <c r="E2731">
        <v>7.7943239853494104</v>
      </c>
      <c r="F2731">
        <v>8.5167046627618497</v>
      </c>
      <c r="G2731">
        <v>8.8337866462009904E-2</v>
      </c>
      <c r="H2731">
        <v>8.9353453933589094E-2</v>
      </c>
      <c r="I2731">
        <v>8.6791588069084505E-2</v>
      </c>
      <c r="J2731">
        <v>9.9994421296296307E-2</v>
      </c>
      <c r="K2731">
        <v>1.7021083738183198E-2</v>
      </c>
      <c r="L2731">
        <v>1.8125413831259201E-3</v>
      </c>
      <c r="M2731">
        <v>5.1129497912968905E-2</v>
      </c>
      <c r="N2731">
        <v>9.2690388521301292E-2</v>
      </c>
      <c r="O2731">
        <v>-7.6404561020425588E-3</v>
      </c>
      <c r="P2731">
        <v>3.7984166928545782E-2</v>
      </c>
      <c r="Q2731">
        <v>8.235794763896342</v>
      </c>
      <c r="R2731" s="95">
        <f>Table_nydc_frldevdb01_flc_fx_carry_view[[#This Row],[atmf]]/(Table_nydc_frldevdb01_flc_fx_carry_view[[#This Row],[atmf_cost_orig]]+1)</f>
        <v>8.1024314127534964</v>
      </c>
      <c r="S2731" s="95">
        <f>Table_nydc_frldevdb01_flc_fx_carry_view[[#This Row],[num_rate]]-Table_nydc_frldevdb01_flc_fx_carry_view[[#This Row],[asset_rate]]</f>
        <v>4.562462303058834E-2</v>
      </c>
      <c r="T27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2.6643820692594935</v>
      </c>
      <c r="U2731" s="95">
        <f>Table_nydc_frldevdb01_flc_fx_carry_view[[#This Row],[atmf_cost_final]]/Table_nydc_frldevdb01_flc_fx_carry_view[[#This Row],[atmf_cost_orig]]</f>
        <v>1.812855441668449</v>
      </c>
    </row>
    <row r="2732" spans="1:21" x14ac:dyDescent="0.25">
      <c r="A2732" t="s">
        <v>146</v>
      </c>
      <c r="B2732" t="s">
        <v>5</v>
      </c>
      <c r="C2732" t="s">
        <v>30</v>
      </c>
      <c r="D2732" t="s">
        <v>30</v>
      </c>
      <c r="E2732">
        <v>3.6625333330243799</v>
      </c>
      <c r="F2732">
        <v>3.7646833330243799</v>
      </c>
      <c r="G2732">
        <v>0.116526872861602</v>
      </c>
      <c r="H2732">
        <v>0.12327440126862001</v>
      </c>
      <c r="I2732">
        <v>0.14915271666294</v>
      </c>
      <c r="J2732">
        <v>0.189792267799092</v>
      </c>
      <c r="K2732">
        <v>1.1911477733458299E-2</v>
      </c>
      <c r="L2732">
        <v>3.1141371625638299E-3</v>
      </c>
      <c r="M2732">
        <v>2.46064297720987E-2</v>
      </c>
      <c r="N2732">
        <v>2.7895436386860401E-2</v>
      </c>
      <c r="O2732">
        <v>1.2318832941949435E-2</v>
      </c>
      <c r="P2732">
        <v>0.12270318791860414</v>
      </c>
      <c r="Q2732">
        <v>3.7174899760739941</v>
      </c>
      <c r="R2732" s="95">
        <f>Table_nydc_frldevdb01_flc_fx_carry_view[[#This Row],[atmf]]/(Table_nydc_frldevdb01_flc_fx_carry_view[[#This Row],[atmf_cost_orig]]+1)</f>
        <v>3.6742726022730028</v>
      </c>
      <c r="S2732" s="95">
        <f>Table_nydc_frldevdb01_flc_fx_carry_view[[#This Row],[num_rate]]-Table_nydc_frldevdb01_flc_fx_carry_view[[#This Row],[asset_rate]]</f>
        <v>0.11038435497665471</v>
      </c>
      <c r="T27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1.9520593026951356</v>
      </c>
      <c r="U2732" s="95">
        <f>Table_nydc_frldevdb01_flc_fx_carry_view[[#This Row],[atmf_cost_final]]/Table_nydc_frldevdb01_flc_fx_carry_view[[#This Row],[atmf_cost_orig]]</f>
        <v>1.1336645196082495</v>
      </c>
    </row>
    <row r="2733" spans="1:21" x14ac:dyDescent="0.25">
      <c r="A2733" t="s">
        <v>146</v>
      </c>
      <c r="B2733" t="s">
        <v>5</v>
      </c>
      <c r="C2733" t="s">
        <v>14</v>
      </c>
      <c r="D2733" t="s">
        <v>30</v>
      </c>
      <c r="E2733">
        <v>3.6625333330243799</v>
      </c>
      <c r="F2733">
        <v>3.8552074867421702</v>
      </c>
      <c r="G2733">
        <v>0.12012739113663</v>
      </c>
      <c r="H2733">
        <v>0.12946382094016001</v>
      </c>
      <c r="I2733">
        <v>0.11669022624226499</v>
      </c>
      <c r="J2733">
        <v>0.13268369875878699</v>
      </c>
      <c r="K2733">
        <v>1.3748681140691301E-2</v>
      </c>
      <c r="L2733">
        <v>1.2254328465161E-2</v>
      </c>
      <c r="M2733">
        <v>3.6219337192959299E-2</v>
      </c>
      <c r="N2733">
        <v>4.1320543695103504E-2</v>
      </c>
      <c r="O2733">
        <v>1.3150907787033555E-2</v>
      </c>
      <c r="P2733">
        <v>0.12127247006597348</v>
      </c>
      <c r="Q2733">
        <v>3.7704822763589356</v>
      </c>
      <c r="R2733" s="95">
        <f>Table_nydc_frldevdb01_flc_fx_carry_view[[#This Row],[atmf]]/(Table_nydc_frldevdb01_flc_fx_carry_view[[#This Row],[atmf_cost_orig]]+1)</f>
        <v>3.7204550700488168</v>
      </c>
      <c r="S2733" s="95">
        <f>Table_nydc_frldevdb01_flc_fx_carry_view[[#This Row],[num_rate]]-Table_nydc_frldevdb01_flc_fx_carry_view[[#This Row],[asset_rate]]</f>
        <v>0.10812156227893993</v>
      </c>
      <c r="T27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1.2935187634189615</v>
      </c>
      <c r="U2733" s="95">
        <f>Table_nydc_frldevdb01_flc_fx_carry_view[[#This Row],[atmf_cost_final]]/Table_nydc_frldevdb01_flc_fx_carry_view[[#This Row],[atmf_cost_orig]]</f>
        <v>1.1408420721496757</v>
      </c>
    </row>
    <row r="2734" spans="1:21" x14ac:dyDescent="0.25">
      <c r="A2734" t="s">
        <v>146</v>
      </c>
      <c r="B2734" t="s">
        <v>5</v>
      </c>
      <c r="C2734" t="s">
        <v>8</v>
      </c>
      <c r="D2734" t="s">
        <v>30</v>
      </c>
      <c r="E2734">
        <v>3.6625333330243799</v>
      </c>
      <c r="F2734">
        <v>3.95201909277815</v>
      </c>
      <c r="G2734">
        <v>0.12237717032298601</v>
      </c>
      <c r="H2734">
        <v>0.13291372457478401</v>
      </c>
      <c r="I2734">
        <v>0.120087791126555</v>
      </c>
      <c r="J2734">
        <v>0.13619594111171199</v>
      </c>
      <c r="K2734">
        <v>1.3944597722168701E-2</v>
      </c>
      <c r="L2734">
        <v>1.37387050441341E-2</v>
      </c>
      <c r="M2734">
        <v>4.5362339703001499E-2</v>
      </c>
      <c r="N2734">
        <v>5.2399126557495505E-2</v>
      </c>
      <c r="O2734">
        <v>1.3807636408447082E-2</v>
      </c>
      <c r="P2734">
        <v>0.12189563615948978</v>
      </c>
      <c r="Q2734">
        <v>3.8316376885163099</v>
      </c>
      <c r="R2734" s="95">
        <f>Table_nydc_frldevdb01_flc_fx_carry_view[[#This Row],[atmf]]/(Table_nydc_frldevdb01_flc_fx_carry_view[[#This Row],[atmf_cost_orig]]+1)</f>
        <v>3.7805256059836254</v>
      </c>
      <c r="S2734" s="95">
        <f>Table_nydc_frldevdb01_flc_fx_carry_view[[#This Row],[num_rate]]-Table_nydc_frldevdb01_flc_fx_carry_view[[#This Row],[asset_rate]]</f>
        <v>0.1080879997510427</v>
      </c>
      <c r="T27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1.2305283281321489</v>
      </c>
      <c r="U2734" s="95">
        <f>Table_nydc_frldevdb01_flc_fx_carry_view[[#This Row],[atmf_cost_final]]/Table_nydc_frldevdb01_flc_fx_carry_view[[#This Row],[atmf_cost_orig]]</f>
        <v>1.155123983916297</v>
      </c>
    </row>
    <row r="2735" spans="1:21" x14ac:dyDescent="0.25">
      <c r="A2735" t="s">
        <v>146</v>
      </c>
      <c r="B2735" t="s">
        <v>5</v>
      </c>
      <c r="C2735" t="s">
        <v>6</v>
      </c>
      <c r="D2735" t="s">
        <v>30</v>
      </c>
      <c r="E2735">
        <v>3.6625333330243799</v>
      </c>
      <c r="F2735">
        <v>4.0530887680460603</v>
      </c>
      <c r="G2735">
        <v>0.124940685075612</v>
      </c>
      <c r="H2735">
        <v>0.136363474756756</v>
      </c>
      <c r="I2735">
        <v>0.12237717032298601</v>
      </c>
      <c r="J2735">
        <v>0.138645900332275</v>
      </c>
      <c r="K2735">
        <v>1.3787478524997199E-2</v>
      </c>
      <c r="L2735">
        <v>1.3944597722168701E-2</v>
      </c>
      <c r="M2735">
        <v>5.3585533282407401E-2</v>
      </c>
      <c r="N2735">
        <v>6.1634781616895597E-2</v>
      </c>
      <c r="O2735">
        <v>1.4301976165420172E-2</v>
      </c>
      <c r="P2735">
        <v>0.12288317494650025</v>
      </c>
      <c r="Q2735">
        <v>3.8979576365832549</v>
      </c>
      <c r="R2735" s="95">
        <f>Table_nydc_frldevdb01_flc_fx_carry_view[[#This Row],[atmf]]/(Table_nydc_frldevdb01_flc_fx_carry_view[[#This Row],[atmf_cost_orig]]+1)</f>
        <v>3.8469480075517075</v>
      </c>
      <c r="S2735" s="95">
        <f>Table_nydc_frldevdb01_flc_fx_carry_view[[#This Row],[num_rate]]-Table_nydc_frldevdb01_flc_fx_carry_view[[#This Row],[asset_rate]]</f>
        <v>0.10858119878108008</v>
      </c>
      <c r="T27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1.1983043941575364</v>
      </c>
      <c r="U2735" s="95">
        <f>Table_nydc_frldevdb01_flc_fx_carry_view[[#This Row],[atmf_cost_final]]/Table_nydc_frldevdb01_flc_fx_carry_view[[#This Row],[atmf_cost_orig]]</f>
        <v>1.150213086283324</v>
      </c>
    </row>
    <row r="2736" spans="1:21" x14ac:dyDescent="0.25">
      <c r="A2736" t="s">
        <v>146</v>
      </c>
      <c r="B2736" t="s">
        <v>5</v>
      </c>
      <c r="C2736" t="s">
        <v>67</v>
      </c>
      <c r="D2736" t="s">
        <v>30</v>
      </c>
      <c r="E2736">
        <v>3.6625333330243799</v>
      </c>
      <c r="F2736">
        <v>4.4646382009572596</v>
      </c>
      <c r="G2736">
        <v>0.13162737867073199</v>
      </c>
      <c r="H2736">
        <v>0.145841056282252</v>
      </c>
      <c r="I2736">
        <v>0.13061436147186301</v>
      </c>
      <c r="J2736">
        <v>0.14773888075421901</v>
      </c>
      <c r="K2736">
        <v>1.20554284071122E-2</v>
      </c>
      <c r="L2736">
        <v>1.2656761018177901E-2</v>
      </c>
      <c r="M2736">
        <v>7.9718571504619098E-2</v>
      </c>
      <c r="N2736">
        <v>8.9208073738511001E-2</v>
      </c>
      <c r="O2736">
        <v>1.5793076909287662E-2</v>
      </c>
      <c r="P2736">
        <v>0.12899715892402541</v>
      </c>
      <c r="Q2736">
        <v>4.1816917909186602</v>
      </c>
      <c r="R2736" s="95">
        <f>Table_nydc_frldevdb01_flc_fx_carry_view[[#This Row],[atmf]]/(Table_nydc_frldevdb01_flc_fx_carry_view[[#This Row],[atmf_cost_orig]]+1)</f>
        <v>4.1350017669286325</v>
      </c>
      <c r="S2736" s="95">
        <f>Table_nydc_frldevdb01_flc_fx_carry_view[[#This Row],[num_rate]]-Table_nydc_frldevdb01_flc_fx_carry_view[[#This Row],[asset_rate]]</f>
        <v>0.11320408201473775</v>
      </c>
      <c r="T27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1.1313591006261381</v>
      </c>
      <c r="U2736" s="95">
        <f>Table_nydc_frldevdb01_flc_fx_carry_view[[#This Row],[atmf_cost_final]]/Table_nydc_frldevdb01_flc_fx_carry_view[[#This Row],[atmf_cost_orig]]</f>
        <v>1.1190375348527419</v>
      </c>
    </row>
    <row r="2737" spans="1:21" x14ac:dyDescent="0.25">
      <c r="A2737" t="s">
        <v>146</v>
      </c>
      <c r="B2737" t="s">
        <v>4</v>
      </c>
      <c r="C2737" t="s">
        <v>30</v>
      </c>
      <c r="D2737" t="s">
        <v>30</v>
      </c>
      <c r="E2737">
        <v>4.3441740764955101</v>
      </c>
      <c r="F2737">
        <v>4.4878225310483604</v>
      </c>
      <c r="G2737">
        <v>0.114805067771366</v>
      </c>
      <c r="H2737">
        <v>0.12131242094985401</v>
      </c>
      <c r="I2737">
        <v>0.14518227269252201</v>
      </c>
      <c r="J2737">
        <v>0.175371202073282</v>
      </c>
      <c r="K2737">
        <v>1.00466564376654E-2</v>
      </c>
      <c r="L2737">
        <v>3.03194285092032E-3</v>
      </c>
      <c r="M2737">
        <v>2.4217812012826901E-2</v>
      </c>
      <c r="N2737">
        <v>3.3070790743859796E-2</v>
      </c>
      <c r="O2737">
        <v>-8.8020749183656873E-3</v>
      </c>
      <c r="P2737">
        <v>0.12270318791860414</v>
      </c>
      <c r="Q2737">
        <v>4.4251135583748731</v>
      </c>
      <c r="R2737" s="95">
        <f>Table_nydc_frldevdb01_flc_fx_carry_view[[#This Row],[atmf]]/(Table_nydc_frldevdb01_flc_fx_carry_view[[#This Row],[atmf_cost_orig]]+1)</f>
        <v>4.3817071704979842</v>
      </c>
      <c r="S2737" s="95">
        <f>Table_nydc_frldevdb01_flc_fx_carry_view[[#This Row],[num_rate]]-Table_nydc_frldevdb01_flc_fx_carry_view[[#This Row],[asset_rate]]</f>
        <v>0.13150526283696984</v>
      </c>
      <c r="T27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2.1197176005596945</v>
      </c>
      <c r="U2737" s="95">
        <f>Table_nydc_frldevdb01_flc_fx_carry_view[[#This Row],[atmf_cost_final]]/Table_nydc_frldevdb01_flc_fx_carry_view[[#This Row],[atmf_cost_orig]]</f>
        <v>1.3655565055317109</v>
      </c>
    </row>
    <row r="2738" spans="1:21" x14ac:dyDescent="0.25">
      <c r="A2738" t="s">
        <v>146</v>
      </c>
      <c r="B2738" t="s">
        <v>4</v>
      </c>
      <c r="C2738" t="s">
        <v>14</v>
      </c>
      <c r="D2738" t="s">
        <v>30</v>
      </c>
      <c r="E2738">
        <v>4.3441740764955101</v>
      </c>
      <c r="F2738">
        <v>4.6243170848697099</v>
      </c>
      <c r="G2738">
        <v>0.119944667510426</v>
      </c>
      <c r="H2738">
        <v>0.128626937490461</v>
      </c>
      <c r="I2738">
        <v>0.11492183690527701</v>
      </c>
      <c r="J2738">
        <v>0.13184060983075599</v>
      </c>
      <c r="K2738">
        <v>1.10372000541089E-2</v>
      </c>
      <c r="L2738">
        <v>1.04201175829746E-2</v>
      </c>
      <c r="M2738">
        <v>3.6377864243975495E-2</v>
      </c>
      <c r="N2738">
        <v>4.5679863318097001E-2</v>
      </c>
      <c r="O2738">
        <v>-8.3520867925282738E-3</v>
      </c>
      <c r="P2738">
        <v>0.12127247006597348</v>
      </c>
      <c r="Q2738">
        <v>4.5100299309044143</v>
      </c>
      <c r="R2738" s="95">
        <f>Table_nydc_frldevdb01_flc_fx_carry_view[[#This Row],[atmf]]/(Table_nydc_frldevdb01_flc_fx_carry_view[[#This Row],[atmf_cost_orig]]+1)</f>
        <v>4.4619990877970848</v>
      </c>
      <c r="S2738" s="95">
        <f>Table_nydc_frldevdb01_flc_fx_carry_view[[#This Row],[num_rate]]-Table_nydc_frldevdb01_flc_fx_carry_view[[#This Row],[asset_rate]]</f>
        <v>0.12962455685850177</v>
      </c>
      <c r="T27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1.3914294223283352</v>
      </c>
      <c r="U2738" s="95">
        <f>Table_nydc_frldevdb01_flc_fx_carry_view[[#This Row],[atmf_cost_final]]/Table_nydc_frldevdb01_flc_fx_carry_view[[#This Row],[atmf_cost_orig]]</f>
        <v>1.2557049257134989</v>
      </c>
    </row>
    <row r="2739" spans="1:21" x14ac:dyDescent="0.25">
      <c r="A2739" t="s">
        <v>146</v>
      </c>
      <c r="B2739" t="s">
        <v>4</v>
      </c>
      <c r="C2739" t="s">
        <v>8</v>
      </c>
      <c r="D2739" t="s">
        <v>30</v>
      </c>
      <c r="E2739">
        <v>4.3441740764955101</v>
      </c>
      <c r="F2739">
        <v>4.7676186716809204</v>
      </c>
      <c r="G2739">
        <v>0.123885964242437</v>
      </c>
      <c r="H2739">
        <v>0.13269509797765999</v>
      </c>
      <c r="I2739">
        <v>0.119918810709297</v>
      </c>
      <c r="J2739">
        <v>0.136317369811773</v>
      </c>
      <c r="K2739">
        <v>1.0944119436824299E-2</v>
      </c>
      <c r="L2739">
        <v>1.11948031501973E-2</v>
      </c>
      <c r="M2739">
        <v>4.6043891430584002E-2</v>
      </c>
      <c r="N2739">
        <v>5.7225333786369501E-2</v>
      </c>
      <c r="O2739">
        <v>-8.2032424649346389E-3</v>
      </c>
      <c r="P2739">
        <v>0.12189563615948978</v>
      </c>
      <c r="Q2739">
        <v>4.6059508471321182</v>
      </c>
      <c r="R2739" s="95">
        <f>Table_nydc_frldevdb01_flc_fx_carry_view[[#This Row],[atmf]]/(Table_nydc_frldevdb01_flc_fx_carry_view[[#This Row],[atmf_cost_orig]]+1)</f>
        <v>4.5577615917824055</v>
      </c>
      <c r="S2739" s="95">
        <f>Table_nydc_frldevdb01_flc_fx_carry_view[[#This Row],[num_rate]]-Table_nydc_frldevdb01_flc_fx_carry_view[[#This Row],[asset_rate]]</f>
        <v>0.13009887862442443</v>
      </c>
      <c r="T27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1.3114196480921827</v>
      </c>
      <c r="U2739" s="95">
        <f>Table_nydc_frldevdb01_flc_fx_carry_view[[#This Row],[atmf_cost_final]]/Table_nydc_frldevdb01_flc_fx_carry_view[[#This Row],[atmf_cost_orig]]</f>
        <v>1.2428431222552658</v>
      </c>
    </row>
    <row r="2740" spans="1:21" x14ac:dyDescent="0.25">
      <c r="A2740" t="s">
        <v>146</v>
      </c>
      <c r="B2740" t="s">
        <v>4</v>
      </c>
      <c r="C2740" t="s">
        <v>6</v>
      </c>
      <c r="D2740" t="s">
        <v>30</v>
      </c>
      <c r="E2740">
        <v>4.3441740764955101</v>
      </c>
      <c r="F2740">
        <v>4.9158838207853703</v>
      </c>
      <c r="G2740">
        <v>0.12846335649218199</v>
      </c>
      <c r="H2740">
        <v>0.13664518205354301</v>
      </c>
      <c r="I2740">
        <v>0.123885964242437</v>
      </c>
      <c r="J2740">
        <v>0.13873012671902299</v>
      </c>
      <c r="K2740">
        <v>1.0877431322705699E-2</v>
      </c>
      <c r="L2740">
        <v>1.0944119436824299E-2</v>
      </c>
      <c r="M2740">
        <v>5.4921165303940096E-2</v>
      </c>
      <c r="N2740">
        <v>6.6112337209532898E-2</v>
      </c>
      <c r="O2740">
        <v>-8.1080181708327315E-3</v>
      </c>
      <c r="P2740">
        <v>0.12288317494650025</v>
      </c>
      <c r="Q2740">
        <v>4.7085037348384953</v>
      </c>
      <c r="R2740" s="95">
        <f>Table_nydc_frldevdb01_flc_fx_carry_view[[#This Row],[atmf]]/(Table_nydc_frldevdb01_flc_fx_carry_view[[#This Row],[atmf_cost_orig]]+1)</f>
        <v>4.6599537315843156</v>
      </c>
      <c r="S2740" s="95">
        <f>Table_nydc_frldevdb01_flc_fx_carry_view[[#This Row],[num_rate]]-Table_nydc_frldevdb01_flc_fx_carry_view[[#This Row],[asset_rate]]</f>
        <v>0.13099119311733298</v>
      </c>
      <c r="T27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1.2525781260102511</v>
      </c>
      <c r="U2740" s="95">
        <f>Table_nydc_frldevdb01_flc_fx_carry_view[[#This Row],[atmf_cost_final]]/Table_nydc_frldevdb01_flc_fx_carry_view[[#This Row],[atmf_cost_orig]]</f>
        <v>1.2037679252371933</v>
      </c>
    </row>
    <row r="2741" spans="1:21" x14ac:dyDescent="0.25">
      <c r="A2741" t="s">
        <v>146</v>
      </c>
      <c r="B2741" t="s">
        <v>4</v>
      </c>
      <c r="C2741" t="s">
        <v>67</v>
      </c>
      <c r="D2741" t="s">
        <v>30</v>
      </c>
      <c r="E2741">
        <v>4.3441740764955101</v>
      </c>
      <c r="F2741">
        <v>5.5495587285482202</v>
      </c>
      <c r="G2741">
        <v>0.13697303796254801</v>
      </c>
      <c r="H2741">
        <v>0.14545903198832</v>
      </c>
      <c r="I2741">
        <v>0.135543303146552</v>
      </c>
      <c r="J2741">
        <v>0.147843785567467</v>
      </c>
      <c r="K2741">
        <v>8.5846122823476801E-3</v>
      </c>
      <c r="L2741">
        <v>9.2340435852033415E-3</v>
      </c>
      <c r="M2741">
        <v>8.3375536426366109E-2</v>
      </c>
      <c r="N2741">
        <v>9.7009930836350289E-2</v>
      </c>
      <c r="O2741">
        <v>-7.6639060798209084E-3</v>
      </c>
      <c r="P2741">
        <v>0.12905446448131563</v>
      </c>
      <c r="Q2741">
        <v>5.1633844349476457</v>
      </c>
      <c r="R2741" s="95">
        <f>Table_nydc_frldevdb01_flc_fx_carry_view[[#This Row],[atmf]]/(Table_nydc_frldevdb01_flc_fx_carry_view[[#This Row],[atmf_cost_orig]]+1)</f>
        <v>5.1224700410478645</v>
      </c>
      <c r="S2741" s="95">
        <f>Table_nydc_frldevdb01_flc_fx_carry_view[[#This Row],[num_rate]]-Table_nydc_frldevdb01_flc_fx_carry_view[[#This Row],[asset_rate]]</f>
        <v>0.13671837056113653</v>
      </c>
      <c r="T27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1.1736168292575779</v>
      </c>
      <c r="U2741" s="95">
        <f>Table_nydc_frldevdb01_flc_fx_carry_view[[#This Row],[atmf_cost_final]]/Table_nydc_frldevdb01_flc_fx_carry_view[[#This Row],[atmf_cost_orig]]</f>
        <v>1.163529915301061</v>
      </c>
    </row>
    <row r="2742" spans="1:21" x14ac:dyDescent="0.25">
      <c r="A2742" t="s">
        <v>146</v>
      </c>
      <c r="B2742" t="s">
        <v>17</v>
      </c>
      <c r="C2742" t="s">
        <v>30</v>
      </c>
      <c r="D2742" t="s">
        <v>30</v>
      </c>
      <c r="E2742">
        <v>1.1857626866707001</v>
      </c>
      <c r="F2742">
        <v>1.1920850000000001</v>
      </c>
      <c r="G2742">
        <v>7.2534214851031897E-2</v>
      </c>
      <c r="H2742">
        <v>7.3005803218376297E-2</v>
      </c>
      <c r="I2742">
        <v>0.109039642683325</v>
      </c>
      <c r="J2742">
        <v>0.114532831648713</v>
      </c>
      <c r="K2742">
        <v>1.19405679732367E-2</v>
      </c>
      <c r="L2742">
        <v>2.2771534412093001E-3</v>
      </c>
      <c r="M2742">
        <v>1.4575698047568099E-2</v>
      </c>
      <c r="N2742">
        <v>5.9506282128748995E-3</v>
      </c>
      <c r="O2742">
        <v>-8.8020749183656873E-3</v>
      </c>
      <c r="P2742">
        <v>1.2318832941949435E-2</v>
      </c>
      <c r="Q2742">
        <v>1.1889519569413287</v>
      </c>
      <c r="R2742" s="95">
        <f>Table_nydc_frldevdb01_flc_fx_carry_view[[#This Row],[atmf]]/(Table_nydc_frldevdb01_flc_fx_carry_view[[#This Row],[atmf_cost_orig]]+1)</f>
        <v>1.1749591502083361</v>
      </c>
      <c r="S2742" s="95">
        <f>Table_nydc_frldevdb01_flc_fx_carry_view[[#This Row],[num_rate]]-Table_nydc_frldevdb01_flc_fx_carry_view[[#This Row],[asset_rate]]</f>
        <v>2.1120907860315122E-2</v>
      </c>
      <c r="T27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1.3940392572832128</v>
      </c>
      <c r="U2742" s="95">
        <f>Table_nydc_frldevdb01_flc_fx_carry_view[[#This Row],[atmf_cost_final]]/Table_nydc_frldevdb01_flc_fx_carry_view[[#This Row],[atmf_cost_orig]]</f>
        <v>0.40825682539902369</v>
      </c>
    </row>
    <row r="2743" spans="1:21" x14ac:dyDescent="0.25">
      <c r="A2743" t="s">
        <v>146</v>
      </c>
      <c r="B2743" t="s">
        <v>17</v>
      </c>
      <c r="C2743" t="s">
        <v>14</v>
      </c>
      <c r="D2743" t="s">
        <v>30</v>
      </c>
      <c r="E2743">
        <v>1.1857626866707001</v>
      </c>
      <c r="F2743">
        <v>1.1985239999999999</v>
      </c>
      <c r="G2743">
        <v>7.4620040665387105E-2</v>
      </c>
      <c r="H2743">
        <v>7.49592631104435E-2</v>
      </c>
      <c r="I2743">
        <v>7.2681680145495406E-2</v>
      </c>
      <c r="J2743">
        <v>7.3802874483632694E-2</v>
      </c>
      <c r="K2743">
        <v>1.6081373260683599E-2</v>
      </c>
      <c r="L2743">
        <v>1.20064233834636E-2</v>
      </c>
      <c r="M2743">
        <v>2.1204554093129099E-2</v>
      </c>
      <c r="N2743">
        <v>1.7705761440303901E-2</v>
      </c>
      <c r="O2743">
        <v>-8.3520867925282738E-3</v>
      </c>
      <c r="P2743">
        <v>1.3150907787033555E-2</v>
      </c>
      <c r="Q2743">
        <v>1.1924150421119324</v>
      </c>
      <c r="R2743" s="95">
        <f>Table_nydc_frldevdb01_flc_fx_carry_view[[#This Row],[atmf]]/(Table_nydc_frldevdb01_flc_fx_carry_view[[#This Row],[atmf_cost_orig]]+1)</f>
        <v>1.1736375393119329</v>
      </c>
      <c r="S2743" s="95">
        <f>Table_nydc_frldevdb01_flc_fx_carry_view[[#This Row],[num_rate]]-Table_nydc_frldevdb01_flc_fx_carry_view[[#This Row],[asset_rate]]</f>
        <v>2.1502994579561827E-2</v>
      </c>
      <c r="T27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1.1124608408795478</v>
      </c>
      <c r="U2743" s="95">
        <f>Table_nydc_frldevdb01_flc_fx_carry_view[[#This Row],[atmf_cost_final]]/Table_nydc_frldevdb01_flc_fx_carry_view[[#This Row],[atmf_cost_orig]]</f>
        <v>0.83499805572620323</v>
      </c>
    </row>
    <row r="2744" spans="1:21" x14ac:dyDescent="0.25">
      <c r="A2744" t="s">
        <v>146</v>
      </c>
      <c r="B2744" t="s">
        <v>17</v>
      </c>
      <c r="C2744" t="s">
        <v>8</v>
      </c>
      <c r="D2744" t="s">
        <v>30</v>
      </c>
      <c r="E2744">
        <v>1.1857626866707001</v>
      </c>
      <c r="F2744">
        <v>1.205392</v>
      </c>
      <c r="G2744">
        <v>7.6552646241423702E-2</v>
      </c>
      <c r="H2744">
        <v>7.6704302523038004E-2</v>
      </c>
      <c r="I2744">
        <v>7.4588429421601904E-2</v>
      </c>
      <c r="J2744">
        <v>7.5252392720943098E-2</v>
      </c>
      <c r="K2744">
        <v>1.89691349237841E-2</v>
      </c>
      <c r="L2744">
        <v>1.6098194785613099E-2</v>
      </c>
      <c r="M2744">
        <v>2.6625361017590599E-2</v>
      </c>
      <c r="N2744">
        <v>2.4398010212062102E-2</v>
      </c>
      <c r="O2744">
        <v>-8.2032424649346389E-3</v>
      </c>
      <c r="P2744">
        <v>1.3807636408447082E-2</v>
      </c>
      <c r="Q2744">
        <v>1.1962333668821945</v>
      </c>
      <c r="R2744" s="95">
        <f>Table_nydc_frldevdb01_flc_fx_carry_view[[#This Row],[atmf]]/(Table_nydc_frldevdb01_flc_fx_carry_view[[#This Row],[atmf_cost_orig]]+1)</f>
        <v>1.1741303554056135</v>
      </c>
      <c r="S2744" s="95">
        <f>Table_nydc_frldevdb01_flc_fx_carry_view[[#This Row],[num_rate]]-Table_nydc_frldevdb01_flc_fx_carry_view[[#This Row],[asset_rate]]</f>
        <v>2.2010878873381719E-2</v>
      </c>
      <c r="T27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1.0840609100040992</v>
      </c>
      <c r="U2744" s="95">
        <f>Table_nydc_frldevdb01_flc_fx_carry_view[[#This Row],[atmf_cost_final]]/Table_nydc_frldevdb01_flc_fx_carry_view[[#This Row],[atmf_cost_orig]]</f>
        <v>0.91634476602751225</v>
      </c>
    </row>
    <row r="2745" spans="1:21" x14ac:dyDescent="0.25">
      <c r="A2745" t="s">
        <v>146</v>
      </c>
      <c r="B2745" t="s">
        <v>17</v>
      </c>
      <c r="C2745" t="s">
        <v>6</v>
      </c>
      <c r="D2745" t="s">
        <v>30</v>
      </c>
      <c r="E2745">
        <v>1.1857626866707001</v>
      </c>
      <c r="F2745">
        <v>1.2125490000000001</v>
      </c>
      <c r="G2745">
        <v>7.8562960699421203E-2</v>
      </c>
      <c r="H2745">
        <v>7.8431039113605702E-2</v>
      </c>
      <c r="I2745">
        <v>7.6552646241423702E-2</v>
      </c>
      <c r="J2745">
        <v>7.6881424392134398E-2</v>
      </c>
      <c r="K2745">
        <v>2.13610958048286E-2</v>
      </c>
      <c r="L2745">
        <v>1.89691349237841E-2</v>
      </c>
      <c r="M2745">
        <v>3.1539867217124602E-2</v>
      </c>
      <c r="N2745">
        <v>2.9859357093279099E-2</v>
      </c>
      <c r="O2745">
        <v>-8.1080181708327315E-3</v>
      </c>
      <c r="P2745">
        <v>1.4301976165420172E-2</v>
      </c>
      <c r="Q2745">
        <v>1.2003311040725764</v>
      </c>
      <c r="R2745" s="95">
        <f>Table_nydc_frldevdb01_flc_fx_carry_view[[#This Row],[atmf]]/(Table_nydc_frldevdb01_flc_fx_carry_view[[#This Row],[atmf_cost_orig]]+1)</f>
        <v>1.175474684532746</v>
      </c>
      <c r="S2745" s="95">
        <f>Table_nydc_frldevdb01_flc_fx_carry_view[[#This Row],[num_rate]]-Table_nydc_frldevdb01_flc_fx_carry_view[[#This Row],[asset_rate]]</f>
        <v>2.2409994336252903E-2</v>
      </c>
      <c r="T27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1.0698955432223933</v>
      </c>
      <c r="U2745" s="95">
        <f>Table_nydc_frldevdb01_flc_fx_carry_view[[#This Row],[atmf_cost_final]]/Table_nydc_frldevdb01_flc_fx_carry_view[[#This Row],[atmf_cost_orig]]</f>
        <v>0.94671790745735707</v>
      </c>
    </row>
    <row r="2746" spans="1:21" x14ac:dyDescent="0.25">
      <c r="A2746" t="s">
        <v>146</v>
      </c>
      <c r="B2746" t="s">
        <v>17</v>
      </c>
      <c r="C2746" t="s">
        <v>67</v>
      </c>
      <c r="D2746" t="s">
        <v>30</v>
      </c>
      <c r="E2746">
        <v>1.1857626866707001</v>
      </c>
      <c r="F2746">
        <v>1.2423488994457901</v>
      </c>
      <c r="G2746">
        <v>8.3721028885074197E-2</v>
      </c>
      <c r="H2746">
        <v>8.2675570099379994E-2</v>
      </c>
      <c r="I2746">
        <v>8.2676000917473097E-2</v>
      </c>
      <c r="J2746">
        <v>8.1902162243195395E-2</v>
      </c>
      <c r="K2746">
        <v>2.7393412736002799E-2</v>
      </c>
      <c r="L2746">
        <v>2.6186665238209401E-2</v>
      </c>
      <c r="M2746">
        <v>4.7445514305351398E-2</v>
      </c>
      <c r="N2746">
        <v>4.7179658483433605E-2</v>
      </c>
      <c r="O2746">
        <v>-7.6639060798209084E-3</v>
      </c>
      <c r="P2746">
        <v>1.5802522994634208E-2</v>
      </c>
      <c r="Q2746">
        <v>1.2179269054339852</v>
      </c>
      <c r="R2746" s="95">
        <f>Table_nydc_frldevdb01_flc_fx_carry_view[[#This Row],[atmf]]/(Table_nydc_frldevdb01_flc_fx_carry_view[[#This Row],[atmf_cost_orig]]+1)</f>
        <v>1.1860749628296374</v>
      </c>
      <c r="S2746" s="95">
        <f>Table_nydc_frldevdb01_flc_fx_carry_view[[#This Row],[num_rate]]-Table_nydc_frldevdb01_flc_fx_carry_view[[#This Row],[asset_rate]]</f>
        <v>2.3466429074455116E-2</v>
      </c>
      <c r="T27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1.0469223473969351</v>
      </c>
      <c r="U2746" s="95">
        <f>Table_nydc_frldevdb01_flc_fx_carry_view[[#This Row],[atmf_cost_final]]/Table_nydc_frldevdb01_flc_fx_carry_view[[#This Row],[atmf_cost_orig]]</f>
        <v>0.99439660786040196</v>
      </c>
    </row>
    <row r="2747" spans="1:21" x14ac:dyDescent="0.25">
      <c r="A2747" t="s">
        <v>146</v>
      </c>
      <c r="B2747" t="s">
        <v>21</v>
      </c>
      <c r="C2747" t="s">
        <v>30</v>
      </c>
      <c r="D2747" t="s">
        <v>30</v>
      </c>
      <c r="E2747">
        <v>1.31354626125214</v>
      </c>
      <c r="F2747">
        <v>1.3174600000000001</v>
      </c>
      <c r="G2747">
        <v>8.5235930413642705E-2</v>
      </c>
      <c r="H2747">
        <v>8.4858645385377296E-2</v>
      </c>
      <c r="I2747">
        <v>0.115560014421348</v>
      </c>
      <c r="J2747">
        <v>0.11480868437153501</v>
      </c>
      <c r="K2747">
        <v>1.5506793175702199E-2</v>
      </c>
      <c r="L2747">
        <v>2.4131097140441997E-3</v>
      </c>
      <c r="M2747">
        <v>1.6900670407909203E-2</v>
      </c>
      <c r="N2747">
        <v>4.1791501273127796E-3</v>
      </c>
      <c r="O2747">
        <v>3.9429450410246773E-4</v>
      </c>
      <c r="P2747">
        <v>1.2318832941949435E-2</v>
      </c>
      <c r="Q2747">
        <v>1.315626178623521</v>
      </c>
      <c r="R2747" s="95">
        <f>Table_nydc_frldevdb01_flc_fx_carry_view[[#This Row],[atmf]]/(Table_nydc_frldevdb01_flc_fx_carry_view[[#This Row],[atmf_cost_orig]]+1)</f>
        <v>1.2955640981842678</v>
      </c>
      <c r="S2747" s="95">
        <f>Table_nydc_frldevdb01_flc_fx_carry_view[[#This Row],[num_rate]]-Table_nydc_frldevdb01_flc_fx_carry_view[[#This Row],[asset_rate]]</f>
        <v>1.1924538437846967E-2</v>
      </c>
      <c r="T27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1.2669985365011736</v>
      </c>
      <c r="U2747" s="95">
        <f>Table_nydc_frldevdb01_flc_fx_carry_view[[#This Row],[atmf_cost_final]]/Table_nydc_frldevdb01_flc_fx_carry_view[[#This Row],[atmf_cost_orig]]</f>
        <v>0.2472771805168755</v>
      </c>
    </row>
    <row r="2748" spans="1:21" x14ac:dyDescent="0.25">
      <c r="A2748" t="s">
        <v>146</v>
      </c>
      <c r="B2748" t="s">
        <v>21</v>
      </c>
      <c r="C2748" t="s">
        <v>14</v>
      </c>
      <c r="D2748" t="s">
        <v>30</v>
      </c>
      <c r="E2748">
        <v>1.31354626125214</v>
      </c>
      <c r="F2748">
        <v>1.321167</v>
      </c>
      <c r="G2748">
        <v>8.6120310414389695E-2</v>
      </c>
      <c r="H2748">
        <v>8.5483421141007307E-2</v>
      </c>
      <c r="I2748">
        <v>8.5326198408367596E-2</v>
      </c>
      <c r="J2748">
        <v>8.4624812428548496E-2</v>
      </c>
      <c r="K2748">
        <v>2.13965573858797E-2</v>
      </c>
      <c r="L2748">
        <v>1.55035926211606E-2</v>
      </c>
      <c r="M2748">
        <v>2.4059996693744801E-2</v>
      </c>
      <c r="N2748">
        <v>1.8309867459937502E-2</v>
      </c>
      <c r="O2748">
        <v>1.440072019451503E-3</v>
      </c>
      <c r="P2748">
        <v>1.3150907787033555E-2</v>
      </c>
      <c r="Q2748">
        <v>1.3176574992222683</v>
      </c>
      <c r="R2748" s="95">
        <f>Table_nydc_frldevdb01_flc_fx_carry_view[[#This Row],[atmf]]/(Table_nydc_frldevdb01_flc_fx_carry_view[[#This Row],[atmf_cost_orig]]+1)</f>
        <v>1.2901265592499342</v>
      </c>
      <c r="S2748" s="95">
        <f>Table_nydc_frldevdb01_flc_fx_carry_view[[#This Row],[num_rate]]-Table_nydc_frldevdb01_flc_fx_carry_view[[#This Row],[asset_rate]]</f>
        <v>1.1710835767582051E-2</v>
      </c>
      <c r="T27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1.0536282281672453</v>
      </c>
      <c r="U2748" s="95">
        <f>Table_nydc_frldevdb01_flc_fx_carry_view[[#This Row],[atmf_cost_final]]/Table_nydc_frldevdb01_flc_fx_carry_view[[#This Row],[atmf_cost_orig]]</f>
        <v>0.76100872718314894</v>
      </c>
    </row>
    <row r="2749" spans="1:21" x14ac:dyDescent="0.25">
      <c r="A2749" t="s">
        <v>146</v>
      </c>
      <c r="B2749" t="s">
        <v>21</v>
      </c>
      <c r="C2749" t="s">
        <v>8</v>
      </c>
      <c r="D2749" t="s">
        <v>30</v>
      </c>
      <c r="E2749">
        <v>1.31354626125214</v>
      </c>
      <c r="F2749">
        <v>1.32484</v>
      </c>
      <c r="G2749">
        <v>8.7776283031728797E-2</v>
      </c>
      <c r="H2749">
        <v>8.6896004758011597E-2</v>
      </c>
      <c r="I2749">
        <v>8.6094766278390897E-2</v>
      </c>
      <c r="J2749">
        <v>8.5178625058570198E-2</v>
      </c>
      <c r="K2749">
        <v>2.6033006515892299E-2</v>
      </c>
      <c r="L2749">
        <v>2.1374044203656403E-2</v>
      </c>
      <c r="M2749">
        <v>2.9922800539695902E-2</v>
      </c>
      <c r="N2749">
        <v>2.5413511269733E-2</v>
      </c>
      <c r="O2749">
        <v>2.2241032824212104E-3</v>
      </c>
      <c r="P2749">
        <v>1.3807636408447082E-2</v>
      </c>
      <c r="Q2749">
        <v>1.3197066131031772</v>
      </c>
      <c r="R2749" s="95">
        <f>Table_nydc_frldevdb01_flc_fx_carry_view[[#This Row],[atmf]]/(Table_nydc_frldevdb01_flc_fx_carry_view[[#This Row],[atmf_cost_orig]]+1)</f>
        <v>1.2863488402293481</v>
      </c>
      <c r="S2749" s="95">
        <f>Table_nydc_frldevdb01_flc_fx_carry_view[[#This Row],[num_rate]]-Table_nydc_frldevdb01_flc_fx_carry_view[[#This Row],[asset_rate]]</f>
        <v>1.158353312602587E-2</v>
      </c>
      <c r="T27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1.0384783979195478</v>
      </c>
      <c r="U2749" s="95">
        <f>Table_nydc_frldevdb01_flc_fx_carry_view[[#This Row],[atmf_cost_final]]/Table_nydc_frldevdb01_flc_fx_carry_view[[#This Row],[atmf_cost_orig]]</f>
        <v>0.84930256564786333</v>
      </c>
    </row>
    <row r="2750" spans="1:21" x14ac:dyDescent="0.25">
      <c r="A2750" t="s">
        <v>146</v>
      </c>
      <c r="B2750" t="s">
        <v>21</v>
      </c>
      <c r="C2750" t="s">
        <v>6</v>
      </c>
      <c r="D2750" t="s">
        <v>30</v>
      </c>
      <c r="E2750">
        <v>1.31354626125214</v>
      </c>
      <c r="F2750">
        <v>1.32846</v>
      </c>
      <c r="G2750">
        <v>8.9465402048522005E-2</v>
      </c>
      <c r="H2750">
        <v>8.8337933438835795E-2</v>
      </c>
      <c r="I2750">
        <v>8.7776283031728797E-2</v>
      </c>
      <c r="J2750">
        <v>8.6640792057630006E-2</v>
      </c>
      <c r="K2750">
        <v>3.0060526296902298E-2</v>
      </c>
      <c r="L2750">
        <v>2.6033006515892299E-2</v>
      </c>
      <c r="M2750">
        <v>3.5127925743396904E-2</v>
      </c>
      <c r="N2750">
        <v>3.1259393347272402E-2</v>
      </c>
      <c r="O2750">
        <v>2.8612532760703413E-3</v>
      </c>
      <c r="P2750">
        <v>1.4301976165420172E-2</v>
      </c>
      <c r="Q2750">
        <v>1.3217621034485869</v>
      </c>
      <c r="R2750" s="95">
        <f>Table_nydc_frldevdb01_flc_fx_carry_view[[#This Row],[atmf]]/(Table_nydc_frldevdb01_flc_fx_carry_view[[#This Row],[atmf_cost_orig]]+1)</f>
        <v>1.2833776067300484</v>
      </c>
      <c r="S2750" s="95">
        <f>Table_nydc_frldevdb01_flc_fx_carry_view[[#This Row],[num_rate]]-Table_nydc_frldevdb01_flc_fx_carry_view[[#This Row],[asset_rate]]</f>
        <v>1.144072288934983E-2</v>
      </c>
      <c r="T27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1.0313745514961286</v>
      </c>
      <c r="U2750" s="95">
        <f>Table_nydc_frldevdb01_flc_fx_carry_view[[#This Row],[atmf_cost_final]]/Table_nydc_frldevdb01_flc_fx_carry_view[[#This Row],[atmf_cost_orig]]</f>
        <v>0.88987301942097508</v>
      </c>
    </row>
    <row r="2751" spans="1:21" x14ac:dyDescent="0.25">
      <c r="A2751" t="s">
        <v>146</v>
      </c>
      <c r="B2751" t="s">
        <v>21</v>
      </c>
      <c r="C2751" t="s">
        <v>67</v>
      </c>
      <c r="D2751" t="s">
        <v>30</v>
      </c>
      <c r="E2751">
        <v>1.31354626125214</v>
      </c>
      <c r="F2751">
        <v>1.3428918178042</v>
      </c>
      <c r="G2751">
        <v>9.4680271471170502E-2</v>
      </c>
      <c r="H2751">
        <v>9.2972332660614707E-2</v>
      </c>
      <c r="I2751">
        <v>9.3670202567302893E-2</v>
      </c>
      <c r="J2751">
        <v>9.1903244398485504E-2</v>
      </c>
      <c r="K2751">
        <v>4.2305715837425602E-2</v>
      </c>
      <c r="L2751">
        <v>3.9668221872581302E-2</v>
      </c>
      <c r="M2751">
        <v>5.2049616012230397E-2</v>
      </c>
      <c r="N2751">
        <v>4.9586229341504397E-2</v>
      </c>
      <c r="O2751">
        <v>4.5164819619157148E-3</v>
      </c>
      <c r="P2751">
        <v>1.5802522994634208E-2</v>
      </c>
      <c r="Q2751">
        <v>1.3299330826080964</v>
      </c>
      <c r="R2751" s="95">
        <f>Table_nydc_frldevdb01_flc_fx_carry_view[[#This Row],[atmf]]/(Table_nydc_frldevdb01_flc_fx_carry_view[[#This Row],[atmf_cost_orig]]+1)</f>
        <v>1.276452932794558</v>
      </c>
      <c r="S2751" s="95">
        <f>Table_nydc_frldevdb01_flc_fx_carry_view[[#This Row],[num_rate]]-Table_nydc_frldevdb01_flc_fx_carry_view[[#This Row],[asset_rate]]</f>
        <v>1.1286041032718493E-2</v>
      </c>
      <c r="T27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1.0178683372155737</v>
      </c>
      <c r="U2751" s="95">
        <f>Table_nydc_frldevdb01_flc_fx_carry_view[[#This Row],[atmf_cost_final]]/Table_nydc_frldevdb01_flc_fx_carry_view[[#This Row],[atmf_cost_orig]]</f>
        <v>0.95267233729164946</v>
      </c>
    </row>
    <row r="2752" spans="1:21" x14ac:dyDescent="0.25">
      <c r="A2752" t="s">
        <v>146</v>
      </c>
      <c r="B2752" t="s">
        <v>20</v>
      </c>
      <c r="C2752" t="s">
        <v>30</v>
      </c>
      <c r="D2752" t="s">
        <v>30</v>
      </c>
      <c r="E2752">
        <v>3.173</v>
      </c>
      <c r="F2752">
        <v>3.20993359031876</v>
      </c>
      <c r="G2752">
        <v>0.11278044293386499</v>
      </c>
      <c r="H2752">
        <v>0.116067389003105</v>
      </c>
      <c r="I2752">
        <v>0</v>
      </c>
      <c r="J2752">
        <v>0</v>
      </c>
      <c r="K2752">
        <v>1.6994853526217501E-2</v>
      </c>
      <c r="L2752">
        <v>0</v>
      </c>
      <c r="M2752">
        <v>2.3042056382533999E-2</v>
      </c>
      <c r="N2752">
        <v>1.1638084342468501E-2</v>
      </c>
      <c r="O2752">
        <v>1.2318832941949435E-2</v>
      </c>
      <c r="P2752">
        <v>6.0363428145893856E-2</v>
      </c>
      <c r="Q2752">
        <v>3.1906391481486005</v>
      </c>
      <c r="R2752" s="95">
        <f>Table_nydc_frldevdb01_flc_fx_carry_view[[#This Row],[atmf]]/(Table_nydc_frldevdb01_flc_fx_carry_view[[#This Row],[atmf_cost_orig]]+1)</f>
        <v>3.137636004593058</v>
      </c>
      <c r="S2752" s="95">
        <f>Table_nydc_frldevdb01_flc_fx_carry_view[[#This Row],[num_rate]]-Table_nydc_frldevdb01_flc_fx_carry_view[[#This Row],[asset_rate]]</f>
        <v>4.8044595203944419E-2</v>
      </c>
      <c r="T27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1.9245400921704068</v>
      </c>
      <c r="U2752" s="95">
        <f>Table_nydc_frldevdb01_flc_fx_carry_view[[#This Row],[atmf_cost_final]]/Table_nydc_frldevdb01_flc_fx_carry_view[[#This Row],[atmf_cost_orig]]</f>
        <v>0.50508010870463071</v>
      </c>
    </row>
    <row r="2753" spans="1:21" x14ac:dyDescent="0.25">
      <c r="A2753" t="s">
        <v>146</v>
      </c>
      <c r="B2753" t="s">
        <v>20</v>
      </c>
      <c r="C2753" t="s">
        <v>14</v>
      </c>
      <c r="D2753" t="s">
        <v>30</v>
      </c>
      <c r="E2753">
        <v>3.173</v>
      </c>
      <c r="F2753">
        <v>3.2444211203402902</v>
      </c>
      <c r="G2753">
        <v>0.118216920978981</v>
      </c>
      <c r="H2753">
        <v>0.123166031612406</v>
      </c>
      <c r="I2753">
        <v>0.11291239169154201</v>
      </c>
      <c r="J2753">
        <v>0.11935700577134201</v>
      </c>
      <c r="K2753">
        <v>2.2928689588155401E-2</v>
      </c>
      <c r="L2753">
        <v>1.7089088718208401E-2</v>
      </c>
      <c r="M2753">
        <v>3.44544148509809E-2</v>
      </c>
      <c r="N2753">
        <v>2.9692605397285198E-2</v>
      </c>
      <c r="O2753">
        <v>1.3150907787033555E-2</v>
      </c>
      <c r="P2753">
        <v>5.9412223731722884E-2</v>
      </c>
      <c r="Q2753">
        <v>3.2074528994280294</v>
      </c>
      <c r="R2753" s="95">
        <f>Table_nydc_frldevdb01_flc_fx_carry_view[[#This Row],[atmf]]/(Table_nydc_frldevdb01_flc_fx_carry_view[[#This Row],[atmf_cost_orig]]+1)</f>
        <v>3.1363596827102986</v>
      </c>
      <c r="S2753" s="95">
        <f>Table_nydc_frldevdb01_flc_fx_carry_view[[#This Row],[num_rate]]-Table_nydc_frldevdb01_flc_fx_carry_view[[#This Row],[asset_rate]]</f>
        <v>4.6261315944689331E-2</v>
      </c>
      <c r="T27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1.0935118087299507</v>
      </c>
      <c r="U2753" s="95">
        <f>Table_nydc_frldevdb01_flc_fx_carry_view[[#This Row],[atmf_cost_final]]/Table_nydc_frldevdb01_flc_fx_carry_view[[#This Row],[atmf_cost_orig]]</f>
        <v>0.86179392468886651</v>
      </c>
    </row>
    <row r="2754" spans="1:21" x14ac:dyDescent="0.25">
      <c r="A2754" t="s">
        <v>146</v>
      </c>
      <c r="B2754" t="s">
        <v>20</v>
      </c>
      <c r="C2754" t="s">
        <v>8</v>
      </c>
      <c r="D2754" t="s">
        <v>30</v>
      </c>
      <c r="E2754">
        <v>3.173</v>
      </c>
      <c r="F2754">
        <v>3.2799102467181198</v>
      </c>
      <c r="G2754">
        <v>0.12776194693922699</v>
      </c>
      <c r="H2754">
        <v>0.133669778864</v>
      </c>
      <c r="I2754">
        <v>0.118197185934917</v>
      </c>
      <c r="J2754">
        <v>0.12569853989042801</v>
      </c>
      <c r="K2754">
        <v>2.86738356302167E-2</v>
      </c>
      <c r="L2754">
        <v>2.2979570022418599E-2</v>
      </c>
      <c r="M2754">
        <v>4.5614355944914697E-2</v>
      </c>
      <c r="N2754">
        <v>4.1160657334394599E-2</v>
      </c>
      <c r="O2754">
        <v>1.3807636408447082E-2</v>
      </c>
      <c r="P2754">
        <v>5.9867111070003871E-2</v>
      </c>
      <c r="Q2754">
        <v>3.2252724532041785</v>
      </c>
      <c r="R2754" s="95">
        <f>Table_nydc_frldevdb01_flc_fx_carry_view[[#This Row],[atmf]]/(Table_nydc_frldevdb01_flc_fx_carry_view[[#This Row],[atmf_cost_orig]]+1)</f>
        <v>3.1368259512409686</v>
      </c>
      <c r="S2754" s="95">
        <f>Table_nydc_frldevdb01_flc_fx_carry_view[[#This Row],[num_rate]]-Table_nydc_frldevdb01_flc_fx_carry_view[[#This Row],[asset_rate]]</f>
        <v>4.6059474661556792E-2</v>
      </c>
      <c r="T27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1.07323074936498</v>
      </c>
      <c r="U2754" s="95">
        <f>Table_nydc_frldevdb01_flc_fx_carry_view[[#This Row],[atmf_cost_final]]/Table_nydc_frldevdb01_flc_fx_carry_view[[#This Row],[atmf_cost_orig]]</f>
        <v>0.90236190957297469</v>
      </c>
    </row>
    <row r="2755" spans="1:21" x14ac:dyDescent="0.25">
      <c r="A2755" t="s">
        <v>146</v>
      </c>
      <c r="B2755" t="s">
        <v>20</v>
      </c>
      <c r="C2755" t="s">
        <v>6</v>
      </c>
      <c r="D2755" t="s">
        <v>30</v>
      </c>
      <c r="E2755">
        <v>3.173</v>
      </c>
      <c r="F2755">
        <v>3.3181750000000001</v>
      </c>
      <c r="G2755">
        <v>0.13766183632978601</v>
      </c>
      <c r="H2755">
        <v>0.144410834503926</v>
      </c>
      <c r="I2755">
        <v>0.12776194693922699</v>
      </c>
      <c r="J2755">
        <v>0.13586316879611601</v>
      </c>
      <c r="K2755">
        <v>3.4108915482726002E-2</v>
      </c>
      <c r="L2755">
        <v>2.86738356302167E-2</v>
      </c>
      <c r="M2755">
        <v>5.6737529386237703E-2</v>
      </c>
      <c r="N2755">
        <v>5.2631791911561199E-2</v>
      </c>
      <c r="O2755">
        <v>1.4317229839886999E-2</v>
      </c>
      <c r="P2755">
        <v>6.1003677059022904E-2</v>
      </c>
      <c r="Q2755">
        <v>3.2447507872228192</v>
      </c>
      <c r="R2755" s="95">
        <f>Table_nydc_frldevdb01_flc_fx_carry_view[[#This Row],[atmf]]/(Table_nydc_frldevdb01_flc_fx_carry_view[[#This Row],[atmf_cost_orig]]+1)</f>
        <v>3.1400181291254268</v>
      </c>
      <c r="S2755" s="95">
        <f>Table_nydc_frldevdb01_flc_fx_carry_view[[#This Row],[num_rate]]-Table_nydc_frldevdb01_flc_fx_carry_view[[#This Row],[asset_rate]]</f>
        <v>4.6686447219135903E-2</v>
      </c>
      <c r="T27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1.0587460806703011</v>
      </c>
      <c r="U2755" s="95">
        <f>Table_nydc_frldevdb01_flc_fx_carry_view[[#This Row],[atmf_cost_final]]/Table_nydc_frldevdb01_flc_fx_carry_view[[#This Row],[atmf_cost_orig]]</f>
        <v>0.92763630142005449</v>
      </c>
    </row>
    <row r="2756" spans="1:21" x14ac:dyDescent="0.25">
      <c r="A2756" t="s">
        <v>146</v>
      </c>
      <c r="B2756" t="s">
        <v>20</v>
      </c>
      <c r="C2756" t="s">
        <v>67</v>
      </c>
      <c r="D2756" t="s">
        <v>30</v>
      </c>
      <c r="E2756">
        <v>3.173</v>
      </c>
      <c r="F2756">
        <v>3.5072999999999999</v>
      </c>
      <c r="G2756">
        <v>0.13799400516916499</v>
      </c>
      <c r="H2756">
        <v>0.14855305718987699</v>
      </c>
      <c r="I2756">
        <v>0.13839691382554201</v>
      </c>
      <c r="J2756">
        <v>0.14987397616320799</v>
      </c>
      <c r="K2756">
        <v>3.4893851395845603E-2</v>
      </c>
      <c r="L2756">
        <v>3.52282010584163E-2</v>
      </c>
      <c r="M2756">
        <v>8.1242998781389505E-2</v>
      </c>
      <c r="N2756">
        <v>8.4424065528363901E-2</v>
      </c>
      <c r="O2756">
        <v>1.5802522994634208E-2</v>
      </c>
      <c r="P2756">
        <v>7.0252225883220498E-2</v>
      </c>
      <c r="Q2756">
        <v>3.3519404194704041</v>
      </c>
      <c r="R2756" s="95">
        <f>Table_nydc_frldevdb01_flc_fx_carry_view[[#This Row],[atmf]]/(Table_nydc_frldevdb01_flc_fx_carry_view[[#This Row],[atmf_cost_orig]]+1)</f>
        <v>3.2437666685036466</v>
      </c>
      <c r="S2756" s="95">
        <f>Table_nydc_frldevdb01_flc_fx_carry_view[[#This Row],[num_rate]]-Table_nydc_frldevdb01_flc_fx_carry_view[[#This Row],[asset_rate]]</f>
        <v>5.444970288858629E-2</v>
      </c>
      <c r="T27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1.0614189741339572</v>
      </c>
      <c r="U2756" s="95">
        <f>Table_nydc_frldevdb01_flc_fx_carry_view[[#This Row],[atmf_cost_final]]/Table_nydc_frldevdb01_flc_fx_carry_view[[#This Row],[atmf_cost_orig]]</f>
        <v>1.0391549646700522</v>
      </c>
    </row>
    <row r="2757" spans="1:21" x14ac:dyDescent="0.25">
      <c r="A2757" t="s">
        <v>146</v>
      </c>
      <c r="B2757" t="s">
        <v>7</v>
      </c>
      <c r="C2757" t="s">
        <v>30</v>
      </c>
      <c r="D2757" t="s">
        <v>30</v>
      </c>
      <c r="E2757">
        <v>65.093570700002999</v>
      </c>
      <c r="F2757">
        <v>65.7874240747729</v>
      </c>
      <c r="G2757">
        <v>5.5043332443504803E-2</v>
      </c>
      <c r="H2757">
        <v>5.7875057367172897E-2</v>
      </c>
      <c r="I2757">
        <v>5.2042878118831598E-2</v>
      </c>
      <c r="J2757">
        <v>8.1117282629807594E-2</v>
      </c>
      <c r="K2757">
        <v>6.4686860282991499E-3</v>
      </c>
      <c r="L2757">
        <v>1.08656284538712E-3</v>
      </c>
      <c r="M2757">
        <v>1.1553262952787399E-2</v>
      </c>
      <c r="N2757">
        <v>1.06662327377119E-2</v>
      </c>
      <c r="O2757">
        <v>1.2318832941949435E-2</v>
      </c>
      <c r="P2757">
        <v>5.4402534714380196E-2</v>
      </c>
      <c r="Q2757">
        <v>65.454615049490997</v>
      </c>
      <c r="R2757" s="95">
        <f>Table_nydc_frldevdb01_flc_fx_carry_view[[#This Row],[atmf]]/(Table_nydc_frldevdb01_flc_fx_carry_view[[#This Row],[atmf_cost_orig]]+1)</f>
        <v>65.036045539248505</v>
      </c>
      <c r="S2757" s="95">
        <f>Table_nydc_frldevdb01_flc_fx_carry_view[[#This Row],[num_rate]]-Table_nydc_frldevdb01_flc_fx_carry_view[[#This Row],[asset_rate]]</f>
        <v>4.2083701772430759E-2</v>
      </c>
      <c r="T27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1.8840643055644104</v>
      </c>
      <c r="U2757" s="95">
        <f>Table_nydc_frldevdb01_flc_fx_carry_view[[#This Row],[atmf_cost_final]]/Table_nydc_frldevdb01_flc_fx_carry_view[[#This Row],[atmf_cost_orig]]</f>
        <v>0.92322253732989867</v>
      </c>
    </row>
    <row r="2758" spans="1:21" x14ac:dyDescent="0.25">
      <c r="A2758" t="s">
        <v>146</v>
      </c>
      <c r="B2758" t="s">
        <v>7</v>
      </c>
      <c r="C2758" t="s">
        <v>14</v>
      </c>
      <c r="D2758" t="s">
        <v>30</v>
      </c>
      <c r="E2758">
        <v>65.093570700002999</v>
      </c>
      <c r="F2758">
        <v>66.45</v>
      </c>
      <c r="G2758">
        <v>5.9329952696683098E-2</v>
      </c>
      <c r="H2758">
        <v>6.3397466035158306E-2</v>
      </c>
      <c r="I2758">
        <v>5.5087298454985299E-2</v>
      </c>
      <c r="J2758">
        <v>6.1393336485967703E-2</v>
      </c>
      <c r="K2758">
        <v>8.2446076680694289E-3</v>
      </c>
      <c r="L2758">
        <v>6.5613652568835999E-3</v>
      </c>
      <c r="M2758">
        <v>1.7738889392578703E-2</v>
      </c>
      <c r="N2758">
        <v>1.8211055677000099E-2</v>
      </c>
      <c r="O2758">
        <v>1.3150907787033555E-2</v>
      </c>
      <c r="P2758">
        <v>5.5265163128412793E-2</v>
      </c>
      <c r="Q2758">
        <v>65.825038539578571</v>
      </c>
      <c r="R2758" s="95">
        <f>Table_nydc_frldevdb01_flc_fx_carry_view[[#This Row],[atmf]]/(Table_nydc_frldevdb01_flc_fx_carry_view[[#This Row],[atmf_cost_orig]]+1)</f>
        <v>65.291796051597899</v>
      </c>
      <c r="S2758" s="95">
        <f>Table_nydc_frldevdb01_flc_fx_carry_view[[#This Row],[num_rate]]-Table_nydc_frldevdb01_flc_fx_carry_view[[#This Row],[asset_rate]]</f>
        <v>4.2114255341379241E-2</v>
      </c>
      <c r="T27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1.2270217756487134</v>
      </c>
      <c r="U2758" s="95">
        <f>Table_nydc_frldevdb01_flc_fx_carry_view[[#This Row],[atmf_cost_final]]/Table_nydc_frldevdb01_flc_fx_carry_view[[#This Row],[atmf_cost_orig]]</f>
        <v>1.0266175786979614</v>
      </c>
    </row>
    <row r="2759" spans="1:21" x14ac:dyDescent="0.25">
      <c r="A2759" t="s">
        <v>146</v>
      </c>
      <c r="B2759" t="s">
        <v>7</v>
      </c>
      <c r="C2759" t="s">
        <v>8</v>
      </c>
      <c r="D2759" t="s">
        <v>30</v>
      </c>
      <c r="E2759">
        <v>65.093570700002999</v>
      </c>
      <c r="F2759">
        <v>67.06</v>
      </c>
      <c r="G2759">
        <v>6.3354656861589295E-2</v>
      </c>
      <c r="H2759">
        <v>6.7951909662488305E-2</v>
      </c>
      <c r="I2759">
        <v>5.93048248101943E-2</v>
      </c>
      <c r="J2759">
        <v>6.5705546112103899E-2</v>
      </c>
      <c r="K2759">
        <v>9.8702534189900604E-3</v>
      </c>
      <c r="L2759">
        <v>8.3026069817110099E-3</v>
      </c>
      <c r="M2759">
        <v>2.31979318379891E-2</v>
      </c>
      <c r="N2759">
        <v>2.3534059613400399E-2</v>
      </c>
      <c r="O2759">
        <v>1.3807636408447082E-2</v>
      </c>
      <c r="P2759">
        <v>5.4708518703327463E-2</v>
      </c>
      <c r="Q2759">
        <v>66.178000885782069</v>
      </c>
      <c r="R2759" s="95">
        <f>Table_nydc_frldevdb01_flc_fx_carry_view[[#This Row],[atmf]]/(Table_nydc_frldevdb01_flc_fx_carry_view[[#This Row],[atmf_cost_orig]]+1)</f>
        <v>65.539616445020471</v>
      </c>
      <c r="S2759" s="95">
        <f>Table_nydc_frldevdb01_flc_fx_carry_view[[#This Row],[num_rate]]-Table_nydc_frldevdb01_flc_fx_carry_view[[#This Row],[asset_rate]]</f>
        <v>4.0900882294880384E-2</v>
      </c>
      <c r="T27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1.142843648596477</v>
      </c>
      <c r="U2759" s="95">
        <f>Table_nydc_frldevdb01_flc_fx_carry_view[[#This Row],[atmf_cost_final]]/Table_nydc_frldevdb01_flc_fx_carry_view[[#This Row],[atmf_cost_orig]]</f>
        <v>1.014489557851914</v>
      </c>
    </row>
    <row r="2760" spans="1:21" x14ac:dyDescent="0.25">
      <c r="A2760" t="s">
        <v>146</v>
      </c>
      <c r="B2760" t="s">
        <v>7</v>
      </c>
      <c r="C2760" t="s">
        <v>6</v>
      </c>
      <c r="D2760" t="s">
        <v>30</v>
      </c>
      <c r="E2760">
        <v>65.093570700002999</v>
      </c>
      <c r="F2760">
        <v>67.67</v>
      </c>
      <c r="G2760">
        <v>6.6091762983102403E-2</v>
      </c>
      <c r="H2760">
        <v>7.1074127624782699E-2</v>
      </c>
      <c r="I2760">
        <v>6.3354656861589295E-2</v>
      </c>
      <c r="J2760">
        <v>6.9760771998009799E-2</v>
      </c>
      <c r="K2760">
        <v>1.09982116519717E-2</v>
      </c>
      <c r="L2760">
        <v>9.8702534189900604E-3</v>
      </c>
      <c r="M2760">
        <v>2.79439003711267E-2</v>
      </c>
      <c r="N2760">
        <v>2.8693382637462697E-2</v>
      </c>
      <c r="O2760">
        <v>1.4301976165420172E-2</v>
      </c>
      <c r="P2760">
        <v>5.4529021058876914E-2</v>
      </c>
      <c r="Q2760">
        <v>66.54239331623549</v>
      </c>
      <c r="R2760" s="95">
        <f>Table_nydc_frldevdb01_flc_fx_carry_view[[#This Row],[atmf]]/(Table_nydc_frldevdb01_flc_fx_carry_view[[#This Row],[atmf_cost_orig]]+1)</f>
        <v>65.830440723047801</v>
      </c>
      <c r="S2760" s="95">
        <f>Table_nydc_frldevdb01_flc_fx_carry_view[[#This Row],[num_rate]]-Table_nydc_frldevdb01_flc_fx_carry_view[[#This Row],[asset_rate]]</f>
        <v>4.0227044893456743E-2</v>
      </c>
      <c r="T27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1.110791631454638</v>
      </c>
      <c r="U2760" s="95">
        <f>Table_nydc_frldevdb01_flc_fx_carry_view[[#This Row],[atmf_cost_final]]/Table_nydc_frldevdb01_flc_fx_carry_view[[#This Row],[atmf_cost_orig]]</f>
        <v>1.0268209611536694</v>
      </c>
    </row>
    <row r="2761" spans="1:21" x14ac:dyDescent="0.25">
      <c r="A2761" t="s">
        <v>146</v>
      </c>
      <c r="B2761" t="s">
        <v>7</v>
      </c>
      <c r="C2761" t="s">
        <v>67</v>
      </c>
      <c r="D2761" t="s">
        <v>30</v>
      </c>
      <c r="E2761">
        <v>65.093570700002999</v>
      </c>
      <c r="F2761">
        <v>70.449332132173097</v>
      </c>
      <c r="G2761">
        <v>7.3803150121522901E-2</v>
      </c>
      <c r="H2761">
        <v>7.6741586303214399E-2</v>
      </c>
      <c r="I2761">
        <v>7.2019929263543003E-2</v>
      </c>
      <c r="J2761">
        <v>7.6868065127912499E-2</v>
      </c>
      <c r="K2761">
        <v>1.2618641310618101E-2</v>
      </c>
      <c r="L2761">
        <v>1.2251387093792001E-2</v>
      </c>
      <c r="M2761">
        <v>4.1999802123598599E-2</v>
      </c>
      <c r="N2761">
        <v>4.47465768056131E-2</v>
      </c>
      <c r="O2761">
        <v>1.5793076909287662E-2</v>
      </c>
      <c r="P2761">
        <v>5.8249412335494632E-2</v>
      </c>
      <c r="Q2761">
        <v>68.438528714216901</v>
      </c>
      <c r="R2761" s="95">
        <f>Table_nydc_frldevdb01_flc_fx_carry_view[[#This Row],[atmf]]/(Table_nydc_frldevdb01_flc_fx_carry_view[[#This Row],[atmf_cost_orig]]+1)</f>
        <v>67.609736574418875</v>
      </c>
      <c r="S2761" s="95">
        <f>Table_nydc_frldevdb01_flc_fx_carry_view[[#This Row],[num_rate]]-Table_nydc_frldevdb01_flc_fx_carry_view[[#This Row],[asset_rate]]</f>
        <v>4.245633542620697E-2</v>
      </c>
      <c r="T27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1.1059872657401892</v>
      </c>
      <c r="U2761" s="95">
        <f>Table_nydc_frldevdb01_flc_fx_carry_view[[#This Row],[atmf_cost_final]]/Table_nydc_frldevdb01_flc_fx_carry_view[[#This Row],[atmf_cost_orig]]</f>
        <v>1.065399705311258</v>
      </c>
    </row>
    <row r="2762" spans="1:21" x14ac:dyDescent="0.25">
      <c r="A2762" t="s">
        <v>146</v>
      </c>
      <c r="B2762" t="s">
        <v>19</v>
      </c>
      <c r="C2762" t="s">
        <v>30</v>
      </c>
      <c r="D2762" t="s">
        <v>30</v>
      </c>
      <c r="E2762">
        <v>13.50637058305</v>
      </c>
      <c r="F2762">
        <v>13.7058849391221</v>
      </c>
      <c r="G2762">
        <v>0.158685343937847</v>
      </c>
      <c r="H2762">
        <v>0.16164714477967301</v>
      </c>
      <c r="I2762">
        <v>0.180264304328529</v>
      </c>
      <c r="J2762">
        <v>0.196204995632034</v>
      </c>
      <c r="K2762">
        <v>2.4715933824181399E-2</v>
      </c>
      <c r="L2762">
        <v>3.7635856528387599E-3</v>
      </c>
      <c r="M2762">
        <v>3.2260966305390402E-2</v>
      </c>
      <c r="N2762">
        <v>1.5126099778042301E-2</v>
      </c>
      <c r="O2762">
        <v>1.2318832941949435E-2</v>
      </c>
      <c r="P2762">
        <v>7.120212665128281E-2</v>
      </c>
      <c r="Q2762">
        <v>13.603247991178716</v>
      </c>
      <c r="R2762" s="95">
        <f>Table_nydc_frldevdb01_flc_fx_carry_view[[#This Row],[atmf]]/(Table_nydc_frldevdb01_flc_fx_carry_view[[#This Row],[atmf_cost_orig]]+1)</f>
        <v>13.277538710174641</v>
      </c>
      <c r="S2762" s="95">
        <f>Table_nydc_frldevdb01_flc_fx_carry_view[[#This Row],[num_rate]]-Table_nydc_frldevdb01_flc_fx_carry_view[[#This Row],[asset_rate]]</f>
        <v>5.8883293709333373E-2</v>
      </c>
      <c r="T27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1.5059596036865346</v>
      </c>
      <c r="U2762" s="95">
        <f>Table_nydc_frldevdb01_flc_fx_carry_view[[#This Row],[atmf_cost_final]]/Table_nydc_frldevdb01_flc_fx_carry_view[[#This Row],[atmf_cost_orig]]</f>
        <v>0.46886691597687574</v>
      </c>
    </row>
    <row r="2763" spans="1:21" x14ac:dyDescent="0.25">
      <c r="A2763" t="s">
        <v>146</v>
      </c>
      <c r="B2763" t="s">
        <v>19</v>
      </c>
      <c r="C2763" t="s">
        <v>14</v>
      </c>
      <c r="D2763" t="s">
        <v>30</v>
      </c>
      <c r="E2763">
        <v>13.50637058305</v>
      </c>
      <c r="F2763">
        <v>13.8924</v>
      </c>
      <c r="G2763">
        <v>0.158457735319225</v>
      </c>
      <c r="H2763">
        <v>0.162926875848147</v>
      </c>
      <c r="I2763">
        <v>0.15776972301964901</v>
      </c>
      <c r="J2763">
        <v>0.16432634629465101</v>
      </c>
      <c r="K2763">
        <v>3.1278376313939101E-2</v>
      </c>
      <c r="L2763">
        <v>2.45463963700886E-2</v>
      </c>
      <c r="M2763">
        <v>4.5566330502218498E-2</v>
      </c>
      <c r="N2763">
        <v>4.0354237889227901E-2</v>
      </c>
      <c r="O2763">
        <v>1.3150907787033555E-2</v>
      </c>
      <c r="P2763">
        <v>7.1270336199549048E-2</v>
      </c>
      <c r="Q2763">
        <v>13.696702147190434</v>
      </c>
      <c r="R2763" s="95">
        <f>Table_nydc_frldevdb01_flc_fx_carry_view[[#This Row],[atmf]]/(Table_nydc_frldevdb01_flc_fx_carry_view[[#This Row],[atmf_cost_orig]]+1)</f>
        <v>13.286961902576801</v>
      </c>
      <c r="S2763" s="95">
        <f>Table_nydc_frldevdb01_flc_fx_carry_view[[#This Row],[num_rate]]-Table_nydc_frldevdb01_flc_fx_carry_view[[#This Row],[asset_rate]]</f>
        <v>5.8119428412515495E-2</v>
      </c>
      <c r="T27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1.1063754342176353</v>
      </c>
      <c r="U2763" s="95">
        <f>Table_nydc_frldevdb01_flc_fx_carry_view[[#This Row],[atmf_cost_final]]/Table_nydc_frldevdb01_flc_fx_carry_view[[#This Row],[atmf_cost_orig]]</f>
        <v>0.88561526557999148</v>
      </c>
    </row>
    <row r="2764" spans="1:21" x14ac:dyDescent="0.25">
      <c r="A2764" t="s">
        <v>146</v>
      </c>
      <c r="B2764" t="s">
        <v>19</v>
      </c>
      <c r="C2764" t="s">
        <v>8</v>
      </c>
      <c r="D2764" t="s">
        <v>30</v>
      </c>
      <c r="E2764">
        <v>13.50637058305</v>
      </c>
      <c r="F2764">
        <v>14.0791</v>
      </c>
      <c r="G2764">
        <v>0.159081762235354</v>
      </c>
      <c r="H2764">
        <v>0.164504529484718</v>
      </c>
      <c r="I2764">
        <v>0.15852336969318001</v>
      </c>
      <c r="J2764">
        <v>0.16572880426398401</v>
      </c>
      <c r="K2764">
        <v>3.5441153526577597E-2</v>
      </c>
      <c r="L2764">
        <v>3.13669252846559E-2</v>
      </c>
      <c r="M2764">
        <v>5.6120535902564099E-2</v>
      </c>
      <c r="N2764">
        <v>5.3774895464269598E-2</v>
      </c>
      <c r="O2764">
        <v>1.3807636408447082E-2</v>
      </c>
      <c r="P2764">
        <v>7.1397126599804517E-2</v>
      </c>
      <c r="Q2764">
        <v>13.793851666941674</v>
      </c>
      <c r="R2764" s="95">
        <f>Table_nydc_frldevdb01_flc_fx_carry_view[[#This Row],[atmf]]/(Table_nydc_frldevdb01_flc_fx_carry_view[[#This Row],[atmf_cost_orig]]+1)</f>
        <v>13.330959413612723</v>
      </c>
      <c r="S2764" s="95">
        <f>Table_nydc_frldevdb01_flc_fx_carry_view[[#This Row],[num_rate]]-Table_nydc_frldevdb01_flc_fx_carry_view[[#This Row],[asset_rate]]</f>
        <v>5.7589490191357437E-2</v>
      </c>
      <c r="T27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1.0835899144470815</v>
      </c>
      <c r="U2764" s="95">
        <f>Table_nydc_frldevdb01_flc_fx_carry_view[[#This Row],[atmf_cost_final]]/Table_nydc_frldevdb01_flc_fx_carry_view[[#This Row],[atmf_cost_orig]]</f>
        <v>0.95820352745086079</v>
      </c>
    </row>
    <row r="2765" spans="1:21" x14ac:dyDescent="0.25">
      <c r="A2765" t="s">
        <v>146</v>
      </c>
      <c r="B2765" t="s">
        <v>19</v>
      </c>
      <c r="C2765" t="s">
        <v>6</v>
      </c>
      <c r="D2765" t="s">
        <v>30</v>
      </c>
      <c r="E2765">
        <v>13.50637058305</v>
      </c>
      <c r="F2765">
        <v>14.265700000000001</v>
      </c>
      <c r="G2765">
        <v>0.15995723649021701</v>
      </c>
      <c r="H2765">
        <v>0.166217504284315</v>
      </c>
      <c r="I2765">
        <v>0.159081762235354</v>
      </c>
      <c r="J2765">
        <v>0.16673672950358701</v>
      </c>
      <c r="K2765">
        <v>3.8462387706741201E-2</v>
      </c>
      <c r="L2765">
        <v>3.5441153526577597E-2</v>
      </c>
      <c r="M2765">
        <v>6.5289587780228295E-2</v>
      </c>
      <c r="N2765">
        <v>6.4053784974675301E-2</v>
      </c>
      <c r="O2765">
        <v>1.4301976165420172E-2</v>
      </c>
      <c r="P2765">
        <v>7.1577842280000636E-2</v>
      </c>
      <c r="Q2765">
        <v>13.892989978234942</v>
      </c>
      <c r="R2765" s="95">
        <f>Table_nydc_frldevdb01_flc_fx_carry_view[[#This Row],[atmf]]/(Table_nydc_frldevdb01_flc_fx_carry_view[[#This Row],[atmf_cost_orig]]+1)</f>
        <v>13.391382177803703</v>
      </c>
      <c r="S2765" s="95">
        <f>Table_nydc_frldevdb01_flc_fx_carry_view[[#This Row],[num_rate]]-Table_nydc_frldevdb01_flc_fx_carry_view[[#This Row],[asset_rate]]</f>
        <v>5.7275866114580465E-2</v>
      </c>
      <c r="T27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1.0665530271411039</v>
      </c>
      <c r="U2765" s="95">
        <f>Table_nydc_frldevdb01_flc_fx_carry_view[[#This Row],[atmf_cost_final]]/Table_nydc_frldevdb01_flc_fx_carry_view[[#This Row],[atmf_cost_orig]]</f>
        <v>0.98107197720848172</v>
      </c>
    </row>
    <row r="2766" spans="1:21" x14ac:dyDescent="0.25">
      <c r="A2766" t="s">
        <v>146</v>
      </c>
      <c r="B2766" t="s">
        <v>19</v>
      </c>
      <c r="C2766" t="s">
        <v>67</v>
      </c>
      <c r="D2766" t="s">
        <v>30</v>
      </c>
      <c r="E2766">
        <v>13.50637058305</v>
      </c>
      <c r="F2766">
        <v>15.0110509166547</v>
      </c>
      <c r="G2766">
        <v>0.16322493909270899</v>
      </c>
      <c r="H2766">
        <v>0.17279512472334599</v>
      </c>
      <c r="I2766">
        <v>0.16339667502778099</v>
      </c>
      <c r="J2766">
        <v>0.17356049608361299</v>
      </c>
      <c r="K2766">
        <v>4.4776253411961502E-2</v>
      </c>
      <c r="L2766">
        <v>4.4087105371339606E-2</v>
      </c>
      <c r="M2766">
        <v>9.4379822571005495E-2</v>
      </c>
      <c r="N2766">
        <v>9.5853362398604106E-2</v>
      </c>
      <c r="O2766">
        <v>1.5793076909287662E-2</v>
      </c>
      <c r="P2766">
        <v>7.3399862058078247E-2</v>
      </c>
      <c r="Q2766">
        <v>14.301638597400872</v>
      </c>
      <c r="R2766" s="95">
        <f>Table_nydc_frldevdb01_flc_fx_carry_view[[#This Row],[atmf]]/(Table_nydc_frldevdb01_flc_fx_carry_view[[#This Row],[atmf_cost_orig]]+1)</f>
        <v>13.716490935833891</v>
      </c>
      <c r="S2766" s="95">
        <f>Table_nydc_frldevdb01_flc_fx_carry_view[[#This Row],[num_rate]]-Table_nydc_frldevdb01_flc_fx_carry_view[[#This Row],[asset_rate]]</f>
        <v>5.7606785148790585E-2</v>
      </c>
      <c r="T27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1.043599440622635</v>
      </c>
      <c r="U2766" s="95">
        <f>Table_nydc_frldevdb01_flc_fx_carry_view[[#This Row],[atmf_cost_final]]/Table_nydc_frldevdb01_flc_fx_carry_view[[#This Row],[atmf_cost_orig]]</f>
        <v>1.0156128692283779</v>
      </c>
    </row>
    <row r="2767" spans="1:21" x14ac:dyDescent="0.25">
      <c r="A2767" t="s">
        <v>146</v>
      </c>
      <c r="B2767" t="s">
        <v>13</v>
      </c>
      <c r="C2767" t="s">
        <v>30</v>
      </c>
      <c r="D2767" t="s">
        <v>30</v>
      </c>
      <c r="E2767">
        <v>6.5818250499228599</v>
      </c>
      <c r="F2767">
        <v>6.6188003933016404</v>
      </c>
      <c r="G2767">
        <v>5.3396474328495397E-2</v>
      </c>
      <c r="H2767">
        <v>5.3562698667222901E-2</v>
      </c>
      <c r="I2767">
        <v>5.97493756211111E-2</v>
      </c>
      <c r="J2767">
        <v>6.1408565015269E-2</v>
      </c>
      <c r="K2767">
        <v>8.0767184965399395E-3</v>
      </c>
      <c r="L2767">
        <v>1.2474607006139299E-3</v>
      </c>
      <c r="M2767">
        <v>1.06924656912429E-2</v>
      </c>
      <c r="N2767">
        <v>5.6699413241929793E-3</v>
      </c>
      <c r="O2767">
        <v>1.2318832941949435E-2</v>
      </c>
      <c r="P2767">
        <v>3.4471048744903705E-2</v>
      </c>
      <c r="Q2767">
        <v>6.6015324533061639</v>
      </c>
      <c r="R2767" s="95">
        <f>Table_nydc_frldevdb01_flc_fx_carry_view[[#This Row],[atmf]]/(Table_nydc_frldevdb01_flc_fx_carry_view[[#This Row],[atmf_cost_orig]]+1)</f>
        <v>6.5487778112354329</v>
      </c>
      <c r="S2767" s="95">
        <f>Table_nydc_frldevdb01_flc_fx_carry_view[[#This Row],[num_rate]]-Table_nydc_frldevdb01_flc_fx_carry_view[[#This Row],[asset_rate]]</f>
        <v>2.2152215802954268E-2</v>
      </c>
      <c r="T27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1.6907140845012962</v>
      </c>
      <c r="U2767" s="95">
        <f>Table_nydc_frldevdb01_flc_fx_carry_view[[#This Row],[atmf_cost_final]]/Table_nydc_frldevdb01_flc_fx_carry_view[[#This Row],[atmf_cost_orig]]</f>
        <v>0.53027444631752674</v>
      </c>
    </row>
    <row r="2768" spans="1:21" x14ac:dyDescent="0.25">
      <c r="A2768" t="s">
        <v>146</v>
      </c>
      <c r="B2768" t="s">
        <v>13</v>
      </c>
      <c r="C2768" t="s">
        <v>14</v>
      </c>
      <c r="D2768" t="s">
        <v>30</v>
      </c>
      <c r="E2768">
        <v>6.5818250499228599</v>
      </c>
      <c r="F2768">
        <v>6.6543789999999996</v>
      </c>
      <c r="G2768">
        <v>5.3989660818501803E-2</v>
      </c>
      <c r="H2768">
        <v>5.44633198853662E-2</v>
      </c>
      <c r="I2768">
        <v>5.3430957873658598E-2</v>
      </c>
      <c r="J2768">
        <v>5.3850262381537103E-2</v>
      </c>
      <c r="K2768">
        <v>1.02262052957489E-2</v>
      </c>
      <c r="L2768">
        <v>8.0965315035704793E-3</v>
      </c>
      <c r="M2768">
        <v>1.5239409438559901E-2</v>
      </c>
      <c r="N2768">
        <v>1.3731343055348299E-2</v>
      </c>
      <c r="O2768">
        <v>1.3150907787033555E-2</v>
      </c>
      <c r="P2768">
        <v>3.5431849090980357E-2</v>
      </c>
      <c r="Q2768">
        <v>6.6211856446956903</v>
      </c>
      <c r="R2768" s="95">
        <f>Table_nydc_frldevdb01_flc_fx_carry_view[[#This Row],[atmf]]/(Table_nydc_frldevdb01_flc_fx_carry_view[[#This Row],[atmf_cost_orig]]+1)</f>
        <v>6.5544924065545818</v>
      </c>
      <c r="S2768" s="95">
        <f>Table_nydc_frldevdb01_flc_fx_carry_view[[#This Row],[num_rate]]-Table_nydc_frldevdb01_flc_fx_carry_view[[#This Row],[asset_rate]]</f>
        <v>2.2280941303946804E-2</v>
      </c>
      <c r="T27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1.1239940348047091</v>
      </c>
      <c r="U2768" s="95">
        <f>Table_nydc_frldevdb01_flc_fx_carry_view[[#This Row],[atmf_cost_final]]/Table_nydc_frldevdb01_flc_fx_carry_view[[#This Row],[atmf_cost_orig]]</f>
        <v>0.90104167820337056</v>
      </c>
    </row>
    <row r="2769" spans="1:21" x14ac:dyDescent="0.25">
      <c r="A2769" t="s">
        <v>146</v>
      </c>
      <c r="B2769" t="s">
        <v>13</v>
      </c>
      <c r="C2769" t="s">
        <v>8</v>
      </c>
      <c r="D2769" t="s">
        <v>30</v>
      </c>
      <c r="E2769">
        <v>6.5818250499228599</v>
      </c>
      <c r="F2769">
        <v>6.6904329999999996</v>
      </c>
      <c r="G2769">
        <v>5.4834401248388703E-2</v>
      </c>
      <c r="H2769">
        <v>5.5640561181802599E-2</v>
      </c>
      <c r="I2769">
        <v>5.3984325933616503E-2</v>
      </c>
      <c r="J2769">
        <v>5.4767954825916502E-2</v>
      </c>
      <c r="K2769">
        <v>1.1631172131854401E-2</v>
      </c>
      <c r="L2769">
        <v>1.0254110931450599E-2</v>
      </c>
      <c r="M2769">
        <v>1.8995892155440602E-2</v>
      </c>
      <c r="N2769">
        <v>1.8265611277055199E-2</v>
      </c>
      <c r="O2769">
        <v>1.3807636408447082E-2</v>
      </c>
      <c r="P2769">
        <v>3.6114488191972743E-2</v>
      </c>
      <c r="Q2769">
        <v>6.6415200641961647</v>
      </c>
      <c r="R2769" s="95">
        <f>Table_nydc_frldevdb01_flc_fx_carry_view[[#This Row],[atmf]]/(Table_nydc_frldevdb01_flc_fx_carry_view[[#This Row],[atmf_cost_orig]]+1)</f>
        <v>6.5657114533091976</v>
      </c>
      <c r="S2769" s="95">
        <f>Table_nydc_frldevdb01_flc_fx_carry_view[[#This Row],[num_rate]]-Table_nydc_frldevdb01_flc_fx_carry_view[[#This Row],[asset_rate]]</f>
        <v>2.2306851783525664E-2</v>
      </c>
      <c r="T27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1.0878214405906843</v>
      </c>
      <c r="U2769" s="95">
        <f>Table_nydc_frldevdb01_flc_fx_carry_view[[#This Row],[atmf_cost_final]]/Table_nydc_frldevdb01_flc_fx_carry_view[[#This Row],[atmf_cost_orig]]</f>
        <v>0.96155585258067267</v>
      </c>
    </row>
    <row r="2770" spans="1:21" x14ac:dyDescent="0.25">
      <c r="A2770" t="s">
        <v>146</v>
      </c>
      <c r="B2770" t="s">
        <v>13</v>
      </c>
      <c r="C2770" t="s">
        <v>6</v>
      </c>
      <c r="D2770" t="s">
        <v>30</v>
      </c>
      <c r="E2770">
        <v>6.5818250499228599</v>
      </c>
      <c r="F2770">
        <v>6.7267999999999999</v>
      </c>
      <c r="G2770">
        <v>5.5670863013441402E-2</v>
      </c>
      <c r="H2770">
        <v>5.68317391234828E-2</v>
      </c>
      <c r="I2770">
        <v>5.4834401248388703E-2</v>
      </c>
      <c r="J2770">
        <v>5.5980796077188803E-2</v>
      </c>
      <c r="K2770">
        <v>1.2668588078020501E-2</v>
      </c>
      <c r="L2770">
        <v>1.1631172131854401E-2</v>
      </c>
      <c r="M2770">
        <v>2.23459793239827E-2</v>
      </c>
      <c r="N2770">
        <v>2.1973557485544599E-2</v>
      </c>
      <c r="O2770">
        <v>1.4301976165420172E-2</v>
      </c>
      <c r="P2770">
        <v>3.665913562170986E-2</v>
      </c>
      <c r="Q2770">
        <v>6.6623260640698243</v>
      </c>
      <c r="R2770" s="95">
        <f>Table_nydc_frldevdb01_flc_fx_carry_view[[#This Row],[atmf]]/(Table_nydc_frldevdb01_flc_fx_carry_view[[#This Row],[atmf_cost_orig]]+1)</f>
        <v>6.5797686263196713</v>
      </c>
      <c r="S2770" s="95">
        <f>Table_nydc_frldevdb01_flc_fx_carry_view[[#This Row],[num_rate]]-Table_nydc_frldevdb01_flc_fx_carry_view[[#This Row],[asset_rate]]</f>
        <v>2.2357159456289688E-2</v>
      </c>
      <c r="T27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1.0687162573906952</v>
      </c>
      <c r="U2770" s="95">
        <f>Table_nydc_frldevdb01_flc_fx_carry_view[[#This Row],[atmf_cost_final]]/Table_nydc_frldevdb01_flc_fx_carry_view[[#This Row],[atmf_cost_orig]]</f>
        <v>0.98333383231772697</v>
      </c>
    </row>
    <row r="2771" spans="1:21" x14ac:dyDescent="0.25">
      <c r="A2771" t="s">
        <v>146</v>
      </c>
      <c r="B2771" t="s">
        <v>13</v>
      </c>
      <c r="C2771" t="s">
        <v>67</v>
      </c>
      <c r="D2771" t="s">
        <v>30</v>
      </c>
      <c r="E2771">
        <v>6.5818250499228599</v>
      </c>
      <c r="F2771">
        <v>6.8644999999999996</v>
      </c>
      <c r="G2771">
        <v>6.0915506469069201E-2</v>
      </c>
      <c r="H2771">
        <v>6.23872113865791E-2</v>
      </c>
      <c r="I2771">
        <v>5.99722363817096E-2</v>
      </c>
      <c r="J2771">
        <v>6.17238555514368E-2</v>
      </c>
      <c r="K2771">
        <v>1.6504501840883399E-2</v>
      </c>
      <c r="L2771">
        <v>1.5756038802842601E-2</v>
      </c>
      <c r="M2771">
        <v>3.4149511685642203E-2</v>
      </c>
      <c r="N2771">
        <v>3.4255715241884102E-2</v>
      </c>
      <c r="O2771">
        <v>1.5793076909287662E-2</v>
      </c>
      <c r="P2771">
        <v>3.796238583210243E-2</v>
      </c>
      <c r="Q2771">
        <v>6.7454760094064392</v>
      </c>
      <c r="R2771" s="95">
        <f>Table_nydc_frldevdb01_flc_fx_carry_view[[#This Row],[atmf]]/(Table_nydc_frldevdb01_flc_fx_carry_view[[#This Row],[atmf_cost_orig]]+1)</f>
        <v>6.6378216325906365</v>
      </c>
      <c r="S2771" s="95">
        <f>Table_nydc_frldevdb01_flc_fx_carry_view[[#This Row],[num_rate]]-Table_nydc_frldevdb01_flc_fx_carry_view[[#This Row],[asset_rate]]</f>
        <v>2.2169308922814768E-2</v>
      </c>
      <c r="T27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1.048436730939913</v>
      </c>
      <c r="U2771" s="95">
        <f>Table_nydc_frldevdb01_flc_fx_carry_view[[#This Row],[atmf_cost_final]]/Table_nydc_frldevdb01_flc_fx_carry_view[[#This Row],[atmf_cost_orig]]</f>
        <v>1.0031099582687899</v>
      </c>
    </row>
    <row r="2772" spans="1:21" x14ac:dyDescent="0.25">
      <c r="A2772" t="s">
        <v>146</v>
      </c>
      <c r="B2772" t="s">
        <v>16</v>
      </c>
      <c r="C2772" t="s">
        <v>30</v>
      </c>
      <c r="D2772" t="s">
        <v>30</v>
      </c>
      <c r="E2772">
        <v>18.739784266200001</v>
      </c>
      <c r="F2772">
        <v>19.022863453128799</v>
      </c>
      <c r="G2772">
        <v>0.109027862902749</v>
      </c>
      <c r="H2772">
        <v>0.112393893352987</v>
      </c>
      <c r="I2772">
        <v>0.14347324304686301</v>
      </c>
      <c r="J2772">
        <v>0.16351009770262501</v>
      </c>
      <c r="K2772">
        <v>1.49897023049633E-2</v>
      </c>
      <c r="L2772">
        <v>2.9954603341467499E-3</v>
      </c>
      <c r="M2772">
        <v>2.2434355729868301E-2</v>
      </c>
      <c r="N2772">
        <v>1.52421737757545E-2</v>
      </c>
      <c r="O2772">
        <v>1.2318832941949435E-2</v>
      </c>
      <c r="P2772">
        <v>7.2872173994026318E-2</v>
      </c>
      <c r="Q2772">
        <v>18.882291338247459</v>
      </c>
      <c r="R2772" s="95">
        <f>Table_nydc_frldevdb01_flc_fx_carry_view[[#This Row],[atmf]]/(Table_nydc_frldevdb01_flc_fx_carry_view[[#This Row],[atmf_cost_orig]]+1)</f>
        <v>18.60546190229422</v>
      </c>
      <c r="S2772" s="95">
        <f>Table_nydc_frldevdb01_flc_fx_carry_view[[#This Row],[num_rate]]-Table_nydc_frldevdb01_flc_fx_carry_view[[#This Row],[asset_rate]]</f>
        <v>6.0553341052076881E-2</v>
      </c>
      <c r="T27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1.6450347306481936</v>
      </c>
      <c r="U2772" s="95">
        <f>Table_nydc_frldevdb01_flc_fx_carry_view[[#This Row],[atmf_cost_final]]/Table_nydc_frldevdb01_flc_fx_carry_view[[#This Row],[atmf_cost_orig]]</f>
        <v>0.67941214623166624</v>
      </c>
    </row>
    <row r="2773" spans="1:21" x14ac:dyDescent="0.25">
      <c r="A2773" t="s">
        <v>146</v>
      </c>
      <c r="B2773" t="s">
        <v>16</v>
      </c>
      <c r="C2773" t="s">
        <v>14</v>
      </c>
      <c r="D2773" t="s">
        <v>30</v>
      </c>
      <c r="E2773">
        <v>18.739784266200001</v>
      </c>
      <c r="F2773">
        <v>19.279</v>
      </c>
      <c r="G2773">
        <v>0.113898560181345</v>
      </c>
      <c r="H2773">
        <v>0.118353952997098</v>
      </c>
      <c r="I2773">
        <v>0.10915742962191501</v>
      </c>
      <c r="J2773">
        <v>0.11611500862508101</v>
      </c>
      <c r="K2773">
        <v>1.9459627603284898E-2</v>
      </c>
      <c r="L2773">
        <v>1.5094831851696799E-2</v>
      </c>
      <c r="M2773">
        <v>3.3109085228121005E-2</v>
      </c>
      <c r="N2773">
        <v>3.0882086256037899E-2</v>
      </c>
      <c r="O2773">
        <v>1.3150907787033555E-2</v>
      </c>
      <c r="P2773">
        <v>7.1823501610551344E-2</v>
      </c>
      <c r="Q2773">
        <v>19.019395566169575</v>
      </c>
      <c r="R2773" s="95">
        <f>Table_nydc_frldevdb01_flc_fx_carry_view[[#This Row],[atmf]]/(Table_nydc_frldevdb01_flc_fx_carry_view[[#This Row],[atmf_cost_orig]]+1)</f>
        <v>18.661146509754097</v>
      </c>
      <c r="S2773" s="95">
        <f>Table_nydc_frldevdb01_flc_fx_carry_view[[#This Row],[num_rate]]-Table_nydc_frldevdb01_flc_fx_carry_view[[#This Row],[asset_rate]]</f>
        <v>5.8672593823517791E-2</v>
      </c>
      <c r="T27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1.156621371944855</v>
      </c>
      <c r="U2773" s="95">
        <f>Table_nydc_frldevdb01_flc_fx_carry_view[[#This Row],[atmf_cost_final]]/Table_nydc_frldevdb01_flc_fx_carry_view[[#This Row],[atmf_cost_orig]]</f>
        <v>0.9327375263696015</v>
      </c>
    </row>
    <row r="2774" spans="1:21" x14ac:dyDescent="0.25">
      <c r="A2774" t="s">
        <v>146</v>
      </c>
      <c r="B2774" t="s">
        <v>16</v>
      </c>
      <c r="C2774" t="s">
        <v>8</v>
      </c>
      <c r="D2774" t="s">
        <v>30</v>
      </c>
      <c r="E2774">
        <v>18.739784266200001</v>
      </c>
      <c r="F2774">
        <v>19.532</v>
      </c>
      <c r="G2774">
        <v>0.122233058043222</v>
      </c>
      <c r="H2774">
        <v>0.128501029462673</v>
      </c>
      <c r="I2774">
        <v>0.11387534854923401</v>
      </c>
      <c r="J2774">
        <v>0.120723365940253</v>
      </c>
      <c r="K2774">
        <v>2.38922224371108E-2</v>
      </c>
      <c r="L2774">
        <v>1.95371881471967E-2</v>
      </c>
      <c r="M2774">
        <v>4.3852388932665298E-2</v>
      </c>
      <c r="N2774">
        <v>4.1079075367769301E-2</v>
      </c>
      <c r="O2774">
        <v>1.3807636408447082E-2</v>
      </c>
      <c r="P2774">
        <v>7.1343439995283336E-2</v>
      </c>
      <c r="Q2774">
        <v>19.149767453281356</v>
      </c>
      <c r="R2774" s="95">
        <f>Table_nydc_frldevdb01_flc_fx_carry_view[[#This Row],[atmf]]/(Table_nydc_frldevdb01_flc_fx_carry_view[[#This Row],[atmf_cost_orig]]+1)</f>
        <v>18.711457871904077</v>
      </c>
      <c r="S2774" s="95">
        <f>Table_nydc_frldevdb01_flc_fx_carry_view[[#This Row],[num_rate]]-Table_nydc_frldevdb01_flc_fx_carry_view[[#This Row],[asset_rate]]</f>
        <v>5.7535803586836257E-2</v>
      </c>
      <c r="T27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1.0792438642919326</v>
      </c>
      <c r="U2774" s="95">
        <f>Table_nydc_frldevdb01_flc_fx_carry_view[[#This Row],[atmf_cost_final]]/Table_nydc_frldevdb01_flc_fx_carry_view[[#This Row],[atmf_cost_orig]]</f>
        <v>0.9367579821214671</v>
      </c>
    </row>
    <row r="2775" spans="1:21" x14ac:dyDescent="0.25">
      <c r="A2775" t="s">
        <v>146</v>
      </c>
      <c r="B2775" t="s">
        <v>16</v>
      </c>
      <c r="C2775" t="s">
        <v>6</v>
      </c>
      <c r="D2775" t="s">
        <v>30</v>
      </c>
      <c r="E2775">
        <v>18.739784266200001</v>
      </c>
      <c r="F2775">
        <v>19.789000000000001</v>
      </c>
      <c r="G2775">
        <v>0.130580622144682</v>
      </c>
      <c r="H2775">
        <v>0.138824876161316</v>
      </c>
      <c r="I2775">
        <v>0.122233058043222</v>
      </c>
      <c r="J2775">
        <v>0.13076272655631199</v>
      </c>
      <c r="K2775">
        <v>2.80999774548467E-2</v>
      </c>
      <c r="L2775">
        <v>2.38922224371108E-2</v>
      </c>
      <c r="M2775">
        <v>5.4548843976165801E-2</v>
      </c>
      <c r="N2775">
        <v>5.1727004248745101E-2</v>
      </c>
      <c r="O2775">
        <v>1.4301976165420172E-2</v>
      </c>
      <c r="P2775">
        <v>7.1425412263962818E-2</v>
      </c>
      <c r="Q2775">
        <v>19.279089923948966</v>
      </c>
      <c r="R2775" s="95">
        <f>Table_nydc_frldevdb01_flc_fx_carry_view[[#This Row],[atmf]]/(Table_nydc_frldevdb01_flc_fx_carry_view[[#This Row],[atmf_cost_orig]]+1)</f>
        <v>18.76537072041706</v>
      </c>
      <c r="S2775" s="95">
        <f>Table_nydc_frldevdb01_flc_fx_carry_view[[#This Row],[num_rate]]-Table_nydc_frldevdb01_flc_fx_carry_view[[#This Row],[asset_rate]]</f>
        <v>5.7123436098542646E-2</v>
      </c>
      <c r="T27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1.0523997990310128</v>
      </c>
      <c r="U2775" s="95">
        <f>Table_nydc_frldevdb01_flc_fx_carry_view[[#This Row],[atmf_cost_final]]/Table_nydc_frldevdb01_flc_fx_carry_view[[#This Row],[atmf_cost_orig]]</f>
        <v>0.94826948617547868</v>
      </c>
    </row>
    <row r="2776" spans="1:21" x14ac:dyDescent="0.25">
      <c r="A2776" t="s">
        <v>146</v>
      </c>
      <c r="B2776" t="s">
        <v>16</v>
      </c>
      <c r="C2776" t="s">
        <v>67</v>
      </c>
      <c r="D2776" t="s">
        <v>30</v>
      </c>
      <c r="E2776">
        <v>18.739784266200001</v>
      </c>
      <c r="F2776">
        <v>20.774699999999999</v>
      </c>
      <c r="G2776">
        <v>0.13029389530447799</v>
      </c>
      <c r="H2776">
        <v>0.140268146366615</v>
      </c>
      <c r="I2776">
        <v>0.13075682057951801</v>
      </c>
      <c r="J2776">
        <v>0.14168290275804701</v>
      </c>
      <c r="K2776">
        <v>3.0552988755793403E-2</v>
      </c>
      <c r="L2776">
        <v>3.04702828116751E-2</v>
      </c>
      <c r="M2776">
        <v>7.6678862687732705E-2</v>
      </c>
      <c r="N2776">
        <v>7.9177395741919301E-2</v>
      </c>
      <c r="O2776">
        <v>1.5793076909287662E-2</v>
      </c>
      <c r="P2776">
        <v>7.2002536770099823E-2</v>
      </c>
      <c r="Q2776">
        <v>19.858700102614609</v>
      </c>
      <c r="R2776" s="95">
        <f>Table_nydc_frldevdb01_flc_fx_carry_view[[#This Row],[atmf]]/(Table_nydc_frldevdb01_flc_fx_carry_view[[#This Row],[atmf_cost_orig]]+1)</f>
        <v>19.295168429460709</v>
      </c>
      <c r="S2776" s="95">
        <f>Table_nydc_frldevdb01_flc_fx_carry_view[[#This Row],[num_rate]]-Table_nydc_frldevdb01_flc_fx_carry_view[[#This Row],[asset_rate]]</f>
        <v>5.6209459860812161E-2</v>
      </c>
      <c r="T27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1.0559607608110282</v>
      </c>
      <c r="U2776" s="95">
        <f>Table_nydc_frldevdb01_flc_fx_carry_view[[#This Row],[atmf_cost_final]]/Table_nydc_frldevdb01_flc_fx_carry_view[[#This Row],[atmf_cost_orig]]</f>
        <v>1.0325843781011936</v>
      </c>
    </row>
    <row r="2777" spans="1:21" x14ac:dyDescent="0.25">
      <c r="A2777" t="s">
        <v>146</v>
      </c>
      <c r="B2777" t="s">
        <v>22</v>
      </c>
      <c r="C2777" t="s">
        <v>30</v>
      </c>
      <c r="D2777" t="s">
        <v>30</v>
      </c>
      <c r="E2777">
        <v>624.75858038372201</v>
      </c>
      <c r="F2777">
        <v>625.62</v>
      </c>
      <c r="G2777">
        <v>8.8351450062411602E-2</v>
      </c>
      <c r="H2777">
        <v>8.8610187920349096E-2</v>
      </c>
      <c r="I2777">
        <v>8.8122337908337303E-2</v>
      </c>
      <c r="J2777">
        <v>8.8739205202475593E-2</v>
      </c>
      <c r="K2777">
        <v>1.68510892718781E-2</v>
      </c>
      <c r="L2777">
        <v>1.8398368115843601E-3</v>
      </c>
      <c r="M2777">
        <v>1.75921949697673E-2</v>
      </c>
      <c r="N2777">
        <v>2.6242639851374403E-3</v>
      </c>
      <c r="O2777">
        <v>1.2318832941949435E-2</v>
      </c>
      <c r="P2777">
        <v>1.7830850303860394E-2</v>
      </c>
      <c r="Q2777">
        <v>625.15669281288285</v>
      </c>
      <c r="R2777" s="95">
        <f>Table_nydc_frldevdb01_flc_fx_carry_view[[#This Row],[atmf]]/(Table_nydc_frldevdb01_flc_fx_carry_view[[#This Row],[atmf_cost_orig]]+1)</f>
        <v>614.80424387353639</v>
      </c>
      <c r="S2777" s="95">
        <f>Table_nydc_frldevdb01_flc_fx_carry_view[[#This Row],[num_rate]]-Table_nydc_frldevdb01_flc_fx_carry_view[[#This Row],[asset_rate]]</f>
        <v>5.5120173619109588E-3</v>
      </c>
      <c r="T27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1.0584551917321203</v>
      </c>
      <c r="U2777" s="95">
        <f>Table_nydc_frldevdb01_flc_fx_carry_view[[#This Row],[atmf_cost_final]]/Table_nydc_frldevdb01_flc_fx_carry_view[[#This Row],[atmf_cost_orig]]</f>
        <v>0.14917206122643106</v>
      </c>
    </row>
    <row r="2778" spans="1:21" x14ac:dyDescent="0.25">
      <c r="A2778" t="s">
        <v>146</v>
      </c>
      <c r="B2778" t="s">
        <v>22</v>
      </c>
      <c r="C2778" t="s">
        <v>14</v>
      </c>
      <c r="D2778" t="s">
        <v>30</v>
      </c>
      <c r="E2778">
        <v>624.75858038372201</v>
      </c>
      <c r="F2778">
        <v>626.61</v>
      </c>
      <c r="G2778">
        <v>8.8573615475321693E-2</v>
      </c>
      <c r="H2778">
        <v>8.9040109929893599E-2</v>
      </c>
      <c r="I2778">
        <v>8.8383374798656905E-2</v>
      </c>
      <c r="J2778">
        <v>8.8960610581457406E-2</v>
      </c>
      <c r="K2778">
        <v>2.3304915822801E-2</v>
      </c>
      <c r="L2778">
        <v>1.6794307771920803E-2</v>
      </c>
      <c r="M2778">
        <v>2.4911790731798999E-2</v>
      </c>
      <c r="N2778">
        <v>1.84137121105937E-2</v>
      </c>
      <c r="O2778">
        <v>1.3150907787033555E-2</v>
      </c>
      <c r="P2778">
        <v>1.9146055715835081E-2</v>
      </c>
      <c r="Q2778">
        <v>625.60473145407605</v>
      </c>
      <c r="R2778" s="95">
        <f>Table_nydc_frldevdb01_flc_fx_carry_view[[#This Row],[atmf]]/(Table_nydc_frldevdb01_flc_fx_carry_view[[#This Row],[atmf_cost_orig]]+1)</f>
        <v>611.37944325198282</v>
      </c>
      <c r="S2778" s="95">
        <f>Table_nydc_frldevdb01_flc_fx_carry_view[[#This Row],[num_rate]]-Table_nydc_frldevdb01_flc_fx_carry_view[[#This Row],[asset_rate]]</f>
        <v>5.9951479288015263E-3</v>
      </c>
      <c r="T27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1.007797389581937</v>
      </c>
      <c r="U2778" s="95">
        <f>Table_nydc_frldevdb01_flc_fx_carry_view[[#This Row],[atmf_cost_final]]/Table_nydc_frldevdb01_flc_fx_carry_view[[#This Row],[atmf_cost_orig]]</f>
        <v>0.73915650259093024</v>
      </c>
    </row>
    <row r="2779" spans="1:21" x14ac:dyDescent="0.25">
      <c r="A2779" t="s">
        <v>146</v>
      </c>
      <c r="B2779" t="s">
        <v>22</v>
      </c>
      <c r="C2779" t="s">
        <v>8</v>
      </c>
      <c r="D2779" t="s">
        <v>30</v>
      </c>
      <c r="E2779">
        <v>624.75858038372201</v>
      </c>
      <c r="F2779">
        <v>627.65</v>
      </c>
      <c r="G2779">
        <v>8.8848561221750805E-2</v>
      </c>
      <c r="H2779">
        <v>8.9485529476393599E-2</v>
      </c>
      <c r="I2779">
        <v>8.8574198638448107E-2</v>
      </c>
      <c r="J2779">
        <v>8.9315075742876393E-2</v>
      </c>
      <c r="K2779">
        <v>2.8032802454238299E-2</v>
      </c>
      <c r="L2779">
        <v>2.32627198239653E-2</v>
      </c>
      <c r="M2779">
        <v>3.0544732880323298E-2</v>
      </c>
      <c r="N2779">
        <v>2.5801042851457803E-2</v>
      </c>
      <c r="O2779">
        <v>1.3807636408447082E-2</v>
      </c>
      <c r="P2779">
        <v>2.0035096820189481E-2</v>
      </c>
      <c r="Q2779">
        <v>626.07733728738549</v>
      </c>
      <c r="R2779" s="95">
        <f>Table_nydc_frldevdb01_flc_fx_carry_view[[#This Row],[atmf]]/(Table_nydc_frldevdb01_flc_fx_carry_view[[#This Row],[atmf_cost_orig]]+1)</f>
        <v>609.04682734707524</v>
      </c>
      <c r="S2779" s="95">
        <f>Table_nydc_frldevdb01_flc_fx_carry_view[[#This Row],[num_rate]]-Table_nydc_frldevdb01_flc_fx_carry_view[[#This Row],[asset_rate]]</f>
        <v>6.2274604117423995E-3</v>
      </c>
      <c r="T27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1.0105068998462023</v>
      </c>
      <c r="U2779" s="95">
        <f>Table_nydc_frldevdb01_flc_fx_carry_view[[#This Row],[atmf_cost_final]]/Table_nydc_frldevdb01_flc_fx_carry_view[[#This Row],[atmf_cost_orig]]</f>
        <v>0.84469695487429364</v>
      </c>
    </row>
    <row r="2780" spans="1:21" x14ac:dyDescent="0.25">
      <c r="A2780" t="s">
        <v>146</v>
      </c>
      <c r="B2780" t="s">
        <v>22</v>
      </c>
      <c r="C2780" t="s">
        <v>6</v>
      </c>
      <c r="D2780" t="s">
        <v>30</v>
      </c>
      <c r="E2780">
        <v>624.75858038372201</v>
      </c>
      <c r="F2780">
        <v>629.70839580768302</v>
      </c>
      <c r="G2780">
        <v>8.8937058564746693E-2</v>
      </c>
      <c r="H2780">
        <v>8.9930448740612096E-2</v>
      </c>
      <c r="I2780">
        <v>8.8848561221750805E-2</v>
      </c>
      <c r="J2780">
        <v>8.9959629190569407E-2</v>
      </c>
      <c r="K2780">
        <v>3.1086819690150602E-2</v>
      </c>
      <c r="L2780">
        <v>2.8032802454238299E-2</v>
      </c>
      <c r="M2780">
        <v>3.5351538474957193E-2</v>
      </c>
      <c r="N2780">
        <v>3.24067119766515E-2</v>
      </c>
      <c r="O2780">
        <v>1.4301976165420172E-2</v>
      </c>
      <c r="P2780">
        <v>2.2236405942894777E-2</v>
      </c>
      <c r="Q2780">
        <v>627.03427097354461</v>
      </c>
      <c r="R2780" s="95">
        <f>Table_nydc_frldevdb01_flc_fx_carry_view[[#This Row],[atmf]]/(Table_nydc_frldevdb01_flc_fx_carry_view[[#This Row],[atmf_cost_orig]]+1)</f>
        <v>608.2073309469605</v>
      </c>
      <c r="S2780" s="95">
        <f>Table_nydc_frldevdb01_flc_fx_carry_view[[#This Row],[num_rate]]-Table_nydc_frldevdb01_flc_fx_carry_view[[#This Row],[asset_rate]]</f>
        <v>7.9344297774746053E-3</v>
      </c>
      <c r="T27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1.0256032679096241</v>
      </c>
      <c r="U2780" s="95">
        <f>Table_nydc_frldevdb01_flc_fx_carry_view[[#This Row],[atmf_cost_final]]/Table_nydc_frldevdb01_flc_fx_carry_view[[#This Row],[atmf_cost_orig]]</f>
        <v>0.91669877393336674</v>
      </c>
    </row>
    <row r="2781" spans="1:21" x14ac:dyDescent="0.25">
      <c r="A2781" t="s">
        <v>146</v>
      </c>
      <c r="B2781" t="s">
        <v>22</v>
      </c>
      <c r="C2781" t="s">
        <v>67</v>
      </c>
      <c r="D2781" t="s">
        <v>30</v>
      </c>
      <c r="E2781">
        <v>624.75858038372201</v>
      </c>
      <c r="F2781">
        <v>635.87428649627896</v>
      </c>
      <c r="G2781">
        <v>9.3001420785385702E-2</v>
      </c>
      <c r="H2781">
        <v>9.49086799104054E-2</v>
      </c>
      <c r="I2781">
        <v>9.2380625486437398E-2</v>
      </c>
      <c r="J2781">
        <v>9.4349096479549505E-2</v>
      </c>
      <c r="K2781">
        <v>4.24537986752824E-2</v>
      </c>
      <c r="L2781">
        <v>4.0029492811905702E-2</v>
      </c>
      <c r="M2781">
        <v>5.1961825875658202E-2</v>
      </c>
      <c r="N2781">
        <v>4.9624498623551297E-2</v>
      </c>
      <c r="O2781">
        <v>1.5802522994634208E-2</v>
      </c>
      <c r="P2781">
        <v>2.4937993425218619E-2</v>
      </c>
      <c r="Q2781">
        <v>629.88531974304465</v>
      </c>
      <c r="R2781" s="95">
        <f>Table_nydc_frldevdb01_flc_fx_carry_view[[#This Row],[atmf]]/(Table_nydc_frldevdb01_flc_fx_carry_view[[#This Row],[atmf_cost_orig]]+1)</f>
        <v>604.46517245716029</v>
      </c>
      <c r="S2781" s="95">
        <f>Table_nydc_frldevdb01_flc_fx_carry_view[[#This Row],[num_rate]]-Table_nydc_frldevdb01_flc_fx_carry_view[[#This Row],[asset_rate]]</f>
        <v>9.1354704305844116E-3</v>
      </c>
      <c r="T27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1.0091479135930905</v>
      </c>
      <c r="U2781" s="95">
        <f>Table_nydc_frldevdb01_flc_fx_carry_view[[#This Row],[atmf_cost_final]]/Table_nydc_frldevdb01_flc_fx_carry_view[[#This Row],[atmf_cost_orig]]</f>
        <v>0.95501837718905414</v>
      </c>
    </row>
    <row r="2782" spans="1:21" x14ac:dyDescent="0.25">
      <c r="A2782" t="s">
        <v>146</v>
      </c>
      <c r="B2782" t="s">
        <v>15</v>
      </c>
      <c r="C2782" t="s">
        <v>30</v>
      </c>
      <c r="D2782" t="s">
        <v>30</v>
      </c>
      <c r="E2782">
        <v>57.710995454659603</v>
      </c>
      <c r="F2782">
        <v>58.598599999999998</v>
      </c>
      <c r="G2782">
        <v>0.102837304415375</v>
      </c>
      <c r="H2782">
        <v>0.107728623475084</v>
      </c>
      <c r="I2782">
        <v>0.111726301697819</v>
      </c>
      <c r="J2782">
        <v>0.130762494747418</v>
      </c>
      <c r="K2782">
        <v>1.3600927241040001E-2</v>
      </c>
      <c r="L2782">
        <v>2.3326441044681299E-3</v>
      </c>
      <c r="M2782">
        <v>2.1387033471728798E-2</v>
      </c>
      <c r="N2782">
        <v>1.54086168025463E-2</v>
      </c>
      <c r="O2782">
        <v>1.2318832941949435E-2</v>
      </c>
      <c r="P2782">
        <v>7.42532934527243E-2</v>
      </c>
      <c r="Q2782">
        <v>58.14587007869148</v>
      </c>
      <c r="R2782" s="95">
        <f>Table_nydc_frldevdb01_flc_fx_carry_view[[#This Row],[atmf]]/(Table_nydc_frldevdb01_flc_fx_carry_view[[#This Row],[atmf_cost_orig]]+1)</f>
        <v>57.371591844887035</v>
      </c>
      <c r="S2782" s="95">
        <f>Table_nydc_frldevdb01_flc_fx_carry_view[[#This Row],[num_rate]]-Table_nydc_frldevdb01_flc_fx_carry_view[[#This Row],[asset_rate]]</f>
        <v>6.1934460510774864E-2</v>
      </c>
      <c r="T27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1.6793981883447029</v>
      </c>
      <c r="U2782" s="95">
        <f>Table_nydc_frldevdb01_flc_fx_carry_view[[#This Row],[atmf_cost_final]]/Table_nydc_frldevdb01_flc_fx_carry_view[[#This Row],[atmf_cost_orig]]</f>
        <v>0.72046536154323237</v>
      </c>
    </row>
    <row r="2783" spans="1:21" x14ac:dyDescent="0.25">
      <c r="A2783" t="s">
        <v>146</v>
      </c>
      <c r="B2783" t="s">
        <v>15</v>
      </c>
      <c r="C2783" t="s">
        <v>14</v>
      </c>
      <c r="D2783" t="s">
        <v>30</v>
      </c>
      <c r="E2783">
        <v>57.710995454659603</v>
      </c>
      <c r="F2783">
        <v>59.3613</v>
      </c>
      <c r="G2783">
        <v>0.110357419717714</v>
      </c>
      <c r="H2783">
        <v>0.11726566424033499</v>
      </c>
      <c r="I2783">
        <v>0.102890298819948</v>
      </c>
      <c r="J2783">
        <v>0.112593914551727</v>
      </c>
      <c r="K2783">
        <v>1.8606401895742201E-2</v>
      </c>
      <c r="L2783">
        <v>1.3779200284757501E-2</v>
      </c>
      <c r="M2783">
        <v>3.2804815157706398E-2</v>
      </c>
      <c r="N2783">
        <v>2.9891022771837399E-2</v>
      </c>
      <c r="O2783">
        <v>1.3150907787033555E-2</v>
      </c>
      <c r="P2783">
        <v>7.1533839833882479E-2</v>
      </c>
      <c r="Q2783">
        <v>58.530263135668278</v>
      </c>
      <c r="R2783" s="95">
        <f>Table_nydc_frldevdb01_flc_fx_carry_view[[#This Row],[atmf]]/(Table_nydc_frldevdb01_flc_fx_carry_view[[#This Row],[atmf_cost_orig]]+1)</f>
        <v>57.475816464832896</v>
      </c>
      <c r="S2783" s="95">
        <f>Table_nydc_frldevdb01_flc_fx_carry_view[[#This Row],[num_rate]]-Table_nydc_frldevdb01_flc_fx_carry_view[[#This Row],[asset_rate]]</f>
        <v>5.8382932046848926E-2</v>
      </c>
      <c r="T27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1.1347621871411147</v>
      </c>
      <c r="U2783" s="95">
        <f>Table_nydc_frldevdb01_flc_fx_carry_view[[#This Row],[atmf_cost_final]]/Table_nydc_frldevdb01_flc_fx_carry_view[[#This Row],[atmf_cost_orig]]</f>
        <v>0.91117790568667478</v>
      </c>
    </row>
    <row r="2784" spans="1:21" x14ac:dyDescent="0.25">
      <c r="A2784" t="s">
        <v>146</v>
      </c>
      <c r="B2784" t="s">
        <v>15</v>
      </c>
      <c r="C2784" t="s">
        <v>8</v>
      </c>
      <c r="D2784" t="s">
        <v>30</v>
      </c>
      <c r="E2784">
        <v>57.710995454659603</v>
      </c>
      <c r="F2784">
        <v>60.119799999999998</v>
      </c>
      <c r="G2784">
        <v>0.11382055710851</v>
      </c>
      <c r="H2784">
        <v>0.122008847109598</v>
      </c>
      <c r="I2784">
        <v>0.110330488208305</v>
      </c>
      <c r="J2784">
        <v>0.12078302112431701</v>
      </c>
      <c r="K2784">
        <v>2.1478379192898703E-2</v>
      </c>
      <c r="L2784">
        <v>1.86768657742752E-2</v>
      </c>
      <c r="M2784">
        <v>4.16389699011082E-2</v>
      </c>
      <c r="N2784">
        <v>4.08853731259958E-2</v>
      </c>
      <c r="O2784">
        <v>1.3807636408447082E-2</v>
      </c>
      <c r="P2784">
        <v>7.0650942057705571E-2</v>
      </c>
      <c r="Q2784">
        <v>58.931702074733167</v>
      </c>
      <c r="R2784" s="95">
        <f>Table_nydc_frldevdb01_flc_fx_carry_view[[#This Row],[atmf]]/(Table_nydc_frldevdb01_flc_fx_carry_view[[#This Row],[atmf_cost_orig]]+1)</f>
        <v>57.716542619087775</v>
      </c>
      <c r="S2784" s="95">
        <f>Table_nydc_frldevdb01_flc_fx_carry_view[[#This Row],[num_rate]]-Table_nydc_frldevdb01_flc_fx_carry_view[[#This Row],[asset_rate]]</f>
        <v>5.6843305649258491E-2</v>
      </c>
      <c r="T27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1.1015801904394191</v>
      </c>
      <c r="U2784" s="95">
        <f>Table_nydc_frldevdb01_flc_fx_carry_view[[#This Row],[atmf_cost_final]]/Table_nydc_frldevdb01_flc_fx_carry_view[[#This Row],[atmf_cost_orig]]</f>
        <v>0.98190164701715299</v>
      </c>
    </row>
    <row r="2785" spans="1:21" x14ac:dyDescent="0.25">
      <c r="A2785" t="s">
        <v>146</v>
      </c>
      <c r="B2785" t="s">
        <v>15</v>
      </c>
      <c r="C2785" t="s">
        <v>6</v>
      </c>
      <c r="D2785" t="s">
        <v>30</v>
      </c>
      <c r="E2785">
        <v>57.710995454659603</v>
      </c>
      <c r="F2785">
        <v>60.885800000000003</v>
      </c>
      <c r="G2785">
        <v>0.117367660174341</v>
      </c>
      <c r="H2785">
        <v>0.12656023131094701</v>
      </c>
      <c r="I2785">
        <v>0.11382055710851</v>
      </c>
      <c r="J2785">
        <v>0.12501901452547801</v>
      </c>
      <c r="K2785">
        <v>2.3816220770383999E-2</v>
      </c>
      <c r="L2785">
        <v>2.1478379192898703E-2</v>
      </c>
      <c r="M2785">
        <v>4.97364038018447E-2</v>
      </c>
      <c r="N2785">
        <v>4.9535274906910003E-2</v>
      </c>
      <c r="O2785">
        <v>1.4301976165420172E-2</v>
      </c>
      <c r="P2785">
        <v>7.0461265001172002E-2</v>
      </c>
      <c r="Q2785">
        <v>59.34750188858785</v>
      </c>
      <c r="R2785" s="95">
        <f>Table_nydc_frldevdb01_flc_fx_carry_view[[#This Row],[atmf]]/(Table_nydc_frldevdb01_flc_fx_carry_view[[#This Row],[atmf_cost_orig]]+1)</f>
        <v>58.001037002707605</v>
      </c>
      <c r="S2785" s="95">
        <f>Table_nydc_frldevdb01_flc_fx_carry_view[[#This Row],[num_rate]]-Table_nydc_frldevdb01_flc_fx_carry_view[[#This Row],[asset_rate]]</f>
        <v>5.6159288835751831E-2</v>
      </c>
      <c r="T27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1.0824343207745546</v>
      </c>
      <c r="U2785" s="95">
        <f>Table_nydc_frldevdb01_flc_fx_carry_view[[#This Row],[atmf_cost_final]]/Table_nydc_frldevdb01_flc_fx_carry_view[[#This Row],[atmf_cost_orig]]</f>
        <v>0.99595610298372161</v>
      </c>
    </row>
    <row r="2786" spans="1:21" x14ac:dyDescent="0.25">
      <c r="A2786" t="s">
        <v>146</v>
      </c>
      <c r="B2786" t="s">
        <v>15</v>
      </c>
      <c r="C2786" t="s">
        <v>67</v>
      </c>
      <c r="D2786" t="s">
        <v>30</v>
      </c>
      <c r="E2786">
        <v>57.710995454659603</v>
      </c>
      <c r="F2786">
        <v>63.7819693880991</v>
      </c>
      <c r="G2786">
        <v>0.12734769586533701</v>
      </c>
      <c r="H2786">
        <v>0.13728844308442401</v>
      </c>
      <c r="I2786">
        <v>0.12577919262782</v>
      </c>
      <c r="J2786">
        <v>0.13751791508814301</v>
      </c>
      <c r="K2786">
        <v>3.0143165106376699E-2</v>
      </c>
      <c r="L2786">
        <v>2.91166004442787E-2</v>
      </c>
      <c r="M2786">
        <v>7.5102636274632609E-2</v>
      </c>
      <c r="N2786">
        <v>7.67889678242617E-2</v>
      </c>
      <c r="O2786">
        <v>1.5802522994634208E-2</v>
      </c>
      <c r="P2786">
        <v>7.0212690714276424E-2</v>
      </c>
      <c r="Q2786">
        <v>61.037744666586342</v>
      </c>
      <c r="R2786" s="95">
        <f>Table_nydc_frldevdb01_flc_fx_carry_view[[#This Row],[atmf]]/(Table_nydc_frldevdb01_flc_fx_carry_view[[#This Row],[atmf_cost_orig]]+1)</f>
        <v>59.326400323146579</v>
      </c>
      <c r="S2786" s="95">
        <f>Table_nydc_frldevdb01_flc_fx_carry_view[[#This Row],[num_rate]]-Table_nydc_frldevdb01_flc_fx_carry_view[[#This Row],[asset_rate]]</f>
        <v>5.4410167719642216E-2</v>
      </c>
      <c r="T27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1.060340927978765</v>
      </c>
      <c r="U2786" s="95">
        <f>Table_nydc_frldevdb01_flc_fx_carry_view[[#This Row],[atmf_cost_final]]/Table_nydc_frldevdb01_flc_fx_carry_view[[#This Row],[atmf_cost_orig]]</f>
        <v>1.0224536931494999</v>
      </c>
    </row>
    <row r="2787" spans="1:21" x14ac:dyDescent="0.25">
      <c r="A2787" t="s">
        <v>146</v>
      </c>
      <c r="B2787" t="s">
        <v>11</v>
      </c>
      <c r="C2787" t="s">
        <v>30</v>
      </c>
      <c r="D2787" t="s">
        <v>30</v>
      </c>
      <c r="E2787">
        <v>22.220936939118602</v>
      </c>
      <c r="F2787">
        <v>22.673456699999999</v>
      </c>
      <c r="G2787">
        <v>0.10815600651635</v>
      </c>
      <c r="H2787">
        <v>0.112009887747546</v>
      </c>
      <c r="I2787">
        <v>0.12925407536278</v>
      </c>
      <c r="J2787">
        <v>0.15385044278497101</v>
      </c>
      <c r="K2787">
        <v>1.2846259119236699E-2</v>
      </c>
      <c r="L2787">
        <v>2.6993045227588202E-3</v>
      </c>
      <c r="M2787">
        <v>2.23612350671431E-2</v>
      </c>
      <c r="N2787">
        <v>2.0382800476368399E-2</v>
      </c>
      <c r="O2787">
        <v>-8.8020749183656873E-3</v>
      </c>
      <c r="P2787">
        <v>7.2872173994026318E-2</v>
      </c>
      <c r="Q2787">
        <v>22.459752693327069</v>
      </c>
      <c r="R2787" s="95">
        <f>Table_nydc_frldevdb01_flc_fx_carry_view[[#This Row],[atmf]]/(Table_nydc_frldevdb01_flc_fx_carry_view[[#This Row],[atmf_cost_orig]]+1)</f>
        <v>22.177539525460322</v>
      </c>
      <c r="S2787" s="95">
        <f>Table_nydc_frldevdb01_flc_fx_carry_view[[#This Row],[num_rate]]-Table_nydc_frldevdb01_flc_fx_carry_view[[#This Row],[asset_rate]]</f>
        <v>8.1674248912392E-2</v>
      </c>
      <c r="T27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1.8584908727489233</v>
      </c>
      <c r="U2787" s="95">
        <f>Table_nydc_frldevdb01_flc_fx_carry_view[[#This Row],[atmf_cost_final]]/Table_nydc_frldevdb01_flc_fx_carry_view[[#This Row],[atmf_cost_orig]]</f>
        <v>0.91152391248362885</v>
      </c>
    </row>
    <row r="2788" spans="1:21" x14ac:dyDescent="0.25">
      <c r="A2788" t="s">
        <v>146</v>
      </c>
      <c r="B2788" t="s">
        <v>11</v>
      </c>
      <c r="C2788" t="s">
        <v>14</v>
      </c>
      <c r="D2788" t="s">
        <v>30</v>
      </c>
      <c r="E2788">
        <v>22.220936939118602</v>
      </c>
      <c r="F2788">
        <v>23.106344195999998</v>
      </c>
      <c r="G2788">
        <v>0.11398337266731801</v>
      </c>
      <c r="H2788">
        <v>0.11935788837889399</v>
      </c>
      <c r="I2788">
        <v>0.108332463998614</v>
      </c>
      <c r="J2788">
        <v>0.11725405981979201</v>
      </c>
      <c r="K2788">
        <v>1.6031503019960799E-2</v>
      </c>
      <c r="L2788">
        <v>1.30842621414725E-2</v>
      </c>
      <c r="M2788">
        <v>3.3758032743115104E-2</v>
      </c>
      <c r="N2788">
        <v>3.4869924681101894E-2</v>
      </c>
      <c r="O2788">
        <v>-8.3520867925282738E-3</v>
      </c>
      <c r="P2788">
        <v>7.1823501610551344E-2</v>
      </c>
      <c r="Q2788">
        <v>22.703883136745457</v>
      </c>
      <c r="R2788" s="95">
        <f>Table_nydc_frldevdb01_flc_fx_carry_view[[#This Row],[atmf]]/(Table_nydc_frldevdb01_flc_fx_carry_view[[#This Row],[atmf_cost_orig]]+1)</f>
        <v>22.351791680579701</v>
      </c>
      <c r="S2788" s="95">
        <f>Table_nydc_frldevdb01_flc_fx_carry_view[[#This Row],[num_rate]]-Table_nydc_frldevdb01_flc_fx_carry_view[[#This Row],[asset_rate]]</f>
        <v>8.0175588403079617E-2</v>
      </c>
      <c r="T27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1.2289863204963953</v>
      </c>
      <c r="U2788" s="95">
        <f>Table_nydc_frldevdb01_flc_fx_carry_view[[#This Row],[atmf_cost_final]]/Table_nydc_frldevdb01_flc_fx_carry_view[[#This Row],[atmf_cost_orig]]</f>
        <v>1.0329371070419842</v>
      </c>
    </row>
    <row r="2789" spans="1:21" x14ac:dyDescent="0.25">
      <c r="A2789" t="s">
        <v>146</v>
      </c>
      <c r="B2789" t="s">
        <v>11</v>
      </c>
      <c r="C2789" t="s">
        <v>8</v>
      </c>
      <c r="D2789" t="s">
        <v>30</v>
      </c>
      <c r="E2789">
        <v>22.220936939118602</v>
      </c>
      <c r="F2789">
        <v>23.543716543999999</v>
      </c>
      <c r="G2789">
        <v>0.12197498430961499</v>
      </c>
      <c r="H2789">
        <v>0.13018267729642299</v>
      </c>
      <c r="I2789">
        <v>0.113944172589767</v>
      </c>
      <c r="J2789">
        <v>0.12297137136804299</v>
      </c>
      <c r="K2789">
        <v>1.88934020385748E-2</v>
      </c>
      <c r="L2789">
        <v>1.61466777838562E-2</v>
      </c>
      <c r="M2789">
        <v>4.5173035589622899E-2</v>
      </c>
      <c r="N2789">
        <v>4.5726005010477501E-2</v>
      </c>
      <c r="O2789">
        <v>-8.2032424649346389E-3</v>
      </c>
      <c r="P2789">
        <v>7.1343439995283336E-2</v>
      </c>
      <c r="Q2789">
        <v>22.94083968375751</v>
      </c>
      <c r="R2789" s="95">
        <f>Table_nydc_frldevdb01_flc_fx_carry_view[[#This Row],[atmf]]/(Table_nydc_frldevdb01_flc_fx_carry_view[[#This Row],[atmf_cost_orig]]+1)</f>
        <v>22.526142315485654</v>
      </c>
      <c r="S2789" s="95">
        <f>Table_nydc_frldevdb01_flc_fx_carry_view[[#This Row],[num_rate]]-Table_nydc_frldevdb01_flc_fx_carry_view[[#This Row],[asset_rate]]</f>
        <v>7.9546682460217982E-2</v>
      </c>
      <c r="T27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1.1255608708988867</v>
      </c>
      <c r="U2789" s="95">
        <f>Table_nydc_frldevdb01_flc_fx_carry_view[[#This Row],[atmf_cost_final]]/Table_nydc_frldevdb01_flc_fx_carry_view[[#This Row],[atmf_cost_orig]]</f>
        <v>1.0122411392911046</v>
      </c>
    </row>
    <row r="2790" spans="1:21" x14ac:dyDescent="0.25">
      <c r="A2790" t="s">
        <v>146</v>
      </c>
      <c r="B2790" t="s">
        <v>11</v>
      </c>
      <c r="C2790" t="s">
        <v>6</v>
      </c>
      <c r="D2790" t="s">
        <v>30</v>
      </c>
      <c r="E2790">
        <v>22.220936939118602</v>
      </c>
      <c r="F2790">
        <v>23.995132161000001</v>
      </c>
      <c r="G2790">
        <v>0.12979667637579301</v>
      </c>
      <c r="H2790">
        <v>0.14109753794785401</v>
      </c>
      <c r="I2790">
        <v>0.12197498430961499</v>
      </c>
      <c r="J2790">
        <v>0.13375531423442699</v>
      </c>
      <c r="K2790">
        <v>2.1501987453589898E-2</v>
      </c>
      <c r="L2790">
        <v>1.88934020385748E-2</v>
      </c>
      <c r="M2790">
        <v>5.6707760006002701E-2</v>
      </c>
      <c r="N2790">
        <v>5.7132454574469797E-2</v>
      </c>
      <c r="O2790">
        <v>-8.1080181708327315E-3</v>
      </c>
      <c r="P2790">
        <v>7.1425412263962818E-2</v>
      </c>
      <c r="Q2790">
        <v>23.179094241174276</v>
      </c>
      <c r="R2790" s="95">
        <f>Table_nydc_frldevdb01_flc_fx_carry_view[[#This Row],[atmf]]/(Table_nydc_frldevdb01_flc_fx_carry_view[[#This Row],[atmf_cost_orig]]+1)</f>
        <v>22.707443882936655</v>
      </c>
      <c r="S2790" s="95">
        <f>Table_nydc_frldevdb01_flc_fx_carry_view[[#This Row],[num_rate]]-Table_nydc_frldevdb01_flc_fx_carry_view[[#This Row],[asset_rate]]</f>
        <v>7.9533430434795549E-2</v>
      </c>
      <c r="T27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1.0861585973995138</v>
      </c>
      <c r="U2790" s="95">
        <f>Table_nydc_frldevdb01_flc_fx_carry_view[[#This Row],[atmf_cost_final]]/Table_nydc_frldevdb01_flc_fx_carry_view[[#This Row],[atmf_cost_orig]]</f>
        <v>1.0074891790545446</v>
      </c>
    </row>
    <row r="2791" spans="1:21" x14ac:dyDescent="0.25">
      <c r="A2791" t="s">
        <v>146</v>
      </c>
      <c r="B2791" t="s">
        <v>11</v>
      </c>
      <c r="C2791" t="s">
        <v>67</v>
      </c>
      <c r="D2791" t="s">
        <v>30</v>
      </c>
      <c r="E2791">
        <v>22.220936939118602</v>
      </c>
      <c r="F2791">
        <v>25.812010059648401</v>
      </c>
      <c r="G2791">
        <v>0.12994924426253701</v>
      </c>
      <c r="H2791">
        <v>0.143623947651523</v>
      </c>
      <c r="I2791">
        <v>0.130176285367512</v>
      </c>
      <c r="J2791">
        <v>0.14611218145792099</v>
      </c>
      <c r="K2791">
        <v>2.0318605694663702E-2</v>
      </c>
      <c r="L2791">
        <v>2.0915804976032501E-2</v>
      </c>
      <c r="M2791">
        <v>8.2327335290836301E-2</v>
      </c>
      <c r="N2791">
        <v>8.8570054850110103E-2</v>
      </c>
      <c r="O2791">
        <v>-7.6639060798209084E-3</v>
      </c>
      <c r="P2791">
        <v>7.2014723227260422E-2</v>
      </c>
      <c r="Q2791">
        <v>24.304894432895463</v>
      </c>
      <c r="R2791" s="95">
        <f>Table_nydc_frldevdb01_flc_fx_carry_view[[#This Row],[atmf]]/(Table_nydc_frldevdb01_flc_fx_carry_view[[#This Row],[atmf_cost_orig]]+1)</f>
        <v>23.848616973821841</v>
      </c>
      <c r="S2791" s="95">
        <f>Table_nydc_frldevdb01_flc_fx_carry_view[[#This Row],[num_rate]]-Table_nydc_frldevdb01_flc_fx_carry_view[[#This Row],[asset_rate]]</f>
        <v>7.9678629307081333E-2</v>
      </c>
      <c r="T27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1.091043959691983</v>
      </c>
      <c r="U2791" s="95">
        <f>Table_nydc_frldevdb01_flc_fx_carry_view[[#This Row],[atmf_cost_final]]/Table_nydc_frldevdb01_flc_fx_carry_view[[#This Row],[atmf_cost_orig]]</f>
        <v>1.0758280288949018</v>
      </c>
    </row>
    <row r="2792" spans="1:21" x14ac:dyDescent="0.25">
      <c r="A2792" t="s">
        <v>146</v>
      </c>
      <c r="B2792" t="s">
        <v>24</v>
      </c>
      <c r="C2792" t="s">
        <v>30</v>
      </c>
      <c r="D2792" t="s">
        <v>30</v>
      </c>
      <c r="E2792">
        <v>30.206714685079699</v>
      </c>
      <c r="F2792">
        <v>30.096</v>
      </c>
      <c r="G2792">
        <v>4.9246099855866997E-2</v>
      </c>
      <c r="H2792">
        <v>4.8563763840007303E-2</v>
      </c>
      <c r="I2792">
        <v>4.3647468037825501E-2</v>
      </c>
      <c r="J2792">
        <v>5.9341599957016301E-2</v>
      </c>
      <c r="K2792">
        <v>8.0712209992414505E-3</v>
      </c>
      <c r="L2792">
        <v>9.1128168019716997E-4</v>
      </c>
      <c r="M2792">
        <v>9.6421413240344797E-3</v>
      </c>
      <c r="N2792">
        <v>3.8450051503776898E-3</v>
      </c>
      <c r="O2792">
        <v>1.2318832941949435E-2</v>
      </c>
      <c r="P2792">
        <v>-8.7586739631980034E-4</v>
      </c>
      <c r="Q2792">
        <v>30.048795736042695</v>
      </c>
      <c r="R2792" s="95">
        <f>Table_nydc_frldevdb01_flc_fx_carry_view[[#This Row],[atmf]]/(Table_nydc_frldevdb01_flc_fx_carry_view[[#This Row],[atmf_cost_orig]]+1)</f>
        <v>29.808581445037955</v>
      </c>
      <c r="S2792" s="95">
        <f>Table_nydc_frldevdb01_flc_fx_carry_view[[#This Row],[num_rate]]-Table_nydc_frldevdb01_flc_fx_carry_view[[#This Row],[asset_rate]]</f>
        <v>-1.3194700338269236E-2</v>
      </c>
      <c r="T27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1.8675189466194229</v>
      </c>
      <c r="U2792" s="95">
        <f>Table_nydc_frldevdb01_flc_fx_carry_view[[#This Row],[atmf_cost_final]]/Table_nydc_frldevdb01_flc_fx_carry_view[[#This Row],[atmf_cost_orig]]</f>
        <v>0.39877087683764179</v>
      </c>
    </row>
    <row r="2793" spans="1:21" x14ac:dyDescent="0.25">
      <c r="A2793" t="s">
        <v>146</v>
      </c>
      <c r="B2793" t="s">
        <v>24</v>
      </c>
      <c r="C2793" t="s">
        <v>14</v>
      </c>
      <c r="D2793" t="s">
        <v>30</v>
      </c>
      <c r="E2793">
        <v>30.206714685079699</v>
      </c>
      <c r="F2793">
        <v>29.991</v>
      </c>
      <c r="G2793">
        <v>5.32380392425598E-2</v>
      </c>
      <c r="H2793">
        <v>5.1976336596452698E-2</v>
      </c>
      <c r="I2793">
        <v>4.9206355942857903E-2</v>
      </c>
      <c r="J2793">
        <v>4.8019133221612699E-2</v>
      </c>
      <c r="K2793">
        <v>1.16486841666315E-2</v>
      </c>
      <c r="L2793">
        <v>8.1130865336101095E-3</v>
      </c>
      <c r="M2793">
        <v>1.45436053527418E-2</v>
      </c>
      <c r="N2793">
        <v>1.14352636464708E-2</v>
      </c>
      <c r="O2793">
        <v>1.3150907787033555E-2</v>
      </c>
      <c r="P2793">
        <v>-7.0016478680646739E-4</v>
      </c>
      <c r="Q2793">
        <v>29.904429034828546</v>
      </c>
      <c r="R2793" s="95">
        <f>Table_nydc_frldevdb01_flc_fx_carry_view[[#This Row],[atmf]]/(Table_nydc_frldevdb01_flc_fx_carry_view[[#This Row],[atmf_cost_orig]]+1)</f>
        <v>29.56107538578647</v>
      </c>
      <c r="S2793" s="95">
        <f>Table_nydc_frldevdb01_flc_fx_carry_view[[#This Row],[num_rate]]-Table_nydc_frldevdb01_flc_fx_carry_view[[#This Row],[asset_rate]]</f>
        <v>-1.3851072573840021E-2</v>
      </c>
      <c r="T27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1.1475881031927031</v>
      </c>
      <c r="U2793" s="95">
        <f>Table_nydc_frldevdb01_flc_fx_carry_view[[#This Row],[atmf_cost_final]]/Table_nydc_frldevdb01_flc_fx_carry_view[[#This Row],[atmf_cost_orig]]</f>
        <v>0.78627433632300758</v>
      </c>
    </row>
    <row r="2794" spans="1:21" x14ac:dyDescent="0.25">
      <c r="A2794" t="s">
        <v>146</v>
      </c>
      <c r="B2794" t="s">
        <v>24</v>
      </c>
      <c r="C2794" t="s">
        <v>8</v>
      </c>
      <c r="D2794" t="s">
        <v>30</v>
      </c>
      <c r="E2794">
        <v>30.206714685079699</v>
      </c>
      <c r="F2794">
        <v>29.893000000000001</v>
      </c>
      <c r="G2794">
        <v>5.5762295240228701E-2</v>
      </c>
      <c r="H2794">
        <v>5.4031037929891598E-2</v>
      </c>
      <c r="I2794">
        <v>5.3175158106067502E-2</v>
      </c>
      <c r="J2794">
        <v>5.1406584072739098E-2</v>
      </c>
      <c r="K2794">
        <v>1.4391146708456599E-2</v>
      </c>
      <c r="L2794">
        <v>1.16436040168501E-2</v>
      </c>
      <c r="M2794">
        <v>1.8446496467903299E-2</v>
      </c>
      <c r="N2794">
        <v>1.6068793295466101E-2</v>
      </c>
      <c r="O2794">
        <v>1.3807636408447082E-2</v>
      </c>
      <c r="P2794">
        <v>1.3317615349018255E-4</v>
      </c>
      <c r="Q2794">
        <v>29.772263060160796</v>
      </c>
      <c r="R2794" s="95">
        <f>Table_nydc_frldevdb01_flc_fx_carry_view[[#This Row],[atmf]]/(Table_nydc_frldevdb01_flc_fx_carry_view[[#This Row],[atmf_cost_orig]]+1)</f>
        <v>29.351566433457794</v>
      </c>
      <c r="S2794" s="95">
        <f>Table_nydc_frldevdb01_flc_fx_carry_view[[#This Row],[num_rate]]-Table_nydc_frldevdb01_flc_fx_carry_view[[#This Row],[asset_rate]]</f>
        <v>-1.3674460254956899E-2</v>
      </c>
      <c r="T27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1.0911979338669326</v>
      </c>
      <c r="U2794" s="95">
        <f>Table_nydc_frldevdb01_flc_fx_carry_view[[#This Row],[atmf_cost_final]]/Table_nydc_frldevdb01_flc_fx_carry_view[[#This Row],[atmf_cost_orig]]</f>
        <v>0.87110272259155686</v>
      </c>
    </row>
    <row r="2795" spans="1:21" x14ac:dyDescent="0.25">
      <c r="A2795" t="s">
        <v>146</v>
      </c>
      <c r="B2795" t="s">
        <v>24</v>
      </c>
      <c r="C2795" t="s">
        <v>6</v>
      </c>
      <c r="D2795" t="s">
        <v>30</v>
      </c>
      <c r="E2795">
        <v>30.206714685079699</v>
      </c>
      <c r="F2795">
        <v>29.786000000000001</v>
      </c>
      <c r="G2795">
        <v>5.8282093955587401E-2</v>
      </c>
      <c r="H2795">
        <v>5.6026233004729899E-2</v>
      </c>
      <c r="I2795">
        <v>5.5762295240228701E-2</v>
      </c>
      <c r="J2795">
        <v>5.3501566571838001E-2</v>
      </c>
      <c r="K2795">
        <v>1.6781298364678499E-2</v>
      </c>
      <c r="L2795">
        <v>1.4391146708456599E-2</v>
      </c>
      <c r="M2795">
        <v>2.2029341444547001E-2</v>
      </c>
      <c r="N2795">
        <v>2.0058916052850598E-2</v>
      </c>
      <c r="O2795">
        <v>1.4301976165420172E-2</v>
      </c>
      <c r="P2795">
        <v>4.5300676776593995E-4</v>
      </c>
      <c r="Q2795">
        <v>29.630497870696633</v>
      </c>
      <c r="R2795" s="95">
        <f>Table_nydc_frldevdb01_flc_fx_carry_view[[#This Row],[atmf]]/(Table_nydc_frldevdb01_flc_fx_carry_view[[#This Row],[atmf_cost_orig]]+1)</f>
        <v>29.143977371432563</v>
      </c>
      <c r="S2795" s="95">
        <f>Table_nydc_frldevdb01_flc_fx_carry_view[[#This Row],[num_rate]]-Table_nydc_frldevdb01_flc_fx_carry_view[[#This Row],[asset_rate]]</f>
        <v>-1.3848969397654232E-2</v>
      </c>
      <c r="T27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1.0799776713220148</v>
      </c>
      <c r="U2795" s="95">
        <f>Table_nydc_frldevdb01_flc_fx_carry_view[[#This Row],[atmf_cost_final]]/Table_nydc_frldevdb01_flc_fx_carry_view[[#This Row],[atmf_cost_orig]]</f>
        <v>0.91055450310866426</v>
      </c>
    </row>
    <row r="2796" spans="1:21" x14ac:dyDescent="0.25">
      <c r="A2796" t="s">
        <v>146</v>
      </c>
      <c r="B2796" t="s">
        <v>24</v>
      </c>
      <c r="C2796" t="s">
        <v>67</v>
      </c>
      <c r="D2796" t="s">
        <v>30</v>
      </c>
      <c r="E2796">
        <v>30.206714685079699</v>
      </c>
      <c r="F2796">
        <v>29.571293460503199</v>
      </c>
      <c r="G2796">
        <v>6.2066195592948001E-2</v>
      </c>
      <c r="H2796">
        <v>5.9234091287793701E-2</v>
      </c>
      <c r="I2796">
        <v>6.1377408100006803E-2</v>
      </c>
      <c r="J2796">
        <v>5.8501452979701503E-2</v>
      </c>
      <c r="K2796">
        <v>2.4946525913230499E-2</v>
      </c>
      <c r="L2796">
        <v>2.3220797591270399E-2</v>
      </c>
      <c r="M2796">
        <v>3.2445162201038401E-2</v>
      </c>
      <c r="N2796">
        <v>3.0961484678824598E-2</v>
      </c>
      <c r="O2796">
        <v>1.5802522994634208E-2</v>
      </c>
      <c r="P2796">
        <v>5.0764382766832475E-3</v>
      </c>
      <c r="Q2796">
        <v>29.35119949090997</v>
      </c>
      <c r="R2796" s="95">
        <f>Table_nydc_frldevdb01_flc_fx_carry_view[[#This Row],[atmf]]/(Table_nydc_frldevdb01_flc_fx_carry_view[[#This Row],[atmf_cost_orig]]+1)</f>
        <v>28.641999152246555</v>
      </c>
      <c r="S2796" s="95">
        <f>Table_nydc_frldevdb01_flc_fx_carry_view[[#This Row],[num_rate]]-Table_nydc_frldevdb01_flc_fx_carry_view[[#This Row],[asset_rate]]</f>
        <v>-1.0726084717950959E-2</v>
      </c>
      <c r="T27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1.0322793092578513</v>
      </c>
      <c r="U2796" s="95">
        <f>Table_nydc_frldevdb01_flc_fx_carry_view[[#This Row],[atmf_cost_final]]/Table_nydc_frldevdb01_flc_fx_carry_view[[#This Row],[atmf_cost_orig]]</f>
        <v>0.95427122499741057</v>
      </c>
    </row>
    <row r="2797" spans="1:21" x14ac:dyDescent="0.25">
      <c r="A2797" t="s">
        <v>146</v>
      </c>
      <c r="B2797" t="s">
        <v>23</v>
      </c>
      <c r="C2797" t="s">
        <v>30</v>
      </c>
      <c r="D2797" t="s">
        <v>30</v>
      </c>
      <c r="E2797">
        <v>1.35418359100584</v>
      </c>
      <c r="F2797">
        <v>1.3525370000000001</v>
      </c>
      <c r="G2797">
        <v>4.81515460157972E-2</v>
      </c>
      <c r="H2797">
        <v>4.80374648696806E-2</v>
      </c>
      <c r="I2797">
        <v>0.12756909072278</v>
      </c>
      <c r="J2797">
        <v>0.1287135468932</v>
      </c>
      <c r="K2797">
        <v>8.9716377164170899E-3</v>
      </c>
      <c r="L2797">
        <v>2.66341187422114E-3</v>
      </c>
      <c r="M2797">
        <v>9.5376518029163301E-3</v>
      </c>
      <c r="N2797">
        <v>3.3372136552575898E-3</v>
      </c>
      <c r="O2797">
        <v>1.2318832941949435E-2</v>
      </c>
      <c r="P2797">
        <v>7.481858934895589E-3</v>
      </c>
      <c r="Q2797">
        <v>1.3517718780752761</v>
      </c>
      <c r="R2797" s="95">
        <f>Table_nydc_frldevdb01_flc_fx_carry_view[[#This Row],[atmf]]/(Table_nydc_frldevdb01_flc_fx_carry_view[[#This Row],[atmf_cost_orig]]+1)</f>
        <v>1.3397588466210515</v>
      </c>
      <c r="S2797" s="95">
        <f>Table_nydc_frldevdb01_flc_fx_carry_view[[#This Row],[num_rate]]-Table_nydc_frldevdb01_flc_fx_carry_view[[#This Row],[asset_rate]]</f>
        <v>-4.8369740070538462E-3</v>
      </c>
      <c r="T27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1.1904328834002516</v>
      </c>
      <c r="U2797" s="95">
        <f>Table_nydc_frldevdb01_flc_fx_carry_view[[#This Row],[atmf_cost_final]]/Table_nydc_frldevdb01_flc_fx_carry_view[[#This Row],[atmf_cost_orig]]</f>
        <v>0.34989887702098427</v>
      </c>
    </row>
    <row r="2798" spans="1:21" x14ac:dyDescent="0.25">
      <c r="A2798" t="s">
        <v>146</v>
      </c>
      <c r="B2798" t="s">
        <v>23</v>
      </c>
      <c r="C2798" t="s">
        <v>14</v>
      </c>
      <c r="D2798" t="s">
        <v>30</v>
      </c>
      <c r="E2798">
        <v>1.35418359100584</v>
      </c>
      <c r="F2798">
        <v>1.350679</v>
      </c>
      <c r="G2798">
        <v>4.9358907759780302E-2</v>
      </c>
      <c r="H2798">
        <v>4.9080687980268801E-2</v>
      </c>
      <c r="I2798">
        <v>4.81781581479531E-2</v>
      </c>
      <c r="J2798">
        <v>4.7947423183410602E-2</v>
      </c>
      <c r="K2798">
        <v>1.2578726214309199E-2</v>
      </c>
      <c r="L2798">
        <v>8.9545955036786709E-3</v>
      </c>
      <c r="M2798">
        <v>1.37334514651097E-2</v>
      </c>
      <c r="N2798">
        <v>1.01943056959317E-2</v>
      </c>
      <c r="O2798">
        <v>1.3150907787033555E-2</v>
      </c>
      <c r="P2798">
        <v>7.9439543201819916E-3</v>
      </c>
      <c r="Q2798">
        <v>1.3491211357581514</v>
      </c>
      <c r="R2798" s="95">
        <f>Table_nydc_frldevdb01_flc_fx_carry_view[[#This Row],[atmf]]/(Table_nydc_frldevdb01_flc_fx_carry_view[[#This Row],[atmf_cost_orig]]+1)</f>
        <v>1.332380812774715</v>
      </c>
      <c r="S2798" s="95">
        <f>Table_nydc_frldevdb01_flc_fx_carry_view[[#This Row],[num_rate]]-Table_nydc_frldevdb01_flc_fx_carry_view[[#This Row],[asset_rate]]</f>
        <v>-5.2069534668515629E-3</v>
      </c>
      <c r="T27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1.0735975431329778</v>
      </c>
      <c r="U2798" s="95">
        <f>Table_nydc_frldevdb01_flc_fx_carry_view[[#This Row],[atmf_cost_final]]/Table_nydc_frldevdb01_flc_fx_carry_view[[#This Row],[atmf_cost_orig]]</f>
        <v>0.74229742769548357</v>
      </c>
    </row>
    <row r="2799" spans="1:21" x14ac:dyDescent="0.25">
      <c r="A2799" t="s">
        <v>146</v>
      </c>
      <c r="B2799" t="s">
        <v>23</v>
      </c>
      <c r="C2799" t="s">
        <v>8</v>
      </c>
      <c r="D2799" t="s">
        <v>30</v>
      </c>
      <c r="E2799">
        <v>1.35418359100584</v>
      </c>
      <c r="F2799">
        <v>1.3487720000000001</v>
      </c>
      <c r="G2799">
        <v>5.0889652033556901E-2</v>
      </c>
      <c r="H2799">
        <v>5.0456912674940298E-2</v>
      </c>
      <c r="I2799">
        <v>4.9338739469205903E-2</v>
      </c>
      <c r="J2799">
        <v>4.8925172633401202E-2</v>
      </c>
      <c r="K2799">
        <v>1.54957550735117E-2</v>
      </c>
      <c r="L2799">
        <v>1.2560648404545301E-2</v>
      </c>
      <c r="M2799">
        <v>1.7226470727474401E-2</v>
      </c>
      <c r="N2799">
        <v>1.4383318169714499E-2</v>
      </c>
      <c r="O2799">
        <v>1.3807636408447082E-2</v>
      </c>
      <c r="P2799">
        <v>8.4155543135989545E-3</v>
      </c>
      <c r="Q2799">
        <v>1.3464416922860125</v>
      </c>
      <c r="R2799" s="95">
        <f>Table_nydc_frldevdb01_flc_fx_carry_view[[#This Row],[atmf]]/(Table_nydc_frldevdb01_flc_fx_carry_view[[#This Row],[atmf_cost_orig]]+1)</f>
        <v>1.3259308903310583</v>
      </c>
      <c r="S2799" s="95">
        <f>Table_nydc_frldevdb01_flc_fx_carry_view[[#This Row],[num_rate]]-Table_nydc_frldevdb01_flc_fx_carry_view[[#This Row],[asset_rate]]</f>
        <v>-5.392082094848127E-3</v>
      </c>
      <c r="T27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1.0531306867167671</v>
      </c>
      <c r="U2799" s="95">
        <f>Table_nydc_frldevdb01_flc_fx_carry_view[[#This Row],[atmf_cost_final]]/Table_nydc_frldevdb01_flc_fx_carry_view[[#This Row],[atmf_cost_orig]]</f>
        <v>0.83495443711372785</v>
      </c>
    </row>
    <row r="2800" spans="1:21" x14ac:dyDescent="0.25">
      <c r="A2800" t="s">
        <v>146</v>
      </c>
      <c r="B2800" t="s">
        <v>23</v>
      </c>
      <c r="C2800" t="s">
        <v>6</v>
      </c>
      <c r="D2800" t="s">
        <v>30</v>
      </c>
      <c r="E2800">
        <v>1.35418359100584</v>
      </c>
      <c r="F2800">
        <v>1.3466</v>
      </c>
      <c r="G2800">
        <v>5.2464695297106102E-2</v>
      </c>
      <c r="H2800">
        <v>5.1847065035468397E-2</v>
      </c>
      <c r="I2800">
        <v>5.0889652033556901E-2</v>
      </c>
      <c r="J2800">
        <v>5.0299304727521602E-2</v>
      </c>
      <c r="K2800">
        <v>1.80301110958834E-2</v>
      </c>
      <c r="L2800">
        <v>1.54957550735117E-2</v>
      </c>
      <c r="M2800">
        <v>2.0386488434396898E-2</v>
      </c>
      <c r="N2800">
        <v>1.79674293837674E-2</v>
      </c>
      <c r="O2800">
        <v>1.4301976165420172E-2</v>
      </c>
      <c r="P2800">
        <v>8.6351485637516934E-3</v>
      </c>
      <c r="Q2800">
        <v>1.3434343617142761</v>
      </c>
      <c r="R2800" s="95">
        <f>Table_nydc_frldevdb01_flc_fx_carry_view[[#This Row],[atmf]]/(Table_nydc_frldevdb01_flc_fx_carry_view[[#This Row],[atmf_cost_orig]]+1)</f>
        <v>1.3196960321045805</v>
      </c>
      <c r="S2800" s="95">
        <f>Table_nydc_frldevdb01_flc_fx_carry_view[[#This Row],[num_rate]]-Table_nydc_frldevdb01_flc_fx_carry_view[[#This Row],[asset_rate]]</f>
        <v>-5.6668276016684782E-3</v>
      </c>
      <c r="T28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1.0489297574958583</v>
      </c>
      <c r="U2800" s="95">
        <f>Table_nydc_frldevdb01_flc_fx_carry_view[[#This Row],[atmf_cost_final]]/Table_nydc_frldevdb01_flc_fx_carry_view[[#This Row],[atmf_cost_orig]]</f>
        <v>0.88134008176965062</v>
      </c>
    </row>
    <row r="2801" spans="1:21" x14ac:dyDescent="0.25">
      <c r="A2801" t="s">
        <v>146</v>
      </c>
      <c r="B2801" t="s">
        <v>23</v>
      </c>
      <c r="C2801" t="s">
        <v>67</v>
      </c>
      <c r="D2801" t="s">
        <v>30</v>
      </c>
      <c r="E2801">
        <v>1.35418359100584</v>
      </c>
      <c r="F2801">
        <v>1.3410535192730499</v>
      </c>
      <c r="G2801">
        <v>5.5752418885860001E-2</v>
      </c>
      <c r="H2801">
        <v>5.4680579685854297E-2</v>
      </c>
      <c r="I2801">
        <v>5.5206476109936301E-2</v>
      </c>
      <c r="J2801">
        <v>5.4139922015716803E-2</v>
      </c>
      <c r="K2801">
        <v>2.61771573151128E-2</v>
      </c>
      <c r="L2801">
        <v>2.4465249098764002E-2</v>
      </c>
      <c r="M2801">
        <v>2.9952299879192498E-2</v>
      </c>
      <c r="N2801">
        <v>2.8347232737344099E-2</v>
      </c>
      <c r="O2801">
        <v>1.5802522994634208E-2</v>
      </c>
      <c r="P2801">
        <v>1.0803627905991044E-2</v>
      </c>
      <c r="Q2801">
        <v>1.3360098914657461</v>
      </c>
      <c r="R2801" s="95">
        <f>Table_nydc_frldevdb01_flc_fx_carry_view[[#This Row],[atmf]]/(Table_nydc_frldevdb01_flc_fx_carry_view[[#This Row],[atmf_cost_orig]]+1)</f>
        <v>1.3020540071907678</v>
      </c>
      <c r="S2801" s="95">
        <f>Table_nydc_frldevdb01_flc_fx_carry_view[[#This Row],[num_rate]]-Table_nydc_frldevdb01_flc_fx_carry_view[[#This Row],[asset_rate]]</f>
        <v>-4.9988950886431637E-3</v>
      </c>
      <c r="T28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1.0283012025868867</v>
      </c>
      <c r="U2801" s="95">
        <f>Table_nydc_frldevdb01_flc_fx_carry_view[[#This Row],[atmf_cost_final]]/Table_nydc_frldevdb01_flc_fx_carry_view[[#This Row],[atmf_cost_orig]]</f>
        <v>0.94641255768932053</v>
      </c>
    </row>
    <row r="2802" spans="1:21" x14ac:dyDescent="0.25">
      <c r="A2802" t="s">
        <v>146</v>
      </c>
      <c r="B2802" t="s">
        <v>25</v>
      </c>
      <c r="C2802" t="s">
        <v>30</v>
      </c>
      <c r="D2802" t="s">
        <v>30</v>
      </c>
      <c r="E2802">
        <v>309.19376033469399</v>
      </c>
      <c r="F2802">
        <v>309.29000000000002</v>
      </c>
      <c r="G2802">
        <v>4.7202221996328002E-2</v>
      </c>
      <c r="H2802">
        <v>4.7284836847331001E-2</v>
      </c>
      <c r="I2802">
        <v>4.27218638451567E-2</v>
      </c>
      <c r="J2802">
        <v>4.31163507474761E-2</v>
      </c>
      <c r="K2802">
        <v>9.2676958189526499E-3</v>
      </c>
      <c r="L2802">
        <v>8.9219249666459908E-4</v>
      </c>
      <c r="M2802">
        <v>9.4407790219604194E-3</v>
      </c>
      <c r="N2802">
        <v>1.0647661902091199E-3</v>
      </c>
      <c r="O2802">
        <v>-8.8020749183656873E-3</v>
      </c>
      <c r="P2802">
        <v>-7.1387743661413695E-3</v>
      </c>
      <c r="Q2802">
        <v>309.23647636018478</v>
      </c>
      <c r="R2802" s="95">
        <f>Table_nydc_frldevdb01_flc_fx_carry_view[[#This Row],[atmf]]/(Table_nydc_frldevdb01_flc_fx_carry_view[[#This Row],[atmf_cost_orig]]+1)</f>
        <v>306.39737013563962</v>
      </c>
      <c r="S2802" s="95">
        <f>Table_nydc_frldevdb01_flc_fx_carry_view[[#This Row],[num_rate]]-Table_nydc_frldevdb01_flc_fx_carry_view[[#This Row],[asset_rate]]</f>
        <v>1.6633005522243179E-3</v>
      </c>
      <c r="T28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0.99705627435594757</v>
      </c>
      <c r="U2802" s="95">
        <f>Table_nydc_frldevdb01_flc_fx_carry_view[[#This Row],[atmf_cost_final]]/Table_nydc_frldevdb01_flc_fx_carry_view[[#This Row],[atmf_cost_orig]]</f>
        <v>0.11278372131498281</v>
      </c>
    </row>
    <row r="2803" spans="1:21" x14ac:dyDescent="0.25">
      <c r="A2803" t="s">
        <v>146</v>
      </c>
      <c r="B2803" t="s">
        <v>25</v>
      </c>
      <c r="C2803" t="s">
        <v>14</v>
      </c>
      <c r="D2803" t="s">
        <v>30</v>
      </c>
      <c r="E2803">
        <v>309.19376033469399</v>
      </c>
      <c r="F2803">
        <v>309.59699999999998</v>
      </c>
      <c r="G2803">
        <v>5.2208511870680499E-2</v>
      </c>
      <c r="H2803">
        <v>5.2501338386212501E-2</v>
      </c>
      <c r="I2803">
        <v>4.7152879776243002E-2</v>
      </c>
      <c r="J2803">
        <v>4.7507292536283399E-2</v>
      </c>
      <c r="K2803">
        <v>1.4115267656144601E-2</v>
      </c>
      <c r="L2803">
        <v>9.1809650126594613E-3</v>
      </c>
      <c r="M2803">
        <v>1.4852516276533001E-2</v>
      </c>
      <c r="N2803">
        <v>9.9172113653101489E-3</v>
      </c>
      <c r="O2803">
        <v>-8.3520867925282738E-3</v>
      </c>
      <c r="P2803">
        <v>-5.7383470140031515E-3</v>
      </c>
      <c r="Q2803">
        <v>309.36891819187196</v>
      </c>
      <c r="R2803" s="95">
        <f>Table_nydc_frldevdb01_flc_fx_carry_view[[#This Row],[atmf]]/(Table_nydc_frldevdb01_flc_fx_carry_view[[#This Row],[atmf_cost_orig]]+1)</f>
        <v>305.06600223636752</v>
      </c>
      <c r="S2803" s="95">
        <f>Table_nydc_frldevdb01_flc_fx_carry_view[[#This Row],[num_rate]]-Table_nydc_frldevdb01_flc_fx_carry_view[[#This Row],[asset_rate]]</f>
        <v>2.6137397785251223E-3</v>
      </c>
      <c r="T28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0.99864052951745896</v>
      </c>
      <c r="U2803" s="95">
        <f>Table_nydc_frldevdb01_flc_fx_carry_view[[#This Row],[atmf_cost_final]]/Table_nydc_frldevdb01_flc_fx_carry_view[[#This Row],[atmf_cost_orig]]</f>
        <v>0.66771253979228817</v>
      </c>
    </row>
    <row r="2804" spans="1:21" x14ac:dyDescent="0.25">
      <c r="A2804" t="s">
        <v>146</v>
      </c>
      <c r="B2804" t="s">
        <v>25</v>
      </c>
      <c r="C2804" t="s">
        <v>8</v>
      </c>
      <c r="D2804" t="s">
        <v>30</v>
      </c>
      <c r="E2804">
        <v>309.19376033469399</v>
      </c>
      <c r="F2804">
        <v>309.71069999999997</v>
      </c>
      <c r="G2804">
        <v>5.5319500559769898E-2</v>
      </c>
      <c r="H2804">
        <v>5.5639133164451002E-2</v>
      </c>
      <c r="I2804">
        <v>5.2159054356322697E-2</v>
      </c>
      <c r="J2804">
        <v>5.2537895950061697E-2</v>
      </c>
      <c r="K2804">
        <v>1.83599132649566E-2</v>
      </c>
      <c r="L2804">
        <v>1.4080592748399701E-2</v>
      </c>
      <c r="M2804">
        <v>1.9314962219074298E-2</v>
      </c>
      <c r="N2804">
        <v>1.50304057808272E-2</v>
      </c>
      <c r="O2804">
        <v>-8.2032424649346389E-3</v>
      </c>
      <c r="P2804">
        <v>-5.9221826566265073E-3</v>
      </c>
      <c r="Q2804">
        <v>309.41519334320941</v>
      </c>
      <c r="R2804" s="95">
        <f>Table_nydc_frldevdb01_flc_fx_carry_view[[#This Row],[atmf]]/(Table_nydc_frldevdb01_flc_fx_carry_view[[#This Row],[atmf_cost_orig]]+1)</f>
        <v>303.84200318785867</v>
      </c>
      <c r="S2804" s="95">
        <f>Table_nydc_frldevdb01_flc_fx_carry_view[[#This Row],[num_rate]]-Table_nydc_frldevdb01_flc_fx_carry_view[[#This Row],[asset_rate]]</f>
        <v>2.2810598083081316E-3</v>
      </c>
      <c r="T28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0.99451764051714375</v>
      </c>
      <c r="U2804" s="95">
        <f>Table_nydc_frldevdb01_flc_fx_carry_view[[#This Row],[atmf_cost_final]]/Table_nydc_frldevdb01_flc_fx_carry_view[[#This Row],[atmf_cost_orig]]</f>
        <v>0.77817422629924027</v>
      </c>
    </row>
    <row r="2805" spans="1:21" x14ac:dyDescent="0.25">
      <c r="A2805" t="s">
        <v>146</v>
      </c>
      <c r="B2805" t="s">
        <v>25</v>
      </c>
      <c r="C2805" t="s">
        <v>6</v>
      </c>
      <c r="D2805" t="s">
        <v>30</v>
      </c>
      <c r="E2805">
        <v>309.19376033469399</v>
      </c>
      <c r="F2805">
        <v>309.91030000000001</v>
      </c>
      <c r="G2805">
        <v>5.8309414885798903E-2</v>
      </c>
      <c r="H2805">
        <v>5.8703123213304502E-2</v>
      </c>
      <c r="I2805">
        <v>5.5319500559769898E-2</v>
      </c>
      <c r="J2805">
        <v>5.5766453839228097E-2</v>
      </c>
      <c r="K2805">
        <v>2.2276690439763599E-2</v>
      </c>
      <c r="L2805">
        <v>1.83599132649566E-2</v>
      </c>
      <c r="M2805">
        <v>2.36092421766625E-2</v>
      </c>
      <c r="N2805">
        <v>1.96913719636281E-2</v>
      </c>
      <c r="O2805">
        <v>-8.1080181708327315E-3</v>
      </c>
      <c r="P2805">
        <v>-5.776755068767403E-3</v>
      </c>
      <c r="Q2805">
        <v>309.49787806501791</v>
      </c>
      <c r="R2805" s="95">
        <f>Table_nydc_frldevdb01_flc_fx_carry_view[[#This Row],[atmf]]/(Table_nydc_frldevdb01_flc_fx_carry_view[[#This Row],[atmf_cost_orig]]+1)</f>
        <v>302.76231127123145</v>
      </c>
      <c r="S2805" s="95">
        <f>Table_nydc_frldevdb01_flc_fx_carry_view[[#This Row],[num_rate]]-Table_nydc_frldevdb01_flc_fx_carry_view[[#This Row],[asset_rate]]</f>
        <v>2.3312631020653285E-3</v>
      </c>
      <c r="T28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0.99917974049552116</v>
      </c>
      <c r="U2805" s="95">
        <f>Table_nydc_frldevdb01_flc_fx_carry_view[[#This Row],[atmf_cost_final]]/Table_nydc_frldevdb01_flc_fx_carry_view[[#This Row],[atmf_cost_orig]]</f>
        <v>0.83405353785954317</v>
      </c>
    </row>
    <row r="2806" spans="1:21" x14ac:dyDescent="0.25">
      <c r="A2806" t="s">
        <v>146</v>
      </c>
      <c r="B2806" t="s">
        <v>25</v>
      </c>
      <c r="C2806" t="s">
        <v>67</v>
      </c>
      <c r="D2806" t="s">
        <v>30</v>
      </c>
      <c r="E2806">
        <v>309.19376033469399</v>
      </c>
      <c r="F2806">
        <v>310.52366992048502</v>
      </c>
      <c r="G2806">
        <v>6.1280995607857103E-2</v>
      </c>
      <c r="H2806">
        <v>6.18670888954094E-2</v>
      </c>
      <c r="I2806">
        <v>6.08407352689306E-2</v>
      </c>
      <c r="J2806">
        <v>6.1437559182571502E-2</v>
      </c>
      <c r="K2806">
        <v>3.29693079384989E-2</v>
      </c>
      <c r="L2806">
        <v>3.0578247064348002E-2</v>
      </c>
      <c r="M2806">
        <v>3.5512962488847603E-2</v>
      </c>
      <c r="N2806">
        <v>3.3103394687597994E-2</v>
      </c>
      <c r="O2806">
        <v>-7.6639060798209084E-3</v>
      </c>
      <c r="P2806">
        <v>-5.5272654146264867E-3</v>
      </c>
      <c r="Q2806">
        <v>309.73580902046416</v>
      </c>
      <c r="R2806" s="95">
        <f>Table_nydc_frldevdb01_flc_fx_carry_view[[#This Row],[atmf]]/(Table_nydc_frldevdb01_flc_fx_carry_view[[#This Row],[atmf_cost_orig]]+1)</f>
        <v>299.8742470341885</v>
      </c>
      <c r="S2806" s="95">
        <f>Table_nydc_frldevdb01_flc_fx_carry_view[[#This Row],[num_rate]]-Table_nydc_frldevdb01_flc_fx_carry_view[[#This Row],[asset_rate]]</f>
        <v>2.1366406651944217E-3</v>
      </c>
      <c r="T28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0.99272427653504491</v>
      </c>
      <c r="U2806" s="95">
        <f>Table_nydc_frldevdb01_flc_fx_carry_view[[#This Row],[atmf_cost_final]]/Table_nydc_frldevdb01_flc_fx_carry_view[[#This Row],[atmf_cost_orig]]</f>
        <v>0.93214962559075987</v>
      </c>
    </row>
    <row r="2807" spans="1:21" x14ac:dyDescent="0.25">
      <c r="A2807" t="s">
        <v>146</v>
      </c>
      <c r="B2807" t="s">
        <v>9</v>
      </c>
      <c r="C2807" t="s">
        <v>30</v>
      </c>
      <c r="D2807" t="s">
        <v>30</v>
      </c>
      <c r="E2807">
        <v>68.431545020757596</v>
      </c>
      <c r="F2807">
        <v>69.854512080999996</v>
      </c>
      <c r="G2807">
        <v>0.10857783011913499</v>
      </c>
      <c r="H2807">
        <v>0.114544154944777</v>
      </c>
      <c r="I2807">
        <v>0.112323049810916</v>
      </c>
      <c r="J2807">
        <v>0.13161555765227201</v>
      </c>
      <c r="K2807">
        <v>1.27737169639097E-2</v>
      </c>
      <c r="L2807">
        <v>2.3457230039247504E-3</v>
      </c>
      <c r="M2807">
        <v>2.2867030319781798E-2</v>
      </c>
      <c r="N2807">
        <v>2.0798949316001101E-2</v>
      </c>
      <c r="O2807">
        <v>-8.8020749183656873E-3</v>
      </c>
      <c r="P2807">
        <v>7.42532934527243E-2</v>
      </c>
      <c r="Q2807">
        <v>69.15649391729923</v>
      </c>
      <c r="R2807" s="95">
        <f>Table_nydc_frldevdb01_flc_fx_carry_view[[#This Row],[atmf]]/(Table_nydc_frldevdb01_flc_fx_carry_view[[#This Row],[atmf_cost_orig]]+1)</f>
        <v>68.29285724378191</v>
      </c>
      <c r="S2807" s="95">
        <f>Table_nydc_frldevdb01_flc_fx_carry_view[[#This Row],[num_rate]]-Table_nydc_frldevdb01_flc_fx_carry_view[[#This Row],[asset_rate]]</f>
        <v>8.3055368371089983E-2</v>
      </c>
      <c r="T28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1.828262500276048</v>
      </c>
      <c r="U2807" s="95">
        <f>Table_nydc_frldevdb01_flc_fx_carry_view[[#This Row],[atmf_cost_final]]/Table_nydc_frldevdb01_flc_fx_carry_view[[#This Row],[atmf_cost_orig]]</f>
        <v>0.90956057805233925</v>
      </c>
    </row>
    <row r="2808" spans="1:21" x14ac:dyDescent="0.25">
      <c r="A2808" t="s">
        <v>146</v>
      </c>
      <c r="B2808" t="s">
        <v>9</v>
      </c>
      <c r="C2808" t="s">
        <v>14</v>
      </c>
      <c r="D2808" t="s">
        <v>30</v>
      </c>
      <c r="E2808">
        <v>68.431545020757596</v>
      </c>
      <c r="F2808">
        <v>71.145942721200001</v>
      </c>
      <c r="G2808">
        <v>0.115751851928608</v>
      </c>
      <c r="H2808">
        <v>0.12361901073796</v>
      </c>
      <c r="I2808">
        <v>0.10868311436797</v>
      </c>
      <c r="J2808">
        <v>0.1211652846793</v>
      </c>
      <c r="K2808">
        <v>1.65233752184753E-2</v>
      </c>
      <c r="L2808">
        <v>1.30273650171278E-2</v>
      </c>
      <c r="M2808">
        <v>3.4962455556382804E-2</v>
      </c>
      <c r="N2808">
        <v>3.5279910463137103E-2</v>
      </c>
      <c r="O2808">
        <v>-8.3520867925282738E-3</v>
      </c>
      <c r="P2808">
        <v>7.1533839833882479E-2</v>
      </c>
      <c r="Q2808">
        <v>69.85782860727862</v>
      </c>
      <c r="R2808" s="95">
        <f>Table_nydc_frldevdb01_flc_fx_carry_view[[#This Row],[atmf]]/(Table_nydc_frldevdb01_flc_fx_carry_view[[#This Row],[atmf_cost_orig]]+1)</f>
        <v>68.742534899928174</v>
      </c>
      <c r="S2808" s="95">
        <f>Table_nydc_frldevdb01_flc_fx_carry_view[[#This Row],[num_rate]]-Table_nydc_frldevdb01_flc_fx_carry_view[[#This Row],[asset_rate]]</f>
        <v>7.9885926626410753E-2</v>
      </c>
      <c r="T28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1.2068142791407002</v>
      </c>
      <c r="U2808" s="95">
        <f>Table_nydc_frldevdb01_flc_fx_carry_view[[#This Row],[atmf_cost_final]]/Table_nydc_frldevdb01_flc_fx_carry_view[[#This Row],[atmf_cost_orig]]</f>
        <v>1.0090798801658067</v>
      </c>
    </row>
    <row r="2809" spans="1:21" x14ac:dyDescent="0.25">
      <c r="A2809" t="s">
        <v>146</v>
      </c>
      <c r="B2809" t="s">
        <v>9</v>
      </c>
      <c r="C2809" t="s">
        <v>8</v>
      </c>
      <c r="D2809" t="s">
        <v>30</v>
      </c>
      <c r="E2809">
        <v>68.431545020757596</v>
      </c>
      <c r="F2809">
        <v>72.467925961600002</v>
      </c>
      <c r="G2809">
        <v>0.118925029201467</v>
      </c>
      <c r="H2809">
        <v>0.12773871992791999</v>
      </c>
      <c r="I2809">
        <v>0.115723073259155</v>
      </c>
      <c r="J2809">
        <v>0.12841366753356701</v>
      </c>
      <c r="K2809">
        <v>1.8161982449543201E-2</v>
      </c>
      <c r="L2809">
        <v>1.6635400228854999E-2</v>
      </c>
      <c r="M2809">
        <v>4.4325859404728503E-2</v>
      </c>
      <c r="N2809">
        <v>4.7015849517724397E-2</v>
      </c>
      <c r="O2809">
        <v>-8.2032424649346389E-3</v>
      </c>
      <c r="P2809">
        <v>7.0650942057705571E-2</v>
      </c>
      <c r="Q2809">
        <v>70.620227031013314</v>
      </c>
      <c r="R2809" s="95">
        <f>Table_nydc_frldevdb01_flc_fx_carry_view[[#This Row],[atmf]]/(Table_nydc_frldevdb01_flc_fx_carry_view[[#This Row],[atmf_cost_orig]]+1)</f>
        <v>69.392063127601887</v>
      </c>
      <c r="S2809" s="95">
        <f>Table_nydc_frldevdb01_flc_fx_carry_view[[#This Row],[num_rate]]-Table_nydc_frldevdb01_flc_fx_carry_view[[#This Row],[asset_rate]]</f>
        <v>7.8854184522640203E-2</v>
      </c>
      <c r="T28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1.1611600735206955</v>
      </c>
      <c r="U2809" s="95">
        <f>Table_nydc_frldevdb01_flc_fx_carry_view[[#This Row],[atmf_cost_final]]/Table_nydc_frldevdb01_flc_fx_carry_view[[#This Row],[atmf_cost_orig]]</f>
        <v>1.0606866995726865</v>
      </c>
    </row>
    <row r="2810" spans="1:21" x14ac:dyDescent="0.25">
      <c r="A2810" t="s">
        <v>146</v>
      </c>
      <c r="B2810" t="s">
        <v>9</v>
      </c>
      <c r="C2810" t="s">
        <v>6</v>
      </c>
      <c r="D2810" t="s">
        <v>30</v>
      </c>
      <c r="E2810">
        <v>68.431545020757596</v>
      </c>
      <c r="F2810">
        <v>73.827015904199996</v>
      </c>
      <c r="G2810">
        <v>0.12234377494208599</v>
      </c>
      <c r="H2810">
        <v>0.13166813953995801</v>
      </c>
      <c r="I2810">
        <v>0.118925029201467</v>
      </c>
      <c r="J2810">
        <v>0.13171768756330601</v>
      </c>
      <c r="K2810">
        <v>1.93587841903681E-2</v>
      </c>
      <c r="L2810">
        <v>1.8161982449543201E-2</v>
      </c>
      <c r="M2810">
        <v>5.2923708581681696E-2</v>
      </c>
      <c r="N2810">
        <v>5.6181236352526996E-2</v>
      </c>
      <c r="O2810">
        <v>-8.1080181708327315E-3</v>
      </c>
      <c r="P2810">
        <v>7.0461265001172002E-2</v>
      </c>
      <c r="Q2810">
        <v>71.429490457677971</v>
      </c>
      <c r="R2810" s="95">
        <f>Table_nydc_frldevdb01_flc_fx_carry_view[[#This Row],[atmf]]/(Table_nydc_frldevdb01_flc_fx_carry_view[[#This Row],[atmf_cost_orig]]+1)</f>
        <v>70.116206238386539</v>
      </c>
      <c r="S2810" s="95">
        <f>Table_nydc_frldevdb01_flc_fx_carry_view[[#This Row],[num_rate]]-Table_nydc_frldevdb01_flc_fx_carry_view[[#This Row],[asset_rate]]</f>
        <v>7.8569283172004734E-2</v>
      </c>
      <c r="T28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1.1327078666926165</v>
      </c>
      <c r="U2810" s="95">
        <f>Table_nydc_frldevdb01_flc_fx_carry_view[[#This Row],[atmf_cost_final]]/Table_nydc_frldevdb01_flc_fx_carry_view[[#This Row],[atmf_cost_orig]]</f>
        <v>1.0615513889359753</v>
      </c>
    </row>
    <row r="2811" spans="1:21" x14ac:dyDescent="0.25">
      <c r="A2811" t="s">
        <v>146</v>
      </c>
      <c r="B2811" t="s">
        <v>9</v>
      </c>
      <c r="C2811" t="s">
        <v>67</v>
      </c>
      <c r="D2811" t="s">
        <v>30</v>
      </c>
      <c r="E2811">
        <v>68.431545020757596</v>
      </c>
      <c r="F2811">
        <v>79.239459473790205</v>
      </c>
      <c r="G2811">
        <v>0.13506778768882299</v>
      </c>
      <c r="H2811">
        <v>0.14315615173420901</v>
      </c>
      <c r="I2811">
        <v>0.132813732873197</v>
      </c>
      <c r="J2811">
        <v>0.143624624934276</v>
      </c>
      <c r="K2811">
        <v>2.29825622585858E-2</v>
      </c>
      <c r="L2811">
        <v>2.25026850834531E-2</v>
      </c>
      <c r="M2811">
        <v>8.2060107761152398E-2</v>
      </c>
      <c r="N2811">
        <v>8.6911288232764297E-2</v>
      </c>
      <c r="O2811">
        <v>-7.6639060798209084E-3</v>
      </c>
      <c r="P2811">
        <v>7.0212690714276424E-2</v>
      </c>
      <c r="Q2811">
        <v>74.819317820763089</v>
      </c>
      <c r="R2811" s="95">
        <f>Table_nydc_frldevdb01_flc_fx_carry_view[[#This Row],[atmf]]/(Table_nydc_frldevdb01_flc_fx_carry_view[[#This Row],[atmf_cost_orig]]+1)</f>
        <v>73.230182783229495</v>
      </c>
      <c r="S2811" s="95">
        <f>Table_nydc_frldevdb01_flc_fx_carry_view[[#This Row],[num_rate]]-Table_nydc_frldevdb01_flc_fx_carry_view[[#This Row],[asset_rate]]</f>
        <v>7.7876596794097336E-2</v>
      </c>
      <c r="T28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1.0902383063039238</v>
      </c>
      <c r="U2811" s="95">
        <f>Table_nydc_frldevdb01_flc_fx_carry_view[[#This Row],[atmf_cost_final]]/Table_nydc_frldevdb01_flc_fx_carry_view[[#This Row],[atmf_cost_orig]]</f>
        <v>1.0591174031324935</v>
      </c>
    </row>
    <row r="2812" spans="1:21" x14ac:dyDescent="0.25">
      <c r="A2812" t="s">
        <v>146</v>
      </c>
      <c r="B2812" t="s">
        <v>10</v>
      </c>
      <c r="C2812" t="s">
        <v>30</v>
      </c>
      <c r="D2812" t="s">
        <v>30</v>
      </c>
      <c r="E2812">
        <v>13504.9285811347</v>
      </c>
      <c r="F2812">
        <v>13635</v>
      </c>
      <c r="G2812">
        <v>6.1885955056667601E-2</v>
      </c>
      <c r="H2812">
        <v>6.5723310394727105E-2</v>
      </c>
      <c r="I2812">
        <v>6.1590613989655298E-2</v>
      </c>
      <c r="J2812">
        <v>9.5065642977841897E-2</v>
      </c>
      <c r="K2812">
        <v>8.0577459032111793E-3</v>
      </c>
      <c r="L2812">
        <v>1.2859024503703899E-3</v>
      </c>
      <c r="M2812">
        <v>1.3048834919015199E-2</v>
      </c>
      <c r="N2812">
        <v>9.6814464825362798E-3</v>
      </c>
      <c r="O2812">
        <v>1.2318832941949435E-2</v>
      </c>
      <c r="P2812">
        <v>5.0203055918186835E-2</v>
      </c>
      <c r="Q2812">
        <v>13567.284475480143</v>
      </c>
      <c r="R2812" s="95">
        <f>Table_nydc_frldevdb01_flc_fx_carry_view[[#This Row],[atmf]]/(Table_nydc_frldevdb01_flc_fx_carry_view[[#This Row],[atmf_cost_orig]]+1)</f>
        <v>13459.370891127874</v>
      </c>
      <c r="S2812" s="95">
        <f>Table_nydc_frldevdb01_flc_fx_carry_view[[#This Row],[num_rate]]-Table_nydc_frldevdb01_flc_fx_carry_view[[#This Row],[asset_rate]]</f>
        <v>3.7884222976237399E-2</v>
      </c>
      <c r="T28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1.6821066515908336</v>
      </c>
      <c r="U2812" s="95">
        <f>Table_nydc_frldevdb01_flc_fx_carry_view[[#This Row],[atmf_cost_final]]/Table_nydc_frldevdb01_flc_fx_carry_view[[#This Row],[atmf_cost_orig]]</f>
        <v>0.74193953273392643</v>
      </c>
    </row>
    <row r="2813" spans="1:21" x14ac:dyDescent="0.25">
      <c r="A2813" t="s">
        <v>146</v>
      </c>
      <c r="B2813" t="s">
        <v>10</v>
      </c>
      <c r="C2813" t="s">
        <v>14</v>
      </c>
      <c r="D2813" t="s">
        <v>30</v>
      </c>
      <c r="E2813">
        <v>13504.9285811347</v>
      </c>
      <c r="F2813">
        <v>13786.25</v>
      </c>
      <c r="G2813">
        <v>6.6588873471135707E-2</v>
      </c>
      <c r="H2813">
        <v>7.3376225020498703E-2</v>
      </c>
      <c r="I2813">
        <v>6.2003793563158098E-2</v>
      </c>
      <c r="J2813">
        <v>7.1232796292709802E-2</v>
      </c>
      <c r="K2813">
        <v>1.0051182478672699E-2</v>
      </c>
      <c r="L2813">
        <v>8.1904382517038101E-3</v>
      </c>
      <c r="M2813">
        <v>2.0530407851287E-2</v>
      </c>
      <c r="N2813">
        <v>2.06459926535443E-2</v>
      </c>
      <c r="O2813">
        <v>1.3150907787033555E-2</v>
      </c>
      <c r="P2813">
        <v>5.4916091846980403E-2</v>
      </c>
      <c r="Q2813">
        <v>13643.279004490489</v>
      </c>
      <c r="R2813" s="95">
        <f>Table_nydc_frldevdb01_flc_fx_carry_view[[#This Row],[atmf]]/(Table_nydc_frldevdb01_flc_fx_carry_view[[#This Row],[atmf_cost_orig]]+1)</f>
        <v>13508.906637115071</v>
      </c>
      <c r="S2813" s="95">
        <f>Table_nydc_frldevdb01_flc_fx_carry_view[[#This Row],[num_rate]]-Table_nydc_frldevdb01_flc_fx_carry_view[[#This Row],[asset_rate]]</f>
        <v>4.176518405994685E-2</v>
      </c>
      <c r="T28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1.1885949542025305</v>
      </c>
      <c r="U2813" s="95">
        <f>Table_nydc_frldevdb01_flc_fx_carry_view[[#This Row],[atmf_cost_final]]/Table_nydc_frldevdb01_flc_fx_carry_view[[#This Row],[atmf_cost_orig]]</f>
        <v>1.005629932103373</v>
      </c>
    </row>
    <row r="2814" spans="1:21" x14ac:dyDescent="0.25">
      <c r="A2814" t="s">
        <v>146</v>
      </c>
      <c r="B2814" t="s">
        <v>10</v>
      </c>
      <c r="C2814" t="s">
        <v>8</v>
      </c>
      <c r="D2814" t="s">
        <v>30</v>
      </c>
      <c r="E2814">
        <v>13504.9285811347</v>
      </c>
      <c r="F2814">
        <v>13939.05</v>
      </c>
      <c r="G2814">
        <v>7.0502092678327993E-2</v>
      </c>
      <c r="H2814">
        <v>7.8385623995983103E-2</v>
      </c>
      <c r="I2814">
        <v>6.6590600553168205E-2</v>
      </c>
      <c r="J2814">
        <v>7.7432961237459394E-2</v>
      </c>
      <c r="K2814">
        <v>1.1402073739097998E-2</v>
      </c>
      <c r="L2814">
        <v>1.01264649354098E-2</v>
      </c>
      <c r="M2814">
        <v>2.6758598261218403E-2</v>
      </c>
      <c r="N2814">
        <v>2.78908038287006E-2</v>
      </c>
      <c r="O2814">
        <v>1.3807636408447082E-2</v>
      </c>
      <c r="P2814">
        <v>5.7037726041481676E-2</v>
      </c>
      <c r="Q2814">
        <v>13728.232067608413</v>
      </c>
      <c r="R2814" s="95">
        <f>Table_nydc_frldevdb01_flc_fx_carry_view[[#This Row],[atmf]]/(Table_nydc_frldevdb01_flc_fx_carry_view[[#This Row],[atmf_cost_orig]]+1)</f>
        <v>13575.781126747142</v>
      </c>
      <c r="S2814" s="95">
        <f>Table_nydc_frldevdb01_flc_fx_carry_view[[#This Row],[num_rate]]-Table_nydc_frldevdb01_flc_fx_carry_view[[#This Row],[asset_rate]]</f>
        <v>4.3230089633034596E-2</v>
      </c>
      <c r="T28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1.1567942256532098</v>
      </c>
      <c r="U2814" s="95">
        <f>Table_nydc_frldevdb01_flc_fx_carry_view[[#This Row],[atmf_cost_final]]/Table_nydc_frldevdb01_flc_fx_carry_view[[#This Row],[atmf_cost_orig]]</f>
        <v>1.0423118414660426</v>
      </c>
    </row>
    <row r="2815" spans="1:21" x14ac:dyDescent="0.25">
      <c r="A2815" t="s">
        <v>146</v>
      </c>
      <c r="B2815" t="s">
        <v>10</v>
      </c>
      <c r="C2815" t="s">
        <v>6</v>
      </c>
      <c r="D2815" t="s">
        <v>30</v>
      </c>
      <c r="E2815">
        <v>13504.9285811347</v>
      </c>
      <c r="F2815">
        <v>14108.75</v>
      </c>
      <c r="G2815">
        <v>7.4429402958685803E-2</v>
      </c>
      <c r="H2815">
        <v>8.3308300397738802E-2</v>
      </c>
      <c r="I2815">
        <v>7.0502092678327993E-2</v>
      </c>
      <c r="J2815">
        <v>8.2006954627785594E-2</v>
      </c>
      <c r="K2815">
        <v>1.2347149688333199E-2</v>
      </c>
      <c r="L2815">
        <v>1.1402073739097998E-2</v>
      </c>
      <c r="M2815">
        <v>3.2751378924312603E-2</v>
      </c>
      <c r="N2815">
        <v>3.4597491288678998E-2</v>
      </c>
      <c r="O2815">
        <v>1.4301976165420172E-2</v>
      </c>
      <c r="P2815">
        <v>5.9463454027677054E-2</v>
      </c>
      <c r="Q2815">
        <v>13826.628306474022</v>
      </c>
      <c r="R2815" s="95">
        <f>Table_nydc_frldevdb01_flc_fx_carry_view[[#This Row],[atmf]]/(Table_nydc_frldevdb01_flc_fx_carry_view[[#This Row],[atmf_cost_orig]]+1)</f>
        <v>13661.322839089611</v>
      </c>
      <c r="S2815" s="95">
        <f>Table_nydc_frldevdb01_flc_fx_carry_view[[#This Row],[num_rate]]-Table_nydc_frldevdb01_flc_fx_carry_view[[#This Row],[asset_rate]]</f>
        <v>4.5161477862256882E-2</v>
      </c>
      <c r="T28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1.1367945969103213</v>
      </c>
      <c r="U2815" s="95">
        <f>Table_nydc_frldevdb01_flc_fx_carry_view[[#This Row],[atmf_cost_final]]/Table_nydc_frldevdb01_flc_fx_carry_view[[#This Row],[atmf_cost_orig]]</f>
        <v>1.0563674698592906</v>
      </c>
    </row>
    <row r="2816" spans="1:21" x14ac:dyDescent="0.25">
      <c r="A2816" t="s">
        <v>146</v>
      </c>
      <c r="B2816" t="s">
        <v>10</v>
      </c>
      <c r="C2816" t="s">
        <v>67</v>
      </c>
      <c r="D2816" t="s">
        <v>30</v>
      </c>
      <c r="E2816">
        <v>13504.9285811347</v>
      </c>
      <c r="F2816">
        <v>14785.1290086559</v>
      </c>
      <c r="G2816">
        <v>8.1443579581786996E-2</v>
      </c>
      <c r="H2816">
        <v>9.1185307679808397E-2</v>
      </c>
      <c r="I2816">
        <v>8.02220876585895E-2</v>
      </c>
      <c r="J2816">
        <v>9.2319168195074394E-2</v>
      </c>
      <c r="K2816">
        <v>1.31874727130402E-2</v>
      </c>
      <c r="L2816">
        <v>1.3170195438248501E-2</v>
      </c>
      <c r="M2816">
        <v>4.9926199010000498E-2</v>
      </c>
      <c r="N2816">
        <v>5.3639993535882696E-2</v>
      </c>
      <c r="O2816">
        <v>1.5802522994634208E-2</v>
      </c>
      <c r="P2816">
        <v>6.455550670964727E-2</v>
      </c>
      <c r="Q2816">
        <v>14261.191015276971</v>
      </c>
      <c r="R2816" s="95">
        <f>Table_nydc_frldevdb01_flc_fx_carry_view[[#This Row],[atmf]]/(Table_nydc_frldevdb01_flc_fx_carry_view[[#This Row],[atmf_cost_orig]]+1)</f>
        <v>14082.065027615407</v>
      </c>
      <c r="S2816" s="95">
        <f>Table_nydc_frldevdb01_flc_fx_carry_view[[#This Row],[num_rate]]-Table_nydc_frldevdb01_flc_fx_carry_view[[#This Row],[asset_rate]]</f>
        <v>4.8752983715013062E-2</v>
      </c>
      <c r="T28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1.1015569176382307</v>
      </c>
      <c r="U2816" s="95">
        <f>Table_nydc_frldevdb01_flc_fx_carry_view[[#This Row],[atmf_cost_final]]/Table_nydc_frldevdb01_flc_fx_carry_view[[#This Row],[atmf_cost_orig]]</f>
        <v>1.0743856852619265</v>
      </c>
    </row>
    <row r="2817" spans="1:21" x14ac:dyDescent="0.25">
      <c r="A2817" t="s">
        <v>146</v>
      </c>
      <c r="B2817" t="s">
        <v>18</v>
      </c>
      <c r="C2817" t="s">
        <v>30</v>
      </c>
      <c r="D2817" t="s">
        <v>30</v>
      </c>
      <c r="E2817">
        <v>2954.7441652318098</v>
      </c>
      <c r="F2817">
        <v>2983.8500589215901</v>
      </c>
      <c r="G2817">
        <v>0.106693197499605</v>
      </c>
      <c r="H2817">
        <v>0.10826105095359401</v>
      </c>
      <c r="I2817">
        <v>0.10537471912435201</v>
      </c>
      <c r="J2817">
        <v>0.113585228357164</v>
      </c>
      <c r="K2817">
        <v>1.65725386392317E-2</v>
      </c>
      <c r="L2817">
        <v>2.19996393864447E-3</v>
      </c>
      <c r="M2817">
        <v>2.1492708994148201E-2</v>
      </c>
      <c r="N2817">
        <v>9.9723005634449486E-3</v>
      </c>
      <c r="O2817">
        <v>1.2318832941949435E-2</v>
      </c>
      <c r="P2817">
        <v>5.3123682894911033E-2</v>
      </c>
      <c r="Q2817">
        <v>2969.2408879282002</v>
      </c>
      <c r="R2817" s="95">
        <f>Table_nydc_frldevdb01_flc_fx_carry_view[[#This Row],[atmf]]/(Table_nydc_frldevdb01_flc_fx_carry_view[[#This Row],[atmf_cost_orig]]+1)</f>
        <v>2921.0683861461453</v>
      </c>
      <c r="S2817" s="95">
        <f>Table_nydc_frldevdb01_flc_fx_carry_view[[#This Row],[num_rate]]-Table_nydc_frldevdb01_flc_fx_carry_view[[#This Row],[asset_rate]]</f>
        <v>4.0804849952961596E-2</v>
      </c>
      <c r="T28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1.5796885197346753</v>
      </c>
      <c r="U2817" s="95">
        <f>Table_nydc_frldevdb01_flc_fx_carry_view[[#This Row],[atmf_cost_final]]/Table_nydc_frldevdb01_flc_fx_carry_view[[#This Row],[atmf_cost_orig]]</f>
        <v>0.46398527827088232</v>
      </c>
    </row>
    <row r="2818" spans="1:21" x14ac:dyDescent="0.25">
      <c r="A2818" t="s">
        <v>146</v>
      </c>
      <c r="B2818" t="s">
        <v>18</v>
      </c>
      <c r="C2818" t="s">
        <v>14</v>
      </c>
      <c r="D2818" t="s">
        <v>30</v>
      </c>
      <c r="E2818">
        <v>2954.7441652318098</v>
      </c>
      <c r="F2818">
        <v>3009.1244328705902</v>
      </c>
      <c r="G2818">
        <v>0.11483740289701699</v>
      </c>
      <c r="H2818">
        <v>0.116888529950384</v>
      </c>
      <c r="I2818">
        <v>0.10671070072261001</v>
      </c>
      <c r="J2818">
        <v>0.109769514495813</v>
      </c>
      <c r="K2818">
        <v>2.36612755654655E-2</v>
      </c>
      <c r="L2818">
        <v>1.6638283114823401E-2</v>
      </c>
      <c r="M2818">
        <v>3.2699372638146096E-2</v>
      </c>
      <c r="N2818">
        <v>2.6481092265016399E-2</v>
      </c>
      <c r="O2818">
        <v>1.3150907787033555E-2</v>
      </c>
      <c r="P2818">
        <v>5.1195169870186089E-2</v>
      </c>
      <c r="Q2818">
        <v>2982.171279360371</v>
      </c>
      <c r="R2818" s="95">
        <f>Table_nydc_frldevdb01_flc_fx_carry_view[[#This Row],[atmf]]/(Table_nydc_frldevdb01_flc_fx_carry_view[[#This Row],[atmf_cost_orig]]+1)</f>
        <v>2913.8435759706572</v>
      </c>
      <c r="S2818" s="95">
        <f>Table_nydc_frldevdb01_flc_fx_carry_view[[#This Row],[num_rate]]-Table_nydc_frldevdb01_flc_fx_carry_view[[#This Row],[asset_rate]]</f>
        <v>3.8044262083152536E-2</v>
      </c>
      <c r="T28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1.0890355647921508</v>
      </c>
      <c r="U2818" s="95">
        <f>Table_nydc_frldevdb01_flc_fx_carry_view[[#This Row],[atmf_cost_final]]/Table_nydc_frldevdb01_flc_fx_carry_view[[#This Row],[atmf_cost_orig]]</f>
        <v>0.8098348723095794</v>
      </c>
    </row>
    <row r="2819" spans="1:21" x14ac:dyDescent="0.25">
      <c r="A2819" t="s">
        <v>146</v>
      </c>
      <c r="B2819" t="s">
        <v>18</v>
      </c>
      <c r="C2819" t="s">
        <v>8</v>
      </c>
      <c r="D2819" t="s">
        <v>30</v>
      </c>
      <c r="E2819">
        <v>2954.7441652318098</v>
      </c>
      <c r="F2819">
        <v>3032.7715981736801</v>
      </c>
      <c r="G2819">
        <v>0.117586044799197</v>
      </c>
      <c r="H2819">
        <v>0.120038423390451</v>
      </c>
      <c r="I2819">
        <v>0.114760591524238</v>
      </c>
      <c r="J2819">
        <v>0.11775096240968699</v>
      </c>
      <c r="K2819">
        <v>2.8177170916464499E-2</v>
      </c>
      <c r="L2819">
        <v>2.3672653870359901E-2</v>
      </c>
      <c r="M2819">
        <v>4.0967115760705705E-2</v>
      </c>
      <c r="N2819">
        <v>3.7185935169414298E-2</v>
      </c>
      <c r="O2819">
        <v>1.3807636408447082E-2</v>
      </c>
      <c r="P2819">
        <v>5.0116320082267567E-2</v>
      </c>
      <c r="Q2819">
        <v>2994.4724605654487</v>
      </c>
      <c r="R2819" s="95">
        <f>Table_nydc_frldevdb01_flc_fx_carry_view[[#This Row],[atmf]]/(Table_nydc_frldevdb01_flc_fx_carry_view[[#This Row],[atmf_cost_orig]]+1)</f>
        <v>2913.4172946063018</v>
      </c>
      <c r="S2819" s="95">
        <f>Table_nydc_frldevdb01_flc_fx_carry_view[[#This Row],[num_rate]]-Table_nydc_frldevdb01_flc_fx_carry_view[[#This Row],[asset_rate]]</f>
        <v>3.6308683673820487E-2</v>
      </c>
      <c r="T28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1.0565550878930399</v>
      </c>
      <c r="U2819" s="95">
        <f>Table_nydc_frldevdb01_flc_fx_carry_view[[#This Row],[atmf_cost_final]]/Table_nydc_frldevdb01_flc_fx_carry_view[[#This Row],[atmf_cost_orig]]</f>
        <v>0.90770205514643065</v>
      </c>
    </row>
    <row r="2820" spans="1:21" x14ac:dyDescent="0.25">
      <c r="A2820" t="s">
        <v>146</v>
      </c>
      <c r="B2820" t="s">
        <v>18</v>
      </c>
      <c r="C2820" t="s">
        <v>6</v>
      </c>
      <c r="D2820" t="s">
        <v>30</v>
      </c>
      <c r="E2820">
        <v>2954.7441652318098</v>
      </c>
      <c r="F2820">
        <v>3059.85</v>
      </c>
      <c r="G2820">
        <v>0.120014140510197</v>
      </c>
      <c r="H2820">
        <v>0.122873489777617</v>
      </c>
      <c r="I2820">
        <v>0.117586044799197</v>
      </c>
      <c r="J2820">
        <v>0.120942341777787</v>
      </c>
      <c r="K2820">
        <v>3.1375465745204299E-2</v>
      </c>
      <c r="L2820">
        <v>2.8177170916464499E-2</v>
      </c>
      <c r="M2820">
        <v>4.8287302261899701E-2</v>
      </c>
      <c r="N2820">
        <v>4.6027009296972898E-2</v>
      </c>
      <c r="O2820">
        <v>1.4301976165420172E-2</v>
      </c>
      <c r="P2820">
        <v>5.0725833552077049E-2</v>
      </c>
      <c r="Q2820">
        <v>3008.9629111616346</v>
      </c>
      <c r="R2820" s="95">
        <f>Table_nydc_frldevdb01_flc_fx_carry_view[[#This Row],[atmf]]/(Table_nydc_frldevdb01_flc_fx_carry_view[[#This Row],[atmf_cost_orig]]+1)</f>
        <v>2918.9040002657016</v>
      </c>
      <c r="S2820" s="95">
        <f>Table_nydc_frldevdb01_flc_fx_carry_view[[#This Row],[num_rate]]-Table_nydc_frldevdb01_flc_fx_carry_view[[#This Row],[asset_rate]]</f>
        <v>3.6423857386656877E-2</v>
      </c>
      <c r="T28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1.0554642225217232</v>
      </c>
      <c r="U2820" s="95">
        <f>Table_nydc_frldevdb01_flc_fx_carry_view[[#This Row],[atmf_cost_final]]/Table_nydc_frldevdb01_flc_fx_carry_view[[#This Row],[atmf_cost_orig]]</f>
        <v>0.95319073837118773</v>
      </c>
    </row>
    <row r="2821" spans="1:21" x14ac:dyDescent="0.25">
      <c r="A2821" t="s">
        <v>146</v>
      </c>
      <c r="B2821" t="s">
        <v>18</v>
      </c>
      <c r="C2821" t="s">
        <v>67</v>
      </c>
      <c r="D2821" t="s">
        <v>30</v>
      </c>
      <c r="E2821">
        <v>2954.7441652318098</v>
      </c>
      <c r="F2821">
        <v>3157.8</v>
      </c>
      <c r="G2821">
        <v>0.12487233362111801</v>
      </c>
      <c r="H2821">
        <v>0.12816848320289601</v>
      </c>
      <c r="I2821">
        <v>0.12420118942757601</v>
      </c>
      <c r="J2821">
        <v>0.12793776337676899</v>
      </c>
      <c r="K2821">
        <v>3.9568976432532398E-2</v>
      </c>
      <c r="L2821">
        <v>3.8088712964875801E-2</v>
      </c>
      <c r="M2821">
        <v>7.0127817057777098E-2</v>
      </c>
      <c r="N2821">
        <v>6.98073684237836E-2</v>
      </c>
      <c r="O2821">
        <v>1.5802522994634208E-2</v>
      </c>
      <c r="P2821">
        <v>5.1455615688438629E-2</v>
      </c>
      <c r="Q2821">
        <v>3064.1627392028863</v>
      </c>
      <c r="R2821" s="95">
        <f>Table_nydc_frldevdb01_flc_fx_carry_view[[#This Row],[atmf]]/(Table_nydc_frldevdb01_flc_fx_carry_view[[#This Row],[atmf_cost_orig]]+1)</f>
        <v>2950.8624574231658</v>
      </c>
      <c r="S2821" s="95">
        <f>Table_nydc_frldevdb01_flc_fx_carry_view[[#This Row],[num_rate]]-Table_nydc_frldevdb01_flc_fx_carry_view[[#This Row],[asset_rate]]</f>
        <v>3.5653092693804421E-2</v>
      </c>
      <c r="T28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1.0379534959420214</v>
      </c>
      <c r="U2821" s="95">
        <f>Table_nydc_frldevdb01_flc_fx_carry_view[[#This Row],[atmf_cost_final]]/Table_nydc_frldevdb01_flc_fx_carry_view[[#This Row],[atmf_cost_orig]]</f>
        <v>0.99543050607536399</v>
      </c>
    </row>
    <row r="2822" spans="1:21" x14ac:dyDescent="0.25">
      <c r="A2822" t="s">
        <v>146</v>
      </c>
      <c r="B2822" t="s">
        <v>12</v>
      </c>
      <c r="C2822" t="s">
        <v>30</v>
      </c>
      <c r="D2822" t="s">
        <v>30</v>
      </c>
      <c r="E2822">
        <v>16.015350269727499</v>
      </c>
      <c r="F2822">
        <v>16.336094422999999</v>
      </c>
      <c r="G2822">
        <v>0.149400209149955</v>
      </c>
      <c r="H2822">
        <v>0.15340706325408299</v>
      </c>
      <c r="I2822">
        <v>0.120841451811766</v>
      </c>
      <c r="J2822">
        <v>0.14033576386369601</v>
      </c>
      <c r="K2822">
        <v>2.0726620035601499E-2</v>
      </c>
      <c r="L2822">
        <v>2.5236183450296698E-3</v>
      </c>
      <c r="M2822">
        <v>3.062211748354E-2</v>
      </c>
      <c r="N2822">
        <v>2.00372406586895E-2</v>
      </c>
      <c r="O2822">
        <v>-8.8020749183656873E-3</v>
      </c>
      <c r="P2822">
        <v>7.120212665128281E-2</v>
      </c>
      <c r="Q2822">
        <v>16.176024612726966</v>
      </c>
      <c r="R2822" s="95">
        <f>Table_nydc_frldevdb01_flc_fx_carry_view[[#This Row],[atmf]]/(Table_nydc_frldevdb01_flc_fx_carry_view[[#This Row],[atmf_cost_orig]]+1)</f>
        <v>15.850712056216766</v>
      </c>
      <c r="S2822" s="95">
        <f>Table_nydc_frldevdb01_flc_fx_carry_view[[#This Row],[num_rate]]-Table_nydc_frldevdb01_flc_fx_carry_view[[#This Row],[asset_rate]]</f>
        <v>8.0004201569648492E-2</v>
      </c>
      <c r="T28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1.7698576959674108</v>
      </c>
      <c r="U2822" s="95">
        <f>Table_nydc_frldevdb01_flc_fx_carry_view[[#This Row],[atmf_cost_final]]/Table_nydc_frldevdb01_flc_fx_carry_view[[#This Row],[atmf_cost_orig]]</f>
        <v>0.65433883432326057</v>
      </c>
    </row>
    <row r="2823" spans="1:21" x14ac:dyDescent="0.25">
      <c r="A2823" t="s">
        <v>146</v>
      </c>
      <c r="B2823" t="s">
        <v>12</v>
      </c>
      <c r="C2823" t="s">
        <v>14</v>
      </c>
      <c r="D2823" t="s">
        <v>30</v>
      </c>
      <c r="E2823">
        <v>16.015350269727499</v>
      </c>
      <c r="F2823">
        <v>16.650374817599999</v>
      </c>
      <c r="G2823">
        <v>0.149386392309625</v>
      </c>
      <c r="H2823">
        <v>0.15524096505975399</v>
      </c>
      <c r="I2823">
        <v>0.14900793851028299</v>
      </c>
      <c r="J2823">
        <v>0.15770036395731399</v>
      </c>
      <c r="K2823">
        <v>2.50682619457771E-2</v>
      </c>
      <c r="L2823">
        <v>2.0852077885164102E-2</v>
      </c>
      <c r="M2823">
        <v>4.3897870965914104E-2</v>
      </c>
      <c r="N2823">
        <v>4.2731226779205704E-2</v>
      </c>
      <c r="O2823">
        <v>-8.3520867925282738E-3</v>
      </c>
      <c r="P2823">
        <v>7.1270336199549048E-2</v>
      </c>
      <c r="Q2823">
        <v>16.342649124237326</v>
      </c>
      <c r="R2823" s="95">
        <f>Table_nydc_frldevdb01_flc_fx_carry_view[[#This Row],[atmf]]/(Table_nydc_frldevdb01_flc_fx_carry_view[[#This Row],[atmf_cost_orig]]+1)</f>
        <v>15.950195206542073</v>
      </c>
      <c r="S2823" s="95">
        <f>Table_nydc_frldevdb01_flc_fx_carry_view[[#This Row],[num_rate]]-Table_nydc_frldevdb01_flc_fx_carry_view[[#This Row],[asset_rate]]</f>
        <v>7.9622422992077321E-2</v>
      </c>
      <c r="T28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1.1619544978678698</v>
      </c>
      <c r="U2823" s="95">
        <f>Table_nydc_frldevdb01_flc_fx_carry_view[[#This Row],[atmf_cost_final]]/Table_nydc_frldevdb01_flc_fx_carry_view[[#This Row],[atmf_cost_orig]]</f>
        <v>0.97342367269669461</v>
      </c>
    </row>
    <row r="2824" spans="1:21" x14ac:dyDescent="0.25">
      <c r="A2824" t="s">
        <v>146</v>
      </c>
      <c r="B2824" t="s">
        <v>12</v>
      </c>
      <c r="C2824" t="s">
        <v>8</v>
      </c>
      <c r="D2824" t="s">
        <v>30</v>
      </c>
      <c r="E2824">
        <v>16.015350269727499</v>
      </c>
      <c r="F2824">
        <v>16.970834507199999</v>
      </c>
      <c r="G2824">
        <v>0.148987825760344</v>
      </c>
      <c r="H2824">
        <v>0.156215019894721</v>
      </c>
      <c r="I2824">
        <v>0.149460494238848</v>
      </c>
      <c r="J2824">
        <v>0.158979396648878</v>
      </c>
      <c r="K2824">
        <v>2.6895514329193602E-2</v>
      </c>
      <c r="L2824">
        <v>2.5213770038966101E-2</v>
      </c>
      <c r="M2824">
        <v>5.4193600980517898E-2</v>
      </c>
      <c r="N2824">
        <v>5.5965593214913401E-2</v>
      </c>
      <c r="O2824">
        <v>-8.2032424649346389E-3</v>
      </c>
      <c r="P2824">
        <v>7.1397126599804517E-2</v>
      </c>
      <c r="Q2824">
        <v>16.519873567096475</v>
      </c>
      <c r="R2824" s="95">
        <f>Table_nydc_frldevdb01_flc_fx_carry_view[[#This Row],[atmf]]/(Table_nydc_frldevdb01_flc_fx_carry_view[[#This Row],[atmf_cost_orig]]+1)</f>
        <v>16.098404023146436</v>
      </c>
      <c r="S2824" s="95">
        <f>Table_nydc_frldevdb01_flc_fx_carry_view[[#This Row],[num_rate]]-Table_nydc_frldevdb01_flc_fx_carry_view[[#This Row],[asset_rate]]</f>
        <v>7.9600369064739163E-2</v>
      </c>
      <c r="T28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1.1265193626475449</v>
      </c>
      <c r="U2824" s="95">
        <f>Table_nydc_frldevdb01_flc_fx_carry_view[[#This Row],[atmf_cost_final]]/Table_nydc_frldevdb01_flc_fx_carry_view[[#This Row],[atmf_cost_orig]]</f>
        <v>1.0326974440217125</v>
      </c>
    </row>
    <row r="2825" spans="1:21" x14ac:dyDescent="0.25">
      <c r="A2825" t="s">
        <v>146</v>
      </c>
      <c r="B2825" t="s">
        <v>12</v>
      </c>
      <c r="C2825" t="s">
        <v>6</v>
      </c>
      <c r="D2825" t="s">
        <v>30</v>
      </c>
      <c r="E2825">
        <v>16.015350269727499</v>
      </c>
      <c r="F2825">
        <v>17.297860269299999</v>
      </c>
      <c r="G2825">
        <v>0.14881281347372399</v>
      </c>
      <c r="H2825">
        <v>0.15728039594665399</v>
      </c>
      <c r="I2825">
        <v>0.148987825760344</v>
      </c>
      <c r="J2825">
        <v>0.15932882911986801</v>
      </c>
      <c r="K2825">
        <v>2.7737911088611501E-2</v>
      </c>
      <c r="L2825">
        <v>2.6895514329193602E-2</v>
      </c>
      <c r="M2825">
        <v>6.3199019321164895E-2</v>
      </c>
      <c r="N2825">
        <v>6.6033569794199498E-2</v>
      </c>
      <c r="O2825">
        <v>-8.1080181708327315E-3</v>
      </c>
      <c r="P2825">
        <v>7.1577842280000636E-2</v>
      </c>
      <c r="Q2825">
        <v>16.705465933748126</v>
      </c>
      <c r="R2825" s="95">
        <f>Table_nydc_frldevdb01_flc_fx_carry_view[[#This Row],[atmf]]/(Table_nydc_frldevdb01_flc_fx_carry_view[[#This Row],[atmf_cost_orig]]+1)</f>
        <v>16.269635275194666</v>
      </c>
      <c r="S2825" s="95">
        <f>Table_nydc_frldevdb01_flc_fx_carry_view[[#This Row],[num_rate]]-Table_nydc_frldevdb01_flc_fx_carry_view[[#This Row],[asset_rate]]</f>
        <v>7.9685860450833368E-2</v>
      </c>
      <c r="T28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1.10368957474028</v>
      </c>
      <c r="U2825" s="95">
        <f>Table_nydc_frldevdb01_flc_fx_carry_view[[#This Row],[atmf_cost_final]]/Table_nydc_frldevdb01_flc_fx_carry_view[[#This Row],[atmf_cost_orig]]</f>
        <v>1.0448511781271475</v>
      </c>
    </row>
    <row r="2826" spans="1:21" x14ac:dyDescent="0.25">
      <c r="A2826" t="s">
        <v>146</v>
      </c>
      <c r="B2826" t="s">
        <v>12</v>
      </c>
      <c r="C2826" t="s">
        <v>67</v>
      </c>
      <c r="D2826" t="s">
        <v>30</v>
      </c>
      <c r="E2826">
        <v>16.015350269727499</v>
      </c>
      <c r="F2826">
        <v>18.6515319860444</v>
      </c>
      <c r="G2826">
        <v>0.15130314003054099</v>
      </c>
      <c r="H2826">
        <v>0.162900749442876</v>
      </c>
      <c r="I2826">
        <v>0.15142969002040199</v>
      </c>
      <c r="J2826">
        <v>0.164566532819649</v>
      </c>
      <c r="K2826">
        <v>2.8222368948268798E-2</v>
      </c>
      <c r="L2826">
        <v>2.86702154337324E-2</v>
      </c>
      <c r="M2826">
        <v>9.3330994653781904E-2</v>
      </c>
      <c r="N2826">
        <v>9.8807944365655806E-2</v>
      </c>
      <c r="O2826">
        <v>-7.6639060798209084E-3</v>
      </c>
      <c r="P2826">
        <v>7.3417969311526984E-2</v>
      </c>
      <c r="Q2826">
        <v>17.511389482635995</v>
      </c>
      <c r="R2826" s="95">
        <f>Table_nydc_frldevdb01_flc_fx_carry_view[[#This Row],[atmf]]/(Table_nydc_frldevdb01_flc_fx_carry_view[[#This Row],[atmf_cost_orig]]+1)</f>
        <v>17.059364526614065</v>
      </c>
      <c r="S2826" s="95">
        <f>Table_nydc_frldevdb01_flc_fx_carry_view[[#This Row],[num_rate]]-Table_nydc_frldevdb01_flc_fx_carry_view[[#This Row],[asset_rate]]</f>
        <v>8.1081875391347896E-2</v>
      </c>
      <c r="T28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1.0772417352065913</v>
      </c>
      <c r="U2826" s="95">
        <f>Table_nydc_frldevdb01_flc_fx_carry_view[[#This Row],[atmf_cost_final]]/Table_nydc_frldevdb01_flc_fx_carry_view[[#This Row],[atmf_cost_orig]]</f>
        <v>1.0586830744940741</v>
      </c>
    </row>
    <row r="2827" spans="1:21" x14ac:dyDescent="0.25">
      <c r="A2827" t="s">
        <v>146</v>
      </c>
      <c r="B2827" t="s">
        <v>100</v>
      </c>
      <c r="C2827" t="s">
        <v>30</v>
      </c>
      <c r="D2827" t="s">
        <v>30</v>
      </c>
      <c r="E2827">
        <v>16013.6403976622</v>
      </c>
      <c r="F2827">
        <v>16254.078975</v>
      </c>
      <c r="G2827">
        <v>6.9390260277703203E-2</v>
      </c>
      <c r="H2827">
        <v>7.6995210157787194E-2</v>
      </c>
      <c r="I2827">
        <v>0.11232791937273801</v>
      </c>
      <c r="J2827">
        <v>0.13382742074528001</v>
      </c>
      <c r="K2827">
        <v>7.5906431984604297E-3</v>
      </c>
      <c r="L2827">
        <v>2.3458246981934599E-3</v>
      </c>
      <c r="M2827">
        <v>1.5372092475110899E-2</v>
      </c>
      <c r="N2827">
        <v>1.50584582127751E-2</v>
      </c>
      <c r="O2827">
        <v>-8.8020749183656873E-3</v>
      </c>
      <c r="P2827">
        <v>5.0203055918186835E-2</v>
      </c>
      <c r="Q2827">
        <v>16128.57528451888</v>
      </c>
      <c r="R2827" s="95">
        <f>Table_nydc_frldevdb01_flc_fx_carry_view[[#This Row],[atmf]]/(Table_nydc_frldevdb01_flc_fx_carry_view[[#This Row],[atmf_cost_orig]]+1)</f>
        <v>16008.002480527528</v>
      </c>
      <c r="S2827" s="95">
        <f>Table_nydc_frldevdb01_flc_fx_carry_view[[#This Row],[num_rate]]-Table_nydc_frldevdb01_flc_fx_carry_view[[#This Row],[asset_rate]]</f>
        <v>5.9005130836552525E-2</v>
      </c>
      <c r="T28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1.633710259183724</v>
      </c>
      <c r="U2827" s="95">
        <f>Table_nydc_frldevdb01_flc_fx_carry_view[[#This Row],[atmf_cost_final]]/Table_nydc_frldevdb01_flc_fx_carry_view[[#This Row],[atmf_cost_orig]]</f>
        <v>0.97959716526272478</v>
      </c>
    </row>
    <row r="2828" spans="1:21" x14ac:dyDescent="0.25">
      <c r="A2828" t="s">
        <v>146</v>
      </c>
      <c r="B2828" t="s">
        <v>100</v>
      </c>
      <c r="C2828" t="s">
        <v>14</v>
      </c>
      <c r="D2828" t="s">
        <v>30</v>
      </c>
      <c r="E2828">
        <v>16013.6403976622</v>
      </c>
      <c r="F2828">
        <v>16523.151494999998</v>
      </c>
      <c r="G2828">
        <v>6.7198214598695002E-2</v>
      </c>
      <c r="H2828">
        <v>8.2097987834303998E-2</v>
      </c>
      <c r="I2828">
        <v>6.9954431417327795E-2</v>
      </c>
      <c r="J2828">
        <v>8.44461009978065E-2</v>
      </c>
      <c r="K2828">
        <v>7.16681266749179E-3</v>
      </c>
      <c r="L2828">
        <v>7.8653050629408795E-3</v>
      </c>
      <c r="M2828">
        <v>2.3223423027541601E-2</v>
      </c>
      <c r="N2828">
        <v>2.69618065732809E-2</v>
      </c>
      <c r="O2828">
        <v>-8.3520867925282738E-3</v>
      </c>
      <c r="P2828">
        <v>5.4916091846980403E-2</v>
      </c>
      <c r="Q2828">
        <v>16262.038282635505</v>
      </c>
      <c r="R2828" s="95">
        <f>Table_nydc_frldevdb01_flc_fx_carry_view[[#This Row],[atmf]]/(Table_nydc_frldevdb01_flc_fx_carry_view[[#This Row],[atmf_cost_orig]]+1)</f>
        <v>16148.13649018202</v>
      </c>
      <c r="S2828" s="95">
        <f>Table_nydc_frldevdb01_flc_fx_carry_view[[#This Row],[num_rate]]-Table_nydc_frldevdb01_flc_fx_carry_view[[#This Row],[asset_rate]]</f>
        <v>6.3268178639508676E-2</v>
      </c>
      <c r="T28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1.1893233429798928</v>
      </c>
      <c r="U2828" s="95">
        <f>Table_nydc_frldevdb01_flc_fx_carry_view[[#This Row],[atmf_cost_final]]/Table_nydc_frldevdb01_flc_fx_carry_view[[#This Row],[atmf_cost_orig]]</f>
        <v>1.1609746996084858</v>
      </c>
    </row>
    <row r="2829" spans="1:21" x14ac:dyDescent="0.25">
      <c r="A2829" t="s">
        <v>146</v>
      </c>
      <c r="B2829" t="s">
        <v>100</v>
      </c>
      <c r="C2829" t="s">
        <v>8</v>
      </c>
      <c r="D2829" t="s">
        <v>30</v>
      </c>
      <c r="E2829">
        <v>16013.6403976622</v>
      </c>
      <c r="F2829">
        <v>16802.019357599998</v>
      </c>
      <c r="G2829">
        <v>7.1492684457662298E-2</v>
      </c>
      <c r="H2829">
        <v>8.5751539437610699E-2</v>
      </c>
      <c r="I2829">
        <v>6.7250370078765206E-2</v>
      </c>
      <c r="J2829">
        <v>8.8930448635669401E-2</v>
      </c>
      <c r="K2829">
        <v>7.5962906419602492E-3</v>
      </c>
      <c r="L2829">
        <v>7.2794101672163398E-3</v>
      </c>
      <c r="M2829">
        <v>2.97644468461776E-2</v>
      </c>
      <c r="N2829">
        <v>3.5019937208800804E-2</v>
      </c>
      <c r="O2829">
        <v>-8.2032424649346389E-3</v>
      </c>
      <c r="P2829">
        <v>5.7037726041481676E-2</v>
      </c>
      <c r="Q2829">
        <v>16437.627464343695</v>
      </c>
      <c r="R2829" s="95">
        <f>Table_nydc_frldevdb01_flc_fx_carry_view[[#This Row],[atmf]]/(Table_nydc_frldevdb01_flc_fx_carry_view[[#This Row],[atmf_cost_orig]]+1)</f>
        <v>16316.371582898339</v>
      </c>
      <c r="S2829" s="95">
        <f>Table_nydc_frldevdb01_flc_fx_carry_view[[#This Row],[num_rate]]-Table_nydc_frldevdb01_flc_fx_carry_view[[#This Row],[asset_rate]]</f>
        <v>6.5240968506416308E-2</v>
      </c>
      <c r="T28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1.2513682593190589</v>
      </c>
      <c r="U2829" s="95">
        <f>Table_nydc_frldevdb01_flc_fx_carry_view[[#This Row],[atmf_cost_final]]/Table_nydc_frldevdb01_flc_fx_carry_view[[#This Row],[atmf_cost_orig]]</f>
        <v>1.1765693946802886</v>
      </c>
    </row>
    <row r="2830" spans="1:21" x14ac:dyDescent="0.25">
      <c r="A2830" t="s">
        <v>146</v>
      </c>
      <c r="B2830" t="s">
        <v>100</v>
      </c>
      <c r="C2830" t="s">
        <v>6</v>
      </c>
      <c r="D2830" t="s">
        <v>30</v>
      </c>
      <c r="E2830">
        <v>16013.6403976622</v>
      </c>
      <c r="F2830">
        <v>17107.550703749999</v>
      </c>
      <c r="G2830">
        <v>7.6529564566983205E-2</v>
      </c>
      <c r="H2830">
        <v>8.9344790178776903E-2</v>
      </c>
      <c r="I2830">
        <v>7.1492684457662298E-2</v>
      </c>
      <c r="J2830">
        <v>9.1526499810001702E-2</v>
      </c>
      <c r="K2830">
        <v>8.0097641396975495E-3</v>
      </c>
      <c r="L2830">
        <v>7.5962906419602492E-3</v>
      </c>
      <c r="M2830">
        <v>3.5925928279957102E-2</v>
      </c>
      <c r="N2830">
        <v>4.2032521509376301E-2</v>
      </c>
      <c r="O2830">
        <v>-8.1080181708327315E-3</v>
      </c>
      <c r="P2830">
        <v>5.9463454027677054E-2</v>
      </c>
      <c r="Q2830">
        <v>16642.94355956413</v>
      </c>
      <c r="R2830" s="95">
        <f>Table_nydc_frldevdb01_flc_fx_carry_view[[#This Row],[atmf]]/(Table_nydc_frldevdb01_flc_fx_carry_view[[#This Row],[atmf_cost_orig]]+1)</f>
        <v>16514.260563161341</v>
      </c>
      <c r="S2830" s="95">
        <f>Table_nydc_frldevdb01_flc_fx_carry_view[[#This Row],[num_rate]]-Table_nydc_frldevdb01_flc_fx_carry_view[[#This Row],[asset_rate]]</f>
        <v>6.7571472198509785E-2</v>
      </c>
      <c r="T28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1.2335588333124008</v>
      </c>
      <c r="U2830" s="95">
        <f>Table_nydc_frldevdb01_flc_fx_carry_view[[#This Row],[atmf_cost_final]]/Table_nydc_frldevdb01_flc_fx_carry_view[[#This Row],[atmf_cost_orig]]</f>
        <v>1.1699773261760376</v>
      </c>
    </row>
    <row r="2831" spans="1:21" x14ac:dyDescent="0.25">
      <c r="A2831" t="s">
        <v>146</v>
      </c>
      <c r="B2831" t="s">
        <v>100</v>
      </c>
      <c r="C2831" t="s">
        <v>67</v>
      </c>
      <c r="D2831" t="s">
        <v>30</v>
      </c>
      <c r="E2831">
        <v>16013.6403976622</v>
      </c>
      <c r="F2831">
        <v>18368.2887520677</v>
      </c>
      <c r="G2831">
        <v>9.0379446280520401E-2</v>
      </c>
      <c r="H2831">
        <v>9.8471005272209006E-2</v>
      </c>
      <c r="I2831">
        <v>8.7755622507169298E-2</v>
      </c>
      <c r="J2831">
        <v>0.10061363615697499</v>
      </c>
      <c r="K2831">
        <v>8.8101995153086095E-3</v>
      </c>
      <c r="L2831">
        <v>8.7632303630670906E-3</v>
      </c>
      <c r="M2831">
        <v>5.64966127383556E-2</v>
      </c>
      <c r="N2831">
        <v>6.3987384735241404E-2</v>
      </c>
      <c r="O2831">
        <v>-7.6639060798209084E-3</v>
      </c>
      <c r="P2831">
        <v>6.455550670964727E-2</v>
      </c>
      <c r="Q2831">
        <v>17532.239151179281</v>
      </c>
      <c r="R2831" s="95">
        <f>Table_nydc_frldevdb01_flc_fx_carry_view[[#This Row],[atmf]]/(Table_nydc_frldevdb01_flc_fx_carry_view[[#This Row],[atmf_cost_orig]]+1)</f>
        <v>17386.036576547602</v>
      </c>
      <c r="S2831" s="95">
        <f>Table_nydc_frldevdb01_flc_fx_carry_view[[#This Row],[num_rate]]-Table_nydc_frldevdb01_flc_fx_carry_view[[#This Row],[asset_rate]]</f>
        <v>7.2219412789468182E-2</v>
      </c>
      <c r="T28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1.1580689475190873</v>
      </c>
      <c r="U2831" s="95">
        <f>Table_nydc_frldevdb01_flc_fx_carry_view[[#This Row],[atmf_cost_final]]/Table_nydc_frldevdb01_flc_fx_carry_view[[#This Row],[atmf_cost_orig]]</f>
        <v>1.1325879841960917</v>
      </c>
    </row>
    <row r="2832" spans="1:21" x14ac:dyDescent="0.25">
      <c r="A2832" t="s">
        <v>146</v>
      </c>
      <c r="B2832" t="s">
        <v>101</v>
      </c>
      <c r="C2832" t="s">
        <v>30</v>
      </c>
      <c r="D2832" t="s">
        <v>30</v>
      </c>
      <c r="E2832">
        <v>21.836086037814699</v>
      </c>
      <c r="F2832">
        <v>21.82227</v>
      </c>
      <c r="G2832">
        <v>7.8736381023812196E-2</v>
      </c>
      <c r="H2832">
        <v>7.8673057471777094E-2</v>
      </c>
      <c r="I2832">
        <v>7.4249999999999997E-2</v>
      </c>
      <c r="J2832">
        <v>7.4249999999999997E-2</v>
      </c>
      <c r="K2832">
        <v>1.53236144902433E-2</v>
      </c>
      <c r="L2832">
        <v>1.55020760489305E-3</v>
      </c>
      <c r="M2832">
        <v>1.5619599700043601E-2</v>
      </c>
      <c r="N2832">
        <v>1.8865289684154699E-3</v>
      </c>
      <c r="O2832">
        <v>1.2318832941949435E-2</v>
      </c>
      <c r="P2832">
        <v>9.8905879790374077E-3</v>
      </c>
      <c r="Q2832">
        <v>21.815812842058978</v>
      </c>
      <c r="R2832" s="95">
        <f>Table_nydc_frldevdb01_flc_fx_carry_view[[#This Row],[atmf]]/(Table_nydc_frldevdb01_flc_fx_carry_view[[#This Row],[atmf_cost_orig]]+1)</f>
        <v>21.486657018479221</v>
      </c>
      <c r="S2832" s="95">
        <f>Table_nydc_frldevdb01_flc_fx_carry_view[[#This Row],[num_rate]]-Table_nydc_frldevdb01_flc_fx_carry_view[[#This Row],[asset_rate]]</f>
        <v>-2.4282449629120274E-3</v>
      </c>
      <c r="T28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1.1362775989696707</v>
      </c>
      <c r="U2832" s="95">
        <f>Table_nydc_frldevdb01_flc_fx_carry_view[[#This Row],[atmf_cost_final]]/Table_nydc_frldevdb01_flc_fx_carry_view[[#This Row],[atmf_cost_orig]]</f>
        <v>0.1207795977261955</v>
      </c>
    </row>
    <row r="2833" spans="1:21" x14ac:dyDescent="0.25">
      <c r="A2833" t="s">
        <v>146</v>
      </c>
      <c r="B2833" t="s">
        <v>101</v>
      </c>
      <c r="C2833" t="s">
        <v>14</v>
      </c>
      <c r="D2833" t="s">
        <v>30</v>
      </c>
      <c r="E2833">
        <v>21.836086037814699</v>
      </c>
      <c r="F2833">
        <v>21.811025000000001</v>
      </c>
      <c r="G2833">
        <v>8.3543058373208898E-2</v>
      </c>
      <c r="H2833">
        <v>8.3454447511460902E-2</v>
      </c>
      <c r="I2833">
        <v>7.8782524132401902E-2</v>
      </c>
      <c r="J2833">
        <v>7.8666380128937397E-2</v>
      </c>
      <c r="K2833">
        <v>2.28214661307625E-2</v>
      </c>
      <c r="L2833">
        <v>1.5272492968401101E-2</v>
      </c>
      <c r="M2833">
        <v>2.33494921114153E-2</v>
      </c>
      <c r="N2833">
        <v>1.5812920162478601E-2</v>
      </c>
      <c r="O2833">
        <v>1.3150907787033555E-2</v>
      </c>
      <c r="P2833">
        <v>1.0843948379740813E-2</v>
      </c>
      <c r="Q2833">
        <v>21.79951429008922</v>
      </c>
      <c r="R2833" s="95">
        <f>Table_nydc_frldevdb01_flc_fx_carry_view[[#This Row],[atmf]]/(Table_nydc_frldevdb01_flc_fx_carry_view[[#This Row],[atmf_cost_orig]]+1)</f>
        <v>21.313368666454927</v>
      </c>
      <c r="S2833" s="95">
        <f>Table_nydc_frldevdb01_flc_fx_carry_view[[#This Row],[num_rate]]-Table_nydc_frldevdb01_flc_fx_carry_view[[#This Row],[asset_rate]]</f>
        <v>-2.306959407292742E-3</v>
      </c>
      <c r="T28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1.0234859909911413</v>
      </c>
      <c r="U2833" s="95">
        <f>Table_nydc_frldevdb01_flc_fx_carry_view[[#This Row],[atmf_cost_final]]/Table_nydc_frldevdb01_flc_fx_carry_view[[#This Row],[atmf_cost_orig]]</f>
        <v>0.67722758538066208</v>
      </c>
    </row>
    <row r="2834" spans="1:21" x14ac:dyDescent="0.25">
      <c r="A2834" t="s">
        <v>146</v>
      </c>
      <c r="B2834" t="s">
        <v>101</v>
      </c>
      <c r="C2834" t="s">
        <v>8</v>
      </c>
      <c r="D2834" t="s">
        <v>30</v>
      </c>
      <c r="E2834">
        <v>21.836086037814699</v>
      </c>
      <c r="F2834">
        <v>21.799723</v>
      </c>
      <c r="G2834">
        <v>8.6623845925993301E-2</v>
      </c>
      <c r="H2834">
        <v>8.6492382955876301E-2</v>
      </c>
      <c r="I2834">
        <v>8.3482914574522699E-2</v>
      </c>
      <c r="J2834">
        <v>8.33537472488073E-2</v>
      </c>
      <c r="K2834">
        <v>2.8776257875564201E-2</v>
      </c>
      <c r="L2834">
        <v>2.2754232980997598E-2</v>
      </c>
      <c r="M2834">
        <v>2.9524783006237901E-2</v>
      </c>
      <c r="N2834">
        <v>2.3523621704803002E-2</v>
      </c>
      <c r="O2834">
        <v>1.3807636408447082E-2</v>
      </c>
      <c r="P2834">
        <v>1.1557682463174066E-2</v>
      </c>
      <c r="Q2834">
        <v>21.783417564520995</v>
      </c>
      <c r="R2834" s="95">
        <f>Table_nydc_frldevdb01_flc_fx_carry_view[[#This Row],[atmf]]/(Table_nydc_frldevdb01_flc_fx_carry_view[[#This Row],[atmf_cost_orig]]+1)</f>
        <v>21.1745490345014</v>
      </c>
      <c r="S2834" s="95">
        <f>Table_nydc_frldevdb01_flc_fx_carry_view[[#This Row],[num_rate]]-Table_nydc_frldevdb01_flc_fx_carry_view[[#This Row],[asset_rate]]</f>
        <v>-2.2499539452730151E-3</v>
      </c>
      <c r="T28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1.027872936093575</v>
      </c>
      <c r="U2834" s="95">
        <f>Table_nydc_frldevdb01_flc_fx_carry_view[[#This Row],[atmf_cost_final]]/Table_nydc_frldevdb01_flc_fx_carry_view[[#This Row],[atmf_cost_orig]]</f>
        <v>0.79674156114315919</v>
      </c>
    </row>
    <row r="2835" spans="1:21" x14ac:dyDescent="0.25">
      <c r="A2835" t="s">
        <v>146</v>
      </c>
      <c r="B2835" t="s">
        <v>101</v>
      </c>
      <c r="C2835" t="s">
        <v>6</v>
      </c>
      <c r="D2835" t="s">
        <v>30</v>
      </c>
      <c r="E2835">
        <v>21.836086037814699</v>
      </c>
      <c r="F2835">
        <v>21.788699999999999</v>
      </c>
      <c r="G2835">
        <v>8.9617337629487703E-2</v>
      </c>
      <c r="H2835">
        <v>8.9439728823466597E-2</v>
      </c>
      <c r="I2835">
        <v>8.6623845925993301E-2</v>
      </c>
      <c r="J2835">
        <v>8.6452387118400004E-2</v>
      </c>
      <c r="K2835">
        <v>3.4206863798026101E-2</v>
      </c>
      <c r="L2835">
        <v>2.8776257875564201E-2</v>
      </c>
      <c r="M2835">
        <v>3.5160304470834403E-2</v>
      </c>
      <c r="N2835">
        <v>2.97545481923394E-2</v>
      </c>
      <c r="O2835">
        <v>1.4301976165420172E-2</v>
      </c>
      <c r="P2835">
        <v>1.210053711571546E-2</v>
      </c>
      <c r="Q2835">
        <v>21.76794555534406</v>
      </c>
      <c r="R2835" s="95">
        <f>Table_nydc_frldevdb01_flc_fx_carry_view[[#This Row],[atmf]]/(Table_nydc_frldevdb01_flc_fx_carry_view[[#This Row],[atmf_cost_orig]]+1)</f>
        <v>21.04862397243701</v>
      </c>
      <c r="S2835" s="95">
        <f>Table_nydc_frldevdb01_flc_fx_carry_view[[#This Row],[num_rate]]-Table_nydc_frldevdb01_flc_fx_carry_view[[#This Row],[asset_rate]]</f>
        <v>-2.201439049704712E-3</v>
      </c>
      <c r="T28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1.0260631255573611</v>
      </c>
      <c r="U2835" s="95">
        <f>Table_nydc_frldevdb01_flc_fx_carry_view[[#This Row],[atmf_cost_final]]/Table_nydc_frldevdb01_flc_fx_carry_view[[#This Row],[atmf_cost_orig]]</f>
        <v>0.84625399694763459</v>
      </c>
    </row>
    <row r="2836" spans="1:21" x14ac:dyDescent="0.25">
      <c r="A2836" t="s">
        <v>146</v>
      </c>
      <c r="B2836" t="s">
        <v>101</v>
      </c>
      <c r="C2836" t="s">
        <v>67</v>
      </c>
      <c r="D2836" t="s">
        <v>30</v>
      </c>
      <c r="E2836">
        <v>21.836086037814699</v>
      </c>
      <c r="F2836">
        <v>21.7458989427282</v>
      </c>
      <c r="G2836">
        <v>9.12733051332979E-2</v>
      </c>
      <c r="H2836">
        <v>9.1064505881238794E-2</v>
      </c>
      <c r="I2836">
        <v>9.0976115161185395E-2</v>
      </c>
      <c r="J2836">
        <v>9.0752643554506102E-2</v>
      </c>
      <c r="K2836">
        <v>4.8093859550698698E-2</v>
      </c>
      <c r="L2836">
        <v>4.5068549052212199E-2</v>
      </c>
      <c r="M2836">
        <v>4.9860148855689797E-2</v>
      </c>
      <c r="N2836">
        <v>4.6855283747961406E-2</v>
      </c>
      <c r="O2836">
        <v>1.5802522994634208E-2</v>
      </c>
      <c r="P2836">
        <v>1.3674569934313574E-2</v>
      </c>
      <c r="Q2836">
        <v>21.707557116755392</v>
      </c>
      <c r="R2836" s="95">
        <f>Table_nydc_frldevdb01_flc_fx_carry_view[[#This Row],[atmf]]/(Table_nydc_frldevdb01_flc_fx_carry_view[[#This Row],[atmf_cost_orig]]+1)</f>
        <v>20.713138760843961</v>
      </c>
      <c r="S2836" s="95">
        <f>Table_nydc_frldevdb01_flc_fx_carry_view[[#This Row],[num_rate]]-Table_nydc_frldevdb01_flc_fx_carry_view[[#This Row],[asset_rate]]</f>
        <v>-2.127953060320634E-3</v>
      </c>
      <c r="T28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1.0115753351958445</v>
      </c>
      <c r="U2836" s="95">
        <f>Table_nydc_frldevdb01_flc_fx_carry_view[[#This Row],[atmf_cost_final]]/Table_nydc_frldevdb01_flc_fx_carry_view[[#This Row],[atmf_cost_orig]]</f>
        <v>0.93973413283571672</v>
      </c>
    </row>
    <row r="2837" spans="1:21" x14ac:dyDescent="0.25">
      <c r="A2837" t="s">
        <v>146</v>
      </c>
      <c r="B2837" t="s">
        <v>102</v>
      </c>
      <c r="C2837" t="s">
        <v>30</v>
      </c>
      <c r="D2837" t="s">
        <v>30</v>
      </c>
      <c r="E2837">
        <v>77.185527278224598</v>
      </c>
      <c r="F2837">
        <v>78.415351299999998</v>
      </c>
      <c r="G2837">
        <v>7.4454055297361196E-2</v>
      </c>
      <c r="H2837">
        <v>7.8397106066254801E-2</v>
      </c>
      <c r="I2837">
        <v>0.10972980342234299</v>
      </c>
      <c r="J2837">
        <v>0.12997308334350899</v>
      </c>
      <c r="K2837">
        <v>8.2016001267978499E-3</v>
      </c>
      <c r="L2837">
        <v>2.29156652581199E-3</v>
      </c>
      <c r="M2837">
        <v>1.5651945552332399E-2</v>
      </c>
      <c r="N2837">
        <v>1.59584220643668E-2</v>
      </c>
      <c r="O2837">
        <v>-8.8020749183656873E-3</v>
      </c>
      <c r="P2837">
        <v>5.4402534714380196E-2</v>
      </c>
      <c r="Q2837">
        <v>77.835450308847058</v>
      </c>
      <c r="R2837" s="95">
        <f>Table_nydc_frldevdb01_flc_fx_carry_view[[#This Row],[atmf]]/(Table_nydc_frldevdb01_flc_fx_carry_view[[#This Row],[atmf_cost_orig]]+1)</f>
        <v>77.206912902978914</v>
      </c>
      <c r="S2837" s="95">
        <f>Table_nydc_frldevdb01_flc_fx_carry_view[[#This Row],[num_rate]]-Table_nydc_frldevdb01_flc_fx_carry_view[[#This Row],[asset_rate]]</f>
        <v>6.3204609632745878E-2</v>
      </c>
      <c r="T28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1.834392200355494</v>
      </c>
      <c r="U2837" s="95">
        <f>Table_nydc_frldevdb01_flc_fx_carry_view[[#This Row],[atmf_cost_final]]/Table_nydc_frldevdb01_flc_fx_carry_view[[#This Row],[atmf_cost_orig]]</f>
        <v>1.0195807295016261</v>
      </c>
    </row>
    <row r="2838" spans="1:21" x14ac:dyDescent="0.25">
      <c r="A2838" t="s">
        <v>146</v>
      </c>
      <c r="B2838" t="s">
        <v>102</v>
      </c>
      <c r="C2838" t="s">
        <v>14</v>
      </c>
      <c r="D2838" t="s">
        <v>30</v>
      </c>
      <c r="E2838">
        <v>77.185527278224598</v>
      </c>
      <c r="F2838">
        <v>79.641919799999997</v>
      </c>
      <c r="G2838">
        <v>7.7888738300256097E-2</v>
      </c>
      <c r="H2838">
        <v>8.3409548778017303E-2</v>
      </c>
      <c r="I2838">
        <v>7.4581537605501499E-2</v>
      </c>
      <c r="J2838">
        <v>8.2924603284772899E-2</v>
      </c>
      <c r="K2838">
        <v>9.6316403518278606E-3</v>
      </c>
      <c r="L2838">
        <v>8.3871135131960203E-3</v>
      </c>
      <c r="M2838">
        <v>2.3594323708314002E-2</v>
      </c>
      <c r="N2838">
        <v>2.60619804430521E-2</v>
      </c>
      <c r="O2838">
        <v>-8.3520867925282738E-3</v>
      </c>
      <c r="P2838">
        <v>5.5265163128412793E-2</v>
      </c>
      <c r="Q2838">
        <v>78.545217794765449</v>
      </c>
      <c r="R2838" s="95">
        <f>Table_nydc_frldevdb01_flc_fx_carry_view[[#This Row],[atmf]]/(Table_nydc_frldevdb01_flc_fx_carry_view[[#This Row],[atmf_cost_orig]]+1)</f>
        <v>77.806136625953926</v>
      </c>
      <c r="S2838" s="95">
        <f>Table_nydc_frldevdb01_flc_fx_carry_view[[#This Row],[num_rate]]-Table_nydc_frldevdb01_flc_fx_carry_view[[#This Row],[asset_rate]]</f>
        <v>6.361724992094106E-2</v>
      </c>
      <c r="T28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1.2658646249143437</v>
      </c>
      <c r="U2838" s="95">
        <f>Table_nydc_frldevdb01_flc_fx_carry_view[[#This Row],[atmf_cost_final]]/Table_nydc_frldevdb01_flc_fx_carry_view[[#This Row],[atmf_cost_orig]]</f>
        <v>1.1045868813721735</v>
      </c>
    </row>
    <row r="2839" spans="1:21" x14ac:dyDescent="0.25">
      <c r="A2839" t="s">
        <v>146</v>
      </c>
      <c r="B2839" t="s">
        <v>102</v>
      </c>
      <c r="C2839" t="s">
        <v>8</v>
      </c>
      <c r="D2839" t="s">
        <v>30</v>
      </c>
      <c r="E2839">
        <v>77.185527278224598</v>
      </c>
      <c r="F2839">
        <v>80.833587519999995</v>
      </c>
      <c r="G2839">
        <v>8.0702737476588904E-2</v>
      </c>
      <c r="H2839">
        <v>8.6776355614672604E-2</v>
      </c>
      <c r="I2839">
        <v>7.7880280881824401E-2</v>
      </c>
      <c r="J2839">
        <v>8.6434714906159504E-2</v>
      </c>
      <c r="K2839">
        <v>1.04545983106314E-2</v>
      </c>
      <c r="L2839">
        <v>9.7293977517089094E-3</v>
      </c>
      <c r="M2839">
        <v>3.0119995651516501E-2</v>
      </c>
      <c r="N2839">
        <v>3.3130734234784E-2</v>
      </c>
      <c r="O2839">
        <v>-8.2032424649346389E-3</v>
      </c>
      <c r="P2839">
        <v>5.4708518703327463E-2</v>
      </c>
      <c r="Q2839">
        <v>79.274620606720902</v>
      </c>
      <c r="R2839" s="95">
        <f>Table_nydc_frldevdb01_flc_fx_carry_view[[#This Row],[atmf]]/(Table_nydc_frldevdb01_flc_fx_carry_view[[#This Row],[atmf_cost_orig]]+1)</f>
        <v>78.470069371748721</v>
      </c>
      <c r="S2839" s="95">
        <f>Table_nydc_frldevdb01_flc_fx_carry_view[[#This Row],[num_rate]]-Table_nydc_frldevdb01_flc_fx_carry_view[[#This Row],[asset_rate]]</f>
        <v>6.2911761168262109E-2</v>
      </c>
      <c r="T28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1.1899752686116762</v>
      </c>
      <c r="U2839" s="95">
        <f>Table_nydc_frldevdb01_flc_fx_carry_view[[#This Row],[atmf_cost_final]]/Table_nydc_frldevdb01_flc_fx_carry_view[[#This Row],[atmf_cost_orig]]</f>
        <v>1.0999581347255578</v>
      </c>
    </row>
    <row r="2840" spans="1:21" x14ac:dyDescent="0.25">
      <c r="A2840" t="s">
        <v>146</v>
      </c>
      <c r="B2840" t="s">
        <v>102</v>
      </c>
      <c r="C2840" t="s">
        <v>6</v>
      </c>
      <c r="D2840" t="s">
        <v>30</v>
      </c>
      <c r="E2840">
        <v>77.185527278224598</v>
      </c>
      <c r="F2840">
        <v>82.053190830000005</v>
      </c>
      <c r="G2840">
        <v>8.3794410110672499E-2</v>
      </c>
      <c r="H2840">
        <v>9.0088067938151897E-2</v>
      </c>
      <c r="I2840">
        <v>8.0702737476588904E-2</v>
      </c>
      <c r="J2840">
        <v>8.9248181019087297E-2</v>
      </c>
      <c r="K2840">
        <v>1.11221274797327E-2</v>
      </c>
      <c r="L2840">
        <v>1.04545983106314E-2</v>
      </c>
      <c r="M2840">
        <v>3.6224602248742202E-2</v>
      </c>
      <c r="N2840">
        <v>3.9387666665135199E-2</v>
      </c>
      <c r="O2840">
        <v>-8.1080181708327315E-3</v>
      </c>
      <c r="P2840">
        <v>5.4529021058876914E-2</v>
      </c>
      <c r="Q2840">
        <v>80.043891073903993</v>
      </c>
      <c r="R2840" s="95">
        <f>Table_nydc_frldevdb01_flc_fx_carry_view[[#This Row],[atmf]]/(Table_nydc_frldevdb01_flc_fx_carry_view[[#This Row],[atmf_cost_orig]]+1)</f>
        <v>79.184754590784564</v>
      </c>
      <c r="S2840" s="95">
        <f>Table_nydc_frldevdb01_flc_fx_carry_view[[#This Row],[num_rate]]-Table_nydc_frldevdb01_flc_fx_carry_view[[#This Row],[asset_rate]]</f>
        <v>6.2637039229709646E-2</v>
      </c>
      <c r="T28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1.1525982446250038</v>
      </c>
      <c r="U2840" s="95">
        <f>Table_nydc_frldevdb01_flc_fx_carry_view[[#This Row],[atmf_cost_final]]/Table_nydc_frldevdb01_flc_fx_carry_view[[#This Row],[atmf_cost_orig]]</f>
        <v>1.0873181269092562</v>
      </c>
    </row>
    <row r="2841" spans="1:21" x14ac:dyDescent="0.25">
      <c r="A2841" t="s">
        <v>146</v>
      </c>
      <c r="B2841" t="s">
        <v>102</v>
      </c>
      <c r="C2841" t="s">
        <v>67</v>
      </c>
      <c r="D2841" t="s">
        <v>30</v>
      </c>
      <c r="E2841">
        <v>77.185527278224598</v>
      </c>
      <c r="F2841">
        <v>87.532148135815007</v>
      </c>
      <c r="G2841">
        <v>9.6202539637650006E-2</v>
      </c>
      <c r="H2841">
        <v>9.9607042265328793E-2</v>
      </c>
      <c r="I2841">
        <v>9.4038358581642195E-2</v>
      </c>
      <c r="J2841">
        <v>9.9585188693451496E-2</v>
      </c>
      <c r="K2841">
        <v>1.25057877679617E-2</v>
      </c>
      <c r="L2841">
        <v>1.2422121034508401E-2</v>
      </c>
      <c r="M2841">
        <v>5.7147325632289296E-2</v>
      </c>
      <c r="N2841">
        <v>6.2459121067926199E-2</v>
      </c>
      <c r="O2841">
        <v>-7.6639060798209084E-3</v>
      </c>
      <c r="P2841">
        <v>5.8272292985233932E-2</v>
      </c>
      <c r="Q2841">
        <v>83.791563864831886</v>
      </c>
      <c r="R2841" s="95">
        <f>Table_nydc_frldevdb01_flc_fx_carry_view[[#This Row],[atmf]]/(Table_nydc_frldevdb01_flc_fx_carry_view[[#This Row],[atmf_cost_orig]]+1)</f>
        <v>82.800330676200929</v>
      </c>
      <c r="S2841" s="95">
        <f>Table_nydc_frldevdb01_flc_fx_carry_view[[#This Row],[num_rate]]-Table_nydc_frldevdb01_flc_fx_carry_view[[#This Row],[asset_rate]]</f>
        <v>6.5936199065054837E-2</v>
      </c>
      <c r="T28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1.1208619242797555</v>
      </c>
      <c r="U2841" s="95">
        <f>Table_nydc_frldevdb01_flc_fx_carry_view[[#This Row],[atmf_cost_final]]/Table_nydc_frldevdb01_flc_fx_carry_view[[#This Row],[atmf_cost_orig]]</f>
        <v>1.0929491516333643</v>
      </c>
    </row>
    <row r="2842" spans="1:21" x14ac:dyDescent="0.25">
      <c r="A2842" t="s">
        <v>146</v>
      </c>
      <c r="B2842" t="s">
        <v>103</v>
      </c>
      <c r="C2842" t="s">
        <v>30</v>
      </c>
      <c r="D2842" t="s">
        <v>30</v>
      </c>
      <c r="E2842">
        <v>5.9902008933049</v>
      </c>
      <c r="F2842">
        <v>5.8735120925341704</v>
      </c>
      <c r="G2842">
        <v>0.14198452040277601</v>
      </c>
      <c r="H2842">
        <v>0.14838062718616199</v>
      </c>
      <c r="I2842">
        <v>0.144642821363516</v>
      </c>
      <c r="J2842">
        <v>0.18459366517694401</v>
      </c>
      <c r="K2842">
        <v>1.9345901464095802E-2</v>
      </c>
      <c r="L2842">
        <v>3.0172334555110003E-3</v>
      </c>
      <c r="M2842">
        <v>2.8995001794173098E-2</v>
      </c>
      <c r="N2842">
        <v>1.9533393027008003E-2</v>
      </c>
      <c r="O2842">
        <v>7.2872173994026318E-2</v>
      </c>
      <c r="P2842">
        <v>-6.662537727736644E-3</v>
      </c>
      <c r="Q2842">
        <v>5.8173796129902806</v>
      </c>
      <c r="R2842" s="95">
        <f>Table_nydc_frldevdb01_flc_fx_carry_view[[#This Row],[atmf]]/(Table_nydc_frldevdb01_flc_fx_carry_view[[#This Row],[atmf_cost_orig]]+1)</f>
        <v>5.7080083793342196</v>
      </c>
      <c r="S2842" s="95">
        <f>Table_nydc_frldevdb01_flc_fx_carry_view[[#This Row],[num_rate]]-Table_nydc_frldevdb01_flc_fx_carry_view[[#This Row],[asset_rate]]</f>
        <v>-7.9534711721762963E-2</v>
      </c>
      <c r="T28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1.711678706460781</v>
      </c>
      <c r="U2842" s="95">
        <f>Table_nydc_frldevdb01_flc_fx_carry_view[[#This Row],[atmf_cost_final]]/Table_nydc_frldevdb01_flc_fx_carry_view[[#This Row],[atmf_cost_orig]]</f>
        <v>0.67368138707732306</v>
      </c>
    </row>
    <row r="2843" spans="1:21" x14ac:dyDescent="0.25">
      <c r="A2843" t="s">
        <v>146</v>
      </c>
      <c r="B2843" t="s">
        <v>103</v>
      </c>
      <c r="C2843" t="s">
        <v>14</v>
      </c>
      <c r="D2843" t="s">
        <v>30</v>
      </c>
      <c r="E2843">
        <v>5.9902008933049</v>
      </c>
      <c r="F2843">
        <v>5.7658384770994298</v>
      </c>
      <c r="G2843">
        <v>0.13293747846238399</v>
      </c>
      <c r="H2843">
        <v>0.143804259224901</v>
      </c>
      <c r="I2843">
        <v>0.14203749338358199</v>
      </c>
      <c r="J2843">
        <v>0.154746499616529</v>
      </c>
      <c r="K2843">
        <v>2.1047912857482198E-2</v>
      </c>
      <c r="L2843">
        <v>1.95585025279215E-2</v>
      </c>
      <c r="M2843">
        <v>3.90638866863489E-2</v>
      </c>
      <c r="N2843">
        <v>4.0176958561649295E-2</v>
      </c>
      <c r="O2843">
        <v>7.1823501610551344E-2</v>
      </c>
      <c r="P2843">
        <v>-6.4814707330460193E-3</v>
      </c>
      <c r="Q2843">
        <v>5.663799611526227</v>
      </c>
      <c r="R2843" s="95">
        <f>Table_nydc_frldevdb01_flc_fx_carry_view[[#This Row],[atmf]]/(Table_nydc_frldevdb01_flc_fx_carry_view[[#This Row],[atmf_cost_orig]]+1)</f>
        <v>5.5490702265547043</v>
      </c>
      <c r="S2843" s="95">
        <f>Table_nydc_frldevdb01_flc_fx_carry_view[[#This Row],[num_rate]]-Table_nydc_frldevdb01_flc_fx_carry_view[[#This Row],[asset_rate]]</f>
        <v>-7.8304972343597359E-2</v>
      </c>
      <c r="T28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1.1444541510540596</v>
      </c>
      <c r="U2843" s="95">
        <f>Table_nydc_frldevdb01_flc_fx_carry_view[[#This Row],[atmf_cost_final]]/Table_nydc_frldevdb01_flc_fx_carry_view[[#This Row],[atmf_cost_orig]]</f>
        <v>1.0284936285075126</v>
      </c>
    </row>
    <row r="2844" spans="1:21" x14ac:dyDescent="0.25">
      <c r="A2844" t="s">
        <v>146</v>
      </c>
      <c r="B2844" t="s">
        <v>103</v>
      </c>
      <c r="C2844" t="s">
        <v>8</v>
      </c>
      <c r="D2844" t="s">
        <v>30</v>
      </c>
      <c r="E2844">
        <v>5.9902008933049</v>
      </c>
      <c r="F2844">
        <v>5.6579347233424997</v>
      </c>
      <c r="G2844">
        <v>0.124471936526116</v>
      </c>
      <c r="H2844">
        <v>0.138862685003349</v>
      </c>
      <c r="I2844">
        <v>0.133168015445503</v>
      </c>
      <c r="J2844">
        <v>0.14976853950788999</v>
      </c>
      <c r="K2844">
        <v>1.98053022719814E-2</v>
      </c>
      <c r="L2844">
        <v>2.12326945645771E-2</v>
      </c>
      <c r="M2844">
        <v>4.5414204790871195E-2</v>
      </c>
      <c r="N2844">
        <v>5.02199978433059E-2</v>
      </c>
      <c r="O2844">
        <v>7.1343439995283336E-2</v>
      </c>
      <c r="P2844">
        <v>-6.8869692313677181E-3</v>
      </c>
      <c r="Q2844">
        <v>5.5166591372663047</v>
      </c>
      <c r="R2844" s="95">
        <f>Table_nydc_frldevdb01_flc_fx_carry_view[[#This Row],[atmf]]/(Table_nydc_frldevdb01_flc_fx_carry_view[[#This Row],[atmf_cost_orig]]+1)</f>
        <v>5.4121463984453273</v>
      </c>
      <c r="S2844" s="95">
        <f>Table_nydc_frldevdb01_flc_fx_carry_view[[#This Row],[num_rate]]-Table_nydc_frldevdb01_flc_fx_carry_view[[#This Row],[asset_rate]]</f>
        <v>-7.823040922665106E-2</v>
      </c>
      <c r="T28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1.1319229028790674</v>
      </c>
      <c r="U2844" s="95">
        <f>Table_nydc_frldevdb01_flc_fx_carry_view[[#This Row],[atmf_cost_final]]/Table_nydc_frldevdb01_flc_fx_carry_view[[#This Row],[atmf_cost_orig]]</f>
        <v>1.105821363041916</v>
      </c>
    </row>
    <row r="2845" spans="1:21" x14ac:dyDescent="0.25">
      <c r="A2845" t="s">
        <v>146</v>
      </c>
      <c r="B2845" t="s">
        <v>103</v>
      </c>
      <c r="C2845" t="s">
        <v>6</v>
      </c>
      <c r="D2845" t="s">
        <v>30</v>
      </c>
      <c r="E2845">
        <v>5.9902008933049</v>
      </c>
      <c r="F2845">
        <v>5.55498003941584</v>
      </c>
      <c r="G2845">
        <v>0.115520616939554</v>
      </c>
      <c r="H2845">
        <v>0.13381130174957301</v>
      </c>
      <c r="I2845">
        <v>0.124471936526116</v>
      </c>
      <c r="J2845">
        <v>0.14329286268062699</v>
      </c>
      <c r="K2845">
        <v>1.7282079636433099E-2</v>
      </c>
      <c r="L2845">
        <v>1.98053022719814E-2</v>
      </c>
      <c r="M2845">
        <v>4.9750322322054098E-2</v>
      </c>
      <c r="N2845">
        <v>5.5572523154337201E-2</v>
      </c>
      <c r="O2845">
        <v>7.1425412263962818E-2</v>
      </c>
      <c r="P2845">
        <v>-6.7062293969597508E-3</v>
      </c>
      <c r="Q2845">
        <v>5.3802914314985761</v>
      </c>
      <c r="R2845" s="95">
        <f>Table_nydc_frldevdb01_flc_fx_carry_view[[#This Row],[atmf]]/(Table_nydc_frldevdb01_flc_fx_carry_view[[#This Row],[atmf_cost_orig]]+1)</f>
        <v>5.2917154882393271</v>
      </c>
      <c r="S2845" s="95">
        <f>Table_nydc_frldevdb01_flc_fx_carry_view[[#This Row],[num_rate]]-Table_nydc_frldevdb01_flc_fx_carry_view[[#This Row],[asset_rate]]</f>
        <v>-7.8131641660922568E-2</v>
      </c>
      <c r="T28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1.1016063058502332</v>
      </c>
      <c r="U2845" s="95">
        <f>Table_nydc_frldevdb01_flc_fx_carry_view[[#This Row],[atmf_cost_final]]/Table_nydc_frldevdb01_flc_fx_carry_view[[#This Row],[atmf_cost_orig]]</f>
        <v>1.1170284042502001</v>
      </c>
    </row>
    <row r="2846" spans="1:21" x14ac:dyDescent="0.25">
      <c r="A2846" t="s">
        <v>146</v>
      </c>
      <c r="B2846" t="s">
        <v>103</v>
      </c>
      <c r="C2846" t="s">
        <v>67</v>
      </c>
      <c r="D2846" t="s">
        <v>30</v>
      </c>
      <c r="E2846">
        <v>5.9902008933049</v>
      </c>
      <c r="F2846">
        <v>5.1594638585897501</v>
      </c>
      <c r="G2846">
        <v>0.15895860655737701</v>
      </c>
      <c r="H2846">
        <v>0.15895860655737701</v>
      </c>
      <c r="I2846">
        <v>0.155026229508197</v>
      </c>
      <c r="J2846">
        <v>0.155026229508197</v>
      </c>
      <c r="K2846">
        <v>3.2131959402830299E-2</v>
      </c>
      <c r="L2846">
        <v>3.0705888218310599E-2</v>
      </c>
      <c r="M2846">
        <v>7.8320965199518602E-2</v>
      </c>
      <c r="N2846">
        <v>8.0256049257265302E-2</v>
      </c>
      <c r="O2846">
        <v>7.2014723227260422E-2</v>
      </c>
      <c r="P2846">
        <v>-7.3845077494679142E-3</v>
      </c>
      <c r="Q2846">
        <v>4.9316747069624789</v>
      </c>
      <c r="R2846" s="95">
        <f>Table_nydc_frldevdb01_flc_fx_carry_view[[#This Row],[atmf]]/(Table_nydc_frldevdb01_flc_fx_carry_view[[#This Row],[atmf_cost_orig]]+1)</f>
        <v>4.7847199721607092</v>
      </c>
      <c r="S2846" s="95">
        <f>Table_nydc_frldevdb01_flc_fx_carry_view[[#This Row],[num_rate]]-Table_nydc_frldevdb01_flc_fx_carry_view[[#This Row],[asset_rate]]</f>
        <v>-7.9399230976728338E-2</v>
      </c>
      <c r="T28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1.0727695949348057</v>
      </c>
      <c r="U2846" s="95">
        <f>Table_nydc_frldevdb01_flc_fx_carry_view[[#This Row],[atmf_cost_final]]/Table_nydc_frldevdb01_flc_fx_carry_view[[#This Row],[atmf_cost_orig]]</f>
        <v>1.0247071017679261</v>
      </c>
    </row>
    <row r="2847" spans="1:21" x14ac:dyDescent="0.25">
      <c r="A2847" t="s">
        <v>146</v>
      </c>
      <c r="B2847" t="s">
        <v>104</v>
      </c>
      <c r="C2847" t="s">
        <v>30</v>
      </c>
      <c r="D2847" t="s">
        <v>30</v>
      </c>
      <c r="E2847">
        <v>3.4906000000000001</v>
      </c>
      <c r="F2847">
        <v>3.4789689897923401</v>
      </c>
      <c r="G2847">
        <v>6.4687059552021794E-2</v>
      </c>
      <c r="H2847">
        <v>6.4471840145756298E-2</v>
      </c>
      <c r="I2847">
        <v>8.1075276538094307E-2</v>
      </c>
      <c r="J2847">
        <v>8.19822690577445E-2</v>
      </c>
      <c r="K2847">
        <v>1.1267011695995E-2</v>
      </c>
      <c r="L2847">
        <v>1.6927070040125699E-3</v>
      </c>
      <c r="M2847">
        <v>1.28003872269132E-2</v>
      </c>
      <c r="N2847">
        <v>3.8668933800717199E-3</v>
      </c>
      <c r="O2847">
        <v>1.2318832941949435E-2</v>
      </c>
      <c r="P2847">
        <v>-8.3906724885028931E-4</v>
      </c>
      <c r="Q2847">
        <v>3.4736425912397779</v>
      </c>
      <c r="R2847" s="95">
        <f>Table_nydc_frldevdb01_flc_fx_carry_view[[#This Row],[atmf]]/(Table_nydc_frldevdb01_flc_fx_carry_view[[#This Row],[atmf_cost_orig]]+1)</f>
        <v>3.4349996639692177</v>
      </c>
      <c r="S2847" s="95">
        <f>Table_nydc_frldevdb01_flc_fx_carry_view[[#This Row],[num_rate]]-Table_nydc_frldevdb01_flc_fx_carry_view[[#This Row],[asset_rate]]</f>
        <v>-1.3157900190799725E-2</v>
      </c>
      <c r="T28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1.4179086154826184</v>
      </c>
      <c r="U2847" s="95">
        <f>Table_nydc_frldevdb01_flc_fx_carry_view[[#This Row],[atmf_cost_final]]/Table_nydc_frldevdb01_flc_fx_carry_view[[#This Row],[atmf_cost_orig]]</f>
        <v>0.3020919064027579</v>
      </c>
    </row>
    <row r="2848" spans="1:21" x14ac:dyDescent="0.25">
      <c r="A2848" t="s">
        <v>146</v>
      </c>
      <c r="B2848" t="s">
        <v>104</v>
      </c>
      <c r="C2848" t="s">
        <v>14</v>
      </c>
      <c r="D2848" t="s">
        <v>30</v>
      </c>
      <c r="E2848">
        <v>3.4906000000000001</v>
      </c>
      <c r="F2848">
        <v>3.4651593014862101</v>
      </c>
      <c r="G2848">
        <v>6.50155373376992E-2</v>
      </c>
      <c r="H2848">
        <v>6.4611877575102103E-2</v>
      </c>
      <c r="I2848">
        <v>6.4712163487914906E-2</v>
      </c>
      <c r="J2848">
        <v>6.4361802947140098E-2</v>
      </c>
      <c r="K2848">
        <v>1.48431448995913E-2</v>
      </c>
      <c r="L2848">
        <v>1.1283535250623099E-2</v>
      </c>
      <c r="M2848">
        <v>1.8078628687908303E-2</v>
      </c>
      <c r="N2848">
        <v>1.4857331928985201E-2</v>
      </c>
      <c r="O2848">
        <v>1.3150907787033555E-2</v>
      </c>
      <c r="P2848">
        <v>-1.4946262956430291E-3</v>
      </c>
      <c r="Q2848">
        <v>3.4539839922741007</v>
      </c>
      <c r="R2848" s="95">
        <f>Table_nydc_frldevdb01_flc_fx_carry_view[[#This Row],[atmf]]/(Table_nydc_frldevdb01_flc_fx_carry_view[[#This Row],[atmf_cost_orig]]+1)</f>
        <v>3.4036264035441746</v>
      </c>
      <c r="S2848" s="95">
        <f>Table_nydc_frldevdb01_flc_fx_carry_view[[#This Row],[num_rate]]-Table_nydc_frldevdb01_flc_fx_carry_view[[#This Row],[asset_rate]]</f>
        <v>-1.4645534082676584E-2</v>
      </c>
      <c r="T28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1.1045633086670721</v>
      </c>
      <c r="U2848" s="95">
        <f>Table_nydc_frldevdb01_flc_fx_carry_view[[#This Row],[atmf_cost_final]]/Table_nydc_frldevdb01_flc_fx_carry_view[[#This Row],[atmf_cost_orig]]</f>
        <v>0.82181741687755161</v>
      </c>
    </row>
    <row r="2849" spans="1:21" x14ac:dyDescent="0.25">
      <c r="A2849" t="s">
        <v>146</v>
      </c>
      <c r="B2849" t="s">
        <v>104</v>
      </c>
      <c r="C2849" t="s">
        <v>8</v>
      </c>
      <c r="D2849" t="s">
        <v>30</v>
      </c>
      <c r="E2849">
        <v>3.4906000000000001</v>
      </c>
      <c r="F2849">
        <v>3.44977044507745</v>
      </c>
      <c r="G2849">
        <v>6.5905562700656894E-2</v>
      </c>
      <c r="H2849">
        <v>6.5265744356226701E-2</v>
      </c>
      <c r="I2849">
        <v>6.5001937843197702E-2</v>
      </c>
      <c r="J2849">
        <v>6.4495066361345194E-2</v>
      </c>
      <c r="K2849">
        <v>1.7256801447863099E-2</v>
      </c>
      <c r="L2849">
        <v>1.48509780923353E-2</v>
      </c>
      <c r="M2849">
        <v>2.22811570587877E-2</v>
      </c>
      <c r="N2849">
        <v>2.0323383741914097E-2</v>
      </c>
      <c r="O2849">
        <v>1.3807636408447082E-2</v>
      </c>
      <c r="P2849">
        <v>-1.9295523440658506E-3</v>
      </c>
      <c r="Q2849">
        <v>3.4325242227392954</v>
      </c>
      <c r="R2849" s="95">
        <f>Table_nydc_frldevdb01_flc_fx_carry_view[[#This Row],[atmf]]/(Table_nydc_frldevdb01_flc_fx_carry_view[[#This Row],[atmf_cost_orig]]+1)</f>
        <v>3.3745808785156606</v>
      </c>
      <c r="S2849" s="95">
        <f>Table_nydc_frldevdb01_flc_fx_carry_view[[#This Row],[num_rate]]-Table_nydc_frldevdb01_flc_fx_carry_view[[#This Row],[asset_rate]]</f>
        <v>-1.5737188752512933E-2</v>
      </c>
      <c r="T28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1.0891756223783182</v>
      </c>
      <c r="U2849" s="95">
        <f>Table_nydc_frldevdb01_flc_fx_carry_view[[#This Row],[atmf_cost_final]]/Table_nydc_frldevdb01_flc_fx_carry_view[[#This Row],[atmf_cost_orig]]</f>
        <v>0.91213322936021146</v>
      </c>
    </row>
    <row r="2850" spans="1:21" x14ac:dyDescent="0.25">
      <c r="A2850" t="s">
        <v>146</v>
      </c>
      <c r="B2850" t="s">
        <v>104</v>
      </c>
      <c r="C2850" t="s">
        <v>6</v>
      </c>
      <c r="D2850" t="s">
        <v>30</v>
      </c>
      <c r="E2850">
        <v>3.4906000000000001</v>
      </c>
      <c r="F2850">
        <v>3.4323623343444698</v>
      </c>
      <c r="G2850">
        <v>6.6886111544292207E-2</v>
      </c>
      <c r="H2850">
        <v>6.5941817219832305E-2</v>
      </c>
      <c r="I2850">
        <v>6.5905562700656894E-2</v>
      </c>
      <c r="J2850">
        <v>6.5155334985499996E-2</v>
      </c>
      <c r="K2850">
        <v>1.8992850172177098E-2</v>
      </c>
      <c r="L2850">
        <v>1.7256801447863099E-2</v>
      </c>
      <c r="M2850">
        <v>2.5926812125811001E-2</v>
      </c>
      <c r="N2850">
        <v>2.4773559942164999E-2</v>
      </c>
      <c r="O2850">
        <v>1.4301976165420172E-2</v>
      </c>
      <c r="P2850">
        <v>-2.5483892186841661E-3</v>
      </c>
      <c r="Q2850">
        <v>3.4087263554851863</v>
      </c>
      <c r="R2850" s="95">
        <f>Table_nydc_frldevdb01_flc_fx_carry_view[[#This Row],[atmf]]/(Table_nydc_frldevdb01_flc_fx_carry_view[[#This Row],[atmf_cost_orig]]+1)</f>
        <v>3.3456210460396409</v>
      </c>
      <c r="S2850" s="95">
        <f>Table_nydc_frldevdb01_flc_fx_carry_view[[#This Row],[num_rate]]-Table_nydc_frldevdb01_flc_fx_carry_view[[#This Row],[asset_rate]]</f>
        <v>-1.6850365384104338E-2</v>
      </c>
      <c r="T28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1.0840495728942627</v>
      </c>
      <c r="U2850" s="95">
        <f>Table_nydc_frldevdb01_flc_fx_carry_view[[#This Row],[atmf_cost_final]]/Table_nydc_frldevdb01_flc_fx_carry_view[[#This Row],[atmf_cost_orig]]</f>
        <v>0.95551893622517903</v>
      </c>
    </row>
    <row r="2851" spans="1:21" x14ac:dyDescent="0.25">
      <c r="A2851" t="s">
        <v>146</v>
      </c>
      <c r="B2851" t="s">
        <v>104</v>
      </c>
      <c r="C2851" t="s">
        <v>67</v>
      </c>
      <c r="D2851" t="s">
        <v>30</v>
      </c>
      <c r="E2851">
        <v>3.4906000000000001</v>
      </c>
      <c r="F2851">
        <v>3.3650099999999998</v>
      </c>
      <c r="G2851">
        <v>7.21376555510235E-2</v>
      </c>
      <c r="H2851">
        <v>7.0077883966223303E-2</v>
      </c>
      <c r="I2851">
        <v>7.1193938002487994E-2</v>
      </c>
      <c r="J2851">
        <v>6.93111696302703E-2</v>
      </c>
      <c r="K2851">
        <v>2.4714676339565901E-2</v>
      </c>
      <c r="L2851">
        <v>2.3610917215150701E-2</v>
      </c>
      <c r="M2851">
        <v>3.8380290385568797E-2</v>
      </c>
      <c r="N2851">
        <v>3.8041217767995898E-2</v>
      </c>
      <c r="O2851">
        <v>1.5802522994634208E-2</v>
      </c>
      <c r="P2851">
        <v>-2.7017469926489848E-3</v>
      </c>
      <c r="Q2851">
        <v>3.3196450124895787</v>
      </c>
      <c r="R2851" s="95">
        <f>Table_nydc_frldevdb01_flc_fx_carry_view[[#This Row],[atmf]]/(Table_nydc_frldevdb01_flc_fx_carry_view[[#This Row],[atmf_cost_orig]]+1)</f>
        <v>3.2406335435647691</v>
      </c>
      <c r="S2851" s="95">
        <f>Table_nydc_frldevdb01_flc_fx_carry_view[[#This Row],[num_rate]]-Table_nydc_frldevdb01_flc_fx_carry_view[[#This Row],[asset_rate]]</f>
        <v>-1.8504269987283193E-2</v>
      </c>
      <c r="T28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1.0559569810963574</v>
      </c>
      <c r="U2851" s="95">
        <f>Table_nydc_frldevdb01_flc_fx_carry_view[[#This Row],[atmf_cost_final]]/Table_nydc_frldevdb01_flc_fx_carry_view[[#This Row],[atmf_cost_orig]]</f>
        <v>0.9911654493969021</v>
      </c>
    </row>
    <row r="2852" spans="1:21" x14ac:dyDescent="0.25">
      <c r="A2852" t="s">
        <v>146</v>
      </c>
      <c r="B2852" t="s">
        <v>105</v>
      </c>
      <c r="C2852" t="s">
        <v>30</v>
      </c>
      <c r="D2852" t="s">
        <v>30</v>
      </c>
      <c r="E2852">
        <v>35.378213820275001</v>
      </c>
      <c r="F2852">
        <v>34.802651474451899</v>
      </c>
      <c r="G2852">
        <v>0.20520237613751599</v>
      </c>
      <c r="H2852">
        <v>0.208668511788863</v>
      </c>
      <c r="I2852">
        <v>0.21577612605375199</v>
      </c>
      <c r="J2852">
        <v>0.24390225431079099</v>
      </c>
      <c r="K2852">
        <v>3.29323262097884E-2</v>
      </c>
      <c r="L2852">
        <v>4.5010987435215805E-3</v>
      </c>
      <c r="M2852">
        <v>4.0900640499355198E-2</v>
      </c>
      <c r="N2852">
        <v>1.6846844124299203E-2</v>
      </c>
      <c r="O2852">
        <v>6.0363428145893856E-2</v>
      </c>
      <c r="P2852">
        <v>-6.662537727736644E-3</v>
      </c>
      <c r="Q2852">
        <v>34.527525301210879</v>
      </c>
      <c r="R2852" s="95">
        <f>Table_nydc_frldevdb01_flc_fx_carry_view[[#This Row],[atmf]]/(Table_nydc_frldevdb01_flc_fx_carry_view[[#This Row],[atmf_cost_orig]]+1)</f>
        <v>33.435133114872414</v>
      </c>
      <c r="S2852" s="95">
        <f>Table_nydc_frldevdb01_flc_fx_carry_view[[#This Row],[num_rate]]-Table_nydc_frldevdb01_flc_fx_carry_view[[#This Row],[asset_rate]]</f>
        <v>-6.7025965873630494E-2</v>
      </c>
      <c r="T28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1.5493547232370533</v>
      </c>
      <c r="U2852" s="95">
        <f>Table_nydc_frldevdb01_flc_fx_carry_view[[#This Row],[atmf_cost_final]]/Table_nydc_frldevdb01_flc_fx_carry_view[[#This Row],[atmf_cost_orig]]</f>
        <v>0.41189682896444602</v>
      </c>
    </row>
    <row r="2853" spans="1:21" x14ac:dyDescent="0.25">
      <c r="A2853" t="s">
        <v>146</v>
      </c>
      <c r="B2853" t="s">
        <v>105</v>
      </c>
      <c r="C2853" t="s">
        <v>14</v>
      </c>
      <c r="D2853" t="s">
        <v>30</v>
      </c>
      <c r="E2853">
        <v>35.378213820275001</v>
      </c>
      <c r="F2853">
        <v>34.2617668536016</v>
      </c>
      <c r="G2853">
        <v>0.19244147346899801</v>
      </c>
      <c r="H2853">
        <v>0.19851061758048599</v>
      </c>
      <c r="I2853">
        <v>0.20542568591532301</v>
      </c>
      <c r="J2853">
        <v>0.212386775262734</v>
      </c>
      <c r="K2853">
        <v>3.9099868175048895E-2</v>
      </c>
      <c r="L2853">
        <v>3.3070171189049598E-2</v>
      </c>
      <c r="M2853">
        <v>5.4234509054613196E-2</v>
      </c>
      <c r="N2853">
        <v>4.9578445704525596E-2</v>
      </c>
      <c r="O2853">
        <v>5.9412223731722884E-2</v>
      </c>
      <c r="P2853">
        <v>-6.4814707330460193E-3</v>
      </c>
      <c r="Q2853">
        <v>33.750958221576859</v>
      </c>
      <c r="R2853" s="95">
        <f>Table_nydc_frldevdb01_flc_fx_carry_view[[#This Row],[atmf]]/(Table_nydc_frldevdb01_flc_fx_carry_view[[#This Row],[atmf_cost_orig]]+1)</f>
        <v>32.499189278413873</v>
      </c>
      <c r="S2853" s="95">
        <f>Table_nydc_frldevdb01_flc_fx_carry_view[[#This Row],[num_rate]]-Table_nydc_frldevdb01_flc_fx_carry_view[[#This Row],[asset_rate]]</f>
        <v>-6.5893694464768907E-2</v>
      </c>
      <c r="T28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1.0907609005619987</v>
      </c>
      <c r="U2853" s="95">
        <f>Table_nydc_frldevdb01_flc_fx_carry_view[[#This Row],[atmf_cost_final]]/Table_nydc_frldevdb01_flc_fx_carry_view[[#This Row],[atmf_cost_orig]]</f>
        <v>0.91414943305932717</v>
      </c>
    </row>
    <row r="2854" spans="1:21" x14ac:dyDescent="0.25">
      <c r="A2854" t="s">
        <v>146</v>
      </c>
      <c r="B2854" t="s">
        <v>105</v>
      </c>
      <c r="C2854" t="s">
        <v>8</v>
      </c>
      <c r="D2854" t="s">
        <v>30</v>
      </c>
      <c r="E2854">
        <v>35.378213820275001</v>
      </c>
      <c r="F2854">
        <v>33.694045343661003</v>
      </c>
      <c r="G2854">
        <v>0.18658370424623899</v>
      </c>
      <c r="H2854">
        <v>0.19621149954216499</v>
      </c>
      <c r="I2854">
        <v>0.19264734185000901</v>
      </c>
      <c r="J2854">
        <v>0.202413260276017</v>
      </c>
      <c r="K2854">
        <v>4.1986288949863899E-2</v>
      </c>
      <c r="L2854">
        <v>3.9237371957981E-2</v>
      </c>
      <c r="M2854">
        <v>6.4665973086941206E-2</v>
      </c>
      <c r="N2854">
        <v>6.3403992158757999E-2</v>
      </c>
      <c r="O2854">
        <v>5.9867111070003871E-2</v>
      </c>
      <c r="P2854">
        <v>-6.8869692313677181E-3</v>
      </c>
      <c r="Q2854">
        <v>32.946821831208631</v>
      </c>
      <c r="R2854" s="95">
        <f>Table_nydc_frldevdb01_flc_fx_carry_view[[#This Row],[atmf]]/(Table_nydc_frldevdb01_flc_fx_carry_view[[#This Row],[atmf_cost_orig]]+1)</f>
        <v>31.647527201387817</v>
      </c>
      <c r="S2854" s="95">
        <f>Table_nydc_frldevdb01_flc_fx_carry_view[[#This Row],[num_rate]]-Table_nydc_frldevdb01_flc_fx_carry_view[[#This Row],[asset_rate]]</f>
        <v>-6.6754080301371588E-2</v>
      </c>
      <c r="T28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1.065562467921183</v>
      </c>
      <c r="U2854" s="95">
        <f>Table_nydc_frldevdb01_flc_fx_carry_view[[#This Row],[atmf_cost_final]]/Table_nydc_frldevdb01_flc_fx_carry_view[[#This Row],[atmf_cost_orig]]</f>
        <v>0.9804846216960732</v>
      </c>
    </row>
    <row r="2855" spans="1:21" x14ac:dyDescent="0.25">
      <c r="A2855" t="s">
        <v>146</v>
      </c>
      <c r="B2855" t="s">
        <v>105</v>
      </c>
      <c r="C2855" t="s">
        <v>6</v>
      </c>
      <c r="D2855" t="s">
        <v>30</v>
      </c>
      <c r="E2855">
        <v>35.378213820275001</v>
      </c>
      <c r="F2855">
        <v>33.126712964577997</v>
      </c>
      <c r="G2855">
        <v>0.18072164865680199</v>
      </c>
      <c r="H2855">
        <v>0.19448579293527801</v>
      </c>
      <c r="I2855">
        <v>0.18658370424623899</v>
      </c>
      <c r="J2855">
        <v>0.20036261426971799</v>
      </c>
      <c r="K2855">
        <v>4.2949959299189495E-2</v>
      </c>
      <c r="L2855">
        <v>4.1986288949863899E-2</v>
      </c>
      <c r="M2855">
        <v>7.3251776356777501E-2</v>
      </c>
      <c r="N2855">
        <v>7.3839716251953499E-2</v>
      </c>
      <c r="O2855">
        <v>6.1003677059022904E-2</v>
      </c>
      <c r="P2855">
        <v>-6.7016836701957409E-3</v>
      </c>
      <c r="Q2855">
        <v>32.152435738863112</v>
      </c>
      <c r="R2855" s="95">
        <f>Table_nydc_frldevdb01_flc_fx_carry_view[[#This Row],[atmf]]/(Table_nydc_frldevdb01_flc_fx_carry_view[[#This Row],[atmf_cost_orig]]+1)</f>
        <v>30.865742498026666</v>
      </c>
      <c r="S2855" s="95">
        <f>Table_nydc_frldevdb01_flc_fx_carry_view[[#This Row],[num_rate]]-Table_nydc_frldevdb01_flc_fx_carry_view[[#This Row],[asset_rate]]</f>
        <v>-6.770536072921865E-2</v>
      </c>
      <c r="T28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1.0512051881757714</v>
      </c>
      <c r="U2855" s="95">
        <f>Table_nydc_frldevdb01_flc_fx_carry_view[[#This Row],[atmf_cost_final]]/Table_nydc_frldevdb01_flc_fx_carry_view[[#This Row],[atmf_cost_orig]]</f>
        <v>1.0080262885682445</v>
      </c>
    </row>
    <row r="2856" spans="1:21" x14ac:dyDescent="0.25">
      <c r="A2856" t="s">
        <v>146</v>
      </c>
      <c r="B2856" t="s">
        <v>105</v>
      </c>
      <c r="C2856" t="s">
        <v>67</v>
      </c>
      <c r="D2856" t="s">
        <v>30</v>
      </c>
      <c r="E2856">
        <v>35.378213820275001</v>
      </c>
      <c r="F2856">
        <v>30.563979905660499</v>
      </c>
      <c r="G2856">
        <v>0.186053286891562</v>
      </c>
      <c r="H2856">
        <v>0.20620786551029699</v>
      </c>
      <c r="I2856">
        <v>0.185380745116107</v>
      </c>
      <c r="J2856">
        <v>0.207713814177962</v>
      </c>
      <c r="K2856">
        <v>4.4875707104823102E-2</v>
      </c>
      <c r="L2856">
        <v>4.4889297920792597E-2</v>
      </c>
      <c r="M2856">
        <v>0.10176274986643399</v>
      </c>
      <c r="N2856">
        <v>0.10567811340191101</v>
      </c>
      <c r="O2856">
        <v>7.0252225883220498E-2</v>
      </c>
      <c r="P2856">
        <v>-7.3845077494679142E-3</v>
      </c>
      <c r="Q2856">
        <v>28.918870862299375</v>
      </c>
      <c r="R2856" s="95">
        <f>Table_nydc_frldevdb01_flc_fx_carry_view[[#This Row],[atmf]]/(Table_nydc_frldevdb01_flc_fx_carry_view[[#This Row],[atmf_cost_orig]]+1)</f>
        <v>27.740981358614412</v>
      </c>
      <c r="S2856" s="95">
        <f>Table_nydc_frldevdb01_flc_fx_carry_view[[#This Row],[num_rate]]-Table_nydc_frldevdb01_flc_fx_carry_view[[#This Row],[asset_rate]]</f>
        <v>-7.7636733632688415E-2</v>
      </c>
      <c r="T28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1.0685880743679745</v>
      </c>
      <c r="U2856" s="95">
        <f>Table_nydc_frldevdb01_flc_fx_carry_view[[#This Row],[atmf_cost_final]]/Table_nydc_frldevdb01_flc_fx_carry_view[[#This Row],[atmf_cost_orig]]</f>
        <v>1.0384754101143692</v>
      </c>
    </row>
    <row r="2857" spans="1:21" x14ac:dyDescent="0.25">
      <c r="A2857" t="s">
        <v>146</v>
      </c>
      <c r="B2857" t="s">
        <v>106</v>
      </c>
      <c r="C2857" t="s">
        <v>30</v>
      </c>
      <c r="D2857" t="s">
        <v>30</v>
      </c>
      <c r="E2857">
        <v>7.8044825543930303</v>
      </c>
      <c r="F2857">
        <v>7.8896953639999996</v>
      </c>
      <c r="G2857">
        <v>7.1594014405254397E-2</v>
      </c>
      <c r="H2857">
        <v>7.2646330881887794E-2</v>
      </c>
      <c r="I2857">
        <v>9.9888432048699502E-2</v>
      </c>
      <c r="J2857">
        <v>0.112845808123248</v>
      </c>
      <c r="K2857">
        <v>9.4546873033827909E-3</v>
      </c>
      <c r="L2857">
        <v>2.08604256969678E-3</v>
      </c>
      <c r="M2857">
        <v>1.45039368435716E-2</v>
      </c>
      <c r="N2857">
        <v>1.09964849065623E-2</v>
      </c>
      <c r="O2857">
        <v>-8.8020749183656873E-3</v>
      </c>
      <c r="P2857">
        <v>3.4471048744903705E-2</v>
      </c>
      <c r="Q2857">
        <v>7.8500584599307386</v>
      </c>
      <c r="R2857" s="95">
        <f>Table_nydc_frldevdb01_flc_fx_carry_view[[#This Row],[atmf]]/(Table_nydc_frldevdb01_flc_fx_carry_view[[#This Row],[atmf_cost_orig]]+1)</f>
        <v>7.7768997018850685</v>
      </c>
      <c r="S2857" s="95">
        <f>Table_nydc_frldevdb01_flc_fx_carry_view[[#This Row],[num_rate]]-Table_nydc_frldevdb01_flc_fx_carry_view[[#This Row],[asset_rate]]</f>
        <v>4.3273123663269394E-2</v>
      </c>
      <c r="T28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1.7647062728716567</v>
      </c>
      <c r="U2857" s="95">
        <f>Table_nydc_frldevdb01_flc_fx_carry_view[[#This Row],[atmf_cost_final]]/Table_nydc_frldevdb01_flc_fx_carry_view[[#This Row],[atmf_cost_orig]]</f>
        <v>0.75817242071321733</v>
      </c>
    </row>
    <row r="2858" spans="1:21" x14ac:dyDescent="0.25">
      <c r="A2858" t="s">
        <v>146</v>
      </c>
      <c r="B2858" t="s">
        <v>106</v>
      </c>
      <c r="C2858" t="s">
        <v>14</v>
      </c>
      <c r="D2858" t="s">
        <v>30</v>
      </c>
      <c r="E2858">
        <v>7.8044825543930303</v>
      </c>
      <c r="F2858">
        <v>7.9754329365960004</v>
      </c>
      <c r="G2858">
        <v>7.3925642453573095E-2</v>
      </c>
      <c r="H2858">
        <v>7.5110599583232296E-2</v>
      </c>
      <c r="I2858">
        <v>7.1611482322374298E-2</v>
      </c>
      <c r="J2858">
        <v>7.4259314719177599E-2</v>
      </c>
      <c r="K2858">
        <v>1.16814388302843E-2</v>
      </c>
      <c r="L2858">
        <v>9.5747065243338893E-3</v>
      </c>
      <c r="M2858">
        <v>2.12473542868734E-2</v>
      </c>
      <c r="N2858">
        <v>2.12161203945344E-2</v>
      </c>
      <c r="O2858">
        <v>-8.3520867925282738E-3</v>
      </c>
      <c r="P2858">
        <v>3.5431849090980357E-2</v>
      </c>
      <c r="Q2858">
        <v>7.8998635101394141</v>
      </c>
      <c r="R2858" s="95">
        <f>Table_nydc_frldevdb01_flc_fx_carry_view[[#This Row],[atmf]]/(Table_nydc_frldevdb01_flc_fx_carry_view[[#This Row],[atmf_cost_orig]]+1)</f>
        <v>7.809501687439047</v>
      </c>
      <c r="S2858" s="95">
        <f>Table_nydc_frldevdb01_flc_fx_carry_view[[#This Row],[num_rate]]-Table_nydc_frldevdb01_flc_fx_carry_view[[#This Row],[asset_rate]]</f>
        <v>4.378393588350863E-2</v>
      </c>
      <c r="T28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1.2169680908252003</v>
      </c>
      <c r="U2858" s="95">
        <f>Table_nydc_frldevdb01_flc_fx_carry_view[[#This Row],[atmf_cost_final]]/Table_nydc_frldevdb01_flc_fx_carry_view[[#This Row],[atmf_cost_orig]]</f>
        <v>0.9985299867495363</v>
      </c>
    </row>
    <row r="2859" spans="1:21" x14ac:dyDescent="0.25">
      <c r="A2859" t="s">
        <v>146</v>
      </c>
      <c r="B2859" t="s">
        <v>106</v>
      </c>
      <c r="C2859" t="s">
        <v>8</v>
      </c>
      <c r="D2859" t="s">
        <v>30</v>
      </c>
      <c r="E2859">
        <v>7.8044825543930303</v>
      </c>
      <c r="F2859">
        <v>8.0645944147359998</v>
      </c>
      <c r="G2859">
        <v>7.5858633394497402E-2</v>
      </c>
      <c r="H2859">
        <v>7.7250555822321501E-2</v>
      </c>
      <c r="I2859">
        <v>7.3897629282562202E-2</v>
      </c>
      <c r="J2859">
        <v>7.6207058038012906E-2</v>
      </c>
      <c r="K2859">
        <v>1.2847305049913101E-2</v>
      </c>
      <c r="L2859">
        <v>1.17480955460237E-2</v>
      </c>
      <c r="M2859">
        <v>2.6814904510600701E-2</v>
      </c>
      <c r="N2859">
        <v>2.79148898478759E-2</v>
      </c>
      <c r="O2859">
        <v>-8.2032424649346389E-3</v>
      </c>
      <c r="P2859">
        <v>3.6114488191972743E-2</v>
      </c>
      <c r="Q2859">
        <v>7.9535030695511599</v>
      </c>
      <c r="R2859" s="95">
        <f>Table_nydc_frldevdb01_flc_fx_carry_view[[#This Row],[atmf]]/(Table_nydc_frldevdb01_flc_fx_carry_view[[#This Row],[atmf_cost_orig]]+1)</f>
        <v>7.85399041181598</v>
      </c>
      <c r="S2859" s="95">
        <f>Table_nydc_frldevdb01_flc_fx_carry_view[[#This Row],[num_rate]]-Table_nydc_frldevdb01_flc_fx_carry_view[[#This Row],[asset_rate]]</f>
        <v>4.4317730656907382E-2</v>
      </c>
      <c r="T28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1.1574497355364699</v>
      </c>
      <c r="U2859" s="95">
        <f>Table_nydc_frldevdb01_flc_fx_carry_view[[#This Row],[atmf_cost_final]]/Table_nydc_frldevdb01_flc_fx_carry_view[[#This Row],[atmf_cost_orig]]</f>
        <v>1.0410214154162041</v>
      </c>
    </row>
    <row r="2860" spans="1:21" x14ac:dyDescent="0.25">
      <c r="A2860" t="s">
        <v>146</v>
      </c>
      <c r="B2860" t="s">
        <v>106</v>
      </c>
      <c r="C2860" t="s">
        <v>6</v>
      </c>
      <c r="D2860" t="s">
        <v>30</v>
      </c>
      <c r="E2860">
        <v>7.8044825543930303</v>
      </c>
      <c r="F2860">
        <v>8.1565746132000001</v>
      </c>
      <c r="G2860">
        <v>7.7832279770088802E-2</v>
      </c>
      <c r="H2860">
        <v>7.9386470506781798E-2</v>
      </c>
      <c r="I2860">
        <v>7.5858633394497402E-2</v>
      </c>
      <c r="J2860">
        <v>7.8271286620762895E-2</v>
      </c>
      <c r="K2860">
        <v>1.3652441143848301E-2</v>
      </c>
      <c r="L2860">
        <v>1.2847305049913101E-2</v>
      </c>
      <c r="M2860">
        <v>3.1923879110462197E-2</v>
      </c>
      <c r="N2860">
        <v>3.34448650851061E-2</v>
      </c>
      <c r="O2860">
        <v>-8.1080181708327315E-3</v>
      </c>
      <c r="P2860">
        <v>3.665913562170986E-2</v>
      </c>
      <c r="Q2860">
        <v>8.0102164404099003</v>
      </c>
      <c r="R2860" s="95">
        <f>Table_nydc_frldevdb01_flc_fx_carry_view[[#This Row],[atmf]]/(Table_nydc_frldevdb01_flc_fx_carry_view[[#This Row],[atmf_cost_orig]]+1)</f>
        <v>7.9042405920784793</v>
      </c>
      <c r="S2860" s="95">
        <f>Table_nydc_frldevdb01_flc_fx_carry_view[[#This Row],[num_rate]]-Table_nydc_frldevdb01_flc_fx_carry_view[[#This Row],[asset_rate]]</f>
        <v>4.4767153792542591E-2</v>
      </c>
      <c r="T28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1.1273091955230596</v>
      </c>
      <c r="U2860" s="95">
        <f>Table_nydc_frldevdb01_flc_fx_carry_view[[#This Row],[atmf_cost_final]]/Table_nydc_frldevdb01_flc_fx_carry_view[[#This Row],[atmf_cost_orig]]</f>
        <v>1.0476441465456321</v>
      </c>
    </row>
    <row r="2861" spans="1:21" x14ac:dyDescent="0.25">
      <c r="A2861" t="s">
        <v>146</v>
      </c>
      <c r="B2861" t="s">
        <v>106</v>
      </c>
      <c r="C2861" t="s">
        <v>67</v>
      </c>
      <c r="D2861" t="s">
        <v>30</v>
      </c>
      <c r="E2861">
        <v>7.8044825543930303</v>
      </c>
      <c r="F2861">
        <v>8.5285635819504204</v>
      </c>
      <c r="G2861">
        <v>8.7526085068981602E-2</v>
      </c>
      <c r="H2861">
        <v>8.8703856605645295E-2</v>
      </c>
      <c r="I2861">
        <v>8.5853728558411099E-2</v>
      </c>
      <c r="J2861">
        <v>8.8008796018643601E-2</v>
      </c>
      <c r="K2861">
        <v>1.6758323003161699E-2</v>
      </c>
      <c r="L2861">
        <v>1.62942915902188E-2</v>
      </c>
      <c r="M2861">
        <v>5.0900604183744001E-2</v>
      </c>
      <c r="N2861">
        <v>5.32986562355608E-2</v>
      </c>
      <c r="O2861">
        <v>-7.6639060798209084E-3</v>
      </c>
      <c r="P2861">
        <v>3.7970753703675079E-2</v>
      </c>
      <c r="Q2861">
        <v>8.246992446933092</v>
      </c>
      <c r="R2861" s="95">
        <f>Table_nydc_frldevdb01_flc_fx_carry_view[[#This Row],[atmf]]/(Table_nydc_frldevdb01_flc_fx_carry_view[[#This Row],[atmf_cost_orig]]+1)</f>
        <v>8.1154807105422968</v>
      </c>
      <c r="S2861" s="95">
        <f>Table_nydc_frldevdb01_flc_fx_carry_view[[#This Row],[num_rate]]-Table_nydc_frldevdb01_flc_fx_carry_view[[#This Row],[asset_rate]]</f>
        <v>4.5634659783495984E-2</v>
      </c>
      <c r="T28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1.0838281264694007</v>
      </c>
      <c r="U2861" s="95">
        <f>Table_nydc_frldevdb01_flc_fx_carry_view[[#This Row],[atmf_cost_final]]/Table_nydc_frldevdb01_flc_fx_carry_view[[#This Row],[atmf_cost_orig]]</f>
        <v>1.0471124476864788</v>
      </c>
    </row>
    <row r="2862" spans="1:21" x14ac:dyDescent="0.25">
      <c r="A2862" t="s">
        <v>146</v>
      </c>
      <c r="B2862" t="s">
        <v>5</v>
      </c>
      <c r="C2862" t="s">
        <v>14</v>
      </c>
      <c r="D2862" t="s">
        <v>14</v>
      </c>
      <c r="E2862">
        <v>3.6625333330243799</v>
      </c>
      <c r="F2862">
        <v>3.8552074867421702</v>
      </c>
      <c r="G2862">
        <v>0.12012739113663</v>
      </c>
      <c r="H2862">
        <v>0.12946382094016001</v>
      </c>
      <c r="I2862">
        <v>0.14915271666294</v>
      </c>
      <c r="J2862">
        <v>0.19013862998025099</v>
      </c>
      <c r="K2862">
        <v>1.3748681140691301E-2</v>
      </c>
      <c r="L2862">
        <v>3.1141371625638299E-3</v>
      </c>
      <c r="M2862">
        <v>3.6219337192959299E-2</v>
      </c>
      <c r="N2862">
        <v>5.2600020655112295E-2</v>
      </c>
      <c r="O2862">
        <v>1.3150907787033555E-2</v>
      </c>
      <c r="P2862">
        <v>0.12127247006597348</v>
      </c>
      <c r="Q2862">
        <v>3.7704822763589356</v>
      </c>
      <c r="R2862" s="95">
        <f>Table_nydc_frldevdb01_flc_fx_carry_view[[#This Row],[atmf]]/(Table_nydc_frldevdb01_flc_fx_carry_view[[#This Row],[atmf_cost_orig]]+1)</f>
        <v>3.7204550700488168</v>
      </c>
      <c r="S2862" s="95">
        <f>Table_nydc_frldevdb01_flc_fx_carry_view[[#This Row],[num_rate]]-Table_nydc_frldevdb01_flc_fx_carry_view[[#This Row],[asset_rate]]</f>
        <v>0.10812156227893993</v>
      </c>
      <c r="T28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2.2022447131691014</v>
      </c>
      <c r="U2862" s="95">
        <f>Table_nydc_frldevdb01_flc_fx_carry_view[[#This Row],[atmf_cost_final]]/Table_nydc_frldevdb01_flc_fx_carry_view[[#This Row],[atmf_cost_orig]]</f>
        <v>1.4522634794470299</v>
      </c>
    </row>
    <row r="2863" spans="1:21" x14ac:dyDescent="0.25">
      <c r="A2863" t="s">
        <v>146</v>
      </c>
      <c r="B2863" t="s">
        <v>5</v>
      </c>
      <c r="C2863" t="s">
        <v>8</v>
      </c>
      <c r="D2863" t="s">
        <v>14</v>
      </c>
      <c r="E2863">
        <v>3.6625333330243799</v>
      </c>
      <c r="F2863">
        <v>3.95201909277815</v>
      </c>
      <c r="G2863">
        <v>0.12237717032298601</v>
      </c>
      <c r="H2863">
        <v>0.13291372457478401</v>
      </c>
      <c r="I2863">
        <v>0.11669239776049101</v>
      </c>
      <c r="J2863">
        <v>0.14335971034207101</v>
      </c>
      <c r="K2863">
        <v>1.3944597722168701E-2</v>
      </c>
      <c r="L2863">
        <v>1.2259362442973999E-2</v>
      </c>
      <c r="M2863">
        <v>4.5362339703001499E-2</v>
      </c>
      <c r="N2863">
        <v>6.1500574696485795E-2</v>
      </c>
      <c r="O2863">
        <v>1.3807636408447082E-2</v>
      </c>
      <c r="P2863">
        <v>0.12189563615948978</v>
      </c>
      <c r="Q2863">
        <v>3.8316376885163099</v>
      </c>
      <c r="R2863" s="95">
        <f>Table_nydc_frldevdb01_flc_fx_carry_view[[#This Row],[atmf]]/(Table_nydc_frldevdb01_flc_fx_carry_view[[#This Row],[atmf_cost_orig]]+1)</f>
        <v>3.7805256059836254</v>
      </c>
      <c r="S2863" s="95">
        <f>Table_nydc_frldevdb01_flc_fx_carry_view[[#This Row],[num_rate]]-Table_nydc_frldevdb01_flc_fx_carry_view[[#This Row],[asset_rate]]</f>
        <v>0.1080879997510427</v>
      </c>
      <c r="T28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1.5673058962529092</v>
      </c>
      <c r="U2863" s="95">
        <f>Table_nydc_frldevdb01_flc_fx_carry_view[[#This Row],[atmf_cost_final]]/Table_nydc_frldevdb01_flc_fx_carry_view[[#This Row],[atmf_cost_orig]]</f>
        <v>1.3557628442259664</v>
      </c>
    </row>
    <row r="2864" spans="1:21" x14ac:dyDescent="0.25">
      <c r="A2864" t="s">
        <v>146</v>
      </c>
      <c r="B2864" t="s">
        <v>5</v>
      </c>
      <c r="C2864" t="s">
        <v>6</v>
      </c>
      <c r="D2864" t="s">
        <v>14</v>
      </c>
      <c r="E2864">
        <v>3.6625333330243799</v>
      </c>
      <c r="F2864">
        <v>4.0530887680460603</v>
      </c>
      <c r="G2864">
        <v>0.124940685075612</v>
      </c>
      <c r="H2864">
        <v>0.136363474756756</v>
      </c>
      <c r="I2864">
        <v>0.120104402801094</v>
      </c>
      <c r="J2864">
        <v>0.14389254266635099</v>
      </c>
      <c r="K2864">
        <v>1.3787478524997199E-2</v>
      </c>
      <c r="L2864">
        <v>1.3597283816200898E-2</v>
      </c>
      <c r="M2864">
        <v>5.3585533282407401E-2</v>
      </c>
      <c r="N2864">
        <v>7.1180188402797703E-2</v>
      </c>
      <c r="O2864">
        <v>1.4301976165420172E-2</v>
      </c>
      <c r="P2864">
        <v>0.12288317494650025</v>
      </c>
      <c r="Q2864">
        <v>3.8979576365832549</v>
      </c>
      <c r="R2864" s="95">
        <f>Table_nydc_frldevdb01_flc_fx_carry_view[[#This Row],[atmf]]/(Table_nydc_frldevdb01_flc_fx_carry_view[[#This Row],[atmf_cost_orig]]+1)</f>
        <v>3.8469480075517075</v>
      </c>
      <c r="S2864" s="95">
        <f>Table_nydc_frldevdb01_flc_fx_carry_view[[#This Row],[num_rate]]-Table_nydc_frldevdb01_flc_fx_carry_view[[#This Row],[asset_rate]]</f>
        <v>0.10858119878108008</v>
      </c>
      <c r="T28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1.446877364675095</v>
      </c>
      <c r="U2864" s="95">
        <f>Table_nydc_frldevdb01_flc_fx_carry_view[[#This Row],[atmf_cost_final]]/Table_nydc_frldevdb01_flc_fx_carry_view[[#This Row],[atmf_cost_orig]]</f>
        <v>1.3283471124130211</v>
      </c>
    </row>
    <row r="2865" spans="1:21" x14ac:dyDescent="0.25">
      <c r="A2865" t="s">
        <v>146</v>
      </c>
      <c r="B2865" t="s">
        <v>5</v>
      </c>
      <c r="C2865" t="s">
        <v>67</v>
      </c>
      <c r="D2865" t="s">
        <v>14</v>
      </c>
      <c r="E2865">
        <v>3.6625333330243799</v>
      </c>
      <c r="F2865">
        <v>4.4646382009572596</v>
      </c>
      <c r="G2865">
        <v>0.13162737867073199</v>
      </c>
      <c r="H2865">
        <v>0.145841056282252</v>
      </c>
      <c r="I2865">
        <v>0.12976480299180601</v>
      </c>
      <c r="J2865">
        <v>0.15067261317161901</v>
      </c>
      <c r="K2865">
        <v>1.20554284071122E-2</v>
      </c>
      <c r="L2865">
        <v>1.34118105677636E-2</v>
      </c>
      <c r="M2865">
        <v>7.9718571504619098E-2</v>
      </c>
      <c r="N2865">
        <v>0.100339057814955</v>
      </c>
      <c r="O2865">
        <v>1.5793076909287662E-2</v>
      </c>
      <c r="P2865">
        <v>0.12899715892402541</v>
      </c>
      <c r="Q2865">
        <v>4.1816917909186602</v>
      </c>
      <c r="R2865" s="95">
        <f>Table_nydc_frldevdb01_flc_fx_carry_view[[#This Row],[atmf]]/(Table_nydc_frldevdb01_flc_fx_carry_view[[#This Row],[atmf_cost_orig]]+1)</f>
        <v>4.1350017669286325</v>
      </c>
      <c r="S2865" s="95">
        <f>Table_nydc_frldevdb01_flc_fx_carry_view[[#This Row],[num_rate]]-Table_nydc_frldevdb01_flc_fx_carry_view[[#This Row],[asset_rate]]</f>
        <v>0.11320408201473775</v>
      </c>
      <c r="T28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1.2847060196704683</v>
      </c>
      <c r="U2865" s="95">
        <f>Table_nydc_frldevdb01_flc_fx_carry_view[[#This Row],[atmf_cost_final]]/Table_nydc_frldevdb01_flc_fx_carry_view[[#This Row],[atmf_cost_orig]]</f>
        <v>1.2586660287702358</v>
      </c>
    </row>
    <row r="2866" spans="1:21" x14ac:dyDescent="0.25">
      <c r="A2866" t="s">
        <v>146</v>
      </c>
      <c r="B2866" t="s">
        <v>4</v>
      </c>
      <c r="C2866" t="s">
        <v>14</v>
      </c>
      <c r="D2866" t="s">
        <v>14</v>
      </c>
      <c r="E2866">
        <v>4.3441740764955101</v>
      </c>
      <c r="F2866">
        <v>4.6243170848697099</v>
      </c>
      <c r="G2866">
        <v>0.119944667510426</v>
      </c>
      <c r="H2866">
        <v>0.128626937490461</v>
      </c>
      <c r="I2866">
        <v>0.14518227269252201</v>
      </c>
      <c r="J2866">
        <v>0.17538751157365701</v>
      </c>
      <c r="K2866">
        <v>1.10372000541089E-2</v>
      </c>
      <c r="L2866">
        <v>3.03194285092032E-3</v>
      </c>
      <c r="M2866">
        <v>3.6377864243975495E-2</v>
      </c>
      <c r="N2866">
        <v>6.4493715913326505E-2</v>
      </c>
      <c r="O2866">
        <v>-8.3520867925282738E-3</v>
      </c>
      <c r="P2866">
        <v>0.12127247006597348</v>
      </c>
      <c r="Q2866">
        <v>4.5100299309044143</v>
      </c>
      <c r="R2866" s="95">
        <f>Table_nydc_frldevdb01_flc_fx_carry_view[[#This Row],[atmf]]/(Table_nydc_frldevdb01_flc_fx_carry_view[[#This Row],[atmf_cost_orig]]+1)</f>
        <v>4.4619990877970848</v>
      </c>
      <c r="S2866" s="95">
        <f>Table_nydc_frldevdb01_flc_fx_carry_view[[#This Row],[num_rate]]-Table_nydc_frldevdb01_flc_fx_carry_view[[#This Row],[asset_rate]]</f>
        <v>0.12962455685850177</v>
      </c>
      <c r="T28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2.4254207625301296</v>
      </c>
      <c r="U2866" s="95">
        <f>Table_nydc_frldevdb01_flc_fx_carry_view[[#This Row],[atmf_cost_final]]/Table_nydc_frldevdb01_flc_fx_carry_view[[#This Row],[atmf_cost_orig]]</f>
        <v>1.77288351731664</v>
      </c>
    </row>
    <row r="2867" spans="1:21" x14ac:dyDescent="0.25">
      <c r="A2867" t="s">
        <v>146</v>
      </c>
      <c r="B2867" t="s">
        <v>4</v>
      </c>
      <c r="C2867" t="s">
        <v>8</v>
      </c>
      <c r="D2867" t="s">
        <v>14</v>
      </c>
      <c r="E2867">
        <v>4.3441740764955101</v>
      </c>
      <c r="F2867">
        <v>4.7676186716809204</v>
      </c>
      <c r="G2867">
        <v>0.123885964242437</v>
      </c>
      <c r="H2867">
        <v>0.13269509797765999</v>
      </c>
      <c r="I2867">
        <v>0.114805067771366</v>
      </c>
      <c r="J2867">
        <v>0.14426965143420101</v>
      </c>
      <c r="K2867">
        <v>1.0944119436824299E-2</v>
      </c>
      <c r="L2867">
        <v>1.00466564376654E-2</v>
      </c>
      <c r="M2867">
        <v>4.6043891430584002E-2</v>
      </c>
      <c r="N2867">
        <v>7.08265052547951E-2</v>
      </c>
      <c r="O2867">
        <v>-8.2032424649346389E-3</v>
      </c>
      <c r="P2867">
        <v>0.12189563615948978</v>
      </c>
      <c r="Q2867">
        <v>4.6059508471321182</v>
      </c>
      <c r="R2867" s="95">
        <f>Table_nydc_frldevdb01_flc_fx_carry_view[[#This Row],[atmf]]/(Table_nydc_frldevdb01_flc_fx_carry_view[[#This Row],[atmf_cost_orig]]+1)</f>
        <v>4.5577615917824055</v>
      </c>
      <c r="S2867" s="95">
        <f>Table_nydc_frldevdb01_flc_fx_carry_view[[#This Row],[num_rate]]-Table_nydc_frldevdb01_flc_fx_carry_view[[#This Row],[asset_rate]]</f>
        <v>0.13009887862442443</v>
      </c>
      <c r="T28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1.7316308729280518</v>
      </c>
      <c r="U2867" s="95">
        <f>Table_nydc_frldevdb01_flc_fx_carry_view[[#This Row],[atmf_cost_final]]/Table_nydc_frldevdb01_flc_fx_carry_view[[#This Row],[atmf_cost_orig]]</f>
        <v>1.538238907577425</v>
      </c>
    </row>
    <row r="2868" spans="1:21" x14ac:dyDescent="0.25">
      <c r="A2868" t="s">
        <v>146</v>
      </c>
      <c r="B2868" t="s">
        <v>4</v>
      </c>
      <c r="C2868" t="s">
        <v>6</v>
      </c>
      <c r="D2868" t="s">
        <v>14</v>
      </c>
      <c r="E2868">
        <v>4.3441740764955101</v>
      </c>
      <c r="F2868">
        <v>4.9158838207853703</v>
      </c>
      <c r="G2868">
        <v>0.12846335649218199</v>
      </c>
      <c r="H2868">
        <v>0.13664518205354301</v>
      </c>
      <c r="I2868">
        <v>0.120004298288164</v>
      </c>
      <c r="J2868">
        <v>0.14546640020703699</v>
      </c>
      <c r="K2868">
        <v>1.0877431322705699E-2</v>
      </c>
      <c r="L2868">
        <v>1.10416129071517E-2</v>
      </c>
      <c r="M2868">
        <v>5.4921165303940096E-2</v>
      </c>
      <c r="N2868">
        <v>8.1221602599922699E-2</v>
      </c>
      <c r="O2868">
        <v>-8.1080181708327315E-3</v>
      </c>
      <c r="P2868">
        <v>0.12288317494650025</v>
      </c>
      <c r="Q2868">
        <v>4.7085037348384953</v>
      </c>
      <c r="R2868" s="95">
        <f>Table_nydc_frldevdb01_flc_fx_carry_view[[#This Row],[atmf]]/(Table_nydc_frldevdb01_flc_fx_carry_view[[#This Row],[atmf_cost_orig]]+1)</f>
        <v>4.6599537315843156</v>
      </c>
      <c r="S2868" s="95">
        <f>Table_nydc_frldevdb01_flc_fx_carry_view[[#This Row],[num_rate]]-Table_nydc_frldevdb01_flc_fx_carry_view[[#This Row],[asset_rate]]</f>
        <v>0.13099119311733298</v>
      </c>
      <c r="T28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1.5934159833649075</v>
      </c>
      <c r="U2868" s="95">
        <f>Table_nydc_frldevdb01_flc_fx_carry_view[[#This Row],[atmf_cost_final]]/Table_nydc_frldevdb01_flc_fx_carry_view[[#This Row],[atmf_cost_orig]]</f>
        <v>1.4788761700599931</v>
      </c>
    </row>
    <row r="2869" spans="1:21" x14ac:dyDescent="0.25">
      <c r="A2869" t="s">
        <v>146</v>
      </c>
      <c r="B2869" t="s">
        <v>4</v>
      </c>
      <c r="C2869" t="s">
        <v>67</v>
      </c>
      <c r="D2869" t="s">
        <v>14</v>
      </c>
      <c r="E2869">
        <v>4.3441740764955101</v>
      </c>
      <c r="F2869">
        <v>5.5495587285482202</v>
      </c>
      <c r="G2869">
        <v>0.13697303796254801</v>
      </c>
      <c r="H2869">
        <v>0.14545903198832</v>
      </c>
      <c r="I2869">
        <v>0.134209935466122</v>
      </c>
      <c r="J2869">
        <v>0.15131603245747799</v>
      </c>
      <c r="K2869">
        <v>8.5846122823476801E-3</v>
      </c>
      <c r="L2869">
        <v>1.0035752867123399E-2</v>
      </c>
      <c r="M2869">
        <v>8.3375536426366109E-2</v>
      </c>
      <c r="N2869">
        <v>0.11290483614637101</v>
      </c>
      <c r="O2869">
        <v>-7.6639060798209084E-3</v>
      </c>
      <c r="P2869">
        <v>0.12905446448131563</v>
      </c>
      <c r="Q2869">
        <v>5.1633844349476457</v>
      </c>
      <c r="R2869" s="95">
        <f>Table_nydc_frldevdb01_flc_fx_carry_view[[#This Row],[atmf]]/(Table_nydc_frldevdb01_flc_fx_carry_view[[#This Row],[atmf_cost_orig]]+1)</f>
        <v>5.1224700410478645</v>
      </c>
      <c r="S2869" s="95">
        <f>Table_nydc_frldevdb01_flc_fx_carry_view[[#This Row],[num_rate]]-Table_nydc_frldevdb01_flc_fx_carry_view[[#This Row],[asset_rate]]</f>
        <v>0.13671837056113653</v>
      </c>
      <c r="T28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1.3754220108466837</v>
      </c>
      <c r="U2869" s="95">
        <f>Table_nydc_frldevdb01_flc_fx_carry_view[[#This Row],[atmf_cost_final]]/Table_nydc_frldevdb01_flc_fx_carry_view[[#This Row],[atmf_cost_orig]]</f>
        <v>1.3541722306768482</v>
      </c>
    </row>
    <row r="2870" spans="1:21" x14ac:dyDescent="0.25">
      <c r="A2870" t="s">
        <v>146</v>
      </c>
      <c r="B2870" t="s">
        <v>17</v>
      </c>
      <c r="C2870" t="s">
        <v>14</v>
      </c>
      <c r="D2870" t="s">
        <v>14</v>
      </c>
      <c r="E2870">
        <v>1.1857626866707001</v>
      </c>
      <c r="F2870">
        <v>1.1985239999999999</v>
      </c>
      <c r="G2870">
        <v>7.4620040665387105E-2</v>
      </c>
      <c r="H2870">
        <v>7.49592631104435E-2</v>
      </c>
      <c r="I2870">
        <v>0.109039642683325</v>
      </c>
      <c r="J2870">
        <v>0.11906622196094201</v>
      </c>
      <c r="K2870">
        <v>1.6081373260683599E-2</v>
      </c>
      <c r="L2870">
        <v>2.2771534412093001E-3</v>
      </c>
      <c r="M2870">
        <v>2.1204554093129099E-2</v>
      </c>
      <c r="N2870">
        <v>1.0872989646333101E-2</v>
      </c>
      <c r="O2870">
        <v>-8.3520867925282738E-3</v>
      </c>
      <c r="P2870">
        <v>1.3150907787033555E-2</v>
      </c>
      <c r="Q2870">
        <v>1.1924150421119324</v>
      </c>
      <c r="R2870" s="95">
        <f>Table_nydc_frldevdb01_flc_fx_carry_view[[#This Row],[atmf]]/(Table_nydc_frldevdb01_flc_fx_carry_view[[#This Row],[atmf_cost_orig]]+1)</f>
        <v>1.1736375393119329</v>
      </c>
      <c r="S2870" s="95">
        <f>Table_nydc_frldevdb01_flc_fx_carry_view[[#This Row],[num_rate]]-Table_nydc_frldevdb01_flc_fx_carry_view[[#This Row],[asset_rate]]</f>
        <v>2.1502994579561827E-2</v>
      </c>
      <c r="T28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1.6778318951159614</v>
      </c>
      <c r="U2870" s="95">
        <f>Table_nydc_frldevdb01_flc_fx_carry_view[[#This Row],[atmf_cost_final]]/Table_nydc_frldevdb01_flc_fx_carry_view[[#This Row],[atmf_cost_orig]]</f>
        <v>0.51276671976121724</v>
      </c>
    </row>
    <row r="2871" spans="1:21" x14ac:dyDescent="0.25">
      <c r="A2871" t="s">
        <v>146</v>
      </c>
      <c r="B2871" t="s">
        <v>17</v>
      </c>
      <c r="C2871" t="s">
        <v>8</v>
      </c>
      <c r="D2871" t="s">
        <v>14</v>
      </c>
      <c r="E2871">
        <v>1.1857626866707001</v>
      </c>
      <c r="F2871">
        <v>1.205392</v>
      </c>
      <c r="G2871">
        <v>7.6552646241423702E-2</v>
      </c>
      <c r="H2871">
        <v>7.6704302523038004E-2</v>
      </c>
      <c r="I2871">
        <v>7.2534214851031897E-2</v>
      </c>
      <c r="J2871">
        <v>7.4485271447106399E-2</v>
      </c>
      <c r="K2871">
        <v>1.89691349237841E-2</v>
      </c>
      <c r="L2871">
        <v>1.19405679732367E-2</v>
      </c>
      <c r="M2871">
        <v>2.6625361017590599E-2</v>
      </c>
      <c r="N2871">
        <v>2.12096020641208E-2</v>
      </c>
      <c r="O2871">
        <v>-8.2032424649346389E-3</v>
      </c>
      <c r="P2871">
        <v>1.3807636408447082E-2</v>
      </c>
      <c r="Q2871">
        <v>1.1962333668821945</v>
      </c>
      <c r="R2871" s="95">
        <f>Table_nydc_frldevdb01_flc_fx_carry_view[[#This Row],[atmf]]/(Table_nydc_frldevdb01_flc_fx_carry_view[[#This Row],[atmf_cost_orig]]+1)</f>
        <v>1.1741303554056135</v>
      </c>
      <c r="S2871" s="95">
        <f>Table_nydc_frldevdb01_flc_fx_carry_view[[#This Row],[num_rate]]-Table_nydc_frldevdb01_flc_fx_carry_view[[#This Row],[asset_rate]]</f>
        <v>2.2010878873381719E-2</v>
      </c>
      <c r="T28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1.2106531308397854</v>
      </c>
      <c r="U2871" s="95">
        <f>Table_nydc_frldevdb01_flc_fx_carry_view[[#This Row],[atmf_cost_final]]/Table_nydc_frldevdb01_flc_fx_carry_view[[#This Row],[atmf_cost_orig]]</f>
        <v>0.79659397106796914</v>
      </c>
    </row>
    <row r="2872" spans="1:21" x14ac:dyDescent="0.25">
      <c r="A2872" t="s">
        <v>146</v>
      </c>
      <c r="B2872" t="s">
        <v>17</v>
      </c>
      <c r="C2872" t="s">
        <v>6</v>
      </c>
      <c r="D2872" t="s">
        <v>14</v>
      </c>
      <c r="E2872">
        <v>1.1857626866707001</v>
      </c>
      <c r="F2872">
        <v>1.2125490000000001</v>
      </c>
      <c r="G2872">
        <v>7.8562960699421203E-2</v>
      </c>
      <c r="H2872">
        <v>7.8431039113605702E-2</v>
      </c>
      <c r="I2872">
        <v>7.4653181966454804E-2</v>
      </c>
      <c r="J2872">
        <v>7.5704316573102004E-2</v>
      </c>
      <c r="K2872">
        <v>2.13610958048286E-2</v>
      </c>
      <c r="L2872">
        <v>1.6120820770107302E-2</v>
      </c>
      <c r="M2872">
        <v>3.1539867217124602E-2</v>
      </c>
      <c r="N2872">
        <v>2.7945300620645402E-2</v>
      </c>
      <c r="O2872">
        <v>-8.1080181708327315E-3</v>
      </c>
      <c r="P2872">
        <v>1.4301976165420172E-2</v>
      </c>
      <c r="Q2872">
        <v>1.2003311040725764</v>
      </c>
      <c r="R2872" s="95">
        <f>Table_nydc_frldevdb01_flc_fx_carry_view[[#This Row],[atmf]]/(Table_nydc_frldevdb01_flc_fx_carry_view[[#This Row],[atmf_cost_orig]]+1)</f>
        <v>1.175474684532746</v>
      </c>
      <c r="S2872" s="95">
        <f>Table_nydc_frldevdb01_flc_fx_carry_view[[#This Row],[num_rate]]-Table_nydc_frldevdb01_flc_fx_carry_view[[#This Row],[asset_rate]]</f>
        <v>2.2409994336252903E-2</v>
      </c>
      <c r="T28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1.1616804594171428</v>
      </c>
      <c r="U2872" s="95">
        <f>Table_nydc_frldevdb01_flc_fx_carry_view[[#This Row],[atmf_cost_final]]/Table_nydc_frldevdb01_flc_fx_carry_view[[#This Row],[atmf_cost_orig]]</f>
        <v>0.88603101681647134</v>
      </c>
    </row>
    <row r="2873" spans="1:21" x14ac:dyDescent="0.25">
      <c r="A2873" t="s">
        <v>146</v>
      </c>
      <c r="B2873" t="s">
        <v>17</v>
      </c>
      <c r="C2873" t="s">
        <v>67</v>
      </c>
      <c r="D2873" t="s">
        <v>14</v>
      </c>
      <c r="E2873">
        <v>1.1857626866707001</v>
      </c>
      <c r="F2873">
        <v>1.2423488994457901</v>
      </c>
      <c r="G2873">
        <v>8.3721028885074197E-2</v>
      </c>
      <c r="H2873">
        <v>8.2675570099379994E-2</v>
      </c>
      <c r="I2873">
        <v>8.1705260219812101E-2</v>
      </c>
      <c r="J2873">
        <v>8.1225016367333494E-2</v>
      </c>
      <c r="K2873">
        <v>2.7393412736002799E-2</v>
      </c>
      <c r="L2873">
        <v>2.5026999566132701E-2</v>
      </c>
      <c r="M2873">
        <v>4.7445514305351398E-2</v>
      </c>
      <c r="N2873">
        <v>4.7055559073102202E-2</v>
      </c>
      <c r="O2873">
        <v>-7.6639060798209084E-3</v>
      </c>
      <c r="P2873">
        <v>1.5802522994634208E-2</v>
      </c>
      <c r="Q2873">
        <v>1.2179269054339852</v>
      </c>
      <c r="R2873" s="95">
        <f>Table_nydc_frldevdb01_flc_fx_carry_view[[#This Row],[atmf]]/(Table_nydc_frldevdb01_flc_fx_carry_view[[#This Row],[atmf_cost_orig]]+1)</f>
        <v>1.1860749628296374</v>
      </c>
      <c r="S2873" s="95">
        <f>Table_nydc_frldevdb01_flc_fx_carry_view[[#This Row],[num_rate]]-Table_nydc_frldevdb01_flc_fx_carry_view[[#This Row],[asset_rate]]</f>
        <v>2.3466429074455116E-2</v>
      </c>
      <c r="T28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1.0985661243927716</v>
      </c>
      <c r="U2873" s="95">
        <f>Table_nydc_frldevdb01_flc_fx_carry_view[[#This Row],[atmf_cost_final]]/Table_nydc_frldevdb01_flc_fx_carry_view[[#This Row],[atmf_cost_orig]]</f>
        <v>0.99178098840409845</v>
      </c>
    </row>
    <row r="2874" spans="1:21" x14ac:dyDescent="0.25">
      <c r="A2874" t="s">
        <v>146</v>
      </c>
      <c r="B2874" t="s">
        <v>21</v>
      </c>
      <c r="C2874" t="s">
        <v>14</v>
      </c>
      <c r="D2874" t="s">
        <v>14</v>
      </c>
      <c r="E2874">
        <v>1.31354626125214</v>
      </c>
      <c r="F2874">
        <v>1.321167</v>
      </c>
      <c r="G2874">
        <v>8.6120310414389695E-2</v>
      </c>
      <c r="H2874">
        <v>8.5483421141007307E-2</v>
      </c>
      <c r="I2874">
        <v>0.115560014421348</v>
      </c>
      <c r="J2874">
        <v>0.115728430486031</v>
      </c>
      <c r="K2874">
        <v>2.13965573858797E-2</v>
      </c>
      <c r="L2874">
        <v>2.4131097140441997E-3</v>
      </c>
      <c r="M2874">
        <v>2.4059996693744801E-2</v>
      </c>
      <c r="N2874">
        <v>6.3527796934219295E-3</v>
      </c>
      <c r="O2874">
        <v>1.440072019451503E-3</v>
      </c>
      <c r="P2874">
        <v>1.3150907787033555E-2</v>
      </c>
      <c r="Q2874">
        <v>1.3176574992222683</v>
      </c>
      <c r="R2874" s="95">
        <f>Table_nydc_frldevdb01_flc_fx_carry_view[[#This Row],[atmf]]/(Table_nydc_frldevdb01_flc_fx_carry_view[[#This Row],[atmf_cost_orig]]+1)</f>
        <v>1.2901265592499342</v>
      </c>
      <c r="S2874" s="95">
        <f>Table_nydc_frldevdb01_flc_fx_carry_view[[#This Row],[num_rate]]-Table_nydc_frldevdb01_flc_fx_carry_view[[#This Row],[asset_rate]]</f>
        <v>1.1710835767582051E-2</v>
      </c>
      <c r="T28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1.4791664175503965</v>
      </c>
      <c r="U2874" s="95">
        <f>Table_nydc_frldevdb01_flc_fx_carry_view[[#This Row],[atmf_cost_final]]/Table_nydc_frldevdb01_flc_fx_carry_view[[#This Row],[atmf_cost_orig]]</f>
        <v>0.26403909253543439</v>
      </c>
    </row>
    <row r="2875" spans="1:21" x14ac:dyDescent="0.25">
      <c r="A2875" t="s">
        <v>146</v>
      </c>
      <c r="B2875" t="s">
        <v>21</v>
      </c>
      <c r="C2875" t="s">
        <v>8</v>
      </c>
      <c r="D2875" t="s">
        <v>14</v>
      </c>
      <c r="E2875">
        <v>1.31354626125214</v>
      </c>
      <c r="F2875">
        <v>1.32484</v>
      </c>
      <c r="G2875">
        <v>8.7776283031728797E-2</v>
      </c>
      <c r="H2875">
        <v>8.6896004758011597E-2</v>
      </c>
      <c r="I2875">
        <v>8.5235930413642705E-2</v>
      </c>
      <c r="J2875">
        <v>8.4241383250571705E-2</v>
      </c>
      <c r="K2875">
        <v>2.6033006515892299E-2</v>
      </c>
      <c r="L2875">
        <v>1.5506793175702199E-2</v>
      </c>
      <c r="M2875">
        <v>2.9922800539695902E-2</v>
      </c>
      <c r="N2875">
        <v>1.9773429595213003E-2</v>
      </c>
      <c r="O2875">
        <v>2.2241032824212104E-3</v>
      </c>
      <c r="P2875">
        <v>1.3807636408447082E-2</v>
      </c>
      <c r="Q2875">
        <v>1.3197066131031772</v>
      </c>
      <c r="R2875" s="95">
        <f>Table_nydc_frldevdb01_flc_fx_carry_view[[#This Row],[atmf]]/(Table_nydc_frldevdb01_flc_fx_carry_view[[#This Row],[atmf_cost_orig]]+1)</f>
        <v>1.2863488402293481</v>
      </c>
      <c r="S2875" s="95">
        <f>Table_nydc_frldevdb01_flc_fx_carry_view[[#This Row],[num_rate]]-Table_nydc_frldevdb01_flc_fx_carry_view[[#This Row],[asset_rate]]</f>
        <v>1.158353312602587E-2</v>
      </c>
      <c r="T28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1.0968797816545328</v>
      </c>
      <c r="U2875" s="95">
        <f>Table_nydc_frldevdb01_flc_fx_carry_view[[#This Row],[atmf_cost_final]]/Table_nydc_frldevdb01_flc_fx_carry_view[[#This Row],[atmf_cost_orig]]</f>
        <v>0.6608148047166027</v>
      </c>
    </row>
    <row r="2876" spans="1:21" x14ac:dyDescent="0.25">
      <c r="A2876" t="s">
        <v>146</v>
      </c>
      <c r="B2876" t="s">
        <v>21</v>
      </c>
      <c r="C2876" t="s">
        <v>6</v>
      </c>
      <c r="D2876" t="s">
        <v>14</v>
      </c>
      <c r="E2876">
        <v>1.31354626125214</v>
      </c>
      <c r="F2876">
        <v>1.32846</v>
      </c>
      <c r="G2876">
        <v>8.9465402048522005E-2</v>
      </c>
      <c r="H2876">
        <v>8.8337933438835795E-2</v>
      </c>
      <c r="I2876">
        <v>8.6136724924793004E-2</v>
      </c>
      <c r="J2876">
        <v>8.4957653490679894E-2</v>
      </c>
      <c r="K2876">
        <v>3.0060526296902298E-2</v>
      </c>
      <c r="L2876">
        <v>2.1452919908446499E-2</v>
      </c>
      <c r="M2876">
        <v>3.5127925743396904E-2</v>
      </c>
      <c r="N2876">
        <v>2.6885773372727798E-2</v>
      </c>
      <c r="O2876">
        <v>2.8612532760703413E-3</v>
      </c>
      <c r="P2876">
        <v>1.4301976165420172E-2</v>
      </c>
      <c r="Q2876">
        <v>1.3217621034485869</v>
      </c>
      <c r="R2876" s="95">
        <f>Table_nydc_frldevdb01_flc_fx_carry_view[[#This Row],[atmf]]/(Table_nydc_frldevdb01_flc_fx_carry_view[[#This Row],[atmf_cost_orig]]+1)</f>
        <v>1.2833776067300484</v>
      </c>
      <c r="S2876" s="95">
        <f>Table_nydc_frldevdb01_flc_fx_carry_view[[#This Row],[num_rate]]-Table_nydc_frldevdb01_flc_fx_carry_view[[#This Row],[asset_rate]]</f>
        <v>1.144072288934983E-2</v>
      </c>
      <c r="T28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1.0721186521105017</v>
      </c>
      <c r="U2876" s="95">
        <f>Table_nydc_frldevdb01_flc_fx_carry_view[[#This Row],[atmf_cost_final]]/Table_nydc_frldevdb01_flc_fx_carry_view[[#This Row],[atmf_cost_orig]]</f>
        <v>0.76536751896834088</v>
      </c>
    </row>
    <row r="2877" spans="1:21" x14ac:dyDescent="0.25">
      <c r="A2877" t="s">
        <v>146</v>
      </c>
      <c r="B2877" t="s">
        <v>21</v>
      </c>
      <c r="C2877" t="s">
        <v>67</v>
      </c>
      <c r="D2877" t="s">
        <v>14</v>
      </c>
      <c r="E2877">
        <v>1.31354626125214</v>
      </c>
      <c r="F2877">
        <v>1.3428918178042</v>
      </c>
      <c r="G2877">
        <v>9.4680271471170502E-2</v>
      </c>
      <c r="H2877">
        <v>9.2972332660614707E-2</v>
      </c>
      <c r="I2877">
        <v>9.2717491042983796E-2</v>
      </c>
      <c r="J2877">
        <v>9.0882946845227006E-2</v>
      </c>
      <c r="K2877">
        <v>4.2305715837425602E-2</v>
      </c>
      <c r="L2877">
        <v>3.7062903900529007E-2</v>
      </c>
      <c r="M2877">
        <v>5.2049616012230397E-2</v>
      </c>
      <c r="N2877">
        <v>4.7170711559487703E-2</v>
      </c>
      <c r="O2877">
        <v>4.5164819619157148E-3</v>
      </c>
      <c r="P2877">
        <v>1.5802522994634208E-2</v>
      </c>
      <c r="Q2877">
        <v>1.3299330826080964</v>
      </c>
      <c r="R2877" s="95">
        <f>Table_nydc_frldevdb01_flc_fx_carry_view[[#This Row],[atmf]]/(Table_nydc_frldevdb01_flc_fx_carry_view[[#This Row],[atmf_cost_orig]]+1)</f>
        <v>1.276452932794558</v>
      </c>
      <c r="S2877" s="95">
        <f>Table_nydc_frldevdb01_flc_fx_carry_view[[#This Row],[num_rate]]-Table_nydc_frldevdb01_flc_fx_carry_view[[#This Row],[asset_rate]]</f>
        <v>1.1286041032718493E-2</v>
      </c>
      <c r="T28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1.0373472098056662</v>
      </c>
      <c r="U2877" s="95">
        <f>Table_nydc_frldevdb01_flc_fx_carry_view[[#This Row],[atmf_cost_final]]/Table_nydc_frldevdb01_flc_fx_carry_view[[#This Row],[atmf_cost_orig]]</f>
        <v>0.90626435262084792</v>
      </c>
    </row>
    <row r="2878" spans="1:21" x14ac:dyDescent="0.25">
      <c r="A2878" t="s">
        <v>146</v>
      </c>
      <c r="B2878" t="s">
        <v>20</v>
      </c>
      <c r="C2878" t="s">
        <v>14</v>
      </c>
      <c r="D2878" t="s">
        <v>14</v>
      </c>
      <c r="E2878">
        <v>3.173</v>
      </c>
      <c r="F2878">
        <v>3.2444211203402902</v>
      </c>
      <c r="G2878">
        <v>0.118216920978981</v>
      </c>
      <c r="H2878">
        <v>0.123166031612406</v>
      </c>
      <c r="I2878">
        <v>0</v>
      </c>
      <c r="J2878">
        <v>0</v>
      </c>
      <c r="K2878">
        <v>2.2928689588155401E-2</v>
      </c>
      <c r="L2878">
        <v>0</v>
      </c>
      <c r="M2878">
        <v>3.44544148509809E-2</v>
      </c>
      <c r="N2878">
        <v>2.25053945522239E-2</v>
      </c>
      <c r="O2878">
        <v>1.3150907787033555E-2</v>
      </c>
      <c r="P2878">
        <v>5.9412223731722884E-2</v>
      </c>
      <c r="Q2878">
        <v>3.2074528994280294</v>
      </c>
      <c r="R2878" s="95">
        <f>Table_nydc_frldevdb01_flc_fx_carry_view[[#This Row],[atmf]]/(Table_nydc_frldevdb01_flc_fx_carry_view[[#This Row],[atmf_cost_orig]]+1)</f>
        <v>3.1363596827102986</v>
      </c>
      <c r="S2878" s="95">
        <f>Table_nydc_frldevdb01_flc_fx_carry_view[[#This Row],[num_rate]]-Table_nydc_frldevdb01_flc_fx_carry_view[[#This Row],[asset_rate]]</f>
        <v>4.6261315944689331E-2</v>
      </c>
      <c r="T28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1.9526228535753565</v>
      </c>
      <c r="U2878" s="95">
        <f>Table_nydc_frldevdb01_flc_fx_carry_view[[#This Row],[atmf_cost_final]]/Table_nydc_frldevdb01_flc_fx_carry_view[[#This Row],[atmf_cost_orig]]</f>
        <v>0.65319334690669351</v>
      </c>
    </row>
    <row r="2879" spans="1:21" x14ac:dyDescent="0.25">
      <c r="A2879" t="s">
        <v>146</v>
      </c>
      <c r="B2879" t="s">
        <v>20</v>
      </c>
      <c r="C2879" t="s">
        <v>8</v>
      </c>
      <c r="D2879" t="s">
        <v>14</v>
      </c>
      <c r="E2879">
        <v>3.173</v>
      </c>
      <c r="F2879">
        <v>3.2799102467181198</v>
      </c>
      <c r="G2879">
        <v>0.12776194693922699</v>
      </c>
      <c r="H2879">
        <v>0.133669778864</v>
      </c>
      <c r="I2879">
        <v>0.11278044293386499</v>
      </c>
      <c r="J2879">
        <v>0.12272389963642399</v>
      </c>
      <c r="K2879">
        <v>2.86738356302167E-2</v>
      </c>
      <c r="L2879">
        <v>1.6994853526217501E-2</v>
      </c>
      <c r="M2879">
        <v>4.5614355944914697E-2</v>
      </c>
      <c r="N2879">
        <v>3.7002442145185402E-2</v>
      </c>
      <c r="O2879">
        <v>1.3807636408447082E-2</v>
      </c>
      <c r="P2879">
        <v>5.9867111070003871E-2</v>
      </c>
      <c r="Q2879">
        <v>3.2252724532041785</v>
      </c>
      <c r="R2879" s="95">
        <f>Table_nydc_frldevdb01_flc_fx_carry_view[[#This Row],[atmf]]/(Table_nydc_frldevdb01_flc_fx_carry_view[[#This Row],[atmf_cost_orig]]+1)</f>
        <v>3.1368259512409686</v>
      </c>
      <c r="S2879" s="95">
        <f>Table_nydc_frldevdb01_flc_fx_carry_view[[#This Row],[num_rate]]-Table_nydc_frldevdb01_flc_fx_carry_view[[#This Row],[asset_rate]]</f>
        <v>4.6059474661556792E-2</v>
      </c>
      <c r="T28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1.181049238588548</v>
      </c>
      <c r="U2879" s="95">
        <f>Table_nydc_frldevdb01_flc_fx_carry_view[[#This Row],[atmf_cost_final]]/Table_nydc_frldevdb01_flc_fx_carry_view[[#This Row],[atmf_cost_orig]]</f>
        <v>0.81120167935442722</v>
      </c>
    </row>
    <row r="2880" spans="1:21" x14ac:dyDescent="0.25">
      <c r="A2880" t="s">
        <v>146</v>
      </c>
      <c r="B2880" t="s">
        <v>20</v>
      </c>
      <c r="C2880" t="s">
        <v>6</v>
      </c>
      <c r="D2880" t="s">
        <v>14</v>
      </c>
      <c r="E2880">
        <v>3.173</v>
      </c>
      <c r="F2880">
        <v>3.3181750000000001</v>
      </c>
      <c r="G2880">
        <v>0.13766183632978601</v>
      </c>
      <c r="H2880">
        <v>0.144410834503926</v>
      </c>
      <c r="I2880">
        <v>0.118284857500715</v>
      </c>
      <c r="J2880">
        <v>0.128565737177494</v>
      </c>
      <c r="K2880">
        <v>3.4108915482726002E-2</v>
      </c>
      <c r="L2880">
        <v>2.2985854901786701E-2</v>
      </c>
      <c r="M2880">
        <v>5.6737529386237703E-2</v>
      </c>
      <c r="N2880">
        <v>4.8793303955588806E-2</v>
      </c>
      <c r="O2880">
        <v>1.4317229839886999E-2</v>
      </c>
      <c r="P2880">
        <v>6.1003677059022904E-2</v>
      </c>
      <c r="Q2880">
        <v>3.2447507872228192</v>
      </c>
      <c r="R2880" s="95">
        <f>Table_nydc_frldevdb01_flc_fx_carry_view[[#This Row],[atmf]]/(Table_nydc_frldevdb01_flc_fx_carry_view[[#This Row],[atmf_cost_orig]]+1)</f>
        <v>3.1400181291254268</v>
      </c>
      <c r="S2880" s="95">
        <f>Table_nydc_frldevdb01_flc_fx_carry_view[[#This Row],[num_rate]]-Table_nydc_frldevdb01_flc_fx_carry_view[[#This Row],[asset_rate]]</f>
        <v>4.6686447219135903E-2</v>
      </c>
      <c r="T28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1.1404785624009026</v>
      </c>
      <c r="U2880" s="95">
        <f>Table_nydc_frldevdb01_flc_fx_carry_view[[#This Row],[atmf_cost_final]]/Table_nydc_frldevdb01_flc_fx_carry_view[[#This Row],[atmf_cost_orig]]</f>
        <v>0.85998288052747229</v>
      </c>
    </row>
    <row r="2881" spans="1:21" x14ac:dyDescent="0.25">
      <c r="A2881" t="s">
        <v>146</v>
      </c>
      <c r="B2881" t="s">
        <v>20</v>
      </c>
      <c r="C2881" t="s">
        <v>67</v>
      </c>
      <c r="D2881" t="s">
        <v>14</v>
      </c>
      <c r="E2881">
        <v>3.173</v>
      </c>
      <c r="F2881">
        <v>3.5072999999999999</v>
      </c>
      <c r="G2881">
        <v>0.13799400516916499</v>
      </c>
      <c r="H2881">
        <v>0.14855305718987699</v>
      </c>
      <c r="I2881">
        <v>0.138887711299987</v>
      </c>
      <c r="J2881">
        <v>0.151398552946725</v>
      </c>
      <c r="K2881">
        <v>3.4893851395845603E-2</v>
      </c>
      <c r="L2881">
        <v>3.5582578874578101E-2</v>
      </c>
      <c r="M2881">
        <v>8.1242998781389505E-2</v>
      </c>
      <c r="N2881">
        <v>8.7887800525670301E-2</v>
      </c>
      <c r="O2881">
        <v>1.5802522994634208E-2</v>
      </c>
      <c r="P2881">
        <v>7.0252225883220498E-2</v>
      </c>
      <c r="Q2881">
        <v>3.3519404194704041</v>
      </c>
      <c r="R2881" s="95">
        <f>Table_nydc_frldevdb01_flc_fx_carry_view[[#This Row],[atmf]]/(Table_nydc_frldevdb01_flc_fx_carry_view[[#This Row],[atmf_cost_orig]]+1)</f>
        <v>3.2437666685036466</v>
      </c>
      <c r="S2881" s="95">
        <f>Table_nydc_frldevdb01_flc_fx_carry_view[[#This Row],[num_rate]]-Table_nydc_frldevdb01_flc_fx_carry_view[[#This Row],[asset_rate]]</f>
        <v>5.444970288858629E-2</v>
      </c>
      <c r="T28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1.1285045055091125</v>
      </c>
      <c r="U2881" s="95">
        <f>Table_nydc_frldevdb01_flc_fx_carry_view[[#This Row],[atmf_cost_final]]/Table_nydc_frldevdb01_flc_fx_carry_view[[#This Row],[atmf_cost_orig]]</f>
        <v>1.0817892229970583</v>
      </c>
    </row>
    <row r="2882" spans="1:21" x14ac:dyDescent="0.25">
      <c r="A2882" t="s">
        <v>146</v>
      </c>
      <c r="B2882" t="s">
        <v>7</v>
      </c>
      <c r="C2882" t="s">
        <v>14</v>
      </c>
      <c r="D2882" t="s">
        <v>14</v>
      </c>
      <c r="E2882">
        <v>65.093570700002999</v>
      </c>
      <c r="F2882">
        <v>66.45</v>
      </c>
      <c r="G2882">
        <v>5.9329952696683098E-2</v>
      </c>
      <c r="H2882">
        <v>6.3397466035158306E-2</v>
      </c>
      <c r="I2882">
        <v>5.2042878118831598E-2</v>
      </c>
      <c r="J2882">
        <v>8.1824643721410101E-2</v>
      </c>
      <c r="K2882">
        <v>8.2446076680694289E-3</v>
      </c>
      <c r="L2882">
        <v>1.08656284538712E-3</v>
      </c>
      <c r="M2882">
        <v>1.7738889392578703E-2</v>
      </c>
      <c r="N2882">
        <v>2.08347898618358E-2</v>
      </c>
      <c r="O2882">
        <v>1.3150907787033555E-2</v>
      </c>
      <c r="P2882">
        <v>5.5265163128412793E-2</v>
      </c>
      <c r="Q2882">
        <v>65.825038539578571</v>
      </c>
      <c r="R2882" s="95">
        <f>Table_nydc_frldevdb01_flc_fx_carry_view[[#This Row],[atmf]]/(Table_nydc_frldevdb01_flc_fx_carry_view[[#This Row],[atmf_cost_orig]]+1)</f>
        <v>65.291796051597899</v>
      </c>
      <c r="S2882" s="95">
        <f>Table_nydc_frldevdb01_flc_fx_carry_view[[#This Row],[num_rate]]-Table_nydc_frldevdb01_flc_fx_carry_view[[#This Row],[asset_rate]]</f>
        <v>4.2114255341379241E-2</v>
      </c>
      <c r="T28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2.0800127476172396</v>
      </c>
      <c r="U2882" s="95">
        <f>Table_nydc_frldevdb01_flc_fx_carry_view[[#This Row],[atmf_cost_final]]/Table_nydc_frldevdb01_flc_fx_carry_view[[#This Row],[atmf_cost_orig]]</f>
        <v>1.1745261724531812</v>
      </c>
    </row>
    <row r="2883" spans="1:21" x14ac:dyDescent="0.25">
      <c r="A2883" t="s">
        <v>146</v>
      </c>
      <c r="B2883" t="s">
        <v>7</v>
      </c>
      <c r="C2883" t="s">
        <v>8</v>
      </c>
      <c r="D2883" t="s">
        <v>14</v>
      </c>
      <c r="E2883">
        <v>65.093570700002999</v>
      </c>
      <c r="F2883">
        <v>67.06</v>
      </c>
      <c r="G2883">
        <v>6.3354656861589295E-2</v>
      </c>
      <c r="H2883">
        <v>6.7951909662488305E-2</v>
      </c>
      <c r="I2883">
        <v>5.5033141629688899E-2</v>
      </c>
      <c r="J2883">
        <v>6.5082518708073397E-2</v>
      </c>
      <c r="K2883">
        <v>9.8702534189900604E-3</v>
      </c>
      <c r="L2883">
        <v>6.4513393516906596E-3</v>
      </c>
      <c r="M2883">
        <v>2.31979318379891E-2</v>
      </c>
      <c r="N2883">
        <v>2.4974288214797899E-2</v>
      </c>
      <c r="O2883">
        <v>1.3807636408447082E-2</v>
      </c>
      <c r="P2883">
        <v>5.4708518703327463E-2</v>
      </c>
      <c r="Q2883">
        <v>66.178000885782069</v>
      </c>
      <c r="R2883" s="95">
        <f>Table_nydc_frldevdb01_flc_fx_carry_view[[#This Row],[atmf]]/(Table_nydc_frldevdb01_flc_fx_carry_view[[#This Row],[atmf_cost_orig]]+1)</f>
        <v>65.539616445020471</v>
      </c>
      <c r="S2883" s="95">
        <f>Table_nydc_frldevdb01_flc_fx_carry_view[[#This Row],[num_rate]]-Table_nydc_frldevdb01_flc_fx_carry_view[[#This Row],[asset_rate]]</f>
        <v>4.0900882294880384E-2</v>
      </c>
      <c r="T28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1.3898106092282489</v>
      </c>
      <c r="U2883" s="95">
        <f>Table_nydc_frldevdb01_flc_fx_carry_view[[#This Row],[atmf_cost_final]]/Table_nydc_frldevdb01_flc_fx_carry_view[[#This Row],[atmf_cost_orig]]</f>
        <v>1.0765739113820407</v>
      </c>
    </row>
    <row r="2884" spans="1:21" x14ac:dyDescent="0.25">
      <c r="A2884" t="s">
        <v>146</v>
      </c>
      <c r="B2884" t="s">
        <v>7</v>
      </c>
      <c r="C2884" t="s">
        <v>6</v>
      </c>
      <c r="D2884" t="s">
        <v>14</v>
      </c>
      <c r="E2884">
        <v>65.093570700002999</v>
      </c>
      <c r="F2884">
        <v>67.67</v>
      </c>
      <c r="G2884">
        <v>6.6091762983102403E-2</v>
      </c>
      <c r="H2884">
        <v>7.1074127624782699E-2</v>
      </c>
      <c r="I2884">
        <v>5.9381414685511502E-2</v>
      </c>
      <c r="J2884">
        <v>6.8259514308708205E-2</v>
      </c>
      <c r="K2884">
        <v>1.09982116519717E-2</v>
      </c>
      <c r="L2884">
        <v>8.2654714826537086E-3</v>
      </c>
      <c r="M2884">
        <v>2.79439003711267E-2</v>
      </c>
      <c r="N2884">
        <v>2.9730491185040901E-2</v>
      </c>
      <c r="O2884">
        <v>1.4301976165420172E-2</v>
      </c>
      <c r="P2884">
        <v>5.4529021058876914E-2</v>
      </c>
      <c r="Q2884">
        <v>66.54239331623549</v>
      </c>
      <c r="R2884" s="95">
        <f>Table_nydc_frldevdb01_flc_fx_carry_view[[#This Row],[atmf]]/(Table_nydc_frldevdb01_flc_fx_carry_view[[#This Row],[atmf_cost_orig]]+1)</f>
        <v>65.830440723047801</v>
      </c>
      <c r="S2884" s="95">
        <f>Table_nydc_frldevdb01_flc_fx_carry_view[[#This Row],[num_rate]]-Table_nydc_frldevdb01_flc_fx_carry_view[[#This Row],[asset_rate]]</f>
        <v>4.0227044893456743E-2</v>
      </c>
      <c r="T28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1.266695031292747</v>
      </c>
      <c r="U2884" s="95">
        <f>Table_nydc_frldevdb01_flc_fx_carry_view[[#This Row],[atmf_cost_final]]/Table_nydc_frldevdb01_flc_fx_carry_view[[#This Row],[atmf_cost_orig]]</f>
        <v>1.0639349120983916</v>
      </c>
    </row>
    <row r="2885" spans="1:21" x14ac:dyDescent="0.25">
      <c r="A2885" t="s">
        <v>146</v>
      </c>
      <c r="B2885" t="s">
        <v>7</v>
      </c>
      <c r="C2885" t="s">
        <v>67</v>
      </c>
      <c r="D2885" t="s">
        <v>14</v>
      </c>
      <c r="E2885">
        <v>65.093570700002999</v>
      </c>
      <c r="F2885">
        <v>70.449332132173097</v>
      </c>
      <c r="G2885">
        <v>7.3803150121522901E-2</v>
      </c>
      <c r="H2885">
        <v>7.6741586303214399E-2</v>
      </c>
      <c r="I2885">
        <v>7.0477581405848103E-2</v>
      </c>
      <c r="J2885">
        <v>7.7317221493720195E-2</v>
      </c>
      <c r="K2885">
        <v>1.2618641310618101E-2</v>
      </c>
      <c r="L2885">
        <v>1.202252009315E-2</v>
      </c>
      <c r="M2885">
        <v>4.1999802123598599E-2</v>
      </c>
      <c r="N2885">
        <v>4.7949376055997001E-2</v>
      </c>
      <c r="O2885">
        <v>1.5793076909287662E-2</v>
      </c>
      <c r="P2885">
        <v>5.8249412335494632E-2</v>
      </c>
      <c r="Q2885">
        <v>68.438528714216901</v>
      </c>
      <c r="R2885" s="95">
        <f>Table_nydc_frldevdb01_flc_fx_carry_view[[#This Row],[atmf]]/(Table_nydc_frldevdb01_flc_fx_carry_view[[#This Row],[atmf_cost_orig]]+1)</f>
        <v>67.609736574418875</v>
      </c>
      <c r="S2885" s="95">
        <f>Table_nydc_frldevdb01_flc_fx_carry_view[[#This Row],[num_rate]]-Table_nydc_frldevdb01_flc_fx_carry_view[[#This Row],[asset_rate]]</f>
        <v>4.245633542620697E-2</v>
      </c>
      <c r="T28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1.2227854505658142</v>
      </c>
      <c r="U2885" s="95">
        <f>Table_nydc_frldevdb01_flc_fx_carry_view[[#This Row],[atmf_cost_final]]/Table_nydc_frldevdb01_flc_fx_carry_view[[#This Row],[atmf_cost_orig]]</f>
        <v>1.141657189595555</v>
      </c>
    </row>
    <row r="2886" spans="1:21" x14ac:dyDescent="0.25">
      <c r="A2886" t="s">
        <v>146</v>
      </c>
      <c r="B2886" t="s">
        <v>19</v>
      </c>
      <c r="C2886" t="s">
        <v>14</v>
      </c>
      <c r="D2886" t="s">
        <v>14</v>
      </c>
      <c r="E2886">
        <v>13.50637058305</v>
      </c>
      <c r="F2886">
        <v>13.8924</v>
      </c>
      <c r="G2886">
        <v>0.158457735319225</v>
      </c>
      <c r="H2886">
        <v>0.162926875848147</v>
      </c>
      <c r="I2886">
        <v>0.180264304328529</v>
      </c>
      <c r="J2886">
        <v>0.200017414528011</v>
      </c>
      <c r="K2886">
        <v>3.1278376313939101E-2</v>
      </c>
      <c r="L2886">
        <v>3.7635856528387599E-3</v>
      </c>
      <c r="M2886">
        <v>4.5566330502218498E-2</v>
      </c>
      <c r="N2886">
        <v>2.8588244346936E-2</v>
      </c>
      <c r="O2886">
        <v>1.3150907787033555E-2</v>
      </c>
      <c r="P2886">
        <v>7.1270336199549048E-2</v>
      </c>
      <c r="Q2886">
        <v>13.696702147190434</v>
      </c>
      <c r="R2886" s="95">
        <f>Table_nydc_frldevdb01_flc_fx_carry_view[[#This Row],[atmf]]/(Table_nydc_frldevdb01_flc_fx_carry_view[[#This Row],[atmf_cost_orig]]+1)</f>
        <v>13.286961902576801</v>
      </c>
      <c r="S2886" s="95">
        <f>Table_nydc_frldevdb01_flc_fx_carry_view[[#This Row],[num_rate]]-Table_nydc_frldevdb01_flc_fx_carry_view[[#This Row],[asset_rate]]</f>
        <v>5.8119428412515495E-2</v>
      </c>
      <c r="T28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1.7374536876987781</v>
      </c>
      <c r="U2886" s="95">
        <f>Table_nydc_frldevdb01_flc_fx_carry_view[[#This Row],[atmf_cost_final]]/Table_nydc_frldevdb01_flc_fx_carry_view[[#This Row],[atmf_cost_orig]]</f>
        <v>0.62739843283066465</v>
      </c>
    </row>
    <row r="2887" spans="1:21" x14ac:dyDescent="0.25">
      <c r="A2887" t="s">
        <v>146</v>
      </c>
      <c r="B2887" t="s">
        <v>19</v>
      </c>
      <c r="C2887" t="s">
        <v>8</v>
      </c>
      <c r="D2887" t="s">
        <v>14</v>
      </c>
      <c r="E2887">
        <v>13.50637058305</v>
      </c>
      <c r="F2887">
        <v>14.0791</v>
      </c>
      <c r="G2887">
        <v>0.159081762235354</v>
      </c>
      <c r="H2887">
        <v>0.164504529484718</v>
      </c>
      <c r="I2887">
        <v>0.158184657480059</v>
      </c>
      <c r="J2887">
        <v>0.16857538814617601</v>
      </c>
      <c r="K2887">
        <v>3.5441153526577597E-2</v>
      </c>
      <c r="L2887">
        <v>2.4517684510000599E-2</v>
      </c>
      <c r="M2887">
        <v>5.6120535902564099E-2</v>
      </c>
      <c r="N2887">
        <v>4.9299314238095596E-2</v>
      </c>
      <c r="O2887">
        <v>1.3807636408447082E-2</v>
      </c>
      <c r="P2887">
        <v>7.1397126599804517E-2</v>
      </c>
      <c r="Q2887">
        <v>13.793851666941674</v>
      </c>
      <c r="R2887" s="95">
        <f>Table_nydc_frldevdb01_flc_fx_carry_view[[#This Row],[atmf]]/(Table_nydc_frldevdb01_flc_fx_carry_view[[#This Row],[atmf_cost_orig]]+1)</f>
        <v>13.330959413612723</v>
      </c>
      <c r="S2887" s="95">
        <f>Table_nydc_frldevdb01_flc_fx_carry_view[[#This Row],[num_rate]]-Table_nydc_frldevdb01_flc_fx_carry_view[[#This Row],[asset_rate]]</f>
        <v>5.7589490191357437E-2</v>
      </c>
      <c r="T28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1.1983737849381877</v>
      </c>
      <c r="U2887" s="95">
        <f>Table_nydc_frldevdb01_flc_fx_carry_view[[#This Row],[atmf_cost_final]]/Table_nydc_frldevdb01_flc_fx_carry_view[[#This Row],[atmf_cost_orig]]</f>
        <v>0.8784540889575353</v>
      </c>
    </row>
    <row r="2888" spans="1:21" x14ac:dyDescent="0.25">
      <c r="A2888" t="s">
        <v>146</v>
      </c>
      <c r="B2888" t="s">
        <v>19</v>
      </c>
      <c r="C2888" t="s">
        <v>6</v>
      </c>
      <c r="D2888" t="s">
        <v>14</v>
      </c>
      <c r="E2888">
        <v>13.50637058305</v>
      </c>
      <c r="F2888">
        <v>14.265700000000001</v>
      </c>
      <c r="G2888">
        <v>0.15995723649021701</v>
      </c>
      <c r="H2888">
        <v>0.166217504284315</v>
      </c>
      <c r="I2888">
        <v>0.15843216724290601</v>
      </c>
      <c r="J2888">
        <v>0.16856685477003</v>
      </c>
      <c r="K2888">
        <v>3.8462387706741201E-2</v>
      </c>
      <c r="L2888">
        <v>3.13261348406247E-2</v>
      </c>
      <c r="M2888">
        <v>6.5289587780228295E-2</v>
      </c>
      <c r="N2888">
        <v>6.2333313660208202E-2</v>
      </c>
      <c r="O2888">
        <v>1.4301976165420172E-2</v>
      </c>
      <c r="P2888">
        <v>7.1577842280000636E-2</v>
      </c>
      <c r="Q2888">
        <v>13.892989978234942</v>
      </c>
      <c r="R2888" s="95">
        <f>Table_nydc_frldevdb01_flc_fx_carry_view[[#This Row],[atmf]]/(Table_nydc_frldevdb01_flc_fx_carry_view[[#This Row],[atmf_cost_orig]]+1)</f>
        <v>13.391382177803703</v>
      </c>
      <c r="S2888" s="95">
        <f>Table_nydc_frldevdb01_flc_fx_carry_view[[#This Row],[num_rate]]-Table_nydc_frldevdb01_flc_fx_carry_view[[#This Row],[asset_rate]]</f>
        <v>5.7275866114580465E-2</v>
      </c>
      <c r="T28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1.155811219010791</v>
      </c>
      <c r="U2888" s="95">
        <f>Table_nydc_frldevdb01_flc_fx_carry_view[[#This Row],[atmf_cost_final]]/Table_nydc_frldevdb01_flc_fx_carry_view[[#This Row],[atmf_cost_orig]]</f>
        <v>0.9547205883735822</v>
      </c>
    </row>
    <row r="2889" spans="1:21" x14ac:dyDescent="0.25">
      <c r="A2889" t="s">
        <v>146</v>
      </c>
      <c r="B2889" t="s">
        <v>19</v>
      </c>
      <c r="C2889" t="s">
        <v>67</v>
      </c>
      <c r="D2889" t="s">
        <v>14</v>
      </c>
      <c r="E2889">
        <v>13.50637058305</v>
      </c>
      <c r="F2889">
        <v>15.0110509166547</v>
      </c>
      <c r="G2889">
        <v>0.16322493909270899</v>
      </c>
      <c r="H2889">
        <v>0.17279512472334599</v>
      </c>
      <c r="I2889">
        <v>0.163543527462986</v>
      </c>
      <c r="J2889">
        <v>0.17463807471961301</v>
      </c>
      <c r="K2889">
        <v>4.4776253411961502E-2</v>
      </c>
      <c r="L2889">
        <v>4.3307517283028001E-2</v>
      </c>
      <c r="M2889">
        <v>9.4379822571005495E-2</v>
      </c>
      <c r="N2889">
        <v>9.7581956185201504E-2</v>
      </c>
      <c r="O2889">
        <v>1.5793076909287662E-2</v>
      </c>
      <c r="P2889">
        <v>7.3399862058078247E-2</v>
      </c>
      <c r="Q2889">
        <v>14.301638597400872</v>
      </c>
      <c r="R2889" s="95">
        <f>Table_nydc_frldevdb01_flc_fx_carry_view[[#This Row],[atmf]]/(Table_nydc_frldevdb01_flc_fx_carry_view[[#This Row],[atmf_cost_orig]]+1)</f>
        <v>13.716490935833891</v>
      </c>
      <c r="S2889" s="95">
        <f>Table_nydc_frldevdb01_flc_fx_carry_view[[#This Row],[num_rate]]-Table_nydc_frldevdb01_flc_fx_carry_view[[#This Row],[asset_rate]]</f>
        <v>5.7606785148790585E-2</v>
      </c>
      <c r="T28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1.094163985017959</v>
      </c>
      <c r="U2889" s="95">
        <f>Table_nydc_frldevdb01_flc_fx_carry_view[[#This Row],[atmf_cost_final]]/Table_nydc_frldevdb01_flc_fx_carry_view[[#This Row],[atmf_cost_orig]]</f>
        <v>1.0339281588687765</v>
      </c>
    </row>
    <row r="2890" spans="1:21" x14ac:dyDescent="0.25">
      <c r="A2890" t="s">
        <v>146</v>
      </c>
      <c r="B2890" t="s">
        <v>13</v>
      </c>
      <c r="C2890" t="s">
        <v>14</v>
      </c>
      <c r="D2890" t="s">
        <v>14</v>
      </c>
      <c r="E2890">
        <v>6.5818250499228599</v>
      </c>
      <c r="F2890">
        <v>6.6543789999999996</v>
      </c>
      <c r="G2890">
        <v>5.3989660818501803E-2</v>
      </c>
      <c r="H2890">
        <v>5.44633198853662E-2</v>
      </c>
      <c r="I2890">
        <v>5.97493756211111E-2</v>
      </c>
      <c r="J2890">
        <v>6.1642336724758398E-2</v>
      </c>
      <c r="K2890">
        <v>1.02262052957489E-2</v>
      </c>
      <c r="L2890">
        <v>1.2474607006139299E-3</v>
      </c>
      <c r="M2890">
        <v>1.5239409438559901E-2</v>
      </c>
      <c r="N2890">
        <v>1.10218867249676E-2</v>
      </c>
      <c r="O2890">
        <v>1.3150907787033555E-2</v>
      </c>
      <c r="P2890">
        <v>3.5431849090980357E-2</v>
      </c>
      <c r="Q2890">
        <v>6.6211856446956903</v>
      </c>
      <c r="R2890" s="95">
        <f>Table_nydc_frldevdb01_flc_fx_carry_view[[#This Row],[atmf]]/(Table_nydc_frldevdb01_flc_fx_carry_view[[#This Row],[atmf_cost_orig]]+1)</f>
        <v>6.5544924065545818</v>
      </c>
      <c r="S2890" s="95">
        <f>Table_nydc_frldevdb01_flc_fx_carry_view[[#This Row],[num_rate]]-Table_nydc_frldevdb01_flc_fx_carry_view[[#This Row],[asset_rate]]</f>
        <v>2.2280941303946804E-2</v>
      </c>
      <c r="T28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1.9497362855989659</v>
      </c>
      <c r="U2890" s="95">
        <f>Table_nydc_frldevdb01_flc_fx_carry_view[[#This Row],[atmf_cost_final]]/Table_nydc_frldevdb01_flc_fx_carry_view[[#This Row],[atmf_cost_orig]]</f>
        <v>0.72324894015113161</v>
      </c>
    </row>
    <row r="2891" spans="1:21" x14ac:dyDescent="0.25">
      <c r="A2891" t="s">
        <v>146</v>
      </c>
      <c r="B2891" t="s">
        <v>13</v>
      </c>
      <c r="C2891" t="s">
        <v>8</v>
      </c>
      <c r="D2891" t="s">
        <v>14</v>
      </c>
      <c r="E2891">
        <v>6.5818250499228599</v>
      </c>
      <c r="F2891">
        <v>6.6904329999999996</v>
      </c>
      <c r="G2891">
        <v>5.4834401248388703E-2</v>
      </c>
      <c r="H2891">
        <v>5.5640561181802599E-2</v>
      </c>
      <c r="I2891">
        <v>5.3412459894666899E-2</v>
      </c>
      <c r="J2891">
        <v>5.4319525669620602E-2</v>
      </c>
      <c r="K2891">
        <v>1.1631172131854401E-2</v>
      </c>
      <c r="L2891">
        <v>8.0487863691735204E-3</v>
      </c>
      <c r="M2891">
        <v>1.8995892155440602E-2</v>
      </c>
      <c r="N2891">
        <v>1.7120044386164698E-2</v>
      </c>
      <c r="O2891">
        <v>1.3807636408447082E-2</v>
      </c>
      <c r="P2891">
        <v>3.6114488191972743E-2</v>
      </c>
      <c r="Q2891">
        <v>6.6415200641961647</v>
      </c>
      <c r="R2891" s="95">
        <f>Table_nydc_frldevdb01_flc_fx_carry_view[[#This Row],[atmf]]/(Table_nydc_frldevdb01_flc_fx_carry_view[[#This Row],[atmf_cost_orig]]+1)</f>
        <v>6.5657114533091976</v>
      </c>
      <c r="S2891" s="95">
        <f>Table_nydc_frldevdb01_flc_fx_carry_view[[#This Row],[num_rate]]-Table_nydc_frldevdb01_flc_fx_carry_view[[#This Row],[asset_rate]]</f>
        <v>2.2306851783525664E-2</v>
      </c>
      <c r="T28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1.2317179727049543</v>
      </c>
      <c r="U2891" s="95">
        <f>Table_nydc_frldevdb01_flc_fx_carry_view[[#This Row],[atmf_cost_final]]/Table_nydc_frldevdb01_flc_fx_carry_view[[#This Row],[atmf_cost_orig]]</f>
        <v>0.90124982001760612</v>
      </c>
    </row>
    <row r="2892" spans="1:21" x14ac:dyDescent="0.25">
      <c r="A2892" t="s">
        <v>146</v>
      </c>
      <c r="B2892" t="s">
        <v>13</v>
      </c>
      <c r="C2892" t="s">
        <v>6</v>
      </c>
      <c r="D2892" t="s">
        <v>14</v>
      </c>
      <c r="E2892">
        <v>6.5818250499228599</v>
      </c>
      <c r="F2892">
        <v>6.7267999999999999</v>
      </c>
      <c r="G2892">
        <v>5.5670863013441402E-2</v>
      </c>
      <c r="H2892">
        <v>5.68317391234828E-2</v>
      </c>
      <c r="I2892">
        <v>5.3996900035086497E-2</v>
      </c>
      <c r="J2892">
        <v>5.5190061456703202E-2</v>
      </c>
      <c r="K2892">
        <v>1.2668588078020501E-2</v>
      </c>
      <c r="L2892">
        <v>1.02439718600224E-2</v>
      </c>
      <c r="M2892">
        <v>2.23459793239827E-2</v>
      </c>
      <c r="N2892">
        <v>2.15299269267985E-2</v>
      </c>
      <c r="O2892">
        <v>1.4301976165420172E-2</v>
      </c>
      <c r="P2892">
        <v>3.665913562170986E-2</v>
      </c>
      <c r="Q2892">
        <v>6.6623260640698243</v>
      </c>
      <c r="R2892" s="95">
        <f>Table_nydc_frldevdb01_flc_fx_carry_view[[#This Row],[atmf]]/(Table_nydc_frldevdb01_flc_fx_carry_view[[#This Row],[atmf_cost_orig]]+1)</f>
        <v>6.5797686263196713</v>
      </c>
      <c r="S2892" s="95">
        <f>Table_nydc_frldevdb01_flc_fx_carry_view[[#This Row],[num_rate]]-Table_nydc_frldevdb01_flc_fx_carry_view[[#This Row],[asset_rate]]</f>
        <v>2.2357159456289688E-2</v>
      </c>
      <c r="T28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1.1662187442803926</v>
      </c>
      <c r="U2892" s="95">
        <f>Table_nydc_frldevdb01_flc_fx_carry_view[[#This Row],[atmf_cost_final]]/Table_nydc_frldevdb01_flc_fx_carry_view[[#This Row],[atmf_cost_orig]]</f>
        <v>0.96348101887356641</v>
      </c>
    </row>
    <row r="2893" spans="1:21" x14ac:dyDescent="0.25">
      <c r="A2893" t="s">
        <v>146</v>
      </c>
      <c r="B2893" t="s">
        <v>13</v>
      </c>
      <c r="C2893" t="s">
        <v>67</v>
      </c>
      <c r="D2893" t="s">
        <v>14</v>
      </c>
      <c r="E2893">
        <v>6.5818250499228599</v>
      </c>
      <c r="F2893">
        <v>6.8644999999999996</v>
      </c>
      <c r="G2893">
        <v>6.0915506469069201E-2</v>
      </c>
      <c r="H2893">
        <v>6.23872113865791E-2</v>
      </c>
      <c r="I2893">
        <v>5.9096520119429702E-2</v>
      </c>
      <c r="J2893">
        <v>6.1119551112130598E-2</v>
      </c>
      <c r="K2893">
        <v>1.6504501840883399E-2</v>
      </c>
      <c r="L2893">
        <v>1.50741583482199E-2</v>
      </c>
      <c r="M2893">
        <v>3.4149511685642203E-2</v>
      </c>
      <c r="N2893">
        <v>3.4539087661280297E-2</v>
      </c>
      <c r="O2893">
        <v>1.5793076909287662E-2</v>
      </c>
      <c r="P2893">
        <v>3.796238583210243E-2</v>
      </c>
      <c r="Q2893">
        <v>6.7454760094064392</v>
      </c>
      <c r="R2893" s="95">
        <f>Table_nydc_frldevdb01_flc_fx_carry_view[[#This Row],[atmf]]/(Table_nydc_frldevdb01_flc_fx_carry_view[[#This Row],[atmf_cost_orig]]+1)</f>
        <v>6.6378216325906365</v>
      </c>
      <c r="S2893" s="95">
        <f>Table_nydc_frldevdb01_flc_fx_carry_view[[#This Row],[num_rate]]-Table_nydc_frldevdb01_flc_fx_carry_view[[#This Row],[asset_rate]]</f>
        <v>2.2169308922814768E-2</v>
      </c>
      <c r="T28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1.1031407454182958</v>
      </c>
      <c r="U2893" s="95">
        <f>Table_nydc_frldevdb01_flc_fx_carry_view[[#This Row],[atmf_cost_final]]/Table_nydc_frldevdb01_flc_fx_carry_view[[#This Row],[atmf_cost_orig]]</f>
        <v>1.0114079515755385</v>
      </c>
    </row>
    <row r="2894" spans="1:21" x14ac:dyDescent="0.25">
      <c r="A2894" t="s">
        <v>146</v>
      </c>
      <c r="B2894" t="s">
        <v>16</v>
      </c>
      <c r="C2894" t="s">
        <v>14</v>
      </c>
      <c r="D2894" t="s">
        <v>14</v>
      </c>
      <c r="E2894">
        <v>18.739784266200001</v>
      </c>
      <c r="F2894">
        <v>19.279</v>
      </c>
      <c r="G2894">
        <v>0.113898560181345</v>
      </c>
      <c r="H2894">
        <v>0.118353952997098</v>
      </c>
      <c r="I2894">
        <v>0.14347324304686301</v>
      </c>
      <c r="J2894">
        <v>0.166353051141783</v>
      </c>
      <c r="K2894">
        <v>1.9459627603284898E-2</v>
      </c>
      <c r="L2894">
        <v>2.9954603341467499E-3</v>
      </c>
      <c r="M2894">
        <v>3.3109085228121005E-2</v>
      </c>
      <c r="N2894">
        <v>2.8770532736105497E-2</v>
      </c>
      <c r="O2894">
        <v>1.3150907787033555E-2</v>
      </c>
      <c r="P2894">
        <v>7.1823501610551344E-2</v>
      </c>
      <c r="Q2894">
        <v>19.019395566169575</v>
      </c>
      <c r="R2894" s="95">
        <f>Table_nydc_frldevdb01_flc_fx_carry_view[[#This Row],[atmf]]/(Table_nydc_frldevdb01_flc_fx_carry_view[[#This Row],[atmf_cost_orig]]+1)</f>
        <v>18.661146509754097</v>
      </c>
      <c r="S2894" s="95">
        <f>Table_nydc_frldevdb01_flc_fx_carry_view[[#This Row],[num_rate]]-Table_nydc_frldevdb01_flc_fx_carry_view[[#This Row],[asset_rate]]</f>
        <v>5.8672593823517791E-2</v>
      </c>
      <c r="T28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1.8883587253356697</v>
      </c>
      <c r="U2894" s="95">
        <f>Table_nydc_frldevdb01_flc_fx_carry_view[[#This Row],[atmf_cost_final]]/Table_nydc_frldevdb01_flc_fx_carry_view[[#This Row],[atmf_cost_orig]]</f>
        <v>0.86896187369349054</v>
      </c>
    </row>
    <row r="2895" spans="1:21" x14ac:dyDescent="0.25">
      <c r="A2895" t="s">
        <v>146</v>
      </c>
      <c r="B2895" t="s">
        <v>16</v>
      </c>
      <c r="C2895" t="s">
        <v>8</v>
      </c>
      <c r="D2895" t="s">
        <v>14</v>
      </c>
      <c r="E2895">
        <v>18.739784266200001</v>
      </c>
      <c r="F2895">
        <v>19.532</v>
      </c>
      <c r="G2895">
        <v>0.122233058043222</v>
      </c>
      <c r="H2895">
        <v>0.128501029462673</v>
      </c>
      <c r="I2895">
        <v>0.10904664167302899</v>
      </c>
      <c r="J2895">
        <v>0.120165019148167</v>
      </c>
      <c r="K2895">
        <v>2.38922224371108E-2</v>
      </c>
      <c r="L2895">
        <v>1.49400101631016E-2</v>
      </c>
      <c r="M2895">
        <v>4.3852388932665298E-2</v>
      </c>
      <c r="N2895">
        <v>3.9922624362651198E-2</v>
      </c>
      <c r="O2895">
        <v>1.3807636408447082E-2</v>
      </c>
      <c r="P2895">
        <v>7.1343439995283336E-2</v>
      </c>
      <c r="Q2895">
        <v>19.149767453281356</v>
      </c>
      <c r="R2895" s="95">
        <f>Table_nydc_frldevdb01_flc_fx_carry_view[[#This Row],[atmf]]/(Table_nydc_frldevdb01_flc_fx_carry_view[[#This Row],[atmf_cost_orig]]+1)</f>
        <v>18.711457871904077</v>
      </c>
      <c r="S2895" s="95">
        <f>Table_nydc_frldevdb01_flc_fx_carry_view[[#This Row],[num_rate]]-Table_nydc_frldevdb01_flc_fx_carry_view[[#This Row],[asset_rate]]</f>
        <v>5.7535803586836257E-2</v>
      </c>
      <c r="T28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1.2516235375648641</v>
      </c>
      <c r="U2895" s="95">
        <f>Table_nydc_frldevdb01_flc_fx_carry_view[[#This Row],[atmf_cost_final]]/Table_nydc_frldevdb01_flc_fx_carry_view[[#This Row],[atmf_cost_orig]]</f>
        <v>0.91038653387736301</v>
      </c>
    </row>
    <row r="2896" spans="1:21" x14ac:dyDescent="0.25">
      <c r="A2896" t="s">
        <v>146</v>
      </c>
      <c r="B2896" t="s">
        <v>16</v>
      </c>
      <c r="C2896" t="s">
        <v>6</v>
      </c>
      <c r="D2896" t="s">
        <v>14</v>
      </c>
      <c r="E2896">
        <v>18.739784266200001</v>
      </c>
      <c r="F2896">
        <v>19.789000000000001</v>
      </c>
      <c r="G2896">
        <v>0.130580622144682</v>
      </c>
      <c r="H2896">
        <v>0.138824876161316</v>
      </c>
      <c r="I2896">
        <v>0.113958319159007</v>
      </c>
      <c r="J2896">
        <v>0.12336110493131899</v>
      </c>
      <c r="K2896">
        <v>2.80999774548467E-2</v>
      </c>
      <c r="L2896">
        <v>1.9502818831795898E-2</v>
      </c>
      <c r="M2896">
        <v>5.4548843976165801E-2</v>
      </c>
      <c r="N2896">
        <v>4.9658405227639695E-2</v>
      </c>
      <c r="O2896">
        <v>1.4301976165420172E-2</v>
      </c>
      <c r="P2896">
        <v>7.1425412263962818E-2</v>
      </c>
      <c r="Q2896">
        <v>19.279089923948966</v>
      </c>
      <c r="R2896" s="95">
        <f>Table_nydc_frldevdb01_flc_fx_carry_view[[#This Row],[atmf]]/(Table_nydc_frldevdb01_flc_fx_carry_view[[#This Row],[atmf_cost_orig]]+1)</f>
        <v>18.76537072041706</v>
      </c>
      <c r="S2896" s="95">
        <f>Table_nydc_frldevdb01_flc_fx_carry_view[[#This Row],[num_rate]]-Table_nydc_frldevdb01_flc_fx_carry_view[[#This Row],[asset_rate]]</f>
        <v>5.7123436098542646E-2</v>
      </c>
      <c r="T28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1.1401466437715544</v>
      </c>
      <c r="U2896" s="95">
        <f>Table_nydc_frldevdb01_flc_fx_carry_view[[#This Row],[atmf_cost_final]]/Table_nydc_frldevdb01_flc_fx_carry_view[[#This Row],[atmf_cost_orig]]</f>
        <v>0.91034752724250401</v>
      </c>
    </row>
    <row r="2897" spans="1:21" x14ac:dyDescent="0.25">
      <c r="A2897" t="s">
        <v>146</v>
      </c>
      <c r="B2897" t="s">
        <v>16</v>
      </c>
      <c r="C2897" t="s">
        <v>67</v>
      </c>
      <c r="D2897" t="s">
        <v>14</v>
      </c>
      <c r="E2897">
        <v>18.739784266200001</v>
      </c>
      <c r="F2897">
        <v>20.774699999999999</v>
      </c>
      <c r="G2897">
        <v>0.13029389530447799</v>
      </c>
      <c r="H2897">
        <v>0.140268146366615</v>
      </c>
      <c r="I2897">
        <v>0.13124547667105199</v>
      </c>
      <c r="J2897">
        <v>0.14344014580313599</v>
      </c>
      <c r="K2897">
        <v>3.0552988755793403E-2</v>
      </c>
      <c r="L2897">
        <v>3.0344423945146002E-2</v>
      </c>
      <c r="M2897">
        <v>7.6678862687732705E-2</v>
      </c>
      <c r="N2897">
        <v>8.1971716395683902E-2</v>
      </c>
      <c r="O2897">
        <v>1.5793076909287662E-2</v>
      </c>
      <c r="P2897">
        <v>7.2002536770099823E-2</v>
      </c>
      <c r="Q2897">
        <v>19.858700102614609</v>
      </c>
      <c r="R2897" s="95">
        <f>Table_nydc_frldevdb01_flc_fx_carry_view[[#This Row],[atmf]]/(Table_nydc_frldevdb01_flc_fx_carry_view[[#This Row],[atmf_cost_orig]]+1)</f>
        <v>19.295168429460709</v>
      </c>
      <c r="S2897" s="95">
        <f>Table_nydc_frldevdb01_flc_fx_carry_view[[#This Row],[num_rate]]-Table_nydc_frldevdb01_flc_fx_carry_view[[#This Row],[asset_rate]]</f>
        <v>5.6209459860812161E-2</v>
      </c>
      <c r="T28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1.1192696863958866</v>
      </c>
      <c r="U2897" s="95">
        <f>Table_nydc_frldevdb01_flc_fx_carry_view[[#This Row],[atmf_cost_final]]/Table_nydc_frldevdb01_flc_fx_carry_view[[#This Row],[atmf_cost_orig]]</f>
        <v>1.0690262416841763</v>
      </c>
    </row>
    <row r="2898" spans="1:21" x14ac:dyDescent="0.25">
      <c r="A2898" t="s">
        <v>146</v>
      </c>
      <c r="B2898" t="s">
        <v>22</v>
      </c>
      <c r="C2898" t="s">
        <v>14</v>
      </c>
      <c r="D2898" t="s">
        <v>14</v>
      </c>
      <c r="E2898">
        <v>624.75858038372201</v>
      </c>
      <c r="F2898">
        <v>626.61</v>
      </c>
      <c r="G2898">
        <v>8.8573615475321693E-2</v>
      </c>
      <c r="H2898">
        <v>8.9040109929893599E-2</v>
      </c>
      <c r="I2898">
        <v>8.8122337908337303E-2</v>
      </c>
      <c r="J2898">
        <v>9.0963679832303607E-2</v>
      </c>
      <c r="K2898">
        <v>2.3304915822801E-2</v>
      </c>
      <c r="L2898">
        <v>1.8398368115843601E-3</v>
      </c>
      <c r="M2898">
        <v>2.4911790731798999E-2</v>
      </c>
      <c r="N2898">
        <v>3.7393686577381199E-3</v>
      </c>
      <c r="O2898">
        <v>1.3150907787033555E-2</v>
      </c>
      <c r="P2898">
        <v>1.9146055715835081E-2</v>
      </c>
      <c r="Q2898">
        <v>625.60473145407605</v>
      </c>
      <c r="R2898" s="95">
        <f>Table_nydc_frldevdb01_flc_fx_carry_view[[#This Row],[atmf]]/(Table_nydc_frldevdb01_flc_fx_carry_view[[#This Row],[atmf_cost_orig]]+1)</f>
        <v>611.37944325198282</v>
      </c>
      <c r="S2898" s="95">
        <f>Table_nydc_frldevdb01_flc_fx_carry_view[[#This Row],[num_rate]]-Table_nydc_frldevdb01_flc_fx_carry_view[[#This Row],[asset_rate]]</f>
        <v>5.9951479288015263E-3</v>
      </c>
      <c r="T28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1.1821280147676538</v>
      </c>
      <c r="U2898" s="95">
        <f>Table_nydc_frldevdb01_flc_fx_carry_view[[#This Row],[atmf_cost_final]]/Table_nydc_frldevdb01_flc_fx_carry_view[[#This Row],[atmf_cost_orig]]</f>
        <v>0.15010437017540257</v>
      </c>
    </row>
    <row r="2899" spans="1:21" x14ac:dyDescent="0.25">
      <c r="A2899" t="s">
        <v>146</v>
      </c>
      <c r="B2899" t="s">
        <v>22</v>
      </c>
      <c r="C2899" t="s">
        <v>8</v>
      </c>
      <c r="D2899" t="s">
        <v>14</v>
      </c>
      <c r="E2899">
        <v>624.75858038372201</v>
      </c>
      <c r="F2899">
        <v>627.65</v>
      </c>
      <c r="G2899">
        <v>8.8848561221750805E-2</v>
      </c>
      <c r="H2899">
        <v>8.9485529476393599E-2</v>
      </c>
      <c r="I2899">
        <v>8.8351450062411602E-2</v>
      </c>
      <c r="J2899">
        <v>8.9273104029677905E-2</v>
      </c>
      <c r="K2899">
        <v>2.8032802454238299E-2</v>
      </c>
      <c r="L2899">
        <v>1.68510892718781E-2</v>
      </c>
      <c r="M2899">
        <v>3.0544732880323298E-2</v>
      </c>
      <c r="N2899">
        <v>1.9416515721622601E-2</v>
      </c>
      <c r="O2899">
        <v>1.3807636408447082E-2</v>
      </c>
      <c r="P2899">
        <v>2.0035096820189481E-2</v>
      </c>
      <c r="Q2899">
        <v>626.07733728738549</v>
      </c>
      <c r="R2899" s="95">
        <f>Table_nydc_frldevdb01_flc_fx_carry_view[[#This Row],[atmf]]/(Table_nydc_frldevdb01_flc_fx_carry_view[[#This Row],[atmf_cost_orig]]+1)</f>
        <v>609.04682734707524</v>
      </c>
      <c r="S2899" s="95">
        <f>Table_nydc_frldevdb01_flc_fx_carry_view[[#This Row],[num_rate]]-Table_nydc_frldevdb01_flc_fx_carry_view[[#This Row],[asset_rate]]</f>
        <v>6.2274604117423995E-3</v>
      </c>
      <c r="T28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1.0212967776113442</v>
      </c>
      <c r="U2899" s="95">
        <f>Table_nydc_frldevdb01_flc_fx_carry_view[[#This Row],[atmf_cost_final]]/Table_nydc_frldevdb01_flc_fx_carry_view[[#This Row],[atmf_cost_orig]]</f>
        <v>0.63567475930131911</v>
      </c>
    </row>
    <row r="2900" spans="1:21" x14ac:dyDescent="0.25">
      <c r="A2900" t="s">
        <v>146</v>
      </c>
      <c r="B2900" t="s">
        <v>22</v>
      </c>
      <c r="C2900" t="s">
        <v>6</v>
      </c>
      <c r="D2900" t="s">
        <v>14</v>
      </c>
      <c r="E2900">
        <v>624.75858038372201</v>
      </c>
      <c r="F2900">
        <v>629.70839580768302</v>
      </c>
      <c r="G2900">
        <v>8.8937058564746693E-2</v>
      </c>
      <c r="H2900">
        <v>8.9930448740612096E-2</v>
      </c>
      <c r="I2900">
        <v>8.8577272337006796E-2</v>
      </c>
      <c r="J2900">
        <v>8.9874888845181494E-2</v>
      </c>
      <c r="K2900">
        <v>3.1086819690150602E-2</v>
      </c>
      <c r="L2900">
        <v>2.33635752530876E-2</v>
      </c>
      <c r="M2900">
        <v>3.5351538474957193E-2</v>
      </c>
      <c r="N2900">
        <v>2.7796935489751397E-2</v>
      </c>
      <c r="O2900">
        <v>1.4301976165420172E-2</v>
      </c>
      <c r="P2900">
        <v>2.2236405942894777E-2</v>
      </c>
      <c r="Q2900">
        <v>627.03427097354461</v>
      </c>
      <c r="R2900" s="95">
        <f>Table_nydc_frldevdb01_flc_fx_carry_view[[#This Row],[atmf]]/(Table_nydc_frldevdb01_flc_fx_carry_view[[#This Row],[atmf_cost_orig]]+1)</f>
        <v>608.2073309469605</v>
      </c>
      <c r="S2900" s="95">
        <f>Table_nydc_frldevdb01_flc_fx_carry_view[[#This Row],[num_rate]]-Table_nydc_frldevdb01_flc_fx_carry_view[[#This Row],[asset_rate]]</f>
        <v>7.9344297774746053E-3</v>
      </c>
      <c r="T29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1.0395433932145781</v>
      </c>
      <c r="U2900" s="95">
        <f>Table_nydc_frldevdb01_flc_fx_carry_view[[#This Row],[atmf_cost_final]]/Table_nydc_frldevdb01_flc_fx_carry_view[[#This Row],[atmf_cost_orig]]</f>
        <v>0.7863005880053161</v>
      </c>
    </row>
    <row r="2901" spans="1:21" x14ac:dyDescent="0.25">
      <c r="A2901" t="s">
        <v>146</v>
      </c>
      <c r="B2901" t="s">
        <v>22</v>
      </c>
      <c r="C2901" t="s">
        <v>67</v>
      </c>
      <c r="D2901" t="s">
        <v>14</v>
      </c>
      <c r="E2901">
        <v>624.75858038372201</v>
      </c>
      <c r="F2901">
        <v>635.87428649627896</v>
      </c>
      <c r="G2901">
        <v>9.3001420785385702E-2</v>
      </c>
      <c r="H2901">
        <v>9.49086799104054E-2</v>
      </c>
      <c r="I2901">
        <v>9.1814160129470704E-2</v>
      </c>
      <c r="J2901">
        <v>9.3859337777854296E-2</v>
      </c>
      <c r="K2901">
        <v>4.24537986752824E-2</v>
      </c>
      <c r="L2901">
        <v>3.7670043260496104E-2</v>
      </c>
      <c r="M2901">
        <v>5.1961825875658202E-2</v>
      </c>
      <c r="N2901">
        <v>4.7373315381110295E-2</v>
      </c>
      <c r="O2901">
        <v>1.5802522994634208E-2</v>
      </c>
      <c r="P2901">
        <v>2.4937993425218619E-2</v>
      </c>
      <c r="Q2901">
        <v>629.88531974304465</v>
      </c>
      <c r="R2901" s="95">
        <f>Table_nydc_frldevdb01_flc_fx_carry_view[[#This Row],[atmf]]/(Table_nydc_frldevdb01_flc_fx_carry_view[[#This Row],[atmf_cost_orig]]+1)</f>
        <v>604.46517245716029</v>
      </c>
      <c r="S2901" s="95">
        <f>Table_nydc_frldevdb01_flc_fx_carry_view[[#This Row],[num_rate]]-Table_nydc_frldevdb01_flc_fx_carry_view[[#This Row],[asset_rate]]</f>
        <v>9.1354704305844116E-3</v>
      </c>
      <c r="T29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1.020534745654774</v>
      </c>
      <c r="U2901" s="95">
        <f>Table_nydc_frldevdb01_flc_fx_carry_view[[#This Row],[atmf_cost_final]]/Table_nydc_frldevdb01_flc_fx_carry_view[[#This Row],[atmf_cost_orig]]</f>
        <v>0.91169458699299832</v>
      </c>
    </row>
    <row r="2902" spans="1:21" x14ac:dyDescent="0.25">
      <c r="A2902" t="s">
        <v>146</v>
      </c>
      <c r="B2902" t="s">
        <v>15</v>
      </c>
      <c r="C2902" t="s">
        <v>14</v>
      </c>
      <c r="D2902" t="s">
        <v>14</v>
      </c>
      <c r="E2902">
        <v>57.710995454659603</v>
      </c>
      <c r="F2902">
        <v>59.3613</v>
      </c>
      <c r="G2902">
        <v>0.110357419717714</v>
      </c>
      <c r="H2902">
        <v>0.11726566424033499</v>
      </c>
      <c r="I2902">
        <v>0.111726301697819</v>
      </c>
      <c r="J2902">
        <v>0.131466984214689</v>
      </c>
      <c r="K2902">
        <v>1.8606401895742201E-2</v>
      </c>
      <c r="L2902">
        <v>2.3326441044681299E-3</v>
      </c>
      <c r="M2902">
        <v>3.2804815157706398E-2</v>
      </c>
      <c r="N2902">
        <v>2.85914423695088E-2</v>
      </c>
      <c r="O2902">
        <v>1.3150907787033555E-2</v>
      </c>
      <c r="P2902">
        <v>7.1533839833882479E-2</v>
      </c>
      <c r="Q2902">
        <v>58.530263135668278</v>
      </c>
      <c r="R2902" s="95">
        <f>Table_nydc_frldevdb01_flc_fx_carry_view[[#This Row],[atmf]]/(Table_nydc_frldevdb01_flc_fx_carry_view[[#This Row],[atmf_cost_orig]]+1)</f>
        <v>57.475816464832896</v>
      </c>
      <c r="S2902" s="95">
        <f>Table_nydc_frldevdb01_flc_fx_carry_view[[#This Row],[num_rate]]-Table_nydc_frldevdb01_flc_fx_carry_view[[#This Row],[asset_rate]]</f>
        <v>5.8382932046848926E-2</v>
      </c>
      <c r="T29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1.8494178032826218</v>
      </c>
      <c r="U2902" s="95">
        <f>Table_nydc_frldevdb01_flc_fx_carry_view[[#This Row],[atmf_cost_final]]/Table_nydc_frldevdb01_flc_fx_carry_view[[#This Row],[atmf_cost_orig]]</f>
        <v>0.87156236766029127</v>
      </c>
    </row>
    <row r="2903" spans="1:21" x14ac:dyDescent="0.25">
      <c r="A2903" t="s">
        <v>146</v>
      </c>
      <c r="B2903" t="s">
        <v>15</v>
      </c>
      <c r="C2903" t="s">
        <v>8</v>
      </c>
      <c r="D2903" t="s">
        <v>14</v>
      </c>
      <c r="E2903">
        <v>57.710995454659603</v>
      </c>
      <c r="F2903">
        <v>60.119799999999998</v>
      </c>
      <c r="G2903">
        <v>0.11382055710851</v>
      </c>
      <c r="H2903">
        <v>0.122008847109598</v>
      </c>
      <c r="I2903">
        <v>0.102837304415375</v>
      </c>
      <c r="J2903">
        <v>0.117758926687134</v>
      </c>
      <c r="K2903">
        <v>2.1478379192898703E-2</v>
      </c>
      <c r="L2903">
        <v>1.3600927241040001E-2</v>
      </c>
      <c r="M2903">
        <v>4.16389699011082E-2</v>
      </c>
      <c r="N2903">
        <v>3.8832634568439203E-2</v>
      </c>
      <c r="O2903">
        <v>1.3807636408447082E-2</v>
      </c>
      <c r="P2903">
        <v>7.0650942057705571E-2</v>
      </c>
      <c r="Q2903">
        <v>58.931702074733167</v>
      </c>
      <c r="R2903" s="95">
        <f>Table_nydc_frldevdb01_flc_fx_carry_view[[#This Row],[atmf]]/(Table_nydc_frldevdb01_flc_fx_carry_view[[#This Row],[atmf_cost_orig]]+1)</f>
        <v>57.716542619087775</v>
      </c>
      <c r="S2903" s="95">
        <f>Table_nydc_frldevdb01_flc_fx_carry_view[[#This Row],[num_rate]]-Table_nydc_frldevdb01_flc_fx_carry_view[[#This Row],[asset_rate]]</f>
        <v>5.6843305649258491E-2</v>
      </c>
      <c r="T29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1.2515361128344678</v>
      </c>
      <c r="U2903" s="95">
        <f>Table_nydc_frldevdb01_flc_fx_carry_view[[#This Row],[atmf_cost_final]]/Table_nydc_frldevdb01_flc_fx_carry_view[[#This Row],[atmf_cost_orig]]</f>
        <v>0.93260315182306397</v>
      </c>
    </row>
    <row r="2904" spans="1:21" x14ac:dyDescent="0.25">
      <c r="A2904" t="s">
        <v>146</v>
      </c>
      <c r="B2904" t="s">
        <v>15</v>
      </c>
      <c r="C2904" t="s">
        <v>6</v>
      </c>
      <c r="D2904" t="s">
        <v>14</v>
      </c>
      <c r="E2904">
        <v>57.710995454659603</v>
      </c>
      <c r="F2904">
        <v>60.885800000000003</v>
      </c>
      <c r="G2904">
        <v>0.117367660174341</v>
      </c>
      <c r="H2904">
        <v>0.12656023131094701</v>
      </c>
      <c r="I2904">
        <v>0.110439978448003</v>
      </c>
      <c r="J2904">
        <v>0.124519632971566</v>
      </c>
      <c r="K2904">
        <v>2.3816220770383999E-2</v>
      </c>
      <c r="L2904">
        <v>1.8654608561300801E-2</v>
      </c>
      <c r="M2904">
        <v>4.97364038018447E-2</v>
      </c>
      <c r="N2904">
        <v>4.9492013538239697E-2</v>
      </c>
      <c r="O2904">
        <v>1.4301976165420172E-2</v>
      </c>
      <c r="P2904">
        <v>7.0461265001172002E-2</v>
      </c>
      <c r="Q2904">
        <v>59.34750188858785</v>
      </c>
      <c r="R2904" s="95">
        <f>Table_nydc_frldevdb01_flc_fx_carry_view[[#This Row],[atmf]]/(Table_nydc_frldevdb01_flc_fx_carry_view[[#This Row],[atmf_cost_orig]]+1)</f>
        <v>58.001037002707605</v>
      </c>
      <c r="S2904" s="95">
        <f>Table_nydc_frldevdb01_flc_fx_carry_view[[#This Row],[num_rate]]-Table_nydc_frldevdb01_flc_fx_carry_view[[#This Row],[asset_rate]]</f>
        <v>5.6159288835751831E-2</v>
      </c>
      <c r="T29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1.189706297193577</v>
      </c>
      <c r="U2904" s="95">
        <f>Table_nydc_frldevdb01_flc_fx_carry_view[[#This Row],[atmf_cost_final]]/Table_nydc_frldevdb01_flc_fx_carry_view[[#This Row],[atmf_cost_orig]]</f>
        <v>0.99508629002252191</v>
      </c>
    </row>
    <row r="2905" spans="1:21" x14ac:dyDescent="0.25">
      <c r="A2905" t="s">
        <v>146</v>
      </c>
      <c r="B2905" t="s">
        <v>15</v>
      </c>
      <c r="C2905" t="s">
        <v>67</v>
      </c>
      <c r="D2905" t="s">
        <v>14</v>
      </c>
      <c r="E2905">
        <v>57.710995454659603</v>
      </c>
      <c r="F2905">
        <v>63.7819693880991</v>
      </c>
      <c r="G2905">
        <v>0.12734769586533701</v>
      </c>
      <c r="H2905">
        <v>0.13728844308442401</v>
      </c>
      <c r="I2905">
        <v>0.12443467371212399</v>
      </c>
      <c r="J2905">
        <v>0.13806490936847299</v>
      </c>
      <c r="K2905">
        <v>3.0143165106376699E-2</v>
      </c>
      <c r="L2905">
        <v>2.82092985615328E-2</v>
      </c>
      <c r="M2905">
        <v>7.5102636274632609E-2</v>
      </c>
      <c r="N2905">
        <v>7.8807860698149698E-2</v>
      </c>
      <c r="O2905">
        <v>1.5802522994634208E-2</v>
      </c>
      <c r="P2905">
        <v>7.0212690714276424E-2</v>
      </c>
      <c r="Q2905">
        <v>61.037744666586342</v>
      </c>
      <c r="R2905" s="95">
        <f>Table_nydc_frldevdb01_flc_fx_carry_view[[#This Row],[atmf]]/(Table_nydc_frldevdb01_flc_fx_carry_view[[#This Row],[atmf_cost_orig]]+1)</f>
        <v>59.326400323146579</v>
      </c>
      <c r="S2905" s="95">
        <f>Table_nydc_frldevdb01_flc_fx_carry_view[[#This Row],[num_rate]]-Table_nydc_frldevdb01_flc_fx_carry_view[[#This Row],[asset_rate]]</f>
        <v>5.4410167719642216E-2</v>
      </c>
      <c r="T29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1.125426096478255</v>
      </c>
      <c r="U2905" s="95">
        <f>Table_nydc_frldevdb01_flc_fx_carry_view[[#This Row],[atmf_cost_final]]/Table_nydc_frldevdb01_flc_fx_carry_view[[#This Row],[atmf_cost_orig]]</f>
        <v>1.0493354775186314</v>
      </c>
    </row>
    <row r="2906" spans="1:21" x14ac:dyDescent="0.25">
      <c r="A2906" t="s">
        <v>146</v>
      </c>
      <c r="B2906" t="s">
        <v>11</v>
      </c>
      <c r="C2906" t="s">
        <v>14</v>
      </c>
      <c r="D2906" t="s">
        <v>14</v>
      </c>
      <c r="E2906">
        <v>22.220936939118602</v>
      </c>
      <c r="F2906">
        <v>23.106344195999998</v>
      </c>
      <c r="G2906">
        <v>0.11398337266731801</v>
      </c>
      <c r="H2906">
        <v>0.11935788837889399</v>
      </c>
      <c r="I2906">
        <v>0.12925407536278</v>
      </c>
      <c r="J2906">
        <v>0.15431952215851899</v>
      </c>
      <c r="K2906">
        <v>1.6031503019960799E-2</v>
      </c>
      <c r="L2906">
        <v>2.6993045227588202E-3</v>
      </c>
      <c r="M2906">
        <v>3.3758032743115104E-2</v>
      </c>
      <c r="N2906">
        <v>3.9849745621625E-2</v>
      </c>
      <c r="O2906">
        <v>-8.3520867925282738E-3</v>
      </c>
      <c r="P2906">
        <v>7.1823501610551344E-2</v>
      </c>
      <c r="Q2906">
        <v>22.703883136745457</v>
      </c>
      <c r="R2906" s="95">
        <f>Table_nydc_frldevdb01_flc_fx_carry_view[[#This Row],[atmf]]/(Table_nydc_frldevdb01_flc_fx_carry_view[[#This Row],[atmf_cost_orig]]+1)</f>
        <v>22.351791680579701</v>
      </c>
      <c r="S2906" s="95">
        <f>Table_nydc_frldevdb01_flc_fx_carry_view[[#This Row],[num_rate]]-Table_nydc_frldevdb01_flc_fx_carry_view[[#This Row],[asset_rate]]</f>
        <v>8.0175588403079617E-2</v>
      </c>
      <c r="T29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2.0957537475787187</v>
      </c>
      <c r="U2906" s="95">
        <f>Table_nydc_frldevdb01_flc_fx_carry_view[[#This Row],[atmf_cost_final]]/Table_nydc_frldevdb01_flc_fx_carry_view[[#This Row],[atmf_cost_orig]]</f>
        <v>1.1804522474655248</v>
      </c>
    </row>
    <row r="2907" spans="1:21" x14ac:dyDescent="0.25">
      <c r="A2907" t="s">
        <v>146</v>
      </c>
      <c r="B2907" t="s">
        <v>11</v>
      </c>
      <c r="C2907" t="s">
        <v>8</v>
      </c>
      <c r="D2907" t="s">
        <v>14</v>
      </c>
      <c r="E2907">
        <v>22.220936939118602</v>
      </c>
      <c r="F2907">
        <v>23.543716543999999</v>
      </c>
      <c r="G2907">
        <v>0.12197498430961499</v>
      </c>
      <c r="H2907">
        <v>0.13018267729642299</v>
      </c>
      <c r="I2907">
        <v>0.10815600651635</v>
      </c>
      <c r="J2907">
        <v>0.12281412509070801</v>
      </c>
      <c r="K2907">
        <v>1.88934020385748E-2</v>
      </c>
      <c r="L2907">
        <v>1.2846259119236699E-2</v>
      </c>
      <c r="M2907">
        <v>4.5173035589622899E-2</v>
      </c>
      <c r="N2907">
        <v>4.8792225337866403E-2</v>
      </c>
      <c r="O2907">
        <v>-8.2032424649346389E-3</v>
      </c>
      <c r="P2907">
        <v>7.1343439995283336E-2</v>
      </c>
      <c r="Q2907">
        <v>22.94083968375751</v>
      </c>
      <c r="R2907" s="95">
        <f>Table_nydc_frldevdb01_flc_fx_carry_view[[#This Row],[atmf]]/(Table_nydc_frldevdb01_flc_fx_carry_view[[#This Row],[atmf_cost_orig]]+1)</f>
        <v>22.526142315485654</v>
      </c>
      <c r="S2907" s="95">
        <f>Table_nydc_frldevdb01_flc_fx_carry_view[[#This Row],[num_rate]]-Table_nydc_frldevdb01_flc_fx_carry_view[[#This Row],[asset_rate]]</f>
        <v>7.9546682460217982E-2</v>
      </c>
      <c r="T29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1.3678260067365395</v>
      </c>
      <c r="U2907" s="95">
        <f>Table_nydc_frldevdb01_flc_fx_carry_view[[#This Row],[atmf_cost_final]]/Table_nydc_frldevdb01_flc_fx_carry_view[[#This Row],[atmf_cost_orig]]</f>
        <v>1.0801183648830299</v>
      </c>
    </row>
    <row r="2908" spans="1:21" x14ac:dyDescent="0.25">
      <c r="A2908" t="s">
        <v>146</v>
      </c>
      <c r="B2908" t="s">
        <v>11</v>
      </c>
      <c r="C2908" t="s">
        <v>6</v>
      </c>
      <c r="D2908" t="s">
        <v>14</v>
      </c>
      <c r="E2908">
        <v>22.220936939118602</v>
      </c>
      <c r="F2908">
        <v>23.995132161000001</v>
      </c>
      <c r="G2908">
        <v>0.12979667637579301</v>
      </c>
      <c r="H2908">
        <v>0.14109753794785401</v>
      </c>
      <c r="I2908">
        <v>0.114057293822556</v>
      </c>
      <c r="J2908">
        <v>0.12705867743598401</v>
      </c>
      <c r="K2908">
        <v>2.1501987453589898E-2</v>
      </c>
      <c r="L2908">
        <v>1.6061882035891602E-2</v>
      </c>
      <c r="M2908">
        <v>5.6707760006002701E-2</v>
      </c>
      <c r="N2908">
        <v>5.90793202600974E-2</v>
      </c>
      <c r="O2908">
        <v>-8.1080181708327315E-3</v>
      </c>
      <c r="P2908">
        <v>7.1425412263962818E-2</v>
      </c>
      <c r="Q2908">
        <v>23.179094241174276</v>
      </c>
      <c r="R2908" s="95">
        <f>Table_nydc_frldevdb01_flc_fx_carry_view[[#This Row],[atmf]]/(Table_nydc_frldevdb01_flc_fx_carry_view[[#This Row],[atmf_cost_orig]]+1)</f>
        <v>22.707443882936655</v>
      </c>
      <c r="S2908" s="95">
        <f>Table_nydc_frldevdb01_flc_fx_carry_view[[#This Row],[num_rate]]-Table_nydc_frldevdb01_flc_fx_carry_view[[#This Row],[asset_rate]]</f>
        <v>7.9533430434795549E-2</v>
      </c>
      <c r="T29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1.2218859324891487</v>
      </c>
      <c r="U2908" s="95">
        <f>Table_nydc_frldevdb01_flc_fx_carry_view[[#This Row],[atmf_cost_final]]/Table_nydc_frldevdb01_flc_fx_carry_view[[#This Row],[atmf_cost_orig]]</f>
        <v>1.0418207358894738</v>
      </c>
    </row>
    <row r="2909" spans="1:21" x14ac:dyDescent="0.25">
      <c r="A2909" t="s">
        <v>146</v>
      </c>
      <c r="B2909" t="s">
        <v>11</v>
      </c>
      <c r="C2909" t="s">
        <v>67</v>
      </c>
      <c r="D2909" t="s">
        <v>14</v>
      </c>
      <c r="E2909">
        <v>22.220936939118602</v>
      </c>
      <c r="F2909">
        <v>25.812010059648401</v>
      </c>
      <c r="G2909">
        <v>0.12994924426253701</v>
      </c>
      <c r="H2909">
        <v>0.143623947651523</v>
      </c>
      <c r="I2909">
        <v>0.13060651104117199</v>
      </c>
      <c r="J2909">
        <v>0.148933245582729</v>
      </c>
      <c r="K2909">
        <v>2.0318605694663702E-2</v>
      </c>
      <c r="L2909">
        <v>2.1610709024554999E-2</v>
      </c>
      <c r="M2909">
        <v>8.2327335290836301E-2</v>
      </c>
      <c r="N2909">
        <v>9.5355321544029994E-2</v>
      </c>
      <c r="O2909">
        <v>-7.6639060798209084E-3</v>
      </c>
      <c r="P2909">
        <v>7.2014723227260422E-2</v>
      </c>
      <c r="Q2909">
        <v>24.304894432895463</v>
      </c>
      <c r="R2909" s="95">
        <f>Table_nydc_frldevdb01_flc_fx_carry_view[[#This Row],[atmf]]/(Table_nydc_frldevdb01_flc_fx_carry_view[[#This Row],[atmf_cost_orig]]+1)</f>
        <v>23.848616973821841</v>
      </c>
      <c r="S2909" s="95">
        <f>Table_nydc_frldevdb01_flc_fx_carry_view[[#This Row],[num_rate]]-Table_nydc_frldevdb01_flc_fx_carry_view[[#This Row],[asset_rate]]</f>
        <v>7.9678629307081333E-2</v>
      </c>
      <c r="T29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1.1892617861989996</v>
      </c>
      <c r="U2909" s="95">
        <f>Table_nydc_frldevdb01_flc_fx_carry_view[[#This Row],[atmf_cost_final]]/Table_nydc_frldevdb01_flc_fx_carry_view[[#This Row],[atmf_cost_orig]]</f>
        <v>1.1582461791963745</v>
      </c>
    </row>
    <row r="2910" spans="1:21" x14ac:dyDescent="0.25">
      <c r="A2910" t="s">
        <v>146</v>
      </c>
      <c r="B2910" t="s">
        <v>24</v>
      </c>
      <c r="C2910" t="s">
        <v>14</v>
      </c>
      <c r="D2910" t="s">
        <v>14</v>
      </c>
      <c r="E2910">
        <v>30.206714685079699</v>
      </c>
      <c r="F2910">
        <v>29.991</v>
      </c>
      <c r="G2910">
        <v>5.32380392425598E-2</v>
      </c>
      <c r="H2910">
        <v>5.1976336596452698E-2</v>
      </c>
      <c r="I2910">
        <v>4.3647468037825501E-2</v>
      </c>
      <c r="J2910">
        <v>6.6998905239799594E-2</v>
      </c>
      <c r="K2910">
        <v>1.16486841666315E-2</v>
      </c>
      <c r="L2910">
        <v>9.1128168019716997E-4</v>
      </c>
      <c r="M2910">
        <v>1.45436053527418E-2</v>
      </c>
      <c r="N2910">
        <v>7.16650075957255E-3</v>
      </c>
      <c r="O2910">
        <v>1.3150907787033555E-2</v>
      </c>
      <c r="P2910">
        <v>-7.0016478680646739E-4</v>
      </c>
      <c r="Q2910">
        <v>29.904429034828546</v>
      </c>
      <c r="R2910" s="95">
        <f>Table_nydc_frldevdb01_flc_fx_carry_view[[#This Row],[atmf]]/(Table_nydc_frldevdb01_flc_fx_carry_view[[#This Row],[atmf_cost_orig]]+1)</f>
        <v>29.56107538578647</v>
      </c>
      <c r="S2910" s="95">
        <f>Table_nydc_frldevdb01_flc_fx_carry_view[[#This Row],[num_rate]]-Table_nydc_frldevdb01_flc_fx_carry_view[[#This Row],[asset_rate]]</f>
        <v>-1.3851072573840021E-2</v>
      </c>
      <c r="T29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2.1607562614787699</v>
      </c>
      <c r="U2910" s="95">
        <f>Table_nydc_frldevdb01_flc_fx_carry_view[[#This Row],[atmf_cost_final]]/Table_nydc_frldevdb01_flc_fx_carry_view[[#This Row],[atmf_cost_orig]]</f>
        <v>0.492759572730121</v>
      </c>
    </row>
    <row r="2911" spans="1:21" x14ac:dyDescent="0.25">
      <c r="A2911" t="s">
        <v>146</v>
      </c>
      <c r="B2911" t="s">
        <v>24</v>
      </c>
      <c r="C2911" t="s">
        <v>8</v>
      </c>
      <c r="D2911" t="s">
        <v>14</v>
      </c>
      <c r="E2911">
        <v>30.206714685079699</v>
      </c>
      <c r="F2911">
        <v>29.893000000000001</v>
      </c>
      <c r="G2911">
        <v>5.5762295240228701E-2</v>
      </c>
      <c r="H2911">
        <v>5.4031037929891598E-2</v>
      </c>
      <c r="I2911">
        <v>4.9246099855866997E-2</v>
      </c>
      <c r="J2911">
        <v>4.7716506534943699E-2</v>
      </c>
      <c r="K2911">
        <v>1.4391146708456599E-2</v>
      </c>
      <c r="L2911">
        <v>8.0712209992414505E-3</v>
      </c>
      <c r="M2911">
        <v>1.8446496467903299E-2</v>
      </c>
      <c r="N2911">
        <v>1.31819501515147E-2</v>
      </c>
      <c r="O2911">
        <v>1.3807636408447082E-2</v>
      </c>
      <c r="P2911">
        <v>1.3317615349018255E-4</v>
      </c>
      <c r="Q2911">
        <v>29.772263060160796</v>
      </c>
      <c r="R2911" s="95">
        <f>Table_nydc_frldevdb01_flc_fx_carry_view[[#This Row],[atmf]]/(Table_nydc_frldevdb01_flc_fx_carry_view[[#This Row],[atmf_cost_orig]]+1)</f>
        <v>29.351566433457794</v>
      </c>
      <c r="S2911" s="95">
        <f>Table_nydc_frldevdb01_flc_fx_carry_view[[#This Row],[num_rate]]-Table_nydc_frldevdb01_flc_fx_carry_view[[#This Row],[asset_rate]]</f>
        <v>-1.3674460254956899E-2</v>
      </c>
      <c r="T29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1.2602437410899281</v>
      </c>
      <c r="U2911" s="95">
        <f>Table_nydc_frldevdb01_flc_fx_carry_view[[#This Row],[atmf_cost_final]]/Table_nydc_frldevdb01_flc_fx_carry_view[[#This Row],[atmf_cost_orig]]</f>
        <v>0.71460454154267983</v>
      </c>
    </row>
    <row r="2912" spans="1:21" x14ac:dyDescent="0.25">
      <c r="A2912" t="s">
        <v>146</v>
      </c>
      <c r="B2912" t="s">
        <v>24</v>
      </c>
      <c r="C2912" t="s">
        <v>6</v>
      </c>
      <c r="D2912" t="s">
        <v>14</v>
      </c>
      <c r="E2912">
        <v>30.206714685079699</v>
      </c>
      <c r="F2912">
        <v>29.786000000000001</v>
      </c>
      <c r="G2912">
        <v>5.8282093955587401E-2</v>
      </c>
      <c r="H2912">
        <v>5.6026233004729899E-2</v>
      </c>
      <c r="I2912">
        <v>5.3283797295274597E-2</v>
      </c>
      <c r="J2912">
        <v>5.1014931256615798E-2</v>
      </c>
      <c r="K2912">
        <v>1.6781298364678499E-2</v>
      </c>
      <c r="L2912">
        <v>1.16864655496835E-2</v>
      </c>
      <c r="M2912">
        <v>2.2029341444547001E-2</v>
      </c>
      <c r="N2912">
        <v>1.7895664707158001E-2</v>
      </c>
      <c r="O2912">
        <v>1.4301976165420172E-2</v>
      </c>
      <c r="P2912">
        <v>4.5300676776593995E-4</v>
      </c>
      <c r="Q2912">
        <v>29.630497870696633</v>
      </c>
      <c r="R2912" s="95">
        <f>Table_nydc_frldevdb01_flc_fx_carry_view[[#This Row],[atmf]]/(Table_nydc_frldevdb01_flc_fx_carry_view[[#This Row],[atmf_cost_orig]]+1)</f>
        <v>29.143977371432563</v>
      </c>
      <c r="S2912" s="95">
        <f>Table_nydc_frldevdb01_flc_fx_carry_view[[#This Row],[num_rate]]-Table_nydc_frldevdb01_flc_fx_carry_view[[#This Row],[asset_rate]]</f>
        <v>-1.3848969397654232E-2</v>
      </c>
      <c r="T29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1.1831456150375357</v>
      </c>
      <c r="U2912" s="95">
        <f>Table_nydc_frldevdb01_flc_fx_carry_view[[#This Row],[atmf_cost_final]]/Table_nydc_frldevdb01_flc_fx_carry_view[[#This Row],[atmf_cost_orig]]</f>
        <v>0.81235586420981176</v>
      </c>
    </row>
    <row r="2913" spans="1:21" x14ac:dyDescent="0.25">
      <c r="A2913" t="s">
        <v>146</v>
      </c>
      <c r="B2913" t="s">
        <v>24</v>
      </c>
      <c r="C2913" t="s">
        <v>67</v>
      </c>
      <c r="D2913" t="s">
        <v>14</v>
      </c>
      <c r="E2913">
        <v>30.206714685079699</v>
      </c>
      <c r="F2913">
        <v>29.571293460503199</v>
      </c>
      <c r="G2913">
        <v>6.2066195592948001E-2</v>
      </c>
      <c r="H2913">
        <v>5.9234091287793701E-2</v>
      </c>
      <c r="I2913">
        <v>6.0736491096357703E-2</v>
      </c>
      <c r="J2913">
        <v>5.7800288980927199E-2</v>
      </c>
      <c r="K2913">
        <v>2.4946525913230499E-2</v>
      </c>
      <c r="L2913">
        <v>2.1509696817695399E-2</v>
      </c>
      <c r="M2913">
        <v>3.2445162201038401E-2</v>
      </c>
      <c r="N2913">
        <v>2.9497157688539798E-2</v>
      </c>
      <c r="O2913">
        <v>1.5802522994634208E-2</v>
      </c>
      <c r="P2913">
        <v>5.0764382766832475E-3</v>
      </c>
      <c r="Q2913">
        <v>29.35119949090997</v>
      </c>
      <c r="R2913" s="95">
        <f>Table_nydc_frldevdb01_flc_fx_carry_view[[#This Row],[atmf]]/(Table_nydc_frldevdb01_flc_fx_carry_view[[#This Row],[atmf_cost_orig]]+1)</f>
        <v>28.641999152246555</v>
      </c>
      <c r="S2913" s="95">
        <f>Table_nydc_frldevdb01_flc_fx_carry_view[[#This Row],[num_rate]]-Table_nydc_frldevdb01_flc_fx_carry_view[[#This Row],[asset_rate]]</f>
        <v>-1.0726084717950959E-2</v>
      </c>
      <c r="T29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1.0651884641786509</v>
      </c>
      <c r="U2913" s="95">
        <f>Table_nydc_frldevdb01_flc_fx_carry_view[[#This Row],[atmf_cost_final]]/Table_nydc_frldevdb01_flc_fx_carry_view[[#This Row],[atmf_cost_orig]]</f>
        <v>0.90913885730538113</v>
      </c>
    </row>
    <row r="2914" spans="1:21" x14ac:dyDescent="0.25">
      <c r="A2914" t="s">
        <v>146</v>
      </c>
      <c r="B2914" t="s">
        <v>23</v>
      </c>
      <c r="C2914" t="s">
        <v>14</v>
      </c>
      <c r="D2914" t="s">
        <v>14</v>
      </c>
      <c r="E2914">
        <v>1.35418359100584</v>
      </c>
      <c r="F2914">
        <v>1.350679</v>
      </c>
      <c r="G2914">
        <v>4.9358907759780302E-2</v>
      </c>
      <c r="H2914">
        <v>4.9080687980268801E-2</v>
      </c>
      <c r="I2914">
        <v>0.12756909072278</v>
      </c>
      <c r="J2914">
        <v>0.130061419565453</v>
      </c>
      <c r="K2914">
        <v>1.2578726214309199E-2</v>
      </c>
      <c r="L2914">
        <v>2.66341187422114E-3</v>
      </c>
      <c r="M2914">
        <v>1.37334514651097E-2</v>
      </c>
      <c r="N2914">
        <v>4.1998393519649697E-3</v>
      </c>
      <c r="O2914">
        <v>1.3150907787033555E-2</v>
      </c>
      <c r="P2914">
        <v>7.9439543201819916E-3</v>
      </c>
      <c r="Q2914">
        <v>1.3491211357581514</v>
      </c>
      <c r="R2914" s="95">
        <f>Table_nydc_frldevdb01_flc_fx_carry_view[[#This Row],[atmf]]/(Table_nydc_frldevdb01_flc_fx_carry_view[[#This Row],[atmf_cost_orig]]+1)</f>
        <v>1.332380812774715</v>
      </c>
      <c r="S2914" s="95">
        <f>Table_nydc_frldevdb01_flc_fx_carry_view[[#This Row],[num_rate]]-Table_nydc_frldevdb01_flc_fx_carry_view[[#This Row],[asset_rate]]</f>
        <v>-5.2069534668515629E-3</v>
      </c>
      <c r="T29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1.3305567507757521</v>
      </c>
      <c r="U2914" s="95">
        <f>Table_nydc_frldevdb01_flc_fx_carry_view[[#This Row],[atmf_cost_final]]/Table_nydc_frldevdb01_flc_fx_carry_view[[#This Row],[atmf_cost_orig]]</f>
        <v>0.30581091451299075</v>
      </c>
    </row>
    <row r="2915" spans="1:21" x14ac:dyDescent="0.25">
      <c r="A2915" t="s">
        <v>146</v>
      </c>
      <c r="B2915" t="s">
        <v>23</v>
      </c>
      <c r="C2915" t="s">
        <v>8</v>
      </c>
      <c r="D2915" t="s">
        <v>14</v>
      </c>
      <c r="E2915">
        <v>1.35418359100584</v>
      </c>
      <c r="F2915">
        <v>1.3487720000000001</v>
      </c>
      <c r="G2915">
        <v>5.0889652033556901E-2</v>
      </c>
      <c r="H2915">
        <v>5.0456912674940298E-2</v>
      </c>
      <c r="I2915">
        <v>4.81515460157972E-2</v>
      </c>
      <c r="J2915">
        <v>4.7810195591552002E-2</v>
      </c>
      <c r="K2915">
        <v>1.54957550735117E-2</v>
      </c>
      <c r="L2915">
        <v>8.9716377164170899E-3</v>
      </c>
      <c r="M2915">
        <v>1.7226470727474401E-2</v>
      </c>
      <c r="N2915">
        <v>1.09311762337481E-2</v>
      </c>
      <c r="O2915">
        <v>1.3807636408447082E-2</v>
      </c>
      <c r="P2915">
        <v>8.4155543135989545E-3</v>
      </c>
      <c r="Q2915">
        <v>1.3464416922860125</v>
      </c>
      <c r="R2915" s="95">
        <f>Table_nydc_frldevdb01_flc_fx_carry_view[[#This Row],[atmf]]/(Table_nydc_frldevdb01_flc_fx_carry_view[[#This Row],[atmf_cost_orig]]+1)</f>
        <v>1.3259308903310583</v>
      </c>
      <c r="S2915" s="95">
        <f>Table_nydc_frldevdb01_flc_fx_carry_view[[#This Row],[num_rate]]-Table_nydc_frldevdb01_flc_fx_carry_view[[#This Row],[asset_rate]]</f>
        <v>-5.392082094848127E-3</v>
      </c>
      <c r="T29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1.1322128582152644</v>
      </c>
      <c r="U2915" s="95">
        <f>Table_nydc_frldevdb01_flc_fx_carry_view[[#This Row],[atmf_cost_final]]/Table_nydc_frldevdb01_flc_fx_carry_view[[#This Row],[atmf_cost_orig]]</f>
        <v>0.63455692153553123</v>
      </c>
    </row>
    <row r="2916" spans="1:21" x14ac:dyDescent="0.25">
      <c r="A2916" t="s">
        <v>146</v>
      </c>
      <c r="B2916" t="s">
        <v>23</v>
      </c>
      <c r="C2916" t="s">
        <v>6</v>
      </c>
      <c r="D2916" t="s">
        <v>14</v>
      </c>
      <c r="E2916">
        <v>1.35418359100584</v>
      </c>
      <c r="F2916">
        <v>1.3466</v>
      </c>
      <c r="G2916">
        <v>5.2464695297106102E-2</v>
      </c>
      <c r="H2916">
        <v>5.1847065035468397E-2</v>
      </c>
      <c r="I2916">
        <v>4.93748293032958E-2</v>
      </c>
      <c r="J2916">
        <v>4.88173963922593E-2</v>
      </c>
      <c r="K2916">
        <v>1.80301110958834E-2</v>
      </c>
      <c r="L2916">
        <v>1.2613715128677701E-2</v>
      </c>
      <c r="M2916">
        <v>2.0386488434396898E-2</v>
      </c>
      <c r="N2916">
        <v>1.52204833025073E-2</v>
      </c>
      <c r="O2916">
        <v>1.4301976165420172E-2</v>
      </c>
      <c r="P2916">
        <v>8.6351485637516934E-3</v>
      </c>
      <c r="Q2916">
        <v>1.3434343617142761</v>
      </c>
      <c r="R2916" s="95">
        <f>Table_nydc_frldevdb01_flc_fx_carry_view[[#This Row],[atmf]]/(Table_nydc_frldevdb01_flc_fx_carry_view[[#This Row],[atmf_cost_orig]]+1)</f>
        <v>1.3196960321045805</v>
      </c>
      <c r="S2916" s="95">
        <f>Table_nydc_frldevdb01_flc_fx_carry_view[[#This Row],[num_rate]]-Table_nydc_frldevdb01_flc_fx_carry_view[[#This Row],[asset_rate]]</f>
        <v>-5.6668276016684782E-3</v>
      </c>
      <c r="T29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1.1062609248627631</v>
      </c>
      <c r="U2916" s="95">
        <f>Table_nydc_frldevdb01_flc_fx_carry_view[[#This Row],[atmf_cost_final]]/Table_nydc_frldevdb01_flc_fx_carry_view[[#This Row],[atmf_cost_orig]]</f>
        <v>0.74659661723922466</v>
      </c>
    </row>
    <row r="2917" spans="1:21" x14ac:dyDescent="0.25">
      <c r="A2917" t="s">
        <v>146</v>
      </c>
      <c r="B2917" t="s">
        <v>23</v>
      </c>
      <c r="C2917" t="s">
        <v>67</v>
      </c>
      <c r="D2917" t="s">
        <v>14</v>
      </c>
      <c r="E2917">
        <v>1.35418359100584</v>
      </c>
      <c r="F2917">
        <v>1.3410535192730499</v>
      </c>
      <c r="G2917">
        <v>5.5752418885860001E-2</v>
      </c>
      <c r="H2917">
        <v>5.4680579685854297E-2</v>
      </c>
      <c r="I2917">
        <v>5.4697366187380601E-2</v>
      </c>
      <c r="J2917">
        <v>5.3633751459504497E-2</v>
      </c>
      <c r="K2917">
        <v>2.61771573151128E-2</v>
      </c>
      <c r="L2917">
        <v>2.2756674970344001E-2</v>
      </c>
      <c r="M2917">
        <v>2.9952299879192498E-2</v>
      </c>
      <c r="N2917">
        <v>2.6745751278753598E-2</v>
      </c>
      <c r="O2917">
        <v>1.5802522994634208E-2</v>
      </c>
      <c r="P2917">
        <v>1.0803627905991044E-2</v>
      </c>
      <c r="Q2917">
        <v>1.3360098914657461</v>
      </c>
      <c r="R2917" s="95">
        <f>Table_nydc_frldevdb01_flc_fx_carry_view[[#This Row],[atmf]]/(Table_nydc_frldevdb01_flc_fx_carry_view[[#This Row],[atmf_cost_orig]]+1)</f>
        <v>1.3020540071907678</v>
      </c>
      <c r="S2917" s="95">
        <f>Table_nydc_frldevdb01_flc_fx_carry_view[[#This Row],[num_rate]]-Table_nydc_frldevdb01_flc_fx_carry_view[[#This Row],[asset_rate]]</f>
        <v>-4.9988950886431637E-3</v>
      </c>
      <c r="T29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1.0566690504261929</v>
      </c>
      <c r="U2917" s="95">
        <f>Table_nydc_frldevdb01_flc_fx_carry_view[[#This Row],[atmf_cost_final]]/Table_nydc_frldevdb01_flc_fx_carry_view[[#This Row],[atmf_cost_orig]]</f>
        <v>0.89294482849824663</v>
      </c>
    </row>
    <row r="2918" spans="1:21" x14ac:dyDescent="0.25">
      <c r="A2918" t="s">
        <v>146</v>
      </c>
      <c r="B2918" t="s">
        <v>25</v>
      </c>
      <c r="C2918" t="s">
        <v>14</v>
      </c>
      <c r="D2918" t="s">
        <v>14</v>
      </c>
      <c r="E2918">
        <v>309.19376033469399</v>
      </c>
      <c r="F2918">
        <v>309.59699999999998</v>
      </c>
      <c r="G2918">
        <v>5.2208511870680499E-2</v>
      </c>
      <c r="H2918">
        <v>5.2501338386212501E-2</v>
      </c>
      <c r="I2918">
        <v>4.27218638451567E-2</v>
      </c>
      <c r="J2918">
        <v>4.5199518311420897E-2</v>
      </c>
      <c r="K2918">
        <v>1.4115267656144601E-2</v>
      </c>
      <c r="L2918">
        <v>8.9219249666459908E-4</v>
      </c>
      <c r="M2918">
        <v>1.4852516276533001E-2</v>
      </c>
      <c r="N2918">
        <v>1.7365070596405401E-3</v>
      </c>
      <c r="O2918">
        <v>-8.3520867925282738E-3</v>
      </c>
      <c r="P2918">
        <v>-5.7383470140031515E-3</v>
      </c>
      <c r="Q2918">
        <v>309.36891819187196</v>
      </c>
      <c r="R2918" s="95">
        <f>Table_nydc_frldevdb01_flc_fx_carry_view[[#This Row],[atmf]]/(Table_nydc_frldevdb01_flc_fx_carry_view[[#This Row],[atmf_cost_orig]]+1)</f>
        <v>305.06600223636752</v>
      </c>
      <c r="S2918" s="95">
        <f>Table_nydc_frldevdb01_flc_fx_carry_view[[#This Row],[num_rate]]-Table_nydc_frldevdb01_flc_fx_carry_view[[#This Row],[asset_rate]]</f>
        <v>2.6137397785251223E-3</v>
      </c>
      <c r="T29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1.1452236594639356</v>
      </c>
      <c r="U2918" s="95">
        <f>Table_nydc_frldevdb01_flc_fx_carry_view[[#This Row],[atmf_cost_final]]/Table_nydc_frldevdb01_flc_fx_carry_view[[#This Row],[atmf_cost_orig]]</f>
        <v>0.11691669124000383</v>
      </c>
    </row>
    <row r="2919" spans="1:21" x14ac:dyDescent="0.25">
      <c r="A2919" t="s">
        <v>146</v>
      </c>
      <c r="B2919" t="s">
        <v>25</v>
      </c>
      <c r="C2919" t="s">
        <v>8</v>
      </c>
      <c r="D2919" t="s">
        <v>14</v>
      </c>
      <c r="E2919">
        <v>309.19376033469399</v>
      </c>
      <c r="F2919">
        <v>309.71069999999997</v>
      </c>
      <c r="G2919">
        <v>5.5319500559769898E-2</v>
      </c>
      <c r="H2919">
        <v>5.5639133164451002E-2</v>
      </c>
      <c r="I2919">
        <v>4.7202221996328002E-2</v>
      </c>
      <c r="J2919">
        <v>4.7663258656829501E-2</v>
      </c>
      <c r="K2919">
        <v>1.83599132649566E-2</v>
      </c>
      <c r="L2919">
        <v>9.2676958189526499E-3</v>
      </c>
      <c r="M2919">
        <v>1.9314962219074298E-2</v>
      </c>
      <c r="N2919">
        <v>1.0220022155519901E-2</v>
      </c>
      <c r="O2919">
        <v>-8.2032424649346389E-3</v>
      </c>
      <c r="P2919">
        <v>-5.9221826566265073E-3</v>
      </c>
      <c r="Q2919">
        <v>309.41519334320941</v>
      </c>
      <c r="R2919" s="95">
        <f>Table_nydc_frldevdb01_flc_fx_carry_view[[#This Row],[atmf]]/(Table_nydc_frldevdb01_flc_fx_carry_view[[#This Row],[atmf_cost_orig]]+1)</f>
        <v>303.84200318785867</v>
      </c>
      <c r="S2919" s="95">
        <f>Table_nydc_frldevdb01_flc_fx_carry_view[[#This Row],[num_rate]]-Table_nydc_frldevdb01_flc_fx_carry_view[[#This Row],[asset_rate]]</f>
        <v>2.2810598083081316E-3</v>
      </c>
      <c r="T29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0.99714923770272912</v>
      </c>
      <c r="U2919" s="95">
        <f>Table_nydc_frldevdb01_flc_fx_carry_view[[#This Row],[atmf_cost_final]]/Table_nydc_frldevdb01_flc_fx_carry_view[[#This Row],[atmf_cost_orig]]</f>
        <v>0.52912462574880004</v>
      </c>
    </row>
    <row r="2920" spans="1:21" x14ac:dyDescent="0.25">
      <c r="A2920" t="s">
        <v>146</v>
      </c>
      <c r="B2920" t="s">
        <v>25</v>
      </c>
      <c r="C2920" t="s">
        <v>6</v>
      </c>
      <c r="D2920" t="s">
        <v>14</v>
      </c>
      <c r="E2920">
        <v>309.19376033469399</v>
      </c>
      <c r="F2920">
        <v>309.91030000000001</v>
      </c>
      <c r="G2920">
        <v>5.8309414885798903E-2</v>
      </c>
      <c r="H2920">
        <v>5.8703123213304502E-2</v>
      </c>
      <c r="I2920">
        <v>5.2266332979872002E-2</v>
      </c>
      <c r="J2920">
        <v>5.2794973858111001E-2</v>
      </c>
      <c r="K2920">
        <v>2.2276690439763599E-2</v>
      </c>
      <c r="L2920">
        <v>1.4170421757974E-2</v>
      </c>
      <c r="M2920">
        <v>2.36092421766625E-2</v>
      </c>
      <c r="N2920">
        <v>1.54959874804842E-2</v>
      </c>
      <c r="O2920">
        <v>-8.1080181708327315E-3</v>
      </c>
      <c r="P2920">
        <v>-5.776755068767403E-3</v>
      </c>
      <c r="Q2920">
        <v>309.49787806501791</v>
      </c>
      <c r="R2920" s="95">
        <f>Table_nydc_frldevdb01_flc_fx_carry_view[[#This Row],[atmf]]/(Table_nydc_frldevdb01_flc_fx_carry_view[[#This Row],[atmf_cost_orig]]+1)</f>
        <v>302.76231127123145</v>
      </c>
      <c r="S2920" s="95">
        <f>Table_nydc_frldevdb01_flc_fx_carry_view[[#This Row],[num_rate]]-Table_nydc_frldevdb01_flc_fx_carry_view[[#This Row],[asset_rate]]</f>
        <v>2.3312631020653285E-3</v>
      </c>
      <c r="T29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0.99475741601976475</v>
      </c>
      <c r="U2920" s="95">
        <f>Table_nydc_frldevdb01_flc_fx_carry_view[[#This Row],[atmf_cost_final]]/Table_nydc_frldevdb01_flc_fx_carry_view[[#This Row],[atmf_cost_orig]]</f>
        <v>0.65635259973748028</v>
      </c>
    </row>
    <row r="2921" spans="1:21" x14ac:dyDescent="0.25">
      <c r="A2921" t="s">
        <v>146</v>
      </c>
      <c r="B2921" t="s">
        <v>25</v>
      </c>
      <c r="C2921" t="s">
        <v>67</v>
      </c>
      <c r="D2921" t="s">
        <v>14</v>
      </c>
      <c r="E2921">
        <v>309.19376033469399</v>
      </c>
      <c r="F2921">
        <v>310.52366992048502</v>
      </c>
      <c r="G2921">
        <v>6.1280995607857103E-2</v>
      </c>
      <c r="H2921">
        <v>6.18670888954094E-2</v>
      </c>
      <c r="I2921">
        <v>6.0426125512106299E-2</v>
      </c>
      <c r="J2921">
        <v>6.1038691974726798E-2</v>
      </c>
      <c r="K2921">
        <v>3.29693079384989E-2</v>
      </c>
      <c r="L2921">
        <v>2.82486805691077E-2</v>
      </c>
      <c r="M2921">
        <v>3.5512962488847603E-2</v>
      </c>
      <c r="N2921">
        <v>3.0758445686740802E-2</v>
      </c>
      <c r="O2921">
        <v>-7.6639060798209084E-3</v>
      </c>
      <c r="P2921">
        <v>-5.5272654146264867E-3</v>
      </c>
      <c r="Q2921">
        <v>309.73580902046416</v>
      </c>
      <c r="R2921" s="95">
        <f>Table_nydc_frldevdb01_flc_fx_carry_view[[#This Row],[atmf]]/(Table_nydc_frldevdb01_flc_fx_carry_view[[#This Row],[atmf_cost_orig]]+1)</f>
        <v>299.8742470341885</v>
      </c>
      <c r="S2921" s="95">
        <f>Table_nydc_frldevdb01_flc_fx_carry_view[[#This Row],[num_rate]]-Table_nydc_frldevdb01_flc_fx_carry_view[[#This Row],[asset_rate]]</f>
        <v>2.1366406651944217E-3</v>
      </c>
      <c r="T29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0.98667687296179596</v>
      </c>
      <c r="U2921" s="95">
        <f>Table_nydc_frldevdb01_flc_fx_carry_view[[#This Row],[atmf_cost_final]]/Table_nydc_frldevdb01_flc_fx_carry_view[[#This Row],[atmf_cost_orig]]</f>
        <v>0.86611883467621442</v>
      </c>
    </row>
    <row r="2922" spans="1:21" x14ac:dyDescent="0.25">
      <c r="A2922" t="s">
        <v>146</v>
      </c>
      <c r="B2922" t="s">
        <v>9</v>
      </c>
      <c r="C2922" t="s">
        <v>14</v>
      </c>
      <c r="D2922" t="s">
        <v>14</v>
      </c>
      <c r="E2922">
        <v>68.431545020757596</v>
      </c>
      <c r="F2922">
        <v>71.145942721200001</v>
      </c>
      <c r="G2922">
        <v>0.115751851928608</v>
      </c>
      <c r="H2922">
        <v>0.12361901073796</v>
      </c>
      <c r="I2922">
        <v>0.112323049810916</v>
      </c>
      <c r="J2922">
        <v>0.131685960229701</v>
      </c>
      <c r="K2922">
        <v>1.65233752184753E-2</v>
      </c>
      <c r="L2922">
        <v>2.3457230039247504E-3</v>
      </c>
      <c r="M2922">
        <v>3.4962455556382804E-2</v>
      </c>
      <c r="N2922">
        <v>3.9669978509004097E-2</v>
      </c>
      <c r="O2922">
        <v>-8.3520867925282738E-3</v>
      </c>
      <c r="P2922">
        <v>7.1533839833882479E-2</v>
      </c>
      <c r="Q2922">
        <v>69.85782860727862</v>
      </c>
      <c r="R2922" s="95">
        <f>Table_nydc_frldevdb01_flc_fx_carry_view[[#This Row],[atmf]]/(Table_nydc_frldevdb01_flc_fx_carry_view[[#This Row],[atmf_cost_orig]]+1)</f>
        <v>68.742534899928174</v>
      </c>
      <c r="S2922" s="95">
        <f>Table_nydc_frldevdb01_flc_fx_carry_view[[#This Row],[num_rate]]-Table_nydc_frldevdb01_flc_fx_carry_view[[#This Row],[asset_rate]]</f>
        <v>7.9885926626410753E-2</v>
      </c>
      <c r="T29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2.0241929001386931</v>
      </c>
      <c r="U2922" s="95">
        <f>Table_nydc_frldevdb01_flc_fx_carry_view[[#This Row],[atmf_cost_final]]/Table_nydc_frldevdb01_flc_fx_carry_view[[#This Row],[atmf_cost_orig]]</f>
        <v>1.1346450893596312</v>
      </c>
    </row>
    <row r="2923" spans="1:21" x14ac:dyDescent="0.25">
      <c r="A2923" t="s">
        <v>146</v>
      </c>
      <c r="B2923" t="s">
        <v>9</v>
      </c>
      <c r="C2923" t="s">
        <v>8</v>
      </c>
      <c r="D2923" t="s">
        <v>14</v>
      </c>
      <c r="E2923">
        <v>68.431545020757596</v>
      </c>
      <c r="F2923">
        <v>72.467925961600002</v>
      </c>
      <c r="G2923">
        <v>0.118925029201467</v>
      </c>
      <c r="H2923">
        <v>0.12773871992791999</v>
      </c>
      <c r="I2923">
        <v>0.10857783011913499</v>
      </c>
      <c r="J2923">
        <v>0.12860431915510201</v>
      </c>
      <c r="K2923">
        <v>1.8161982449543201E-2</v>
      </c>
      <c r="L2923">
        <v>1.27737169639097E-2</v>
      </c>
      <c r="M2923">
        <v>4.4325859404728503E-2</v>
      </c>
      <c r="N2923">
        <v>4.9066287367542601E-2</v>
      </c>
      <c r="O2923">
        <v>-8.2032424649346389E-3</v>
      </c>
      <c r="P2923">
        <v>7.0650942057705571E-2</v>
      </c>
      <c r="Q2923">
        <v>70.620227031013314</v>
      </c>
      <c r="R2923" s="95">
        <f>Table_nydc_frldevdb01_flc_fx_carry_view[[#This Row],[atmf]]/(Table_nydc_frldevdb01_flc_fx_carry_view[[#This Row],[atmf_cost_orig]]+1)</f>
        <v>69.392063127601887</v>
      </c>
      <c r="S2923" s="95">
        <f>Table_nydc_frldevdb01_flc_fx_carry_view[[#This Row],[num_rate]]-Table_nydc_frldevdb01_flc_fx_carry_view[[#This Row],[asset_rate]]</f>
        <v>7.8854184522640203E-2</v>
      </c>
      <c r="T29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1.3871250986922348</v>
      </c>
      <c r="U2923" s="95">
        <f>Table_nydc_frldevdb01_flc_fx_carry_view[[#This Row],[atmf_cost_final]]/Table_nydc_frldevdb01_flc_fx_carry_view[[#This Row],[atmf_cost_orig]]</f>
        <v>1.106944975832965</v>
      </c>
    </row>
    <row r="2924" spans="1:21" x14ac:dyDescent="0.25">
      <c r="A2924" t="s">
        <v>146</v>
      </c>
      <c r="B2924" t="s">
        <v>9</v>
      </c>
      <c r="C2924" t="s">
        <v>6</v>
      </c>
      <c r="D2924" t="s">
        <v>14</v>
      </c>
      <c r="E2924">
        <v>68.431545020757596</v>
      </c>
      <c r="F2924">
        <v>73.827015904199996</v>
      </c>
      <c r="G2924">
        <v>0.12234377494208599</v>
      </c>
      <c r="H2924">
        <v>0.13166813953995801</v>
      </c>
      <c r="I2924">
        <v>0.115834044459866</v>
      </c>
      <c r="J2924">
        <v>0.13374663379707599</v>
      </c>
      <c r="K2924">
        <v>1.93587841903681E-2</v>
      </c>
      <c r="L2924">
        <v>1.6557918126669902E-2</v>
      </c>
      <c r="M2924">
        <v>5.2923708581681696E-2</v>
      </c>
      <c r="N2924">
        <v>6.03345510630603E-2</v>
      </c>
      <c r="O2924">
        <v>-8.1080181708327315E-3</v>
      </c>
      <c r="P2924">
        <v>7.0461265001172002E-2</v>
      </c>
      <c r="Q2924">
        <v>71.429490457677971</v>
      </c>
      <c r="R2924" s="95">
        <f>Table_nydc_frldevdb01_flc_fx_carry_view[[#This Row],[atmf]]/(Table_nydc_frldevdb01_flc_fx_carry_view[[#This Row],[atmf_cost_orig]]+1)</f>
        <v>70.116206238386539</v>
      </c>
      <c r="S2924" s="95">
        <f>Table_nydc_frldevdb01_flc_fx_carry_view[[#This Row],[num_rate]]-Table_nydc_frldevdb01_flc_fx_carry_view[[#This Row],[asset_rate]]</f>
        <v>7.8569283172004734E-2</v>
      </c>
      <c r="T29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1.3042374958460963</v>
      </c>
      <c r="U2924" s="95">
        <f>Table_nydc_frldevdb01_flc_fx_carry_view[[#This Row],[atmf_cost_final]]/Table_nydc_frldevdb01_flc_fx_carry_view[[#This Row],[atmf_cost_orig]]</f>
        <v>1.1400287825623712</v>
      </c>
    </row>
    <row r="2925" spans="1:21" x14ac:dyDescent="0.25">
      <c r="A2925" t="s">
        <v>146</v>
      </c>
      <c r="B2925" t="s">
        <v>9</v>
      </c>
      <c r="C2925" t="s">
        <v>67</v>
      </c>
      <c r="D2925" t="s">
        <v>14</v>
      </c>
      <c r="E2925">
        <v>68.431545020757596</v>
      </c>
      <c r="F2925">
        <v>79.239459473790205</v>
      </c>
      <c r="G2925">
        <v>0.13506778768882299</v>
      </c>
      <c r="H2925">
        <v>0.14315615173420901</v>
      </c>
      <c r="I2925">
        <v>0.13078473729599899</v>
      </c>
      <c r="J2925">
        <v>0.14468365430247801</v>
      </c>
      <c r="K2925">
        <v>2.29825622585858E-2</v>
      </c>
      <c r="L2925">
        <v>2.2173585864380799E-2</v>
      </c>
      <c r="M2925">
        <v>8.2060107761152398E-2</v>
      </c>
      <c r="N2925">
        <v>9.25478481949428E-2</v>
      </c>
      <c r="O2925">
        <v>-7.6639060798209084E-3</v>
      </c>
      <c r="P2925">
        <v>7.0212690714276424E-2</v>
      </c>
      <c r="Q2925">
        <v>74.819317820763089</v>
      </c>
      <c r="R2925" s="95">
        <f>Table_nydc_frldevdb01_flc_fx_carry_view[[#This Row],[atmf]]/(Table_nydc_frldevdb01_flc_fx_carry_view[[#This Row],[atmf_cost_orig]]+1)</f>
        <v>73.230182783229495</v>
      </c>
      <c r="S2925" s="95">
        <f>Table_nydc_frldevdb01_flc_fx_carry_view[[#This Row],[num_rate]]-Table_nydc_frldevdb01_flc_fx_carry_view[[#This Row],[asset_rate]]</f>
        <v>7.7876596794097336E-2</v>
      </c>
      <c r="T29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1.1912184524914737</v>
      </c>
      <c r="U2925" s="95">
        <f>Table_nydc_frldevdb01_flc_fx_carry_view[[#This Row],[atmf_cost_final]]/Table_nydc_frldevdb01_flc_fx_carry_view[[#This Row],[atmf_cost_orig]]</f>
        <v>1.1278055893408825</v>
      </c>
    </row>
    <row r="2926" spans="1:21" x14ac:dyDescent="0.25">
      <c r="A2926" t="s">
        <v>146</v>
      </c>
      <c r="B2926" t="s">
        <v>10</v>
      </c>
      <c r="C2926" t="s">
        <v>14</v>
      </c>
      <c r="D2926" t="s">
        <v>14</v>
      </c>
      <c r="E2926">
        <v>13504.9285811347</v>
      </c>
      <c r="F2926">
        <v>13786.25</v>
      </c>
      <c r="G2926">
        <v>6.6588873471135707E-2</v>
      </c>
      <c r="H2926">
        <v>7.3376225020498703E-2</v>
      </c>
      <c r="I2926">
        <v>6.1590613989655298E-2</v>
      </c>
      <c r="J2926">
        <v>9.9313586650818506E-2</v>
      </c>
      <c r="K2926">
        <v>1.0051182478672699E-2</v>
      </c>
      <c r="L2926">
        <v>1.2859024503703899E-3</v>
      </c>
      <c r="M2926">
        <v>2.0530407851287E-2</v>
      </c>
      <c r="N2926">
        <v>2.0827707069233901E-2</v>
      </c>
      <c r="O2926">
        <v>1.3150907787033555E-2</v>
      </c>
      <c r="P2926">
        <v>5.4916091846980403E-2</v>
      </c>
      <c r="Q2926">
        <v>13643.279004490489</v>
      </c>
      <c r="R2926" s="95">
        <f>Table_nydc_frldevdb01_flc_fx_carry_view[[#This Row],[atmf]]/(Table_nydc_frldevdb01_flc_fx_carry_view[[#This Row],[atmf_cost_orig]]+1)</f>
        <v>13508.906637115071</v>
      </c>
      <c r="S2926" s="95">
        <f>Table_nydc_frldevdb01_flc_fx_carry_view[[#This Row],[num_rate]]-Table_nydc_frldevdb01_flc_fx_carry_view[[#This Row],[asset_rate]]</f>
        <v>4.176518405994685E-2</v>
      </c>
      <c r="T29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1.8648138506432683</v>
      </c>
      <c r="U2926" s="95">
        <f>Table_nydc_frldevdb01_flc_fx_carry_view[[#This Row],[atmf_cost_final]]/Table_nydc_frldevdb01_flc_fx_carry_view[[#This Row],[atmf_cost_orig]]</f>
        <v>1.0144809211828816</v>
      </c>
    </row>
    <row r="2927" spans="1:21" x14ac:dyDescent="0.25">
      <c r="A2927" t="s">
        <v>146</v>
      </c>
      <c r="B2927" t="s">
        <v>10</v>
      </c>
      <c r="C2927" t="s">
        <v>8</v>
      </c>
      <c r="D2927" t="s">
        <v>14</v>
      </c>
      <c r="E2927">
        <v>13504.9285811347</v>
      </c>
      <c r="F2927">
        <v>13939.05</v>
      </c>
      <c r="G2927">
        <v>7.0502092678327993E-2</v>
      </c>
      <c r="H2927">
        <v>7.8385623995983103E-2</v>
      </c>
      <c r="I2927">
        <v>6.1885955056667601E-2</v>
      </c>
      <c r="J2927">
        <v>7.7194556010459797E-2</v>
      </c>
      <c r="K2927">
        <v>1.1402073739097998E-2</v>
      </c>
      <c r="L2927">
        <v>8.0577459032111793E-3</v>
      </c>
      <c r="M2927">
        <v>2.6758598261218403E-2</v>
      </c>
      <c r="N2927">
        <v>2.9079708778496798E-2</v>
      </c>
      <c r="O2927">
        <v>1.3807636408447082E-2</v>
      </c>
      <c r="P2927">
        <v>5.7037726041481676E-2</v>
      </c>
      <c r="Q2927">
        <v>13728.232067608413</v>
      </c>
      <c r="R2927" s="95">
        <f>Table_nydc_frldevdb01_flc_fx_carry_view[[#This Row],[atmf]]/(Table_nydc_frldevdb01_flc_fx_carry_view[[#This Row],[atmf_cost_orig]]+1)</f>
        <v>13575.781126747142</v>
      </c>
      <c r="S2927" s="95">
        <f>Table_nydc_frldevdb01_flc_fx_carry_view[[#This Row],[num_rate]]-Table_nydc_frldevdb01_flc_fx_carry_view[[#This Row],[asset_rate]]</f>
        <v>4.3230089633034596E-2</v>
      </c>
      <c r="T29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1.3689271192192216</v>
      </c>
      <c r="U2927" s="95">
        <f>Table_nydc_frldevdb01_flc_fx_carry_view[[#This Row],[atmf_cost_final]]/Table_nydc_frldevdb01_flc_fx_carry_view[[#This Row],[atmf_cost_orig]]</f>
        <v>1.0867426049234579</v>
      </c>
    </row>
    <row r="2928" spans="1:21" x14ac:dyDescent="0.25">
      <c r="A2928" t="s">
        <v>146</v>
      </c>
      <c r="B2928" t="s">
        <v>10</v>
      </c>
      <c r="C2928" t="s">
        <v>6</v>
      </c>
      <c r="D2928" t="s">
        <v>14</v>
      </c>
      <c r="E2928">
        <v>13504.9285811347</v>
      </c>
      <c r="F2928">
        <v>14108.75</v>
      </c>
      <c r="G2928">
        <v>7.4429402958685803E-2</v>
      </c>
      <c r="H2928">
        <v>8.3308300397738802E-2</v>
      </c>
      <c r="I2928">
        <v>6.66457877198528E-2</v>
      </c>
      <c r="J2928">
        <v>8.2239477556783999E-2</v>
      </c>
      <c r="K2928">
        <v>1.2347149688333199E-2</v>
      </c>
      <c r="L2928">
        <v>1.00708520618409E-2</v>
      </c>
      <c r="M2928">
        <v>3.2751378924312603E-2</v>
      </c>
      <c r="N2928">
        <v>3.6693094458114098E-2</v>
      </c>
      <c r="O2928">
        <v>1.4301976165420172E-2</v>
      </c>
      <c r="P2928">
        <v>5.9463454027677054E-2</v>
      </c>
      <c r="Q2928">
        <v>13826.628306474022</v>
      </c>
      <c r="R2928" s="95">
        <f>Table_nydc_frldevdb01_flc_fx_carry_view[[#This Row],[atmf]]/(Table_nydc_frldevdb01_flc_fx_carry_view[[#This Row],[atmf_cost_orig]]+1)</f>
        <v>13661.322839089611</v>
      </c>
      <c r="S2928" s="95">
        <f>Table_nydc_frldevdb01_flc_fx_carry_view[[#This Row],[num_rate]]-Table_nydc_frldevdb01_flc_fx_carry_view[[#This Row],[asset_rate]]</f>
        <v>4.5161477862256882E-2</v>
      </c>
      <c r="T29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1.3047413890709176</v>
      </c>
      <c r="U2928" s="95">
        <f>Table_nydc_frldevdb01_flc_fx_carry_view[[#This Row],[atmf_cost_final]]/Table_nydc_frldevdb01_flc_fx_carry_view[[#This Row],[atmf_cost_orig]]</f>
        <v>1.1203526588273023</v>
      </c>
    </row>
    <row r="2929" spans="1:21" x14ac:dyDescent="0.25">
      <c r="A2929" t="s">
        <v>146</v>
      </c>
      <c r="B2929" t="s">
        <v>10</v>
      </c>
      <c r="C2929" t="s">
        <v>67</v>
      </c>
      <c r="D2929" t="s">
        <v>14</v>
      </c>
      <c r="E2929">
        <v>13504.9285811347</v>
      </c>
      <c r="F2929">
        <v>14785.1290086559</v>
      </c>
      <c r="G2929">
        <v>8.1443579581786996E-2</v>
      </c>
      <c r="H2929">
        <v>9.1185307679808397E-2</v>
      </c>
      <c r="I2929">
        <v>7.9250764738500595E-2</v>
      </c>
      <c r="J2929">
        <v>9.3900390738338405E-2</v>
      </c>
      <c r="K2929">
        <v>1.31874727130402E-2</v>
      </c>
      <c r="L2929">
        <v>1.33084625909906E-2</v>
      </c>
      <c r="M2929">
        <v>4.9926199010000498E-2</v>
      </c>
      <c r="N2929">
        <v>5.7873155502021503E-2</v>
      </c>
      <c r="O2929">
        <v>1.5802522994634208E-2</v>
      </c>
      <c r="P2929">
        <v>6.455550670964727E-2</v>
      </c>
      <c r="Q2929">
        <v>14261.191015276971</v>
      </c>
      <c r="R2929" s="95">
        <f>Table_nydc_frldevdb01_flc_fx_carry_view[[#This Row],[atmf]]/(Table_nydc_frldevdb01_flc_fx_carry_view[[#This Row],[atmf_cost_orig]]+1)</f>
        <v>14082.065027615407</v>
      </c>
      <c r="S2929" s="95">
        <f>Table_nydc_frldevdb01_flc_fx_carry_view[[#This Row],[num_rate]]-Table_nydc_frldevdb01_flc_fx_carry_view[[#This Row],[asset_rate]]</f>
        <v>4.8752983715013062E-2</v>
      </c>
      <c r="T29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1.2130168191137893</v>
      </c>
      <c r="U2929" s="95">
        <f>Table_nydc_frldevdb01_flc_fx_carry_view[[#This Row],[atmf_cost_final]]/Table_nydc_frldevdb01_flc_fx_carry_view[[#This Row],[atmf_cost_orig]]</f>
        <v>1.1591740739251788</v>
      </c>
    </row>
    <row r="2930" spans="1:21" x14ac:dyDescent="0.25">
      <c r="A2930" t="s">
        <v>146</v>
      </c>
      <c r="B2930" t="s">
        <v>18</v>
      </c>
      <c r="C2930" t="s">
        <v>14</v>
      </c>
      <c r="D2930" t="s">
        <v>14</v>
      </c>
      <c r="E2930">
        <v>2954.7441652318098</v>
      </c>
      <c r="F2930">
        <v>3009.1244328705902</v>
      </c>
      <c r="G2930">
        <v>0.11483740289701699</v>
      </c>
      <c r="H2930">
        <v>0.116888529950384</v>
      </c>
      <c r="I2930">
        <v>0.10537471912435201</v>
      </c>
      <c r="J2930">
        <v>0.11449637603577401</v>
      </c>
      <c r="K2930">
        <v>2.36612755654655E-2</v>
      </c>
      <c r="L2930">
        <v>2.19996393864447E-3</v>
      </c>
      <c r="M2930">
        <v>3.2699372638146096E-2</v>
      </c>
      <c r="N2930">
        <v>1.84028170680984E-2</v>
      </c>
      <c r="O2930">
        <v>1.3150907787033555E-2</v>
      </c>
      <c r="P2930">
        <v>5.1195169870186089E-2</v>
      </c>
      <c r="Q2930">
        <v>2982.171279360371</v>
      </c>
      <c r="R2930" s="95">
        <f>Table_nydc_frldevdb01_flc_fx_carry_view[[#This Row],[atmf]]/(Table_nydc_frldevdb01_flc_fx_carry_view[[#This Row],[atmf_cost_orig]]+1)</f>
        <v>2913.8435759706572</v>
      </c>
      <c r="S2930" s="95">
        <f>Table_nydc_frldevdb01_flc_fx_carry_view[[#This Row],[num_rate]]-Table_nydc_frldevdb01_flc_fx_carry_view[[#This Row],[asset_rate]]</f>
        <v>3.8044262083152536E-2</v>
      </c>
      <c r="T29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1.7927283806709933</v>
      </c>
      <c r="U2930" s="95">
        <f>Table_nydc_frldevdb01_flc_fx_carry_view[[#This Row],[atmf_cost_final]]/Table_nydc_frldevdb01_flc_fx_carry_view[[#This Row],[atmf_cost_orig]]</f>
        <v>0.56278807767187045</v>
      </c>
    </row>
    <row r="2931" spans="1:21" x14ac:dyDescent="0.25">
      <c r="A2931" t="s">
        <v>146</v>
      </c>
      <c r="B2931" t="s">
        <v>18</v>
      </c>
      <c r="C2931" t="s">
        <v>8</v>
      </c>
      <c r="D2931" t="s">
        <v>14</v>
      </c>
      <c r="E2931">
        <v>2954.7441652318098</v>
      </c>
      <c r="F2931">
        <v>3032.7715981736801</v>
      </c>
      <c r="G2931">
        <v>0.117586044799197</v>
      </c>
      <c r="H2931">
        <v>0.120038423390451</v>
      </c>
      <c r="I2931">
        <v>0.106693197499605</v>
      </c>
      <c r="J2931">
        <v>0.11130204422694701</v>
      </c>
      <c r="K2931">
        <v>2.8177170916464499E-2</v>
      </c>
      <c r="L2931">
        <v>1.65725386392317E-2</v>
      </c>
      <c r="M2931">
        <v>4.0967115760705705E-2</v>
      </c>
      <c r="N2931">
        <v>3.1395288894428101E-2</v>
      </c>
      <c r="O2931">
        <v>1.3807636408447082E-2</v>
      </c>
      <c r="P2931">
        <v>5.0116320082267567E-2</v>
      </c>
      <c r="Q2931">
        <v>2994.4724605654487</v>
      </c>
      <c r="R2931" s="95">
        <f>Table_nydc_frldevdb01_flc_fx_carry_view[[#This Row],[atmf]]/(Table_nydc_frldevdb01_flc_fx_carry_view[[#This Row],[atmf_cost_orig]]+1)</f>
        <v>2913.4172946063018</v>
      </c>
      <c r="S2931" s="95">
        <f>Table_nydc_frldevdb01_flc_fx_carry_view[[#This Row],[num_rate]]-Table_nydc_frldevdb01_flc_fx_carry_view[[#This Row],[asset_rate]]</f>
        <v>3.6308683673820487E-2</v>
      </c>
      <c r="T29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1.1589377777395564</v>
      </c>
      <c r="U2931" s="95">
        <f>Table_nydc_frldevdb01_flc_fx_carry_view[[#This Row],[atmf_cost_final]]/Table_nydc_frldevdb01_flc_fx_carry_view[[#This Row],[atmf_cost_orig]]</f>
        <v>0.76635341081398312</v>
      </c>
    </row>
    <row r="2932" spans="1:21" x14ac:dyDescent="0.25">
      <c r="A2932" t="s">
        <v>146</v>
      </c>
      <c r="B2932" t="s">
        <v>18</v>
      </c>
      <c r="C2932" t="s">
        <v>6</v>
      </c>
      <c r="D2932" t="s">
        <v>14</v>
      </c>
      <c r="E2932">
        <v>2954.7441652318098</v>
      </c>
      <c r="F2932">
        <v>3059.85</v>
      </c>
      <c r="G2932">
        <v>0.120014140510197</v>
      </c>
      <c r="H2932">
        <v>0.122873489777617</v>
      </c>
      <c r="I2932">
        <v>0.114931975348204</v>
      </c>
      <c r="J2932">
        <v>0.11898994315040901</v>
      </c>
      <c r="K2932">
        <v>3.1375465745204299E-2</v>
      </c>
      <c r="L2932">
        <v>2.37329163117386E-2</v>
      </c>
      <c r="M2932">
        <v>4.8287302261899701E-2</v>
      </c>
      <c r="N2932">
        <v>4.2635077292983201E-2</v>
      </c>
      <c r="O2932">
        <v>1.4301976165420172E-2</v>
      </c>
      <c r="P2932">
        <v>5.0725833552077049E-2</v>
      </c>
      <c r="Q2932">
        <v>3008.9629111616346</v>
      </c>
      <c r="R2932" s="95">
        <f>Table_nydc_frldevdb01_flc_fx_carry_view[[#This Row],[atmf]]/(Table_nydc_frldevdb01_flc_fx_carry_view[[#This Row],[atmf_cost_orig]]+1)</f>
        <v>2918.9040002657016</v>
      </c>
      <c r="S2932" s="95">
        <f>Table_nydc_frldevdb01_flc_fx_carry_view[[#This Row],[num_rate]]-Table_nydc_frldevdb01_flc_fx_carry_view[[#This Row],[asset_rate]]</f>
        <v>3.6423857386656877E-2</v>
      </c>
      <c r="T29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1.1176882512188635</v>
      </c>
      <c r="U2932" s="95">
        <f>Table_nydc_frldevdb01_flc_fx_carry_view[[#This Row],[atmf_cost_final]]/Table_nydc_frldevdb01_flc_fx_carry_view[[#This Row],[atmf_cost_orig]]</f>
        <v>0.88294593600901383</v>
      </c>
    </row>
    <row r="2933" spans="1:21" x14ac:dyDescent="0.25">
      <c r="A2933" t="s">
        <v>146</v>
      </c>
      <c r="B2933" t="s">
        <v>18</v>
      </c>
      <c r="C2933" t="s">
        <v>67</v>
      </c>
      <c r="D2933" t="s">
        <v>14</v>
      </c>
      <c r="E2933">
        <v>2954.7441652318098</v>
      </c>
      <c r="F2933">
        <v>3157.8</v>
      </c>
      <c r="G2933">
        <v>0.12487233362111801</v>
      </c>
      <c r="H2933">
        <v>0.12816848320289601</v>
      </c>
      <c r="I2933">
        <v>0.123585448854845</v>
      </c>
      <c r="J2933">
        <v>0.12779089700658799</v>
      </c>
      <c r="K2933">
        <v>3.9568976432532398E-2</v>
      </c>
      <c r="L2933">
        <v>3.6617568401879901E-2</v>
      </c>
      <c r="M2933">
        <v>7.0127817057777098E-2</v>
      </c>
      <c r="N2933">
        <v>6.9602847329169396E-2</v>
      </c>
      <c r="O2933">
        <v>1.5802522994634208E-2</v>
      </c>
      <c r="P2933">
        <v>5.1455615688438629E-2</v>
      </c>
      <c r="Q2933">
        <v>3064.1627392028863</v>
      </c>
      <c r="R2933" s="95">
        <f>Table_nydc_frldevdb01_flc_fx_carry_view[[#This Row],[atmf]]/(Table_nydc_frldevdb01_flc_fx_carry_view[[#This Row],[atmf_cost_orig]]+1)</f>
        <v>2950.8624574231658</v>
      </c>
      <c r="S2933" s="95">
        <f>Table_nydc_frldevdb01_flc_fx_carry_view[[#This Row],[num_rate]]-Table_nydc_frldevdb01_flc_fx_carry_view[[#This Row],[asset_rate]]</f>
        <v>3.5653092693804421E-2</v>
      </c>
      <c r="T29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1.0794021714305584</v>
      </c>
      <c r="U2933" s="95">
        <f>Table_nydc_frldevdb01_flc_fx_carry_view[[#This Row],[atmf_cost_final]]/Table_nydc_frldevdb01_flc_fx_carry_view[[#This Row],[atmf_cost_orig]]</f>
        <v>0.99251410138468754</v>
      </c>
    </row>
    <row r="2934" spans="1:21" x14ac:dyDescent="0.25">
      <c r="A2934" t="s">
        <v>146</v>
      </c>
      <c r="B2934" t="s">
        <v>12</v>
      </c>
      <c r="C2934" t="s">
        <v>14</v>
      </c>
      <c r="D2934" t="s">
        <v>14</v>
      </c>
      <c r="E2934">
        <v>16.015350269727499</v>
      </c>
      <c r="F2934">
        <v>16.650374817599999</v>
      </c>
      <c r="G2934">
        <v>0.149386392309625</v>
      </c>
      <c r="H2934">
        <v>0.15524096505975399</v>
      </c>
      <c r="I2934">
        <v>0.120841451811766</v>
      </c>
      <c r="J2934">
        <v>0.140499649853051</v>
      </c>
      <c r="K2934">
        <v>2.50682619457771E-2</v>
      </c>
      <c r="L2934">
        <v>2.5236183450296698E-3</v>
      </c>
      <c r="M2934">
        <v>4.3897870965914104E-2</v>
      </c>
      <c r="N2934">
        <v>3.9655086830542502E-2</v>
      </c>
      <c r="O2934">
        <v>-8.3520867925282738E-3</v>
      </c>
      <c r="P2934">
        <v>7.1270336199549048E-2</v>
      </c>
      <c r="Q2934">
        <v>16.342649124237326</v>
      </c>
      <c r="R2934" s="95">
        <f>Table_nydc_frldevdb01_flc_fx_carry_view[[#This Row],[atmf]]/(Table_nydc_frldevdb01_flc_fx_carry_view[[#This Row],[atmf_cost_orig]]+1)</f>
        <v>15.950195206542073</v>
      </c>
      <c r="S2934" s="95">
        <f>Table_nydc_frldevdb01_flc_fx_carry_view[[#This Row],[num_rate]]-Table_nydc_frldevdb01_flc_fx_carry_view[[#This Row],[asset_rate]]</f>
        <v>7.9622422992077321E-2</v>
      </c>
      <c r="T29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1.9719723572487999</v>
      </c>
      <c r="U2934" s="95">
        <f>Table_nydc_frldevdb01_flc_fx_carry_view[[#This Row],[atmf_cost_final]]/Table_nydc_frldevdb01_flc_fx_carry_view[[#This Row],[atmf_cost_orig]]</f>
        <v>0.90334874922143615</v>
      </c>
    </row>
    <row r="2935" spans="1:21" x14ac:dyDescent="0.25">
      <c r="A2935" t="s">
        <v>146</v>
      </c>
      <c r="B2935" t="s">
        <v>12</v>
      </c>
      <c r="C2935" t="s">
        <v>8</v>
      </c>
      <c r="D2935" t="s">
        <v>14</v>
      </c>
      <c r="E2935">
        <v>16.015350269727499</v>
      </c>
      <c r="F2935">
        <v>16.970834507199999</v>
      </c>
      <c r="G2935">
        <v>0.148987825760344</v>
      </c>
      <c r="H2935">
        <v>0.156215019894721</v>
      </c>
      <c r="I2935">
        <v>0.149400209149955</v>
      </c>
      <c r="J2935">
        <v>0.16331233731056699</v>
      </c>
      <c r="K2935">
        <v>2.6895514329193602E-2</v>
      </c>
      <c r="L2935">
        <v>2.0726620035601499E-2</v>
      </c>
      <c r="M2935">
        <v>5.4193600980517898E-2</v>
      </c>
      <c r="N2935">
        <v>5.6268179434670301E-2</v>
      </c>
      <c r="O2935">
        <v>-8.2032424649346389E-3</v>
      </c>
      <c r="P2935">
        <v>7.1397126599804517E-2</v>
      </c>
      <c r="Q2935">
        <v>16.519873567096475</v>
      </c>
      <c r="R2935" s="95">
        <f>Table_nydc_frldevdb01_flc_fx_carry_view[[#This Row],[atmf]]/(Table_nydc_frldevdb01_flc_fx_carry_view[[#This Row],[atmf_cost_orig]]+1)</f>
        <v>16.098404023146436</v>
      </c>
      <c r="S2935" s="95">
        <f>Table_nydc_frldevdb01_flc_fx_carry_view[[#This Row],[num_rate]]-Table_nydc_frldevdb01_flc_fx_carry_view[[#This Row],[asset_rate]]</f>
        <v>7.9600369064739163E-2</v>
      </c>
      <c r="T29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1.3019798732796755</v>
      </c>
      <c r="U2935" s="95">
        <f>Table_nydc_frldevdb01_flc_fx_carry_view[[#This Row],[atmf_cost_final]]/Table_nydc_frldevdb01_flc_fx_carry_view[[#This Row],[atmf_cost_orig]]</f>
        <v>1.0382808748010341</v>
      </c>
    </row>
    <row r="2936" spans="1:21" x14ac:dyDescent="0.25">
      <c r="A2936" t="s">
        <v>146</v>
      </c>
      <c r="B2936" t="s">
        <v>12</v>
      </c>
      <c r="C2936" t="s">
        <v>6</v>
      </c>
      <c r="D2936" t="s">
        <v>14</v>
      </c>
      <c r="E2936">
        <v>16.015350269727499</v>
      </c>
      <c r="F2936">
        <v>17.297860269299999</v>
      </c>
      <c r="G2936">
        <v>0.14881281347372399</v>
      </c>
      <c r="H2936">
        <v>0.15728039594665399</v>
      </c>
      <c r="I2936">
        <v>0.149358376638139</v>
      </c>
      <c r="J2936">
        <v>0.16279242493867699</v>
      </c>
      <c r="K2936">
        <v>2.7737911088611501E-2</v>
      </c>
      <c r="L2936">
        <v>2.50915526327741E-2</v>
      </c>
      <c r="M2936">
        <v>6.3199019321164895E-2</v>
      </c>
      <c r="N2936">
        <v>6.8991221575153291E-2</v>
      </c>
      <c r="O2936">
        <v>-8.1080181708327315E-3</v>
      </c>
      <c r="P2936">
        <v>7.1577842280000636E-2</v>
      </c>
      <c r="Q2936">
        <v>16.705465933748126</v>
      </c>
      <c r="R2936" s="95">
        <f>Table_nydc_frldevdb01_flc_fx_carry_view[[#This Row],[atmf]]/(Table_nydc_frldevdb01_flc_fx_carry_view[[#This Row],[atmf_cost_orig]]+1)</f>
        <v>16.269635275194666</v>
      </c>
      <c r="S2936" s="95">
        <f>Table_nydc_frldevdb01_flc_fx_carry_view[[#This Row],[num_rate]]-Table_nydc_frldevdb01_flc_fx_carry_view[[#This Row],[asset_rate]]</f>
        <v>7.9685860450833368E-2</v>
      </c>
      <c r="T29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1.23796663811198</v>
      </c>
      <c r="U2936" s="95">
        <f>Table_nydc_frldevdb01_flc_fx_carry_view[[#This Row],[atmf_cost_final]]/Table_nydc_frldevdb01_flc_fx_carry_view[[#This Row],[atmf_cost_orig]]</f>
        <v>1.0916501919840491</v>
      </c>
    </row>
    <row r="2937" spans="1:21" x14ac:dyDescent="0.25">
      <c r="A2937" t="s">
        <v>146</v>
      </c>
      <c r="B2937" t="s">
        <v>12</v>
      </c>
      <c r="C2937" t="s">
        <v>67</v>
      </c>
      <c r="D2937" t="s">
        <v>14</v>
      </c>
      <c r="E2937">
        <v>16.015350269727499</v>
      </c>
      <c r="F2937">
        <v>18.6515319860444</v>
      </c>
      <c r="G2937">
        <v>0.15130314003054099</v>
      </c>
      <c r="H2937">
        <v>0.162900749442876</v>
      </c>
      <c r="I2937">
        <v>0.15159982034164601</v>
      </c>
      <c r="J2937">
        <v>0.16649767849298899</v>
      </c>
      <c r="K2937">
        <v>2.8222368948268798E-2</v>
      </c>
      <c r="L2937">
        <v>2.9132835463637399E-2</v>
      </c>
      <c r="M2937">
        <v>9.3330994653781904E-2</v>
      </c>
      <c r="N2937">
        <v>0.104789721750827</v>
      </c>
      <c r="O2937">
        <v>-7.6639060798209084E-3</v>
      </c>
      <c r="P2937">
        <v>7.3417969311526984E-2</v>
      </c>
      <c r="Q2937">
        <v>17.511389482635995</v>
      </c>
      <c r="R2937" s="95">
        <f>Table_nydc_frldevdb01_flc_fx_carry_view[[#This Row],[atmf]]/(Table_nydc_frldevdb01_flc_fx_carry_view[[#This Row],[atmf_cost_orig]]+1)</f>
        <v>17.059364526614065</v>
      </c>
      <c r="S2937" s="95">
        <f>Table_nydc_frldevdb01_flc_fx_carry_view[[#This Row],[num_rate]]-Table_nydc_frldevdb01_flc_fx_carry_view[[#This Row],[asset_rate]]</f>
        <v>8.1081875391347896E-2</v>
      </c>
      <c r="T29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1.1620101863213388</v>
      </c>
      <c r="U2937" s="95">
        <f>Table_nydc_frldevdb01_flc_fx_carry_view[[#This Row],[atmf_cost_final]]/Table_nydc_frldevdb01_flc_fx_carry_view[[#This Row],[atmf_cost_orig]]</f>
        <v>1.1227751524512524</v>
      </c>
    </row>
    <row r="2938" spans="1:21" x14ac:dyDescent="0.25">
      <c r="A2938" t="s">
        <v>146</v>
      </c>
      <c r="B2938" t="s">
        <v>100</v>
      </c>
      <c r="C2938" t="s">
        <v>14</v>
      </c>
      <c r="D2938" t="s">
        <v>14</v>
      </c>
      <c r="E2938">
        <v>16013.6403976622</v>
      </c>
      <c r="F2938">
        <v>16523.151494999998</v>
      </c>
      <c r="G2938">
        <v>6.7198214598695002E-2</v>
      </c>
      <c r="H2938">
        <v>8.2097987834303998E-2</v>
      </c>
      <c r="I2938">
        <v>0.11232791937273801</v>
      </c>
      <c r="J2938">
        <v>0.13501019118161001</v>
      </c>
      <c r="K2938">
        <v>7.16681266749179E-3</v>
      </c>
      <c r="L2938">
        <v>2.3458246981934599E-3</v>
      </c>
      <c r="M2938">
        <v>2.3223423027541601E-2</v>
      </c>
      <c r="N2938">
        <v>3.1820610098778998E-2</v>
      </c>
      <c r="O2938">
        <v>-8.3520867925282738E-3</v>
      </c>
      <c r="P2938">
        <v>5.4916091846980403E-2</v>
      </c>
      <c r="Q2938">
        <v>16262.038282635505</v>
      </c>
      <c r="R2938" s="95">
        <f>Table_nydc_frldevdb01_flc_fx_carry_view[[#This Row],[atmf]]/(Table_nydc_frldevdb01_flc_fx_carry_view[[#This Row],[atmf_cost_orig]]+1)</f>
        <v>16148.13649018202</v>
      </c>
      <c r="S2938" s="95">
        <f>Table_nydc_frldevdb01_flc_fx_carry_view[[#This Row],[num_rate]]-Table_nydc_frldevdb01_flc_fx_carry_view[[#This Row],[asset_rate]]</f>
        <v>6.3268178639508676E-2</v>
      </c>
      <c r="T29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1.835679183815861</v>
      </c>
      <c r="U2938" s="95">
        <f>Table_nydc_frldevdb01_flc_fx_carry_view[[#This Row],[atmf_cost_final]]/Table_nydc_frldevdb01_flc_fx_carry_view[[#This Row],[atmf_cost_orig]]</f>
        <v>1.3701946548121542</v>
      </c>
    </row>
    <row r="2939" spans="1:21" x14ac:dyDescent="0.25">
      <c r="A2939" t="s">
        <v>146</v>
      </c>
      <c r="B2939" t="s">
        <v>100</v>
      </c>
      <c r="C2939" t="s">
        <v>8</v>
      </c>
      <c r="D2939" t="s">
        <v>14</v>
      </c>
      <c r="E2939">
        <v>16013.6403976622</v>
      </c>
      <c r="F2939">
        <v>16802.019357599998</v>
      </c>
      <c r="G2939">
        <v>7.1492684457662298E-2</v>
      </c>
      <c r="H2939">
        <v>8.5751539437610699E-2</v>
      </c>
      <c r="I2939">
        <v>6.9390260277703203E-2</v>
      </c>
      <c r="J2939">
        <v>9.28539013991449E-2</v>
      </c>
      <c r="K2939">
        <v>7.5962906419602492E-3</v>
      </c>
      <c r="L2939">
        <v>7.5906431984604297E-3</v>
      </c>
      <c r="M2939">
        <v>2.97644468461776E-2</v>
      </c>
      <c r="N2939">
        <v>4.03682190260349E-2</v>
      </c>
      <c r="O2939">
        <v>-8.2032424649346389E-3</v>
      </c>
      <c r="P2939">
        <v>5.7037726041481676E-2</v>
      </c>
      <c r="Q2939">
        <v>16437.627464343695</v>
      </c>
      <c r="R2939" s="95">
        <f>Table_nydc_frldevdb01_flc_fx_carry_view[[#This Row],[atmf]]/(Table_nydc_frldevdb01_flc_fx_carry_view[[#This Row],[atmf_cost_orig]]+1)</f>
        <v>16316.371582898339</v>
      </c>
      <c r="S2939" s="95">
        <f>Table_nydc_frldevdb01_flc_fx_carry_view[[#This Row],[num_rate]]-Table_nydc_frldevdb01_flc_fx_carry_view[[#This Row],[asset_rate]]</f>
        <v>6.5240968506416308E-2</v>
      </c>
      <c r="T29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1.4785882743526835</v>
      </c>
      <c r="U2939" s="95">
        <f>Table_nydc_frldevdb01_flc_fx_carry_view[[#This Row],[atmf_cost_final]]/Table_nydc_frldevdb01_flc_fx_carry_view[[#This Row],[atmf_cost_orig]]</f>
        <v>1.3562563159549883</v>
      </c>
    </row>
    <row r="2940" spans="1:21" x14ac:dyDescent="0.25">
      <c r="A2940" t="s">
        <v>146</v>
      </c>
      <c r="B2940" t="s">
        <v>100</v>
      </c>
      <c r="C2940" t="s">
        <v>6</v>
      </c>
      <c r="D2940" t="s">
        <v>14</v>
      </c>
      <c r="E2940">
        <v>16013.6403976622</v>
      </c>
      <c r="F2940">
        <v>17107.550703749999</v>
      </c>
      <c r="G2940">
        <v>7.6529564566983205E-2</v>
      </c>
      <c r="H2940">
        <v>8.9344790178776903E-2</v>
      </c>
      <c r="I2940">
        <v>6.7201687390572001E-2</v>
      </c>
      <c r="J2940">
        <v>9.6222999730665601E-2</v>
      </c>
      <c r="K2940">
        <v>8.0097641396975495E-3</v>
      </c>
      <c r="L2940">
        <v>7.1621132117204401E-3</v>
      </c>
      <c r="M2940">
        <v>3.5925928279957102E-2</v>
      </c>
      <c r="N2940">
        <v>4.8936741272898897E-2</v>
      </c>
      <c r="O2940">
        <v>-8.1080181708327315E-3</v>
      </c>
      <c r="P2940">
        <v>5.9463454027677054E-2</v>
      </c>
      <c r="Q2940">
        <v>16642.94355956413</v>
      </c>
      <c r="R2940" s="95">
        <f>Table_nydc_frldevdb01_flc_fx_carry_view[[#This Row],[atmf]]/(Table_nydc_frldevdb01_flc_fx_carry_view[[#This Row],[atmf_cost_orig]]+1)</f>
        <v>16514.260563161341</v>
      </c>
      <c r="S2940" s="95">
        <f>Table_nydc_frldevdb01_flc_fx_carry_view[[#This Row],[num_rate]]-Table_nydc_frldevdb01_flc_fx_carry_view[[#This Row],[asset_rate]]</f>
        <v>6.7571472198509785E-2</v>
      </c>
      <c r="T29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1.4964315244490483</v>
      </c>
      <c r="U2940" s="95">
        <f>Table_nydc_frldevdb01_flc_fx_carry_view[[#This Row],[atmf_cost_final]]/Table_nydc_frldevdb01_flc_fx_carry_view[[#This Row],[atmf_cost_orig]]</f>
        <v>1.3621566265888378</v>
      </c>
    </row>
    <row r="2941" spans="1:21" x14ac:dyDescent="0.25">
      <c r="A2941" t="s">
        <v>146</v>
      </c>
      <c r="B2941" t="s">
        <v>100</v>
      </c>
      <c r="C2941" t="s">
        <v>67</v>
      </c>
      <c r="D2941" t="s">
        <v>14</v>
      </c>
      <c r="E2941">
        <v>16013.6403976622</v>
      </c>
      <c r="F2941">
        <v>18368.2887520677</v>
      </c>
      <c r="G2941">
        <v>9.0379446280520401E-2</v>
      </c>
      <c r="H2941">
        <v>9.8471005272209006E-2</v>
      </c>
      <c r="I2941">
        <v>8.5401102877367505E-2</v>
      </c>
      <c r="J2941">
        <v>0.10308355213978899</v>
      </c>
      <c r="K2941">
        <v>8.8101995153086095E-3</v>
      </c>
      <c r="L2941">
        <v>8.8925207176257012E-3</v>
      </c>
      <c r="M2941">
        <v>5.64966127383556E-2</v>
      </c>
      <c r="N2941">
        <v>7.2320894223213805E-2</v>
      </c>
      <c r="O2941">
        <v>-7.6639060798209084E-3</v>
      </c>
      <c r="P2941">
        <v>6.455550670964727E-2</v>
      </c>
      <c r="Q2941">
        <v>17532.239151179281</v>
      </c>
      <c r="R2941" s="95">
        <f>Table_nydc_frldevdb01_flc_fx_carry_view[[#This Row],[atmf]]/(Table_nydc_frldevdb01_flc_fx_carry_view[[#This Row],[atmf_cost_orig]]+1)</f>
        <v>17386.036576547602</v>
      </c>
      <c r="S2941" s="95">
        <f>Table_nydc_frldevdb01_flc_fx_carry_view[[#This Row],[num_rate]]-Table_nydc_frldevdb01_flc_fx_carry_view[[#This Row],[asset_rate]]</f>
        <v>7.2219412789468182E-2</v>
      </c>
      <c r="T29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1.330114160796916</v>
      </c>
      <c r="U2941" s="95">
        <f>Table_nydc_frldevdb01_flc_fx_carry_view[[#This Row],[atmf_cost_final]]/Table_nydc_frldevdb01_flc_fx_carry_view[[#This Row],[atmf_cost_orig]]</f>
        <v>1.2800925704721955</v>
      </c>
    </row>
    <row r="2942" spans="1:21" x14ac:dyDescent="0.25">
      <c r="A2942" t="s">
        <v>146</v>
      </c>
      <c r="B2942" t="s">
        <v>101</v>
      </c>
      <c r="C2942" t="s">
        <v>14</v>
      </c>
      <c r="D2942" t="s">
        <v>14</v>
      </c>
      <c r="E2942">
        <v>21.836086037814699</v>
      </c>
      <c r="F2942">
        <v>21.811025000000001</v>
      </c>
      <c r="G2942">
        <v>8.3543058373208898E-2</v>
      </c>
      <c r="H2942">
        <v>8.3454447511460902E-2</v>
      </c>
      <c r="I2942">
        <v>7.4249999999999997E-2</v>
      </c>
      <c r="J2942">
        <v>7.4249999999999997E-2</v>
      </c>
      <c r="K2942">
        <v>2.28214661307625E-2</v>
      </c>
      <c r="L2942">
        <v>1.55020760489305E-3</v>
      </c>
      <c r="M2942">
        <v>2.33494921114153E-2</v>
      </c>
      <c r="N2942">
        <v>2.1902151040608E-3</v>
      </c>
      <c r="O2942">
        <v>1.3150907787033555E-2</v>
      </c>
      <c r="P2942">
        <v>1.0843948379740813E-2</v>
      </c>
      <c r="Q2942">
        <v>21.79951429008922</v>
      </c>
      <c r="R2942" s="95">
        <f>Table_nydc_frldevdb01_flc_fx_carry_view[[#This Row],[atmf]]/(Table_nydc_frldevdb01_flc_fx_carry_view[[#This Row],[atmf_cost_orig]]+1)</f>
        <v>21.313368666454927</v>
      </c>
      <c r="S2942" s="95">
        <f>Table_nydc_frldevdb01_flc_fx_carry_view[[#This Row],[num_rate]]-Table_nydc_frldevdb01_flc_fx_carry_view[[#This Row],[asset_rate]]</f>
        <v>-2.306959407292742E-3</v>
      </c>
      <c r="T29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1.2120757739543555</v>
      </c>
      <c r="U2942" s="95">
        <f>Table_nydc_frldevdb01_flc_fx_carry_view[[#This Row],[atmf_cost_final]]/Table_nydc_frldevdb01_flc_fx_carry_view[[#This Row],[atmf_cost_orig]]</f>
        <v>9.3801402343566556E-2</v>
      </c>
    </row>
    <row r="2943" spans="1:21" x14ac:dyDescent="0.25">
      <c r="A2943" t="s">
        <v>146</v>
      </c>
      <c r="B2943" t="s">
        <v>101</v>
      </c>
      <c r="C2943" t="s">
        <v>8</v>
      </c>
      <c r="D2943" t="s">
        <v>14</v>
      </c>
      <c r="E2943">
        <v>21.836086037814699</v>
      </c>
      <c r="F2943">
        <v>21.799723</v>
      </c>
      <c r="G2943">
        <v>8.6623845925993301E-2</v>
      </c>
      <c r="H2943">
        <v>8.6492382955876301E-2</v>
      </c>
      <c r="I2943">
        <v>7.8736381023812196E-2</v>
      </c>
      <c r="J2943">
        <v>7.8564659811818705E-2</v>
      </c>
      <c r="K2943">
        <v>2.8776257875564201E-2</v>
      </c>
      <c r="L2943">
        <v>1.53236144902433E-2</v>
      </c>
      <c r="M2943">
        <v>2.9524783006237901E-2</v>
      </c>
      <c r="N2943">
        <v>1.6110363129431801E-2</v>
      </c>
      <c r="O2943">
        <v>1.3807636408447082E-2</v>
      </c>
      <c r="P2943">
        <v>1.1557682463174066E-2</v>
      </c>
      <c r="Q2943">
        <v>21.783417564520995</v>
      </c>
      <c r="R2943" s="95">
        <f>Table_nydc_frldevdb01_flc_fx_carry_view[[#This Row],[atmf]]/(Table_nydc_frldevdb01_flc_fx_carry_view[[#This Row],[atmf_cost_orig]]+1)</f>
        <v>21.1745490345014</v>
      </c>
      <c r="S2943" s="95">
        <f>Table_nydc_frldevdb01_flc_fx_carry_view[[#This Row],[num_rate]]-Table_nydc_frldevdb01_flc_fx_carry_view[[#This Row],[asset_rate]]</f>
        <v>-2.2499539452730151E-3</v>
      </c>
      <c r="T29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1.0510650971469688</v>
      </c>
      <c r="U2943" s="95">
        <f>Table_nydc_frldevdb01_flc_fx_carry_view[[#This Row],[atmf_cost_final]]/Table_nydc_frldevdb01_flc_fx_carry_view[[#This Row],[atmf_cost_orig]]</f>
        <v>0.54565559807935105</v>
      </c>
    </row>
    <row r="2944" spans="1:21" x14ac:dyDescent="0.25">
      <c r="A2944" t="s">
        <v>146</v>
      </c>
      <c r="B2944" t="s">
        <v>101</v>
      </c>
      <c r="C2944" t="s">
        <v>6</v>
      </c>
      <c r="D2944" t="s">
        <v>14</v>
      </c>
      <c r="E2944">
        <v>21.836086037814699</v>
      </c>
      <c r="F2944">
        <v>21.788699999999999</v>
      </c>
      <c r="G2944">
        <v>8.9617337629487703E-2</v>
      </c>
      <c r="H2944">
        <v>8.9439728823466597E-2</v>
      </c>
      <c r="I2944">
        <v>8.3601791003186599E-2</v>
      </c>
      <c r="J2944">
        <v>8.3434299790322797E-2</v>
      </c>
      <c r="K2944">
        <v>3.4206863798026101E-2</v>
      </c>
      <c r="L2944">
        <v>2.2898817584519501E-2</v>
      </c>
      <c r="M2944">
        <v>3.5160304470834403E-2</v>
      </c>
      <c r="N2944">
        <v>2.3904414741529E-2</v>
      </c>
      <c r="O2944">
        <v>1.4301976165420172E-2</v>
      </c>
      <c r="P2944">
        <v>1.210053711571546E-2</v>
      </c>
      <c r="Q2944">
        <v>21.76794555534406</v>
      </c>
      <c r="R2944" s="95">
        <f>Table_nydc_frldevdb01_flc_fx_carry_view[[#This Row],[atmf]]/(Table_nydc_frldevdb01_flc_fx_carry_view[[#This Row],[atmf_cost_orig]]+1)</f>
        <v>21.04862397243701</v>
      </c>
      <c r="S2944" s="95">
        <f>Table_nydc_frldevdb01_flc_fx_carry_view[[#This Row],[num_rate]]-Table_nydc_frldevdb01_flc_fx_carry_view[[#This Row],[asset_rate]]</f>
        <v>-2.201439049704712E-3</v>
      </c>
      <c r="T29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1.0547034395413128</v>
      </c>
      <c r="U2944" s="95">
        <f>Table_nydc_frldevdb01_flc_fx_carry_view[[#This Row],[atmf_cost_final]]/Table_nydc_frldevdb01_flc_fx_carry_view[[#This Row],[atmf_cost_orig]]</f>
        <v>0.67986938967942656</v>
      </c>
    </row>
    <row r="2945" spans="1:21" x14ac:dyDescent="0.25">
      <c r="A2945" t="s">
        <v>146</v>
      </c>
      <c r="B2945" t="s">
        <v>101</v>
      </c>
      <c r="C2945" t="s">
        <v>67</v>
      </c>
      <c r="D2945" t="s">
        <v>14</v>
      </c>
      <c r="E2945">
        <v>21.836086037814699</v>
      </c>
      <c r="F2945">
        <v>21.7458989427282</v>
      </c>
      <c r="G2945">
        <v>9.12733051332979E-2</v>
      </c>
      <c r="H2945">
        <v>9.1064505881238794E-2</v>
      </c>
      <c r="I2945">
        <v>9.0700979377107804E-2</v>
      </c>
      <c r="J2945">
        <v>9.0460420911741099E-2</v>
      </c>
      <c r="K2945">
        <v>4.8093859550698698E-2</v>
      </c>
      <c r="L2945">
        <v>4.2015617245454003E-2</v>
      </c>
      <c r="M2945">
        <v>4.9860148855689797E-2</v>
      </c>
      <c r="N2945">
        <v>4.3822264869668399E-2</v>
      </c>
      <c r="O2945">
        <v>1.5802522994634208E-2</v>
      </c>
      <c r="P2945">
        <v>1.3674569934313574E-2</v>
      </c>
      <c r="Q2945">
        <v>21.707557116755392</v>
      </c>
      <c r="R2945" s="95">
        <f>Table_nydc_frldevdb01_flc_fx_carry_view[[#This Row],[atmf]]/(Table_nydc_frldevdb01_flc_fx_carry_view[[#This Row],[atmf_cost_orig]]+1)</f>
        <v>20.713138760843961</v>
      </c>
      <c r="S2945" s="95">
        <f>Table_nydc_frldevdb01_flc_fx_carry_view[[#This Row],[num_rate]]-Table_nydc_frldevdb01_flc_fx_carry_view[[#This Row],[asset_rate]]</f>
        <v>-2.127953060320634E-3</v>
      </c>
      <c r="T29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1.0228492122492363</v>
      </c>
      <c r="U2945" s="95">
        <f>Table_nydc_frldevdb01_flc_fx_carry_view[[#This Row],[atmf_cost_final]]/Table_nydc_frldevdb01_flc_fx_carry_view[[#This Row],[atmf_cost_orig]]</f>
        <v>0.87890361090784463</v>
      </c>
    </row>
    <row r="2946" spans="1:21" x14ac:dyDescent="0.25">
      <c r="A2946" t="s">
        <v>146</v>
      </c>
      <c r="B2946" t="s">
        <v>102</v>
      </c>
      <c r="C2946" t="s">
        <v>14</v>
      </c>
      <c r="D2946" t="s">
        <v>14</v>
      </c>
      <c r="E2946">
        <v>77.185527278224598</v>
      </c>
      <c r="F2946">
        <v>79.641919799999997</v>
      </c>
      <c r="G2946">
        <v>7.7888738300256097E-2</v>
      </c>
      <c r="H2946">
        <v>8.3409548778017303E-2</v>
      </c>
      <c r="I2946">
        <v>0.10972980342234299</v>
      </c>
      <c r="J2946">
        <v>0.13060441957893901</v>
      </c>
      <c r="K2946">
        <v>9.6316403518278606E-3</v>
      </c>
      <c r="L2946">
        <v>2.29156652581199E-3</v>
      </c>
      <c r="M2946">
        <v>2.3594323708314002E-2</v>
      </c>
      <c r="N2946">
        <v>3.1827810730240998E-2</v>
      </c>
      <c r="O2946">
        <v>-8.3520867925282738E-3</v>
      </c>
      <c r="P2946">
        <v>5.5265163128412793E-2</v>
      </c>
      <c r="Q2946">
        <v>78.545217794765449</v>
      </c>
      <c r="R2946" s="95">
        <f>Table_nydc_frldevdb01_flc_fx_carry_view[[#This Row],[atmf]]/(Table_nydc_frldevdb01_flc_fx_carry_view[[#This Row],[atmf_cost_orig]]+1)</f>
        <v>77.806136625953926</v>
      </c>
      <c r="S2946" s="95">
        <f>Table_nydc_frldevdb01_flc_fx_carry_view[[#This Row],[num_rate]]-Table_nydc_frldevdb01_flc_fx_carry_view[[#This Row],[asset_rate]]</f>
        <v>6.361724992094106E-2</v>
      </c>
      <c r="T29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2.1153701942763328</v>
      </c>
      <c r="U2946" s="95">
        <f>Table_nydc_frldevdb01_flc_fx_carry_view[[#This Row],[atmf_cost_final]]/Table_nydc_frldevdb01_flc_fx_carry_view[[#This Row],[atmf_cost_orig]]</f>
        <v>1.3489605009965062</v>
      </c>
    </row>
    <row r="2947" spans="1:21" x14ac:dyDescent="0.25">
      <c r="A2947" t="s">
        <v>146</v>
      </c>
      <c r="B2947" t="s">
        <v>102</v>
      </c>
      <c r="C2947" t="s">
        <v>8</v>
      </c>
      <c r="D2947" t="s">
        <v>14</v>
      </c>
      <c r="E2947">
        <v>77.185527278224598</v>
      </c>
      <c r="F2947">
        <v>80.833587519999995</v>
      </c>
      <c r="G2947">
        <v>8.0702737476588904E-2</v>
      </c>
      <c r="H2947">
        <v>8.6776355614672604E-2</v>
      </c>
      <c r="I2947">
        <v>7.4454055297361196E-2</v>
      </c>
      <c r="J2947">
        <v>8.8259616171869101E-2</v>
      </c>
      <c r="K2947">
        <v>1.04545983106314E-2</v>
      </c>
      <c r="L2947">
        <v>8.2016001267978499E-3</v>
      </c>
      <c r="M2947">
        <v>3.0119995651516501E-2</v>
      </c>
      <c r="N2947">
        <v>3.7435648552036398E-2</v>
      </c>
      <c r="O2947">
        <v>-8.2032424649346389E-3</v>
      </c>
      <c r="P2947">
        <v>5.4708518703327463E-2</v>
      </c>
      <c r="Q2947">
        <v>79.274620606720902</v>
      </c>
      <c r="R2947" s="95">
        <f>Table_nydc_frldevdb01_flc_fx_carry_view[[#This Row],[atmf]]/(Table_nydc_frldevdb01_flc_fx_carry_view[[#This Row],[atmf_cost_orig]]+1)</f>
        <v>78.470069371748721</v>
      </c>
      <c r="S2947" s="95">
        <f>Table_nydc_frldevdb01_flc_fx_carry_view[[#This Row],[num_rate]]-Table_nydc_frldevdb01_flc_fx_carry_view[[#This Row],[asset_rate]]</f>
        <v>6.2911761168262109E-2</v>
      </c>
      <c r="T29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1.4865729849485352</v>
      </c>
      <c r="U2947" s="95">
        <f>Table_nydc_frldevdb01_flc_fx_carry_view[[#This Row],[atmf_cost_final]]/Table_nydc_frldevdb01_flc_fx_carry_view[[#This Row],[atmf_cost_orig]]</f>
        <v>1.2428835974998411</v>
      </c>
    </row>
    <row r="2948" spans="1:21" x14ac:dyDescent="0.25">
      <c r="A2948" t="s">
        <v>146</v>
      </c>
      <c r="B2948" t="s">
        <v>102</v>
      </c>
      <c r="C2948" t="s">
        <v>6</v>
      </c>
      <c r="D2948" t="s">
        <v>14</v>
      </c>
      <c r="E2948">
        <v>77.185527278224598</v>
      </c>
      <c r="F2948">
        <v>82.053190830000005</v>
      </c>
      <c r="G2948">
        <v>8.3794410110672499E-2</v>
      </c>
      <c r="H2948">
        <v>9.0088067938151897E-2</v>
      </c>
      <c r="I2948">
        <v>7.7933751063488196E-2</v>
      </c>
      <c r="J2948">
        <v>8.9936491963956894E-2</v>
      </c>
      <c r="K2948">
        <v>1.11221274797327E-2</v>
      </c>
      <c r="L2948">
        <v>9.6464447247538998E-3</v>
      </c>
      <c r="M2948">
        <v>3.6224602248742202E-2</v>
      </c>
      <c r="N2948">
        <v>4.3771714272833599E-2</v>
      </c>
      <c r="O2948">
        <v>-8.1080181708327315E-3</v>
      </c>
      <c r="P2948">
        <v>5.4529021058876914E-2</v>
      </c>
      <c r="Q2948">
        <v>80.043891073903993</v>
      </c>
      <c r="R2948" s="95">
        <f>Table_nydc_frldevdb01_flc_fx_carry_view[[#This Row],[atmf]]/(Table_nydc_frldevdb01_flc_fx_carry_view[[#This Row],[atmf_cost_orig]]+1)</f>
        <v>79.184754590784564</v>
      </c>
      <c r="S2948" s="95">
        <f>Table_nydc_frldevdb01_flc_fx_carry_view[[#This Row],[num_rate]]-Table_nydc_frldevdb01_flc_fx_carry_view[[#This Row],[asset_rate]]</f>
        <v>6.2637039229709646E-2</v>
      </c>
      <c r="T29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1.359438456251707</v>
      </c>
      <c r="U2948" s="95">
        <f>Table_nydc_frldevdb01_flc_fx_carry_view[[#This Row],[atmf_cost_final]]/Table_nydc_frldevdb01_flc_fx_carry_view[[#This Row],[atmf_cost_orig]]</f>
        <v>1.2083421640427661</v>
      </c>
    </row>
    <row r="2949" spans="1:21" x14ac:dyDescent="0.25">
      <c r="A2949" t="s">
        <v>146</v>
      </c>
      <c r="B2949" t="s">
        <v>102</v>
      </c>
      <c r="C2949" t="s">
        <v>67</v>
      </c>
      <c r="D2949" t="s">
        <v>14</v>
      </c>
      <c r="E2949">
        <v>77.185527278224598</v>
      </c>
      <c r="F2949">
        <v>87.532148135815007</v>
      </c>
      <c r="G2949">
        <v>9.6202539637650006E-2</v>
      </c>
      <c r="H2949">
        <v>9.9607042265328793E-2</v>
      </c>
      <c r="I2949">
        <v>9.2076683078500907E-2</v>
      </c>
      <c r="J2949">
        <v>0.10002070853650501</v>
      </c>
      <c r="K2949">
        <v>1.25057877679617E-2</v>
      </c>
      <c r="L2949">
        <v>1.2460084321045201E-2</v>
      </c>
      <c r="M2949">
        <v>5.7147325632289296E-2</v>
      </c>
      <c r="N2949">
        <v>6.8585613461785391E-2</v>
      </c>
      <c r="O2949">
        <v>-7.6639060798209084E-3</v>
      </c>
      <c r="P2949">
        <v>5.8272292985233932E-2</v>
      </c>
      <c r="Q2949">
        <v>83.791563864831886</v>
      </c>
      <c r="R2949" s="95">
        <f>Table_nydc_frldevdb01_flc_fx_carry_view[[#This Row],[atmf]]/(Table_nydc_frldevdb01_flc_fx_carry_view[[#This Row],[atmf_cost_orig]]+1)</f>
        <v>82.800330676200929</v>
      </c>
      <c r="S2949" s="95">
        <f>Table_nydc_frldevdb01_flc_fx_carry_view[[#This Row],[num_rate]]-Table_nydc_frldevdb01_flc_fx_carry_view[[#This Row],[asset_rate]]</f>
        <v>6.5936199065054837E-2</v>
      </c>
      <c r="T29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1.257249006772889</v>
      </c>
      <c r="U2949" s="95">
        <f>Table_nydc_frldevdb01_flc_fx_carry_view[[#This Row],[atmf_cost_final]]/Table_nydc_frldevdb01_flc_fx_carry_view[[#This Row],[atmf_cost_orig]]</f>
        <v>1.2001543852304657</v>
      </c>
    </row>
    <row r="2950" spans="1:21" x14ac:dyDescent="0.25">
      <c r="A2950" t="s">
        <v>146</v>
      </c>
      <c r="B2950" t="s">
        <v>103</v>
      </c>
      <c r="C2950" t="s">
        <v>14</v>
      </c>
      <c r="D2950" t="s">
        <v>14</v>
      </c>
      <c r="E2950">
        <v>5.9902008933049</v>
      </c>
      <c r="F2950">
        <v>5.7658384770994298</v>
      </c>
      <c r="G2950">
        <v>0.13293747846238399</v>
      </c>
      <c r="H2950">
        <v>0.143804259224901</v>
      </c>
      <c r="I2950">
        <v>0.144642821363516</v>
      </c>
      <c r="J2950">
        <v>0.18650850490909801</v>
      </c>
      <c r="K2950">
        <v>2.1047912857482198E-2</v>
      </c>
      <c r="L2950">
        <v>3.0172334555110003E-3</v>
      </c>
      <c r="M2950">
        <v>3.90638866863489E-2</v>
      </c>
      <c r="N2950">
        <v>3.7416170052922304E-2</v>
      </c>
      <c r="O2950">
        <v>7.1823501610551344E-2</v>
      </c>
      <c r="P2950">
        <v>-6.4814707330460193E-3</v>
      </c>
      <c r="Q2950">
        <v>5.663799611526227</v>
      </c>
      <c r="R2950" s="95">
        <f>Table_nydc_frldevdb01_flc_fx_carry_view[[#This Row],[atmf]]/(Table_nydc_frldevdb01_flc_fx_carry_view[[#This Row],[atmf_cost_orig]]+1)</f>
        <v>5.5490702265547043</v>
      </c>
      <c r="S2950" s="95">
        <f>Table_nydc_frldevdb01_flc_fx_carry_view[[#This Row],[num_rate]]-Table_nydc_frldevdb01_flc_fx_carry_view[[#This Row],[asset_rate]]</f>
        <v>-7.8304972343597359E-2</v>
      </c>
      <c r="T29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1.9093576025457168</v>
      </c>
      <c r="U2950" s="95">
        <f>Table_nydc_frldevdb01_flc_fx_carry_view[[#This Row],[atmf_cost_final]]/Table_nydc_frldevdb01_flc_fx_carry_view[[#This Row],[atmf_cost_orig]]</f>
        <v>0.9578199515410124</v>
      </c>
    </row>
    <row r="2951" spans="1:21" x14ac:dyDescent="0.25">
      <c r="A2951" t="s">
        <v>146</v>
      </c>
      <c r="B2951" t="s">
        <v>103</v>
      </c>
      <c r="C2951" t="s">
        <v>8</v>
      </c>
      <c r="D2951" t="s">
        <v>14</v>
      </c>
      <c r="E2951">
        <v>5.9902008933049</v>
      </c>
      <c r="F2951">
        <v>5.6579347233424997</v>
      </c>
      <c r="G2951">
        <v>0.124471936526116</v>
      </c>
      <c r="H2951">
        <v>0.138862685003349</v>
      </c>
      <c r="I2951">
        <v>0.14198452040277601</v>
      </c>
      <c r="J2951">
        <v>0.160407415276936</v>
      </c>
      <c r="K2951">
        <v>1.98053022719814E-2</v>
      </c>
      <c r="L2951">
        <v>1.9345901464095802E-2</v>
      </c>
      <c r="M2951">
        <v>4.5414204790871195E-2</v>
      </c>
      <c r="N2951">
        <v>5.2067042940015698E-2</v>
      </c>
      <c r="O2951">
        <v>7.1343439995283336E-2</v>
      </c>
      <c r="P2951">
        <v>-6.8869692313677181E-3</v>
      </c>
      <c r="Q2951">
        <v>5.5166591372663047</v>
      </c>
      <c r="R2951" s="95">
        <f>Table_nydc_frldevdb01_flc_fx_carry_view[[#This Row],[atmf]]/(Table_nydc_frldevdb01_flc_fx_carry_view[[#This Row],[atmf_cost_orig]]+1)</f>
        <v>5.4121463984453273</v>
      </c>
      <c r="S2951" s="95">
        <f>Table_nydc_frldevdb01_flc_fx_carry_view[[#This Row],[num_rate]]-Table_nydc_frldevdb01_flc_fx_carry_view[[#This Row],[asset_rate]]</f>
        <v>-7.823040922665106E-2</v>
      </c>
      <c r="T29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1.2777252540121127</v>
      </c>
      <c r="U2951" s="95">
        <f>Table_nydc_frldevdb01_flc_fx_carry_view[[#This Row],[atmf_cost_final]]/Table_nydc_frldevdb01_flc_fx_carry_view[[#This Row],[atmf_cost_orig]]</f>
        <v>1.1464924505400964</v>
      </c>
    </row>
    <row r="2952" spans="1:21" x14ac:dyDescent="0.25">
      <c r="A2952" t="s">
        <v>146</v>
      </c>
      <c r="B2952" t="s">
        <v>103</v>
      </c>
      <c r="C2952" t="s">
        <v>6</v>
      </c>
      <c r="D2952" t="s">
        <v>14</v>
      </c>
      <c r="E2952">
        <v>5.9902008933049</v>
      </c>
      <c r="F2952">
        <v>5.55498003941584</v>
      </c>
      <c r="G2952">
        <v>0.115520616939554</v>
      </c>
      <c r="H2952">
        <v>0.13381130174957301</v>
      </c>
      <c r="I2952">
        <v>0.132820084353754</v>
      </c>
      <c r="J2952">
        <v>0.154711103133021</v>
      </c>
      <c r="K2952">
        <v>1.7282079636433099E-2</v>
      </c>
      <c r="L2952">
        <v>2.1040030176791499E-2</v>
      </c>
      <c r="M2952">
        <v>4.9750322322054098E-2</v>
      </c>
      <c r="N2952">
        <v>6.1246787792210197E-2</v>
      </c>
      <c r="O2952">
        <v>7.1425412263962818E-2</v>
      </c>
      <c r="P2952">
        <v>-6.7062293969597508E-3</v>
      </c>
      <c r="Q2952">
        <v>5.3802914314985761</v>
      </c>
      <c r="R2952" s="95">
        <f>Table_nydc_frldevdb01_flc_fx_carry_view[[#This Row],[atmf]]/(Table_nydc_frldevdb01_flc_fx_carry_view[[#This Row],[atmf_cost_orig]]+1)</f>
        <v>5.2917154882393271</v>
      </c>
      <c r="S2952" s="95">
        <f>Table_nydc_frldevdb01_flc_fx_carry_view[[#This Row],[num_rate]]-Table_nydc_frldevdb01_flc_fx_carry_view[[#This Row],[asset_rate]]</f>
        <v>-7.8131641660922568E-2</v>
      </c>
      <c r="T29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1.2383410461948039</v>
      </c>
      <c r="U2952" s="95">
        <f>Table_nydc_frldevdb01_flc_fx_carry_view[[#This Row],[atmf_cost_final]]/Table_nydc_frldevdb01_flc_fx_carry_view[[#This Row],[atmf_cost_orig]]</f>
        <v>1.2310832359182478</v>
      </c>
    </row>
    <row r="2953" spans="1:21" x14ac:dyDescent="0.25">
      <c r="A2953" t="s">
        <v>146</v>
      </c>
      <c r="B2953" t="s">
        <v>103</v>
      </c>
      <c r="C2953" t="s">
        <v>67</v>
      </c>
      <c r="D2953" t="s">
        <v>14</v>
      </c>
      <c r="E2953">
        <v>5.9902008933049</v>
      </c>
      <c r="F2953">
        <v>5.1594638585897501</v>
      </c>
      <c r="G2953">
        <v>0.15895860655737701</v>
      </c>
      <c r="H2953">
        <v>0.15895860655737701</v>
      </c>
      <c r="I2953">
        <v>0.151237948133293</v>
      </c>
      <c r="J2953">
        <v>0.15135971329484599</v>
      </c>
      <c r="K2953">
        <v>3.2131959402830299E-2</v>
      </c>
      <c r="L2953">
        <v>2.9568357483105798E-2</v>
      </c>
      <c r="M2953">
        <v>7.8320965199518602E-2</v>
      </c>
      <c r="N2953">
        <v>8.3231268995054994E-2</v>
      </c>
      <c r="O2953">
        <v>7.2014723227260422E-2</v>
      </c>
      <c r="P2953">
        <v>-7.3845077494679142E-3</v>
      </c>
      <c r="Q2953">
        <v>4.9316747069624789</v>
      </c>
      <c r="R2953" s="95">
        <f>Table_nydc_frldevdb01_flc_fx_carry_view[[#This Row],[atmf]]/(Table_nydc_frldevdb01_flc_fx_carry_view[[#This Row],[atmf_cost_orig]]+1)</f>
        <v>4.7847199721607092</v>
      </c>
      <c r="S2953" s="95">
        <f>Table_nydc_frldevdb01_flc_fx_carry_view[[#This Row],[num_rate]]-Table_nydc_frldevdb01_flc_fx_carry_view[[#This Row],[asset_rate]]</f>
        <v>-7.9399230976728338E-2</v>
      </c>
      <c r="T29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1.161811357190909</v>
      </c>
      <c r="U2953" s="95">
        <f>Table_nydc_frldevdb01_flc_fx_carry_view[[#This Row],[atmf_cost_final]]/Table_nydc_frldevdb01_flc_fx_carry_view[[#This Row],[atmf_cost_orig]]</f>
        <v>1.0626946282266523</v>
      </c>
    </row>
    <row r="2954" spans="1:21" x14ac:dyDescent="0.25">
      <c r="A2954" t="s">
        <v>146</v>
      </c>
      <c r="B2954" t="s">
        <v>104</v>
      </c>
      <c r="C2954" t="s">
        <v>14</v>
      </c>
      <c r="D2954" t="s">
        <v>14</v>
      </c>
      <c r="E2954">
        <v>3.4906000000000001</v>
      </c>
      <c r="F2954">
        <v>3.4651593014862101</v>
      </c>
      <c r="G2954">
        <v>6.50155373376992E-2</v>
      </c>
      <c r="H2954">
        <v>6.4611877575102103E-2</v>
      </c>
      <c r="I2954">
        <v>8.1075276538094307E-2</v>
      </c>
      <c r="J2954">
        <v>8.2643793738267898E-2</v>
      </c>
      <c r="K2954">
        <v>1.48431448995913E-2</v>
      </c>
      <c r="L2954">
        <v>1.6927070040125699E-3</v>
      </c>
      <c r="M2954">
        <v>1.8078628687908303E-2</v>
      </c>
      <c r="N2954">
        <v>7.3677167682512897E-3</v>
      </c>
      <c r="O2954">
        <v>1.3150907787033555E-2</v>
      </c>
      <c r="P2954">
        <v>-1.4946262956430291E-3</v>
      </c>
      <c r="Q2954">
        <v>3.4539839922741007</v>
      </c>
      <c r="R2954" s="95">
        <f>Table_nydc_frldevdb01_flc_fx_carry_view[[#This Row],[atmf]]/(Table_nydc_frldevdb01_flc_fx_carry_view[[#This Row],[atmf_cost_orig]]+1)</f>
        <v>3.4036264035441746</v>
      </c>
      <c r="S2954" s="95">
        <f>Table_nydc_frldevdb01_flc_fx_carry_view[[#This Row],[num_rate]]-Table_nydc_frldevdb01_flc_fx_carry_view[[#This Row],[asset_rate]]</f>
        <v>-1.4645534082676584E-2</v>
      </c>
      <c r="T29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1.7539910985586122</v>
      </c>
      <c r="U2954" s="95">
        <f>Table_nydc_frldevdb01_flc_fx_carry_view[[#This Row],[atmf_cost_final]]/Table_nydc_frldevdb01_flc_fx_carry_view[[#This Row],[atmf_cost_orig]]</f>
        <v>0.40753736887019026</v>
      </c>
    </row>
    <row r="2955" spans="1:21" x14ac:dyDescent="0.25">
      <c r="A2955" t="s">
        <v>146</v>
      </c>
      <c r="B2955" t="s">
        <v>104</v>
      </c>
      <c r="C2955" t="s">
        <v>8</v>
      </c>
      <c r="D2955" t="s">
        <v>14</v>
      </c>
      <c r="E2955">
        <v>3.4906000000000001</v>
      </c>
      <c r="F2955">
        <v>3.44977044507745</v>
      </c>
      <c r="G2955">
        <v>6.5905562700656894E-2</v>
      </c>
      <c r="H2955">
        <v>6.5265744356226701E-2</v>
      </c>
      <c r="I2955">
        <v>6.4687059552021794E-2</v>
      </c>
      <c r="J2955">
        <v>6.4366674209819605E-2</v>
      </c>
      <c r="K2955">
        <v>1.7256801447863099E-2</v>
      </c>
      <c r="L2955">
        <v>1.1267011695995E-2</v>
      </c>
      <c r="M2955">
        <v>2.22811570587877E-2</v>
      </c>
      <c r="N2955">
        <v>1.7343748091057501E-2</v>
      </c>
      <c r="O2955">
        <v>1.3807636408447082E-2</v>
      </c>
      <c r="P2955">
        <v>-1.9295523440658506E-3</v>
      </c>
      <c r="Q2955">
        <v>3.4325242227392954</v>
      </c>
      <c r="R2955" s="95">
        <f>Table_nydc_frldevdb01_flc_fx_carry_view[[#This Row],[atmf]]/(Table_nydc_frldevdb01_flc_fx_carry_view[[#This Row],[atmf_cost_orig]]+1)</f>
        <v>3.3745808785156606</v>
      </c>
      <c r="S2955" s="95">
        <f>Table_nydc_frldevdb01_flc_fx_carry_view[[#This Row],[num_rate]]-Table_nydc_frldevdb01_flc_fx_carry_view[[#This Row],[asset_rate]]</f>
        <v>-1.5737188752512933E-2</v>
      </c>
      <c r="T29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1.2094558716842572</v>
      </c>
      <c r="U2955" s="95">
        <f>Table_nydc_frldevdb01_flc_fx_carry_view[[#This Row],[atmf_cost_final]]/Table_nydc_frldevdb01_flc_fx_carry_view[[#This Row],[atmf_cost_orig]]</f>
        <v>0.77840428328281619</v>
      </c>
    </row>
    <row r="2956" spans="1:21" x14ac:dyDescent="0.25">
      <c r="A2956" t="s">
        <v>146</v>
      </c>
      <c r="B2956" t="s">
        <v>104</v>
      </c>
      <c r="C2956" t="s">
        <v>6</v>
      </c>
      <c r="D2956" t="s">
        <v>14</v>
      </c>
      <c r="E2956">
        <v>3.4906000000000001</v>
      </c>
      <c r="F2956">
        <v>3.4323623343444698</v>
      </c>
      <c r="G2956">
        <v>6.6886111544292207E-2</v>
      </c>
      <c r="H2956">
        <v>6.5941817219832305E-2</v>
      </c>
      <c r="I2956">
        <v>6.5022134448750699E-2</v>
      </c>
      <c r="J2956">
        <v>6.4532461422518506E-2</v>
      </c>
      <c r="K2956">
        <v>1.8992850172177098E-2</v>
      </c>
      <c r="L2956">
        <v>1.4874035445457E-2</v>
      </c>
      <c r="M2956">
        <v>2.5926812125811001E-2</v>
      </c>
      <c r="N2956">
        <v>2.30828258361063E-2</v>
      </c>
      <c r="O2956">
        <v>1.4301976165420172E-2</v>
      </c>
      <c r="P2956">
        <v>-2.5483892186841661E-3</v>
      </c>
      <c r="Q2956">
        <v>3.4087263554851863</v>
      </c>
      <c r="R2956" s="95">
        <f>Table_nydc_frldevdb01_flc_fx_carry_view[[#This Row],[atmf]]/(Table_nydc_frldevdb01_flc_fx_carry_view[[#This Row],[atmf_cost_orig]]+1)</f>
        <v>3.3456210460396409</v>
      </c>
      <c r="S2956" s="95">
        <f>Table_nydc_frldevdb01_flc_fx_carry_view[[#This Row],[num_rate]]-Table_nydc_frldevdb01_flc_fx_carry_view[[#This Row],[asset_rate]]</f>
        <v>-1.6850365384104338E-2</v>
      </c>
      <c r="T29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1.1838528168368869</v>
      </c>
      <c r="U2956" s="95">
        <f>Table_nydc_frldevdb01_flc_fx_carry_view[[#This Row],[atmf_cost_final]]/Table_nydc_frldevdb01_flc_fx_carry_view[[#This Row],[atmf_cost_orig]]</f>
        <v>0.89030713548954143</v>
      </c>
    </row>
    <row r="2957" spans="1:21" x14ac:dyDescent="0.25">
      <c r="A2957" t="s">
        <v>146</v>
      </c>
      <c r="B2957" t="s">
        <v>104</v>
      </c>
      <c r="C2957" t="s">
        <v>67</v>
      </c>
      <c r="D2957" t="s">
        <v>14</v>
      </c>
      <c r="E2957">
        <v>3.4906000000000001</v>
      </c>
      <c r="F2957">
        <v>3.3650099999999998</v>
      </c>
      <c r="G2957">
        <v>7.21376555510235E-2</v>
      </c>
      <c r="H2957">
        <v>7.0077883966223303E-2</v>
      </c>
      <c r="I2957">
        <v>7.0292297403644594E-2</v>
      </c>
      <c r="J2957">
        <v>6.8639002307983393E-2</v>
      </c>
      <c r="K2957">
        <v>2.4714676339565901E-2</v>
      </c>
      <c r="L2957">
        <v>2.2534740319629799E-2</v>
      </c>
      <c r="M2957">
        <v>3.8380290385568797E-2</v>
      </c>
      <c r="N2957">
        <v>3.7816527921311301E-2</v>
      </c>
      <c r="O2957">
        <v>1.5802522994634208E-2</v>
      </c>
      <c r="P2957">
        <v>-2.7017469926489848E-3</v>
      </c>
      <c r="Q2957">
        <v>3.3196450124895787</v>
      </c>
      <c r="R2957" s="95">
        <f>Table_nydc_frldevdb01_flc_fx_carry_view[[#This Row],[atmf]]/(Table_nydc_frldevdb01_flc_fx_carry_view[[#This Row],[atmf_cost_orig]]+1)</f>
        <v>3.2406335435647691</v>
      </c>
      <c r="S2957" s="95">
        <f>Table_nydc_frldevdb01_flc_fx_carry_view[[#This Row],[num_rate]]-Table_nydc_frldevdb01_flc_fx_carry_view[[#This Row],[asset_rate]]</f>
        <v>-1.8504269987283193E-2</v>
      </c>
      <c r="T29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1.1182657105811742</v>
      </c>
      <c r="U2957" s="95">
        <f>Table_nydc_frldevdb01_flc_fx_carry_view[[#This Row],[atmf_cost_final]]/Table_nydc_frldevdb01_flc_fx_carry_view[[#This Row],[atmf_cost_orig]]</f>
        <v>0.98531114646101081</v>
      </c>
    </row>
    <row r="2958" spans="1:21" x14ac:dyDescent="0.25">
      <c r="A2958" t="s">
        <v>146</v>
      </c>
      <c r="B2958" t="s">
        <v>105</v>
      </c>
      <c r="C2958" t="s">
        <v>14</v>
      </c>
      <c r="D2958" t="s">
        <v>14</v>
      </c>
      <c r="E2958">
        <v>35.378213820275001</v>
      </c>
      <c r="F2958">
        <v>34.2617668536016</v>
      </c>
      <c r="G2958">
        <v>0.19244147346899801</v>
      </c>
      <c r="H2958">
        <v>0.19851061758048599</v>
      </c>
      <c r="I2958">
        <v>0.21577612605375199</v>
      </c>
      <c r="J2958">
        <v>0.25276681327394102</v>
      </c>
      <c r="K2958">
        <v>3.9099868175048895E-2</v>
      </c>
      <c r="L2958">
        <v>4.5010987435215805E-3</v>
      </c>
      <c r="M2958">
        <v>5.4234509054613196E-2</v>
      </c>
      <c r="N2958">
        <v>3.1558006811851301E-2</v>
      </c>
      <c r="O2958">
        <v>5.9412223731722884E-2</v>
      </c>
      <c r="P2958">
        <v>-6.4814707330460193E-3</v>
      </c>
      <c r="Q2958">
        <v>33.750958221576859</v>
      </c>
      <c r="R2958" s="95">
        <f>Table_nydc_frldevdb01_flc_fx_carry_view[[#This Row],[atmf]]/(Table_nydc_frldevdb01_flc_fx_carry_view[[#This Row],[atmf_cost_orig]]+1)</f>
        <v>32.499189278413873</v>
      </c>
      <c r="S2958" s="95">
        <f>Table_nydc_frldevdb01_flc_fx_carry_view[[#This Row],[num_rate]]-Table_nydc_frldevdb01_flc_fx_carry_view[[#This Row],[asset_rate]]</f>
        <v>-6.5893694464768907E-2</v>
      </c>
      <c r="T29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1.787746949771605</v>
      </c>
      <c r="U2958" s="95">
        <f>Table_nydc_frldevdb01_flc_fx_carry_view[[#This Row],[atmf_cost_final]]/Table_nydc_frldevdb01_flc_fx_carry_view[[#This Row],[atmf_cost_orig]]</f>
        <v>0.58188056574962155</v>
      </c>
    </row>
    <row r="2959" spans="1:21" x14ac:dyDescent="0.25">
      <c r="A2959" t="s">
        <v>146</v>
      </c>
      <c r="B2959" t="s">
        <v>105</v>
      </c>
      <c r="C2959" t="s">
        <v>8</v>
      </c>
      <c r="D2959" t="s">
        <v>14</v>
      </c>
      <c r="E2959">
        <v>35.378213820275001</v>
      </c>
      <c r="F2959">
        <v>33.694045343661003</v>
      </c>
      <c r="G2959">
        <v>0.18658370424623899</v>
      </c>
      <c r="H2959">
        <v>0.19621149954216499</v>
      </c>
      <c r="I2959">
        <v>0.20520237613751599</v>
      </c>
      <c r="J2959">
        <v>0.215973780756329</v>
      </c>
      <c r="K2959">
        <v>4.1986288949863899E-2</v>
      </c>
      <c r="L2959">
        <v>3.29323262097884E-2</v>
      </c>
      <c r="M2959">
        <v>6.4665973086941206E-2</v>
      </c>
      <c r="N2959">
        <v>5.9197019157981305E-2</v>
      </c>
      <c r="O2959">
        <v>5.9867111070003871E-2</v>
      </c>
      <c r="P2959">
        <v>-6.8869692313677181E-3</v>
      </c>
      <c r="Q2959">
        <v>32.946821831208631</v>
      </c>
      <c r="R2959" s="95">
        <f>Table_nydc_frldevdb01_flc_fx_carry_view[[#This Row],[atmf]]/(Table_nydc_frldevdb01_flc_fx_carry_view[[#This Row],[atmf_cost_orig]]+1)</f>
        <v>31.647527201387817</v>
      </c>
      <c r="S2959" s="95">
        <f>Table_nydc_frldevdb01_flc_fx_carry_view[[#This Row],[num_rate]]-Table_nydc_frldevdb01_flc_fx_carry_view[[#This Row],[asset_rate]]</f>
        <v>-6.6754080301371588E-2</v>
      </c>
      <c r="T29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1.158071373015938</v>
      </c>
      <c r="U2959" s="95">
        <f>Table_nydc_frldevdb01_flc_fx_carry_view[[#This Row],[atmf_cost_final]]/Table_nydc_frldevdb01_flc_fx_carry_view[[#This Row],[atmf_cost_orig]]</f>
        <v>0.91542764041287872</v>
      </c>
    </row>
    <row r="2960" spans="1:21" x14ac:dyDescent="0.25">
      <c r="A2960" t="s">
        <v>146</v>
      </c>
      <c r="B2960" t="s">
        <v>105</v>
      </c>
      <c r="C2960" t="s">
        <v>6</v>
      </c>
      <c r="D2960" t="s">
        <v>14</v>
      </c>
      <c r="E2960">
        <v>35.378213820275001</v>
      </c>
      <c r="F2960">
        <v>33.126712964577997</v>
      </c>
      <c r="G2960">
        <v>0.18072164865680199</v>
      </c>
      <c r="H2960">
        <v>0.19448579293527801</v>
      </c>
      <c r="I2960">
        <v>0.19229714671089601</v>
      </c>
      <c r="J2960">
        <v>0.205938818202864</v>
      </c>
      <c r="K2960">
        <v>4.2949959299189495E-2</v>
      </c>
      <c r="L2960">
        <v>3.9129080839968494E-2</v>
      </c>
      <c r="M2960">
        <v>7.3251776356777501E-2</v>
      </c>
      <c r="N2960">
        <v>7.2923608907532994E-2</v>
      </c>
      <c r="O2960">
        <v>6.1003677059022904E-2</v>
      </c>
      <c r="P2960">
        <v>-6.7016836701957409E-3</v>
      </c>
      <c r="Q2960">
        <v>32.152435738863112</v>
      </c>
      <c r="R2960" s="95">
        <f>Table_nydc_frldevdb01_flc_fx_carry_view[[#This Row],[atmf]]/(Table_nydc_frldevdb01_flc_fx_carry_view[[#This Row],[atmf_cost_orig]]+1)</f>
        <v>30.865742498026666</v>
      </c>
      <c r="S2960" s="95">
        <f>Table_nydc_frldevdb01_flc_fx_carry_view[[#This Row],[num_rate]]-Table_nydc_frldevdb01_flc_fx_carry_view[[#This Row],[asset_rate]]</f>
        <v>-6.770536072921865E-2</v>
      </c>
      <c r="T29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1.1152640781686018</v>
      </c>
      <c r="U2960" s="95">
        <f>Table_nydc_frldevdb01_flc_fx_carry_view[[#This Row],[atmf_cost_final]]/Table_nydc_frldevdb01_flc_fx_carry_view[[#This Row],[atmf_cost_orig]]</f>
        <v>0.99552000694636889</v>
      </c>
    </row>
    <row r="2961" spans="1:21" x14ac:dyDescent="0.25">
      <c r="A2961" t="s">
        <v>146</v>
      </c>
      <c r="B2961" t="s">
        <v>105</v>
      </c>
      <c r="C2961" t="s">
        <v>67</v>
      </c>
      <c r="D2961" t="s">
        <v>14</v>
      </c>
      <c r="E2961">
        <v>35.378213820275001</v>
      </c>
      <c r="F2961">
        <v>30.563979905660499</v>
      </c>
      <c r="G2961">
        <v>0.186053286891562</v>
      </c>
      <c r="H2961">
        <v>0.20620786551029699</v>
      </c>
      <c r="I2961">
        <v>0.18489891410305601</v>
      </c>
      <c r="J2961">
        <v>0.20992552862925801</v>
      </c>
      <c r="K2961">
        <v>4.4875707104823102E-2</v>
      </c>
      <c r="L2961">
        <v>4.5135779247230903E-2</v>
      </c>
      <c r="M2961">
        <v>0.10176274986643399</v>
      </c>
      <c r="N2961">
        <v>0.11036621291900599</v>
      </c>
      <c r="O2961">
        <v>7.0252225883220498E-2</v>
      </c>
      <c r="P2961">
        <v>-7.3845077494679142E-3</v>
      </c>
      <c r="Q2961">
        <v>28.918870862299375</v>
      </c>
      <c r="R2961" s="95">
        <f>Table_nydc_frldevdb01_flc_fx_carry_view[[#This Row],[atmf]]/(Table_nydc_frldevdb01_flc_fx_carry_view[[#This Row],[atmf_cost_orig]]+1)</f>
        <v>27.740981358614412</v>
      </c>
      <c r="S2961" s="95">
        <f>Table_nydc_frldevdb01_flc_fx_carry_view[[#This Row],[num_rate]]-Table_nydc_frldevdb01_flc_fx_carry_view[[#This Row],[asset_rate]]</f>
        <v>-7.7636733632688415E-2</v>
      </c>
      <c r="T29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1.1466659278656435</v>
      </c>
      <c r="U2961" s="95">
        <f>Table_nydc_frldevdb01_flc_fx_carry_view[[#This Row],[atmf_cost_final]]/Table_nydc_frldevdb01_flc_fx_carry_view[[#This Row],[atmf_cost_orig]]</f>
        <v>1.0845443255401828</v>
      </c>
    </row>
    <row r="2962" spans="1:21" x14ac:dyDescent="0.25">
      <c r="A2962" t="s">
        <v>146</v>
      </c>
      <c r="B2962" t="s">
        <v>106</v>
      </c>
      <c r="C2962" t="s">
        <v>14</v>
      </c>
      <c r="D2962" t="s">
        <v>14</v>
      </c>
      <c r="E2962">
        <v>7.8044825543930303</v>
      </c>
      <c r="F2962">
        <v>7.9754329365960004</v>
      </c>
      <c r="G2962">
        <v>7.3925642453573095E-2</v>
      </c>
      <c r="H2962">
        <v>7.5110599583232296E-2</v>
      </c>
      <c r="I2962">
        <v>9.9888432048699502E-2</v>
      </c>
      <c r="J2962">
        <v>0.114348260575174</v>
      </c>
      <c r="K2962">
        <v>1.16814388302843E-2</v>
      </c>
      <c r="L2962">
        <v>2.08604256969678E-3</v>
      </c>
      <c r="M2962">
        <v>2.12473542868734E-2</v>
      </c>
      <c r="N2962">
        <v>2.1906606897599101E-2</v>
      </c>
      <c r="O2962">
        <v>-8.3520867925282738E-3</v>
      </c>
      <c r="P2962">
        <v>3.5431849090980357E-2</v>
      </c>
      <c r="Q2962">
        <v>7.8998635101394141</v>
      </c>
      <c r="R2962" s="95">
        <f>Table_nydc_frldevdb01_flc_fx_carry_view[[#This Row],[atmf]]/(Table_nydc_frldevdb01_flc_fx_carry_view[[#This Row],[atmf_cost_orig]]+1)</f>
        <v>7.809501687439047</v>
      </c>
      <c r="S2962" s="95">
        <f>Table_nydc_frldevdb01_flc_fx_carry_view[[#This Row],[num_rate]]-Table_nydc_frldevdb01_flc_fx_carry_view[[#This Row],[asset_rate]]</f>
        <v>4.378393588350863E-2</v>
      </c>
      <c r="T29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2.0719986934705465</v>
      </c>
      <c r="U2962" s="95">
        <f>Table_nydc_frldevdb01_flc_fx_carry_view[[#This Row],[atmf_cost_final]]/Table_nydc_frldevdb01_flc_fx_carry_view[[#This Row],[atmf_cost_orig]]</f>
        <v>1.0310275153237778</v>
      </c>
    </row>
    <row r="2963" spans="1:21" x14ac:dyDescent="0.25">
      <c r="A2963" t="s">
        <v>146</v>
      </c>
      <c r="B2963" t="s">
        <v>106</v>
      </c>
      <c r="C2963" t="s">
        <v>8</v>
      </c>
      <c r="D2963" t="s">
        <v>14</v>
      </c>
      <c r="E2963">
        <v>7.8044825543930303</v>
      </c>
      <c r="F2963">
        <v>8.0645944147359998</v>
      </c>
      <c r="G2963">
        <v>7.5858633394497402E-2</v>
      </c>
      <c r="H2963">
        <v>7.7250555822321501E-2</v>
      </c>
      <c r="I2963">
        <v>7.1594014405254397E-2</v>
      </c>
      <c r="J2963">
        <v>7.6711902932419002E-2</v>
      </c>
      <c r="K2963">
        <v>1.2847305049913101E-2</v>
      </c>
      <c r="L2963">
        <v>9.4546873033827909E-3</v>
      </c>
      <c r="M2963">
        <v>2.6814904510600701E-2</v>
      </c>
      <c r="N2963">
        <v>2.9064722953936403E-2</v>
      </c>
      <c r="O2963">
        <v>-8.2032424649346389E-3</v>
      </c>
      <c r="P2963">
        <v>3.6114488191972743E-2</v>
      </c>
      <c r="Q2963">
        <v>7.9535030695511599</v>
      </c>
      <c r="R2963" s="95">
        <f>Table_nydc_frldevdb01_flc_fx_carry_view[[#This Row],[atmf]]/(Table_nydc_frldevdb01_flc_fx_carry_view[[#This Row],[atmf_cost_orig]]+1)</f>
        <v>7.85399041181598</v>
      </c>
      <c r="S2963" s="95">
        <f>Table_nydc_frldevdb01_flc_fx_carry_view[[#This Row],[num_rate]]-Table_nydc_frldevdb01_flc_fx_carry_view[[#This Row],[asset_rate]]</f>
        <v>4.4317730656907382E-2</v>
      </c>
      <c r="T29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1.403966064873702</v>
      </c>
      <c r="U2963" s="95">
        <f>Table_nydc_frldevdb01_flc_fx_carry_view[[#This Row],[atmf_cost_final]]/Table_nydc_frldevdb01_flc_fx_carry_view[[#This Row],[atmf_cost_orig]]</f>
        <v>1.0839017883672226</v>
      </c>
    </row>
    <row r="2964" spans="1:21" x14ac:dyDescent="0.25">
      <c r="A2964" t="s">
        <v>146</v>
      </c>
      <c r="B2964" t="s">
        <v>106</v>
      </c>
      <c r="C2964" t="s">
        <v>6</v>
      </c>
      <c r="D2964" t="s">
        <v>14</v>
      </c>
      <c r="E2964">
        <v>7.8044825543930303</v>
      </c>
      <c r="F2964">
        <v>8.1565746132000001</v>
      </c>
      <c r="G2964">
        <v>7.7832279770088802E-2</v>
      </c>
      <c r="H2964">
        <v>7.9386470506781798E-2</v>
      </c>
      <c r="I2964">
        <v>7.3954044720254006E-2</v>
      </c>
      <c r="J2964">
        <v>7.7768951658139795E-2</v>
      </c>
      <c r="K2964">
        <v>1.3652441143848301E-2</v>
      </c>
      <c r="L2964">
        <v>1.1699209717374901E-2</v>
      </c>
      <c r="M2964">
        <v>3.1923879110462197E-2</v>
      </c>
      <c r="N2964">
        <v>3.5461439935864696E-2</v>
      </c>
      <c r="O2964">
        <v>-8.1080181708327315E-3</v>
      </c>
      <c r="P2964">
        <v>3.665913562170986E-2</v>
      </c>
      <c r="Q2964">
        <v>8.0102164404099003</v>
      </c>
      <c r="R2964" s="95">
        <f>Table_nydc_frldevdb01_flc_fx_carry_view[[#This Row],[atmf]]/(Table_nydc_frldevdb01_flc_fx_carry_view[[#This Row],[atmf_cost_orig]]+1)</f>
        <v>7.9042405920784793</v>
      </c>
      <c r="S2964" s="95">
        <f>Table_nydc_frldevdb01_flc_fx_carry_view[[#This Row],[num_rate]]-Table_nydc_frldevdb01_flc_fx_carry_view[[#This Row],[asset_rate]]</f>
        <v>4.4767153792542591E-2</v>
      </c>
      <c r="T29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1.3005123221231321</v>
      </c>
      <c r="U2964" s="95">
        <f>Table_nydc_frldevdb01_flc_fx_carry_view[[#This Row],[atmf_cost_final]]/Table_nydc_frldevdb01_flc_fx_carry_view[[#This Row],[atmf_cost_orig]]</f>
        <v>1.1108123738083935</v>
      </c>
    </row>
    <row r="2965" spans="1:21" x14ac:dyDescent="0.25">
      <c r="A2965" t="s">
        <v>146</v>
      </c>
      <c r="B2965" t="s">
        <v>106</v>
      </c>
      <c r="C2965" t="s">
        <v>67</v>
      </c>
      <c r="D2965" t="s">
        <v>14</v>
      </c>
      <c r="E2965">
        <v>7.8044825543930303</v>
      </c>
      <c r="F2965">
        <v>8.5285635819504204</v>
      </c>
      <c r="G2965">
        <v>8.7526085068981602E-2</v>
      </c>
      <c r="H2965">
        <v>8.8703856605645295E-2</v>
      </c>
      <c r="I2965">
        <v>8.4318703693061506E-2</v>
      </c>
      <c r="J2965">
        <v>8.7536678094607995E-2</v>
      </c>
      <c r="K2965">
        <v>1.6758323003161699E-2</v>
      </c>
      <c r="L2965">
        <v>1.59464025734566E-2</v>
      </c>
      <c r="M2965">
        <v>5.0900604183744001E-2</v>
      </c>
      <c r="N2965">
        <v>5.619591354444E-2</v>
      </c>
      <c r="O2965">
        <v>-7.6639060798209084E-3</v>
      </c>
      <c r="P2965">
        <v>3.7970753703675079E-2</v>
      </c>
      <c r="Q2965">
        <v>8.246992446933092</v>
      </c>
      <c r="R2965" s="95">
        <f>Table_nydc_frldevdb01_flc_fx_carry_view[[#This Row],[atmf]]/(Table_nydc_frldevdb01_flc_fx_carry_view[[#This Row],[atmf_cost_orig]]+1)</f>
        <v>8.1154807105422968</v>
      </c>
      <c r="S2965" s="95">
        <f>Table_nydc_frldevdb01_flc_fx_carry_view[[#This Row],[num_rate]]-Table_nydc_frldevdb01_flc_fx_carry_view[[#This Row],[asset_rate]]</f>
        <v>4.5634659783495984E-2</v>
      </c>
      <c r="T29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1.1788758565398512</v>
      </c>
      <c r="U2965" s="95">
        <f>Table_nydc_frldevdb01_flc_fx_carry_view[[#This Row],[atmf_cost_final]]/Table_nydc_frldevdb01_flc_fx_carry_view[[#This Row],[atmf_cost_orig]]</f>
        <v>1.1040323478593825</v>
      </c>
    </row>
    <row r="2966" spans="1:21" x14ac:dyDescent="0.25">
      <c r="A2966" t="s">
        <v>146</v>
      </c>
      <c r="B2966" t="s">
        <v>5</v>
      </c>
      <c r="C2966" t="s">
        <v>8</v>
      </c>
      <c r="D2966" t="s">
        <v>8</v>
      </c>
      <c r="E2966">
        <v>3.6625333330243799</v>
      </c>
      <c r="F2966">
        <v>3.95201909277815</v>
      </c>
      <c r="G2966">
        <v>0.12237717032298601</v>
      </c>
      <c r="H2966">
        <v>0.13291372457478401</v>
      </c>
      <c r="I2966">
        <v>0.14915271666294</v>
      </c>
      <c r="J2966">
        <v>0.19013864583333201</v>
      </c>
      <c r="K2966">
        <v>1.3944597722168701E-2</v>
      </c>
      <c r="L2966">
        <v>3.1141371625638299E-3</v>
      </c>
      <c r="M2966">
        <v>4.5362339703001499E-2</v>
      </c>
      <c r="N2966">
        <v>7.9029577030632903E-2</v>
      </c>
      <c r="O2966">
        <v>1.3807636408447082E-2</v>
      </c>
      <c r="P2966">
        <v>0.12189563615948978</v>
      </c>
      <c r="Q2966">
        <v>3.8316376885163099</v>
      </c>
      <c r="R2966" s="95">
        <f>Table_nydc_frldevdb01_flc_fx_carry_view[[#This Row],[atmf]]/(Table_nydc_frldevdb01_flc_fx_carry_view[[#This Row],[atmf_cost_orig]]+1)</f>
        <v>3.7805256059836254</v>
      </c>
      <c r="S2966" s="95">
        <f>Table_nydc_frldevdb01_flc_fx_carry_view[[#This Row],[num_rate]]-Table_nydc_frldevdb01_flc_fx_carry_view[[#This Row],[asset_rate]]</f>
        <v>0.1080879997510427</v>
      </c>
      <c r="T29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2.4163238693087252</v>
      </c>
      <c r="U2966" s="95">
        <f>Table_nydc_frldevdb01_flc_fx_carry_view[[#This Row],[atmf_cost_final]]/Table_nydc_frldevdb01_flc_fx_carry_view[[#This Row],[atmf_cost_orig]]</f>
        <v>1.7421847626921179</v>
      </c>
    </row>
    <row r="2967" spans="1:21" x14ac:dyDescent="0.25">
      <c r="A2967" t="s">
        <v>146</v>
      </c>
      <c r="B2967" t="s">
        <v>5</v>
      </c>
      <c r="C2967" t="s">
        <v>6</v>
      </c>
      <c r="D2967" t="s">
        <v>8</v>
      </c>
      <c r="E2967">
        <v>3.6625333330243799</v>
      </c>
      <c r="F2967">
        <v>4.0530887680460603</v>
      </c>
      <c r="G2967">
        <v>0.124940685075612</v>
      </c>
      <c r="H2967">
        <v>0.136363474756756</v>
      </c>
      <c r="I2967">
        <v>0.116526872861602</v>
      </c>
      <c r="J2967">
        <v>0.15334113750263201</v>
      </c>
      <c r="K2967">
        <v>1.3787478524997199E-2</v>
      </c>
      <c r="L2967">
        <v>1.1911477733458299E-2</v>
      </c>
      <c r="M2967">
        <v>5.3585533282407401E-2</v>
      </c>
      <c r="N2967">
        <v>8.3526270973676098E-2</v>
      </c>
      <c r="O2967">
        <v>1.4301976165420172E-2</v>
      </c>
      <c r="P2967">
        <v>0.12288317494650025</v>
      </c>
      <c r="Q2967">
        <v>3.8979576365832549</v>
      </c>
      <c r="R2967" s="95">
        <f>Table_nydc_frldevdb01_flc_fx_carry_view[[#This Row],[atmf]]/(Table_nydc_frldevdb01_flc_fx_carry_view[[#This Row],[atmf_cost_orig]]+1)</f>
        <v>3.8469480075517075</v>
      </c>
      <c r="S2967" s="95">
        <f>Table_nydc_frldevdb01_flc_fx_carry_view[[#This Row],[num_rate]]-Table_nydc_frldevdb01_flc_fx_carry_view[[#This Row],[asset_rate]]</f>
        <v>0.10858119878108008</v>
      </c>
      <c r="T29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1.799454613466591</v>
      </c>
      <c r="U2967" s="95">
        <f>Table_nydc_frldevdb01_flc_fx_carry_view[[#This Row],[atmf_cost_final]]/Table_nydc_frldevdb01_flc_fx_carry_view[[#This Row],[atmf_cost_orig]]</f>
        <v>1.5587466589811565</v>
      </c>
    </row>
    <row r="2968" spans="1:21" x14ac:dyDescent="0.25">
      <c r="A2968" t="s">
        <v>146</v>
      </c>
      <c r="B2968" t="s">
        <v>5</v>
      </c>
      <c r="C2968" t="s">
        <v>67</v>
      </c>
      <c r="D2968" t="s">
        <v>8</v>
      </c>
      <c r="E2968">
        <v>3.6625333330243799</v>
      </c>
      <c r="F2968">
        <v>4.4646382009572596</v>
      </c>
      <c r="G2968">
        <v>0.13162737867073199</v>
      </c>
      <c r="H2968">
        <v>0.145841056282252</v>
      </c>
      <c r="I2968">
        <v>0.127398886609141</v>
      </c>
      <c r="J2968">
        <v>0.15372018064936999</v>
      </c>
      <c r="K2968">
        <v>1.20554284071122E-2</v>
      </c>
      <c r="L2968">
        <v>1.36753137976261E-2</v>
      </c>
      <c r="M2968">
        <v>7.9718571504619098E-2</v>
      </c>
      <c r="N2968">
        <v>0.11272377957511301</v>
      </c>
      <c r="O2968">
        <v>1.5793076909287662E-2</v>
      </c>
      <c r="P2968">
        <v>0.12899715892402541</v>
      </c>
      <c r="Q2968">
        <v>4.1816917909186602</v>
      </c>
      <c r="R2968" s="95">
        <f>Table_nydc_frldevdb01_flc_fx_carry_view[[#This Row],[atmf]]/(Table_nydc_frldevdb01_flc_fx_carry_view[[#This Row],[atmf_cost_orig]]+1)</f>
        <v>4.1350017669286325</v>
      </c>
      <c r="S2968" s="95">
        <f>Table_nydc_frldevdb01_flc_fx_carry_view[[#This Row],[num_rate]]-Table_nydc_frldevdb01_flc_fx_carry_view[[#This Row],[asset_rate]]</f>
        <v>0.11320408201473775</v>
      </c>
      <c r="T29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1.4638466562919159</v>
      </c>
      <c r="U2968" s="95">
        <f>Table_nydc_frldevdb01_flc_fx_carry_view[[#This Row],[atmf_cost_final]]/Table_nydc_frldevdb01_flc_fx_carry_view[[#This Row],[atmf_cost_orig]]</f>
        <v>1.4140215692221918</v>
      </c>
    </row>
    <row r="2969" spans="1:21" x14ac:dyDescent="0.25">
      <c r="A2969" t="s">
        <v>146</v>
      </c>
      <c r="B2969" t="s">
        <v>4</v>
      </c>
      <c r="C2969" t="s">
        <v>8</v>
      </c>
      <c r="D2969" t="s">
        <v>8</v>
      </c>
      <c r="E2969">
        <v>4.3441740764955101</v>
      </c>
      <c r="F2969">
        <v>4.7676186716809204</v>
      </c>
      <c r="G2969">
        <v>0.123885964242437</v>
      </c>
      <c r="H2969">
        <v>0.13269509797765999</v>
      </c>
      <c r="I2969">
        <v>0.14518227269252201</v>
      </c>
      <c r="J2969">
        <v>0.17538751157407401</v>
      </c>
      <c r="K2969">
        <v>1.0944119436824299E-2</v>
      </c>
      <c r="L2969">
        <v>3.03194285092032E-3</v>
      </c>
      <c r="M2969">
        <v>4.6043891430584002E-2</v>
      </c>
      <c r="N2969">
        <v>9.7484194181423192E-2</v>
      </c>
      <c r="O2969">
        <v>-8.2032424649346389E-3</v>
      </c>
      <c r="P2969">
        <v>0.12189563615948978</v>
      </c>
      <c r="Q2969">
        <v>4.6059508471321182</v>
      </c>
      <c r="R2969" s="95">
        <f>Table_nydc_frldevdb01_flc_fx_carry_view[[#This Row],[atmf]]/(Table_nydc_frldevdb01_flc_fx_carry_view[[#This Row],[atmf_cost_orig]]+1)</f>
        <v>4.5577615917824055</v>
      </c>
      <c r="S2969" s="95">
        <f>Table_nydc_frldevdb01_flc_fx_carry_view[[#This Row],[num_rate]]-Table_nydc_frldevdb01_flc_fx_carry_view[[#This Row],[asset_rate]]</f>
        <v>0.13009887862442443</v>
      </c>
      <c r="T29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2.6909648116032008</v>
      </c>
      <c r="U2969" s="95">
        <f>Table_nydc_frldevdb01_flc_fx_carry_view[[#This Row],[atmf_cost_final]]/Table_nydc_frldevdb01_flc_fx_carry_view[[#This Row],[atmf_cost_orig]]</f>
        <v>2.1172014604454281</v>
      </c>
    </row>
    <row r="2970" spans="1:21" x14ac:dyDescent="0.25">
      <c r="A2970" t="s">
        <v>146</v>
      </c>
      <c r="B2970" t="s">
        <v>4</v>
      </c>
      <c r="C2970" t="s">
        <v>6</v>
      </c>
      <c r="D2970" t="s">
        <v>8</v>
      </c>
      <c r="E2970">
        <v>4.3441740764955101</v>
      </c>
      <c r="F2970">
        <v>4.9158838207853703</v>
      </c>
      <c r="G2970">
        <v>0.12846335649218199</v>
      </c>
      <c r="H2970">
        <v>0.13664518205354301</v>
      </c>
      <c r="I2970">
        <v>0.114805067771366</v>
      </c>
      <c r="J2970">
        <v>0.15597954689527199</v>
      </c>
      <c r="K2970">
        <v>1.0877431322705699E-2</v>
      </c>
      <c r="L2970">
        <v>1.00466564376654E-2</v>
      </c>
      <c r="M2970">
        <v>5.4921165303940096E-2</v>
      </c>
      <c r="N2970">
        <v>0.100478240802566</v>
      </c>
      <c r="O2970">
        <v>-8.1080181708327315E-3</v>
      </c>
      <c r="P2970">
        <v>0.12288317494650025</v>
      </c>
      <c r="Q2970">
        <v>4.7085037348384953</v>
      </c>
      <c r="R2970" s="95">
        <f>Table_nydc_frldevdb01_flc_fx_carry_view[[#This Row],[atmf]]/(Table_nydc_frldevdb01_flc_fx_carry_view[[#This Row],[atmf_cost_orig]]+1)</f>
        <v>4.6599537315843156</v>
      </c>
      <c r="S2970" s="95">
        <f>Table_nydc_frldevdb01_flc_fx_carry_view[[#This Row],[num_rate]]-Table_nydc_frldevdb01_flc_fx_carry_view[[#This Row],[asset_rate]]</f>
        <v>0.13099119311733298</v>
      </c>
      <c r="T29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2.0532224720871883</v>
      </c>
      <c r="U2970" s="95">
        <f>Table_nydc_frldevdb01_flc_fx_carry_view[[#This Row],[atmf_cost_final]]/Table_nydc_frldevdb01_flc_fx_carry_view[[#This Row],[atmf_cost_orig]]</f>
        <v>1.8294994333515642</v>
      </c>
    </row>
    <row r="2971" spans="1:21" x14ac:dyDescent="0.25">
      <c r="A2971" t="s">
        <v>146</v>
      </c>
      <c r="B2971" t="s">
        <v>4</v>
      </c>
      <c r="C2971" t="s">
        <v>67</v>
      </c>
      <c r="D2971" t="s">
        <v>8</v>
      </c>
      <c r="E2971">
        <v>4.3441740764955101</v>
      </c>
      <c r="F2971">
        <v>5.5495587285482202</v>
      </c>
      <c r="G2971">
        <v>0.13697303796254801</v>
      </c>
      <c r="H2971">
        <v>0.14545903198832</v>
      </c>
      <c r="I2971">
        <v>0.13150657604664701</v>
      </c>
      <c r="J2971">
        <v>0.155410464747678</v>
      </c>
      <c r="K2971">
        <v>8.5846122823476801E-3</v>
      </c>
      <c r="L2971">
        <v>1.0519702179391499E-2</v>
      </c>
      <c r="M2971">
        <v>8.3375536426366109E-2</v>
      </c>
      <c r="N2971">
        <v>0.131174515817089</v>
      </c>
      <c r="O2971">
        <v>-7.6639060798209084E-3</v>
      </c>
      <c r="P2971">
        <v>0.12905446448131563</v>
      </c>
      <c r="Q2971">
        <v>5.1633844349476457</v>
      </c>
      <c r="R2971" s="95">
        <f>Table_nydc_frldevdb01_flc_fx_carry_view[[#This Row],[atmf]]/(Table_nydc_frldevdb01_flc_fx_carry_view[[#This Row],[atmf_cost_orig]]+1)</f>
        <v>5.1224700410478645</v>
      </c>
      <c r="S2971" s="95">
        <f>Table_nydc_frldevdb01_flc_fx_carry_view[[#This Row],[num_rate]]-Table_nydc_frldevdb01_flc_fx_carry_view[[#This Row],[asset_rate]]</f>
        <v>0.13671837056113653</v>
      </c>
      <c r="T29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1.6132280088605797</v>
      </c>
      <c r="U2971" s="95">
        <f>Table_nydc_frldevdb01_flc_fx_carry_view[[#This Row],[atmf_cost_final]]/Table_nydc_frldevdb01_flc_fx_carry_view[[#This Row],[atmf_cost_orig]]</f>
        <v>1.5732974135996955</v>
      </c>
    </row>
    <row r="2972" spans="1:21" x14ac:dyDescent="0.25">
      <c r="A2972" t="s">
        <v>146</v>
      </c>
      <c r="B2972" t="s">
        <v>17</v>
      </c>
      <c r="C2972" t="s">
        <v>8</v>
      </c>
      <c r="D2972" t="s">
        <v>8</v>
      </c>
      <c r="E2972">
        <v>1.1857626866707001</v>
      </c>
      <c r="F2972">
        <v>1.205392</v>
      </c>
      <c r="G2972">
        <v>7.6552646241423702E-2</v>
      </c>
      <c r="H2972">
        <v>7.6704302523038004E-2</v>
      </c>
      <c r="I2972">
        <v>0.109039642683325</v>
      </c>
      <c r="J2972">
        <v>0.12037017082252</v>
      </c>
      <c r="K2972">
        <v>1.89691349237841E-2</v>
      </c>
      <c r="L2972">
        <v>2.2771534412093001E-3</v>
      </c>
      <c r="M2972">
        <v>2.6625361017590599E-2</v>
      </c>
      <c r="N2972">
        <v>1.6565001413592798E-2</v>
      </c>
      <c r="O2972">
        <v>-8.2032424649346389E-3</v>
      </c>
      <c r="P2972">
        <v>1.3807636408447082E-2</v>
      </c>
      <c r="Q2972">
        <v>1.1962333668821945</v>
      </c>
      <c r="R2972" s="95">
        <f>Table_nydc_frldevdb01_flc_fx_carry_view[[#This Row],[atmf]]/(Table_nydc_frldevdb01_flc_fx_carry_view[[#This Row],[atmf_cost_orig]]+1)</f>
        <v>1.1741303554056135</v>
      </c>
      <c r="S2972" s="95">
        <f>Table_nydc_frldevdb01_flc_fx_carry_view[[#This Row],[num_rate]]-Table_nydc_frldevdb01_flc_fx_carry_view[[#This Row],[asset_rate]]</f>
        <v>2.2010878873381719E-2</v>
      </c>
      <c r="T29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1.8661737254522364</v>
      </c>
      <c r="U2972" s="95">
        <f>Table_nydc_frldevdb01_flc_fx_carry_view[[#This Row],[atmf_cost_final]]/Table_nydc_frldevdb01_flc_fx_carry_view[[#This Row],[atmf_cost_orig]]</f>
        <v>0.62215124154180612</v>
      </c>
    </row>
    <row r="2973" spans="1:21" x14ac:dyDescent="0.25">
      <c r="A2973" t="s">
        <v>146</v>
      </c>
      <c r="B2973" t="s">
        <v>17</v>
      </c>
      <c r="C2973" t="s">
        <v>6</v>
      </c>
      <c r="D2973" t="s">
        <v>8</v>
      </c>
      <c r="E2973">
        <v>1.1857626866707001</v>
      </c>
      <c r="F2973">
        <v>1.2125490000000001</v>
      </c>
      <c r="G2973">
        <v>7.8562960699421203E-2</v>
      </c>
      <c r="H2973">
        <v>7.8431039113605702E-2</v>
      </c>
      <c r="I2973">
        <v>7.2534214851031897E-2</v>
      </c>
      <c r="J2973">
        <v>7.55803367823948E-2</v>
      </c>
      <c r="K2973">
        <v>2.13610958048286E-2</v>
      </c>
      <c r="L2973">
        <v>1.19405679732367E-2</v>
      </c>
      <c r="M2973">
        <v>3.1539867217124602E-2</v>
      </c>
      <c r="N2973">
        <v>2.5344477710777798E-2</v>
      </c>
      <c r="O2973">
        <v>-8.1080181708327315E-3</v>
      </c>
      <c r="P2973">
        <v>1.4301976165420172E-2</v>
      </c>
      <c r="Q2973">
        <v>1.2003311040725764</v>
      </c>
      <c r="R2973" s="95">
        <f>Table_nydc_frldevdb01_flc_fx_carry_view[[#This Row],[atmf]]/(Table_nydc_frldevdb01_flc_fx_carry_view[[#This Row],[atmf_cost_orig]]+1)</f>
        <v>1.175474684532746</v>
      </c>
      <c r="S2973" s="95">
        <f>Table_nydc_frldevdb01_flc_fx_carry_view[[#This Row],[num_rate]]-Table_nydc_frldevdb01_flc_fx_carry_view[[#This Row],[asset_rate]]</f>
        <v>2.2409994336252903E-2</v>
      </c>
      <c r="T29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1.3168494698042943</v>
      </c>
      <c r="U2973" s="95">
        <f>Table_nydc_frldevdb01_flc_fx_carry_view[[#This Row],[atmf_cost_final]]/Table_nydc_frldevdb01_flc_fx_carry_view[[#This Row],[atmf_cost_orig]]</f>
        <v>0.80356957549323449</v>
      </c>
    </row>
    <row r="2974" spans="1:21" x14ac:dyDescent="0.25">
      <c r="A2974" t="s">
        <v>146</v>
      </c>
      <c r="B2974" t="s">
        <v>17</v>
      </c>
      <c r="C2974" t="s">
        <v>67</v>
      </c>
      <c r="D2974" t="s">
        <v>8</v>
      </c>
      <c r="E2974">
        <v>1.1857626866707001</v>
      </c>
      <c r="F2974">
        <v>1.2423488994457901</v>
      </c>
      <c r="G2974">
        <v>8.3721028885074197E-2</v>
      </c>
      <c r="H2974">
        <v>8.2675570099379994E-2</v>
      </c>
      <c r="I2974">
        <v>8.0153338436880397E-2</v>
      </c>
      <c r="J2974">
        <v>8.0068985057026795E-2</v>
      </c>
      <c r="K2974">
        <v>2.7393412736002799E-2</v>
      </c>
      <c r="L2974">
        <v>2.33666308539567E-2</v>
      </c>
      <c r="M2974">
        <v>4.7445514305351398E-2</v>
      </c>
      <c r="N2974">
        <v>4.6601253255440095E-2</v>
      </c>
      <c r="O2974">
        <v>-7.6639060798209084E-3</v>
      </c>
      <c r="P2974">
        <v>1.5802522994634208E-2</v>
      </c>
      <c r="Q2974">
        <v>1.2179269054339852</v>
      </c>
      <c r="R2974" s="95">
        <f>Table_nydc_frldevdb01_flc_fx_carry_view[[#This Row],[atmf]]/(Table_nydc_frldevdb01_flc_fx_carry_view[[#This Row],[atmf_cost_orig]]+1)</f>
        <v>1.1860749628296374</v>
      </c>
      <c r="S2974" s="95">
        <f>Table_nydc_frldevdb01_flc_fx_carry_view[[#This Row],[num_rate]]-Table_nydc_frldevdb01_flc_fx_carry_view[[#This Row],[asset_rate]]</f>
        <v>2.3466429074455116E-2</v>
      </c>
      <c r="T29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1.158712582874583</v>
      </c>
      <c r="U2974" s="95">
        <f>Table_nydc_frldevdb01_flc_fx_carry_view[[#This Row],[atmf_cost_final]]/Table_nydc_frldevdb01_flc_fx_carry_view[[#This Row],[atmf_cost_orig]]</f>
        <v>0.98220567186862429</v>
      </c>
    </row>
    <row r="2975" spans="1:21" x14ac:dyDescent="0.25">
      <c r="A2975" t="s">
        <v>146</v>
      </c>
      <c r="B2975" t="s">
        <v>21</v>
      </c>
      <c r="C2975" t="s">
        <v>8</v>
      </c>
      <c r="D2975" t="s">
        <v>8</v>
      </c>
      <c r="E2975">
        <v>1.31354626125214</v>
      </c>
      <c r="F2975">
        <v>1.32484</v>
      </c>
      <c r="G2975">
        <v>8.7776283031728797E-2</v>
      </c>
      <c r="H2975">
        <v>8.6896004758011597E-2</v>
      </c>
      <c r="I2975">
        <v>0.115560014421348</v>
      </c>
      <c r="J2975">
        <v>0.116778166460696</v>
      </c>
      <c r="K2975">
        <v>2.6033006515892299E-2</v>
      </c>
      <c r="L2975">
        <v>2.4131097140441997E-3</v>
      </c>
      <c r="M2975">
        <v>2.9922800539695902E-2</v>
      </c>
      <c r="N2975">
        <v>8.8228230638416807E-3</v>
      </c>
      <c r="O2975">
        <v>2.2241032824212104E-3</v>
      </c>
      <c r="P2975">
        <v>1.3807636408447082E-2</v>
      </c>
      <c r="Q2975">
        <v>1.3197066131031772</v>
      </c>
      <c r="R2975" s="95">
        <f>Table_nydc_frldevdb01_flc_fx_carry_view[[#This Row],[atmf]]/(Table_nydc_frldevdb01_flc_fx_carry_view[[#This Row],[atmf_cost_orig]]+1)</f>
        <v>1.2863488402293481</v>
      </c>
      <c r="S2975" s="95">
        <f>Table_nydc_frldevdb01_flc_fx_carry_view[[#This Row],[num_rate]]-Table_nydc_frldevdb01_flc_fx_carry_view[[#This Row],[asset_rate]]</f>
        <v>1.158353312602587E-2</v>
      </c>
      <c r="T29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1.6478284738403179</v>
      </c>
      <c r="U2975" s="95">
        <f>Table_nydc_frldevdb01_flc_fx_carry_view[[#This Row],[atmf_cost_final]]/Table_nydc_frldevdb01_flc_fx_carry_view[[#This Row],[atmf_cost_orig]]</f>
        <v>0.29485285149487367</v>
      </c>
    </row>
    <row r="2976" spans="1:21" x14ac:dyDescent="0.25">
      <c r="A2976" t="s">
        <v>146</v>
      </c>
      <c r="B2976" t="s">
        <v>21</v>
      </c>
      <c r="C2976" t="s">
        <v>6</v>
      </c>
      <c r="D2976" t="s">
        <v>8</v>
      </c>
      <c r="E2976">
        <v>1.31354626125214</v>
      </c>
      <c r="F2976">
        <v>1.32846</v>
      </c>
      <c r="G2976">
        <v>8.9465402048522005E-2</v>
      </c>
      <c r="H2976">
        <v>8.8337933438835795E-2</v>
      </c>
      <c r="I2976">
        <v>8.5235930413642705E-2</v>
      </c>
      <c r="J2976">
        <v>8.3996463756522699E-2</v>
      </c>
      <c r="K2976">
        <v>3.0060526296902298E-2</v>
      </c>
      <c r="L2976">
        <v>1.5506793175702199E-2</v>
      </c>
      <c r="M2976">
        <v>3.5127925743396904E-2</v>
      </c>
      <c r="N2976">
        <v>2.1302091589029699E-2</v>
      </c>
      <c r="O2976">
        <v>2.8612532760703413E-3</v>
      </c>
      <c r="P2976">
        <v>1.4301976165420172E-2</v>
      </c>
      <c r="Q2976">
        <v>1.3217621034485869</v>
      </c>
      <c r="R2976" s="95">
        <f>Table_nydc_frldevdb01_flc_fx_carry_view[[#This Row],[atmf]]/(Table_nydc_frldevdb01_flc_fx_carry_view[[#This Row],[atmf_cost_orig]]+1)</f>
        <v>1.2833776067300484</v>
      </c>
      <c r="S2976" s="95">
        <f>Table_nydc_frldevdb01_flc_fx_carry_view[[#This Row],[num_rate]]-Table_nydc_frldevdb01_flc_fx_carry_view[[#This Row],[asset_rate]]</f>
        <v>1.144072288934983E-2</v>
      </c>
      <c r="T29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1.143643494956061</v>
      </c>
      <c r="U2976" s="95">
        <f>Table_nydc_frldevdb01_flc_fx_carry_view[[#This Row],[atmf_cost_final]]/Table_nydc_frldevdb01_flc_fx_carry_view[[#This Row],[atmf_cost_orig]]</f>
        <v>0.60641472954132269</v>
      </c>
    </row>
    <row r="2977" spans="1:21" x14ac:dyDescent="0.25">
      <c r="A2977" t="s">
        <v>146</v>
      </c>
      <c r="B2977" t="s">
        <v>21</v>
      </c>
      <c r="C2977" t="s">
        <v>67</v>
      </c>
      <c r="D2977" t="s">
        <v>8</v>
      </c>
      <c r="E2977">
        <v>1.31354626125214</v>
      </c>
      <c r="F2977">
        <v>1.3428918178042</v>
      </c>
      <c r="G2977">
        <v>9.4680271471170502E-2</v>
      </c>
      <c r="H2977">
        <v>9.2972332660614707E-2</v>
      </c>
      <c r="I2977">
        <v>9.1113390085819701E-2</v>
      </c>
      <c r="J2977">
        <v>8.9181249060145296E-2</v>
      </c>
      <c r="K2977">
        <v>4.2305715837425602E-2</v>
      </c>
      <c r="L2977">
        <v>3.3801994897304302E-2</v>
      </c>
      <c r="M2977">
        <v>5.2049616012230397E-2</v>
      </c>
      <c r="N2977">
        <v>4.41187537824611E-2</v>
      </c>
      <c r="O2977">
        <v>4.5164819619157148E-3</v>
      </c>
      <c r="P2977">
        <v>1.5802522994634208E-2</v>
      </c>
      <c r="Q2977">
        <v>1.3299330826080964</v>
      </c>
      <c r="R2977" s="95">
        <f>Table_nydc_frldevdb01_flc_fx_carry_view[[#This Row],[atmf]]/(Table_nydc_frldevdb01_flc_fx_carry_view[[#This Row],[atmf_cost_orig]]+1)</f>
        <v>1.276452932794558</v>
      </c>
      <c r="S2977" s="95">
        <f>Table_nydc_frldevdb01_flc_fx_carry_view[[#This Row],[num_rate]]-Table_nydc_frldevdb01_flc_fx_carry_view[[#This Row],[asset_rate]]</f>
        <v>1.1286041032718493E-2</v>
      </c>
      <c r="T29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1.0587915208566345</v>
      </c>
      <c r="U2977" s="95">
        <f>Table_nydc_frldevdb01_flc_fx_carry_view[[#This Row],[atmf_cost_final]]/Table_nydc_frldevdb01_flc_fx_carry_view[[#This Row],[atmf_cost_orig]]</f>
        <v>0.84762880425658205</v>
      </c>
    </row>
    <row r="2978" spans="1:21" x14ac:dyDescent="0.25">
      <c r="A2978" t="s">
        <v>146</v>
      </c>
      <c r="B2978" t="s">
        <v>20</v>
      </c>
      <c r="C2978" t="s">
        <v>8</v>
      </c>
      <c r="D2978" t="s">
        <v>8</v>
      </c>
      <c r="E2978">
        <v>3.173</v>
      </c>
      <c r="F2978">
        <v>3.2799102467181198</v>
      </c>
      <c r="G2978">
        <v>0.12776194693922699</v>
      </c>
      <c r="H2978">
        <v>0.133669778864</v>
      </c>
      <c r="I2978">
        <v>0</v>
      </c>
      <c r="J2978">
        <v>0</v>
      </c>
      <c r="K2978">
        <v>2.86738356302167E-2</v>
      </c>
      <c r="L2978">
        <v>0</v>
      </c>
      <c r="M2978">
        <v>4.5614355944914697E-2</v>
      </c>
      <c r="N2978">
        <v>3.3688316181587304E-2</v>
      </c>
      <c r="O2978">
        <v>1.3807636408447082E-2</v>
      </c>
      <c r="P2978">
        <v>5.9867111070003871E-2</v>
      </c>
      <c r="Q2978">
        <v>3.2252724532041785</v>
      </c>
      <c r="R2978" s="95">
        <f>Table_nydc_frldevdb01_flc_fx_carry_view[[#This Row],[atmf]]/(Table_nydc_frldevdb01_flc_fx_carry_view[[#This Row],[atmf_cost_orig]]+1)</f>
        <v>3.1368259512409686</v>
      </c>
      <c r="S2978" s="95">
        <f>Table_nydc_frldevdb01_flc_fx_carry_view[[#This Row],[num_rate]]-Table_nydc_frldevdb01_flc_fx_carry_view[[#This Row],[asset_rate]]</f>
        <v>4.6059474661556792E-2</v>
      </c>
      <c r="T29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1.9886234634929436</v>
      </c>
      <c r="U2978" s="95">
        <f>Table_nydc_frldevdb01_flc_fx_carry_view[[#This Row],[atmf_cost_final]]/Table_nydc_frldevdb01_flc_fx_carry_view[[#This Row],[atmf_cost_orig]]</f>
        <v>0.73854635199213059</v>
      </c>
    </row>
    <row r="2979" spans="1:21" x14ac:dyDescent="0.25">
      <c r="A2979" t="s">
        <v>146</v>
      </c>
      <c r="B2979" t="s">
        <v>20</v>
      </c>
      <c r="C2979" t="s">
        <v>6</v>
      </c>
      <c r="D2979" t="s">
        <v>8</v>
      </c>
      <c r="E2979">
        <v>3.173</v>
      </c>
      <c r="F2979">
        <v>3.3181750000000001</v>
      </c>
      <c r="G2979">
        <v>0.13766183632978601</v>
      </c>
      <c r="H2979">
        <v>0.144410834503926</v>
      </c>
      <c r="I2979">
        <v>0.11278044293386499</v>
      </c>
      <c r="J2979">
        <v>0.12704612836054599</v>
      </c>
      <c r="K2979">
        <v>3.4108915482726002E-2</v>
      </c>
      <c r="L2979">
        <v>1.6994853526217501E-2</v>
      </c>
      <c r="M2979">
        <v>5.6737529386237703E-2</v>
      </c>
      <c r="N2979">
        <v>4.5877386437732696E-2</v>
      </c>
      <c r="O2979">
        <v>1.4317229839886999E-2</v>
      </c>
      <c r="P2979">
        <v>6.1003677059022904E-2</v>
      </c>
      <c r="Q2979">
        <v>3.2447507872228192</v>
      </c>
      <c r="R2979" s="95">
        <f>Table_nydc_frldevdb01_flc_fx_carry_view[[#This Row],[atmf]]/(Table_nydc_frldevdb01_flc_fx_carry_view[[#This Row],[atmf_cost_orig]]+1)</f>
        <v>3.1400181291254268</v>
      </c>
      <c r="S2979" s="95">
        <f>Table_nydc_frldevdb01_flc_fx_carry_view[[#This Row],[num_rate]]-Table_nydc_frldevdb01_flc_fx_carry_view[[#This Row],[asset_rate]]</f>
        <v>4.6686447219135903E-2</v>
      </c>
      <c r="T29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1.2763721646703672</v>
      </c>
      <c r="U2979" s="95">
        <f>Table_nydc_frldevdb01_flc_fx_carry_view[[#This Row],[atmf_cost_final]]/Table_nydc_frldevdb01_flc_fx_carry_view[[#This Row],[atmf_cost_orig]]</f>
        <v>0.80858978059169329</v>
      </c>
    </row>
    <row r="2980" spans="1:21" x14ac:dyDescent="0.25">
      <c r="A2980" t="s">
        <v>146</v>
      </c>
      <c r="B2980" t="s">
        <v>20</v>
      </c>
      <c r="C2980" t="s">
        <v>67</v>
      </c>
      <c r="D2980" t="s">
        <v>8</v>
      </c>
      <c r="E2980">
        <v>3.173</v>
      </c>
      <c r="F2980">
        <v>3.5072999999999999</v>
      </c>
      <c r="G2980">
        <v>0.13799400516916499</v>
      </c>
      <c r="H2980">
        <v>0.14855305718987699</v>
      </c>
      <c r="I2980">
        <v>0.138479905260145</v>
      </c>
      <c r="J2980">
        <v>0.152492113176007</v>
      </c>
      <c r="K2980">
        <v>3.4893851395845603E-2</v>
      </c>
      <c r="L2980">
        <v>3.5197737905252796E-2</v>
      </c>
      <c r="M2980">
        <v>8.1242998781389505E-2</v>
      </c>
      <c r="N2980">
        <v>9.1079695575691802E-2</v>
      </c>
      <c r="O2980">
        <v>1.5802522994634208E-2</v>
      </c>
      <c r="P2980">
        <v>7.0252225883220498E-2</v>
      </c>
      <c r="Q2980">
        <v>3.3519404194704041</v>
      </c>
      <c r="R2980" s="95">
        <f>Table_nydc_frldevdb01_flc_fx_carry_view[[#This Row],[atmf]]/(Table_nydc_frldevdb01_flc_fx_carry_view[[#This Row],[atmf_cost_orig]]+1)</f>
        <v>3.2437666685036466</v>
      </c>
      <c r="S2980" s="95">
        <f>Table_nydc_frldevdb01_flc_fx_carry_view[[#This Row],[num_rate]]-Table_nydc_frldevdb01_flc_fx_carry_view[[#This Row],[asset_rate]]</f>
        <v>5.444970288858629E-2</v>
      </c>
      <c r="T29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1.2056739082080363</v>
      </c>
      <c r="U2980" s="95">
        <f>Table_nydc_frldevdb01_flc_fx_carry_view[[#This Row],[atmf_cost_final]]/Table_nydc_frldevdb01_flc_fx_carry_view[[#This Row],[atmf_cost_orig]]</f>
        <v>1.1210774705740627</v>
      </c>
    </row>
    <row r="2981" spans="1:21" x14ac:dyDescent="0.25">
      <c r="A2981" t="s">
        <v>146</v>
      </c>
      <c r="B2981" t="s">
        <v>7</v>
      </c>
      <c r="C2981" t="s">
        <v>8</v>
      </c>
      <c r="D2981" t="s">
        <v>8</v>
      </c>
      <c r="E2981">
        <v>65.093570700002999</v>
      </c>
      <c r="F2981">
        <v>67.06</v>
      </c>
      <c r="G2981">
        <v>6.3354656861589295E-2</v>
      </c>
      <c r="H2981">
        <v>6.7951909662488305E-2</v>
      </c>
      <c r="I2981">
        <v>5.2042878118831598E-2</v>
      </c>
      <c r="J2981">
        <v>8.1824722222024707E-2</v>
      </c>
      <c r="K2981">
        <v>9.8702534189900604E-3</v>
      </c>
      <c r="L2981">
        <v>1.08656284538712E-3</v>
      </c>
      <c r="M2981">
        <v>2.31979318379891E-2</v>
      </c>
      <c r="N2981">
        <v>3.0204405079910897E-2</v>
      </c>
      <c r="O2981">
        <v>1.3807636408447082E-2</v>
      </c>
      <c r="P2981">
        <v>5.4708518703327463E-2</v>
      </c>
      <c r="Q2981">
        <v>66.178000885782069</v>
      </c>
      <c r="R2981" s="95">
        <f>Table_nydc_frldevdb01_flc_fx_carry_view[[#This Row],[atmf]]/(Table_nydc_frldevdb01_flc_fx_carry_view[[#This Row],[atmf_cost_orig]]+1)</f>
        <v>65.539616445020471</v>
      </c>
      <c r="S2981" s="95">
        <f>Table_nydc_frldevdb01_flc_fx_carry_view[[#This Row],[num_rate]]-Table_nydc_frldevdb01_flc_fx_carry_view[[#This Row],[asset_rate]]</f>
        <v>4.0900882294880384E-2</v>
      </c>
      <c r="T29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2.1847647669090922</v>
      </c>
      <c r="U2981" s="95">
        <f>Table_nydc_frldevdb01_flc_fx_carry_view[[#This Row],[atmf_cost_final]]/Table_nydc_frldevdb01_flc_fx_carry_view[[#This Row],[atmf_cost_orig]]</f>
        <v>1.3020300814251013</v>
      </c>
    </row>
    <row r="2982" spans="1:21" x14ac:dyDescent="0.25">
      <c r="A2982" t="s">
        <v>146</v>
      </c>
      <c r="B2982" t="s">
        <v>7</v>
      </c>
      <c r="C2982" t="s">
        <v>6</v>
      </c>
      <c r="D2982" t="s">
        <v>8</v>
      </c>
      <c r="E2982">
        <v>65.093570700002999</v>
      </c>
      <c r="F2982">
        <v>67.67</v>
      </c>
      <c r="G2982">
        <v>6.6091762983102403E-2</v>
      </c>
      <c r="H2982">
        <v>7.1074127624782699E-2</v>
      </c>
      <c r="I2982">
        <v>5.5043332443504803E-2</v>
      </c>
      <c r="J2982">
        <v>6.9210582566883699E-2</v>
      </c>
      <c r="K2982">
        <v>1.09982116519717E-2</v>
      </c>
      <c r="L2982">
        <v>6.4686860282991499E-3</v>
      </c>
      <c r="M2982">
        <v>2.79439003711267E-2</v>
      </c>
      <c r="N2982">
        <v>3.2655495549598401E-2</v>
      </c>
      <c r="O2982">
        <v>1.4301976165420172E-2</v>
      </c>
      <c r="P2982">
        <v>5.4529021058876914E-2</v>
      </c>
      <c r="Q2982">
        <v>66.54239331623549</v>
      </c>
      <c r="R2982" s="95">
        <f>Table_nydc_frldevdb01_flc_fx_carry_view[[#This Row],[atmf]]/(Table_nydc_frldevdb01_flc_fx_carry_view[[#This Row],[atmf_cost_orig]]+1)</f>
        <v>65.830440723047801</v>
      </c>
      <c r="S2982" s="95">
        <f>Table_nydc_frldevdb01_flc_fx_carry_view[[#This Row],[num_rate]]-Table_nydc_frldevdb01_flc_fx_carry_view[[#This Row],[asset_rate]]</f>
        <v>4.0227044893456743E-2</v>
      </c>
      <c r="T29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1.5453375755509018</v>
      </c>
      <c r="U2982" s="95">
        <f>Table_nydc_frldevdb01_flc_fx_carry_view[[#This Row],[atmf_cost_final]]/Table_nydc_frldevdb01_flc_fx_carry_view[[#This Row],[atmf_cost_orig]]</f>
        <v>1.1686090744633488</v>
      </c>
    </row>
    <row r="2983" spans="1:21" x14ac:dyDescent="0.25">
      <c r="A2983" t="s">
        <v>146</v>
      </c>
      <c r="B2983" t="s">
        <v>7</v>
      </c>
      <c r="C2983" t="s">
        <v>67</v>
      </c>
      <c r="D2983" t="s">
        <v>8</v>
      </c>
      <c r="E2983">
        <v>65.093570700002999</v>
      </c>
      <c r="F2983">
        <v>70.449332132173097</v>
      </c>
      <c r="G2983">
        <v>7.3803150121522901E-2</v>
      </c>
      <c r="H2983">
        <v>7.6741586303214399E-2</v>
      </c>
      <c r="I2983">
        <v>6.8228568611097801E-2</v>
      </c>
      <c r="J2983">
        <v>7.7735980524311396E-2</v>
      </c>
      <c r="K2983">
        <v>1.2618641310618101E-2</v>
      </c>
      <c r="L2983">
        <v>1.15368781507049E-2</v>
      </c>
      <c r="M2983">
        <v>4.1999802123598599E-2</v>
      </c>
      <c r="N2983">
        <v>5.1599940873964398E-2</v>
      </c>
      <c r="O2983">
        <v>1.5793076909287662E-2</v>
      </c>
      <c r="P2983">
        <v>5.8249412335494632E-2</v>
      </c>
      <c r="Q2983">
        <v>68.438528714216901</v>
      </c>
      <c r="R2983" s="95">
        <f>Table_nydc_frldevdb01_flc_fx_carry_view[[#This Row],[atmf]]/(Table_nydc_frldevdb01_flc_fx_carry_view[[#This Row],[atmf_cost_orig]]+1)</f>
        <v>67.609736574418875</v>
      </c>
      <c r="S2983" s="95">
        <f>Table_nydc_frldevdb01_flc_fx_carry_view[[#This Row],[num_rate]]-Table_nydc_frldevdb01_flc_fx_carry_view[[#This Row],[asset_rate]]</f>
        <v>4.245633542620697E-2</v>
      </c>
      <c r="T29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1.3635629639779163</v>
      </c>
      <c r="U2983" s="95">
        <f>Table_nydc_frldevdb01_flc_fx_carry_view[[#This Row],[atmf_cost_final]]/Table_nydc_frldevdb01_flc_fx_carry_view[[#This Row],[atmf_cost_orig]]</f>
        <v>1.2285758090505796</v>
      </c>
    </row>
    <row r="2984" spans="1:21" x14ac:dyDescent="0.25">
      <c r="A2984" t="s">
        <v>146</v>
      </c>
      <c r="B2984" t="s">
        <v>19</v>
      </c>
      <c r="C2984" t="s">
        <v>8</v>
      </c>
      <c r="D2984" t="s">
        <v>8</v>
      </c>
      <c r="E2984">
        <v>13.50637058305</v>
      </c>
      <c r="F2984">
        <v>14.0791</v>
      </c>
      <c r="G2984">
        <v>0.159081762235354</v>
      </c>
      <c r="H2984">
        <v>0.164504529484718</v>
      </c>
      <c r="I2984">
        <v>0.180264304328529</v>
      </c>
      <c r="J2984">
        <v>0.20020347392042501</v>
      </c>
      <c r="K2984">
        <v>3.5441153526577597E-2</v>
      </c>
      <c r="L2984">
        <v>3.7635856528387599E-3</v>
      </c>
      <c r="M2984">
        <v>5.6120535902564099E-2</v>
      </c>
      <c r="N2984">
        <v>4.2397650935409405E-2</v>
      </c>
      <c r="O2984">
        <v>1.3807636408447082E-2</v>
      </c>
      <c r="P2984">
        <v>7.1397126599804517E-2</v>
      </c>
      <c r="Q2984">
        <v>13.793851666941674</v>
      </c>
      <c r="R2984" s="95">
        <f>Table_nydc_frldevdb01_flc_fx_carry_view[[#This Row],[atmf]]/(Table_nydc_frldevdb01_flc_fx_carry_view[[#This Row],[atmf_cost_orig]]+1)</f>
        <v>13.330959413612723</v>
      </c>
      <c r="S2984" s="95">
        <f>Table_nydc_frldevdb01_flc_fx_carry_view[[#This Row],[num_rate]]-Table_nydc_frldevdb01_flc_fx_carry_view[[#This Row],[asset_rate]]</f>
        <v>5.7589490191357437E-2</v>
      </c>
      <c r="T29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1.8682407714184752</v>
      </c>
      <c r="U2984" s="95">
        <f>Table_nydc_frldevdb01_flc_fx_carry_view[[#This Row],[atmf_cost_final]]/Table_nydc_frldevdb01_flc_fx_carry_view[[#This Row],[atmf_cost_orig]]</f>
        <v>0.75547480531938915</v>
      </c>
    </row>
    <row r="2985" spans="1:21" x14ac:dyDescent="0.25">
      <c r="A2985" t="s">
        <v>146</v>
      </c>
      <c r="B2985" t="s">
        <v>19</v>
      </c>
      <c r="C2985" t="s">
        <v>6</v>
      </c>
      <c r="D2985" t="s">
        <v>8</v>
      </c>
      <c r="E2985">
        <v>13.50637058305</v>
      </c>
      <c r="F2985">
        <v>14.265700000000001</v>
      </c>
      <c r="G2985">
        <v>0.15995723649021701</v>
      </c>
      <c r="H2985">
        <v>0.166217504284315</v>
      </c>
      <c r="I2985">
        <v>0.158685343937847</v>
      </c>
      <c r="J2985">
        <v>0.17319230990458201</v>
      </c>
      <c r="K2985">
        <v>3.8462387706741201E-2</v>
      </c>
      <c r="L2985">
        <v>2.4715933824181399E-2</v>
      </c>
      <c r="M2985">
        <v>6.5289587780228295E-2</v>
      </c>
      <c r="N2985">
        <v>5.9295428129461897E-2</v>
      </c>
      <c r="O2985">
        <v>1.4301976165420172E-2</v>
      </c>
      <c r="P2985">
        <v>7.1577842280000636E-2</v>
      </c>
      <c r="Q2985">
        <v>13.892989978234942</v>
      </c>
      <c r="R2985" s="95">
        <f>Table_nydc_frldevdb01_flc_fx_carry_view[[#This Row],[atmf]]/(Table_nydc_frldevdb01_flc_fx_carry_view[[#This Row],[atmf_cost_orig]]+1)</f>
        <v>13.391382177803703</v>
      </c>
      <c r="S2985" s="95">
        <f>Table_nydc_frldevdb01_flc_fx_carry_view[[#This Row],[num_rate]]-Table_nydc_frldevdb01_flc_fx_carry_view[[#This Row],[asset_rate]]</f>
        <v>5.7275866114580465E-2</v>
      </c>
      <c r="T29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1.2889714249179092</v>
      </c>
      <c r="U2985" s="95">
        <f>Table_nydc_frldevdb01_flc_fx_carry_view[[#This Row],[atmf_cost_final]]/Table_nydc_frldevdb01_flc_fx_carry_view[[#This Row],[atmf_cost_orig]]</f>
        <v>0.90819118553875122</v>
      </c>
    </row>
    <row r="2986" spans="1:21" x14ac:dyDescent="0.25">
      <c r="A2986" t="s">
        <v>146</v>
      </c>
      <c r="B2986" t="s">
        <v>19</v>
      </c>
      <c r="C2986" t="s">
        <v>67</v>
      </c>
      <c r="D2986" t="s">
        <v>8</v>
      </c>
      <c r="E2986">
        <v>13.50637058305</v>
      </c>
      <c r="F2986">
        <v>15.0110509166547</v>
      </c>
      <c r="G2986">
        <v>0.16322493909270899</v>
      </c>
      <c r="H2986">
        <v>0.17279512472334599</v>
      </c>
      <c r="I2986">
        <v>0.16178764685570901</v>
      </c>
      <c r="J2986">
        <v>0.17439010273883901</v>
      </c>
      <c r="K2986">
        <v>4.4776253411961502E-2</v>
      </c>
      <c r="L2986">
        <v>4.1219157372330804E-2</v>
      </c>
      <c r="M2986">
        <v>9.4379822571005495E-2</v>
      </c>
      <c r="N2986">
        <v>9.8385254275336495E-2</v>
      </c>
      <c r="O2986">
        <v>1.5793076909287662E-2</v>
      </c>
      <c r="P2986">
        <v>7.3399862058078247E-2</v>
      </c>
      <c r="Q2986">
        <v>14.301638597400872</v>
      </c>
      <c r="R2986" s="95">
        <f>Table_nydc_frldevdb01_flc_fx_carry_view[[#This Row],[atmf]]/(Table_nydc_frldevdb01_flc_fx_carry_view[[#This Row],[atmf_cost_orig]]+1)</f>
        <v>13.716490935833891</v>
      </c>
      <c r="S2986" s="95">
        <f>Table_nydc_frldevdb01_flc_fx_carry_view[[#This Row],[num_rate]]-Table_nydc_frldevdb01_flc_fx_carry_view[[#This Row],[asset_rate]]</f>
        <v>5.7606785148790585E-2</v>
      </c>
      <c r="T29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1.15245934661907</v>
      </c>
      <c r="U2986" s="95">
        <f>Table_nydc_frldevdb01_flc_fx_carry_view[[#This Row],[atmf_cost_final]]/Table_nydc_frldevdb01_flc_fx_carry_view[[#This Row],[atmf_cost_orig]]</f>
        <v>1.0424394917813875</v>
      </c>
    </row>
    <row r="2987" spans="1:21" x14ac:dyDescent="0.25">
      <c r="A2987" t="s">
        <v>146</v>
      </c>
      <c r="B2987" t="s">
        <v>13</v>
      </c>
      <c r="C2987" t="s">
        <v>8</v>
      </c>
      <c r="D2987" t="s">
        <v>8</v>
      </c>
      <c r="E2987">
        <v>6.5818250499228599</v>
      </c>
      <c r="F2987">
        <v>6.6904329999999996</v>
      </c>
      <c r="G2987">
        <v>5.4834401248388703E-2</v>
      </c>
      <c r="H2987">
        <v>5.5640561181802599E-2</v>
      </c>
      <c r="I2987">
        <v>5.97493756211111E-2</v>
      </c>
      <c r="J2987">
        <v>6.1644281279497698E-2</v>
      </c>
      <c r="K2987">
        <v>1.1631172131854401E-2</v>
      </c>
      <c r="L2987">
        <v>1.2474607006139299E-3</v>
      </c>
      <c r="M2987">
        <v>1.8995892155440602E-2</v>
      </c>
      <c r="N2987">
        <v>1.64985330229683E-2</v>
      </c>
      <c r="O2987">
        <v>1.3807636408447082E-2</v>
      </c>
      <c r="P2987">
        <v>3.6114488191972743E-2</v>
      </c>
      <c r="Q2987">
        <v>6.6415200641961647</v>
      </c>
      <c r="R2987" s="95">
        <f>Table_nydc_frldevdb01_flc_fx_carry_view[[#This Row],[atmf]]/(Table_nydc_frldevdb01_flc_fx_carry_view[[#This Row],[atmf_cost_orig]]+1)</f>
        <v>6.5657114533091976</v>
      </c>
      <c r="S2987" s="95">
        <f>Table_nydc_frldevdb01_flc_fx_carry_view[[#This Row],[num_rate]]-Table_nydc_frldevdb01_flc_fx_carry_view[[#This Row],[asset_rate]]</f>
        <v>2.2306851783525664E-2</v>
      </c>
      <c r="T29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2.0708285275626763</v>
      </c>
      <c r="U2987" s="95">
        <f>Table_nydc_frldevdb01_flc_fx_carry_view[[#This Row],[atmf_cost_final]]/Table_nydc_frldevdb01_flc_fx_carry_view[[#This Row],[atmf_cost_orig]]</f>
        <v>0.86853162188768085</v>
      </c>
    </row>
    <row r="2988" spans="1:21" x14ac:dyDescent="0.25">
      <c r="A2988" t="s">
        <v>146</v>
      </c>
      <c r="B2988" t="s">
        <v>13</v>
      </c>
      <c r="C2988" t="s">
        <v>6</v>
      </c>
      <c r="D2988" t="s">
        <v>8</v>
      </c>
      <c r="E2988">
        <v>6.5818250499228599</v>
      </c>
      <c r="F2988">
        <v>6.7267999999999999</v>
      </c>
      <c r="G2988">
        <v>5.5670863013441402E-2</v>
      </c>
      <c r="H2988">
        <v>5.68317391234828E-2</v>
      </c>
      <c r="I2988">
        <v>5.3396474328495397E-2</v>
      </c>
      <c r="J2988">
        <v>5.5172270696779303E-2</v>
      </c>
      <c r="K2988">
        <v>1.2668588078020501E-2</v>
      </c>
      <c r="L2988">
        <v>8.0767184965399395E-3</v>
      </c>
      <c r="M2988">
        <v>2.23459793239827E-2</v>
      </c>
      <c r="N2988">
        <v>2.1078634468546201E-2</v>
      </c>
      <c r="O2988">
        <v>1.4301976165420172E-2</v>
      </c>
      <c r="P2988">
        <v>3.665913562170986E-2</v>
      </c>
      <c r="Q2988">
        <v>6.6623260640698243</v>
      </c>
      <c r="R2988" s="95">
        <f>Table_nydc_frldevdb01_flc_fx_carry_view[[#This Row],[atmf]]/(Table_nydc_frldevdb01_flc_fx_carry_view[[#This Row],[atmf_cost_orig]]+1)</f>
        <v>6.5797686263196713</v>
      </c>
      <c r="S2988" s="95">
        <f>Table_nydc_frldevdb01_flc_fx_carry_view[[#This Row],[num_rate]]-Table_nydc_frldevdb01_flc_fx_carry_view[[#This Row],[asset_rate]]</f>
        <v>2.2357159456289688E-2</v>
      </c>
      <c r="T29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1.3435352195180896</v>
      </c>
      <c r="U2988" s="95">
        <f>Table_nydc_frldevdb01_flc_fx_carry_view[[#This Row],[atmf_cost_final]]/Table_nydc_frldevdb01_flc_fx_carry_view[[#This Row],[atmf_cost_orig]]</f>
        <v>0.9432853294518031</v>
      </c>
    </row>
    <row r="2989" spans="1:21" x14ac:dyDescent="0.25">
      <c r="A2989" t="s">
        <v>146</v>
      </c>
      <c r="B2989" t="s">
        <v>13</v>
      </c>
      <c r="C2989" t="s">
        <v>67</v>
      </c>
      <c r="D2989" t="s">
        <v>8</v>
      </c>
      <c r="E2989">
        <v>6.5818250499228599</v>
      </c>
      <c r="F2989">
        <v>6.8644999999999996</v>
      </c>
      <c r="G2989">
        <v>6.0915506469069201E-2</v>
      </c>
      <c r="H2989">
        <v>6.23872113865791E-2</v>
      </c>
      <c r="I2989">
        <v>5.7382040789425E-2</v>
      </c>
      <c r="J2989">
        <v>5.97378234669051E-2</v>
      </c>
      <c r="K2989">
        <v>1.6504501840883399E-2</v>
      </c>
      <c r="L2989">
        <v>1.3927573124332701E-2</v>
      </c>
      <c r="M2989">
        <v>3.4149511685642203E-2</v>
      </c>
      <c r="N2989">
        <v>3.4511853951666602E-2</v>
      </c>
      <c r="O2989">
        <v>1.5793076909287662E-2</v>
      </c>
      <c r="P2989">
        <v>3.796238583210243E-2</v>
      </c>
      <c r="Q2989">
        <v>6.7454760094064392</v>
      </c>
      <c r="R2989" s="95">
        <f>Table_nydc_frldevdb01_flc_fx_carry_view[[#This Row],[atmf]]/(Table_nydc_frldevdb01_flc_fx_carry_view[[#This Row],[atmf_cost_orig]]+1)</f>
        <v>6.6378216325906365</v>
      </c>
      <c r="S2989" s="95">
        <f>Table_nydc_frldevdb01_flc_fx_carry_view[[#This Row],[num_rate]]-Table_nydc_frldevdb01_flc_fx_carry_view[[#This Row],[asset_rate]]</f>
        <v>2.2169308922814768E-2</v>
      </c>
      <c r="T29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1.1665780301872806</v>
      </c>
      <c r="U2989" s="95">
        <f>Table_nydc_frldevdb01_flc_fx_carry_view[[#This Row],[atmf_cost_final]]/Table_nydc_frldevdb01_flc_fx_carry_view[[#This Row],[atmf_cost_orig]]</f>
        <v>1.0106104669770941</v>
      </c>
    </row>
    <row r="2990" spans="1:21" x14ac:dyDescent="0.25">
      <c r="A2990" t="s">
        <v>146</v>
      </c>
      <c r="B2990" t="s">
        <v>16</v>
      </c>
      <c r="C2990" t="s">
        <v>8</v>
      </c>
      <c r="D2990" t="s">
        <v>8</v>
      </c>
      <c r="E2990">
        <v>18.739784266200001</v>
      </c>
      <c r="F2990">
        <v>19.532</v>
      </c>
      <c r="G2990">
        <v>0.122233058043222</v>
      </c>
      <c r="H2990">
        <v>0.128501029462673</v>
      </c>
      <c r="I2990">
        <v>0.14347324304686301</v>
      </c>
      <c r="J2990">
        <v>0.166391285912318</v>
      </c>
      <c r="K2990">
        <v>2.38922224371108E-2</v>
      </c>
      <c r="L2990">
        <v>2.9954603341467499E-3</v>
      </c>
      <c r="M2990">
        <v>4.3852388932665298E-2</v>
      </c>
      <c r="N2990">
        <v>4.2267731413382498E-2</v>
      </c>
      <c r="O2990">
        <v>1.3807636408447082E-2</v>
      </c>
      <c r="P2990">
        <v>7.1343439995283336E-2</v>
      </c>
      <c r="Q2990">
        <v>19.149767453281356</v>
      </c>
      <c r="R2990" s="95">
        <f>Table_nydc_frldevdb01_flc_fx_carry_view[[#This Row],[atmf]]/(Table_nydc_frldevdb01_flc_fx_carry_view[[#This Row],[atmf_cost_orig]]+1)</f>
        <v>18.711457871904077</v>
      </c>
      <c r="S2990" s="95">
        <f>Table_nydc_frldevdb01_flc_fx_carry_view[[#This Row],[num_rate]]-Table_nydc_frldevdb01_flc_fx_carry_view[[#This Row],[asset_rate]]</f>
        <v>5.7535803586836257E-2</v>
      </c>
      <c r="T29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1.9675322391715728</v>
      </c>
      <c r="U2990" s="95">
        <f>Table_nydc_frldevdb01_flc_fx_carry_view[[#This Row],[atmf_cost_final]]/Table_nydc_frldevdb01_flc_fx_carry_view[[#This Row],[atmf_cost_orig]]</f>
        <v>0.9638638268552252</v>
      </c>
    </row>
    <row r="2991" spans="1:21" x14ac:dyDescent="0.25">
      <c r="A2991" t="s">
        <v>146</v>
      </c>
      <c r="B2991" t="s">
        <v>16</v>
      </c>
      <c r="C2991" t="s">
        <v>6</v>
      </c>
      <c r="D2991" t="s">
        <v>8</v>
      </c>
      <c r="E2991">
        <v>18.739784266200001</v>
      </c>
      <c r="F2991">
        <v>19.789000000000001</v>
      </c>
      <c r="G2991">
        <v>0.130580622144682</v>
      </c>
      <c r="H2991">
        <v>0.138824876161316</v>
      </c>
      <c r="I2991">
        <v>0.109027862902749</v>
      </c>
      <c r="J2991">
        <v>0.125196112831684</v>
      </c>
      <c r="K2991">
        <v>2.80999774548467E-2</v>
      </c>
      <c r="L2991">
        <v>1.49897023049633E-2</v>
      </c>
      <c r="M2991">
        <v>5.4548843976165801E-2</v>
      </c>
      <c r="N2991">
        <v>5.0431621011237597E-2</v>
      </c>
      <c r="O2991">
        <v>1.4301976165420172E-2</v>
      </c>
      <c r="P2991">
        <v>7.1425412263962818E-2</v>
      </c>
      <c r="Q2991">
        <v>19.279089923948966</v>
      </c>
      <c r="R2991" s="95">
        <f>Table_nydc_frldevdb01_flc_fx_carry_view[[#This Row],[atmf]]/(Table_nydc_frldevdb01_flc_fx_carry_view[[#This Row],[atmf_cost_orig]]+1)</f>
        <v>18.76537072041706</v>
      </c>
      <c r="S2991" s="95">
        <f>Table_nydc_frldevdb01_flc_fx_carry_view[[#This Row],[num_rate]]-Table_nydc_frldevdb01_flc_fx_carry_view[[#This Row],[asset_rate]]</f>
        <v>5.7123436098542646E-2</v>
      </c>
      <c r="T29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1.3400165439114886</v>
      </c>
      <c r="U2991" s="95">
        <f>Table_nydc_frldevdb01_flc_fx_carry_view[[#This Row],[atmf_cost_final]]/Table_nydc_frldevdb01_flc_fx_carry_view[[#This Row],[atmf_cost_orig]]</f>
        <v>0.92452226912953184</v>
      </c>
    </row>
    <row r="2992" spans="1:21" x14ac:dyDescent="0.25">
      <c r="A2992" t="s">
        <v>146</v>
      </c>
      <c r="B2992" t="s">
        <v>16</v>
      </c>
      <c r="C2992" t="s">
        <v>67</v>
      </c>
      <c r="D2992" t="s">
        <v>8</v>
      </c>
      <c r="E2992">
        <v>18.739784266200001</v>
      </c>
      <c r="F2992">
        <v>20.774699999999999</v>
      </c>
      <c r="G2992">
        <v>0.13029389530447799</v>
      </c>
      <c r="H2992">
        <v>0.140268146366615</v>
      </c>
      <c r="I2992">
        <v>0.13105608911184899</v>
      </c>
      <c r="J2992">
        <v>0.14537221931229</v>
      </c>
      <c r="K2992">
        <v>3.0552988755793403E-2</v>
      </c>
      <c r="L2992">
        <v>2.9543863284119301E-2</v>
      </c>
      <c r="M2992">
        <v>7.6678862687732705E-2</v>
      </c>
      <c r="N2992">
        <v>8.4640373382301903E-2</v>
      </c>
      <c r="O2992">
        <v>1.5793076909287662E-2</v>
      </c>
      <c r="P2992">
        <v>7.2002536770099823E-2</v>
      </c>
      <c r="Q2992">
        <v>19.858700102614609</v>
      </c>
      <c r="R2992" s="95">
        <f>Table_nydc_frldevdb01_flc_fx_carry_view[[#This Row],[atmf]]/(Table_nydc_frldevdb01_flc_fx_carry_view[[#This Row],[atmf_cost_orig]]+1)</f>
        <v>19.295168429460709</v>
      </c>
      <c r="S2992" s="95">
        <f>Table_nydc_frldevdb01_flc_fx_carry_view[[#This Row],[num_rate]]-Table_nydc_frldevdb01_flc_fx_carry_view[[#This Row],[asset_rate]]</f>
        <v>5.6209459860812161E-2</v>
      </c>
      <c r="T29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1.1944816520870662</v>
      </c>
      <c r="U2992" s="95">
        <f>Table_nydc_frldevdb01_flc_fx_carry_view[[#This Row],[atmf_cost_final]]/Table_nydc_frldevdb01_flc_fx_carry_view[[#This Row],[atmf_cost_orig]]</f>
        <v>1.1038292746593241</v>
      </c>
    </row>
    <row r="2993" spans="1:21" x14ac:dyDescent="0.25">
      <c r="A2993" t="s">
        <v>146</v>
      </c>
      <c r="B2993" t="s">
        <v>22</v>
      </c>
      <c r="C2993" t="s">
        <v>8</v>
      </c>
      <c r="D2993" t="s">
        <v>8</v>
      </c>
      <c r="E2993">
        <v>624.75858038372201</v>
      </c>
      <c r="F2993">
        <v>627.65</v>
      </c>
      <c r="G2993">
        <v>8.8848561221750805E-2</v>
      </c>
      <c r="H2993">
        <v>8.9485529476393599E-2</v>
      </c>
      <c r="I2993">
        <v>8.8122337908337303E-2</v>
      </c>
      <c r="J2993">
        <v>9.4693231003322803E-2</v>
      </c>
      <c r="K2993">
        <v>2.8032802454238299E-2</v>
      </c>
      <c r="L2993">
        <v>1.8398368115843601E-3</v>
      </c>
      <c r="M2993">
        <v>3.0544732880323298E-2</v>
      </c>
      <c r="N2993">
        <v>5.0979416987553703E-3</v>
      </c>
      <c r="O2993">
        <v>1.3807636408447082E-2</v>
      </c>
      <c r="P2993">
        <v>2.0035096820189481E-2</v>
      </c>
      <c r="Q2993">
        <v>626.07733728738549</v>
      </c>
      <c r="R2993" s="95">
        <f>Table_nydc_frldevdb01_flc_fx_carry_view[[#This Row],[atmf]]/(Table_nydc_frldevdb01_flc_fx_carry_view[[#This Row],[atmf_cost_orig]]+1)</f>
        <v>609.04682734707524</v>
      </c>
      <c r="S2993" s="95">
        <f>Table_nydc_frldevdb01_flc_fx_carry_view[[#This Row],[num_rate]]-Table_nydc_frldevdb01_flc_fx_carry_view[[#This Row],[asset_rate]]</f>
        <v>6.2274604117423995E-3</v>
      </c>
      <c r="T29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1.2970522007048459</v>
      </c>
      <c r="U2993" s="95">
        <f>Table_nydc_frldevdb01_flc_fx_carry_view[[#This Row],[atmf_cost_final]]/Table_nydc_frldevdb01_flc_fx_carry_view[[#This Row],[atmf_cost_orig]]</f>
        <v>0.16690084404173749</v>
      </c>
    </row>
    <row r="2994" spans="1:21" x14ac:dyDescent="0.25">
      <c r="A2994" t="s">
        <v>146</v>
      </c>
      <c r="B2994" t="s">
        <v>22</v>
      </c>
      <c r="C2994" t="s">
        <v>6</v>
      </c>
      <c r="D2994" t="s">
        <v>8</v>
      </c>
      <c r="E2994">
        <v>624.75858038372201</v>
      </c>
      <c r="F2994">
        <v>629.70839580768302</v>
      </c>
      <c r="G2994">
        <v>8.8937058564746693E-2</v>
      </c>
      <c r="H2994">
        <v>8.9930448740612096E-2</v>
      </c>
      <c r="I2994">
        <v>8.8351450062411602E-2</v>
      </c>
      <c r="J2994">
        <v>9.0025404801335002E-2</v>
      </c>
      <c r="K2994">
        <v>3.1086819690150602E-2</v>
      </c>
      <c r="L2994">
        <v>1.68510892718781E-2</v>
      </c>
      <c r="M2994">
        <v>3.5351538474957193E-2</v>
      </c>
      <c r="N2994">
        <v>2.13762835510687E-2</v>
      </c>
      <c r="O2994">
        <v>1.4301976165420172E-2</v>
      </c>
      <c r="P2994">
        <v>2.2236405942894777E-2</v>
      </c>
      <c r="Q2994">
        <v>627.03427097354461</v>
      </c>
      <c r="R2994" s="95">
        <f>Table_nydc_frldevdb01_flc_fx_carry_view[[#This Row],[atmf]]/(Table_nydc_frldevdb01_flc_fx_carry_view[[#This Row],[atmf_cost_orig]]+1)</f>
        <v>608.2073309469605</v>
      </c>
      <c r="S2994" s="95">
        <f>Table_nydc_frldevdb01_flc_fx_carry_view[[#This Row],[num_rate]]-Table_nydc_frldevdb01_flc_fx_carry_view[[#This Row],[asset_rate]]</f>
        <v>7.9344297774746053E-3</v>
      </c>
      <c r="T29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1.0610768276942373</v>
      </c>
      <c r="U2994" s="95">
        <f>Table_nydc_frldevdb01_flc_fx_carry_view[[#This Row],[atmf_cost_final]]/Table_nydc_frldevdb01_flc_fx_carry_view[[#This Row],[atmf_cost_orig]]</f>
        <v>0.60467760310379493</v>
      </c>
    </row>
    <row r="2995" spans="1:21" x14ac:dyDescent="0.25">
      <c r="A2995" t="s">
        <v>146</v>
      </c>
      <c r="B2995" t="s">
        <v>22</v>
      </c>
      <c r="C2995" t="s">
        <v>67</v>
      </c>
      <c r="D2995" t="s">
        <v>8</v>
      </c>
      <c r="E2995">
        <v>624.75858038372201</v>
      </c>
      <c r="F2995">
        <v>635.87428649627896</v>
      </c>
      <c r="G2995">
        <v>9.3001420785385702E-2</v>
      </c>
      <c r="H2995">
        <v>9.49086799104054E-2</v>
      </c>
      <c r="I2995">
        <v>9.0376537118195405E-2</v>
      </c>
      <c r="J2995">
        <v>9.2502653851246397E-2</v>
      </c>
      <c r="K2995">
        <v>4.24537986752824E-2</v>
      </c>
      <c r="L2995">
        <v>3.4570706684785103E-2</v>
      </c>
      <c r="M2995">
        <v>5.1961825875658202E-2</v>
      </c>
      <c r="N2995">
        <v>4.4385595314321902E-2</v>
      </c>
      <c r="O2995">
        <v>1.5802522994634208E-2</v>
      </c>
      <c r="P2995">
        <v>2.4937993425218619E-2</v>
      </c>
      <c r="Q2995">
        <v>629.88531974304465</v>
      </c>
      <c r="R2995" s="95">
        <f>Table_nydc_frldevdb01_flc_fx_carry_view[[#This Row],[atmf]]/(Table_nydc_frldevdb01_flc_fx_carry_view[[#This Row],[atmf_cost_orig]]+1)</f>
        <v>604.46517245716029</v>
      </c>
      <c r="S2995" s="95">
        <f>Table_nydc_frldevdb01_flc_fx_carry_view[[#This Row],[num_rate]]-Table_nydc_frldevdb01_flc_fx_carry_view[[#This Row],[asset_rate]]</f>
        <v>9.1354704305844116E-3</v>
      </c>
      <c r="T29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1.0322739326144195</v>
      </c>
      <c r="U2995" s="95">
        <f>Table_nydc_frldevdb01_flc_fx_carry_view[[#This Row],[atmf_cost_final]]/Table_nydc_frldevdb01_flc_fx_carry_view[[#This Row],[atmf_cost_orig]]</f>
        <v>0.85419622129011008</v>
      </c>
    </row>
    <row r="2996" spans="1:21" x14ac:dyDescent="0.25">
      <c r="A2996" t="s">
        <v>146</v>
      </c>
      <c r="B2996" t="s">
        <v>15</v>
      </c>
      <c r="C2996" t="s">
        <v>8</v>
      </c>
      <c r="D2996" t="s">
        <v>8</v>
      </c>
      <c r="E2996">
        <v>57.710995454659603</v>
      </c>
      <c r="F2996">
        <v>60.119799999999998</v>
      </c>
      <c r="G2996">
        <v>0.11382055710851</v>
      </c>
      <c r="H2996">
        <v>0.122008847109598</v>
      </c>
      <c r="I2996">
        <v>0.111726301697819</v>
      </c>
      <c r="J2996">
        <v>0.13146810177628099</v>
      </c>
      <c r="K2996">
        <v>2.1478379192898703E-2</v>
      </c>
      <c r="L2996">
        <v>2.3326441044681299E-3</v>
      </c>
      <c r="M2996">
        <v>4.16389699011082E-2</v>
      </c>
      <c r="N2996">
        <v>4.1732369246369097E-2</v>
      </c>
      <c r="O2996">
        <v>1.3807636408447082E-2</v>
      </c>
      <c r="P2996">
        <v>7.0650942057705571E-2</v>
      </c>
      <c r="Q2996">
        <v>58.931702074733167</v>
      </c>
      <c r="R2996" s="95">
        <f>Table_nydc_frldevdb01_flc_fx_carry_view[[#This Row],[atmf]]/(Table_nydc_frldevdb01_flc_fx_carry_view[[#This Row],[atmf_cost_orig]]+1)</f>
        <v>57.716542619087775</v>
      </c>
      <c r="S2996" s="95">
        <f>Table_nydc_frldevdb01_flc_fx_carry_view[[#This Row],[num_rate]]-Table_nydc_frldevdb01_flc_fx_carry_view[[#This Row],[asset_rate]]</f>
        <v>5.6843305649258491E-2</v>
      </c>
      <c r="T29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1.9542941827521549</v>
      </c>
      <c r="U2996" s="95">
        <f>Table_nydc_frldevdb01_flc_fx_carry_view[[#This Row],[atmf_cost_final]]/Table_nydc_frldevdb01_flc_fx_carry_view[[#This Row],[atmf_cost_orig]]</f>
        <v>1.0022430753086045</v>
      </c>
    </row>
    <row r="2997" spans="1:21" x14ac:dyDescent="0.25">
      <c r="A2997" t="s">
        <v>146</v>
      </c>
      <c r="B2997" t="s">
        <v>15</v>
      </c>
      <c r="C2997" t="s">
        <v>6</v>
      </c>
      <c r="D2997" t="s">
        <v>8</v>
      </c>
      <c r="E2997">
        <v>57.710995454659603</v>
      </c>
      <c r="F2997">
        <v>60.885800000000003</v>
      </c>
      <c r="G2997">
        <v>0.117367660174341</v>
      </c>
      <c r="H2997">
        <v>0.12656023131094701</v>
      </c>
      <c r="I2997">
        <v>0.102837304415375</v>
      </c>
      <c r="J2997">
        <v>0.12372290900349001</v>
      </c>
      <c r="K2997">
        <v>2.3816220770383999E-2</v>
      </c>
      <c r="L2997">
        <v>1.3600927241040001E-2</v>
      </c>
      <c r="M2997">
        <v>4.97364038018447E-2</v>
      </c>
      <c r="N2997">
        <v>4.91524513533904E-2</v>
      </c>
      <c r="O2997">
        <v>1.4301976165420172E-2</v>
      </c>
      <c r="P2997">
        <v>7.0461265001172002E-2</v>
      </c>
      <c r="Q2997">
        <v>59.34750188858785</v>
      </c>
      <c r="R2997" s="95">
        <f>Table_nydc_frldevdb01_flc_fx_carry_view[[#This Row],[atmf]]/(Table_nydc_frldevdb01_flc_fx_carry_view[[#This Row],[atmf_cost_orig]]+1)</f>
        <v>58.001037002707605</v>
      </c>
      <c r="S2997" s="95">
        <f>Table_nydc_frldevdb01_flc_fx_carry_view[[#This Row],[num_rate]]-Table_nydc_frldevdb01_flc_fx_carry_view[[#This Row],[asset_rate]]</f>
        <v>5.6159288835751831E-2</v>
      </c>
      <c r="T29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1.3715768931569514</v>
      </c>
      <c r="U2997" s="95">
        <f>Table_nydc_frldevdb01_flc_fx_carry_view[[#This Row],[atmf_cost_final]]/Table_nydc_frldevdb01_flc_fx_carry_view[[#This Row],[atmf_cost_orig]]</f>
        <v>0.98825905365452571</v>
      </c>
    </row>
    <row r="2998" spans="1:21" x14ac:dyDescent="0.25">
      <c r="A2998" t="s">
        <v>146</v>
      </c>
      <c r="B2998" t="s">
        <v>15</v>
      </c>
      <c r="C2998" t="s">
        <v>67</v>
      </c>
      <c r="D2998" t="s">
        <v>8</v>
      </c>
      <c r="E2998">
        <v>57.710995454659603</v>
      </c>
      <c r="F2998">
        <v>63.7819693880991</v>
      </c>
      <c r="G2998">
        <v>0.12734769586533701</v>
      </c>
      <c r="H2998">
        <v>0.13728844308442401</v>
      </c>
      <c r="I2998">
        <v>0.120911896092657</v>
      </c>
      <c r="J2998">
        <v>0.13714260582163601</v>
      </c>
      <c r="K2998">
        <v>3.0143165106376699E-2</v>
      </c>
      <c r="L2998">
        <v>2.6165045848618503E-2</v>
      </c>
      <c r="M2998">
        <v>7.5102636274632609E-2</v>
      </c>
      <c r="N2998">
        <v>8.0074701612778604E-2</v>
      </c>
      <c r="O2998">
        <v>1.5802522994634208E-2</v>
      </c>
      <c r="P2998">
        <v>7.0212690714276424E-2</v>
      </c>
      <c r="Q2998">
        <v>61.037744666586342</v>
      </c>
      <c r="R2998" s="95">
        <f>Table_nydc_frldevdb01_flc_fx_carry_view[[#This Row],[atmf]]/(Table_nydc_frldevdb01_flc_fx_carry_view[[#This Row],[atmf_cost_orig]]+1)</f>
        <v>59.326400323146579</v>
      </c>
      <c r="S2998" s="95">
        <f>Table_nydc_frldevdb01_flc_fx_carry_view[[#This Row],[num_rate]]-Table_nydc_frldevdb01_flc_fx_carry_view[[#This Row],[asset_rate]]</f>
        <v>5.4410167719642216E-2</v>
      </c>
      <c r="T29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1.1990722836220449</v>
      </c>
      <c r="U2998" s="95">
        <f>Table_nydc_frldevdb01_flc_fx_carry_view[[#This Row],[atmf_cost_final]]/Table_nydc_frldevdb01_flc_fx_carry_view[[#This Row],[atmf_cost_orig]]</f>
        <v>1.0662036059555131</v>
      </c>
    </row>
    <row r="2999" spans="1:21" x14ac:dyDescent="0.25">
      <c r="A2999" t="s">
        <v>146</v>
      </c>
      <c r="B2999" t="s">
        <v>11</v>
      </c>
      <c r="C2999" t="s">
        <v>8</v>
      </c>
      <c r="D2999" t="s">
        <v>8</v>
      </c>
      <c r="E2999">
        <v>22.220936939118602</v>
      </c>
      <c r="F2999">
        <v>23.543716543999999</v>
      </c>
      <c r="G2999">
        <v>0.12197498430961499</v>
      </c>
      <c r="H2999">
        <v>0.13018267729642299</v>
      </c>
      <c r="I2999">
        <v>0.12925407536278</v>
      </c>
      <c r="J2999">
        <v>0.154319571759228</v>
      </c>
      <c r="K2999">
        <v>1.88934020385748E-2</v>
      </c>
      <c r="L2999">
        <v>2.6993045227588202E-3</v>
      </c>
      <c r="M2999">
        <v>4.5173035589622899E-2</v>
      </c>
      <c r="N2999">
        <v>5.9534670606148803E-2</v>
      </c>
      <c r="O2999">
        <v>-8.2032424649346389E-3</v>
      </c>
      <c r="P2999">
        <v>7.1343439995283336E-2</v>
      </c>
      <c r="Q2999">
        <v>22.94083968375751</v>
      </c>
      <c r="R2999" s="95">
        <f>Table_nydc_frldevdb01_flc_fx_carry_view[[#This Row],[atmf]]/(Table_nydc_frldevdb01_flc_fx_carry_view[[#This Row],[atmf_cost_orig]]+1)</f>
        <v>22.526142315485654</v>
      </c>
      <c r="S2999" s="95">
        <f>Table_nydc_frldevdb01_flc_fx_carry_view[[#This Row],[num_rate]]-Table_nydc_frldevdb01_flc_fx_carry_view[[#This Row],[asset_rate]]</f>
        <v>7.9546682460217982E-2</v>
      </c>
      <c r="T29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2.1627153199449101</v>
      </c>
      <c r="U2999" s="95">
        <f>Table_nydc_frldevdb01_flc_fx_carry_view[[#This Row],[atmf_cost_final]]/Table_nydc_frldevdb01_flc_fx_carry_view[[#This Row],[atmf_cost_orig]]</f>
        <v>1.3179249485687661</v>
      </c>
    </row>
    <row r="3000" spans="1:21" x14ac:dyDescent="0.25">
      <c r="A3000" t="s">
        <v>146</v>
      </c>
      <c r="B3000" t="s">
        <v>11</v>
      </c>
      <c r="C3000" t="s">
        <v>6</v>
      </c>
      <c r="D3000" t="s">
        <v>8</v>
      </c>
      <c r="E3000">
        <v>22.220936939118602</v>
      </c>
      <c r="F3000">
        <v>23.995132161000001</v>
      </c>
      <c r="G3000">
        <v>0.12979667637579301</v>
      </c>
      <c r="H3000">
        <v>0.14109753794785401</v>
      </c>
      <c r="I3000">
        <v>0.10815600651635</v>
      </c>
      <c r="J3000">
        <v>0.129171849073831</v>
      </c>
      <c r="K3000">
        <v>2.1501987453589898E-2</v>
      </c>
      <c r="L3000">
        <v>1.2846259119236699E-2</v>
      </c>
      <c r="M3000">
        <v>5.6707760006002701E-2</v>
      </c>
      <c r="N3000">
        <v>6.5372967314867705E-2</v>
      </c>
      <c r="O3000">
        <v>-8.1080181708327315E-3</v>
      </c>
      <c r="P3000">
        <v>7.1425412263962818E-2</v>
      </c>
      <c r="Q3000">
        <v>23.179094241174276</v>
      </c>
      <c r="R3000" s="95">
        <f>Table_nydc_frldevdb01_flc_fx_carry_view[[#This Row],[atmf]]/(Table_nydc_frldevdb01_flc_fx_carry_view[[#This Row],[atmf_cost_orig]]+1)</f>
        <v>22.707443882936655</v>
      </c>
      <c r="S3000" s="95">
        <f>Table_nydc_frldevdb01_flc_fx_carry_view[[#This Row],[num_rate]]-Table_nydc_frldevdb01_flc_fx_carry_view[[#This Row],[asset_rate]]</f>
        <v>7.9533430434795549E-2</v>
      </c>
      <c r="T30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1.4919913521974713</v>
      </c>
      <c r="U3000" s="95">
        <f>Table_nydc_frldevdb01_flc_fx_carry_view[[#This Row],[atmf_cost_final]]/Table_nydc_frldevdb01_flc_fx_carry_view[[#This Row],[atmf_cost_orig]]</f>
        <v>1.1528046127716518</v>
      </c>
    </row>
    <row r="3001" spans="1:21" x14ac:dyDescent="0.25">
      <c r="A3001" t="s">
        <v>146</v>
      </c>
      <c r="B3001" t="s">
        <v>11</v>
      </c>
      <c r="C3001" t="s">
        <v>67</v>
      </c>
      <c r="D3001" t="s">
        <v>8</v>
      </c>
      <c r="E3001">
        <v>22.220936939118602</v>
      </c>
      <c r="F3001">
        <v>25.812010059648401</v>
      </c>
      <c r="G3001">
        <v>0.12994924426253701</v>
      </c>
      <c r="H3001">
        <v>0.143623947651523</v>
      </c>
      <c r="I3001">
        <v>0.13031037403055401</v>
      </c>
      <c r="J3001">
        <v>0.15182908445195401</v>
      </c>
      <c r="K3001">
        <v>2.0318605694663702E-2</v>
      </c>
      <c r="L3001">
        <v>2.1789675592163302E-2</v>
      </c>
      <c r="M3001">
        <v>8.2327335290836301E-2</v>
      </c>
      <c r="N3001">
        <v>0.102399479797077</v>
      </c>
      <c r="O3001">
        <v>-7.6639060798209084E-3</v>
      </c>
      <c r="P3001">
        <v>7.2014723227260422E-2</v>
      </c>
      <c r="Q3001">
        <v>24.304894432895463</v>
      </c>
      <c r="R3001" s="95">
        <f>Table_nydc_frldevdb01_flc_fx_carry_view[[#This Row],[atmf]]/(Table_nydc_frldevdb01_flc_fx_carry_view[[#This Row],[atmf_cost_orig]]+1)</f>
        <v>23.848616973821841</v>
      </c>
      <c r="S3001" s="95">
        <f>Table_nydc_frldevdb01_flc_fx_carry_view[[#This Row],[num_rate]]-Table_nydc_frldevdb01_flc_fx_carry_view[[#This Row],[asset_rate]]</f>
        <v>7.9678629307081333E-2</v>
      </c>
      <c r="T30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1.2999750959240621</v>
      </c>
      <c r="U3001" s="95">
        <f>Table_nydc_frldevdb01_flc_fx_carry_view[[#This Row],[atmf_cost_final]]/Table_nydc_frldevdb01_flc_fx_carry_view[[#This Row],[atmf_cost_orig]]</f>
        <v>1.2438089904808918</v>
      </c>
    </row>
    <row r="3002" spans="1:21" x14ac:dyDescent="0.25">
      <c r="A3002" t="s">
        <v>146</v>
      </c>
      <c r="B3002" t="s">
        <v>24</v>
      </c>
      <c r="C3002" t="s">
        <v>8</v>
      </c>
      <c r="D3002" t="s">
        <v>8</v>
      </c>
      <c r="E3002">
        <v>30.206714685079699</v>
      </c>
      <c r="F3002">
        <v>29.893000000000001</v>
      </c>
      <c r="G3002">
        <v>5.5762295240228701E-2</v>
      </c>
      <c r="H3002">
        <v>5.4031037929891598E-2</v>
      </c>
      <c r="I3002">
        <v>4.3647468037825501E-2</v>
      </c>
      <c r="J3002">
        <v>6.8727936819451399E-2</v>
      </c>
      <c r="K3002">
        <v>1.4391146708456599E-2</v>
      </c>
      <c r="L3002">
        <v>9.1128168019716997E-4</v>
      </c>
      <c r="M3002">
        <v>1.8446496467903299E-2</v>
      </c>
      <c r="N3002">
        <v>1.0385845890710999E-2</v>
      </c>
      <c r="O3002">
        <v>1.3807636408447082E-2</v>
      </c>
      <c r="P3002">
        <v>1.3317615349018255E-4</v>
      </c>
      <c r="Q3002">
        <v>29.772263060160796</v>
      </c>
      <c r="R3002" s="95">
        <f>Table_nydc_frldevdb01_flc_fx_carry_view[[#This Row],[atmf]]/(Table_nydc_frldevdb01_flc_fx_carry_view[[#This Row],[atmf_cost_orig]]+1)</f>
        <v>29.351566433457794</v>
      </c>
      <c r="S3002" s="95">
        <f>Table_nydc_frldevdb01_flc_fx_carry_view[[#This Row],[num_rate]]-Table_nydc_frldevdb01_flc_fx_carry_view[[#This Row],[asset_rate]]</f>
        <v>-1.3674460254956899E-2</v>
      </c>
      <c r="T30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2.3363124693359403</v>
      </c>
      <c r="U3002" s="95">
        <f>Table_nydc_frldevdb01_flc_fx_carry_view[[#This Row],[atmf_cost_final]]/Table_nydc_frldevdb01_flc_fx_carry_view[[#This Row],[atmf_cost_orig]]</f>
        <v>0.56302539123254414</v>
      </c>
    </row>
    <row r="3003" spans="1:21" x14ac:dyDescent="0.25">
      <c r="A3003" t="s">
        <v>146</v>
      </c>
      <c r="B3003" t="s">
        <v>24</v>
      </c>
      <c r="C3003" t="s">
        <v>6</v>
      </c>
      <c r="D3003" t="s">
        <v>8</v>
      </c>
      <c r="E3003">
        <v>30.206714685079699</v>
      </c>
      <c r="F3003">
        <v>29.786000000000001</v>
      </c>
      <c r="G3003">
        <v>5.8282093955587401E-2</v>
      </c>
      <c r="H3003">
        <v>5.6026233004729899E-2</v>
      </c>
      <c r="I3003">
        <v>4.9246099855866997E-2</v>
      </c>
      <c r="J3003">
        <v>4.7616732250302302E-2</v>
      </c>
      <c r="K3003">
        <v>1.6781298364678499E-2</v>
      </c>
      <c r="L3003">
        <v>8.0712209992414505E-3</v>
      </c>
      <c r="M3003">
        <v>2.2029341444547001E-2</v>
      </c>
      <c r="N3003">
        <v>1.5416835425174701E-2</v>
      </c>
      <c r="O3003">
        <v>1.4301976165420172E-2</v>
      </c>
      <c r="P3003">
        <v>4.5300676776593995E-4</v>
      </c>
      <c r="Q3003">
        <v>29.630497870696633</v>
      </c>
      <c r="R3003" s="95">
        <f>Table_nydc_frldevdb01_flc_fx_carry_view[[#This Row],[atmf]]/(Table_nydc_frldevdb01_flc_fx_carry_view[[#This Row],[atmf_cost_orig]]+1)</f>
        <v>29.143977371432563</v>
      </c>
      <c r="S3003" s="95">
        <f>Table_nydc_frldevdb01_flc_fx_carry_view[[#This Row],[num_rate]]-Table_nydc_frldevdb01_flc_fx_carry_view[[#This Row],[asset_rate]]</f>
        <v>-1.3848969397654232E-2</v>
      </c>
      <c r="T30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1.3996863810266793</v>
      </c>
      <c r="U3003" s="95">
        <f>Table_nydc_frldevdb01_flc_fx_carry_view[[#This Row],[atmf_cost_final]]/Table_nydc_frldevdb01_flc_fx_carry_view[[#This Row],[atmf_cost_orig]]</f>
        <v>0.69983187940422453</v>
      </c>
    </row>
    <row r="3004" spans="1:21" x14ac:dyDescent="0.25">
      <c r="A3004" t="s">
        <v>146</v>
      </c>
      <c r="B3004" t="s">
        <v>24</v>
      </c>
      <c r="C3004" t="s">
        <v>67</v>
      </c>
      <c r="D3004" t="s">
        <v>8</v>
      </c>
      <c r="E3004">
        <v>30.206714685079699</v>
      </c>
      <c r="F3004">
        <v>29.571293460503199</v>
      </c>
      <c r="G3004">
        <v>6.2066195592948001E-2</v>
      </c>
      <c r="H3004">
        <v>5.9234091287793701E-2</v>
      </c>
      <c r="I3004">
        <v>5.9528100328959201E-2</v>
      </c>
      <c r="J3004">
        <v>5.6457718400151499E-2</v>
      </c>
      <c r="K3004">
        <v>2.4946525913230499E-2</v>
      </c>
      <c r="L3004">
        <v>1.93045463318922E-2</v>
      </c>
      <c r="M3004">
        <v>3.2445162201038401E-2</v>
      </c>
      <c r="N3004">
        <v>2.7540447366847902E-2</v>
      </c>
      <c r="O3004">
        <v>1.5802522994634208E-2</v>
      </c>
      <c r="P3004">
        <v>5.0764382766832475E-3</v>
      </c>
      <c r="Q3004">
        <v>29.35119949090997</v>
      </c>
      <c r="R3004" s="95">
        <f>Table_nydc_frldevdb01_flc_fx_carry_view[[#This Row],[atmf]]/(Table_nydc_frldevdb01_flc_fx_carry_view[[#This Row],[atmf_cost_orig]]+1)</f>
        <v>28.641999152246555</v>
      </c>
      <c r="S3004" s="95">
        <f>Table_nydc_frldevdb01_flc_fx_carry_view[[#This Row],[num_rate]]-Table_nydc_frldevdb01_flc_fx_carry_view[[#This Row],[asset_rate]]</f>
        <v>-1.0726084717950959E-2</v>
      </c>
      <c r="T30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1.0983198436156352</v>
      </c>
      <c r="U3004" s="95">
        <f>Table_nydc_frldevdb01_flc_fx_carry_view[[#This Row],[atmf_cost_final]]/Table_nydc_frldevdb01_flc_fx_carry_view[[#This Row],[atmf_cost_orig]]</f>
        <v>0.84883062677265564</v>
      </c>
    </row>
    <row r="3005" spans="1:21" x14ac:dyDescent="0.25">
      <c r="A3005" t="s">
        <v>146</v>
      </c>
      <c r="B3005" t="s">
        <v>23</v>
      </c>
      <c r="C3005" t="s">
        <v>8</v>
      </c>
      <c r="D3005" t="s">
        <v>8</v>
      </c>
      <c r="E3005">
        <v>1.35418359100584</v>
      </c>
      <c r="F3005">
        <v>1.3487720000000001</v>
      </c>
      <c r="G3005">
        <v>5.0889652033556901E-2</v>
      </c>
      <c r="H3005">
        <v>5.0456912674940298E-2</v>
      </c>
      <c r="I3005">
        <v>0.12756909072278</v>
      </c>
      <c r="J3005">
        <v>0.131260577259528</v>
      </c>
      <c r="K3005">
        <v>1.54957550735117E-2</v>
      </c>
      <c r="L3005">
        <v>2.66341187422114E-3</v>
      </c>
      <c r="M3005">
        <v>1.7226470727474401E-2</v>
      </c>
      <c r="N3005">
        <v>5.1845696051963097E-3</v>
      </c>
      <c r="O3005">
        <v>1.3807636408447082E-2</v>
      </c>
      <c r="P3005">
        <v>8.4155543135989545E-3</v>
      </c>
      <c r="Q3005">
        <v>1.3464416922860125</v>
      </c>
      <c r="R3005" s="95">
        <f>Table_nydc_frldevdb01_flc_fx_carry_view[[#This Row],[atmf]]/(Table_nydc_frldevdb01_flc_fx_carry_view[[#This Row],[atmf_cost_orig]]+1)</f>
        <v>1.3259308903310583</v>
      </c>
      <c r="S3005" s="95">
        <f>Table_nydc_frldevdb01_flc_fx_carry_view[[#This Row],[num_rate]]-Table_nydc_frldevdb01_flc_fx_carry_view[[#This Row],[asset_rate]]</f>
        <v>-5.392082094848127E-3</v>
      </c>
      <c r="T30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1.4567140045233011</v>
      </c>
      <c r="U3005" s="95">
        <f>Table_nydc_frldevdb01_flc_fx_carry_view[[#This Row],[atmf_cost_final]]/Table_nydc_frldevdb01_flc_fx_carry_view[[#This Row],[atmf_cost_orig]]</f>
        <v>0.30096528111979831</v>
      </c>
    </row>
    <row r="3006" spans="1:21" x14ac:dyDescent="0.25">
      <c r="A3006" t="s">
        <v>146</v>
      </c>
      <c r="B3006" t="s">
        <v>23</v>
      </c>
      <c r="C3006" t="s">
        <v>6</v>
      </c>
      <c r="D3006" t="s">
        <v>8</v>
      </c>
      <c r="E3006">
        <v>1.35418359100584</v>
      </c>
      <c r="F3006">
        <v>1.3466</v>
      </c>
      <c r="G3006">
        <v>5.2464695297106102E-2</v>
      </c>
      <c r="H3006">
        <v>5.1847065035468397E-2</v>
      </c>
      <c r="I3006">
        <v>4.81515460157972E-2</v>
      </c>
      <c r="J3006">
        <v>4.7710640958480099E-2</v>
      </c>
      <c r="K3006">
        <v>1.80301110958834E-2</v>
      </c>
      <c r="L3006">
        <v>8.9716377164170899E-3</v>
      </c>
      <c r="M3006">
        <v>2.0386488434396898E-2</v>
      </c>
      <c r="N3006">
        <v>1.18003086584531E-2</v>
      </c>
      <c r="O3006">
        <v>1.4301976165420172E-2</v>
      </c>
      <c r="P3006">
        <v>8.6351485637516934E-3</v>
      </c>
      <c r="Q3006">
        <v>1.3434343617142761</v>
      </c>
      <c r="R3006" s="95">
        <f>Table_nydc_frldevdb01_flc_fx_carry_view[[#This Row],[atmf]]/(Table_nydc_frldevdb01_flc_fx_carry_view[[#This Row],[atmf_cost_orig]]+1)</f>
        <v>1.3196960321045805</v>
      </c>
      <c r="S3006" s="95">
        <f>Table_nydc_frldevdb01_flc_fx_carry_view[[#This Row],[num_rate]]-Table_nydc_frldevdb01_flc_fx_carry_view[[#This Row],[asset_rate]]</f>
        <v>-5.6668276016684782E-3</v>
      </c>
      <c r="T30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1.200432076732012</v>
      </c>
      <c r="U3006" s="95">
        <f>Table_nydc_frldevdb01_flc_fx_carry_view[[#This Row],[atmf_cost_final]]/Table_nydc_frldevdb01_flc_fx_carry_view[[#This Row],[atmf_cost_orig]]</f>
        <v>0.57882988021336468</v>
      </c>
    </row>
    <row r="3007" spans="1:21" x14ac:dyDescent="0.25">
      <c r="A3007" t="s">
        <v>146</v>
      </c>
      <c r="B3007" t="s">
        <v>23</v>
      </c>
      <c r="C3007" t="s">
        <v>67</v>
      </c>
      <c r="D3007" t="s">
        <v>8</v>
      </c>
      <c r="E3007">
        <v>1.35418359100584</v>
      </c>
      <c r="F3007">
        <v>1.3410535192730499</v>
      </c>
      <c r="G3007">
        <v>5.5752418885860001E-2</v>
      </c>
      <c r="H3007">
        <v>5.4680579685854297E-2</v>
      </c>
      <c r="I3007">
        <v>5.35989172956245E-2</v>
      </c>
      <c r="J3007">
        <v>5.2561841241346802E-2</v>
      </c>
      <c r="K3007">
        <v>2.61771573151128E-2</v>
      </c>
      <c r="L3007">
        <v>2.0547007864295301E-2</v>
      </c>
      <c r="M3007">
        <v>2.9952299879192498E-2</v>
      </c>
      <c r="N3007">
        <v>2.46644316359989E-2</v>
      </c>
      <c r="O3007">
        <v>1.5802522994634208E-2</v>
      </c>
      <c r="P3007">
        <v>1.0803627905991044E-2</v>
      </c>
      <c r="Q3007">
        <v>1.3360098914657461</v>
      </c>
      <c r="R3007" s="95">
        <f>Table_nydc_frldevdb01_flc_fx_carry_view[[#This Row],[atmf]]/(Table_nydc_frldevdb01_flc_fx_carry_view[[#This Row],[atmf_cost_orig]]+1)</f>
        <v>1.3020540071907678</v>
      </c>
      <c r="S3007" s="95">
        <f>Table_nydc_frldevdb01_flc_fx_carry_view[[#This Row],[num_rate]]-Table_nydc_frldevdb01_flc_fx_carry_view[[#This Row],[asset_rate]]</f>
        <v>-4.9988950886431637E-3</v>
      </c>
      <c r="T30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1.0906670945041095</v>
      </c>
      <c r="U3007" s="95">
        <f>Table_nydc_frldevdb01_flc_fx_carry_view[[#This Row],[atmf_cost_final]]/Table_nydc_frldevdb01_flc_fx_carry_view[[#This Row],[atmf_cost_orig]]</f>
        <v>0.82345702117963182</v>
      </c>
    </row>
    <row r="3008" spans="1:21" x14ac:dyDescent="0.25">
      <c r="A3008" t="s">
        <v>146</v>
      </c>
      <c r="B3008" t="s">
        <v>25</v>
      </c>
      <c r="C3008" t="s">
        <v>8</v>
      </c>
      <c r="D3008" t="s">
        <v>8</v>
      </c>
      <c r="E3008">
        <v>309.19376033469399</v>
      </c>
      <c r="F3008">
        <v>309.71069999999997</v>
      </c>
      <c r="G3008">
        <v>5.5319500559769898E-2</v>
      </c>
      <c r="H3008">
        <v>5.5639133164451002E-2</v>
      </c>
      <c r="I3008">
        <v>4.27218638451567E-2</v>
      </c>
      <c r="J3008">
        <v>4.6379483313461901E-2</v>
      </c>
      <c r="K3008">
        <v>1.83599132649566E-2</v>
      </c>
      <c r="L3008">
        <v>8.9219249666459908E-4</v>
      </c>
      <c r="M3008">
        <v>1.9314962219074298E-2</v>
      </c>
      <c r="N3008">
        <v>2.0262854398486701E-3</v>
      </c>
      <c r="O3008">
        <v>-8.2032424649346389E-3</v>
      </c>
      <c r="P3008">
        <v>-5.9221826566265073E-3</v>
      </c>
      <c r="Q3008">
        <v>309.41519334320941</v>
      </c>
      <c r="R3008" s="95">
        <f>Table_nydc_frldevdb01_flc_fx_carry_view[[#This Row],[atmf]]/(Table_nydc_frldevdb01_flc_fx_carry_view[[#This Row],[atmf_cost_orig]]+1)</f>
        <v>303.84200318785867</v>
      </c>
      <c r="S3008" s="95">
        <f>Table_nydc_frldevdb01_flc_fx_carry_view[[#This Row],[num_rate]]-Table_nydc_frldevdb01_flc_fx_carry_view[[#This Row],[asset_rate]]</f>
        <v>2.2810598083081316E-3</v>
      </c>
      <c r="T30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1.1874710068990955</v>
      </c>
      <c r="U3008" s="95">
        <f>Table_nydc_frldevdb01_flc_fx_carry_view[[#This Row],[atmf_cost_final]]/Table_nydc_frldevdb01_flc_fx_carry_view[[#This Row],[atmf_cost_orig]]</f>
        <v>0.10490755388833389</v>
      </c>
    </row>
    <row r="3009" spans="1:21" x14ac:dyDescent="0.25">
      <c r="A3009" t="s">
        <v>146</v>
      </c>
      <c r="B3009" t="s">
        <v>25</v>
      </c>
      <c r="C3009" t="s">
        <v>6</v>
      </c>
      <c r="D3009" t="s">
        <v>8</v>
      </c>
      <c r="E3009">
        <v>309.19376033469399</v>
      </c>
      <c r="F3009">
        <v>309.91030000000001</v>
      </c>
      <c r="G3009">
        <v>5.8309414885798903E-2</v>
      </c>
      <c r="H3009">
        <v>5.8703123213304502E-2</v>
      </c>
      <c r="I3009">
        <v>4.7202221996328002E-2</v>
      </c>
      <c r="J3009">
        <v>4.78534656819153E-2</v>
      </c>
      <c r="K3009">
        <v>2.2276690439763599E-2</v>
      </c>
      <c r="L3009">
        <v>9.2676958189526499E-3</v>
      </c>
      <c r="M3009">
        <v>2.36092421766625E-2</v>
      </c>
      <c r="N3009">
        <v>1.0602606137236801E-2</v>
      </c>
      <c r="O3009">
        <v>-8.1080181708327315E-3</v>
      </c>
      <c r="P3009">
        <v>-5.776755068767403E-3</v>
      </c>
      <c r="Q3009">
        <v>309.49787806501791</v>
      </c>
      <c r="R3009" s="95">
        <f>Table_nydc_frldevdb01_flc_fx_carry_view[[#This Row],[atmf]]/(Table_nydc_frldevdb01_flc_fx_carry_view[[#This Row],[atmf_cost_orig]]+1)</f>
        <v>302.76231127123145</v>
      </c>
      <c r="S3009" s="95">
        <f>Table_nydc_frldevdb01_flc_fx_carry_view[[#This Row],[num_rate]]-Table_nydc_frldevdb01_flc_fx_carry_view[[#This Row],[asset_rate]]</f>
        <v>2.3312631020653285E-3</v>
      </c>
      <c r="T30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1.0017699735927243</v>
      </c>
      <c r="U3009" s="95">
        <f>Table_nydc_frldevdb01_flc_fx_carry_view[[#This Row],[atmf_cost_final]]/Table_nydc_frldevdb01_flc_fx_carry_view[[#This Row],[atmf_cost_orig]]</f>
        <v>0.44908710147915593</v>
      </c>
    </row>
    <row r="3010" spans="1:21" x14ac:dyDescent="0.25">
      <c r="A3010" t="s">
        <v>146</v>
      </c>
      <c r="B3010" t="s">
        <v>25</v>
      </c>
      <c r="C3010" t="s">
        <v>67</v>
      </c>
      <c r="D3010" t="s">
        <v>8</v>
      </c>
      <c r="E3010">
        <v>309.19376033469399</v>
      </c>
      <c r="F3010">
        <v>310.52366992048502</v>
      </c>
      <c r="G3010">
        <v>6.1280995607857103E-2</v>
      </c>
      <c r="H3010">
        <v>6.18670888954094E-2</v>
      </c>
      <c r="I3010">
        <v>5.9428285858671798E-2</v>
      </c>
      <c r="J3010">
        <v>6.0095542216719297E-2</v>
      </c>
      <c r="K3010">
        <v>3.29693079384989E-2</v>
      </c>
      <c r="L3010">
        <v>2.54179098800363E-2</v>
      </c>
      <c r="M3010">
        <v>3.5512962488847603E-2</v>
      </c>
      <c r="N3010">
        <v>2.7926004339793198E-2</v>
      </c>
      <c r="O3010">
        <v>-7.6639060798209084E-3</v>
      </c>
      <c r="P3010">
        <v>-5.5272654146264867E-3</v>
      </c>
      <c r="Q3010">
        <v>309.73580902046416</v>
      </c>
      <c r="R3010" s="95">
        <f>Table_nydc_frldevdb01_flc_fx_carry_view[[#This Row],[atmf]]/(Table_nydc_frldevdb01_flc_fx_carry_view[[#This Row],[atmf_cost_orig]]+1)</f>
        <v>299.8742470341885</v>
      </c>
      <c r="S3010" s="95">
        <f>Table_nydc_frldevdb01_flc_fx_carry_view[[#This Row],[num_rate]]-Table_nydc_frldevdb01_flc_fx_carry_view[[#This Row],[asset_rate]]</f>
        <v>2.1366406651944217E-3</v>
      </c>
      <c r="T30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0.98602007863570529</v>
      </c>
      <c r="U3010" s="95">
        <f>Table_nydc_frldevdb01_flc_fx_carry_view[[#This Row],[atmf_cost_final]]/Table_nydc_frldevdb01_flc_fx_carry_view[[#This Row],[atmf_cost_orig]]</f>
        <v>0.78636087734339277</v>
      </c>
    </row>
    <row r="3011" spans="1:21" x14ac:dyDescent="0.25">
      <c r="A3011" t="s">
        <v>146</v>
      </c>
      <c r="B3011" t="s">
        <v>9</v>
      </c>
      <c r="C3011" t="s">
        <v>8</v>
      </c>
      <c r="D3011" t="s">
        <v>8</v>
      </c>
      <c r="E3011">
        <v>68.431545020757596</v>
      </c>
      <c r="F3011">
        <v>72.467925961600002</v>
      </c>
      <c r="G3011">
        <v>0.118925029201467</v>
      </c>
      <c r="H3011">
        <v>0.12773871992791999</v>
      </c>
      <c r="I3011">
        <v>0.112323049810916</v>
      </c>
      <c r="J3011">
        <v>0.131685960648148</v>
      </c>
      <c r="K3011">
        <v>1.8161982449543201E-2</v>
      </c>
      <c r="L3011">
        <v>2.3457230039247504E-3</v>
      </c>
      <c r="M3011">
        <v>4.4325859404728503E-2</v>
      </c>
      <c r="N3011">
        <v>5.8990303856979905E-2</v>
      </c>
      <c r="O3011">
        <v>-8.2032424649346389E-3</v>
      </c>
      <c r="P3011">
        <v>7.0650942057705571E-2</v>
      </c>
      <c r="Q3011">
        <v>70.620227031013314</v>
      </c>
      <c r="R3011" s="95">
        <f>Table_nydc_frldevdb01_flc_fx_carry_view[[#This Row],[atmf]]/(Table_nydc_frldevdb01_flc_fx_carry_view[[#This Row],[atmf_cost_orig]]+1)</f>
        <v>69.392063127601887</v>
      </c>
      <c r="S3011" s="95">
        <f>Table_nydc_frldevdb01_flc_fx_carry_view[[#This Row],[num_rate]]-Table_nydc_frldevdb01_flc_fx_carry_view[[#This Row],[asset_rate]]</f>
        <v>7.8854184522640203E-2</v>
      </c>
      <c r="T30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2.1649918683717484</v>
      </c>
      <c r="U3011" s="95">
        <f>Table_nydc_frldevdb01_flc_fx_carry_view[[#This Row],[atmf_cost_final]]/Table_nydc_frldevdb01_flc_fx_carry_view[[#This Row],[atmf_cost_orig]]</f>
        <v>1.3308327159176763</v>
      </c>
    </row>
    <row r="3012" spans="1:21" x14ac:dyDescent="0.25">
      <c r="A3012" t="s">
        <v>146</v>
      </c>
      <c r="B3012" t="s">
        <v>9</v>
      </c>
      <c r="C3012" t="s">
        <v>6</v>
      </c>
      <c r="D3012" t="s">
        <v>8</v>
      </c>
      <c r="E3012">
        <v>68.431545020757596</v>
      </c>
      <c r="F3012">
        <v>73.827015904199996</v>
      </c>
      <c r="G3012">
        <v>0.12234377494208599</v>
      </c>
      <c r="H3012">
        <v>0.13166813953995801</v>
      </c>
      <c r="I3012">
        <v>0.10857783011913499</v>
      </c>
      <c r="J3012">
        <v>0.13722062344053801</v>
      </c>
      <c r="K3012">
        <v>1.93587841903681E-2</v>
      </c>
      <c r="L3012">
        <v>1.27737169639097E-2</v>
      </c>
      <c r="M3012">
        <v>5.2923708581681696E-2</v>
      </c>
      <c r="N3012">
        <v>6.5376847812632796E-2</v>
      </c>
      <c r="O3012">
        <v>-8.1080181708327315E-3</v>
      </c>
      <c r="P3012">
        <v>7.0461265001172002E-2</v>
      </c>
      <c r="Q3012">
        <v>71.429490457677971</v>
      </c>
      <c r="R3012" s="95">
        <f>Table_nydc_frldevdb01_flc_fx_carry_view[[#This Row],[atmf]]/(Table_nydc_frldevdb01_flc_fx_carry_view[[#This Row],[atmf_cost_orig]]+1)</f>
        <v>70.116206238386539</v>
      </c>
      <c r="S3012" s="95">
        <f>Table_nydc_frldevdb01_flc_fx_carry_view[[#This Row],[num_rate]]-Table_nydc_frldevdb01_flc_fx_carry_view[[#This Row],[asset_rate]]</f>
        <v>7.8569283172004734E-2</v>
      </c>
      <c r="T30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1.5672054027428848</v>
      </c>
      <c r="U3012" s="95">
        <f>Table_nydc_frldevdb01_flc_fx_carry_view[[#This Row],[atmf_cost_final]]/Table_nydc_frldevdb01_flc_fx_carry_view[[#This Row],[atmf_cost_orig]]</f>
        <v>1.2353036014422742</v>
      </c>
    </row>
    <row r="3013" spans="1:21" x14ac:dyDescent="0.25">
      <c r="A3013" t="s">
        <v>146</v>
      </c>
      <c r="B3013" t="s">
        <v>9</v>
      </c>
      <c r="C3013" t="s">
        <v>67</v>
      </c>
      <c r="D3013" t="s">
        <v>8</v>
      </c>
      <c r="E3013">
        <v>68.431545020757596</v>
      </c>
      <c r="F3013">
        <v>79.239459473790205</v>
      </c>
      <c r="G3013">
        <v>0.13506778768882299</v>
      </c>
      <c r="H3013">
        <v>0.14315615173420901</v>
      </c>
      <c r="I3013">
        <v>0.126578088425258</v>
      </c>
      <c r="J3013">
        <v>0.14489242141039699</v>
      </c>
      <c r="K3013">
        <v>2.29825622585858E-2</v>
      </c>
      <c r="L3013">
        <v>2.08793242011843E-2</v>
      </c>
      <c r="M3013">
        <v>8.2060107761152398E-2</v>
      </c>
      <c r="N3013">
        <v>9.8182244468061994E-2</v>
      </c>
      <c r="O3013">
        <v>-7.6639060798209084E-3</v>
      </c>
      <c r="P3013">
        <v>7.0212690714276424E-2</v>
      </c>
      <c r="Q3013">
        <v>74.819317820763089</v>
      </c>
      <c r="R3013" s="95">
        <f>Table_nydc_frldevdb01_flc_fx_carry_view[[#This Row],[atmf]]/(Table_nydc_frldevdb01_flc_fx_carry_view[[#This Row],[atmf_cost_orig]]+1)</f>
        <v>73.230182783229495</v>
      </c>
      <c r="S3013" s="95">
        <f>Table_nydc_frldevdb01_flc_fx_carry_view[[#This Row],[num_rate]]-Table_nydc_frldevdb01_flc_fx_carry_view[[#This Row],[asset_rate]]</f>
        <v>7.7876596794097336E-2</v>
      </c>
      <c r="T30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1.3084991871153366</v>
      </c>
      <c r="U3013" s="95">
        <f>Table_nydc_frldevdb01_flc_fx_carry_view[[#This Row],[atmf_cost_final]]/Table_nydc_frldevdb01_flc_fx_carry_view[[#This Row],[atmf_cost_orig]]</f>
        <v>1.1964674084249971</v>
      </c>
    </row>
    <row r="3014" spans="1:21" x14ac:dyDescent="0.25">
      <c r="A3014" t="s">
        <v>146</v>
      </c>
      <c r="B3014" t="s">
        <v>10</v>
      </c>
      <c r="C3014" t="s">
        <v>8</v>
      </c>
      <c r="D3014" t="s">
        <v>8</v>
      </c>
      <c r="E3014">
        <v>13504.9285811347</v>
      </c>
      <c r="F3014">
        <v>13939.05</v>
      </c>
      <c r="G3014">
        <v>7.0502092678327993E-2</v>
      </c>
      <c r="H3014">
        <v>7.8385623995983103E-2</v>
      </c>
      <c r="I3014">
        <v>6.1590613989655298E-2</v>
      </c>
      <c r="J3014">
        <v>9.9318379553438293E-2</v>
      </c>
      <c r="K3014">
        <v>1.1402073739097998E-2</v>
      </c>
      <c r="L3014">
        <v>1.2859024503703899E-3</v>
      </c>
      <c r="M3014">
        <v>2.6758598261218403E-2</v>
      </c>
      <c r="N3014">
        <v>3.21402289985495E-2</v>
      </c>
      <c r="O3014">
        <v>1.3807636408447082E-2</v>
      </c>
      <c r="P3014">
        <v>5.7037726041481676E-2</v>
      </c>
      <c r="Q3014">
        <v>13728.232067608413</v>
      </c>
      <c r="R3014" s="95">
        <f>Table_nydc_frldevdb01_flc_fx_carry_view[[#This Row],[atmf]]/(Table_nydc_frldevdb01_flc_fx_carry_view[[#This Row],[atmf_cost_orig]]+1)</f>
        <v>13575.781126747142</v>
      </c>
      <c r="S3014" s="95">
        <f>Table_nydc_frldevdb01_flc_fx_carry_view[[#This Row],[num_rate]]-Table_nydc_frldevdb01_flc_fx_carry_view[[#This Row],[asset_rate]]</f>
        <v>4.3230089633034596E-2</v>
      </c>
      <c r="T30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2.0091998357919332</v>
      </c>
      <c r="U3014" s="95">
        <f>Table_nydc_frldevdb01_flc_fx_carry_view[[#This Row],[atmf_cost_final]]/Table_nydc_frldevdb01_flc_fx_carry_view[[#This Row],[atmf_cost_orig]]</f>
        <v>1.2011178121064274</v>
      </c>
    </row>
    <row r="3015" spans="1:21" x14ac:dyDescent="0.25">
      <c r="A3015" t="s">
        <v>146</v>
      </c>
      <c r="B3015" t="s">
        <v>10</v>
      </c>
      <c r="C3015" t="s">
        <v>6</v>
      </c>
      <c r="D3015" t="s">
        <v>8</v>
      </c>
      <c r="E3015">
        <v>13504.9285811347</v>
      </c>
      <c r="F3015">
        <v>14108.75</v>
      </c>
      <c r="G3015">
        <v>7.4429402958685803E-2</v>
      </c>
      <c r="H3015">
        <v>8.3308300397738802E-2</v>
      </c>
      <c r="I3015">
        <v>6.1885955056667601E-2</v>
      </c>
      <c r="J3015">
        <v>8.4150719730999607E-2</v>
      </c>
      <c r="K3015">
        <v>1.2347149688333199E-2</v>
      </c>
      <c r="L3015">
        <v>8.0577459032111793E-3</v>
      </c>
      <c r="M3015">
        <v>3.2751378924312603E-2</v>
      </c>
      <c r="N3015">
        <v>3.9637612294192E-2</v>
      </c>
      <c r="O3015">
        <v>1.4301976165420172E-2</v>
      </c>
      <c r="P3015">
        <v>5.9463454027677054E-2</v>
      </c>
      <c r="Q3015">
        <v>13826.628306474022</v>
      </c>
      <c r="R3015" s="95">
        <f>Table_nydc_frldevdb01_flc_fx_carry_view[[#This Row],[atmf]]/(Table_nydc_frldevdb01_flc_fx_carry_view[[#This Row],[atmf_cost_orig]]+1)</f>
        <v>13661.322839089611</v>
      </c>
      <c r="S3015" s="95">
        <f>Table_nydc_frldevdb01_flc_fx_carry_view[[#This Row],[num_rate]]-Table_nydc_frldevdb01_flc_fx_carry_view[[#This Row],[asset_rate]]</f>
        <v>4.5161477862256882E-2</v>
      </c>
      <c r="T30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1.5477118015952827</v>
      </c>
      <c r="U3015" s="95">
        <f>Table_nydc_frldevdb01_flc_fx_carry_view[[#This Row],[atmf_cost_final]]/Table_nydc_frldevdb01_flc_fx_carry_view[[#This Row],[atmf_cost_orig]]</f>
        <v>1.210257814969967</v>
      </c>
    </row>
    <row r="3016" spans="1:21" x14ac:dyDescent="0.25">
      <c r="A3016" t="s">
        <v>146</v>
      </c>
      <c r="B3016" t="s">
        <v>10</v>
      </c>
      <c r="C3016" t="s">
        <v>67</v>
      </c>
      <c r="D3016" t="s">
        <v>8</v>
      </c>
      <c r="E3016">
        <v>13504.9285811347</v>
      </c>
      <c r="F3016">
        <v>14785.1290086559</v>
      </c>
      <c r="G3016">
        <v>8.1443579581786996E-2</v>
      </c>
      <c r="H3016">
        <v>9.1185307679808397E-2</v>
      </c>
      <c r="I3016">
        <v>7.6794767293916405E-2</v>
      </c>
      <c r="J3016">
        <v>9.4810249191000701E-2</v>
      </c>
      <c r="K3016">
        <v>1.31874727130402E-2</v>
      </c>
      <c r="L3016">
        <v>1.28465054096405E-2</v>
      </c>
      <c r="M3016">
        <v>4.9926199010000498E-2</v>
      </c>
      <c r="N3016">
        <v>6.2055694497698197E-2</v>
      </c>
      <c r="O3016">
        <v>1.5802522994634208E-2</v>
      </c>
      <c r="P3016">
        <v>6.455550670964727E-2</v>
      </c>
      <c r="Q3016">
        <v>14261.191015276971</v>
      </c>
      <c r="R3016" s="95">
        <f>Table_nydc_frldevdb01_flc_fx_carry_view[[#This Row],[atmf]]/(Table_nydc_frldevdb01_flc_fx_carry_view[[#This Row],[atmf_cost_orig]]+1)</f>
        <v>14082.065027615407</v>
      </c>
      <c r="S3016" s="95">
        <f>Table_nydc_frldevdb01_flc_fx_carry_view[[#This Row],[num_rate]]-Table_nydc_frldevdb01_flc_fx_carry_view[[#This Row],[asset_rate]]</f>
        <v>4.8752983715013062E-2</v>
      </c>
      <c r="T30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1.3394364488931449</v>
      </c>
      <c r="U3016" s="95">
        <f>Table_nydc_frldevdb01_flc_fx_carry_view[[#This Row],[atmf_cost_final]]/Table_nydc_frldevdb01_flc_fx_carry_view[[#This Row],[atmf_cost_orig]]</f>
        <v>1.2429485065600145</v>
      </c>
    </row>
    <row r="3017" spans="1:21" x14ac:dyDescent="0.25">
      <c r="A3017" t="s">
        <v>146</v>
      </c>
      <c r="B3017" t="s">
        <v>18</v>
      </c>
      <c r="C3017" t="s">
        <v>8</v>
      </c>
      <c r="D3017" t="s">
        <v>8</v>
      </c>
      <c r="E3017">
        <v>2954.7441652318098</v>
      </c>
      <c r="F3017">
        <v>3032.7715981736801</v>
      </c>
      <c r="G3017">
        <v>0.117586044799197</v>
      </c>
      <c r="H3017">
        <v>0.120038423390451</v>
      </c>
      <c r="I3017">
        <v>0.10537471912435201</v>
      </c>
      <c r="J3017">
        <v>0.114517790295786</v>
      </c>
      <c r="K3017">
        <v>2.8177170916464499E-2</v>
      </c>
      <c r="L3017">
        <v>2.19996393864447E-3</v>
      </c>
      <c r="M3017">
        <v>4.0967115760705705E-2</v>
      </c>
      <c r="N3017">
        <v>2.6402413493532399E-2</v>
      </c>
      <c r="O3017">
        <v>1.3807636408447082E-2</v>
      </c>
      <c r="P3017">
        <v>5.0116320082267567E-2</v>
      </c>
      <c r="Q3017">
        <v>2994.4724605654487</v>
      </c>
      <c r="R3017" s="95">
        <f>Table_nydc_frldevdb01_flc_fx_carry_view[[#This Row],[atmf]]/(Table_nydc_frldevdb01_flc_fx_carry_view[[#This Row],[atmf_cost_orig]]+1)</f>
        <v>2913.4172946063018</v>
      </c>
      <c r="S3017" s="95">
        <f>Table_nydc_frldevdb01_flc_fx_carry_view[[#This Row],[num_rate]]-Table_nydc_frldevdb01_flc_fx_carry_view[[#This Row],[asset_rate]]</f>
        <v>3.6308683673820487E-2</v>
      </c>
      <c r="T30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1.8923028871219341</v>
      </c>
      <c r="U3017" s="95">
        <f>Table_nydc_frldevdb01_flc_fx_carry_view[[#This Row],[atmf_cost_final]]/Table_nydc_frldevdb01_flc_fx_carry_view[[#This Row],[atmf_cost_orig]]</f>
        <v>0.64447821144530548</v>
      </c>
    </row>
    <row r="3018" spans="1:21" x14ac:dyDescent="0.25">
      <c r="A3018" t="s">
        <v>146</v>
      </c>
      <c r="B3018" t="s">
        <v>18</v>
      </c>
      <c r="C3018" t="s">
        <v>6</v>
      </c>
      <c r="D3018" t="s">
        <v>8</v>
      </c>
      <c r="E3018">
        <v>2954.7441652318098</v>
      </c>
      <c r="F3018">
        <v>3059.85</v>
      </c>
      <c r="G3018">
        <v>0.120014140510197</v>
      </c>
      <c r="H3018">
        <v>0.122873489777617</v>
      </c>
      <c r="I3018">
        <v>0.106693197499605</v>
      </c>
      <c r="J3018">
        <v>0.113519171122397</v>
      </c>
      <c r="K3018">
        <v>3.1375465745204299E-2</v>
      </c>
      <c r="L3018">
        <v>1.65725386392317E-2</v>
      </c>
      <c r="M3018">
        <v>4.8287302261899701E-2</v>
      </c>
      <c r="N3018">
        <v>3.7727210833307698E-2</v>
      </c>
      <c r="O3018">
        <v>1.4301976165420172E-2</v>
      </c>
      <c r="P3018">
        <v>5.0725833552077049E-2</v>
      </c>
      <c r="Q3018">
        <v>3008.9629111616346</v>
      </c>
      <c r="R3018" s="95">
        <f>Table_nydc_frldevdb01_flc_fx_carry_view[[#This Row],[atmf]]/(Table_nydc_frldevdb01_flc_fx_carry_view[[#This Row],[atmf_cost_orig]]+1)</f>
        <v>2918.9040002657016</v>
      </c>
      <c r="S3018" s="95">
        <f>Table_nydc_frldevdb01_flc_fx_carry_view[[#This Row],[num_rate]]-Table_nydc_frldevdb01_flc_fx_carry_view[[#This Row],[asset_rate]]</f>
        <v>3.6423857386656877E-2</v>
      </c>
      <c r="T30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1.2508796530283426</v>
      </c>
      <c r="U3018" s="95">
        <f>Table_nydc_frldevdb01_flc_fx_carry_view[[#This Row],[atmf_cost_final]]/Table_nydc_frldevdb01_flc_fx_carry_view[[#This Row],[atmf_cost_orig]]</f>
        <v>0.781307073828304</v>
      </c>
    </row>
    <row r="3019" spans="1:21" x14ac:dyDescent="0.25">
      <c r="A3019" t="s">
        <v>146</v>
      </c>
      <c r="B3019" t="s">
        <v>18</v>
      </c>
      <c r="C3019" t="s">
        <v>67</v>
      </c>
      <c r="D3019" t="s">
        <v>8</v>
      </c>
      <c r="E3019">
        <v>2954.7441652318098</v>
      </c>
      <c r="F3019">
        <v>3157.8</v>
      </c>
      <c r="G3019">
        <v>0.12487233362111801</v>
      </c>
      <c r="H3019">
        <v>0.12816848320289601</v>
      </c>
      <c r="I3019">
        <v>0.121826887969105</v>
      </c>
      <c r="J3019">
        <v>0.12674118610443799</v>
      </c>
      <c r="K3019">
        <v>3.9568976432532398E-2</v>
      </c>
      <c r="L3019">
        <v>3.42618829532534E-2</v>
      </c>
      <c r="M3019">
        <v>7.0127817057777098E-2</v>
      </c>
      <c r="N3019">
        <v>6.8718663498956098E-2</v>
      </c>
      <c r="O3019">
        <v>1.5802522994634208E-2</v>
      </c>
      <c r="P3019">
        <v>5.1455615688438629E-2</v>
      </c>
      <c r="Q3019">
        <v>3064.1627392028863</v>
      </c>
      <c r="R3019" s="95">
        <f>Table_nydc_frldevdb01_flc_fx_carry_view[[#This Row],[atmf]]/(Table_nydc_frldevdb01_flc_fx_carry_view[[#This Row],[atmf_cost_orig]]+1)</f>
        <v>2950.8624574231658</v>
      </c>
      <c r="S3019" s="95">
        <f>Table_nydc_frldevdb01_flc_fx_carry_view[[#This Row],[num_rate]]-Table_nydc_frldevdb01_flc_fx_carry_view[[#This Row],[asset_rate]]</f>
        <v>3.5653092693804421E-2</v>
      </c>
      <c r="T30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1.1275552292136994</v>
      </c>
      <c r="U3019" s="95">
        <f>Table_nydc_frldevdb01_flc_fx_carry_view[[#This Row],[atmf_cost_final]]/Table_nydc_frldevdb01_flc_fx_carry_view[[#This Row],[atmf_cost_orig]]</f>
        <v>0.97990592580886948</v>
      </c>
    </row>
    <row r="3020" spans="1:21" x14ac:dyDescent="0.25">
      <c r="A3020" t="s">
        <v>146</v>
      </c>
      <c r="B3020" t="s">
        <v>12</v>
      </c>
      <c r="C3020" t="s">
        <v>8</v>
      </c>
      <c r="D3020" t="s">
        <v>8</v>
      </c>
      <c r="E3020">
        <v>16.015350269727499</v>
      </c>
      <c r="F3020">
        <v>16.970834507199999</v>
      </c>
      <c r="G3020">
        <v>0.148987825760344</v>
      </c>
      <c r="H3020">
        <v>0.156215019894721</v>
      </c>
      <c r="I3020">
        <v>0.120841451811766</v>
      </c>
      <c r="J3020">
        <v>0.14049965277777801</v>
      </c>
      <c r="K3020">
        <v>2.6895514329193602E-2</v>
      </c>
      <c r="L3020">
        <v>2.5236183450296698E-3</v>
      </c>
      <c r="M3020">
        <v>5.4193600980517898E-2</v>
      </c>
      <c r="N3020">
        <v>5.9666686036436302E-2</v>
      </c>
      <c r="O3020">
        <v>-8.2032424649346389E-3</v>
      </c>
      <c r="P3020">
        <v>7.1397126599804517E-2</v>
      </c>
      <c r="Q3020">
        <v>16.519873567096475</v>
      </c>
      <c r="R3020" s="95">
        <f>Table_nydc_frldevdb01_flc_fx_carry_view[[#This Row],[atmf]]/(Table_nydc_frldevdb01_flc_fx_carry_view[[#This Row],[atmf_cost_orig]]+1)</f>
        <v>16.098404023146436</v>
      </c>
      <c r="S3020" s="95">
        <f>Table_nydc_frldevdb01_flc_fx_carry_view[[#This Row],[num_rate]]-Table_nydc_frldevdb01_flc_fx_carry_view[[#This Row],[asset_rate]]</f>
        <v>7.9600369064739163E-2</v>
      </c>
      <c r="T30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2.0932993737359422</v>
      </c>
      <c r="U3020" s="95">
        <f>Table_nydc_frldevdb01_flc_fx_carry_view[[#This Row],[atmf_cost_final]]/Table_nydc_frldevdb01_flc_fx_carry_view[[#This Row],[atmf_cost_orig]]</f>
        <v>1.1009913524271238</v>
      </c>
    </row>
    <row r="3021" spans="1:21" x14ac:dyDescent="0.25">
      <c r="A3021" t="s">
        <v>146</v>
      </c>
      <c r="B3021" t="s">
        <v>12</v>
      </c>
      <c r="C3021" t="s">
        <v>6</v>
      </c>
      <c r="D3021" t="s">
        <v>8</v>
      </c>
      <c r="E3021">
        <v>16.015350269727499</v>
      </c>
      <c r="F3021">
        <v>17.297860269299999</v>
      </c>
      <c r="G3021">
        <v>0.14881281347372399</v>
      </c>
      <c r="H3021">
        <v>0.15728039594665399</v>
      </c>
      <c r="I3021">
        <v>0.149400209149955</v>
      </c>
      <c r="J3021">
        <v>0.16952971116554899</v>
      </c>
      <c r="K3021">
        <v>2.7737911088611501E-2</v>
      </c>
      <c r="L3021">
        <v>2.0726620035601499E-2</v>
      </c>
      <c r="M3021">
        <v>6.3199019321164895E-2</v>
      </c>
      <c r="N3021">
        <v>7.1998191546978701E-2</v>
      </c>
      <c r="O3021">
        <v>-8.1080181708327315E-3</v>
      </c>
      <c r="P3021">
        <v>7.1577842280000636E-2</v>
      </c>
      <c r="Q3021">
        <v>16.705465933748126</v>
      </c>
      <c r="R3021" s="95">
        <f>Table_nydc_frldevdb01_flc_fx_carry_view[[#This Row],[atmf]]/(Table_nydc_frldevdb01_flc_fx_carry_view[[#This Row],[atmf_cost_orig]]+1)</f>
        <v>16.269635275194666</v>
      </c>
      <c r="S3021" s="95">
        <f>Table_nydc_frldevdb01_flc_fx_carry_view[[#This Row],[num_rate]]-Table_nydc_frldevdb01_flc_fx_carry_view[[#This Row],[asset_rate]]</f>
        <v>7.9685860450833368E-2</v>
      </c>
      <c r="T30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1.4458536144764296</v>
      </c>
      <c r="U3021" s="95">
        <f>Table_nydc_frldevdb01_flc_fx_carry_view[[#This Row],[atmf_cost_final]]/Table_nydc_frldevdb01_flc_fx_carry_view[[#This Row],[atmf_cost_orig]]</f>
        <v>1.1392295690712881</v>
      </c>
    </row>
    <row r="3022" spans="1:21" x14ac:dyDescent="0.25">
      <c r="A3022" t="s">
        <v>146</v>
      </c>
      <c r="B3022" t="s">
        <v>12</v>
      </c>
      <c r="C3022" t="s">
        <v>67</v>
      </c>
      <c r="D3022" t="s">
        <v>8</v>
      </c>
      <c r="E3022">
        <v>16.015350269727499</v>
      </c>
      <c r="F3022">
        <v>18.6515319860444</v>
      </c>
      <c r="G3022">
        <v>0.15130314003054099</v>
      </c>
      <c r="H3022">
        <v>0.162900749442876</v>
      </c>
      <c r="I3022">
        <v>0.15021600771787599</v>
      </c>
      <c r="J3022">
        <v>0.16748572900428901</v>
      </c>
      <c r="K3022">
        <v>2.8222368948268798E-2</v>
      </c>
      <c r="L3022">
        <v>2.8672274487465402E-2</v>
      </c>
      <c r="M3022">
        <v>9.3330994653781904E-2</v>
      </c>
      <c r="N3022">
        <v>0.110544222741034</v>
      </c>
      <c r="O3022">
        <v>-7.6639060798209084E-3</v>
      </c>
      <c r="P3022">
        <v>7.3417969311526984E-2</v>
      </c>
      <c r="Q3022">
        <v>17.511389482635995</v>
      </c>
      <c r="R3022" s="95">
        <f>Table_nydc_frldevdb01_flc_fx_carry_view[[#This Row],[atmf]]/(Table_nydc_frldevdb01_flc_fx_carry_view[[#This Row],[atmf_cost_orig]]+1)</f>
        <v>17.059364526614065</v>
      </c>
      <c r="S3022" s="95">
        <f>Table_nydc_frldevdb01_flc_fx_carry_view[[#This Row],[num_rate]]-Table_nydc_frldevdb01_flc_fx_carry_view[[#This Row],[asset_rate]]</f>
        <v>8.1081875391347896E-2</v>
      </c>
      <c r="T30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1.2574670002078703</v>
      </c>
      <c r="U3022" s="95">
        <f>Table_nydc_frldevdb01_flc_fx_carry_view[[#This Row],[atmf_cost_final]]/Table_nydc_frldevdb01_flc_fx_carry_view[[#This Row],[atmf_cost_orig]]</f>
        <v>1.1844320651580518</v>
      </c>
    </row>
    <row r="3023" spans="1:21" x14ac:dyDescent="0.25">
      <c r="A3023" t="s">
        <v>146</v>
      </c>
      <c r="B3023" t="s">
        <v>100</v>
      </c>
      <c r="C3023" t="s">
        <v>8</v>
      </c>
      <c r="D3023" t="s">
        <v>8</v>
      </c>
      <c r="E3023">
        <v>16013.6403976622</v>
      </c>
      <c r="F3023">
        <v>16802.019357599998</v>
      </c>
      <c r="G3023">
        <v>7.1492684457662298E-2</v>
      </c>
      <c r="H3023">
        <v>8.5751539437610699E-2</v>
      </c>
      <c r="I3023">
        <v>0.11232791937273801</v>
      </c>
      <c r="J3023">
        <v>0.13501050925890101</v>
      </c>
      <c r="K3023">
        <v>7.5962906419602492E-3</v>
      </c>
      <c r="L3023">
        <v>2.3458246981934599E-3</v>
      </c>
      <c r="M3023">
        <v>2.97644468461776E-2</v>
      </c>
      <c r="N3023">
        <v>4.9236796142623704E-2</v>
      </c>
      <c r="O3023">
        <v>-8.2032424649346389E-3</v>
      </c>
      <c r="P3023">
        <v>5.7037726041481676E-2</v>
      </c>
      <c r="Q3023">
        <v>16437.627464343695</v>
      </c>
      <c r="R3023" s="95">
        <f>Table_nydc_frldevdb01_flc_fx_carry_view[[#This Row],[atmf]]/(Table_nydc_frldevdb01_flc_fx_carry_view[[#This Row],[atmf_cost_orig]]+1)</f>
        <v>16316.371582898339</v>
      </c>
      <c r="S3023" s="95">
        <f>Table_nydc_frldevdb01_flc_fx_carry_view[[#This Row],[num_rate]]-Table_nydc_frldevdb01_flc_fx_carry_view[[#This Row],[asset_rate]]</f>
        <v>6.5240968506416308E-2</v>
      </c>
      <c r="T30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2.1152400322544431</v>
      </c>
      <c r="U3023" s="95">
        <f>Table_nydc_frldevdb01_flc_fx_carry_view[[#This Row],[atmf_cost_final]]/Table_nydc_frldevdb01_flc_fx_carry_view[[#This Row],[atmf_cost_orig]]</f>
        <v>1.6542150572150403</v>
      </c>
    </row>
    <row r="3024" spans="1:21" x14ac:dyDescent="0.25">
      <c r="A3024" t="s">
        <v>146</v>
      </c>
      <c r="B3024" t="s">
        <v>100</v>
      </c>
      <c r="C3024" t="s">
        <v>6</v>
      </c>
      <c r="D3024" t="s">
        <v>8</v>
      </c>
      <c r="E3024">
        <v>16013.6403976622</v>
      </c>
      <c r="F3024">
        <v>17107.550703749999</v>
      </c>
      <c r="G3024">
        <v>7.6529564566983205E-2</v>
      </c>
      <c r="H3024">
        <v>8.9344790178776903E-2</v>
      </c>
      <c r="I3024">
        <v>6.9390260277703203E-2</v>
      </c>
      <c r="J3024">
        <v>0.102969921788494</v>
      </c>
      <c r="K3024">
        <v>8.0097641396975495E-3</v>
      </c>
      <c r="L3024">
        <v>7.5906431984604297E-3</v>
      </c>
      <c r="M3024">
        <v>3.5925928279957102E-2</v>
      </c>
      <c r="N3024">
        <v>5.7073597439284099E-2</v>
      </c>
      <c r="O3024">
        <v>-8.1080181708327315E-3</v>
      </c>
      <c r="P3024">
        <v>5.9463454027677054E-2</v>
      </c>
      <c r="Q3024">
        <v>16642.94355956413</v>
      </c>
      <c r="R3024" s="95">
        <f>Table_nydc_frldevdb01_flc_fx_carry_view[[#This Row],[atmf]]/(Table_nydc_frldevdb01_flc_fx_carry_view[[#This Row],[atmf_cost_orig]]+1)</f>
        <v>16514.260563161341</v>
      </c>
      <c r="S3024" s="95">
        <f>Table_nydc_frldevdb01_flc_fx_carry_view[[#This Row],[num_rate]]-Table_nydc_frldevdb01_flc_fx_carry_view[[#This Row],[asset_rate]]</f>
        <v>6.7571472198509785E-2</v>
      </c>
      <c r="T30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1.7725556416779111</v>
      </c>
      <c r="U3024" s="95">
        <f>Table_nydc_frldevdb01_flc_fx_carry_view[[#This Row],[atmf_cost_final]]/Table_nydc_frldevdb01_flc_fx_carry_view[[#This Row],[atmf_cost_orig]]</f>
        <v>1.5886464225650969</v>
      </c>
    </row>
    <row r="3025" spans="1:21" x14ac:dyDescent="0.25">
      <c r="A3025" t="s">
        <v>146</v>
      </c>
      <c r="B3025" t="s">
        <v>100</v>
      </c>
      <c r="C3025" t="s">
        <v>67</v>
      </c>
      <c r="D3025" t="s">
        <v>8</v>
      </c>
      <c r="E3025">
        <v>16013.6403976622</v>
      </c>
      <c r="F3025">
        <v>18368.2887520677</v>
      </c>
      <c r="G3025">
        <v>9.0379446280520401E-2</v>
      </c>
      <c r="H3025">
        <v>9.8471005272209006E-2</v>
      </c>
      <c r="I3025">
        <v>8.1067984198195706E-2</v>
      </c>
      <c r="J3025">
        <v>0.105050402971998</v>
      </c>
      <c r="K3025">
        <v>8.8101995153086095E-3</v>
      </c>
      <c r="L3025">
        <v>8.4636683033416597E-3</v>
      </c>
      <c r="M3025">
        <v>5.64966127383556E-2</v>
      </c>
      <c r="N3025">
        <v>8.1240784690156401E-2</v>
      </c>
      <c r="O3025">
        <v>-7.6639060798209084E-3</v>
      </c>
      <c r="P3025">
        <v>6.455550670964727E-2</v>
      </c>
      <c r="Q3025">
        <v>17532.239151179281</v>
      </c>
      <c r="R3025" s="95">
        <f>Table_nydc_frldevdb01_flc_fx_carry_view[[#This Row],[atmf]]/(Table_nydc_frldevdb01_flc_fx_carry_view[[#This Row],[atmf_cost_orig]]+1)</f>
        <v>17386.036576547602</v>
      </c>
      <c r="S3025" s="95">
        <f>Table_nydc_frldevdb01_flc_fx_carry_view[[#This Row],[num_rate]]-Table_nydc_frldevdb01_flc_fx_carry_view[[#This Row],[asset_rate]]</f>
        <v>7.2219412789468182E-2</v>
      </c>
      <c r="T30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1.5261604190361149</v>
      </c>
      <c r="U3025" s="95">
        <f>Table_nydc_frldevdb01_flc_fx_carry_view[[#This Row],[atmf_cost_final]]/Table_nydc_frldevdb01_flc_fx_carry_view[[#This Row],[atmf_cost_orig]]</f>
        <v>1.4379762033946144</v>
      </c>
    </row>
    <row r="3026" spans="1:21" x14ac:dyDescent="0.25">
      <c r="A3026" t="s">
        <v>146</v>
      </c>
      <c r="B3026" t="s">
        <v>101</v>
      </c>
      <c r="C3026" t="s">
        <v>8</v>
      </c>
      <c r="D3026" t="s">
        <v>8</v>
      </c>
      <c r="E3026">
        <v>21.836086037814699</v>
      </c>
      <c r="F3026">
        <v>21.799723</v>
      </c>
      <c r="G3026">
        <v>8.6623845925993301E-2</v>
      </c>
      <c r="H3026">
        <v>8.6492382955876301E-2</v>
      </c>
      <c r="I3026">
        <v>7.4249999999999997E-2</v>
      </c>
      <c r="J3026">
        <v>7.4249999999999997E-2</v>
      </c>
      <c r="K3026">
        <v>2.8776257875564201E-2</v>
      </c>
      <c r="L3026">
        <v>1.55020760489305E-3</v>
      </c>
      <c r="M3026">
        <v>2.9524783006237901E-2</v>
      </c>
      <c r="N3026">
        <v>2.5217026573826303E-3</v>
      </c>
      <c r="O3026">
        <v>1.3807636408447082E-2</v>
      </c>
      <c r="P3026">
        <v>1.1557682463174066E-2</v>
      </c>
      <c r="Q3026">
        <v>21.783417564520995</v>
      </c>
      <c r="R3026" s="95">
        <f>Table_nydc_frldevdb01_flc_fx_carry_view[[#This Row],[atmf]]/(Table_nydc_frldevdb01_flc_fx_carry_view[[#This Row],[atmf_cost_orig]]+1)</f>
        <v>21.1745490345014</v>
      </c>
      <c r="S3026" s="95">
        <f>Table_nydc_frldevdb01_flc_fx_carry_view[[#This Row],[num_rate]]-Table_nydc_frldevdb01_flc_fx_carry_view[[#This Row],[asset_rate]]</f>
        <v>-2.2499539452730151E-3</v>
      </c>
      <c r="T30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1.2978790058995053</v>
      </c>
      <c r="U3026" s="95">
        <f>Table_nydc_frldevdb01_flc_fx_carry_view[[#This Row],[atmf_cost_final]]/Table_nydc_frldevdb01_flc_fx_carry_view[[#This Row],[atmf_cost_orig]]</f>
        <v>8.5409693166918557E-2</v>
      </c>
    </row>
    <row r="3027" spans="1:21" x14ac:dyDescent="0.25">
      <c r="A3027" t="s">
        <v>146</v>
      </c>
      <c r="B3027" t="s">
        <v>101</v>
      </c>
      <c r="C3027" t="s">
        <v>6</v>
      </c>
      <c r="D3027" t="s">
        <v>8</v>
      </c>
      <c r="E3027">
        <v>21.836086037814699</v>
      </c>
      <c r="F3027">
        <v>21.788699999999999</v>
      </c>
      <c r="G3027">
        <v>8.9617337629487703E-2</v>
      </c>
      <c r="H3027">
        <v>8.9439728823466597E-2</v>
      </c>
      <c r="I3027">
        <v>7.8736381023812196E-2</v>
      </c>
      <c r="J3027">
        <v>7.8510173509106801E-2</v>
      </c>
      <c r="K3027">
        <v>3.4206863798026101E-2</v>
      </c>
      <c r="L3027">
        <v>1.53236144902433E-2</v>
      </c>
      <c r="M3027">
        <v>3.5160304470834403E-2</v>
      </c>
      <c r="N3027">
        <v>1.6353954521980102E-2</v>
      </c>
      <c r="O3027">
        <v>1.4301976165420172E-2</v>
      </c>
      <c r="P3027">
        <v>1.210053711571546E-2</v>
      </c>
      <c r="Q3027">
        <v>21.76794555534406</v>
      </c>
      <c r="R3027" s="95">
        <f>Table_nydc_frldevdb01_flc_fx_carry_view[[#This Row],[atmf]]/(Table_nydc_frldevdb01_flc_fx_carry_view[[#This Row],[atmf_cost_orig]]+1)</f>
        <v>21.04862397243701</v>
      </c>
      <c r="S3027" s="95">
        <f>Table_nydc_frldevdb01_flc_fx_carry_view[[#This Row],[num_rate]]-Table_nydc_frldevdb01_flc_fx_carry_view[[#This Row],[asset_rate]]</f>
        <v>-2.201439049704712E-3</v>
      </c>
      <c r="T30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1.0806545820014133</v>
      </c>
      <c r="U3027" s="95">
        <f>Table_nydc_frldevdb01_flc_fx_carry_view[[#This Row],[atmf_cost_final]]/Table_nydc_frldevdb01_flc_fx_carry_view[[#This Row],[atmf_cost_orig]]</f>
        <v>0.46512550923857232</v>
      </c>
    </row>
    <row r="3028" spans="1:21" x14ac:dyDescent="0.25">
      <c r="A3028" t="s">
        <v>146</v>
      </c>
      <c r="B3028" t="s">
        <v>101</v>
      </c>
      <c r="C3028" t="s">
        <v>67</v>
      </c>
      <c r="D3028" t="s">
        <v>8</v>
      </c>
      <c r="E3028">
        <v>21.836086037814699</v>
      </c>
      <c r="F3028">
        <v>21.7458989427282</v>
      </c>
      <c r="G3028">
        <v>9.12733051332979E-2</v>
      </c>
      <c r="H3028">
        <v>9.1064505881238794E-2</v>
      </c>
      <c r="I3028">
        <v>9.0213630271996595E-2</v>
      </c>
      <c r="J3028">
        <v>8.9929976665972203E-2</v>
      </c>
      <c r="K3028">
        <v>4.8093859550698698E-2</v>
      </c>
      <c r="L3028">
        <v>3.84269071590983E-2</v>
      </c>
      <c r="M3028">
        <v>4.9860148855689797E-2</v>
      </c>
      <c r="N3028">
        <v>4.0245770061814505E-2</v>
      </c>
      <c r="O3028">
        <v>1.5802522994634208E-2</v>
      </c>
      <c r="P3028">
        <v>1.3674569934313574E-2</v>
      </c>
      <c r="Q3028">
        <v>21.707557116755392</v>
      </c>
      <c r="R3028" s="95">
        <f>Table_nydc_frldevdb01_flc_fx_carry_view[[#This Row],[atmf]]/(Table_nydc_frldevdb01_flc_fx_carry_view[[#This Row],[atmf_cost_orig]]+1)</f>
        <v>20.713138760843961</v>
      </c>
      <c r="S3028" s="95">
        <f>Table_nydc_frldevdb01_flc_fx_carry_view[[#This Row],[num_rate]]-Table_nydc_frldevdb01_flc_fx_carry_view[[#This Row],[asset_rate]]</f>
        <v>-2.127953060320634E-3</v>
      </c>
      <c r="T30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1.0297649980535724</v>
      </c>
      <c r="U3028" s="95">
        <f>Table_nydc_frldevdb01_flc_fx_carry_view[[#This Row],[atmf_cost_final]]/Table_nydc_frldevdb01_flc_fx_carry_view[[#This Row],[atmf_cost_orig]]</f>
        <v>0.80717308282207134</v>
      </c>
    </row>
    <row r="3029" spans="1:21" x14ac:dyDescent="0.25">
      <c r="A3029" t="s">
        <v>146</v>
      </c>
      <c r="B3029" t="s">
        <v>102</v>
      </c>
      <c r="C3029" t="s">
        <v>8</v>
      </c>
      <c r="D3029" t="s">
        <v>8</v>
      </c>
      <c r="E3029">
        <v>77.185527278224598</v>
      </c>
      <c r="F3029">
        <v>80.833587519999995</v>
      </c>
      <c r="G3029">
        <v>8.0702737476588904E-2</v>
      </c>
      <c r="H3029">
        <v>8.6776355614672604E-2</v>
      </c>
      <c r="I3029">
        <v>0.10972980342234299</v>
      </c>
      <c r="J3029">
        <v>0.13060456018474501</v>
      </c>
      <c r="K3029">
        <v>1.04545983106314E-2</v>
      </c>
      <c r="L3029">
        <v>2.29156652581199E-3</v>
      </c>
      <c r="M3029">
        <v>3.0119995651516501E-2</v>
      </c>
      <c r="N3029">
        <v>4.7268406082242899E-2</v>
      </c>
      <c r="O3029">
        <v>-8.2032424649346389E-3</v>
      </c>
      <c r="P3029">
        <v>5.4708518703327463E-2</v>
      </c>
      <c r="Q3029">
        <v>79.274620606720902</v>
      </c>
      <c r="R3029" s="95">
        <f>Table_nydc_frldevdb01_flc_fx_carry_view[[#This Row],[atmf]]/(Table_nydc_frldevdb01_flc_fx_carry_view[[#This Row],[atmf_cost_orig]]+1)</f>
        <v>78.470069371748721</v>
      </c>
      <c r="S3029" s="95">
        <f>Table_nydc_frldevdb01_flc_fx_carry_view[[#This Row],[num_rate]]-Table_nydc_frldevdb01_flc_fx_carry_view[[#This Row],[asset_rate]]</f>
        <v>6.2911761168262109E-2</v>
      </c>
      <c r="T30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2.2871055578888493</v>
      </c>
      <c r="U3029" s="95">
        <f>Table_nydc_frldevdb01_flc_fx_carry_view[[#This Row],[atmf_cost_final]]/Table_nydc_frldevdb01_flc_fx_carry_view[[#This Row],[atmf_cost_orig]]</f>
        <v>1.5693364178777032</v>
      </c>
    </row>
    <row r="3030" spans="1:21" x14ac:dyDescent="0.25">
      <c r="A3030" t="s">
        <v>146</v>
      </c>
      <c r="B3030" t="s">
        <v>102</v>
      </c>
      <c r="C3030" t="s">
        <v>6</v>
      </c>
      <c r="D3030" t="s">
        <v>8</v>
      </c>
      <c r="E3030">
        <v>77.185527278224598</v>
      </c>
      <c r="F3030">
        <v>82.053190830000005</v>
      </c>
      <c r="G3030">
        <v>8.3794410110672499E-2</v>
      </c>
      <c r="H3030">
        <v>9.0088067938151897E-2</v>
      </c>
      <c r="I3030">
        <v>7.4454055297361196E-2</v>
      </c>
      <c r="J3030">
        <v>9.44254976097679E-2</v>
      </c>
      <c r="K3030">
        <v>1.11221274797327E-2</v>
      </c>
      <c r="L3030">
        <v>8.2016001267978499E-3</v>
      </c>
      <c r="M3030">
        <v>3.6224602248742202E-2</v>
      </c>
      <c r="N3030">
        <v>5.0828439394093601E-2</v>
      </c>
      <c r="O3030">
        <v>-8.1080181708327315E-3</v>
      </c>
      <c r="P3030">
        <v>5.4529021058876914E-2</v>
      </c>
      <c r="Q3030">
        <v>80.043891073903993</v>
      </c>
      <c r="R3030" s="95">
        <f>Table_nydc_frldevdb01_flc_fx_carry_view[[#This Row],[atmf]]/(Table_nydc_frldevdb01_flc_fx_carry_view[[#This Row],[atmf_cost_orig]]+1)</f>
        <v>79.184754590784564</v>
      </c>
      <c r="S3030" s="95">
        <f>Table_nydc_frldevdb01_flc_fx_carry_view[[#This Row],[num_rate]]-Table_nydc_frldevdb01_flc_fx_carry_view[[#This Row],[asset_rate]]</f>
        <v>6.2637039229709646E-2</v>
      </c>
      <c r="T30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1.6981130211082265</v>
      </c>
      <c r="U3030" s="95">
        <f>Table_nydc_frldevdb01_flc_fx_carry_view[[#This Row],[atmf_cost_final]]/Table_nydc_frldevdb01_flc_fx_carry_view[[#This Row],[atmf_cost_orig]]</f>
        <v>1.4031469288488454</v>
      </c>
    </row>
    <row r="3031" spans="1:21" x14ac:dyDescent="0.25">
      <c r="A3031" t="s">
        <v>146</v>
      </c>
      <c r="B3031" t="s">
        <v>102</v>
      </c>
      <c r="C3031" t="s">
        <v>67</v>
      </c>
      <c r="D3031" t="s">
        <v>8</v>
      </c>
      <c r="E3031">
        <v>77.185527278224598</v>
      </c>
      <c r="F3031">
        <v>87.532148135815007</v>
      </c>
      <c r="G3031">
        <v>9.6202539637650006E-2</v>
      </c>
      <c r="H3031">
        <v>9.9607042265328793E-2</v>
      </c>
      <c r="I3031">
        <v>8.7942259247833499E-2</v>
      </c>
      <c r="J3031">
        <v>9.9783267360867706E-2</v>
      </c>
      <c r="K3031">
        <v>1.25057877679617E-2</v>
      </c>
      <c r="L3031">
        <v>1.18213699021672E-2</v>
      </c>
      <c r="M3031">
        <v>5.7147325632289296E-2</v>
      </c>
      <c r="N3031">
        <v>7.5472987530686195E-2</v>
      </c>
      <c r="O3031">
        <v>-7.6639060798209084E-3</v>
      </c>
      <c r="P3031">
        <v>5.8272292985233932E-2</v>
      </c>
      <c r="Q3031">
        <v>83.791563864831886</v>
      </c>
      <c r="R3031" s="95">
        <f>Table_nydc_frldevdb01_flc_fx_carry_view[[#This Row],[atmf]]/(Table_nydc_frldevdb01_flc_fx_carry_view[[#This Row],[atmf_cost_orig]]+1)</f>
        <v>82.800330676200929</v>
      </c>
      <c r="S3031" s="95">
        <f>Table_nydc_frldevdb01_flc_fx_carry_view[[#This Row],[num_rate]]-Table_nydc_frldevdb01_flc_fx_carry_view[[#This Row],[asset_rate]]</f>
        <v>6.5936199065054837E-2</v>
      </c>
      <c r="T30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1.4258383710248941</v>
      </c>
      <c r="U3031" s="95">
        <f>Table_nydc_frldevdb01_flc_fx_carry_view[[#This Row],[atmf_cost_final]]/Table_nydc_frldevdb01_flc_fx_carry_view[[#This Row],[atmf_cost_orig]]</f>
        <v>1.3206740069747473</v>
      </c>
    </row>
    <row r="3032" spans="1:21" x14ac:dyDescent="0.25">
      <c r="A3032" t="s">
        <v>146</v>
      </c>
      <c r="B3032" t="s">
        <v>103</v>
      </c>
      <c r="C3032" t="s">
        <v>8</v>
      </c>
      <c r="D3032" t="s">
        <v>8</v>
      </c>
      <c r="E3032">
        <v>5.9902008933049</v>
      </c>
      <c r="F3032">
        <v>5.6579347233424997</v>
      </c>
      <c r="G3032">
        <v>0.124471936526116</v>
      </c>
      <c r="H3032">
        <v>0.138862685003349</v>
      </c>
      <c r="I3032">
        <v>0.144642821363516</v>
      </c>
      <c r="J3032">
        <v>0.186512499783001</v>
      </c>
      <c r="K3032">
        <v>1.98053022719814E-2</v>
      </c>
      <c r="L3032">
        <v>3.0172334555110003E-3</v>
      </c>
      <c r="M3032">
        <v>4.5414204790871195E-2</v>
      </c>
      <c r="N3032">
        <v>5.5410768260268001E-2</v>
      </c>
      <c r="O3032">
        <v>7.1343439995283336E-2</v>
      </c>
      <c r="P3032">
        <v>-6.8869692313677181E-3</v>
      </c>
      <c r="Q3032">
        <v>5.5166591372663047</v>
      </c>
      <c r="R3032" s="95">
        <f>Table_nydc_frldevdb01_flc_fx_carry_view[[#This Row],[atmf]]/(Table_nydc_frldevdb01_flc_fx_carry_view[[#This Row],[atmf_cost_orig]]+1)</f>
        <v>5.4121463984453273</v>
      </c>
      <c r="S3032" s="95">
        <f>Table_nydc_frldevdb01_flc_fx_carry_view[[#This Row],[num_rate]]-Table_nydc_frldevdb01_flc_fx_carry_view[[#This Row],[asset_rate]]</f>
        <v>-7.823040922665106E-2</v>
      </c>
      <c r="T30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2.0459109782666465</v>
      </c>
      <c r="U3032" s="95">
        <f>Table_nydc_frldevdb01_flc_fx_carry_view[[#This Row],[atmf_cost_final]]/Table_nydc_frldevdb01_flc_fx_carry_view[[#This Row],[atmf_cost_orig]]</f>
        <v>1.2201197514176498</v>
      </c>
    </row>
    <row r="3033" spans="1:21" x14ac:dyDescent="0.25">
      <c r="A3033" t="s">
        <v>146</v>
      </c>
      <c r="B3033" t="s">
        <v>103</v>
      </c>
      <c r="C3033" t="s">
        <v>6</v>
      </c>
      <c r="D3033" t="s">
        <v>8</v>
      </c>
      <c r="E3033">
        <v>5.9902008933049</v>
      </c>
      <c r="F3033">
        <v>5.55498003941584</v>
      </c>
      <c r="G3033">
        <v>0.115520616939554</v>
      </c>
      <c r="H3033">
        <v>0.13381130174957301</v>
      </c>
      <c r="I3033">
        <v>0.14198452040277601</v>
      </c>
      <c r="J3033">
        <v>0.16532450953757</v>
      </c>
      <c r="K3033">
        <v>1.7282079636433099E-2</v>
      </c>
      <c r="L3033">
        <v>1.9345901464095802E-2</v>
      </c>
      <c r="M3033">
        <v>4.9750322322054098E-2</v>
      </c>
      <c r="N3033">
        <v>6.4937247315108595E-2</v>
      </c>
      <c r="O3033">
        <v>7.1425412263962818E-2</v>
      </c>
      <c r="P3033">
        <v>-6.7062293969597508E-3</v>
      </c>
      <c r="Q3033">
        <v>5.3802914314985761</v>
      </c>
      <c r="R3033" s="95">
        <f>Table_nydc_frldevdb01_flc_fx_carry_view[[#This Row],[atmf]]/(Table_nydc_frldevdb01_flc_fx_carry_view[[#This Row],[atmf_cost_orig]]+1)</f>
        <v>5.2917154882393271</v>
      </c>
      <c r="S3033" s="95">
        <f>Table_nydc_frldevdb01_flc_fx_carry_view[[#This Row],[num_rate]]-Table_nydc_frldevdb01_flc_fx_carry_view[[#This Row],[asset_rate]]</f>
        <v>-7.8131641660922568E-2</v>
      </c>
      <c r="T30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1.4041827361110473</v>
      </c>
      <c r="U3033" s="95">
        <f>Table_nydc_frldevdb01_flc_fx_carry_view[[#This Row],[atmf_cost_final]]/Table_nydc_frldevdb01_flc_fx_carry_view[[#This Row],[atmf_cost_orig]]</f>
        <v>1.3052628462333038</v>
      </c>
    </row>
    <row r="3034" spans="1:21" x14ac:dyDescent="0.25">
      <c r="A3034" t="s">
        <v>146</v>
      </c>
      <c r="B3034" t="s">
        <v>103</v>
      </c>
      <c r="C3034" t="s">
        <v>67</v>
      </c>
      <c r="D3034" t="s">
        <v>8</v>
      </c>
      <c r="E3034">
        <v>5.9902008933049</v>
      </c>
      <c r="F3034">
        <v>5.1594638585897501</v>
      </c>
      <c r="G3034">
        <v>0.15895860655737701</v>
      </c>
      <c r="H3034">
        <v>0.15895860655737701</v>
      </c>
      <c r="I3034">
        <v>0.13389385594207401</v>
      </c>
      <c r="J3034">
        <v>0.14702532609192701</v>
      </c>
      <c r="K3034">
        <v>3.2131959402830299E-2</v>
      </c>
      <c r="L3034">
        <v>2.3297381093438003E-2</v>
      </c>
      <c r="M3034">
        <v>7.8320965199518602E-2</v>
      </c>
      <c r="N3034">
        <v>8.6520719663700604E-2</v>
      </c>
      <c r="O3034">
        <v>7.2014723227260422E-2</v>
      </c>
      <c r="P3034">
        <v>-7.3845077494679142E-3</v>
      </c>
      <c r="Q3034">
        <v>4.9316747069624789</v>
      </c>
      <c r="R3034" s="95">
        <f>Table_nydc_frldevdb01_flc_fx_carry_view[[#This Row],[atmf]]/(Table_nydc_frldevdb01_flc_fx_carry_view[[#This Row],[atmf_cost_orig]]+1)</f>
        <v>4.7847199721607092</v>
      </c>
      <c r="S3034" s="95">
        <f>Table_nydc_frldevdb01_flc_fx_carry_view[[#This Row],[num_rate]]-Table_nydc_frldevdb01_flc_fx_carry_view[[#This Row],[asset_rate]]</f>
        <v>-7.9399230976728338E-2</v>
      </c>
      <c r="T30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1.36879626395413</v>
      </c>
      <c r="U3034" s="95">
        <f>Table_nydc_frldevdb01_flc_fx_carry_view[[#This Row],[atmf_cost_final]]/Table_nydc_frldevdb01_flc_fx_carry_view[[#This Row],[atmf_cost_orig]]</f>
        <v>1.1046942468506811</v>
      </c>
    </row>
    <row r="3035" spans="1:21" x14ac:dyDescent="0.25">
      <c r="A3035" t="s">
        <v>146</v>
      </c>
      <c r="B3035" t="s">
        <v>104</v>
      </c>
      <c r="C3035" t="s">
        <v>8</v>
      </c>
      <c r="D3035" t="s">
        <v>8</v>
      </c>
      <c r="E3035">
        <v>3.4906000000000001</v>
      </c>
      <c r="F3035">
        <v>3.44977044507745</v>
      </c>
      <c r="G3035">
        <v>6.5905562700656894E-2</v>
      </c>
      <c r="H3035">
        <v>6.5265744356226701E-2</v>
      </c>
      <c r="I3035">
        <v>8.1075276538094307E-2</v>
      </c>
      <c r="J3035">
        <v>8.2803832778643102E-2</v>
      </c>
      <c r="K3035">
        <v>1.7256801447863099E-2</v>
      </c>
      <c r="L3035">
        <v>1.6927070040125699E-3</v>
      </c>
      <c r="M3035">
        <v>2.22811570587877E-2</v>
      </c>
      <c r="N3035">
        <v>1.16994700403343E-2</v>
      </c>
      <c r="O3035">
        <v>1.3807636408447082E-2</v>
      </c>
      <c r="P3035">
        <v>-1.9295523440658506E-3</v>
      </c>
      <c r="Q3035">
        <v>3.4325242227392954</v>
      </c>
      <c r="R3035" s="95">
        <f>Table_nydc_frldevdb01_flc_fx_carry_view[[#This Row],[atmf]]/(Table_nydc_frldevdb01_flc_fx_carry_view[[#This Row],[atmf_cost_orig]]+1)</f>
        <v>3.3745808785156606</v>
      </c>
      <c r="S3035" s="95">
        <f>Table_nydc_frldevdb01_flc_fx_carry_view[[#This Row],[num_rate]]-Table_nydc_frldevdb01_flc_fx_carry_view[[#This Row],[asset_rate]]</f>
        <v>-1.5737188752512933E-2</v>
      </c>
      <c r="T30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1.9916510317390232</v>
      </c>
      <c r="U3035" s="95">
        <f>Table_nydc_frldevdb01_flc_fx_carry_view[[#This Row],[atmf_cost_final]]/Table_nydc_frldevdb01_flc_fx_carry_view[[#This Row],[atmf_cost_orig]]</f>
        <v>0.52508359460264309</v>
      </c>
    </row>
    <row r="3036" spans="1:21" x14ac:dyDescent="0.25">
      <c r="A3036" t="s">
        <v>146</v>
      </c>
      <c r="B3036" t="s">
        <v>104</v>
      </c>
      <c r="C3036" t="s">
        <v>6</v>
      </c>
      <c r="D3036" t="s">
        <v>8</v>
      </c>
      <c r="E3036">
        <v>3.4906000000000001</v>
      </c>
      <c r="F3036">
        <v>3.4323623343444698</v>
      </c>
      <c r="G3036">
        <v>6.6886111544292207E-2</v>
      </c>
      <c r="H3036">
        <v>6.5941817219832305E-2</v>
      </c>
      <c r="I3036">
        <v>6.4687059552021794E-2</v>
      </c>
      <c r="J3036">
        <v>6.4718836628327697E-2</v>
      </c>
      <c r="K3036">
        <v>1.8992850172177098E-2</v>
      </c>
      <c r="L3036">
        <v>1.1267011695995E-2</v>
      </c>
      <c r="M3036">
        <v>2.5926812125811001E-2</v>
      </c>
      <c r="N3036">
        <v>2.05356242526788E-2</v>
      </c>
      <c r="O3036">
        <v>1.4301976165420172E-2</v>
      </c>
      <c r="P3036">
        <v>-2.5483892186841661E-3</v>
      </c>
      <c r="Q3036">
        <v>3.4087263554851863</v>
      </c>
      <c r="R3036" s="95">
        <f>Table_nydc_frldevdb01_flc_fx_carry_view[[#This Row],[atmf]]/(Table_nydc_frldevdb01_flc_fx_carry_view[[#This Row],[atmf_cost_orig]]+1)</f>
        <v>3.3456210460396409</v>
      </c>
      <c r="S3036" s="95">
        <f>Table_nydc_frldevdb01_flc_fx_carry_view[[#This Row],[num_rate]]-Table_nydc_frldevdb01_flc_fx_carry_view[[#This Row],[asset_rate]]</f>
        <v>-1.6850365384104338E-2</v>
      </c>
      <c r="T30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1.3366979251777362</v>
      </c>
      <c r="U3036" s="95">
        <f>Table_nydc_frldevdb01_flc_fx_carry_view[[#This Row],[atmf_cost_final]]/Table_nydc_frldevdb01_flc_fx_carry_view[[#This Row],[atmf_cost_orig]]</f>
        <v>0.79206128979639978</v>
      </c>
    </row>
    <row r="3037" spans="1:21" x14ac:dyDescent="0.25">
      <c r="A3037" t="s">
        <v>146</v>
      </c>
      <c r="B3037" t="s">
        <v>104</v>
      </c>
      <c r="C3037" t="s">
        <v>67</v>
      </c>
      <c r="D3037" t="s">
        <v>8</v>
      </c>
      <c r="E3037">
        <v>3.4906000000000001</v>
      </c>
      <c r="F3037">
        <v>3.3650099999999998</v>
      </c>
      <c r="G3037">
        <v>7.21376555510235E-2</v>
      </c>
      <c r="H3037">
        <v>7.0077883966223303E-2</v>
      </c>
      <c r="I3037">
        <v>6.8590863717520503E-2</v>
      </c>
      <c r="J3037">
        <v>6.7274925366814703E-2</v>
      </c>
      <c r="K3037">
        <v>2.4714676339565901E-2</v>
      </c>
      <c r="L3037">
        <v>2.0895918898033699E-2</v>
      </c>
      <c r="M3037">
        <v>3.8380290385568797E-2</v>
      </c>
      <c r="N3037">
        <v>3.7192904960932902E-2</v>
      </c>
      <c r="O3037">
        <v>1.5802522994634208E-2</v>
      </c>
      <c r="P3037">
        <v>-2.7017469926489848E-3</v>
      </c>
      <c r="Q3037">
        <v>3.3196450124895787</v>
      </c>
      <c r="R3037" s="95">
        <f>Table_nydc_frldevdb01_flc_fx_carry_view[[#This Row],[atmf]]/(Table_nydc_frldevdb01_flc_fx_carry_view[[#This Row],[atmf_cost_orig]]+1)</f>
        <v>3.2406335435647691</v>
      </c>
      <c r="S3037" s="95">
        <f>Table_nydc_frldevdb01_flc_fx_carry_view[[#This Row],[num_rate]]-Table_nydc_frldevdb01_flc_fx_carry_view[[#This Row],[asset_rate]]</f>
        <v>-1.8504269987283193E-2</v>
      </c>
      <c r="T30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1.1925542465957442</v>
      </c>
      <c r="U3037" s="95">
        <f>Table_nydc_frldevdb01_flc_fx_carry_view[[#This Row],[atmf_cost_final]]/Table_nydc_frldevdb01_flc_fx_carry_view[[#This Row],[atmf_cost_orig]]</f>
        <v>0.96906262530305509</v>
      </c>
    </row>
    <row r="3038" spans="1:21" x14ac:dyDescent="0.25">
      <c r="A3038" t="s">
        <v>146</v>
      </c>
      <c r="B3038" t="s">
        <v>105</v>
      </c>
      <c r="C3038" t="s">
        <v>8</v>
      </c>
      <c r="D3038" t="s">
        <v>8</v>
      </c>
      <c r="E3038">
        <v>35.378213820275001</v>
      </c>
      <c r="F3038">
        <v>33.694045343661003</v>
      </c>
      <c r="G3038">
        <v>0.18658370424623899</v>
      </c>
      <c r="H3038">
        <v>0.19621149954216499</v>
      </c>
      <c r="I3038">
        <v>0.21577612605375199</v>
      </c>
      <c r="J3038">
        <v>0.25350814998570098</v>
      </c>
      <c r="K3038">
        <v>4.1986288949863899E-2</v>
      </c>
      <c r="L3038">
        <v>4.5010987435215805E-3</v>
      </c>
      <c r="M3038">
        <v>6.4665973086941206E-2</v>
      </c>
      <c r="N3038">
        <v>4.7556166692351298E-2</v>
      </c>
      <c r="O3038">
        <v>5.9867111070003871E-2</v>
      </c>
      <c r="P3038">
        <v>-6.8869692313677181E-3</v>
      </c>
      <c r="Q3038">
        <v>32.946821831208631</v>
      </c>
      <c r="R3038" s="95">
        <f>Table_nydc_frldevdb01_flc_fx_carry_view[[#This Row],[atmf]]/(Table_nydc_frldevdb01_flc_fx_carry_view[[#This Row],[atmf_cost_orig]]+1)</f>
        <v>31.647527201387817</v>
      </c>
      <c r="S3038" s="95">
        <f>Table_nydc_frldevdb01_flc_fx_carry_view[[#This Row],[num_rate]]-Table_nydc_frldevdb01_flc_fx_carry_view[[#This Row],[asset_rate]]</f>
        <v>-6.6754080301371588E-2</v>
      </c>
      <c r="T30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1.8983980415513033</v>
      </c>
      <c r="U3038" s="95">
        <f>Table_nydc_frldevdb01_flc_fx_carry_view[[#This Row],[atmf_cost_final]]/Table_nydc_frldevdb01_flc_fx_carry_view[[#This Row],[atmf_cost_orig]]</f>
        <v>0.73541252720984573</v>
      </c>
    </row>
    <row r="3039" spans="1:21" x14ac:dyDescent="0.25">
      <c r="A3039" t="s">
        <v>146</v>
      </c>
      <c r="B3039" t="s">
        <v>105</v>
      </c>
      <c r="C3039" t="s">
        <v>6</v>
      </c>
      <c r="D3039" t="s">
        <v>8</v>
      </c>
      <c r="E3039">
        <v>35.378213820275001</v>
      </c>
      <c r="F3039">
        <v>33.126712964577997</v>
      </c>
      <c r="G3039">
        <v>0.18072164865680199</v>
      </c>
      <c r="H3039">
        <v>0.19448579293527801</v>
      </c>
      <c r="I3039">
        <v>0.20520237613751599</v>
      </c>
      <c r="J3039">
        <v>0.219849413761257</v>
      </c>
      <c r="K3039">
        <v>4.2949959299189495E-2</v>
      </c>
      <c r="L3039">
        <v>3.29323262097884E-2</v>
      </c>
      <c r="M3039">
        <v>7.3251776356777501E-2</v>
      </c>
      <c r="N3039">
        <v>6.9930092534617197E-2</v>
      </c>
      <c r="O3039">
        <v>6.1003677059022904E-2</v>
      </c>
      <c r="P3039">
        <v>-6.7016836701957409E-3</v>
      </c>
      <c r="Q3039">
        <v>32.152435738863112</v>
      </c>
      <c r="R3039" s="95">
        <f>Table_nydc_frldevdb01_flc_fx_carry_view[[#This Row],[atmf]]/(Table_nydc_frldevdb01_flc_fx_carry_view[[#This Row],[atmf_cost_orig]]+1)</f>
        <v>30.865742498026666</v>
      </c>
      <c r="S3039" s="95">
        <f>Table_nydc_frldevdb01_flc_fx_carry_view[[#This Row],[num_rate]]-Table_nydc_frldevdb01_flc_fx_carry_view[[#This Row],[asset_rate]]</f>
        <v>-6.770536072921865E-2</v>
      </c>
      <c r="T30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1.2209751730239566</v>
      </c>
      <c r="U3039" s="95">
        <f>Table_nydc_frldevdb01_flc_fx_carry_view[[#This Row],[atmf_cost_final]]/Table_nydc_frldevdb01_flc_fx_carry_view[[#This Row],[atmf_cost_orig]]</f>
        <v>0.95465388025565645</v>
      </c>
    </row>
    <row r="3040" spans="1:21" x14ac:dyDescent="0.25">
      <c r="A3040" t="s">
        <v>146</v>
      </c>
      <c r="B3040" t="s">
        <v>105</v>
      </c>
      <c r="C3040" t="s">
        <v>67</v>
      </c>
      <c r="D3040" t="s">
        <v>8</v>
      </c>
      <c r="E3040">
        <v>35.378213820275001</v>
      </c>
      <c r="F3040">
        <v>30.563979905660499</v>
      </c>
      <c r="G3040">
        <v>0.186053286891562</v>
      </c>
      <c r="H3040">
        <v>0.20620786551029699</v>
      </c>
      <c r="I3040">
        <v>0.18264655950463701</v>
      </c>
      <c r="J3040">
        <v>0.212060389514165</v>
      </c>
      <c r="K3040">
        <v>4.4875707104823102E-2</v>
      </c>
      <c r="L3040">
        <v>4.4173361602153099E-2</v>
      </c>
      <c r="M3040">
        <v>0.10176274986643399</v>
      </c>
      <c r="N3040">
        <v>0.11477333776941799</v>
      </c>
      <c r="O3040">
        <v>7.0252225883220498E-2</v>
      </c>
      <c r="P3040">
        <v>-7.3845077494679142E-3</v>
      </c>
      <c r="Q3040">
        <v>28.918870862299375</v>
      </c>
      <c r="R3040" s="95">
        <f>Table_nydc_frldevdb01_flc_fx_carry_view[[#This Row],[atmf]]/(Table_nydc_frldevdb01_flc_fx_carry_view[[#This Row],[atmf_cost_orig]]+1)</f>
        <v>27.740981358614412</v>
      </c>
      <c r="S3040" s="95">
        <f>Table_nydc_frldevdb01_flc_fx_carry_view[[#This Row],[num_rate]]-Table_nydc_frldevdb01_flc_fx_carry_view[[#This Row],[asset_rate]]</f>
        <v>-7.7636733632688415E-2</v>
      </c>
      <c r="T30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1.2410554801225826</v>
      </c>
      <c r="U3040" s="95">
        <f>Table_nydc_frldevdb01_flc_fx_carry_view[[#This Row],[atmf_cost_final]]/Table_nydc_frldevdb01_flc_fx_carry_view[[#This Row],[atmf_cost_orig]]</f>
        <v>1.1278521651592621</v>
      </c>
    </row>
    <row r="3041" spans="1:21" x14ac:dyDescent="0.25">
      <c r="A3041" t="s">
        <v>146</v>
      </c>
      <c r="B3041" t="s">
        <v>106</v>
      </c>
      <c r="C3041" t="s">
        <v>8</v>
      </c>
      <c r="D3041" t="s">
        <v>8</v>
      </c>
      <c r="E3041">
        <v>7.8044825543930303</v>
      </c>
      <c r="F3041">
        <v>8.0645944147359998</v>
      </c>
      <c r="G3041">
        <v>7.5858633394497402E-2</v>
      </c>
      <c r="H3041">
        <v>7.7250555822321501E-2</v>
      </c>
      <c r="I3041">
        <v>9.9888432048699502E-2</v>
      </c>
      <c r="J3041">
        <v>0.114354674980788</v>
      </c>
      <c r="K3041">
        <v>1.2847305049913101E-2</v>
      </c>
      <c r="L3041">
        <v>2.08604256969678E-3</v>
      </c>
      <c r="M3041">
        <v>2.6814904510600701E-2</v>
      </c>
      <c r="N3041">
        <v>3.3331961625416504E-2</v>
      </c>
      <c r="O3041">
        <v>-8.2032424649346389E-3</v>
      </c>
      <c r="P3041">
        <v>3.6114488191972743E-2</v>
      </c>
      <c r="Q3041">
        <v>7.9535030695511599</v>
      </c>
      <c r="R3041" s="95">
        <f>Table_nydc_frldevdb01_flc_fx_carry_view[[#This Row],[atmf]]/(Table_nydc_frldevdb01_flc_fx_carry_view[[#This Row],[atmf_cost_orig]]+1)</f>
        <v>7.85399041181598</v>
      </c>
      <c r="S3041" s="95">
        <f>Table_nydc_frldevdb01_flc_fx_carry_view[[#This Row],[num_rate]]-Table_nydc_frldevdb01_flc_fx_carry_view[[#This Row],[asset_rate]]</f>
        <v>4.4317730656907382E-2</v>
      </c>
      <c r="T30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2.2370285705616548</v>
      </c>
      <c r="U3041" s="95">
        <f>Table_nydc_frldevdb01_flc_fx_carry_view[[#This Row],[atmf_cost_final]]/Table_nydc_frldevdb01_flc_fx_carry_view[[#This Row],[atmf_cost_orig]]</f>
        <v>1.2430386098238546</v>
      </c>
    </row>
    <row r="3042" spans="1:21" x14ac:dyDescent="0.25">
      <c r="A3042" t="s">
        <v>146</v>
      </c>
      <c r="B3042" t="s">
        <v>106</v>
      </c>
      <c r="C3042" t="s">
        <v>6</v>
      </c>
      <c r="D3042" t="s">
        <v>8</v>
      </c>
      <c r="E3042">
        <v>7.8044825543930303</v>
      </c>
      <c r="F3042">
        <v>8.1565746132000001</v>
      </c>
      <c r="G3042">
        <v>7.7832279770088802E-2</v>
      </c>
      <c r="H3042">
        <v>7.9386470506781798E-2</v>
      </c>
      <c r="I3042">
        <v>7.1594014405254397E-2</v>
      </c>
      <c r="J3042">
        <v>8.0159622564657099E-2</v>
      </c>
      <c r="K3042">
        <v>1.3652441143848301E-2</v>
      </c>
      <c r="L3042">
        <v>9.4546873033827909E-3</v>
      </c>
      <c r="M3042">
        <v>3.1923879110462197E-2</v>
      </c>
      <c r="N3042">
        <v>3.8544497122079899E-2</v>
      </c>
      <c r="O3042">
        <v>-8.1080181708327315E-3</v>
      </c>
      <c r="P3042">
        <v>3.665913562170986E-2</v>
      </c>
      <c r="Q3042">
        <v>8.0102164404099003</v>
      </c>
      <c r="R3042" s="95">
        <f>Table_nydc_frldevdb01_flc_fx_carry_view[[#This Row],[atmf]]/(Table_nydc_frldevdb01_flc_fx_carry_view[[#This Row],[atmf_cost_orig]]+1)</f>
        <v>7.9042405920784793</v>
      </c>
      <c r="S3042" s="95">
        <f>Table_nydc_frldevdb01_flc_fx_carry_view[[#This Row],[num_rate]]-Table_nydc_frldevdb01_flc_fx_carry_view[[#This Row],[asset_rate]]</f>
        <v>4.4767153792542591E-2</v>
      </c>
      <c r="T30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1.5920919783024663</v>
      </c>
      <c r="U3042" s="95">
        <f>Table_nydc_frldevdb01_flc_fx_carry_view[[#This Row],[atmf_cost_final]]/Table_nydc_frldevdb01_flc_fx_carry_view[[#This Row],[atmf_cost_orig]]</f>
        <v>1.2073876419813898</v>
      </c>
    </row>
    <row r="3043" spans="1:21" x14ac:dyDescent="0.25">
      <c r="A3043" t="s">
        <v>146</v>
      </c>
      <c r="B3043" t="s">
        <v>106</v>
      </c>
      <c r="C3043" t="s">
        <v>67</v>
      </c>
      <c r="D3043" t="s">
        <v>8</v>
      </c>
      <c r="E3043">
        <v>7.8044825543930303</v>
      </c>
      <c r="F3043">
        <v>8.5285635819504204</v>
      </c>
      <c r="G3043">
        <v>8.7526085068981602E-2</v>
      </c>
      <c r="H3043">
        <v>8.8703856605645295E-2</v>
      </c>
      <c r="I3043">
        <v>8.1092170035772196E-2</v>
      </c>
      <c r="J3043">
        <v>8.5732154019729806E-2</v>
      </c>
      <c r="K3043">
        <v>1.6758323003161699E-2</v>
      </c>
      <c r="L3043">
        <v>1.4854655744667E-2</v>
      </c>
      <c r="M3043">
        <v>5.0900604183744001E-2</v>
      </c>
      <c r="N3043">
        <v>5.8879801220719397E-2</v>
      </c>
      <c r="O3043">
        <v>-7.6639060798209084E-3</v>
      </c>
      <c r="P3043">
        <v>3.7970753703675079E-2</v>
      </c>
      <c r="Q3043">
        <v>8.246992446933092</v>
      </c>
      <c r="R3043" s="95">
        <f>Table_nydc_frldevdb01_flc_fx_carry_view[[#This Row],[atmf]]/(Table_nydc_frldevdb01_flc_fx_carry_view[[#This Row],[atmf_cost_orig]]+1)</f>
        <v>8.1154807105422968</v>
      </c>
      <c r="S3043" s="95">
        <f>Table_nydc_frldevdb01_flc_fx_carry_view[[#This Row],[num_rate]]-Table_nydc_frldevdb01_flc_fx_carry_view[[#This Row],[asset_rate]]</f>
        <v>4.5634659783495984E-2</v>
      </c>
      <c r="T30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1.2894611594110694</v>
      </c>
      <c r="U3043" s="95">
        <f>Table_nydc_frldevdb01_flc_fx_carry_view[[#This Row],[atmf_cost_final]]/Table_nydc_frldevdb01_flc_fx_carry_view[[#This Row],[atmf_cost_orig]]</f>
        <v>1.1567603600179601</v>
      </c>
    </row>
    <row r="3044" spans="1:21" x14ac:dyDescent="0.25">
      <c r="A3044" t="s">
        <v>146</v>
      </c>
      <c r="B3044" t="s">
        <v>5</v>
      </c>
      <c r="C3044" t="s">
        <v>6</v>
      </c>
      <c r="D3044" t="s">
        <v>6</v>
      </c>
      <c r="E3044">
        <v>3.6625333330243799</v>
      </c>
      <c r="F3044">
        <v>4.0530887680460603</v>
      </c>
      <c r="G3044">
        <v>0.124940685075612</v>
      </c>
      <c r="H3044">
        <v>0.136363474756756</v>
      </c>
      <c r="I3044">
        <v>0.14915271666294</v>
      </c>
      <c r="J3044">
        <v>0.19013864583333301</v>
      </c>
      <c r="K3044">
        <v>1.3787478524997199E-2</v>
      </c>
      <c r="L3044">
        <v>3.1141371625638299E-3</v>
      </c>
      <c r="M3044">
        <v>5.3585533282407401E-2</v>
      </c>
      <c r="N3044">
        <v>0.10662158602561901</v>
      </c>
      <c r="O3044">
        <v>1.4301976165420172E-2</v>
      </c>
      <c r="P3044">
        <v>0.12288317494650025</v>
      </c>
      <c r="Q3044">
        <v>3.8979576365832549</v>
      </c>
      <c r="R3044" s="95">
        <f>Table_nydc_frldevdb01_flc_fx_carry_view[[#This Row],[atmf]]/(Table_nydc_frldevdb01_flc_fx_carry_view[[#This Row],[atmf_cost_orig]]+1)</f>
        <v>3.8469480075517075</v>
      </c>
      <c r="S3044" s="95">
        <f>Table_nydc_frldevdb01_flc_fx_carry_view[[#This Row],[num_rate]]-Table_nydc_frldevdb01_flc_fx_carry_view[[#This Row],[asset_rate]]</f>
        <v>0.10858119878108008</v>
      </c>
      <c r="T30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2.6008167859958684</v>
      </c>
      <c r="U3044" s="95">
        <f>Table_nydc_frldevdb01_flc_fx_carry_view[[#This Row],[atmf_cost_final]]/Table_nydc_frldevdb01_flc_fx_carry_view[[#This Row],[atmf_cost_orig]]</f>
        <v>1.9897457297606818</v>
      </c>
    </row>
    <row r="3045" spans="1:21" x14ac:dyDescent="0.25">
      <c r="A3045" t="s">
        <v>146</v>
      </c>
      <c r="B3045" t="s">
        <v>5</v>
      </c>
      <c r="C3045" t="s">
        <v>67</v>
      </c>
      <c r="D3045" t="s">
        <v>6</v>
      </c>
      <c r="E3045">
        <v>3.6625333330243799</v>
      </c>
      <c r="F3045">
        <v>4.4646382009572596</v>
      </c>
      <c r="G3045">
        <v>0.13162737867073199</v>
      </c>
      <c r="H3045">
        <v>0.145841056282252</v>
      </c>
      <c r="I3045">
        <v>0.124940685075612</v>
      </c>
      <c r="J3045">
        <v>0.15895715824277501</v>
      </c>
      <c r="K3045">
        <v>1.20554284071122E-2</v>
      </c>
      <c r="L3045">
        <v>1.3787478524997199E-2</v>
      </c>
      <c r="M3045">
        <v>7.9718571504619098E-2</v>
      </c>
      <c r="N3045">
        <v>0.12741102782647498</v>
      </c>
      <c r="O3045">
        <v>1.5793076909287662E-2</v>
      </c>
      <c r="P3045">
        <v>0.12899715892402541</v>
      </c>
      <c r="Q3045">
        <v>4.1816917909186602</v>
      </c>
      <c r="R3045" s="95">
        <f>Table_nydc_frldevdb01_flc_fx_carry_view[[#This Row],[atmf]]/(Table_nydc_frldevdb01_flc_fx_carry_view[[#This Row],[atmf_cost_orig]]+1)</f>
        <v>4.1350017669286325</v>
      </c>
      <c r="S3045" s="95">
        <f>Table_nydc_frldevdb01_flc_fx_carry_view[[#This Row],[num_rate]]-Table_nydc_frldevdb01_flc_fx_carry_view[[#This Row],[asset_rate]]</f>
        <v>0.11320408201473775</v>
      </c>
      <c r="T30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1.679253196052968</v>
      </c>
      <c r="U3045" s="95">
        <f>Table_nydc_frldevdb01_flc_fx_carry_view[[#This Row],[atmf_cost_final]]/Table_nydc_frldevdb01_flc_fx_carry_view[[#This Row],[atmf_cost_orig]]</f>
        <v>1.5982602977161031</v>
      </c>
    </row>
    <row r="3046" spans="1:21" x14ac:dyDescent="0.25">
      <c r="A3046" t="s">
        <v>146</v>
      </c>
      <c r="B3046" t="s">
        <v>4</v>
      </c>
      <c r="C3046" t="s">
        <v>6</v>
      </c>
      <c r="D3046" t="s">
        <v>6</v>
      </c>
      <c r="E3046">
        <v>4.3441740764955101</v>
      </c>
      <c r="F3046">
        <v>4.9158838207853703</v>
      </c>
      <c r="G3046">
        <v>0.12846335649218199</v>
      </c>
      <c r="H3046">
        <v>0.13664518205354301</v>
      </c>
      <c r="I3046">
        <v>0.14518227269252201</v>
      </c>
      <c r="J3046">
        <v>0.17538751157407401</v>
      </c>
      <c r="K3046">
        <v>1.0877431322705699E-2</v>
      </c>
      <c r="L3046">
        <v>3.03194285092032E-3</v>
      </c>
      <c r="M3046">
        <v>5.4921165303940096E-2</v>
      </c>
      <c r="N3046">
        <v>0.131617369453875</v>
      </c>
      <c r="O3046">
        <v>-8.1080181708327315E-3</v>
      </c>
      <c r="P3046">
        <v>0.12288317494650025</v>
      </c>
      <c r="Q3046">
        <v>4.7085037348384953</v>
      </c>
      <c r="R3046" s="95">
        <f>Table_nydc_frldevdb01_flc_fx_carry_view[[#This Row],[atmf]]/(Table_nydc_frldevdb01_flc_fx_carry_view[[#This Row],[atmf_cost_orig]]+1)</f>
        <v>4.6599537315843156</v>
      </c>
      <c r="S3046" s="95">
        <f>Table_nydc_frldevdb01_flc_fx_carry_view[[#This Row],[num_rate]]-Table_nydc_frldevdb01_flc_fx_carry_view[[#This Row],[asset_rate]]</f>
        <v>0.13099119311733298</v>
      </c>
      <c r="T30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2.9194942158569197</v>
      </c>
      <c r="U3046" s="95">
        <f>Table_nydc_frldevdb01_flc_fx_carry_view[[#This Row],[atmf_cost_final]]/Table_nydc_frldevdb01_flc_fx_carry_view[[#This Row],[atmf_cost_orig]]</f>
        <v>2.396478092288997</v>
      </c>
    </row>
    <row r="3047" spans="1:21" x14ac:dyDescent="0.25">
      <c r="A3047" t="s">
        <v>146</v>
      </c>
      <c r="B3047" t="s">
        <v>4</v>
      </c>
      <c r="C3047" t="s">
        <v>67</v>
      </c>
      <c r="D3047" t="s">
        <v>6</v>
      </c>
      <c r="E3047">
        <v>4.3441740764955101</v>
      </c>
      <c r="F3047">
        <v>5.5495587285482202</v>
      </c>
      <c r="G3047">
        <v>0.13697303796254801</v>
      </c>
      <c r="H3047">
        <v>0.14545903198832</v>
      </c>
      <c r="I3047">
        <v>0.12846335649218199</v>
      </c>
      <c r="J3047">
        <v>0.16285323202761101</v>
      </c>
      <c r="K3047">
        <v>8.5846122823476801E-3</v>
      </c>
      <c r="L3047">
        <v>1.0877431322705699E-2</v>
      </c>
      <c r="M3047">
        <v>8.3375536426366109E-2</v>
      </c>
      <c r="N3047">
        <v>0.15302548186378098</v>
      </c>
      <c r="O3047">
        <v>-7.6639060798209084E-3</v>
      </c>
      <c r="P3047">
        <v>0.12905446448131563</v>
      </c>
      <c r="Q3047">
        <v>5.1633844349476457</v>
      </c>
      <c r="R3047" s="95">
        <f>Table_nydc_frldevdb01_flc_fx_carry_view[[#This Row],[atmf]]/(Table_nydc_frldevdb01_flc_fx_carry_view[[#This Row],[atmf_cost_orig]]+1)</f>
        <v>5.1224700410478645</v>
      </c>
      <c r="S3047" s="95">
        <f>Table_nydc_frldevdb01_flc_fx_carry_view[[#This Row],[num_rate]]-Table_nydc_frldevdb01_flc_fx_carry_view[[#This Row],[asset_rate]]</f>
        <v>0.13671837056113653</v>
      </c>
      <c r="T30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1.9006056171648991</v>
      </c>
      <c r="U3047" s="95">
        <f>Table_nydc_frldevdb01_flc_fx_carry_view[[#This Row],[atmf_cost_final]]/Table_nydc_frldevdb01_flc_fx_carry_view[[#This Row],[atmf_cost_orig]]</f>
        <v>1.8353762796947866</v>
      </c>
    </row>
    <row r="3048" spans="1:21" x14ac:dyDescent="0.25">
      <c r="A3048" t="s">
        <v>146</v>
      </c>
      <c r="B3048" t="s">
        <v>17</v>
      </c>
      <c r="C3048" t="s">
        <v>6</v>
      </c>
      <c r="D3048" t="s">
        <v>6</v>
      </c>
      <c r="E3048">
        <v>1.1857626866707001</v>
      </c>
      <c r="F3048">
        <v>1.2125490000000001</v>
      </c>
      <c r="G3048">
        <v>7.8562960699421203E-2</v>
      </c>
      <c r="H3048">
        <v>7.8431039113605702E-2</v>
      </c>
      <c r="I3048">
        <v>0.109039642683325</v>
      </c>
      <c r="J3048">
        <v>0.120513993311164</v>
      </c>
      <c r="K3048">
        <v>2.13610958048286E-2</v>
      </c>
      <c r="L3048">
        <v>2.2771534412093001E-3</v>
      </c>
      <c r="M3048">
        <v>3.1539867217124602E-2</v>
      </c>
      <c r="N3048">
        <v>2.2592592895068101E-2</v>
      </c>
      <c r="O3048">
        <v>-8.1080181708327315E-3</v>
      </c>
      <c r="P3048">
        <v>1.4301976165420172E-2</v>
      </c>
      <c r="Q3048">
        <v>1.2003311040725764</v>
      </c>
      <c r="R3048" s="95">
        <f>Table_nydc_frldevdb01_flc_fx_carry_view[[#This Row],[atmf]]/(Table_nydc_frldevdb01_flc_fx_carry_view[[#This Row],[atmf_cost_orig]]+1)</f>
        <v>1.175474684532746</v>
      </c>
      <c r="S3048" s="95">
        <f>Table_nydc_frldevdb01_flc_fx_carry_view[[#This Row],[num_rate]]-Table_nydc_frldevdb01_flc_fx_carry_view[[#This Row],[asset_rate]]</f>
        <v>2.2409994336252903E-2</v>
      </c>
      <c r="T30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1.9958636097591953</v>
      </c>
      <c r="U3048" s="95">
        <f>Table_nydc_frldevdb01_flc_fx_carry_view[[#This Row],[atmf_cost_final]]/Table_nydc_frldevdb01_flc_fx_carry_view[[#This Row],[atmf_cost_orig]]</f>
        <v>0.71631857989565129</v>
      </c>
    </row>
    <row r="3049" spans="1:21" x14ac:dyDescent="0.25">
      <c r="A3049" t="s">
        <v>146</v>
      </c>
      <c r="B3049" t="s">
        <v>17</v>
      </c>
      <c r="C3049" t="s">
        <v>67</v>
      </c>
      <c r="D3049" t="s">
        <v>6</v>
      </c>
      <c r="E3049">
        <v>1.1857626866707001</v>
      </c>
      <c r="F3049">
        <v>1.2423488994457901</v>
      </c>
      <c r="G3049">
        <v>8.3721028885074197E-2</v>
      </c>
      <c r="H3049">
        <v>8.2675570099379994E-2</v>
      </c>
      <c r="I3049">
        <v>7.8562960699421203E-2</v>
      </c>
      <c r="J3049">
        <v>7.9070336442625996E-2</v>
      </c>
      <c r="K3049">
        <v>2.7393412736002799E-2</v>
      </c>
      <c r="L3049">
        <v>2.13610958048286E-2</v>
      </c>
      <c r="M3049">
        <v>4.7445514305351398E-2</v>
      </c>
      <c r="N3049">
        <v>4.6081877905470102E-2</v>
      </c>
      <c r="O3049">
        <v>-7.6639060798209084E-3</v>
      </c>
      <c r="P3049">
        <v>1.5802522994634208E-2</v>
      </c>
      <c r="Q3049">
        <v>1.2179269054339852</v>
      </c>
      <c r="R3049" s="95">
        <f>Table_nydc_frldevdb01_flc_fx_carry_view[[#This Row],[atmf]]/(Table_nydc_frldevdb01_flc_fx_carry_view[[#This Row],[atmf_cost_orig]]+1)</f>
        <v>1.1860749628296374</v>
      </c>
      <c r="S3049" s="95">
        <f>Table_nydc_frldevdb01_flc_fx_carry_view[[#This Row],[num_rate]]-Table_nydc_frldevdb01_flc_fx_carry_view[[#This Row],[asset_rate]]</f>
        <v>2.3466429074455116E-2</v>
      </c>
      <c r="T30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1.232827492676847</v>
      </c>
      <c r="U3049" s="95">
        <f>Table_nydc_frldevdb01_flc_fx_carry_view[[#This Row],[atmf_cost_final]]/Table_nydc_frldevdb01_flc_fx_carry_view[[#This Row],[atmf_cost_orig]]</f>
        <v>0.97125889728784132</v>
      </c>
    </row>
    <row r="3050" spans="1:21" x14ac:dyDescent="0.25">
      <c r="A3050" t="s">
        <v>146</v>
      </c>
      <c r="B3050" t="s">
        <v>21</v>
      </c>
      <c r="C3050" t="s">
        <v>6</v>
      </c>
      <c r="D3050" t="s">
        <v>6</v>
      </c>
      <c r="E3050">
        <v>1.31354626125214</v>
      </c>
      <c r="F3050">
        <v>1.32846</v>
      </c>
      <c r="G3050">
        <v>8.9465402048522005E-2</v>
      </c>
      <c r="H3050">
        <v>8.8337933438835795E-2</v>
      </c>
      <c r="I3050">
        <v>0.115560014421348</v>
      </c>
      <c r="J3050">
        <v>0.117351004991507</v>
      </c>
      <c r="K3050">
        <v>3.0060526296902298E-2</v>
      </c>
      <c r="L3050">
        <v>2.4131097140441997E-3</v>
      </c>
      <c r="M3050">
        <v>3.5127925743396904E-2</v>
      </c>
      <c r="N3050">
        <v>1.1434061047539901E-2</v>
      </c>
      <c r="O3050">
        <v>2.8612532760703413E-3</v>
      </c>
      <c r="P3050">
        <v>1.4301976165420172E-2</v>
      </c>
      <c r="Q3050">
        <v>1.3217621034485869</v>
      </c>
      <c r="R3050" s="95">
        <f>Table_nydc_frldevdb01_flc_fx_carry_view[[#This Row],[atmf]]/(Table_nydc_frldevdb01_flc_fx_carry_view[[#This Row],[atmf_cost_orig]]+1)</f>
        <v>1.2833776067300484</v>
      </c>
      <c r="S3050" s="95">
        <f>Table_nydc_frldevdb01_flc_fx_carry_view[[#This Row],[num_rate]]-Table_nydc_frldevdb01_flc_fx_carry_view[[#This Row],[asset_rate]]</f>
        <v>1.144072288934983E-2</v>
      </c>
      <c r="T30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1.7801934559818415</v>
      </c>
      <c r="U3050" s="95">
        <f>Table_nydc_frldevdb01_flc_fx_carry_view[[#This Row],[atmf_cost_final]]/Table_nydc_frldevdb01_flc_fx_carry_view[[#This Row],[atmf_cost_orig]]</f>
        <v>0.3254977572847208</v>
      </c>
    </row>
    <row r="3051" spans="1:21" x14ac:dyDescent="0.25">
      <c r="A3051" t="s">
        <v>146</v>
      </c>
      <c r="B3051" t="s">
        <v>21</v>
      </c>
      <c r="C3051" t="s">
        <v>67</v>
      </c>
      <c r="D3051" t="s">
        <v>6</v>
      </c>
      <c r="E3051">
        <v>1.31354626125214</v>
      </c>
      <c r="F3051">
        <v>1.3428918178042</v>
      </c>
      <c r="G3051">
        <v>9.4680271471170502E-2</v>
      </c>
      <c r="H3051">
        <v>9.2972332660614707E-2</v>
      </c>
      <c r="I3051">
        <v>8.9465402048522005E-2</v>
      </c>
      <c r="J3051">
        <v>8.7403842904159604E-2</v>
      </c>
      <c r="K3051">
        <v>4.2305715837425602E-2</v>
      </c>
      <c r="L3051">
        <v>3.0060526296902298E-2</v>
      </c>
      <c r="M3051">
        <v>5.2049616012230397E-2</v>
      </c>
      <c r="N3051">
        <v>4.0628023907244404E-2</v>
      </c>
      <c r="O3051">
        <v>4.5164819619157148E-3</v>
      </c>
      <c r="P3051">
        <v>1.5802522994634208E-2</v>
      </c>
      <c r="Q3051">
        <v>1.3299330826080964</v>
      </c>
      <c r="R3051" s="95">
        <f>Table_nydc_frldevdb01_flc_fx_carry_view[[#This Row],[atmf]]/(Table_nydc_frldevdb01_flc_fx_carry_view[[#This Row],[atmf_cost_orig]]+1)</f>
        <v>1.276452932794558</v>
      </c>
      <c r="S3051" s="95">
        <f>Table_nydc_frldevdb01_flc_fx_carry_view[[#This Row],[num_rate]]-Table_nydc_frldevdb01_flc_fx_carry_view[[#This Row],[asset_rate]]</f>
        <v>1.1286041032718493E-2</v>
      </c>
      <c r="T30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1.084524412274555</v>
      </c>
      <c r="U3051" s="95">
        <f>Table_nydc_frldevdb01_flc_fx_carry_view[[#This Row],[atmf_cost_final]]/Table_nydc_frldevdb01_flc_fx_carry_view[[#This Row],[atmf_cost_orig]]</f>
        <v>0.78056337433301726</v>
      </c>
    </row>
    <row r="3052" spans="1:21" x14ac:dyDescent="0.25">
      <c r="A3052" t="s">
        <v>146</v>
      </c>
      <c r="B3052" t="s">
        <v>20</v>
      </c>
      <c r="C3052" t="s">
        <v>6</v>
      </c>
      <c r="D3052" t="s">
        <v>6</v>
      </c>
      <c r="E3052">
        <v>3.173</v>
      </c>
      <c r="F3052">
        <v>3.3181750000000001</v>
      </c>
      <c r="G3052">
        <v>0.13766183632978601</v>
      </c>
      <c r="H3052">
        <v>0.144410834503926</v>
      </c>
      <c r="I3052">
        <v>0</v>
      </c>
      <c r="J3052">
        <v>0</v>
      </c>
      <c r="K3052">
        <v>3.4108915482726002E-2</v>
      </c>
      <c r="L3052">
        <v>0</v>
      </c>
      <c r="M3052">
        <v>5.6737529386237703E-2</v>
      </c>
      <c r="N3052">
        <v>4.5745861147966402E-2</v>
      </c>
      <c r="O3052">
        <v>1.4317229839886999E-2</v>
      </c>
      <c r="P3052">
        <v>6.1003677059022904E-2</v>
      </c>
      <c r="Q3052">
        <v>3.2447507872228192</v>
      </c>
      <c r="R3052" s="95">
        <f>Table_nydc_frldevdb01_flc_fx_carry_view[[#This Row],[atmf]]/(Table_nydc_frldevdb01_flc_fx_carry_view[[#This Row],[atmf_cost_orig]]+1)</f>
        <v>3.1400181291254268</v>
      </c>
      <c r="S3052" s="95">
        <f>Table_nydc_frldevdb01_flc_fx_carry_view[[#This Row],[num_rate]]-Table_nydc_frldevdb01_flc_fx_carry_view[[#This Row],[asset_rate]]</f>
        <v>4.6686447219135903E-2</v>
      </c>
      <c r="T30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2.0215936045851737</v>
      </c>
      <c r="U3052" s="95">
        <f>Table_nydc_frldevdb01_flc_fx_carry_view[[#This Row],[atmf_cost_final]]/Table_nydc_frldevdb01_flc_fx_carry_view[[#This Row],[atmf_cost_orig]]</f>
        <v>0.8062716449381131</v>
      </c>
    </row>
    <row r="3053" spans="1:21" x14ac:dyDescent="0.25">
      <c r="A3053" t="s">
        <v>146</v>
      </c>
      <c r="B3053" t="s">
        <v>20</v>
      </c>
      <c r="C3053" t="s">
        <v>67</v>
      </c>
      <c r="D3053" t="s">
        <v>6</v>
      </c>
      <c r="E3053">
        <v>3.173</v>
      </c>
      <c r="F3053">
        <v>3.5072999999999999</v>
      </c>
      <c r="G3053">
        <v>0.13799400516916499</v>
      </c>
      <c r="H3053">
        <v>0.14855305718987699</v>
      </c>
      <c r="I3053">
        <v>0.13766183632978601</v>
      </c>
      <c r="J3053">
        <v>0.15394476493225101</v>
      </c>
      <c r="K3053">
        <v>3.4893851395845603E-2</v>
      </c>
      <c r="L3053">
        <v>3.4108915482726002E-2</v>
      </c>
      <c r="M3053">
        <v>8.1242998781389505E-2</v>
      </c>
      <c r="N3053">
        <v>9.4270042154994793E-2</v>
      </c>
      <c r="O3053">
        <v>1.5802522994634208E-2</v>
      </c>
      <c r="P3053">
        <v>7.0252225883220498E-2</v>
      </c>
      <c r="Q3053">
        <v>3.3519404194704041</v>
      </c>
      <c r="R3053" s="95">
        <f>Table_nydc_frldevdb01_flc_fx_carry_view[[#This Row],[atmf]]/(Table_nydc_frldevdb01_flc_fx_carry_view[[#This Row],[atmf_cost_orig]]+1)</f>
        <v>3.2437666685036466</v>
      </c>
      <c r="S3053" s="95">
        <f>Table_nydc_frldevdb01_flc_fx_carry_view[[#This Row],[num_rate]]-Table_nydc_frldevdb01_flc_fx_carry_view[[#This Row],[asset_rate]]</f>
        <v>5.444970288858629E-2</v>
      </c>
      <c r="T30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1.297998562343194</v>
      </c>
      <c r="U3053" s="95">
        <f>Table_nydc_frldevdb01_flc_fx_carry_view[[#This Row],[atmf_cost_final]]/Table_nydc_frldevdb01_flc_fx_carry_view[[#This Row],[atmf_cost_orig]]</f>
        <v>1.1603466584075601</v>
      </c>
    </row>
    <row r="3054" spans="1:21" x14ac:dyDescent="0.25">
      <c r="A3054" t="s">
        <v>146</v>
      </c>
      <c r="B3054" t="s">
        <v>7</v>
      </c>
      <c r="C3054" t="s">
        <v>6</v>
      </c>
      <c r="D3054" t="s">
        <v>6</v>
      </c>
      <c r="E3054">
        <v>65.093570700002999</v>
      </c>
      <c r="F3054">
        <v>67.67</v>
      </c>
      <c r="G3054">
        <v>6.6091762983102403E-2</v>
      </c>
      <c r="H3054">
        <v>7.1074127624782699E-2</v>
      </c>
      <c r="I3054">
        <v>5.2042878118831598E-2</v>
      </c>
      <c r="J3054">
        <v>8.1824722222222201E-2</v>
      </c>
      <c r="K3054">
        <v>1.09982116519717E-2</v>
      </c>
      <c r="L3054">
        <v>1.08656284538712E-3</v>
      </c>
      <c r="M3054">
        <v>2.79439003711267E-2</v>
      </c>
      <c r="N3054">
        <v>3.9574020910376102E-2</v>
      </c>
      <c r="O3054">
        <v>1.4301976165420172E-2</v>
      </c>
      <c r="P3054">
        <v>5.4529021058876914E-2</v>
      </c>
      <c r="Q3054">
        <v>66.54239331623549</v>
      </c>
      <c r="R3054" s="95">
        <f>Table_nydc_frldevdb01_flc_fx_carry_view[[#This Row],[atmf]]/(Table_nydc_frldevdb01_flc_fx_carry_view[[#This Row],[atmf_cost_orig]]+1)</f>
        <v>65.830440723047801</v>
      </c>
      <c r="S3054" s="95">
        <f>Table_nydc_frldevdb01_flc_fx_carry_view[[#This Row],[num_rate]]-Table_nydc_frldevdb01_flc_fx_carry_view[[#This Row],[asset_rate]]</f>
        <v>4.0227044893456743E-2</v>
      </c>
      <c r="T30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2.2712241858593614</v>
      </c>
      <c r="U3054" s="95">
        <f>Table_nydc_frldevdb01_flc_fx_carry_view[[#This Row],[atmf_cost_final]]/Table_nydc_frldevdb01_flc_fx_carry_view[[#This Row],[atmf_cost_orig]]</f>
        <v>1.4161953193644483</v>
      </c>
    </row>
    <row r="3055" spans="1:21" x14ac:dyDescent="0.25">
      <c r="A3055" t="s">
        <v>146</v>
      </c>
      <c r="B3055" t="s">
        <v>7</v>
      </c>
      <c r="C3055" t="s">
        <v>67</v>
      </c>
      <c r="D3055" t="s">
        <v>6</v>
      </c>
      <c r="E3055">
        <v>65.093570700002999</v>
      </c>
      <c r="F3055">
        <v>70.449332132173097</v>
      </c>
      <c r="G3055">
        <v>7.3803150121522901E-2</v>
      </c>
      <c r="H3055">
        <v>7.6741586303214399E-2</v>
      </c>
      <c r="I3055">
        <v>6.6091762983102403E-2</v>
      </c>
      <c r="J3055">
        <v>7.8992629007305998E-2</v>
      </c>
      <c r="K3055">
        <v>1.2618641310618101E-2</v>
      </c>
      <c r="L3055">
        <v>1.09982116519717E-2</v>
      </c>
      <c r="M3055">
        <v>4.1999802123598599E-2</v>
      </c>
      <c r="N3055">
        <v>5.5961168251872799E-2</v>
      </c>
      <c r="O3055">
        <v>1.5793076909287662E-2</v>
      </c>
      <c r="P3055">
        <v>5.8249412335494632E-2</v>
      </c>
      <c r="Q3055">
        <v>68.438528714216901</v>
      </c>
      <c r="R3055" s="95">
        <f>Table_nydc_frldevdb01_flc_fx_carry_view[[#This Row],[atmf]]/(Table_nydc_frldevdb01_flc_fx_carry_view[[#This Row],[atmf_cost_orig]]+1)</f>
        <v>67.609736574418875</v>
      </c>
      <c r="S3055" s="95">
        <f>Table_nydc_frldevdb01_flc_fx_carry_view[[#This Row],[num_rate]]-Table_nydc_frldevdb01_flc_fx_carry_view[[#This Row],[asset_rate]]</f>
        <v>4.245633542620697E-2</v>
      </c>
      <c r="T30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1.5303328852833009</v>
      </c>
      <c r="U3055" s="95">
        <f>Table_nydc_frldevdb01_flc_fx_carry_view[[#This Row],[atmf_cost_final]]/Table_nydc_frldevdb01_flc_fx_carry_view[[#This Row],[atmf_cost_orig]]</f>
        <v>1.3324150453658845</v>
      </c>
    </row>
    <row r="3056" spans="1:21" x14ac:dyDescent="0.25">
      <c r="A3056" t="s">
        <v>146</v>
      </c>
      <c r="B3056" t="s">
        <v>19</v>
      </c>
      <c r="C3056" t="s">
        <v>6</v>
      </c>
      <c r="D3056" t="s">
        <v>6</v>
      </c>
      <c r="E3056">
        <v>13.50637058305</v>
      </c>
      <c r="F3056">
        <v>14.265700000000001</v>
      </c>
      <c r="G3056">
        <v>0.15995723649021701</v>
      </c>
      <c r="H3056">
        <v>0.166217504284315</v>
      </c>
      <c r="I3056">
        <v>0.180264304328529</v>
      </c>
      <c r="J3056">
        <v>0.20020542347256801</v>
      </c>
      <c r="K3056">
        <v>3.8462387706741201E-2</v>
      </c>
      <c r="L3056">
        <v>3.7635856528387599E-3</v>
      </c>
      <c r="M3056">
        <v>6.5289587780228295E-2</v>
      </c>
      <c r="N3056">
        <v>5.6211038591660399E-2</v>
      </c>
      <c r="O3056">
        <v>1.4301976165420172E-2</v>
      </c>
      <c r="P3056">
        <v>7.1577842280000636E-2</v>
      </c>
      <c r="Q3056">
        <v>13.892989978234942</v>
      </c>
      <c r="R3056" s="95">
        <f>Table_nydc_frldevdb01_flc_fx_carry_view[[#This Row],[atmf]]/(Table_nydc_frldevdb01_flc_fx_carry_view[[#This Row],[atmf_cost_orig]]+1)</f>
        <v>13.391382177803703</v>
      </c>
      <c r="S3056" s="95">
        <f>Table_nydc_frldevdb01_flc_fx_carry_view[[#This Row],[num_rate]]-Table_nydc_frldevdb01_flc_fx_carry_view[[#This Row],[asset_rate]]</f>
        <v>5.7275866114580465E-2</v>
      </c>
      <c r="T30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1.9550103177056724</v>
      </c>
      <c r="U3056" s="95">
        <f>Table_nydc_frldevdb01_flc_fx_carry_view[[#This Row],[atmf_cost_final]]/Table_nydc_frldevdb01_flc_fx_carry_view[[#This Row],[atmf_cost_orig]]</f>
        <v>0.86094950975755491</v>
      </c>
    </row>
    <row r="3057" spans="1:21" x14ac:dyDescent="0.25">
      <c r="A3057" t="s">
        <v>146</v>
      </c>
      <c r="B3057" t="s">
        <v>19</v>
      </c>
      <c r="C3057" t="s">
        <v>67</v>
      </c>
      <c r="D3057" t="s">
        <v>6</v>
      </c>
      <c r="E3057">
        <v>13.50637058305</v>
      </c>
      <c r="F3057">
        <v>15.0110509166547</v>
      </c>
      <c r="G3057">
        <v>0.16322493909270899</v>
      </c>
      <c r="H3057">
        <v>0.17279512472334599</v>
      </c>
      <c r="I3057">
        <v>0.15995723649021701</v>
      </c>
      <c r="J3057">
        <v>0.17498131145326501</v>
      </c>
      <c r="K3057">
        <v>4.4776253411961502E-2</v>
      </c>
      <c r="L3057">
        <v>3.8462387706741201E-2</v>
      </c>
      <c r="M3057">
        <v>9.4379822571005495E-2</v>
      </c>
      <c r="N3057">
        <v>9.9227363839814203E-2</v>
      </c>
      <c r="O3057">
        <v>1.5793076909287662E-2</v>
      </c>
      <c r="P3057">
        <v>7.3399862058078247E-2</v>
      </c>
      <c r="Q3057">
        <v>14.301638597400872</v>
      </c>
      <c r="R3057" s="95">
        <f>Table_nydc_frldevdb01_flc_fx_carry_view[[#This Row],[atmf]]/(Table_nydc_frldevdb01_flc_fx_carry_view[[#This Row],[atmf_cost_orig]]+1)</f>
        <v>13.716490935833891</v>
      </c>
      <c r="S3057" s="95">
        <f>Table_nydc_frldevdb01_flc_fx_carry_view[[#This Row],[num_rate]]-Table_nydc_frldevdb01_flc_fx_carry_view[[#This Row],[asset_rate]]</f>
        <v>5.7606785148790585E-2</v>
      </c>
      <c r="T30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1.22501217479416</v>
      </c>
      <c r="U3057" s="95">
        <f>Table_nydc_frldevdb01_flc_fx_carry_view[[#This Row],[atmf_cost_final]]/Table_nydc_frldevdb01_flc_fx_carry_view[[#This Row],[atmf_cost_orig]]</f>
        <v>1.0513620510905466</v>
      </c>
    </row>
    <row r="3058" spans="1:21" x14ac:dyDescent="0.25">
      <c r="A3058" t="s">
        <v>146</v>
      </c>
      <c r="B3058" t="s">
        <v>13</v>
      </c>
      <c r="C3058" t="s">
        <v>6</v>
      </c>
      <c r="D3058" t="s">
        <v>6</v>
      </c>
      <c r="E3058">
        <v>6.5818250499228599</v>
      </c>
      <c r="F3058">
        <v>6.7267999999999999</v>
      </c>
      <c r="G3058">
        <v>5.5670863013441402E-2</v>
      </c>
      <c r="H3058">
        <v>5.68317391234828E-2</v>
      </c>
      <c r="I3058">
        <v>5.97493756211111E-2</v>
      </c>
      <c r="J3058">
        <v>6.1644282407365601E-2</v>
      </c>
      <c r="K3058">
        <v>1.2668588078020501E-2</v>
      </c>
      <c r="L3058">
        <v>1.2474607006139299E-3</v>
      </c>
      <c r="M3058">
        <v>2.23459793239827E-2</v>
      </c>
      <c r="N3058">
        <v>2.2023010125793899E-2</v>
      </c>
      <c r="O3058">
        <v>1.4301976165420172E-2</v>
      </c>
      <c r="P3058">
        <v>3.665913562170986E-2</v>
      </c>
      <c r="Q3058">
        <v>6.6623260640698243</v>
      </c>
      <c r="R3058" s="95">
        <f>Table_nydc_frldevdb01_flc_fx_carry_view[[#This Row],[atmf]]/(Table_nydc_frldevdb01_flc_fx_carry_view[[#This Row],[atmf_cost_orig]]+1)</f>
        <v>6.5797686263196713</v>
      </c>
      <c r="S3058" s="95">
        <f>Table_nydc_frldevdb01_flc_fx_carry_view[[#This Row],[num_rate]]-Table_nydc_frldevdb01_flc_fx_carry_view[[#This Row],[asset_rate]]</f>
        <v>2.2357159456289688E-2</v>
      </c>
      <c r="T30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2.1468130095337803</v>
      </c>
      <c r="U3058" s="95">
        <f>Table_nydc_frldevdb01_flc_fx_carry_view[[#This Row],[atmf_cost_final]]/Table_nydc_frldevdb01_flc_fx_carry_view[[#This Row],[atmf_cost_orig]]</f>
        <v>0.98554687653173578</v>
      </c>
    </row>
    <row r="3059" spans="1:21" x14ac:dyDescent="0.25">
      <c r="A3059" t="s">
        <v>146</v>
      </c>
      <c r="B3059" t="s">
        <v>13</v>
      </c>
      <c r="C3059" t="s">
        <v>67</v>
      </c>
      <c r="D3059" t="s">
        <v>6</v>
      </c>
      <c r="E3059">
        <v>6.5818250499228599</v>
      </c>
      <c r="F3059">
        <v>6.8644999999999996</v>
      </c>
      <c r="G3059">
        <v>6.0915506469069201E-2</v>
      </c>
      <c r="H3059">
        <v>6.23872113865791E-2</v>
      </c>
      <c r="I3059">
        <v>5.5670863013441402E-2</v>
      </c>
      <c r="J3059">
        <v>5.8554472381958197E-2</v>
      </c>
      <c r="K3059">
        <v>1.6504501840883399E-2</v>
      </c>
      <c r="L3059">
        <v>1.2668588078020501E-2</v>
      </c>
      <c r="M3059">
        <v>3.4149511685642203E-2</v>
      </c>
      <c r="N3059">
        <v>3.4726462701192E-2</v>
      </c>
      <c r="O3059">
        <v>1.5793076909287662E-2</v>
      </c>
      <c r="P3059">
        <v>3.796238583210243E-2</v>
      </c>
      <c r="Q3059">
        <v>6.7454760094064392</v>
      </c>
      <c r="R3059" s="95">
        <f>Table_nydc_frldevdb01_flc_fx_carry_view[[#This Row],[atmf]]/(Table_nydc_frldevdb01_flc_fx_carry_view[[#This Row],[atmf_cost_orig]]+1)</f>
        <v>6.6378216325906365</v>
      </c>
      <c r="S3059" s="95">
        <f>Table_nydc_frldevdb01_flc_fx_carry_view[[#This Row],[num_rate]]-Table_nydc_frldevdb01_flc_fx_carry_view[[#This Row],[asset_rate]]</f>
        <v>2.2169308922814768E-2</v>
      </c>
      <c r="T30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1.2500913752521068</v>
      </c>
      <c r="U3059" s="95">
        <f>Table_nydc_frldevdb01_flc_fx_carry_view[[#This Row],[atmf_cost_final]]/Table_nydc_frldevdb01_flc_fx_carry_view[[#This Row],[atmf_cost_orig]]</f>
        <v>1.0168948540424481</v>
      </c>
    </row>
    <row r="3060" spans="1:21" x14ac:dyDescent="0.25">
      <c r="A3060" t="s">
        <v>146</v>
      </c>
      <c r="B3060" t="s">
        <v>16</v>
      </c>
      <c r="C3060" t="s">
        <v>6</v>
      </c>
      <c r="D3060" t="s">
        <v>6</v>
      </c>
      <c r="E3060">
        <v>18.739784266200001</v>
      </c>
      <c r="F3060">
        <v>19.789000000000001</v>
      </c>
      <c r="G3060">
        <v>0.130580622144682</v>
      </c>
      <c r="H3060">
        <v>0.138824876161316</v>
      </c>
      <c r="I3060">
        <v>0.14347324304686301</v>
      </c>
      <c r="J3060">
        <v>0.16639135415297199</v>
      </c>
      <c r="K3060">
        <v>2.80999774548467E-2</v>
      </c>
      <c r="L3060">
        <v>2.9954603341467499E-3</v>
      </c>
      <c r="M3060">
        <v>5.4548843976165801E-2</v>
      </c>
      <c r="N3060">
        <v>5.5979659488920398E-2</v>
      </c>
      <c r="O3060">
        <v>1.4301976165420172E-2</v>
      </c>
      <c r="P3060">
        <v>7.1425412263962818E-2</v>
      </c>
      <c r="Q3060">
        <v>19.279089923948966</v>
      </c>
      <c r="R3060" s="95">
        <f>Table_nydc_frldevdb01_flc_fx_carry_view[[#This Row],[atmf]]/(Table_nydc_frldevdb01_flc_fx_carry_view[[#This Row],[atmf_cost_orig]]+1)</f>
        <v>18.76537072041706</v>
      </c>
      <c r="S3060" s="95">
        <f>Table_nydc_frldevdb01_flc_fx_carry_view[[#This Row],[num_rate]]-Table_nydc_frldevdb01_flc_fx_carry_view[[#This Row],[asset_rate]]</f>
        <v>5.7123436098542646E-2</v>
      </c>
      <c r="T30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2.003269180252611</v>
      </c>
      <c r="U3060" s="95">
        <f>Table_nydc_frldevdb01_flc_fx_carry_view[[#This Row],[atmf_cost_final]]/Table_nydc_frldevdb01_flc_fx_carry_view[[#This Row],[atmf_cost_orig]]</f>
        <v>1.026229987813853</v>
      </c>
    </row>
    <row r="3061" spans="1:21" x14ac:dyDescent="0.25">
      <c r="A3061" t="s">
        <v>146</v>
      </c>
      <c r="B3061" t="s">
        <v>16</v>
      </c>
      <c r="C3061" t="s">
        <v>67</v>
      </c>
      <c r="D3061" t="s">
        <v>6</v>
      </c>
      <c r="E3061">
        <v>18.739784266200001</v>
      </c>
      <c r="F3061">
        <v>20.774699999999999</v>
      </c>
      <c r="G3061">
        <v>0.13029389530447799</v>
      </c>
      <c r="H3061">
        <v>0.140268146366615</v>
      </c>
      <c r="I3061">
        <v>0.130580622144682</v>
      </c>
      <c r="J3061">
        <v>0.14767456826422401</v>
      </c>
      <c r="K3061">
        <v>3.0552988755793403E-2</v>
      </c>
      <c r="L3061">
        <v>2.80999774548467E-2</v>
      </c>
      <c r="M3061">
        <v>7.6678862687732705E-2</v>
      </c>
      <c r="N3061">
        <v>8.7201043169000694E-2</v>
      </c>
      <c r="O3061">
        <v>1.5793076909287662E-2</v>
      </c>
      <c r="P3061">
        <v>7.2002536770099823E-2</v>
      </c>
      <c r="Q3061">
        <v>19.858700102614609</v>
      </c>
      <c r="R3061" s="95">
        <f>Table_nydc_frldevdb01_flc_fx_carry_view[[#This Row],[atmf]]/(Table_nydc_frldevdb01_flc_fx_carry_view[[#This Row],[atmf_cost_orig]]+1)</f>
        <v>19.295168429460709</v>
      </c>
      <c r="S3061" s="95">
        <f>Table_nydc_frldevdb01_flc_fx_carry_view[[#This Row],[num_rate]]-Table_nydc_frldevdb01_flc_fx_carry_view[[#This Row],[asset_rate]]</f>
        <v>5.6209459860812161E-2</v>
      </c>
      <c r="T30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1.2812996410942834</v>
      </c>
      <c r="U3061" s="95">
        <f>Table_nydc_frldevdb01_flc_fx_carry_view[[#This Row],[atmf_cost_final]]/Table_nydc_frldevdb01_flc_fx_carry_view[[#This Row],[atmf_cost_orig]]</f>
        <v>1.1372240029709173</v>
      </c>
    </row>
    <row r="3062" spans="1:21" x14ac:dyDescent="0.25">
      <c r="A3062" t="s">
        <v>146</v>
      </c>
      <c r="B3062" t="s">
        <v>22</v>
      </c>
      <c r="C3062" t="s">
        <v>6</v>
      </c>
      <c r="D3062" t="s">
        <v>6</v>
      </c>
      <c r="E3062">
        <v>624.75858038372201</v>
      </c>
      <c r="F3062">
        <v>629.70839580768302</v>
      </c>
      <c r="G3062">
        <v>8.8937058564746693E-2</v>
      </c>
      <c r="H3062">
        <v>8.9930448740612096E-2</v>
      </c>
      <c r="I3062">
        <v>8.8122337908337303E-2</v>
      </c>
      <c r="J3062">
        <v>0.100083457085076</v>
      </c>
      <c r="K3062">
        <v>3.1086819690150602E-2</v>
      </c>
      <c r="L3062">
        <v>1.8398368115843601E-3</v>
      </c>
      <c r="M3062">
        <v>3.5351538474957193E-2</v>
      </c>
      <c r="N3062">
        <v>8.0733560264067399E-3</v>
      </c>
      <c r="O3062">
        <v>1.4301976165420172E-2</v>
      </c>
      <c r="P3062">
        <v>2.2236405942894777E-2</v>
      </c>
      <c r="Q3062">
        <v>627.03427097354461</v>
      </c>
      <c r="R3062" s="95">
        <f>Table_nydc_frldevdb01_flc_fx_carry_view[[#This Row],[atmf]]/(Table_nydc_frldevdb01_flc_fx_carry_view[[#This Row],[atmf_cost_orig]]+1)</f>
        <v>608.2073309469605</v>
      </c>
      <c r="S3062" s="95">
        <f>Table_nydc_frldevdb01_flc_fx_carry_view[[#This Row],[num_rate]]-Table_nydc_frldevdb01_flc_fx_carry_view[[#This Row],[asset_rate]]</f>
        <v>7.9344297774746053E-3</v>
      </c>
      <c r="T30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1.4616483593314054</v>
      </c>
      <c r="U3062" s="95">
        <f>Table_nydc_frldevdb01_flc_fx_carry_view[[#This Row],[atmf_cost_final]]/Table_nydc_frldevdb01_flc_fx_carry_view[[#This Row],[atmf_cost_orig]]</f>
        <v>0.22837354114378514</v>
      </c>
    </row>
    <row r="3063" spans="1:21" x14ac:dyDescent="0.25">
      <c r="A3063" t="s">
        <v>146</v>
      </c>
      <c r="B3063" t="s">
        <v>22</v>
      </c>
      <c r="C3063" t="s">
        <v>67</v>
      </c>
      <c r="D3063" t="s">
        <v>6</v>
      </c>
      <c r="E3063">
        <v>624.75858038372201</v>
      </c>
      <c r="F3063">
        <v>635.87428649627896</v>
      </c>
      <c r="G3063">
        <v>9.3001420785385702E-2</v>
      </c>
      <c r="H3063">
        <v>9.49086799104054E-2</v>
      </c>
      <c r="I3063">
        <v>8.8937058564746693E-2</v>
      </c>
      <c r="J3063">
        <v>9.1247868577089997E-2</v>
      </c>
      <c r="K3063">
        <v>4.24537986752824E-2</v>
      </c>
      <c r="L3063">
        <v>3.1086819690150602E-2</v>
      </c>
      <c r="M3063">
        <v>5.1961825875658202E-2</v>
      </c>
      <c r="N3063">
        <v>4.1075584558102299E-2</v>
      </c>
      <c r="O3063">
        <v>1.5802522994634208E-2</v>
      </c>
      <c r="P3063">
        <v>2.4937993425218619E-2</v>
      </c>
      <c r="Q3063">
        <v>629.88531974304465</v>
      </c>
      <c r="R3063" s="95">
        <f>Table_nydc_frldevdb01_flc_fx_carry_view[[#This Row],[atmf]]/(Table_nydc_frldevdb01_flc_fx_carry_view[[#This Row],[atmf_cost_orig]]+1)</f>
        <v>604.46517245716029</v>
      </c>
      <c r="S3063" s="95">
        <f>Table_nydc_frldevdb01_flc_fx_carry_view[[#This Row],[num_rate]]-Table_nydc_frldevdb01_flc_fx_carry_view[[#This Row],[asset_rate]]</f>
        <v>9.1354704305844116E-3</v>
      </c>
      <c r="T30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1.0505612423528716</v>
      </c>
      <c r="U3063" s="95">
        <f>Table_nydc_frldevdb01_flc_fx_carry_view[[#This Row],[atmf_cost_final]]/Table_nydc_frldevdb01_flc_fx_carry_view[[#This Row],[atmf_cost_orig]]</f>
        <v>0.7904954043838629</v>
      </c>
    </row>
    <row r="3064" spans="1:21" x14ac:dyDescent="0.25">
      <c r="A3064" t="s">
        <v>146</v>
      </c>
      <c r="B3064" t="s">
        <v>15</v>
      </c>
      <c r="C3064" t="s">
        <v>6</v>
      </c>
      <c r="D3064" t="s">
        <v>6</v>
      </c>
      <c r="E3064">
        <v>57.710995454659603</v>
      </c>
      <c r="F3064">
        <v>60.885800000000003</v>
      </c>
      <c r="G3064">
        <v>0.117367660174341</v>
      </c>
      <c r="H3064">
        <v>0.12656023131094701</v>
      </c>
      <c r="I3064">
        <v>0.111726301697819</v>
      </c>
      <c r="J3064">
        <v>0.13146810185185201</v>
      </c>
      <c r="K3064">
        <v>2.3816220770383999E-2</v>
      </c>
      <c r="L3064">
        <v>2.3326441044681299E-3</v>
      </c>
      <c r="M3064">
        <v>4.97364038018447E-2</v>
      </c>
      <c r="N3064">
        <v>5.50032653427538E-2</v>
      </c>
      <c r="O3064">
        <v>1.4301976165420172E-2</v>
      </c>
      <c r="P3064">
        <v>7.0461265001172002E-2</v>
      </c>
      <c r="Q3064">
        <v>59.34750188858785</v>
      </c>
      <c r="R3064" s="95">
        <f>Table_nydc_frldevdb01_flc_fx_carry_view[[#This Row],[atmf]]/(Table_nydc_frldevdb01_flc_fx_carry_view[[#This Row],[atmf_cost_orig]]+1)</f>
        <v>58.001037002707605</v>
      </c>
      <c r="S3064" s="95">
        <f>Table_nydc_frldevdb01_flc_fx_carry_view[[#This Row],[num_rate]]-Table_nydc_frldevdb01_flc_fx_carry_view[[#This Row],[asset_rate]]</f>
        <v>5.6159288835751831E-2</v>
      </c>
      <c r="T30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2.0320312234815834</v>
      </c>
      <c r="U3064" s="95">
        <f>Table_nydc_frldevdb01_flc_fx_carry_view[[#This Row],[atmf_cost_final]]/Table_nydc_frldevdb01_flc_fx_carry_view[[#This Row],[atmf_cost_orig]]</f>
        <v>1.1058955038625804</v>
      </c>
    </row>
    <row r="3065" spans="1:21" x14ac:dyDescent="0.25">
      <c r="A3065" t="s">
        <v>146</v>
      </c>
      <c r="B3065" t="s">
        <v>15</v>
      </c>
      <c r="C3065" t="s">
        <v>67</v>
      </c>
      <c r="D3065" t="s">
        <v>6</v>
      </c>
      <c r="E3065">
        <v>57.710995454659603</v>
      </c>
      <c r="F3065">
        <v>63.7819693880991</v>
      </c>
      <c r="G3065">
        <v>0.12734769586533701</v>
      </c>
      <c r="H3065">
        <v>0.13728844308442401</v>
      </c>
      <c r="I3065">
        <v>0.117367660174341</v>
      </c>
      <c r="J3065">
        <v>0.137144669404759</v>
      </c>
      <c r="K3065">
        <v>3.0143165106376699E-2</v>
      </c>
      <c r="L3065">
        <v>2.3816220770383999E-2</v>
      </c>
      <c r="M3065">
        <v>7.5102636274632609E-2</v>
      </c>
      <c r="N3065">
        <v>8.1747200707828302E-2</v>
      </c>
      <c r="O3065">
        <v>1.5802522994634208E-2</v>
      </c>
      <c r="P3065">
        <v>7.0212690714276424E-2</v>
      </c>
      <c r="Q3065">
        <v>61.037744666586342</v>
      </c>
      <c r="R3065" s="95">
        <f>Table_nydc_frldevdb01_flc_fx_carry_view[[#This Row],[atmf]]/(Table_nydc_frldevdb01_flc_fx_carry_view[[#This Row],[atmf_cost_orig]]+1)</f>
        <v>59.326400323146579</v>
      </c>
      <c r="S3065" s="95">
        <f>Table_nydc_frldevdb01_flc_fx_carry_view[[#This Row],[num_rate]]-Table_nydc_frldevdb01_flc_fx_carry_view[[#This Row],[asset_rate]]</f>
        <v>5.4410167719642216E-2</v>
      </c>
      <c r="T30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1.2885155993193056</v>
      </c>
      <c r="U3065" s="95">
        <f>Table_nydc_frldevdb01_flc_fx_carry_view[[#This Row],[atmf_cost_final]]/Table_nydc_frldevdb01_flc_fx_carry_view[[#This Row],[atmf_cost_orig]]</f>
        <v>1.0884731184255383</v>
      </c>
    </row>
    <row r="3066" spans="1:21" x14ac:dyDescent="0.25">
      <c r="A3066" t="s">
        <v>146</v>
      </c>
      <c r="B3066" t="s">
        <v>11</v>
      </c>
      <c r="C3066" t="s">
        <v>6</v>
      </c>
      <c r="D3066" t="s">
        <v>6</v>
      </c>
      <c r="E3066">
        <v>22.220936939118602</v>
      </c>
      <c r="F3066">
        <v>23.995132161000001</v>
      </c>
      <c r="G3066">
        <v>0.12979667637579301</v>
      </c>
      <c r="H3066">
        <v>0.14109753794785401</v>
      </c>
      <c r="I3066">
        <v>0.12925407536278</v>
      </c>
      <c r="J3066">
        <v>0.15431957175925901</v>
      </c>
      <c r="K3066">
        <v>2.1501987453589898E-2</v>
      </c>
      <c r="L3066">
        <v>2.6993045227588202E-3</v>
      </c>
      <c r="M3066">
        <v>5.6707760006002701E-2</v>
      </c>
      <c r="N3066">
        <v>7.98516455318211E-2</v>
      </c>
      <c r="O3066">
        <v>-8.1080181708327315E-3</v>
      </c>
      <c r="P3066">
        <v>7.1425412263962818E-2</v>
      </c>
      <c r="Q3066">
        <v>23.179094241174276</v>
      </c>
      <c r="R3066" s="95">
        <f>Table_nydc_frldevdb01_flc_fx_carry_view[[#This Row],[atmf]]/(Table_nydc_frldevdb01_flc_fx_carry_view[[#This Row],[atmf_cost_orig]]+1)</f>
        <v>22.707443882936655</v>
      </c>
      <c r="S3066" s="95">
        <f>Table_nydc_frldevdb01_flc_fx_carry_view[[#This Row],[num_rate]]-Table_nydc_frldevdb01_flc_fx_carry_view[[#This Row],[asset_rate]]</f>
        <v>7.9533430434795549E-2</v>
      </c>
      <c r="T30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2.1914684841584222</v>
      </c>
      <c r="U3066" s="95">
        <f>Table_nydc_frldevdb01_flc_fx_carry_view[[#This Row],[atmf_cost_final]]/Table_nydc_frldevdb01_flc_fx_carry_view[[#This Row],[atmf_cost_orig]]</f>
        <v>1.4081255461927704</v>
      </c>
    </row>
    <row r="3067" spans="1:21" x14ac:dyDescent="0.25">
      <c r="A3067" t="s">
        <v>146</v>
      </c>
      <c r="B3067" t="s">
        <v>11</v>
      </c>
      <c r="C3067" t="s">
        <v>67</v>
      </c>
      <c r="D3067" t="s">
        <v>6</v>
      </c>
      <c r="E3067">
        <v>22.220936939118602</v>
      </c>
      <c r="F3067">
        <v>25.812010059648401</v>
      </c>
      <c r="G3067">
        <v>0.12994924426253701</v>
      </c>
      <c r="H3067">
        <v>0.143623947651523</v>
      </c>
      <c r="I3067">
        <v>0.12979667637579301</v>
      </c>
      <c r="J3067">
        <v>0.15562175485481</v>
      </c>
      <c r="K3067">
        <v>2.0318605694663702E-2</v>
      </c>
      <c r="L3067">
        <v>2.1501987453589898E-2</v>
      </c>
      <c r="M3067">
        <v>8.2327335290836301E-2</v>
      </c>
      <c r="N3067">
        <v>0.11006574615857199</v>
      </c>
      <c r="O3067">
        <v>-7.6639060798209084E-3</v>
      </c>
      <c r="P3067">
        <v>7.2014723227260422E-2</v>
      </c>
      <c r="Q3067">
        <v>24.304894432895463</v>
      </c>
      <c r="R3067" s="95">
        <f>Table_nydc_frldevdb01_flc_fx_carry_view[[#This Row],[atmf]]/(Table_nydc_frldevdb01_flc_fx_carry_view[[#This Row],[atmf_cost_orig]]+1)</f>
        <v>23.848616973821841</v>
      </c>
      <c r="S3067" s="95">
        <f>Table_nydc_frldevdb01_flc_fx_carry_view[[#This Row],[num_rate]]-Table_nydc_frldevdb01_flc_fx_carry_view[[#This Row],[asset_rate]]</f>
        <v>7.9678629307081333E-2</v>
      </c>
      <c r="T30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1.4282466240116065</v>
      </c>
      <c r="U3067" s="95">
        <f>Table_nydc_frldevdb01_flc_fx_carry_view[[#This Row],[atmf_cost_final]]/Table_nydc_frldevdb01_flc_fx_carry_view[[#This Row],[atmf_cost_orig]]</f>
        <v>1.3369283211917975</v>
      </c>
    </row>
    <row r="3068" spans="1:21" x14ac:dyDescent="0.25">
      <c r="A3068" t="s">
        <v>146</v>
      </c>
      <c r="B3068" t="s">
        <v>24</v>
      </c>
      <c r="C3068" t="s">
        <v>6</v>
      </c>
      <c r="D3068" t="s">
        <v>6</v>
      </c>
      <c r="E3068">
        <v>30.206714685079699</v>
      </c>
      <c r="F3068">
        <v>29.786000000000001</v>
      </c>
      <c r="G3068">
        <v>5.8282093955587401E-2</v>
      </c>
      <c r="H3068">
        <v>5.6026233004729899E-2</v>
      </c>
      <c r="I3068">
        <v>4.3647468037825501E-2</v>
      </c>
      <c r="J3068">
        <v>6.8875655602377295E-2</v>
      </c>
      <c r="K3068">
        <v>1.6781298364678499E-2</v>
      </c>
      <c r="L3068">
        <v>9.1128168019716997E-4</v>
      </c>
      <c r="M3068">
        <v>2.2029341444547001E-2</v>
      </c>
      <c r="N3068">
        <v>1.3925651147530799E-2</v>
      </c>
      <c r="O3068">
        <v>1.4301976165420172E-2</v>
      </c>
      <c r="P3068">
        <v>4.5300676776593995E-4</v>
      </c>
      <c r="Q3068">
        <v>29.630497870696633</v>
      </c>
      <c r="R3068" s="95">
        <f>Table_nydc_frldevdb01_flc_fx_carry_view[[#This Row],[atmf]]/(Table_nydc_frldevdb01_flc_fx_carry_view[[#This Row],[atmf_cost_orig]]+1)</f>
        <v>29.143977371432563</v>
      </c>
      <c r="S3068" s="95">
        <f>Table_nydc_frldevdb01_flc_fx_carry_view[[#This Row],[num_rate]]-Table_nydc_frldevdb01_flc_fx_carry_view[[#This Row],[asset_rate]]</f>
        <v>-1.3848969397654232E-2</v>
      </c>
      <c r="T30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2.4798518741693956</v>
      </c>
      <c r="U3068" s="95">
        <f>Table_nydc_frldevdb01_flc_fx_carry_view[[#This Row],[atmf_cost_final]]/Table_nydc_frldevdb01_flc_fx_carry_view[[#This Row],[atmf_cost_orig]]</f>
        <v>0.63214105526417652</v>
      </c>
    </row>
    <row r="3069" spans="1:21" x14ac:dyDescent="0.25">
      <c r="A3069" t="s">
        <v>146</v>
      </c>
      <c r="B3069" t="s">
        <v>24</v>
      </c>
      <c r="C3069" t="s">
        <v>67</v>
      </c>
      <c r="D3069" t="s">
        <v>6</v>
      </c>
      <c r="E3069">
        <v>30.206714685079699</v>
      </c>
      <c r="F3069">
        <v>29.571293460503199</v>
      </c>
      <c r="G3069">
        <v>6.2066195592948001E-2</v>
      </c>
      <c r="H3069">
        <v>5.9234091287793701E-2</v>
      </c>
      <c r="I3069">
        <v>5.8282093955587401E-2</v>
      </c>
      <c r="J3069">
        <v>5.5019173334658E-2</v>
      </c>
      <c r="K3069">
        <v>2.4946525913230499E-2</v>
      </c>
      <c r="L3069">
        <v>1.6781298364678499E-2</v>
      </c>
      <c r="M3069">
        <v>3.2445162201038401E-2</v>
      </c>
      <c r="N3069">
        <v>2.52942345096464E-2</v>
      </c>
      <c r="O3069">
        <v>1.5802522994634208E-2</v>
      </c>
      <c r="P3069">
        <v>5.0764382766832475E-3</v>
      </c>
      <c r="Q3069">
        <v>29.35119949090997</v>
      </c>
      <c r="R3069" s="95">
        <f>Table_nydc_frldevdb01_flc_fx_carry_view[[#This Row],[atmf]]/(Table_nydc_frldevdb01_flc_fx_carry_view[[#This Row],[atmf_cost_orig]]+1)</f>
        <v>28.641999152246555</v>
      </c>
      <c r="S3069" s="95">
        <f>Table_nydc_frldevdb01_flc_fx_carry_view[[#This Row],[num_rate]]-Table_nydc_frldevdb01_flc_fx_carry_view[[#This Row],[asset_rate]]</f>
        <v>-1.0726084717950959E-2</v>
      </c>
      <c r="T30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1.135264575881505</v>
      </c>
      <c r="U3069" s="95">
        <f>Table_nydc_frldevdb01_flc_fx_carry_view[[#This Row],[atmf_cost_final]]/Table_nydc_frldevdb01_flc_fx_carry_view[[#This Row],[atmf_cost_orig]]</f>
        <v>0.77959957028160154</v>
      </c>
    </row>
    <row r="3070" spans="1:21" x14ac:dyDescent="0.25">
      <c r="A3070" t="s">
        <v>146</v>
      </c>
      <c r="B3070" t="s">
        <v>23</v>
      </c>
      <c r="C3070" t="s">
        <v>6</v>
      </c>
      <c r="D3070" t="s">
        <v>6</v>
      </c>
      <c r="E3070">
        <v>1.35418359100584</v>
      </c>
      <c r="F3070">
        <v>1.3466</v>
      </c>
      <c r="G3070">
        <v>5.2464695297106102E-2</v>
      </c>
      <c r="H3070">
        <v>5.1847065035468397E-2</v>
      </c>
      <c r="I3070">
        <v>0.12756909072278</v>
      </c>
      <c r="J3070">
        <v>0.13223415221259999</v>
      </c>
      <c r="K3070">
        <v>1.80301110958834E-2</v>
      </c>
      <c r="L3070">
        <v>2.66341187422114E-3</v>
      </c>
      <c r="M3070">
        <v>2.0386488434396898E-2</v>
      </c>
      <c r="N3070">
        <v>6.4122630399113499E-3</v>
      </c>
      <c r="O3070">
        <v>1.4301976165420172E-2</v>
      </c>
      <c r="P3070">
        <v>8.6351485637516934E-3</v>
      </c>
      <c r="Q3070">
        <v>1.3434343617142761</v>
      </c>
      <c r="R3070" s="95">
        <f>Table_nydc_frldevdb01_flc_fx_carry_view[[#This Row],[atmf]]/(Table_nydc_frldevdb01_flc_fx_carry_view[[#This Row],[atmf_cost_orig]]+1)</f>
        <v>1.3196960321045805</v>
      </c>
      <c r="S3070" s="95">
        <f>Table_nydc_frldevdb01_flc_fx_carry_view[[#This Row],[num_rate]]-Table_nydc_frldevdb01_flc_fx_carry_view[[#This Row],[asset_rate]]</f>
        <v>-5.6668276016684782E-3</v>
      </c>
      <c r="T30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1.5909383885244552</v>
      </c>
      <c r="U3070" s="95">
        <f>Table_nydc_frldevdb01_flc_fx_carry_view[[#This Row],[atmf_cost_final]]/Table_nydc_frldevdb01_flc_fx_carry_view[[#This Row],[atmf_cost_orig]]</f>
        <v>0.31453494605242183</v>
      </c>
    </row>
    <row r="3071" spans="1:21" x14ac:dyDescent="0.25">
      <c r="A3071" t="s">
        <v>146</v>
      </c>
      <c r="B3071" t="s">
        <v>23</v>
      </c>
      <c r="C3071" t="s">
        <v>67</v>
      </c>
      <c r="D3071" t="s">
        <v>6</v>
      </c>
      <c r="E3071">
        <v>1.35418359100584</v>
      </c>
      <c r="F3071">
        <v>1.3410535192730499</v>
      </c>
      <c r="G3071">
        <v>5.5752418885860001E-2</v>
      </c>
      <c r="H3071">
        <v>5.4680579685854297E-2</v>
      </c>
      <c r="I3071">
        <v>5.2464695297106102E-2</v>
      </c>
      <c r="J3071">
        <v>5.1451554811671199E-2</v>
      </c>
      <c r="K3071">
        <v>2.61771573151128E-2</v>
      </c>
      <c r="L3071">
        <v>1.80301110958834E-2</v>
      </c>
      <c r="M3071">
        <v>2.9952299879192498E-2</v>
      </c>
      <c r="N3071">
        <v>2.2284297892515299E-2</v>
      </c>
      <c r="O3071">
        <v>1.5802522994634208E-2</v>
      </c>
      <c r="P3071">
        <v>1.0803627905991044E-2</v>
      </c>
      <c r="Q3071">
        <v>1.3360098914657461</v>
      </c>
      <c r="R3071" s="95">
        <f>Table_nydc_frldevdb01_flc_fx_carry_view[[#This Row],[atmf]]/(Table_nydc_frldevdb01_flc_fx_carry_view[[#This Row],[atmf_cost_orig]]+1)</f>
        <v>1.3020540071907678</v>
      </c>
      <c r="S3071" s="95">
        <f>Table_nydc_frldevdb01_flc_fx_carry_view[[#This Row],[num_rate]]-Table_nydc_frldevdb01_flc_fx_carry_view[[#This Row],[asset_rate]]</f>
        <v>-4.9988950886431637E-3</v>
      </c>
      <c r="T30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1.1268943422455842</v>
      </c>
      <c r="U3071" s="95">
        <f>Table_nydc_frldevdb01_flc_fx_carry_view[[#This Row],[atmf_cost_final]]/Table_nydc_frldevdb01_flc_fx_carry_view[[#This Row],[atmf_cost_orig]]</f>
        <v>0.74399288142797781</v>
      </c>
    </row>
    <row r="3072" spans="1:21" x14ac:dyDescent="0.25">
      <c r="A3072" t="s">
        <v>146</v>
      </c>
      <c r="B3072" t="s">
        <v>25</v>
      </c>
      <c r="C3072" t="s">
        <v>6</v>
      </c>
      <c r="D3072" t="s">
        <v>6</v>
      </c>
      <c r="E3072">
        <v>309.19376033469399</v>
      </c>
      <c r="F3072">
        <v>309.91030000000001</v>
      </c>
      <c r="G3072">
        <v>5.8309414885798903E-2</v>
      </c>
      <c r="H3072">
        <v>5.8703123213304502E-2</v>
      </c>
      <c r="I3072">
        <v>4.27218638451567E-2</v>
      </c>
      <c r="J3072">
        <v>4.8631896197709301E-2</v>
      </c>
      <c r="K3072">
        <v>2.2276690439763599E-2</v>
      </c>
      <c r="L3072">
        <v>8.9219249666459908E-4</v>
      </c>
      <c r="M3072">
        <v>2.36092421766625E-2</v>
      </c>
      <c r="N3072">
        <v>2.5692978646914997E-3</v>
      </c>
      <c r="O3072">
        <v>-8.1080181708327315E-3</v>
      </c>
      <c r="P3072">
        <v>-5.776755068767403E-3</v>
      </c>
      <c r="Q3072">
        <v>309.49787806501791</v>
      </c>
      <c r="R3072" s="95">
        <f>Table_nydc_frldevdb01_flc_fx_carry_view[[#This Row],[atmf]]/(Table_nydc_frldevdb01_flc_fx_carry_view[[#This Row],[atmf_cost_orig]]+1)</f>
        <v>302.76231127123145</v>
      </c>
      <c r="S3072" s="95">
        <f>Table_nydc_frldevdb01_flc_fx_carry_view[[#This Row],[num_rate]]-Table_nydc_frldevdb01_flc_fx_carry_view[[#This Row],[asset_rate]]</f>
        <v>2.3312631020653285E-3</v>
      </c>
      <c r="T30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1.2585667945094883</v>
      </c>
      <c r="U3072" s="95">
        <f>Table_nydc_frldevdb01_flc_fx_carry_view[[#This Row],[atmf_cost_final]]/Table_nydc_frldevdb01_flc_fx_carry_view[[#This Row],[atmf_cost_orig]]</f>
        <v>0.10882593543096547</v>
      </c>
    </row>
    <row r="3073" spans="1:21" x14ac:dyDescent="0.25">
      <c r="A3073" t="s">
        <v>146</v>
      </c>
      <c r="B3073" t="s">
        <v>25</v>
      </c>
      <c r="C3073" t="s">
        <v>67</v>
      </c>
      <c r="D3073" t="s">
        <v>6</v>
      </c>
      <c r="E3073">
        <v>309.19376033469399</v>
      </c>
      <c r="F3073">
        <v>310.52366992048502</v>
      </c>
      <c r="G3073">
        <v>6.1280995607857103E-2</v>
      </c>
      <c r="H3073">
        <v>6.18670888954094E-2</v>
      </c>
      <c r="I3073">
        <v>5.8309414885798903E-2</v>
      </c>
      <c r="J3073">
        <v>5.9056229735213503E-2</v>
      </c>
      <c r="K3073">
        <v>3.29693079384989E-2</v>
      </c>
      <c r="L3073">
        <v>2.2276690439763599E-2</v>
      </c>
      <c r="M3073">
        <v>3.5512962488847603E-2</v>
      </c>
      <c r="N3073">
        <v>2.4785805520307697E-2</v>
      </c>
      <c r="O3073">
        <v>-7.6639060798209084E-3</v>
      </c>
      <c r="P3073">
        <v>-5.5272654146264867E-3</v>
      </c>
      <c r="Q3073">
        <v>309.73580902046416</v>
      </c>
      <c r="R3073" s="95">
        <f>Table_nydc_frldevdb01_flc_fx_carry_view[[#This Row],[atmf]]/(Table_nydc_frldevdb01_flc_fx_carry_view[[#This Row],[atmf_cost_orig]]+1)</f>
        <v>299.8742470341885</v>
      </c>
      <c r="S3073" s="95">
        <f>Table_nydc_frldevdb01_flc_fx_carry_view[[#This Row],[num_rate]]-Table_nydc_frldevdb01_flc_fx_carry_view[[#This Row],[asset_rate]]</f>
        <v>2.1366406651944217E-3</v>
      </c>
      <c r="T30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0.98642132053667819</v>
      </c>
      <c r="U3073" s="95">
        <f>Table_nydc_frldevdb01_flc_fx_carry_view[[#This Row],[atmf_cost_final]]/Table_nydc_frldevdb01_flc_fx_carry_view[[#This Row],[atmf_cost_orig]]</f>
        <v>0.69793685976187891</v>
      </c>
    </row>
    <row r="3074" spans="1:21" x14ac:dyDescent="0.25">
      <c r="A3074" t="s">
        <v>146</v>
      </c>
      <c r="B3074" t="s">
        <v>9</v>
      </c>
      <c r="C3074" t="s">
        <v>6</v>
      </c>
      <c r="D3074" t="s">
        <v>6</v>
      </c>
      <c r="E3074">
        <v>68.431545020757596</v>
      </c>
      <c r="F3074">
        <v>73.827015904199996</v>
      </c>
      <c r="G3074">
        <v>0.12234377494208599</v>
      </c>
      <c r="H3074">
        <v>0.13166813953995801</v>
      </c>
      <c r="I3074">
        <v>0.112323049810916</v>
      </c>
      <c r="J3074">
        <v>0.131685960648148</v>
      </c>
      <c r="K3074">
        <v>1.93587841903681E-2</v>
      </c>
      <c r="L3074">
        <v>2.3457230039247504E-3</v>
      </c>
      <c r="M3074">
        <v>5.2923708581681696E-2</v>
      </c>
      <c r="N3074">
        <v>7.8852930764094095E-2</v>
      </c>
      <c r="O3074">
        <v>-8.1080181708327315E-3</v>
      </c>
      <c r="P3074">
        <v>7.0461265001172002E-2</v>
      </c>
      <c r="Q3074">
        <v>71.429490457677971</v>
      </c>
      <c r="R3074" s="95">
        <f>Table_nydc_frldevdb01_flc_fx_carry_view[[#This Row],[atmf]]/(Table_nydc_frldevdb01_flc_fx_carry_view[[#This Row],[atmf_cost_orig]]+1)</f>
        <v>70.116206238386539</v>
      </c>
      <c r="S3074" s="95">
        <f>Table_nydc_frldevdb01_flc_fx_carry_view[[#This Row],[num_rate]]-Table_nydc_frldevdb01_flc_fx_carry_view[[#This Row],[asset_rate]]</f>
        <v>7.8569283172004734E-2</v>
      </c>
      <c r="T30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2.279379714019822</v>
      </c>
      <c r="U3074" s="95">
        <f>Table_nydc_frldevdb01_flc_fx_carry_view[[#This Row],[atmf_cost_final]]/Table_nydc_frldevdb01_flc_fx_carry_view[[#This Row],[atmf_cost_orig]]</f>
        <v>1.4899358506290921</v>
      </c>
    </row>
    <row r="3075" spans="1:21" x14ac:dyDescent="0.25">
      <c r="A3075" t="s">
        <v>146</v>
      </c>
      <c r="B3075" t="s">
        <v>9</v>
      </c>
      <c r="C3075" t="s">
        <v>67</v>
      </c>
      <c r="D3075" t="s">
        <v>6</v>
      </c>
      <c r="E3075">
        <v>68.431545020757596</v>
      </c>
      <c r="F3075">
        <v>79.239459473790205</v>
      </c>
      <c r="G3075">
        <v>0.13506778768882299</v>
      </c>
      <c r="H3075">
        <v>0.14315615173420901</v>
      </c>
      <c r="I3075">
        <v>0.12234377494208599</v>
      </c>
      <c r="J3075">
        <v>0.146861811648412</v>
      </c>
      <c r="K3075">
        <v>2.29825622585858E-2</v>
      </c>
      <c r="L3075">
        <v>1.93587841903681E-2</v>
      </c>
      <c r="M3075">
        <v>8.2060107761152398E-2</v>
      </c>
      <c r="N3075">
        <v>0.10509227250207499</v>
      </c>
      <c r="O3075">
        <v>-7.6639060798209084E-3</v>
      </c>
      <c r="P3075">
        <v>7.0212690714276424E-2</v>
      </c>
      <c r="Q3075">
        <v>74.819317820763089</v>
      </c>
      <c r="R3075" s="95">
        <f>Table_nydc_frldevdb01_flc_fx_carry_view[[#This Row],[atmf]]/(Table_nydc_frldevdb01_flc_fx_carry_view[[#This Row],[atmf_cost_orig]]+1)</f>
        <v>73.230182783229495</v>
      </c>
      <c r="S3075" s="95">
        <f>Table_nydc_frldevdb01_flc_fx_carry_view[[#This Row],[num_rate]]-Table_nydc_frldevdb01_flc_fx_carry_view[[#This Row],[asset_rate]]</f>
        <v>7.7876596794097336E-2</v>
      </c>
      <c r="T30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1.451202611455519</v>
      </c>
      <c r="U3075" s="95">
        <f>Table_nydc_frldevdb01_flc_fx_carry_view[[#This Row],[atmf_cost_final]]/Table_nydc_frldevdb01_flc_fx_carry_view[[#This Row],[atmf_cost_orig]]</f>
        <v>1.2806743175132183</v>
      </c>
    </row>
    <row r="3076" spans="1:21" x14ac:dyDescent="0.25">
      <c r="A3076" t="s">
        <v>146</v>
      </c>
      <c r="B3076" t="s">
        <v>10</v>
      </c>
      <c r="C3076" t="s">
        <v>6</v>
      </c>
      <c r="D3076" t="s">
        <v>6</v>
      </c>
      <c r="E3076">
        <v>13504.9285811347</v>
      </c>
      <c r="F3076">
        <v>14108.75</v>
      </c>
      <c r="G3076">
        <v>7.4429402958685803E-2</v>
      </c>
      <c r="H3076">
        <v>8.3308300397738802E-2</v>
      </c>
      <c r="I3076">
        <v>6.1590613989655298E-2</v>
      </c>
      <c r="J3076">
        <v>9.9318379629629597E-2</v>
      </c>
      <c r="K3076">
        <v>1.2347149688333199E-2</v>
      </c>
      <c r="L3076">
        <v>1.2859024503703899E-3</v>
      </c>
      <c r="M3076">
        <v>3.2751378924312603E-2</v>
      </c>
      <c r="N3076">
        <v>4.4703987946498699E-2</v>
      </c>
      <c r="O3076">
        <v>1.4301976165420172E-2</v>
      </c>
      <c r="P3076">
        <v>5.9463454027677054E-2</v>
      </c>
      <c r="Q3076">
        <v>13826.628306474022</v>
      </c>
      <c r="R3076" s="95">
        <f>Table_nydc_frldevdb01_flc_fx_carry_view[[#This Row],[atmf]]/(Table_nydc_frldevdb01_flc_fx_carry_view[[#This Row],[atmf_cost_orig]]+1)</f>
        <v>13661.322839089611</v>
      </c>
      <c r="S3076" s="95">
        <f>Table_nydc_frldevdb01_flc_fx_carry_view[[#This Row],[num_rate]]-Table_nydc_frldevdb01_flc_fx_carry_view[[#This Row],[asset_rate]]</f>
        <v>4.5161477862256882E-2</v>
      </c>
      <c r="T30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2.1278963784413802</v>
      </c>
      <c r="U3076" s="95">
        <f>Table_nydc_frldevdb01_flc_fx_carry_view[[#This Row],[atmf_cost_final]]/Table_nydc_frldevdb01_flc_fx_carry_view[[#This Row],[atmf_cost_orig]]</f>
        <v>1.3649497949325491</v>
      </c>
    </row>
    <row r="3077" spans="1:21" x14ac:dyDescent="0.25">
      <c r="A3077" t="s">
        <v>146</v>
      </c>
      <c r="B3077" t="s">
        <v>10</v>
      </c>
      <c r="C3077" t="s">
        <v>67</v>
      </c>
      <c r="D3077" t="s">
        <v>6</v>
      </c>
      <c r="E3077">
        <v>13504.9285811347</v>
      </c>
      <c r="F3077">
        <v>14785.1290086559</v>
      </c>
      <c r="G3077">
        <v>8.1443579581786996E-2</v>
      </c>
      <c r="H3077">
        <v>9.1185307679808397E-2</v>
      </c>
      <c r="I3077">
        <v>7.4429402958685803E-2</v>
      </c>
      <c r="J3077">
        <v>9.6972832375819801E-2</v>
      </c>
      <c r="K3077">
        <v>1.31874727130402E-2</v>
      </c>
      <c r="L3077">
        <v>1.2347149688333199E-2</v>
      </c>
      <c r="M3077">
        <v>4.9926199010000498E-2</v>
      </c>
      <c r="N3077">
        <v>6.7121190794731792E-2</v>
      </c>
      <c r="O3077">
        <v>1.5802522994634208E-2</v>
      </c>
      <c r="P3077">
        <v>6.455550670964727E-2</v>
      </c>
      <c r="Q3077">
        <v>14261.191015276971</v>
      </c>
      <c r="R3077" s="95">
        <f>Table_nydc_frldevdb01_flc_fx_carry_view[[#This Row],[atmf]]/(Table_nydc_frldevdb01_flc_fx_carry_view[[#This Row],[atmf_cost_orig]]+1)</f>
        <v>14082.065027615407</v>
      </c>
      <c r="S3077" s="95">
        <f>Table_nydc_frldevdb01_flc_fx_carry_view[[#This Row],[num_rate]]-Table_nydc_frldevdb01_flc_fx_carry_view[[#This Row],[asset_rate]]</f>
        <v>4.8752983715013062E-2</v>
      </c>
      <c r="T30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1.4909074599826426</v>
      </c>
      <c r="U3077" s="95">
        <f>Table_nydc_frldevdb01_flc_fx_carry_view[[#This Row],[atmf_cost_final]]/Table_nydc_frldevdb01_flc_fx_carry_view[[#This Row],[atmf_cost_orig]]</f>
        <v>1.3444081890008699</v>
      </c>
    </row>
    <row r="3078" spans="1:21" x14ac:dyDescent="0.25">
      <c r="A3078" t="s">
        <v>146</v>
      </c>
      <c r="B3078" t="s">
        <v>18</v>
      </c>
      <c r="C3078" t="s">
        <v>6</v>
      </c>
      <c r="D3078" t="s">
        <v>6</v>
      </c>
      <c r="E3078">
        <v>2954.7441652318098</v>
      </c>
      <c r="F3078">
        <v>3059.85</v>
      </c>
      <c r="G3078">
        <v>0.120014140510197</v>
      </c>
      <c r="H3078">
        <v>0.122873489777617</v>
      </c>
      <c r="I3078">
        <v>0.10537471912435201</v>
      </c>
      <c r="J3078">
        <v>0.11451791661577999</v>
      </c>
      <c r="K3078">
        <v>3.1375465745204299E-2</v>
      </c>
      <c r="L3078">
        <v>2.19996393864447E-3</v>
      </c>
      <c r="M3078">
        <v>4.8287302261899701E-2</v>
      </c>
      <c r="N3078">
        <v>3.5565014574875403E-2</v>
      </c>
      <c r="O3078">
        <v>1.4301976165420172E-2</v>
      </c>
      <c r="P3078">
        <v>5.0725833552077049E-2</v>
      </c>
      <c r="Q3078">
        <v>3008.9629111616346</v>
      </c>
      <c r="R3078" s="95">
        <f>Table_nydc_frldevdb01_flc_fx_carry_view[[#This Row],[atmf]]/(Table_nydc_frldevdb01_flc_fx_carry_view[[#This Row],[atmf_cost_orig]]+1)</f>
        <v>2918.9040002657016</v>
      </c>
      <c r="S3078" s="95">
        <f>Table_nydc_frldevdb01_flc_fx_carry_view[[#This Row],[num_rate]]-Table_nydc_frldevdb01_flc_fx_carry_view[[#This Row],[asset_rate]]</f>
        <v>3.6423857386656877E-2</v>
      </c>
      <c r="T30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1.9728815734052825</v>
      </c>
      <c r="U3078" s="95">
        <f>Table_nydc_frldevdb01_flc_fx_carry_view[[#This Row],[atmf_cost_final]]/Table_nydc_frldevdb01_flc_fx_carry_view[[#This Row],[atmf_cost_orig]]</f>
        <v>0.73652933398471077</v>
      </c>
    </row>
    <row r="3079" spans="1:21" x14ac:dyDescent="0.25">
      <c r="A3079" t="s">
        <v>146</v>
      </c>
      <c r="B3079" t="s">
        <v>18</v>
      </c>
      <c r="C3079" t="s">
        <v>67</v>
      </c>
      <c r="D3079" t="s">
        <v>6</v>
      </c>
      <c r="E3079">
        <v>2954.7441652318098</v>
      </c>
      <c r="F3079">
        <v>3157.8</v>
      </c>
      <c r="G3079">
        <v>0.12487233362111801</v>
      </c>
      <c r="H3079">
        <v>0.12816848320289601</v>
      </c>
      <c r="I3079">
        <v>0.120014140510197</v>
      </c>
      <c r="J3079">
        <v>0.12584072951401901</v>
      </c>
      <c r="K3079">
        <v>3.9568976432532398E-2</v>
      </c>
      <c r="L3079">
        <v>3.1375465745204299E-2</v>
      </c>
      <c r="M3079">
        <v>7.0127817057777098E-2</v>
      </c>
      <c r="N3079">
        <v>6.7584568361491293E-2</v>
      </c>
      <c r="O3079">
        <v>1.5802522994634208E-2</v>
      </c>
      <c r="P3079">
        <v>5.1455615688438629E-2</v>
      </c>
      <c r="Q3079">
        <v>3064.1627392028863</v>
      </c>
      <c r="R3079" s="95">
        <f>Table_nydc_frldevdb01_flc_fx_carry_view[[#This Row],[atmf]]/(Table_nydc_frldevdb01_flc_fx_carry_view[[#This Row],[atmf_cost_orig]]+1)</f>
        <v>2950.8624574231658</v>
      </c>
      <c r="S3079" s="95">
        <f>Table_nydc_frldevdb01_flc_fx_carry_view[[#This Row],[num_rate]]-Table_nydc_frldevdb01_flc_fx_carry_view[[#This Row],[asset_rate]]</f>
        <v>3.5653092693804421E-2</v>
      </c>
      <c r="T30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1.1848977865467385</v>
      </c>
      <c r="U3079" s="95">
        <f>Table_nydc_frldevdb01_flc_fx_carry_view[[#This Row],[atmf_cost_final]]/Table_nydc_frldevdb01_flc_fx_carry_view[[#This Row],[atmf_cost_orig]]</f>
        <v>0.96373409578412417</v>
      </c>
    </row>
    <row r="3080" spans="1:21" x14ac:dyDescent="0.25">
      <c r="A3080" t="s">
        <v>146</v>
      </c>
      <c r="B3080" t="s">
        <v>12</v>
      </c>
      <c r="C3080" t="s">
        <v>6</v>
      </c>
      <c r="D3080" t="s">
        <v>6</v>
      </c>
      <c r="E3080">
        <v>16.015350269727499</v>
      </c>
      <c r="F3080">
        <v>17.297860269299999</v>
      </c>
      <c r="G3080">
        <v>0.14881281347372399</v>
      </c>
      <c r="H3080">
        <v>0.15728039594665399</v>
      </c>
      <c r="I3080">
        <v>0.120841451811766</v>
      </c>
      <c r="J3080">
        <v>0.14049965277777801</v>
      </c>
      <c r="K3080">
        <v>2.7737911088611501E-2</v>
      </c>
      <c r="L3080">
        <v>2.5236183450296698E-3</v>
      </c>
      <c r="M3080">
        <v>6.3199019321164895E-2</v>
      </c>
      <c r="N3080">
        <v>8.00883138433615E-2</v>
      </c>
      <c r="O3080">
        <v>-8.1080181708327315E-3</v>
      </c>
      <c r="P3080">
        <v>7.1577842280000636E-2</v>
      </c>
      <c r="Q3080">
        <v>16.705465933748126</v>
      </c>
      <c r="R3080" s="95">
        <f>Table_nydc_frldevdb01_flc_fx_carry_view[[#This Row],[atmf]]/(Table_nydc_frldevdb01_flc_fx_carry_view[[#This Row],[atmf_cost_orig]]+1)</f>
        <v>16.269635275194666</v>
      </c>
      <c r="S3080" s="95">
        <f>Table_nydc_frldevdb01_flc_fx_carry_view[[#This Row],[num_rate]]-Table_nydc_frldevdb01_flc_fx_carry_view[[#This Row],[asset_rate]]</f>
        <v>7.9685860450833368E-2</v>
      </c>
      <c r="T30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2.1873172995514909</v>
      </c>
      <c r="U3080" s="95">
        <f>Table_nydc_frldevdb01_flc_fx_carry_view[[#This Row],[atmf_cost_final]]/Table_nydc_frldevdb01_flc_fx_carry_view[[#This Row],[atmf_cost_orig]]</f>
        <v>1.267239819598601</v>
      </c>
    </row>
    <row r="3081" spans="1:21" x14ac:dyDescent="0.25">
      <c r="A3081" t="s">
        <v>146</v>
      </c>
      <c r="B3081" t="s">
        <v>12</v>
      </c>
      <c r="C3081" t="s">
        <v>67</v>
      </c>
      <c r="D3081" t="s">
        <v>6</v>
      </c>
      <c r="E3081">
        <v>16.015350269727499</v>
      </c>
      <c r="F3081">
        <v>18.6515319860444</v>
      </c>
      <c r="G3081">
        <v>0.15130314003054099</v>
      </c>
      <c r="H3081">
        <v>0.162900749442876</v>
      </c>
      <c r="I3081">
        <v>0.14881281347372399</v>
      </c>
      <c r="J3081">
        <v>0.16960940616296899</v>
      </c>
      <c r="K3081">
        <v>2.8222368948268798E-2</v>
      </c>
      <c r="L3081">
        <v>2.7737911088611501E-2</v>
      </c>
      <c r="M3081">
        <v>9.3330994653781904E-2</v>
      </c>
      <c r="N3081">
        <v>0.117112932788588</v>
      </c>
      <c r="O3081">
        <v>-7.6639060798209084E-3</v>
      </c>
      <c r="P3081">
        <v>7.3417969311526984E-2</v>
      </c>
      <c r="Q3081">
        <v>17.511389482635995</v>
      </c>
      <c r="R3081" s="95">
        <f>Table_nydc_frldevdb01_flc_fx_carry_view[[#This Row],[atmf]]/(Table_nydc_frldevdb01_flc_fx_carry_view[[#This Row],[atmf_cost_orig]]+1)</f>
        <v>17.059364526614065</v>
      </c>
      <c r="S3081" s="95">
        <f>Table_nydc_frldevdb01_flc_fx_carry_view[[#This Row],[num_rate]]-Table_nydc_frldevdb01_flc_fx_carry_view[[#This Row],[asset_rate]]</f>
        <v>8.1081875391347896E-2</v>
      </c>
      <c r="T30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1.3727063155075723</v>
      </c>
      <c r="U3081" s="95">
        <f>Table_nydc_frldevdb01_flc_fx_carry_view[[#This Row],[atmf_cost_final]]/Table_nydc_frldevdb01_flc_fx_carry_view[[#This Row],[atmf_cost_orig]]</f>
        <v>1.2548128649333152</v>
      </c>
    </row>
    <row r="3082" spans="1:21" x14ac:dyDescent="0.25">
      <c r="A3082" t="s">
        <v>146</v>
      </c>
      <c r="B3082" t="s">
        <v>100</v>
      </c>
      <c r="C3082" t="s">
        <v>6</v>
      </c>
      <c r="D3082" t="s">
        <v>6</v>
      </c>
      <c r="E3082">
        <v>16013.6403976622</v>
      </c>
      <c r="F3082">
        <v>17107.550703749999</v>
      </c>
      <c r="G3082">
        <v>7.6529564566983205E-2</v>
      </c>
      <c r="H3082">
        <v>8.9344790178776903E-2</v>
      </c>
      <c r="I3082">
        <v>0.11232791937273801</v>
      </c>
      <c r="J3082">
        <v>0.135010509259259</v>
      </c>
      <c r="K3082">
        <v>8.0097641396975495E-3</v>
      </c>
      <c r="L3082">
        <v>2.3458246981934599E-3</v>
      </c>
      <c r="M3082">
        <v>3.5925928279957102E-2</v>
      </c>
      <c r="N3082">
        <v>6.8318209232021199E-2</v>
      </c>
      <c r="O3082">
        <v>-8.1080181708327315E-3</v>
      </c>
      <c r="P3082">
        <v>5.9463454027677054E-2</v>
      </c>
      <c r="Q3082">
        <v>16642.94355956413</v>
      </c>
      <c r="R3082" s="95">
        <f>Table_nydc_frldevdb01_flc_fx_carry_view[[#This Row],[atmf]]/(Table_nydc_frldevdb01_flc_fx_carry_view[[#This Row],[atmf_cost_orig]]+1)</f>
        <v>16514.260563161341</v>
      </c>
      <c r="S3082" s="95">
        <f>Table_nydc_frldevdb01_flc_fx_carry_view[[#This Row],[num_rate]]-Table_nydc_frldevdb01_flc_fx_carry_view[[#This Row],[asset_rate]]</f>
        <v>6.7571472198509785E-2</v>
      </c>
      <c r="T30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2.3632324341683124</v>
      </c>
      <c r="U3082" s="95">
        <f>Table_nydc_frldevdb01_flc_fx_carry_view[[#This Row],[atmf_cost_final]]/Table_nydc_frldevdb01_flc_fx_carry_view[[#This Row],[atmf_cost_orig]]</f>
        <v>1.9016407509262772</v>
      </c>
    </row>
    <row r="3083" spans="1:21" x14ac:dyDescent="0.25">
      <c r="A3083" t="s">
        <v>146</v>
      </c>
      <c r="B3083" t="s">
        <v>100</v>
      </c>
      <c r="C3083" t="s">
        <v>67</v>
      </c>
      <c r="D3083" t="s">
        <v>6</v>
      </c>
      <c r="E3083">
        <v>16013.6403976622</v>
      </c>
      <c r="F3083">
        <v>18368.2887520677</v>
      </c>
      <c r="G3083">
        <v>9.0379446280520401E-2</v>
      </c>
      <c r="H3083">
        <v>9.8471005272209006E-2</v>
      </c>
      <c r="I3083">
        <v>7.6529564566983205E-2</v>
      </c>
      <c r="J3083">
        <v>0.10937935800673899</v>
      </c>
      <c r="K3083">
        <v>8.8101995153086095E-3</v>
      </c>
      <c r="L3083">
        <v>8.0097641396975495E-3</v>
      </c>
      <c r="M3083">
        <v>5.64966127383556E-2</v>
      </c>
      <c r="N3083">
        <v>9.2041600061898904E-2</v>
      </c>
      <c r="O3083">
        <v>-7.6639060798209084E-3</v>
      </c>
      <c r="P3083">
        <v>6.455550670964727E-2</v>
      </c>
      <c r="Q3083">
        <v>17532.239151179281</v>
      </c>
      <c r="R3083" s="95">
        <f>Table_nydc_frldevdb01_flc_fx_carry_view[[#This Row],[atmf]]/(Table_nydc_frldevdb01_flc_fx_carry_view[[#This Row],[atmf_cost_orig]]+1)</f>
        <v>17386.036576547602</v>
      </c>
      <c r="S3083" s="95">
        <f>Table_nydc_frldevdb01_flc_fx_carry_view[[#This Row],[num_rate]]-Table_nydc_frldevdb01_flc_fx_carry_view[[#This Row],[asset_rate]]</f>
        <v>7.2219412789468182E-2</v>
      </c>
      <c r="T30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1.7621756438076686</v>
      </c>
      <c r="U3083" s="95">
        <f>Table_nydc_frldevdb01_flc_fx_carry_view[[#This Row],[atmf_cost_final]]/Table_nydc_frldevdb01_flc_fx_carry_view[[#This Row],[atmf_cost_orig]]</f>
        <v>1.6291525385452317</v>
      </c>
    </row>
    <row r="3084" spans="1:21" x14ac:dyDescent="0.25">
      <c r="A3084" t="s">
        <v>146</v>
      </c>
      <c r="B3084" t="s">
        <v>101</v>
      </c>
      <c r="C3084" t="s">
        <v>6</v>
      </c>
      <c r="D3084" t="s">
        <v>6</v>
      </c>
      <c r="E3084">
        <v>21.836086037814699</v>
      </c>
      <c r="F3084">
        <v>21.788699999999999</v>
      </c>
      <c r="G3084">
        <v>8.9617337629487703E-2</v>
      </c>
      <c r="H3084">
        <v>8.9439728823466597E-2</v>
      </c>
      <c r="I3084">
        <v>7.4249999999999997E-2</v>
      </c>
      <c r="J3084">
        <v>7.4249999999999997E-2</v>
      </c>
      <c r="K3084">
        <v>3.4206863798026101E-2</v>
      </c>
      <c r="L3084">
        <v>1.55020760489305E-3</v>
      </c>
      <c r="M3084">
        <v>3.5160304470834403E-2</v>
      </c>
      <c r="N3084">
        <v>2.8692083118174103E-3</v>
      </c>
      <c r="O3084">
        <v>1.4301976165420172E-2</v>
      </c>
      <c r="P3084">
        <v>1.210053711571546E-2</v>
      </c>
      <c r="Q3084">
        <v>21.76794555534406</v>
      </c>
      <c r="R3084" s="95">
        <f>Table_nydc_frldevdb01_flc_fx_carry_view[[#This Row],[atmf]]/(Table_nydc_frldevdb01_flc_fx_carry_view[[#This Row],[atmf_cost_orig]]+1)</f>
        <v>21.04862397243701</v>
      </c>
      <c r="S3084" s="95">
        <f>Table_nydc_frldevdb01_flc_fx_carry_view[[#This Row],[num_rate]]-Table_nydc_frldevdb01_flc_fx_carry_view[[#This Row],[asset_rate]]</f>
        <v>-2.201439049704712E-3</v>
      </c>
      <c r="T30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1.3834114114718048</v>
      </c>
      <c r="U3084" s="95">
        <f>Table_nydc_frldevdb01_flc_fx_carry_view[[#This Row],[atmf_cost_final]]/Table_nydc_frldevdb01_flc_fx_carry_view[[#This Row],[atmf_cost_orig]]</f>
        <v>8.1603625309827135E-2</v>
      </c>
    </row>
    <row r="3085" spans="1:21" x14ac:dyDescent="0.25">
      <c r="A3085" t="s">
        <v>146</v>
      </c>
      <c r="B3085" t="s">
        <v>101</v>
      </c>
      <c r="C3085" t="s">
        <v>67</v>
      </c>
      <c r="D3085" t="s">
        <v>6</v>
      </c>
      <c r="E3085">
        <v>21.836086037814699</v>
      </c>
      <c r="F3085">
        <v>21.7458989427282</v>
      </c>
      <c r="G3085">
        <v>9.12733051332979E-2</v>
      </c>
      <c r="H3085">
        <v>9.1064505881238794E-2</v>
      </c>
      <c r="I3085">
        <v>8.9617337629487703E-2</v>
      </c>
      <c r="J3085">
        <v>8.9279212163064406E-2</v>
      </c>
      <c r="K3085">
        <v>4.8093859550698698E-2</v>
      </c>
      <c r="L3085">
        <v>3.4206863798026101E-2</v>
      </c>
      <c r="M3085">
        <v>4.9860148855689797E-2</v>
      </c>
      <c r="N3085">
        <v>3.6039436814678305E-2</v>
      </c>
      <c r="O3085">
        <v>1.5802522994634208E-2</v>
      </c>
      <c r="P3085">
        <v>1.3674569934313574E-2</v>
      </c>
      <c r="Q3085">
        <v>21.707557116755392</v>
      </c>
      <c r="R3085" s="95">
        <f>Table_nydc_frldevdb01_flc_fx_carry_view[[#This Row],[atmf]]/(Table_nydc_frldevdb01_flc_fx_carry_view[[#This Row],[atmf_cost_orig]]+1)</f>
        <v>20.713138760843961</v>
      </c>
      <c r="S3085" s="95">
        <f>Table_nydc_frldevdb01_flc_fx_carry_view[[#This Row],[num_rate]]-Table_nydc_frldevdb01_flc_fx_carry_view[[#This Row],[asset_rate]]</f>
        <v>-2.127953060320634E-3</v>
      </c>
      <c r="T30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1.0375270978960263</v>
      </c>
      <c r="U3085" s="95">
        <f>Table_nydc_frldevdb01_flc_fx_carry_view[[#This Row],[atmf_cost_final]]/Table_nydc_frldevdb01_flc_fx_carry_view[[#This Row],[atmf_cost_orig]]</f>
        <v>0.72281045367488228</v>
      </c>
    </row>
    <row r="3086" spans="1:21" x14ac:dyDescent="0.25">
      <c r="A3086" t="s">
        <v>146</v>
      </c>
      <c r="B3086" t="s">
        <v>102</v>
      </c>
      <c r="C3086" t="s">
        <v>6</v>
      </c>
      <c r="D3086" t="s">
        <v>6</v>
      </c>
      <c r="E3086">
        <v>77.185527278224598</v>
      </c>
      <c r="F3086">
        <v>82.053190830000005</v>
      </c>
      <c r="G3086">
        <v>8.3794410110672499E-2</v>
      </c>
      <c r="H3086">
        <v>9.0088067938151897E-2</v>
      </c>
      <c r="I3086">
        <v>0.10972980342234299</v>
      </c>
      <c r="J3086">
        <v>0.13060456018518499</v>
      </c>
      <c r="K3086">
        <v>1.11221274797327E-2</v>
      </c>
      <c r="L3086">
        <v>2.29156652581199E-3</v>
      </c>
      <c r="M3086">
        <v>3.6224602248742202E-2</v>
      </c>
      <c r="N3086">
        <v>6.3070969827253201E-2</v>
      </c>
      <c r="O3086">
        <v>-8.1080181708327315E-3</v>
      </c>
      <c r="P3086">
        <v>5.4529021058876914E-2</v>
      </c>
      <c r="Q3086">
        <v>80.043891073903993</v>
      </c>
      <c r="R3086" s="95">
        <f>Table_nydc_frldevdb01_flc_fx_carry_view[[#This Row],[atmf]]/(Table_nydc_frldevdb01_flc_fx_carry_view[[#This Row],[atmf_cost_orig]]+1)</f>
        <v>79.184754590784564</v>
      </c>
      <c r="S3086" s="95">
        <f>Table_nydc_frldevdb01_flc_fx_carry_view[[#This Row],[num_rate]]-Table_nydc_frldevdb01_flc_fx_carry_view[[#This Row],[asset_rate]]</f>
        <v>6.2637039229709646E-2</v>
      </c>
      <c r="T30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2.4212514447570324</v>
      </c>
      <c r="U3086" s="95">
        <f>Table_nydc_frldevdb01_flc_fx_carry_view[[#This Row],[atmf_cost_final]]/Table_nydc_frldevdb01_flc_fx_carry_view[[#This Row],[atmf_cost_orig]]</f>
        <v>1.7411086916611531</v>
      </c>
    </row>
    <row r="3087" spans="1:21" x14ac:dyDescent="0.25">
      <c r="A3087" t="s">
        <v>146</v>
      </c>
      <c r="B3087" t="s">
        <v>102</v>
      </c>
      <c r="C3087" t="s">
        <v>67</v>
      </c>
      <c r="D3087" t="s">
        <v>6</v>
      </c>
      <c r="E3087">
        <v>77.185527278224598</v>
      </c>
      <c r="F3087">
        <v>87.532148135815007</v>
      </c>
      <c r="G3087">
        <v>9.6202539637650006E-2</v>
      </c>
      <c r="H3087">
        <v>9.9607042265328793E-2</v>
      </c>
      <c r="I3087">
        <v>8.3794410110672499E-2</v>
      </c>
      <c r="J3087">
        <v>0.10144729819718599</v>
      </c>
      <c r="K3087">
        <v>1.25057877679617E-2</v>
      </c>
      <c r="L3087">
        <v>1.11221274797327E-2</v>
      </c>
      <c r="M3087">
        <v>5.7147325632289296E-2</v>
      </c>
      <c r="N3087">
        <v>8.4079903417353899E-2</v>
      </c>
      <c r="O3087">
        <v>-7.6639060798209084E-3</v>
      </c>
      <c r="P3087">
        <v>5.8272292985233932E-2</v>
      </c>
      <c r="Q3087">
        <v>83.791563864831886</v>
      </c>
      <c r="R3087" s="95">
        <f>Table_nydc_frldevdb01_flc_fx_carry_view[[#This Row],[atmf]]/(Table_nydc_frldevdb01_flc_fx_carry_view[[#This Row],[atmf_cost_orig]]+1)</f>
        <v>82.800330676200929</v>
      </c>
      <c r="S3087" s="95">
        <f>Table_nydc_frldevdb01_flc_fx_carry_view[[#This Row],[num_rate]]-Table_nydc_frldevdb01_flc_fx_carry_view[[#This Row],[asset_rate]]</f>
        <v>6.5936199065054837E-2</v>
      </c>
      <c r="T30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1.6343024776465127</v>
      </c>
      <c r="U3087" s="95">
        <f>Table_nydc_frldevdb01_flc_fx_carry_view[[#This Row],[atmf_cost_final]]/Table_nydc_frldevdb01_flc_fx_carry_view[[#This Row],[atmf_cost_orig]]</f>
        <v>1.471283257564151</v>
      </c>
    </row>
    <row r="3088" spans="1:21" x14ac:dyDescent="0.25">
      <c r="A3088" t="s">
        <v>146</v>
      </c>
      <c r="B3088" t="s">
        <v>103</v>
      </c>
      <c r="C3088" t="s">
        <v>6</v>
      </c>
      <c r="D3088" t="s">
        <v>6</v>
      </c>
      <c r="E3088">
        <v>5.9902008933049</v>
      </c>
      <c r="F3088">
        <v>5.55498003941584</v>
      </c>
      <c r="G3088">
        <v>0.115520616939554</v>
      </c>
      <c r="H3088">
        <v>0.13381130174957301</v>
      </c>
      <c r="I3088">
        <v>0.144642821363516</v>
      </c>
      <c r="J3088">
        <v>0.186512499999999</v>
      </c>
      <c r="K3088">
        <v>1.7282079636433099E-2</v>
      </c>
      <c r="L3088">
        <v>3.0172334555110003E-3</v>
      </c>
      <c r="M3088">
        <v>4.9750322322054098E-2</v>
      </c>
      <c r="N3088">
        <v>7.2580130194778492E-2</v>
      </c>
      <c r="O3088">
        <v>7.1425412263962818E-2</v>
      </c>
      <c r="P3088">
        <v>-6.7062293969597508E-3</v>
      </c>
      <c r="Q3088">
        <v>5.3802914314985761</v>
      </c>
      <c r="R3088" s="95">
        <f>Table_nydc_frldevdb01_flc_fx_carry_view[[#This Row],[atmf]]/(Table_nydc_frldevdb01_flc_fx_carry_view[[#This Row],[atmf_cost_orig]]+1)</f>
        <v>5.2917154882393271</v>
      </c>
      <c r="S3088" s="95">
        <f>Table_nydc_frldevdb01_flc_fx_carry_view[[#This Row],[num_rate]]-Table_nydc_frldevdb01_flc_fx_carry_view[[#This Row],[asset_rate]]</f>
        <v>-7.8131641660922568E-2</v>
      </c>
      <c r="T30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2.1424903531990158</v>
      </c>
      <c r="U3088" s="95">
        <f>Table_nydc_frldevdb01_flc_fx_carry_view[[#This Row],[atmf_cost_final]]/Table_nydc_frldevdb01_flc_fx_carry_view[[#This Row],[atmf_cost_orig]]</f>
        <v>1.4588876374496178</v>
      </c>
    </row>
    <row r="3089" spans="1:21" x14ac:dyDescent="0.25">
      <c r="A3089" t="s">
        <v>146</v>
      </c>
      <c r="B3089" t="s">
        <v>103</v>
      </c>
      <c r="C3089" t="s">
        <v>67</v>
      </c>
      <c r="D3089" t="s">
        <v>6</v>
      </c>
      <c r="E3089">
        <v>5.9902008933049</v>
      </c>
      <c r="F3089">
        <v>5.1594638585897501</v>
      </c>
      <c r="G3089">
        <v>0.15895860655737701</v>
      </c>
      <c r="H3089">
        <v>0.15895860655737701</v>
      </c>
      <c r="I3089">
        <v>0.115520616939554</v>
      </c>
      <c r="J3089">
        <v>0.1466320695403</v>
      </c>
      <c r="K3089">
        <v>3.2131959402830299E-2</v>
      </c>
      <c r="L3089">
        <v>1.7282079636433099E-2</v>
      </c>
      <c r="M3089">
        <v>7.8320965199518602E-2</v>
      </c>
      <c r="N3089">
        <v>9.2287060118081188E-2</v>
      </c>
      <c r="O3089">
        <v>7.2014723227260422E-2</v>
      </c>
      <c r="P3089">
        <v>-7.3845077494679142E-3</v>
      </c>
      <c r="Q3089">
        <v>4.9316747069624789</v>
      </c>
      <c r="R3089" s="95">
        <f>Table_nydc_frldevdb01_flc_fx_carry_view[[#This Row],[atmf]]/(Table_nydc_frldevdb01_flc_fx_carry_view[[#This Row],[atmf_cost_orig]]+1)</f>
        <v>4.7847199721607092</v>
      </c>
      <c r="S3089" s="95">
        <f>Table_nydc_frldevdb01_flc_fx_carry_view[[#This Row],[num_rate]]-Table_nydc_frldevdb01_flc_fx_carry_view[[#This Row],[asset_rate]]</f>
        <v>-7.9399230976728338E-2</v>
      </c>
      <c r="T30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1.6238708581821402</v>
      </c>
      <c r="U3089" s="95">
        <f>Table_nydc_frldevdb01_flc_fx_carry_view[[#This Row],[atmf_cost_final]]/Table_nydc_frldevdb01_flc_fx_carry_view[[#This Row],[atmf_cost_orig]]</f>
        <v>1.1783187283632766</v>
      </c>
    </row>
    <row r="3090" spans="1:21" x14ac:dyDescent="0.25">
      <c r="A3090" t="s">
        <v>146</v>
      </c>
      <c r="B3090" t="s">
        <v>104</v>
      </c>
      <c r="C3090" t="s">
        <v>6</v>
      </c>
      <c r="D3090" t="s">
        <v>6</v>
      </c>
      <c r="E3090">
        <v>3.4906000000000001</v>
      </c>
      <c r="F3090">
        <v>3.4323623343444698</v>
      </c>
      <c r="G3090">
        <v>6.6886111544292207E-2</v>
      </c>
      <c r="H3090">
        <v>6.5941817219832305E-2</v>
      </c>
      <c r="I3090">
        <v>8.1075276538094307E-2</v>
      </c>
      <c r="J3090">
        <v>8.2816136002649102E-2</v>
      </c>
      <c r="K3090">
        <v>1.8992850172177098E-2</v>
      </c>
      <c r="L3090">
        <v>1.6927070040125699E-3</v>
      </c>
      <c r="M3090">
        <v>2.5926812125811001E-2</v>
      </c>
      <c r="N3090">
        <v>1.6681506278915199E-2</v>
      </c>
      <c r="O3090">
        <v>1.4301976165420172E-2</v>
      </c>
      <c r="P3090">
        <v>-2.5483892186841661E-3</v>
      </c>
      <c r="Q3090">
        <v>3.4087263554851863</v>
      </c>
      <c r="R3090" s="95">
        <f>Table_nydc_frldevdb01_flc_fx_carry_view[[#This Row],[atmf]]/(Table_nydc_frldevdb01_flc_fx_carry_view[[#This Row],[atmf_cost_orig]]+1)</f>
        <v>3.3456210460396409</v>
      </c>
      <c r="S3090" s="95">
        <f>Table_nydc_frldevdb01_flc_fx_carry_view[[#This Row],[num_rate]]-Table_nydc_frldevdb01_flc_fx_carry_view[[#This Row],[asset_rate]]</f>
        <v>-1.6850365384104338E-2</v>
      </c>
      <c r="T30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2.1616500602584647</v>
      </c>
      <c r="U3090" s="95">
        <f>Table_nydc_frldevdb01_flc_fx_carry_view[[#This Row],[atmf_cost_final]]/Table_nydc_frldevdb01_flc_fx_carry_view[[#This Row],[atmf_cost_orig]]</f>
        <v>0.64340753494750735</v>
      </c>
    </row>
    <row r="3091" spans="1:21" x14ac:dyDescent="0.25">
      <c r="A3091" t="s">
        <v>146</v>
      </c>
      <c r="B3091" t="s">
        <v>104</v>
      </c>
      <c r="C3091" t="s">
        <v>67</v>
      </c>
      <c r="D3091" t="s">
        <v>6</v>
      </c>
      <c r="E3091">
        <v>3.4906000000000001</v>
      </c>
      <c r="F3091">
        <v>3.3650099999999998</v>
      </c>
      <c r="G3091">
        <v>7.21376555510235E-2</v>
      </c>
      <c r="H3091">
        <v>7.0077883966223303E-2</v>
      </c>
      <c r="I3091">
        <v>6.6886111544292207E-2</v>
      </c>
      <c r="J3091">
        <v>6.6153543732667797E-2</v>
      </c>
      <c r="K3091">
        <v>2.4714676339565901E-2</v>
      </c>
      <c r="L3091">
        <v>1.8992850172177098E-2</v>
      </c>
      <c r="M3091">
        <v>3.8380290385568797E-2</v>
      </c>
      <c r="N3091">
        <v>3.6572806960764696E-2</v>
      </c>
      <c r="O3091">
        <v>1.5802522994634208E-2</v>
      </c>
      <c r="P3091">
        <v>-2.7017469926489848E-3</v>
      </c>
      <c r="Q3091">
        <v>3.3196450124895787</v>
      </c>
      <c r="R3091" s="95">
        <f>Table_nydc_frldevdb01_flc_fx_carry_view[[#This Row],[atmf]]/(Table_nydc_frldevdb01_flc_fx_carry_view[[#This Row],[atmf_cost_orig]]+1)</f>
        <v>3.2406335435647691</v>
      </c>
      <c r="S3091" s="95">
        <f>Table_nydc_frldevdb01_flc_fx_carry_view[[#This Row],[num_rate]]-Table_nydc_frldevdb01_flc_fx_carry_view[[#This Row],[asset_rate]]</f>
        <v>-1.8504269987283193E-2</v>
      </c>
      <c r="T30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1.286437384328853</v>
      </c>
      <c r="U3091" s="95">
        <f>Table_nydc_frldevdb01_flc_fx_carry_view[[#This Row],[atmf_cost_final]]/Table_nydc_frldevdb01_flc_fx_carry_view[[#This Row],[atmf_cost_orig]]</f>
        <v>0.95290594712426346</v>
      </c>
    </row>
    <row r="3092" spans="1:21" x14ac:dyDescent="0.25">
      <c r="A3092" t="s">
        <v>146</v>
      </c>
      <c r="B3092" t="s">
        <v>105</v>
      </c>
      <c r="C3092" t="s">
        <v>6</v>
      </c>
      <c r="D3092" t="s">
        <v>6</v>
      </c>
      <c r="E3092">
        <v>35.378213820275001</v>
      </c>
      <c r="F3092">
        <v>33.126712964577997</v>
      </c>
      <c r="G3092">
        <v>0.18072164865680199</v>
      </c>
      <c r="H3092">
        <v>0.19448579293527801</v>
      </c>
      <c r="I3092">
        <v>0.21577612605375199</v>
      </c>
      <c r="J3092">
        <v>0.25351942188612397</v>
      </c>
      <c r="K3092">
        <v>4.2949959299189495E-2</v>
      </c>
      <c r="L3092">
        <v>4.5010987435215805E-3</v>
      </c>
      <c r="M3092">
        <v>7.3251776356777501E-2</v>
      </c>
      <c r="N3092">
        <v>6.3575537893852591E-2</v>
      </c>
      <c r="O3092">
        <v>6.1003677059022904E-2</v>
      </c>
      <c r="P3092">
        <v>-6.7016836701957409E-3</v>
      </c>
      <c r="Q3092">
        <v>32.152435738863112</v>
      </c>
      <c r="R3092" s="95">
        <f>Table_nydc_frldevdb01_flc_fx_carry_view[[#This Row],[atmf]]/(Table_nydc_frldevdb01_flc_fx_carry_view[[#This Row],[atmf_cost_orig]]+1)</f>
        <v>30.865742498026666</v>
      </c>
      <c r="S3092" s="95">
        <f>Table_nydc_frldevdb01_flc_fx_carry_view[[#This Row],[num_rate]]-Table_nydc_frldevdb01_flc_fx_carry_view[[#This Row],[asset_rate]]</f>
        <v>-6.770536072921865E-2</v>
      </c>
      <c r="T30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1.9495345456696938</v>
      </c>
      <c r="U3092" s="95">
        <f>Table_nydc_frldevdb01_flc_fx_carry_view[[#This Row],[atmf_cost_final]]/Table_nydc_frldevdb01_flc_fx_carry_view[[#This Row],[atmf_cost_orig]]</f>
        <v>0.86790438479203336</v>
      </c>
    </row>
    <row r="3093" spans="1:21" x14ac:dyDescent="0.25">
      <c r="A3093" t="s">
        <v>146</v>
      </c>
      <c r="B3093" t="s">
        <v>105</v>
      </c>
      <c r="C3093" t="s">
        <v>67</v>
      </c>
      <c r="D3093" t="s">
        <v>6</v>
      </c>
      <c r="E3093">
        <v>35.378213820275001</v>
      </c>
      <c r="F3093">
        <v>30.563979905660499</v>
      </c>
      <c r="G3093">
        <v>0.186053286891562</v>
      </c>
      <c r="H3093">
        <v>0.20620786551029699</v>
      </c>
      <c r="I3093">
        <v>0.18072164865680199</v>
      </c>
      <c r="J3093">
        <v>0.215392171236124</v>
      </c>
      <c r="K3093">
        <v>4.4875707104823102E-2</v>
      </c>
      <c r="L3093">
        <v>4.2949959299189495E-2</v>
      </c>
      <c r="M3093">
        <v>0.10176274986643399</v>
      </c>
      <c r="N3093">
        <v>0.11970409384958701</v>
      </c>
      <c r="O3093">
        <v>7.0252225883220498E-2</v>
      </c>
      <c r="P3093">
        <v>-7.3845077494679142E-3</v>
      </c>
      <c r="Q3093">
        <v>28.918870862299375</v>
      </c>
      <c r="R3093" s="95">
        <f>Table_nydc_frldevdb01_flc_fx_carry_view[[#This Row],[atmf]]/(Table_nydc_frldevdb01_flc_fx_carry_view[[#This Row],[atmf_cost_orig]]+1)</f>
        <v>27.740981358614412</v>
      </c>
      <c r="S3093" s="95">
        <f>Table_nydc_frldevdb01_flc_fx_carry_view[[#This Row],[num_rate]]-Table_nydc_frldevdb01_flc_fx_carry_view[[#This Row],[asset_rate]]</f>
        <v>-7.7636733632688415E-2</v>
      </c>
      <c r="T30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1.3492375561169712</v>
      </c>
      <c r="U3093" s="95">
        <f>Table_nydc_frldevdb01_flc_fx_carry_view[[#This Row],[atmf_cost_final]]/Table_nydc_frldevdb01_flc_fx_carry_view[[#This Row],[atmf_cost_orig]]</f>
        <v>1.1763056128760421</v>
      </c>
    </row>
    <row r="3094" spans="1:21" x14ac:dyDescent="0.25">
      <c r="A3094" t="s">
        <v>146</v>
      </c>
      <c r="B3094" t="s">
        <v>106</v>
      </c>
      <c r="C3094" t="s">
        <v>6</v>
      </c>
      <c r="D3094" t="s">
        <v>6</v>
      </c>
      <c r="E3094">
        <v>7.8044825543930303</v>
      </c>
      <c r="F3094">
        <v>8.1565746132000001</v>
      </c>
      <c r="G3094">
        <v>7.7832279770088802E-2</v>
      </c>
      <c r="H3094">
        <v>7.9386470506781798E-2</v>
      </c>
      <c r="I3094">
        <v>9.9888432048699502E-2</v>
      </c>
      <c r="J3094">
        <v>0.11435467592592199</v>
      </c>
      <c r="K3094">
        <v>1.3652441143848301E-2</v>
      </c>
      <c r="L3094">
        <v>2.08604256969678E-3</v>
      </c>
      <c r="M3094">
        <v>3.1923879110462197E-2</v>
      </c>
      <c r="N3094">
        <v>4.5118738412527601E-2</v>
      </c>
      <c r="O3094">
        <v>-8.1080181708327315E-3</v>
      </c>
      <c r="P3094">
        <v>3.665913562170986E-2</v>
      </c>
      <c r="Q3094">
        <v>8.0102164404099003</v>
      </c>
      <c r="R3094" s="95">
        <f>Table_nydc_frldevdb01_flc_fx_carry_view[[#This Row],[atmf]]/(Table_nydc_frldevdb01_flc_fx_carry_view[[#This Row],[atmf_cost_orig]]+1)</f>
        <v>7.9042405920784793</v>
      </c>
      <c r="S3094" s="95">
        <f>Table_nydc_frldevdb01_flc_fx_carry_view[[#This Row],[num_rate]]-Table_nydc_frldevdb01_flc_fx_carry_view[[#This Row],[asset_rate]]</f>
        <v>4.4767153792542591E-2</v>
      </c>
      <c r="T30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2.3551893354787632</v>
      </c>
      <c r="U3094" s="95">
        <f>Table_nydc_frldevdb01_flc_fx_carry_view[[#This Row],[atmf_cost_final]]/Table_nydc_frldevdb01_flc_fx_carry_view[[#This Row],[atmf_cost_orig]]</f>
        <v>1.4133225557084992</v>
      </c>
    </row>
    <row r="3095" spans="1:21" x14ac:dyDescent="0.25">
      <c r="A3095" t="s">
        <v>146</v>
      </c>
      <c r="B3095" t="s">
        <v>106</v>
      </c>
      <c r="C3095" t="s">
        <v>67</v>
      </c>
      <c r="D3095" t="s">
        <v>6</v>
      </c>
      <c r="E3095">
        <v>7.8044825543930303</v>
      </c>
      <c r="F3095">
        <v>8.5285635819504204</v>
      </c>
      <c r="G3095">
        <v>8.7526085068981602E-2</v>
      </c>
      <c r="H3095">
        <v>8.8703856605645295E-2</v>
      </c>
      <c r="I3095">
        <v>7.7832279770088802E-2</v>
      </c>
      <c r="J3095">
        <v>8.4890377820487098E-2</v>
      </c>
      <c r="K3095">
        <v>1.6758323003161699E-2</v>
      </c>
      <c r="L3095">
        <v>1.3652441143848301E-2</v>
      </c>
      <c r="M3095">
        <v>5.0900604183744001E-2</v>
      </c>
      <c r="N3095">
        <v>6.2612003035753303E-2</v>
      </c>
      <c r="O3095">
        <v>-7.6639060798209084E-3</v>
      </c>
      <c r="P3095">
        <v>3.7970753703675079E-2</v>
      </c>
      <c r="Q3095">
        <v>8.246992446933092</v>
      </c>
      <c r="R3095" s="95">
        <f>Table_nydc_frldevdb01_flc_fx_carry_view[[#This Row],[atmf]]/(Table_nydc_frldevdb01_flc_fx_carry_view[[#This Row],[atmf_cost_orig]]+1)</f>
        <v>8.1154807105422968</v>
      </c>
      <c r="S3095" s="95">
        <f>Table_nydc_frldevdb01_flc_fx_carry_view[[#This Row],[num_rate]]-Table_nydc_frldevdb01_flc_fx_carry_view[[#This Row],[asset_rate]]</f>
        <v>4.5634659783495984E-2</v>
      </c>
      <c r="T30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1.4339862539633033</v>
      </c>
      <c r="U3095" s="95">
        <f>Table_nydc_frldevdb01_flc_fx_carry_view[[#This Row],[atmf_cost_final]]/Table_nydc_frldevdb01_flc_fx_carry_view[[#This Row],[atmf_cost_orig]]</f>
        <v>1.2300836903572461</v>
      </c>
    </row>
    <row r="3096" spans="1:21" x14ac:dyDescent="0.25">
      <c r="A3096" t="s">
        <v>146</v>
      </c>
      <c r="B3096" t="s">
        <v>5</v>
      </c>
      <c r="C3096" t="s">
        <v>67</v>
      </c>
      <c r="D3096" t="s">
        <v>67</v>
      </c>
      <c r="E3096">
        <v>3.6625333330243799</v>
      </c>
      <c r="F3096">
        <v>4.4646382009572596</v>
      </c>
      <c r="G3096">
        <v>0.13162737867073199</v>
      </c>
      <c r="H3096">
        <v>0.145841056282252</v>
      </c>
      <c r="I3096">
        <v>0.14915271666294</v>
      </c>
      <c r="J3096">
        <v>0.19013864583333301</v>
      </c>
      <c r="K3096">
        <v>1.20554284071122E-2</v>
      </c>
      <c r="L3096">
        <v>3.1141371625638299E-3</v>
      </c>
      <c r="M3096">
        <v>7.9718571504619098E-2</v>
      </c>
      <c r="N3096">
        <v>0.21897453090910202</v>
      </c>
      <c r="O3096">
        <v>1.5793076909287662E-2</v>
      </c>
      <c r="P3096">
        <v>0.12899715892402541</v>
      </c>
      <c r="Q3096">
        <v>4.1816917909186602</v>
      </c>
      <c r="R3096" s="95">
        <f>Table_nydc_frldevdb01_flc_fx_carry_view[[#This Row],[atmf]]/(Table_nydc_frldevdb01_flc_fx_carry_view[[#This Row],[atmf_cost_orig]]+1)</f>
        <v>4.1350017669286325</v>
      </c>
      <c r="S3096" s="95">
        <f>Table_nydc_frldevdb01_flc_fx_carry_view[[#This Row],[num_rate]]-Table_nydc_frldevdb01_flc_fx_carry_view[[#This Row],[asset_rate]]</f>
        <v>0.11320408201473775</v>
      </c>
      <c r="T30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3.1902212026341963</v>
      </c>
      <c r="U3096" s="95">
        <f>Table_nydc_frldevdb01_flc_fx_carry_view[[#This Row],[atmf_cost_final]]/Table_nydc_frldevdb01_flc_fx_carry_view[[#This Row],[atmf_cost_orig]]</f>
        <v>2.7468446407925668</v>
      </c>
    </row>
    <row r="3097" spans="1:21" x14ac:dyDescent="0.25">
      <c r="A3097" t="s">
        <v>146</v>
      </c>
      <c r="B3097" t="s">
        <v>4</v>
      </c>
      <c r="C3097" t="s">
        <v>67</v>
      </c>
      <c r="D3097" t="s">
        <v>67</v>
      </c>
      <c r="E3097">
        <v>4.3441740764955101</v>
      </c>
      <c r="F3097">
        <v>5.5495587285482202</v>
      </c>
      <c r="G3097">
        <v>0.13697303796254801</v>
      </c>
      <c r="H3097">
        <v>0.14545903198832</v>
      </c>
      <c r="I3097">
        <v>0.14518227269252201</v>
      </c>
      <c r="J3097">
        <v>0.17538751157407401</v>
      </c>
      <c r="K3097">
        <v>8.5846122823476801E-3</v>
      </c>
      <c r="L3097">
        <v>3.03194285092032E-3</v>
      </c>
      <c r="M3097">
        <v>8.3375536426366109E-2</v>
      </c>
      <c r="N3097">
        <v>0.27750018023624101</v>
      </c>
      <c r="O3097">
        <v>-7.6639060798209084E-3</v>
      </c>
      <c r="P3097">
        <v>0.12905446448131563</v>
      </c>
      <c r="Q3097">
        <v>5.1633844349476457</v>
      </c>
      <c r="R3097" s="95">
        <f>Table_nydc_frldevdb01_flc_fx_carry_view[[#This Row],[atmf]]/(Table_nydc_frldevdb01_flc_fx_carry_view[[#This Row],[atmf_cost_orig]]+1)</f>
        <v>5.1224700410478645</v>
      </c>
      <c r="S3097" s="95">
        <f>Table_nydc_frldevdb01_flc_fx_carry_view[[#This Row],[num_rate]]-Table_nydc_frldevdb01_flc_fx_carry_view[[#This Row],[asset_rate]]</f>
        <v>0.13671837056113653</v>
      </c>
      <c r="T30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3.669806738272158</v>
      </c>
      <c r="U3097" s="95">
        <f>Table_nydc_frldevdb01_flc_fx_carry_view[[#This Row],[atmf_cost_final]]/Table_nydc_frldevdb01_flc_fx_carry_view[[#This Row],[atmf_cost_orig]]</f>
        <v>3.3283165797837824</v>
      </c>
    </row>
    <row r="3098" spans="1:21" x14ac:dyDescent="0.25">
      <c r="A3098" t="s">
        <v>146</v>
      </c>
      <c r="B3098" t="s">
        <v>17</v>
      </c>
      <c r="C3098" t="s">
        <v>67</v>
      </c>
      <c r="D3098" t="s">
        <v>67</v>
      </c>
      <c r="E3098">
        <v>1.1857626866707001</v>
      </c>
      <c r="F3098">
        <v>1.2423488994457901</v>
      </c>
      <c r="G3098">
        <v>8.3721028885074197E-2</v>
      </c>
      <c r="H3098">
        <v>8.2675570099379994E-2</v>
      </c>
      <c r="I3098">
        <v>0.109039642683325</v>
      </c>
      <c r="J3098">
        <v>0.12052048611110899</v>
      </c>
      <c r="K3098">
        <v>2.7393412736002799E-2</v>
      </c>
      <c r="L3098">
        <v>2.2771534412093001E-3</v>
      </c>
      <c r="M3098">
        <v>4.7445514305351398E-2</v>
      </c>
      <c r="N3098">
        <v>4.7726290474944297E-2</v>
      </c>
      <c r="O3098">
        <v>-7.6639060798209084E-3</v>
      </c>
      <c r="P3098">
        <v>1.5802522994634208E-2</v>
      </c>
      <c r="Q3098">
        <v>1.2179269054339852</v>
      </c>
      <c r="R3098" s="95">
        <f>Table_nydc_frldevdb01_flc_fx_carry_view[[#This Row],[atmf]]/(Table_nydc_frldevdb01_flc_fx_carry_view[[#This Row],[atmf_cost_orig]]+1)</f>
        <v>1.1860749628296374</v>
      </c>
      <c r="S3098" s="95">
        <f>Table_nydc_frldevdb01_flc_fx_carry_view[[#This Row],[num_rate]]-Table_nydc_frldevdb01_flc_fx_carry_view[[#This Row],[asset_rate]]</f>
        <v>2.3466429074455116E-2</v>
      </c>
      <c r="T30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2.2665523050814782</v>
      </c>
      <c r="U3098" s="95">
        <f>Table_nydc_frldevdb01_flc_fx_carry_view[[#This Row],[atmf_cost_final]]/Table_nydc_frldevdb01_flc_fx_carry_view[[#This Row],[atmf_cost_orig]]</f>
        <v>1.0059178654442624</v>
      </c>
    </row>
    <row r="3099" spans="1:21" x14ac:dyDescent="0.25">
      <c r="A3099" t="s">
        <v>146</v>
      </c>
      <c r="B3099" t="s">
        <v>21</v>
      </c>
      <c r="C3099" t="s">
        <v>67</v>
      </c>
      <c r="D3099" t="s">
        <v>67</v>
      </c>
      <c r="E3099">
        <v>1.31354626125214</v>
      </c>
      <c r="F3099">
        <v>1.3428918178042</v>
      </c>
      <c r="G3099">
        <v>9.4680271471170502E-2</v>
      </c>
      <c r="H3099">
        <v>9.2972332660614707E-2</v>
      </c>
      <c r="I3099">
        <v>0.115560014421348</v>
      </c>
      <c r="J3099">
        <v>0.11775668562080099</v>
      </c>
      <c r="K3099">
        <v>4.2305715837425602E-2</v>
      </c>
      <c r="L3099">
        <v>2.4131097140441997E-3</v>
      </c>
      <c r="M3099">
        <v>5.2049616012230397E-2</v>
      </c>
      <c r="N3099">
        <v>2.23413045717471E-2</v>
      </c>
      <c r="O3099">
        <v>4.5164819619157148E-3</v>
      </c>
      <c r="P3099">
        <v>1.5802522994634208E-2</v>
      </c>
      <c r="Q3099">
        <v>1.3299330826080964</v>
      </c>
      <c r="R3099" s="95">
        <f>Table_nydc_frldevdb01_flc_fx_carry_view[[#This Row],[atmf]]/(Table_nydc_frldevdb01_flc_fx_carry_view[[#This Row],[atmf_cost_orig]]+1)</f>
        <v>1.276452932794558</v>
      </c>
      <c r="S3099" s="95">
        <f>Table_nydc_frldevdb01_flc_fx_carry_view[[#This Row],[num_rate]]-Table_nydc_frldevdb01_flc_fx_carry_view[[#This Row],[asset_rate]]</f>
        <v>1.1286041032718493E-2</v>
      </c>
      <c r="T30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2.0451969437486701</v>
      </c>
      <c r="U3099" s="95">
        <f>Table_nydc_frldevdb01_flc_fx_carry_view[[#This Row],[atmf_cost_final]]/Table_nydc_frldevdb01_flc_fx_carry_view[[#This Row],[atmf_cost_orig]]</f>
        <v>0.42923092009934205</v>
      </c>
    </row>
    <row r="3100" spans="1:21" x14ac:dyDescent="0.25">
      <c r="A3100" t="s">
        <v>146</v>
      </c>
      <c r="B3100" t="s">
        <v>20</v>
      </c>
      <c r="C3100" t="s">
        <v>67</v>
      </c>
      <c r="D3100" t="s">
        <v>67</v>
      </c>
      <c r="E3100">
        <v>3.173</v>
      </c>
      <c r="F3100">
        <v>3.5072999999999999</v>
      </c>
      <c r="G3100">
        <v>0.13799400516916499</v>
      </c>
      <c r="H3100">
        <v>0.14855305718987699</v>
      </c>
      <c r="I3100">
        <v>0</v>
      </c>
      <c r="J3100">
        <v>0</v>
      </c>
      <c r="K3100">
        <v>3.4893851395845603E-2</v>
      </c>
      <c r="L3100">
        <v>0</v>
      </c>
      <c r="M3100">
        <v>8.1242998781389505E-2</v>
      </c>
      <c r="N3100">
        <v>0.105340736227072</v>
      </c>
      <c r="O3100">
        <v>1.5802522994634208E-2</v>
      </c>
      <c r="P3100">
        <v>7.0252225883220498E-2</v>
      </c>
      <c r="Q3100">
        <v>3.3519404194704041</v>
      </c>
      <c r="R3100" s="95">
        <f>Table_nydc_frldevdb01_flc_fx_carry_view[[#This Row],[atmf]]/(Table_nydc_frldevdb01_flc_fx_carry_view[[#This Row],[atmf_cost_orig]]+1)</f>
        <v>3.2437666685036466</v>
      </c>
      <c r="S3100" s="95">
        <f>Table_nydc_frldevdb01_flc_fx_carry_view[[#This Row],[num_rate]]-Table_nydc_frldevdb01_flc_fx_carry_view[[#This Row],[asset_rate]]</f>
        <v>5.444970288858629E-2</v>
      </c>
      <c r="T31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2.2727653510175965</v>
      </c>
      <c r="U3100" s="95">
        <f>Table_nydc_frldevdb01_flc_fx_carry_view[[#This Row],[atmf_cost_final]]/Table_nydc_frldevdb01_flc_fx_carry_view[[#This Row],[atmf_cost_orig]]</f>
        <v>1.2966130966007943</v>
      </c>
    </row>
    <row r="3101" spans="1:21" x14ac:dyDescent="0.25">
      <c r="A3101" t="s">
        <v>146</v>
      </c>
      <c r="B3101" t="s">
        <v>7</v>
      </c>
      <c r="C3101" t="s">
        <v>67</v>
      </c>
      <c r="D3101" t="s">
        <v>67</v>
      </c>
      <c r="E3101">
        <v>65.093570700002999</v>
      </c>
      <c r="F3101">
        <v>70.449332132173097</v>
      </c>
      <c r="G3101">
        <v>7.3803150121522901E-2</v>
      </c>
      <c r="H3101">
        <v>7.6741586303214399E-2</v>
      </c>
      <c r="I3101">
        <v>5.2042878118831598E-2</v>
      </c>
      <c r="J3101">
        <v>8.1824722222222201E-2</v>
      </c>
      <c r="K3101">
        <v>1.2618641310618101E-2</v>
      </c>
      <c r="L3101">
        <v>1.08656284538712E-3</v>
      </c>
      <c r="M3101">
        <v>4.1999802123598599E-2</v>
      </c>
      <c r="N3101">
        <v>8.2264634588626401E-2</v>
      </c>
      <c r="O3101">
        <v>1.5793076909287662E-2</v>
      </c>
      <c r="P3101">
        <v>5.8249412335494632E-2</v>
      </c>
      <c r="Q3101">
        <v>68.438528714216901</v>
      </c>
      <c r="R3101" s="95">
        <f>Table_nydc_frldevdb01_flc_fx_carry_view[[#This Row],[atmf]]/(Table_nydc_frldevdb01_flc_fx_carry_view[[#This Row],[atmf_cost_orig]]+1)</f>
        <v>67.609736574418875</v>
      </c>
      <c r="S3101" s="95">
        <f>Table_nydc_frldevdb01_flc_fx_carry_view[[#This Row],[num_rate]]-Table_nydc_frldevdb01_flc_fx_carry_view[[#This Row],[asset_rate]]</f>
        <v>4.245633542620697E-2</v>
      </c>
      <c r="T31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2.7629293566704511</v>
      </c>
      <c r="U3101" s="95">
        <f>Table_nydc_frldevdb01_flc_fx_carry_view[[#This Row],[atmf_cost_final]]/Table_nydc_frldevdb01_flc_fx_carry_view[[#This Row],[atmf_cost_orig]]</f>
        <v>1.9586910039846126</v>
      </c>
    </row>
    <row r="3102" spans="1:21" x14ac:dyDescent="0.25">
      <c r="A3102" t="s">
        <v>146</v>
      </c>
      <c r="B3102" t="s">
        <v>19</v>
      </c>
      <c r="C3102" t="s">
        <v>67</v>
      </c>
      <c r="D3102" t="s">
        <v>67</v>
      </c>
      <c r="E3102">
        <v>13.50637058305</v>
      </c>
      <c r="F3102">
        <v>15.0110509166547</v>
      </c>
      <c r="G3102">
        <v>0.16322493909270899</v>
      </c>
      <c r="H3102">
        <v>0.17279512472334599</v>
      </c>
      <c r="I3102">
        <v>0.180264304328529</v>
      </c>
      <c r="J3102">
        <v>0.200205428240741</v>
      </c>
      <c r="K3102">
        <v>4.4776253411961502E-2</v>
      </c>
      <c r="L3102">
        <v>3.7635856528387599E-3</v>
      </c>
      <c r="M3102">
        <v>9.4379822571005495E-2</v>
      </c>
      <c r="N3102">
        <v>0.11138728745573</v>
      </c>
      <c r="O3102">
        <v>1.5793076909287662E-2</v>
      </c>
      <c r="P3102">
        <v>7.3399862058078247E-2</v>
      </c>
      <c r="Q3102">
        <v>14.301638597400872</v>
      </c>
      <c r="R3102" s="95">
        <f>Table_nydc_frldevdb01_flc_fx_carry_view[[#This Row],[atmf]]/(Table_nydc_frldevdb01_flc_fx_carry_view[[#This Row],[atmf_cost_orig]]+1)</f>
        <v>13.716490935833891</v>
      </c>
      <c r="S3102" s="95">
        <f>Table_nydc_frldevdb01_flc_fx_carry_view[[#This Row],[num_rate]]-Table_nydc_frldevdb01_flc_fx_carry_view[[#This Row],[asset_rate]]</f>
        <v>5.7606785148790585E-2</v>
      </c>
      <c r="T31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2.1696765702043983</v>
      </c>
      <c r="U3102" s="95">
        <f>Table_nydc_frldevdb01_flc_fx_carry_view[[#This Row],[atmf_cost_final]]/Table_nydc_frldevdb01_flc_fx_carry_view[[#This Row],[atmf_cost_orig]]</f>
        <v>1.1802023400915926</v>
      </c>
    </row>
    <row r="3103" spans="1:21" x14ac:dyDescent="0.25">
      <c r="A3103" t="s">
        <v>146</v>
      </c>
      <c r="B3103" t="s">
        <v>13</v>
      </c>
      <c r="C3103" t="s">
        <v>67</v>
      </c>
      <c r="D3103" t="s">
        <v>67</v>
      </c>
      <c r="E3103">
        <v>6.5818250499228599</v>
      </c>
      <c r="F3103">
        <v>6.8644999999999996</v>
      </c>
      <c r="G3103">
        <v>6.0915506469069201E-2</v>
      </c>
      <c r="H3103">
        <v>6.23872113865791E-2</v>
      </c>
      <c r="I3103">
        <v>5.97493756211111E-2</v>
      </c>
      <c r="J3103">
        <v>6.1644282407407401E-2</v>
      </c>
      <c r="K3103">
        <v>1.6504501840883399E-2</v>
      </c>
      <c r="L3103">
        <v>1.2474607006139299E-3</v>
      </c>
      <c r="M3103">
        <v>3.4149511685642203E-2</v>
      </c>
      <c r="N3103">
        <v>4.29408893367004E-2</v>
      </c>
      <c r="O3103">
        <v>1.5793076909287662E-2</v>
      </c>
      <c r="P3103">
        <v>3.796238583210243E-2</v>
      </c>
      <c r="Q3103">
        <v>6.7454760094064392</v>
      </c>
      <c r="R3103" s="95">
        <f>Table_nydc_frldevdb01_flc_fx_carry_view[[#This Row],[atmf]]/(Table_nydc_frldevdb01_flc_fx_carry_view[[#This Row],[atmf_cost_orig]]+1)</f>
        <v>6.6378216325906365</v>
      </c>
      <c r="S3103" s="95">
        <f>Table_nydc_frldevdb01_flc_fx_carry_view[[#This Row],[num_rate]]-Table_nydc_frldevdb01_flc_fx_carry_view[[#This Row],[asset_rate]]</f>
        <v>2.2169308922814768E-2</v>
      </c>
      <c r="T31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2.3629019764174801</v>
      </c>
      <c r="U3103" s="95">
        <f>Table_nydc_frldevdb01_flc_fx_carry_view[[#This Row],[atmf_cost_final]]/Table_nydc_frldevdb01_flc_fx_carry_view[[#This Row],[atmf_cost_orig]]</f>
        <v>1.257437872962454</v>
      </c>
    </row>
    <row r="3104" spans="1:21" x14ac:dyDescent="0.25">
      <c r="A3104" t="s">
        <v>146</v>
      </c>
      <c r="B3104" t="s">
        <v>16</v>
      </c>
      <c r="C3104" t="s">
        <v>67</v>
      </c>
      <c r="D3104" t="s">
        <v>67</v>
      </c>
      <c r="E3104">
        <v>18.739784266200001</v>
      </c>
      <c r="F3104">
        <v>20.774699999999999</v>
      </c>
      <c r="G3104">
        <v>0.13029389530447799</v>
      </c>
      <c r="H3104">
        <v>0.140268146366615</v>
      </c>
      <c r="I3104">
        <v>0.14347324304686301</v>
      </c>
      <c r="J3104">
        <v>0.166391354166667</v>
      </c>
      <c r="K3104">
        <v>3.0552988755793403E-2</v>
      </c>
      <c r="L3104">
        <v>2.9954603341467499E-3</v>
      </c>
      <c r="M3104">
        <v>7.6678862687732705E-2</v>
      </c>
      <c r="N3104">
        <v>0.10857051242803201</v>
      </c>
      <c r="O3104">
        <v>1.5793076909287662E-2</v>
      </c>
      <c r="P3104">
        <v>7.2002536770099823E-2</v>
      </c>
      <c r="Q3104">
        <v>19.858700102614609</v>
      </c>
      <c r="R3104" s="95">
        <f>Table_nydc_frldevdb01_flc_fx_carry_view[[#This Row],[atmf]]/(Table_nydc_frldevdb01_flc_fx_carry_view[[#This Row],[atmf_cost_orig]]+1)</f>
        <v>19.295168429460709</v>
      </c>
      <c r="S3104" s="95">
        <f>Table_nydc_frldevdb01_flc_fx_carry_view[[#This Row],[num_rate]]-Table_nydc_frldevdb01_flc_fx_carry_view[[#This Row],[asset_rate]]</f>
        <v>5.6209459860812161E-2</v>
      </c>
      <c r="T31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2.2888466514404859</v>
      </c>
      <c r="U3104" s="95">
        <f>Table_nydc_frldevdb01_flc_fx_carry_view[[#This Row],[atmf_cost_final]]/Table_nydc_frldevdb01_flc_fx_carry_view[[#This Row],[atmf_cost_orig]]</f>
        <v>1.4159118774384407</v>
      </c>
    </row>
    <row r="3105" spans="1:21" x14ac:dyDescent="0.25">
      <c r="A3105" t="s">
        <v>146</v>
      </c>
      <c r="B3105" t="s">
        <v>22</v>
      </c>
      <c r="C3105" t="s">
        <v>67</v>
      </c>
      <c r="D3105" t="s">
        <v>67</v>
      </c>
      <c r="E3105">
        <v>624.75858038372201</v>
      </c>
      <c r="F3105">
        <v>635.87428649627896</v>
      </c>
      <c r="G3105">
        <v>9.3001420785385702E-2</v>
      </c>
      <c r="H3105">
        <v>9.49086799104054E-2</v>
      </c>
      <c r="I3105">
        <v>8.8122337908337303E-2</v>
      </c>
      <c r="J3105">
        <v>0.10404589187688</v>
      </c>
      <c r="K3105">
        <v>4.24537986752824E-2</v>
      </c>
      <c r="L3105">
        <v>1.8398368115843601E-3</v>
      </c>
      <c r="M3105">
        <v>5.1961825875658202E-2</v>
      </c>
      <c r="N3105">
        <v>1.77900190797112E-2</v>
      </c>
      <c r="O3105">
        <v>1.5802522994634208E-2</v>
      </c>
      <c r="P3105">
        <v>2.4937993425218619E-2</v>
      </c>
      <c r="Q3105">
        <v>629.88531974304465</v>
      </c>
      <c r="R3105" s="95">
        <f>Table_nydc_frldevdb01_flc_fx_carry_view[[#This Row],[atmf]]/(Table_nydc_frldevdb01_flc_fx_carry_view[[#This Row],[atmf_cost_orig]]+1)</f>
        <v>604.46517245716029</v>
      </c>
      <c r="S3105" s="95">
        <f>Table_nydc_frldevdb01_flc_fx_carry_view[[#This Row],[num_rate]]-Table_nydc_frldevdb01_flc_fx_carry_view[[#This Row],[asset_rate]]</f>
        <v>9.1354704305844116E-3</v>
      </c>
      <c r="T31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1.6775490784772276</v>
      </c>
      <c r="U3105" s="95">
        <f>Table_nydc_frldevdb01_flc_fx_carry_view[[#This Row],[atmf_cost_final]]/Table_nydc_frldevdb01_flc_fx_carry_view[[#This Row],[atmf_cost_orig]]</f>
        <v>0.34236708929901233</v>
      </c>
    </row>
    <row r="3106" spans="1:21" x14ac:dyDescent="0.25">
      <c r="A3106" t="s">
        <v>146</v>
      </c>
      <c r="B3106" t="s">
        <v>15</v>
      </c>
      <c r="C3106" t="s">
        <v>67</v>
      </c>
      <c r="D3106" t="s">
        <v>67</v>
      </c>
      <c r="E3106">
        <v>57.710995454659603</v>
      </c>
      <c r="F3106">
        <v>63.7819693880991</v>
      </c>
      <c r="G3106">
        <v>0.12734769586533701</v>
      </c>
      <c r="H3106">
        <v>0.13728844308442401</v>
      </c>
      <c r="I3106">
        <v>0.111726301697819</v>
      </c>
      <c r="J3106">
        <v>0.13146810185185201</v>
      </c>
      <c r="K3106">
        <v>3.0143165106376699E-2</v>
      </c>
      <c r="L3106">
        <v>2.3326441044681299E-3</v>
      </c>
      <c r="M3106">
        <v>7.5102636274632609E-2</v>
      </c>
      <c r="N3106">
        <v>0.105179196193355</v>
      </c>
      <c r="O3106">
        <v>1.5802522994634208E-2</v>
      </c>
      <c r="P3106">
        <v>7.0212690714276424E-2</v>
      </c>
      <c r="Q3106">
        <v>61.037744666586342</v>
      </c>
      <c r="R3106" s="95">
        <f>Table_nydc_frldevdb01_flc_fx_carry_view[[#This Row],[atmf]]/(Table_nydc_frldevdb01_flc_fx_carry_view[[#This Row],[atmf_cost_orig]]+1)</f>
        <v>59.326400323146579</v>
      </c>
      <c r="S3106" s="95">
        <f>Table_nydc_frldevdb01_flc_fx_carry_view[[#This Row],[num_rate]]-Table_nydc_frldevdb01_flc_fx_carry_view[[#This Row],[asset_rate]]</f>
        <v>5.4410167719642216E-2</v>
      </c>
      <c r="T31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2.2875391862149557</v>
      </c>
      <c r="U3106" s="95">
        <f>Table_nydc_frldevdb01_flc_fx_carry_view[[#This Row],[atmf_cost_final]]/Table_nydc_frldevdb01_flc_fx_carry_view[[#This Row],[atmf_cost_orig]]</f>
        <v>1.4004727584893226</v>
      </c>
    </row>
    <row r="3107" spans="1:21" x14ac:dyDescent="0.25">
      <c r="A3107" t="s">
        <v>146</v>
      </c>
      <c r="B3107" t="s">
        <v>11</v>
      </c>
      <c r="C3107" t="s">
        <v>67</v>
      </c>
      <c r="D3107" t="s">
        <v>67</v>
      </c>
      <c r="E3107">
        <v>22.220936939118602</v>
      </c>
      <c r="F3107">
        <v>25.812010059648401</v>
      </c>
      <c r="G3107">
        <v>0.12994924426253701</v>
      </c>
      <c r="H3107">
        <v>0.143623947651523</v>
      </c>
      <c r="I3107">
        <v>0.12925407536278</v>
      </c>
      <c r="J3107">
        <v>0.15431957175925901</v>
      </c>
      <c r="K3107">
        <v>2.0318605694663702E-2</v>
      </c>
      <c r="L3107">
        <v>2.6993045227588202E-3</v>
      </c>
      <c r="M3107">
        <v>8.2327335290836301E-2</v>
      </c>
      <c r="N3107">
        <v>0.16162432091059201</v>
      </c>
      <c r="O3107">
        <v>-7.6639060798209084E-3</v>
      </c>
      <c r="P3107">
        <v>7.2014723227260422E-2</v>
      </c>
      <c r="Q3107">
        <v>24.304894432895463</v>
      </c>
      <c r="R3107" s="95">
        <f>Table_nydc_frldevdb01_flc_fx_carry_view[[#This Row],[atmf]]/(Table_nydc_frldevdb01_flc_fx_carry_view[[#This Row],[atmf_cost_orig]]+1)</f>
        <v>23.848616973821841</v>
      </c>
      <c r="S3107" s="95">
        <f>Table_nydc_frldevdb01_flc_fx_carry_view[[#This Row],[num_rate]]-Table_nydc_frldevdb01_flc_fx_carry_view[[#This Row],[asset_rate]]</f>
        <v>7.9678629307081333E-2</v>
      </c>
      <c r="T31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2.5629458533148632</v>
      </c>
      <c r="U3107" s="95">
        <f>Table_nydc_frldevdb01_flc_fx_carry_view[[#This Row],[atmf_cost_final]]/Table_nydc_frldevdb01_flc_fx_carry_view[[#This Row],[atmf_cost_orig]]</f>
        <v>1.9631914520204579</v>
      </c>
    </row>
    <row r="3108" spans="1:21" x14ac:dyDescent="0.25">
      <c r="A3108" t="s">
        <v>146</v>
      </c>
      <c r="B3108" t="s">
        <v>24</v>
      </c>
      <c r="C3108" t="s">
        <v>67</v>
      </c>
      <c r="D3108" t="s">
        <v>67</v>
      </c>
      <c r="E3108">
        <v>30.206714685079699</v>
      </c>
      <c r="F3108">
        <v>29.571293460503199</v>
      </c>
      <c r="G3108">
        <v>6.2066195592948001E-2</v>
      </c>
      <c r="H3108">
        <v>5.9234091287793701E-2</v>
      </c>
      <c r="I3108">
        <v>4.3647468037825501E-2</v>
      </c>
      <c r="J3108">
        <v>6.8879664204052199E-2</v>
      </c>
      <c r="K3108">
        <v>2.4946525913230499E-2</v>
      </c>
      <c r="L3108">
        <v>9.1128168019716997E-4</v>
      </c>
      <c r="M3108">
        <v>3.2445162201038401E-2</v>
      </c>
      <c r="N3108">
        <v>2.1032372678091098E-2</v>
      </c>
      <c r="O3108">
        <v>1.5802522994634208E-2</v>
      </c>
      <c r="P3108">
        <v>5.0764382766832475E-3</v>
      </c>
      <c r="Q3108">
        <v>29.35119949090997</v>
      </c>
      <c r="R3108" s="95">
        <f>Table_nydc_frldevdb01_flc_fx_carry_view[[#This Row],[atmf]]/(Table_nydc_frldevdb01_flc_fx_carry_view[[#This Row],[atmf_cost_orig]]+1)</f>
        <v>28.641999152246555</v>
      </c>
      <c r="S3108" s="95">
        <f>Table_nydc_frldevdb01_flc_fx_carry_view[[#This Row],[num_rate]]-Table_nydc_frldevdb01_flc_fx_carry_view[[#This Row],[asset_rate]]</f>
        <v>-1.0726084717950959E-2</v>
      </c>
      <c r="T31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2.683300032915183</v>
      </c>
      <c r="U3108" s="95">
        <f>Table_nydc_frldevdb01_flc_fx_carry_view[[#This Row],[atmf_cost_final]]/Table_nydc_frldevdb01_flc_fx_carry_view[[#This Row],[atmf_cost_orig]]</f>
        <v>0.64824372113688988</v>
      </c>
    </row>
    <row r="3109" spans="1:21" x14ac:dyDescent="0.25">
      <c r="A3109" t="s">
        <v>146</v>
      </c>
      <c r="B3109" t="s">
        <v>23</v>
      </c>
      <c r="C3109" t="s">
        <v>67</v>
      </c>
      <c r="D3109" t="s">
        <v>67</v>
      </c>
      <c r="E3109">
        <v>1.35418359100584</v>
      </c>
      <c r="F3109">
        <v>1.3410535192730499</v>
      </c>
      <c r="G3109">
        <v>5.5752418885860001E-2</v>
      </c>
      <c r="H3109">
        <v>5.4680579685854297E-2</v>
      </c>
      <c r="I3109">
        <v>0.12756909072278</v>
      </c>
      <c r="J3109">
        <v>0.13353148565820999</v>
      </c>
      <c r="K3109">
        <v>2.61771573151128E-2</v>
      </c>
      <c r="L3109">
        <v>2.66341187422114E-3</v>
      </c>
      <c r="M3109">
        <v>2.9952299879192498E-2</v>
      </c>
      <c r="N3109">
        <v>9.9527511676033905E-3</v>
      </c>
      <c r="O3109">
        <v>1.5802522994634208E-2</v>
      </c>
      <c r="P3109">
        <v>1.0803627905991044E-2</v>
      </c>
      <c r="Q3109">
        <v>1.3360098914657461</v>
      </c>
      <c r="R3109" s="95">
        <f>Table_nydc_frldevdb01_flc_fx_carry_view[[#This Row],[atmf]]/(Table_nydc_frldevdb01_flc_fx_carry_view[[#This Row],[atmf_cost_orig]]+1)</f>
        <v>1.3020540071907678</v>
      </c>
      <c r="S3109" s="95">
        <f>Table_nydc_frldevdb01_flc_fx_carry_view[[#This Row],[num_rate]]-Table_nydc_frldevdb01_flc_fx_carry_view[[#This Row],[asset_rate]]</f>
        <v>-4.9988950886431637E-3</v>
      </c>
      <c r="T31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1.9308778859744178</v>
      </c>
      <c r="U3109" s="95">
        <f>Table_nydc_frldevdb01_flc_fx_carry_view[[#This Row],[atmf_cost_final]]/Table_nydc_frldevdb01_flc_fx_carry_view[[#This Row],[atmf_cost_orig]]</f>
        <v>0.332286709459578</v>
      </c>
    </row>
    <row r="3110" spans="1:21" x14ac:dyDescent="0.25">
      <c r="A3110" t="s">
        <v>146</v>
      </c>
      <c r="B3110" t="s">
        <v>25</v>
      </c>
      <c r="C3110" t="s">
        <v>67</v>
      </c>
      <c r="D3110" t="s">
        <v>67</v>
      </c>
      <c r="E3110">
        <v>309.19376033469399</v>
      </c>
      <c r="F3110">
        <v>310.52366992048502</v>
      </c>
      <c r="G3110">
        <v>6.1280995607857103E-2</v>
      </c>
      <c r="H3110">
        <v>6.18670888954094E-2</v>
      </c>
      <c r="I3110">
        <v>4.27218638451567E-2</v>
      </c>
      <c r="J3110">
        <v>5.32362585776191E-2</v>
      </c>
      <c r="K3110">
        <v>3.29693079384989E-2</v>
      </c>
      <c r="L3110">
        <v>8.9219249666459908E-4</v>
      </c>
      <c r="M3110">
        <v>3.5512962488847603E-2</v>
      </c>
      <c r="N3110">
        <v>4.3762822896417199E-3</v>
      </c>
      <c r="O3110">
        <v>-7.6639060798209084E-3</v>
      </c>
      <c r="P3110">
        <v>-5.5272654146264867E-3</v>
      </c>
      <c r="Q3110">
        <v>309.73580902046416</v>
      </c>
      <c r="R3110" s="95">
        <f>Table_nydc_frldevdb01_flc_fx_carry_view[[#This Row],[atmf]]/(Table_nydc_frldevdb01_flc_fx_carry_view[[#This Row],[atmf_cost_orig]]+1)</f>
        <v>299.8742470341885</v>
      </c>
      <c r="S3110" s="95">
        <f>Table_nydc_frldevdb01_flc_fx_carry_view[[#This Row],[num_rate]]-Table_nydc_frldevdb01_flc_fx_carry_view[[#This Row],[asset_rate]]</f>
        <v>2.1366406651944217E-3</v>
      </c>
      <c r="T31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1.3697181452959071</v>
      </c>
      <c r="U3110" s="95">
        <f>Table_nydc_frldevdb01_flc_fx_carry_view[[#This Row],[atmf_cost_final]]/Table_nydc_frldevdb01_flc_fx_carry_view[[#This Row],[atmf_cost_orig]]</f>
        <v>0.12323056098223391</v>
      </c>
    </row>
    <row r="3111" spans="1:21" x14ac:dyDescent="0.25">
      <c r="A3111" t="s">
        <v>146</v>
      </c>
      <c r="B3111" t="s">
        <v>9</v>
      </c>
      <c r="C3111" t="s">
        <v>67</v>
      </c>
      <c r="D3111" t="s">
        <v>67</v>
      </c>
      <c r="E3111">
        <v>68.431545020757596</v>
      </c>
      <c r="F3111">
        <v>79.239459473790205</v>
      </c>
      <c r="G3111">
        <v>0.13506778768882299</v>
      </c>
      <c r="H3111">
        <v>0.14315615173420901</v>
      </c>
      <c r="I3111">
        <v>0.112323049810916</v>
      </c>
      <c r="J3111">
        <v>0.131685960648148</v>
      </c>
      <c r="K3111">
        <v>2.29825622585858E-2</v>
      </c>
      <c r="L3111">
        <v>2.3457230039247504E-3</v>
      </c>
      <c r="M3111">
        <v>8.2060107761152398E-2</v>
      </c>
      <c r="N3111">
        <v>0.15795391143423101</v>
      </c>
      <c r="O3111">
        <v>-7.6639060798209084E-3</v>
      </c>
      <c r="P3111">
        <v>7.0212690714276424E-2</v>
      </c>
      <c r="Q3111">
        <v>74.819317820763089</v>
      </c>
      <c r="R3111" s="95">
        <f>Table_nydc_frldevdb01_flc_fx_carry_view[[#This Row],[atmf]]/(Table_nydc_frldevdb01_flc_fx_carry_view[[#This Row],[atmf_cost_orig]]+1)</f>
        <v>73.230182783229495</v>
      </c>
      <c r="S3111" s="95">
        <f>Table_nydc_frldevdb01_flc_fx_carry_view[[#This Row],[num_rate]]-Table_nydc_frldevdb01_flc_fx_carry_view[[#This Row],[asset_rate]]</f>
        <v>7.7876596794097336E-2</v>
      </c>
      <c r="T31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2.6339650218465143</v>
      </c>
      <c r="U3111" s="95">
        <f>Table_nydc_frldevdb01_flc_fx_carry_view[[#This Row],[atmf_cost_final]]/Table_nydc_frldevdb01_flc_fx_carry_view[[#This Row],[atmf_cost_orig]]</f>
        <v>1.9248562516390828</v>
      </c>
    </row>
    <row r="3112" spans="1:21" x14ac:dyDescent="0.25">
      <c r="A3112" t="s">
        <v>146</v>
      </c>
      <c r="B3112" t="s">
        <v>10</v>
      </c>
      <c r="C3112" t="s">
        <v>67</v>
      </c>
      <c r="D3112" t="s">
        <v>67</v>
      </c>
      <c r="E3112">
        <v>13504.9285811347</v>
      </c>
      <c r="F3112">
        <v>14785.1290086559</v>
      </c>
      <c r="G3112">
        <v>8.1443579581786996E-2</v>
      </c>
      <c r="H3112">
        <v>9.1185307679808397E-2</v>
      </c>
      <c r="I3112">
        <v>6.1590613989655298E-2</v>
      </c>
      <c r="J3112">
        <v>9.9318379629629597E-2</v>
      </c>
      <c r="K3112">
        <v>1.31874727130402E-2</v>
      </c>
      <c r="L3112">
        <v>1.2859024503703899E-3</v>
      </c>
      <c r="M3112">
        <v>4.9926199010000498E-2</v>
      </c>
      <c r="N3112">
        <v>9.4779785368587999E-2</v>
      </c>
      <c r="O3112">
        <v>1.5802522994634208E-2</v>
      </c>
      <c r="P3112">
        <v>6.455550670964727E-2</v>
      </c>
      <c r="Q3112">
        <v>14261.191015276971</v>
      </c>
      <c r="R3112" s="95">
        <f>Table_nydc_frldevdb01_flc_fx_carry_view[[#This Row],[atmf]]/(Table_nydc_frldevdb01_flc_fx_carry_view[[#This Row],[atmf_cost_orig]]+1)</f>
        <v>14082.065027615407</v>
      </c>
      <c r="S3112" s="95">
        <f>Table_nydc_frldevdb01_flc_fx_carry_view[[#This Row],[num_rate]]-Table_nydc_frldevdb01_flc_fx_carry_view[[#This Row],[asset_rate]]</f>
        <v>4.8752983715013062E-2</v>
      </c>
      <c r="T31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2.5448319074130001</v>
      </c>
      <c r="U3112" s="95">
        <f>Table_nydc_frldevdb01_flc_fx_carry_view[[#This Row],[atmf_cost_final]]/Table_nydc_frldevdb01_flc_fx_carry_view[[#This Row],[atmf_cost_orig]]</f>
        <v>1.8983977800834202</v>
      </c>
    </row>
    <row r="3113" spans="1:21" x14ac:dyDescent="0.25">
      <c r="A3113" t="s">
        <v>146</v>
      </c>
      <c r="B3113" t="s">
        <v>18</v>
      </c>
      <c r="C3113" t="s">
        <v>67</v>
      </c>
      <c r="D3113" t="s">
        <v>67</v>
      </c>
      <c r="E3113">
        <v>2954.7441652318098</v>
      </c>
      <c r="F3113">
        <v>3157.8</v>
      </c>
      <c r="G3113">
        <v>0.12487233362111801</v>
      </c>
      <c r="H3113">
        <v>0.12816848320289601</v>
      </c>
      <c r="I3113">
        <v>0.10537471912435201</v>
      </c>
      <c r="J3113">
        <v>0.114517916666667</v>
      </c>
      <c r="K3113">
        <v>3.9568976432532398E-2</v>
      </c>
      <c r="L3113">
        <v>2.19996393864447E-3</v>
      </c>
      <c r="M3113">
        <v>7.0127817057777098E-2</v>
      </c>
      <c r="N3113">
        <v>6.8708685282960091E-2</v>
      </c>
      <c r="O3113">
        <v>1.5802522994634208E-2</v>
      </c>
      <c r="P3113">
        <v>5.1455615688438629E-2</v>
      </c>
      <c r="Q3113">
        <v>3064.1627392028863</v>
      </c>
      <c r="R3113" s="95">
        <f>Table_nydc_frldevdb01_flc_fx_carry_view[[#This Row],[atmf]]/(Table_nydc_frldevdb01_flc_fx_carry_view[[#This Row],[atmf_cost_orig]]+1)</f>
        <v>2950.8624574231658</v>
      </c>
      <c r="S3113" s="95">
        <f>Table_nydc_frldevdb01_flc_fx_carry_view[[#This Row],[num_rate]]-Table_nydc_frldevdb01_flc_fx_carry_view[[#This Row],[asset_rate]]</f>
        <v>3.5653092693804421E-2</v>
      </c>
      <c r="T31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2.1764150728078566</v>
      </c>
      <c r="U3113" s="95">
        <f>Table_nydc_frldevdb01_flc_fx_carry_view[[#This Row],[atmf_cost_final]]/Table_nydc_frldevdb01_flc_fx_carry_view[[#This Row],[atmf_cost_orig]]</f>
        <v>0.97976363967457014</v>
      </c>
    </row>
    <row r="3114" spans="1:21" x14ac:dyDescent="0.25">
      <c r="A3114" t="s">
        <v>146</v>
      </c>
      <c r="B3114" t="s">
        <v>12</v>
      </c>
      <c r="C3114" t="s">
        <v>67</v>
      </c>
      <c r="D3114" t="s">
        <v>67</v>
      </c>
      <c r="E3114">
        <v>16.015350269727499</v>
      </c>
      <c r="F3114">
        <v>18.6515319860444</v>
      </c>
      <c r="G3114">
        <v>0.15130314003054099</v>
      </c>
      <c r="H3114">
        <v>0.162900749442876</v>
      </c>
      <c r="I3114">
        <v>0.120841451811766</v>
      </c>
      <c r="J3114">
        <v>0.14049965277777801</v>
      </c>
      <c r="K3114">
        <v>2.8222368948268798E-2</v>
      </c>
      <c r="L3114">
        <v>2.5236183450296698E-3</v>
      </c>
      <c r="M3114">
        <v>9.3330994653781904E-2</v>
      </c>
      <c r="N3114">
        <v>0.16462043080747499</v>
      </c>
      <c r="O3114">
        <v>-7.6639060798209084E-3</v>
      </c>
      <c r="P3114">
        <v>7.3417969311526984E-2</v>
      </c>
      <c r="Q3114">
        <v>17.511389482635995</v>
      </c>
      <c r="R3114" s="95">
        <f>Table_nydc_frldevdb01_flc_fx_carry_view[[#This Row],[atmf]]/(Table_nydc_frldevdb01_flc_fx_carry_view[[#This Row],[atmf_cost_orig]]+1)</f>
        <v>17.059364526614065</v>
      </c>
      <c r="S3114" s="95">
        <f>Table_nydc_frldevdb01_flc_fx_carry_view[[#This Row],[num_rate]]-Table_nydc_frldevdb01_flc_fx_carry_view[[#This Row],[asset_rate]]</f>
        <v>8.1081875391347896E-2</v>
      </c>
      <c r="T31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2.4896365221347265</v>
      </c>
      <c r="U3114" s="95">
        <f>Table_nydc_frldevdb01_flc_fx_carry_view[[#This Row],[atmf_cost_final]]/Table_nydc_frldevdb01_flc_fx_carry_view[[#This Row],[atmf_cost_orig]]</f>
        <v>1.7638345269773072</v>
      </c>
    </row>
    <row r="3115" spans="1:21" x14ac:dyDescent="0.25">
      <c r="A3115" t="s">
        <v>146</v>
      </c>
      <c r="B3115" t="s">
        <v>100</v>
      </c>
      <c r="C3115" t="s">
        <v>67</v>
      </c>
      <c r="D3115" t="s">
        <v>67</v>
      </c>
      <c r="E3115">
        <v>16013.6403976622</v>
      </c>
      <c r="F3115">
        <v>18368.2887520677</v>
      </c>
      <c r="G3115">
        <v>9.0379446280520401E-2</v>
      </c>
      <c r="H3115">
        <v>9.8471005272209006E-2</v>
      </c>
      <c r="I3115">
        <v>0.11232791937273801</v>
      </c>
      <c r="J3115">
        <v>0.135010509259259</v>
      </c>
      <c r="K3115">
        <v>8.8101995153086095E-3</v>
      </c>
      <c r="L3115">
        <v>2.3458246981934599E-3</v>
      </c>
      <c r="M3115">
        <v>5.64966127383556E-2</v>
      </c>
      <c r="N3115">
        <v>0.14705534635596998</v>
      </c>
      <c r="O3115">
        <v>-7.6639060798209084E-3</v>
      </c>
      <c r="P3115">
        <v>6.455550670964727E-2</v>
      </c>
      <c r="Q3115">
        <v>17532.239151179281</v>
      </c>
      <c r="R3115" s="95">
        <f>Table_nydc_frldevdb01_flc_fx_carry_view[[#This Row],[atmf]]/(Table_nydc_frldevdb01_flc_fx_carry_view[[#This Row],[atmf_cost_orig]]+1)</f>
        <v>17386.036576547602</v>
      </c>
      <c r="S3115" s="95">
        <f>Table_nydc_frldevdb01_flc_fx_carry_view[[#This Row],[num_rate]]-Table_nydc_frldevdb01_flc_fx_carry_view[[#This Row],[asset_rate]]</f>
        <v>7.2219412789468182E-2</v>
      </c>
      <c r="T31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3.0346069640615774</v>
      </c>
      <c r="U3115" s="95">
        <f>Table_nydc_frldevdb01_flc_fx_carry_view[[#This Row],[atmf_cost_final]]/Table_nydc_frldevdb01_flc_fx_carry_view[[#This Row],[atmf_cost_orig]]</f>
        <v>2.6029055412048443</v>
      </c>
    </row>
    <row r="3116" spans="1:21" x14ac:dyDescent="0.25">
      <c r="A3116" t="s">
        <v>146</v>
      </c>
      <c r="B3116" t="s">
        <v>101</v>
      </c>
      <c r="C3116" t="s">
        <v>67</v>
      </c>
      <c r="D3116" t="s">
        <v>67</v>
      </c>
      <c r="E3116">
        <v>21.836086037814699</v>
      </c>
      <c r="F3116">
        <v>21.7458989427282</v>
      </c>
      <c r="G3116">
        <v>9.12733051332979E-2</v>
      </c>
      <c r="H3116">
        <v>9.1064505881238794E-2</v>
      </c>
      <c r="I3116">
        <v>7.4249999999999997E-2</v>
      </c>
      <c r="J3116">
        <v>7.4249999999999997E-2</v>
      </c>
      <c r="K3116">
        <v>4.8093859550698698E-2</v>
      </c>
      <c r="L3116">
        <v>1.55020760489305E-3</v>
      </c>
      <c r="M3116">
        <v>4.9860148855689797E-2</v>
      </c>
      <c r="N3116">
        <v>4.41459064632908E-3</v>
      </c>
      <c r="O3116">
        <v>1.5802522994634208E-2</v>
      </c>
      <c r="P3116">
        <v>1.3674569934313574E-2</v>
      </c>
      <c r="Q3116">
        <v>21.707557116755392</v>
      </c>
      <c r="R3116" s="95">
        <f>Table_nydc_frldevdb01_flc_fx_carry_view[[#This Row],[atmf]]/(Table_nydc_frldevdb01_flc_fx_carry_view[[#This Row],[atmf_cost_orig]]+1)</f>
        <v>20.713138760843961</v>
      </c>
      <c r="S3116" s="95">
        <f>Table_nydc_frldevdb01_flc_fx_carry_view[[#This Row],[num_rate]]-Table_nydc_frldevdb01_flc_fx_carry_view[[#This Row],[asset_rate]]</f>
        <v>-2.127953060320634E-3</v>
      </c>
      <c r="T31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1.6216952870302661</v>
      </c>
      <c r="U3116" s="95">
        <f>Table_nydc_frldevdb01_flc_fx_carry_view[[#This Row],[atmf_cost_final]]/Table_nydc_frldevdb01_flc_fx_carry_view[[#This Row],[atmf_cost_orig]]</f>
        <v>8.8539459822035982E-2</v>
      </c>
    </row>
    <row r="3117" spans="1:21" x14ac:dyDescent="0.25">
      <c r="A3117" t="s">
        <v>146</v>
      </c>
      <c r="B3117" t="s">
        <v>102</v>
      </c>
      <c r="C3117" t="s">
        <v>67</v>
      </c>
      <c r="D3117" t="s">
        <v>67</v>
      </c>
      <c r="E3117">
        <v>77.185527278224598</v>
      </c>
      <c r="F3117">
        <v>87.532148135815007</v>
      </c>
      <c r="G3117">
        <v>9.6202539637650006E-2</v>
      </c>
      <c r="H3117">
        <v>9.9607042265328793E-2</v>
      </c>
      <c r="I3117">
        <v>0.10972980342234299</v>
      </c>
      <c r="J3117">
        <v>0.13060456018518499</v>
      </c>
      <c r="K3117">
        <v>1.25057877679617E-2</v>
      </c>
      <c r="L3117">
        <v>2.29156652581199E-3</v>
      </c>
      <c r="M3117">
        <v>5.7147325632289296E-2</v>
      </c>
      <c r="N3117">
        <v>0.134062554854494</v>
      </c>
      <c r="O3117">
        <v>-7.6639060798209084E-3</v>
      </c>
      <c r="P3117">
        <v>5.8272292985233932E-2</v>
      </c>
      <c r="Q3117">
        <v>83.791563864831886</v>
      </c>
      <c r="R3117" s="95">
        <f>Table_nydc_frldevdb01_flc_fx_carry_view[[#This Row],[atmf]]/(Table_nydc_frldevdb01_flc_fx_carry_view[[#This Row],[atmf_cost_orig]]+1)</f>
        <v>82.800330676200929</v>
      </c>
      <c r="S3117" s="95">
        <f>Table_nydc_frldevdb01_flc_fx_carry_view[[#This Row],[num_rate]]-Table_nydc_frldevdb01_flc_fx_carry_view[[#This Row],[asset_rate]]</f>
        <v>6.5936199065054837E-2</v>
      </c>
      <c r="T31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2.9517573684211782</v>
      </c>
      <c r="U3117" s="95">
        <f>Table_nydc_frldevdb01_flc_fx_carry_view[[#This Row],[atmf_cost_final]]/Table_nydc_frldevdb01_flc_fx_carry_view[[#This Row],[atmf_cost_orig]]</f>
        <v>2.3459112630591092</v>
      </c>
    </row>
    <row r="3118" spans="1:21" x14ac:dyDescent="0.25">
      <c r="A3118" t="s">
        <v>146</v>
      </c>
      <c r="B3118" t="s">
        <v>103</v>
      </c>
      <c r="C3118" t="s">
        <v>67</v>
      </c>
      <c r="D3118" t="s">
        <v>67</v>
      </c>
      <c r="E3118">
        <v>5.9902008933049</v>
      </c>
      <c r="F3118">
        <v>5.1594638585897501</v>
      </c>
      <c r="G3118">
        <v>0.15895860655737701</v>
      </c>
      <c r="H3118">
        <v>0.15895860655737701</v>
      </c>
      <c r="I3118">
        <v>0.144642821363516</v>
      </c>
      <c r="J3118">
        <v>0.1865125</v>
      </c>
      <c r="K3118">
        <v>3.2131959402830299E-2</v>
      </c>
      <c r="L3118">
        <v>3.0172334555110003E-3</v>
      </c>
      <c r="M3118">
        <v>7.8320965199518602E-2</v>
      </c>
      <c r="N3118">
        <v>0.138538862737076</v>
      </c>
      <c r="O3118">
        <v>7.2014723227260422E-2</v>
      </c>
      <c r="P3118">
        <v>-7.3845077494679142E-3</v>
      </c>
      <c r="Q3118">
        <v>4.9316747069624789</v>
      </c>
      <c r="R3118" s="95">
        <f>Table_nydc_frldevdb01_flc_fx_carry_view[[#This Row],[atmf]]/(Table_nydc_frldevdb01_flc_fx_carry_view[[#This Row],[atmf_cost_orig]]+1)</f>
        <v>4.7847199721607092</v>
      </c>
      <c r="S3118" s="95">
        <f>Table_nydc_frldevdb01_flc_fx_carry_view[[#This Row],[num_rate]]-Table_nydc_frldevdb01_flc_fx_carry_view[[#This Row],[asset_rate]]</f>
        <v>-7.9399230976728338E-2</v>
      </c>
      <c r="T31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2.9340668183700491</v>
      </c>
      <c r="U3118" s="95">
        <f>Table_nydc_frldevdb01_flc_fx_carry_view[[#This Row],[atmf_cost_final]]/Table_nydc_frldevdb01_flc_fx_carry_view[[#This Row],[atmf_cost_orig]]</f>
        <v>1.768860513709904</v>
      </c>
    </row>
    <row r="3119" spans="1:21" x14ac:dyDescent="0.25">
      <c r="A3119" t="s">
        <v>146</v>
      </c>
      <c r="B3119" t="s">
        <v>104</v>
      </c>
      <c r="C3119" t="s">
        <v>67</v>
      </c>
      <c r="D3119" t="s">
        <v>67</v>
      </c>
      <c r="E3119">
        <v>3.4906000000000001</v>
      </c>
      <c r="F3119">
        <v>3.3650099999999998</v>
      </c>
      <c r="G3119">
        <v>7.21376555510235E-2</v>
      </c>
      <c r="H3119">
        <v>7.0077883966223303E-2</v>
      </c>
      <c r="I3119">
        <v>8.1075276538094307E-2</v>
      </c>
      <c r="J3119">
        <v>8.2816331018518499E-2</v>
      </c>
      <c r="K3119">
        <v>2.4714676339565901E-2</v>
      </c>
      <c r="L3119">
        <v>1.6927070040125699E-3</v>
      </c>
      <c r="M3119">
        <v>3.8380290385568797E-2</v>
      </c>
      <c r="N3119">
        <v>3.5973692739343699E-2</v>
      </c>
      <c r="O3119">
        <v>1.5802522994634208E-2</v>
      </c>
      <c r="P3119">
        <v>-2.7017469926489848E-3</v>
      </c>
      <c r="Q3119">
        <v>3.3196450124895787</v>
      </c>
      <c r="R3119" s="95">
        <f>Table_nydc_frldevdb01_flc_fx_carry_view[[#This Row],[atmf]]/(Table_nydc_frldevdb01_flc_fx_carry_view[[#This Row],[atmf_cost_orig]]+1)</f>
        <v>3.2406335435647691</v>
      </c>
      <c r="S3119" s="95">
        <f>Table_nydc_frldevdb01_flc_fx_carry_view[[#This Row],[num_rate]]-Table_nydc_frldevdb01_flc_fx_carry_view[[#This Row],[asset_rate]]</f>
        <v>-1.8504269987283193E-2</v>
      </c>
      <c r="T31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2.5085580216103129</v>
      </c>
      <c r="U3119" s="95">
        <f>Table_nydc_frldevdb01_flc_fx_carry_view[[#This Row],[atmf_cost_final]]/Table_nydc_frldevdb01_flc_fx_carry_view[[#This Row],[atmf_cost_orig]]</f>
        <v>0.93729600213942121</v>
      </c>
    </row>
    <row r="3120" spans="1:21" x14ac:dyDescent="0.25">
      <c r="A3120" t="s">
        <v>146</v>
      </c>
      <c r="B3120" t="s">
        <v>105</v>
      </c>
      <c r="C3120" t="s">
        <v>67</v>
      </c>
      <c r="D3120" t="s">
        <v>67</v>
      </c>
      <c r="E3120">
        <v>35.378213820275001</v>
      </c>
      <c r="F3120">
        <v>30.563979905660499</v>
      </c>
      <c r="G3120">
        <v>0.186053286891562</v>
      </c>
      <c r="H3120">
        <v>0.20620786551029699</v>
      </c>
      <c r="I3120">
        <v>0.21577612605375199</v>
      </c>
      <c r="J3120">
        <v>0.253519456018518</v>
      </c>
      <c r="K3120">
        <v>4.4875707104823102E-2</v>
      </c>
      <c r="L3120">
        <v>4.5010987435215805E-3</v>
      </c>
      <c r="M3120">
        <v>0.10176274986643399</v>
      </c>
      <c r="N3120">
        <v>0.13593932496312</v>
      </c>
      <c r="O3120">
        <v>7.0252225883220498E-2</v>
      </c>
      <c r="P3120">
        <v>-7.3845077494679142E-3</v>
      </c>
      <c r="Q3120">
        <v>28.918870862299375</v>
      </c>
      <c r="R3120" s="95">
        <f>Table_nydc_frldevdb01_flc_fx_carry_view[[#This Row],[atmf]]/(Table_nydc_frldevdb01_flc_fx_carry_view[[#This Row],[atmf_cost_orig]]+1)</f>
        <v>27.740981358614412</v>
      </c>
      <c r="S3120" s="95">
        <f>Table_nydc_frldevdb01_flc_fx_carry_view[[#This Row],[num_rate]]-Table_nydc_frldevdb01_flc_fx_carry_view[[#This Row],[asset_rate]]</f>
        <v>-7.7636733632688415E-2</v>
      </c>
      <c r="T31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2.3105125497628598</v>
      </c>
      <c r="U3120" s="95">
        <f>Table_nydc_frldevdb01_flc_fx_carry_view[[#This Row],[atmf_cost_final]]/Table_nydc_frldevdb01_flc_fx_carry_view[[#This Row],[atmf_cost_orig]]</f>
        <v>1.3358456325280474</v>
      </c>
    </row>
    <row r="3121" spans="1:21" x14ac:dyDescent="0.25">
      <c r="A3121" t="s">
        <v>146</v>
      </c>
      <c r="B3121" t="s">
        <v>106</v>
      </c>
      <c r="C3121" t="s">
        <v>67</v>
      </c>
      <c r="D3121" t="s">
        <v>67</v>
      </c>
      <c r="E3121">
        <v>7.8044825543930303</v>
      </c>
      <c r="F3121">
        <v>8.5285635819504204</v>
      </c>
      <c r="G3121">
        <v>8.7526085068981602E-2</v>
      </c>
      <c r="H3121">
        <v>8.8703856605645295E-2</v>
      </c>
      <c r="I3121">
        <v>9.9888432048699502E-2</v>
      </c>
      <c r="J3121">
        <v>0.11435467592592601</v>
      </c>
      <c r="K3121">
        <v>1.6758323003161699E-2</v>
      </c>
      <c r="L3121">
        <v>2.08604256969678E-3</v>
      </c>
      <c r="M3121">
        <v>5.0900604183744001E-2</v>
      </c>
      <c r="N3121">
        <v>9.2787160785545997E-2</v>
      </c>
      <c r="O3121">
        <v>-7.6639060798209084E-3</v>
      </c>
      <c r="P3121">
        <v>3.7970753703675079E-2</v>
      </c>
      <c r="Q3121">
        <v>8.246992446933092</v>
      </c>
      <c r="R3121" s="95">
        <f>Table_nydc_frldevdb01_flc_fx_carry_view[[#This Row],[atmf]]/(Table_nydc_frldevdb01_flc_fx_carry_view[[#This Row],[atmf_cost_orig]]+1)</f>
        <v>8.1154807105422968</v>
      </c>
      <c r="S3121" s="95">
        <f>Table_nydc_frldevdb01_flc_fx_carry_view[[#This Row],[num_rate]]-Table_nydc_frldevdb01_flc_fx_carry_view[[#This Row],[asset_rate]]</f>
        <v>4.5634659783495984E-2</v>
      </c>
      <c r="T31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2.6565629207996082</v>
      </c>
      <c r="U3121" s="95">
        <f>Table_nydc_frldevdb01_flc_fx_carry_view[[#This Row],[atmf_cost_final]]/Table_nydc_frldevdb01_flc_fx_carry_view[[#This Row],[atmf_cost_orig]]</f>
        <v>1.8229088293450788</v>
      </c>
    </row>
    <row r="3122" spans="1:21" x14ac:dyDescent="0.25">
      <c r="A3122" t="s">
        <v>153</v>
      </c>
      <c r="B3122" t="s">
        <v>5</v>
      </c>
      <c r="C3122" t="s">
        <v>30</v>
      </c>
      <c r="D3122" t="s">
        <v>30</v>
      </c>
      <c r="E3122">
        <v>3.6639355341650401</v>
      </c>
      <c r="F3122">
        <v>3.7661205341650401</v>
      </c>
      <c r="G3122">
        <v>0.116987884562172</v>
      </c>
      <c r="H3122">
        <v>0.123721434585113</v>
      </c>
      <c r="I3122">
        <v>0.14765324301233901</v>
      </c>
      <c r="J3122">
        <v>0.18697048080915901</v>
      </c>
      <c r="K3122">
        <v>1.19930994321362E-2</v>
      </c>
      <c r="L3122">
        <v>3.08283005920029E-3</v>
      </c>
      <c r="M3122">
        <v>2.4695619722460097E-2</v>
      </c>
      <c r="N3122">
        <v>2.7893098536085199E-2</v>
      </c>
      <c r="O3122">
        <v>1.2321156701315934E-2</v>
      </c>
      <c r="P3122">
        <v>0.12270375203201117</v>
      </c>
      <c r="Q3122">
        <v>3.7188813681290731</v>
      </c>
      <c r="R3122" s="95">
        <f>Table_nydc_frldevdb01_flc_fx_carry_view[[#This Row],[atmf]]/(Table_nydc_frldevdb01_flc_fx_carry_view[[#This Row],[atmf_cost_orig]]+1)</f>
        <v>3.6753553559496015</v>
      </c>
      <c r="S3122" s="95">
        <f>Table_nydc_frldevdb01_flc_fx_carry_view[[#This Row],[num_rate]]-Table_nydc_frldevdb01_flc_fx_carry_view[[#This Row],[asset_rate]]</f>
        <v>0.11038259533069524</v>
      </c>
      <c r="T31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1.9531768428493714</v>
      </c>
      <c r="U3122" s="95">
        <f>Table_nydc_frldevdb01_flc_fx_carry_view[[#This Row],[atmf_cost_final]]/Table_nydc_frldevdb01_flc_fx_carry_view[[#This Row],[atmf_cost_orig]]</f>
        <v>1.1294755446334099</v>
      </c>
    </row>
    <row r="3123" spans="1:21" x14ac:dyDescent="0.25">
      <c r="A3123" t="s">
        <v>153</v>
      </c>
      <c r="B3123" t="s">
        <v>5</v>
      </c>
      <c r="C3123" t="s">
        <v>14</v>
      </c>
      <c r="D3123" t="s">
        <v>30</v>
      </c>
      <c r="E3123">
        <v>3.6639355341650401</v>
      </c>
      <c r="F3123">
        <v>3.8566857740133398</v>
      </c>
      <c r="G3123">
        <v>0.120416015186534</v>
      </c>
      <c r="H3123">
        <v>0.12971223994639999</v>
      </c>
      <c r="I3123">
        <v>0.117153564259524</v>
      </c>
      <c r="J3123">
        <v>0.13313674954384599</v>
      </c>
      <c r="K3123">
        <v>1.38139716607424E-2</v>
      </c>
      <c r="L3123">
        <v>1.23363353313633E-2</v>
      </c>
      <c r="M3123">
        <v>3.6288517828001798E-2</v>
      </c>
      <c r="N3123">
        <v>4.1405516453597496E-2</v>
      </c>
      <c r="O3123">
        <v>1.3166030836686736E-2</v>
      </c>
      <c r="P3123">
        <v>0.1212900860645255</v>
      </c>
      <c r="Q3123">
        <v>3.7719137248649437</v>
      </c>
      <c r="R3123" s="95">
        <f>Table_nydc_frldevdb01_flc_fx_carry_view[[#This Row],[atmf]]/(Table_nydc_frldevdb01_flc_fx_carry_view[[#This Row],[atmf_cost_orig]]+1)</f>
        <v>3.7216332205404736</v>
      </c>
      <c r="S3123" s="95">
        <f>Table_nydc_frldevdb01_flc_fx_carry_view[[#This Row],[num_rate]]-Table_nydc_frldevdb01_flc_fx_carry_view[[#This Row],[asset_rate]]</f>
        <v>0.10812405522783877</v>
      </c>
      <c r="T31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1.2934268352248983</v>
      </c>
      <c r="U3123" s="95">
        <f>Table_nydc_frldevdb01_flc_fx_carry_view[[#This Row],[atmf_cost_final]]/Table_nydc_frldevdb01_flc_fx_carry_view[[#This Row],[atmf_cost_orig]]</f>
        <v>1.1410087524061729</v>
      </c>
    </row>
    <row r="3124" spans="1:21" x14ac:dyDescent="0.25">
      <c r="A3124" t="s">
        <v>153</v>
      </c>
      <c r="B3124" t="s">
        <v>5</v>
      </c>
      <c r="C3124" t="s">
        <v>8</v>
      </c>
      <c r="D3124" t="s">
        <v>30</v>
      </c>
      <c r="E3124">
        <v>3.6639355341650401</v>
      </c>
      <c r="F3124">
        <v>3.95346039499253</v>
      </c>
      <c r="G3124">
        <v>0.122541010267115</v>
      </c>
      <c r="H3124">
        <v>0.13303856205293901</v>
      </c>
      <c r="I3124">
        <v>0.120378375437592</v>
      </c>
      <c r="J3124">
        <v>0.13644863264945001</v>
      </c>
      <c r="K3124">
        <v>1.39914035057254E-2</v>
      </c>
      <c r="L3124">
        <v>1.3804367481372799E-2</v>
      </c>
      <c r="M3124">
        <v>4.5408269286726796E-2</v>
      </c>
      <c r="N3124">
        <v>5.2455914735101097E-2</v>
      </c>
      <c r="O3124">
        <v>1.3707863457648743E-2</v>
      </c>
      <c r="P3124">
        <v>0.12176306159010521</v>
      </c>
      <c r="Q3124">
        <v>3.83303834381157</v>
      </c>
      <c r="R3124" s="95">
        <f>Table_nydc_frldevdb01_flc_fx_carry_view[[#This Row],[atmf]]/(Table_nydc_frldevdb01_flc_fx_carry_view[[#This Row],[atmf_cost_orig]]+1)</f>
        <v>3.7817382080686452</v>
      </c>
      <c r="S3124" s="95">
        <f>Table_nydc_frldevdb01_flc_fx_carry_view[[#This Row],[num_rate]]-Table_nydc_frldevdb01_flc_fx_carry_view[[#This Row],[asset_rate]]</f>
        <v>0.10805519813245647</v>
      </c>
      <c r="T31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1.2302801789063853</v>
      </c>
      <c r="U3124" s="95">
        <f>Table_nydc_frldevdb01_flc_fx_carry_view[[#This Row],[atmf_cost_final]]/Table_nydc_frldevdb01_flc_fx_carry_view[[#This Row],[atmf_cost_orig]]</f>
        <v>1.155206211535448</v>
      </c>
    </row>
    <row r="3125" spans="1:21" x14ac:dyDescent="0.25">
      <c r="A3125" t="s">
        <v>153</v>
      </c>
      <c r="B3125" t="s">
        <v>5</v>
      </c>
      <c r="C3125" t="s">
        <v>6</v>
      </c>
      <c r="D3125" t="s">
        <v>30</v>
      </c>
      <c r="E3125">
        <v>3.6639355341650401</v>
      </c>
      <c r="F3125">
        <v>4.0545247541299103</v>
      </c>
      <c r="G3125">
        <v>0.124979842508982</v>
      </c>
      <c r="H3125">
        <v>0.13636520710938799</v>
      </c>
      <c r="I3125">
        <v>0.122541010267115</v>
      </c>
      <c r="J3125">
        <v>0.13877041697477699</v>
      </c>
      <c r="K3125">
        <v>1.38035271669104E-2</v>
      </c>
      <c r="L3125">
        <v>1.39914035057254E-2</v>
      </c>
      <c r="M3125">
        <v>5.3585261267110398E-2</v>
      </c>
      <c r="N3125">
        <v>6.1674995956345E-2</v>
      </c>
      <c r="O3125">
        <v>1.4316164989150559E-2</v>
      </c>
      <c r="P3125">
        <v>0.12286831258424669</v>
      </c>
      <c r="Q3125">
        <v>3.8993998655290767</v>
      </c>
      <c r="R3125" s="95">
        <f>Table_nydc_frldevdb01_flc_fx_carry_view[[#This Row],[atmf]]/(Table_nydc_frldevdb01_flc_fx_carry_view[[#This Row],[atmf_cost_orig]]+1)</f>
        <v>3.8483119527067742</v>
      </c>
      <c r="S3125" s="95">
        <f>Table_nydc_frldevdb01_flc_fx_carry_view[[#This Row],[num_rate]]-Table_nydc_frldevdb01_flc_fx_carry_view[[#This Row],[asset_rate]]</f>
        <v>0.10855214759509613</v>
      </c>
      <c r="T31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1.1986303143678163</v>
      </c>
      <c r="U3125" s="95">
        <f>Table_nydc_frldevdb01_flc_fx_carry_view[[#This Row],[atmf_cost_final]]/Table_nydc_frldevdb01_flc_fx_carry_view[[#This Row],[atmf_cost_orig]]</f>
        <v>1.1509693990089758</v>
      </c>
    </row>
    <row r="3126" spans="1:21" x14ac:dyDescent="0.25">
      <c r="A3126" t="s">
        <v>153</v>
      </c>
      <c r="B3126" t="s">
        <v>5</v>
      </c>
      <c r="C3126" t="s">
        <v>67</v>
      </c>
      <c r="D3126" t="s">
        <v>30</v>
      </c>
      <c r="E3126">
        <v>3.6639355341650401</v>
      </c>
      <c r="F3126">
        <v>4.4674560820552598</v>
      </c>
      <c r="G3126">
        <v>0.13172433829284999</v>
      </c>
      <c r="H3126">
        <v>0.14592018274521601</v>
      </c>
      <c r="I3126">
        <v>0.13074814135624299</v>
      </c>
      <c r="J3126">
        <v>0.14785600131709001</v>
      </c>
      <c r="K3126">
        <v>1.2048875526762599E-2</v>
      </c>
      <c r="L3126">
        <v>1.2666627112842199E-2</v>
      </c>
      <c r="M3126">
        <v>7.9755124624801693E-2</v>
      </c>
      <c r="N3126">
        <v>8.9299450229520405E-2</v>
      </c>
      <c r="O3126">
        <v>1.5835106727464132E-2</v>
      </c>
      <c r="P3126">
        <v>0.1292033690309341</v>
      </c>
      <c r="Q3126">
        <v>4.1841621568003466</v>
      </c>
      <c r="R3126" s="95">
        <f>Table_nydc_frldevdb01_flc_fx_carry_view[[#This Row],[atmf]]/(Table_nydc_frldevdb01_flc_fx_carry_view[[#This Row],[atmf_cost_orig]]+1)</f>
        <v>4.1374715249512084</v>
      </c>
      <c r="S3126" s="95">
        <f>Table_nydc_frldevdb01_flc_fx_carry_view[[#This Row],[num_rate]]-Table_nydc_frldevdb01_flc_fx_carry_view[[#This Row],[asset_rate]]</f>
        <v>0.11336826230346997</v>
      </c>
      <c r="T31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1.1318426901143699</v>
      </c>
      <c r="U3126" s="95">
        <f>Table_nydc_frldevdb01_flc_fx_carry_view[[#This Row],[atmf_cost_final]]/Table_nydc_frldevdb01_flc_fx_carry_view[[#This Row],[atmf_cost_orig]]</f>
        <v>1.1196703741561289</v>
      </c>
    </row>
    <row r="3127" spans="1:21" x14ac:dyDescent="0.25">
      <c r="A3127" t="s">
        <v>153</v>
      </c>
      <c r="B3127" t="s">
        <v>4</v>
      </c>
      <c r="C3127" t="s">
        <v>30</v>
      </c>
      <c r="D3127" t="s">
        <v>30</v>
      </c>
      <c r="E3127">
        <v>4.34217206220415</v>
      </c>
      <c r="F3127">
        <v>4.48575084583329</v>
      </c>
      <c r="G3127">
        <v>0.11522466610674301</v>
      </c>
      <c r="H3127">
        <v>0.121741468444933</v>
      </c>
      <c r="I3127">
        <v>0.14510646255926901</v>
      </c>
      <c r="J3127">
        <v>0.17545588552620101</v>
      </c>
      <c r="K3127">
        <v>1.01170519156358E-2</v>
      </c>
      <c r="L3127">
        <v>3.0303584532887099E-3</v>
      </c>
      <c r="M3127">
        <v>2.4303424908844098E-2</v>
      </c>
      <c r="N3127">
        <v>3.3069981748581098E-2</v>
      </c>
      <c r="O3127">
        <v>-8.7982947213033381E-3</v>
      </c>
      <c r="P3127">
        <v>0.12270375203201117</v>
      </c>
      <c r="Q3127">
        <v>4.4230044548856595</v>
      </c>
      <c r="R3127" s="95">
        <f>Table_nydc_frldevdb01_flc_fx_carry_view[[#This Row],[atmf]]/(Table_nydc_frldevdb01_flc_fx_carry_view[[#This Row],[atmf_cost_orig]]+1)</f>
        <v>4.3793184097109608</v>
      </c>
      <c r="S3127" s="95">
        <f>Table_nydc_frldevdb01_flc_fx_carry_view[[#This Row],[num_rate]]-Table_nydc_frldevdb01_flc_fx_carry_view[[#This Row],[asset_rate]]</f>
        <v>0.13150204675331451</v>
      </c>
      <c r="T31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2.1174984832045376</v>
      </c>
      <c r="U3127" s="95">
        <f>Table_nydc_frldevdb01_flc_fx_carry_view[[#This Row],[atmf_cost_final]]/Table_nydc_frldevdb01_flc_fx_carry_view[[#This Row],[atmf_cost_orig]]</f>
        <v>1.3607128160997104</v>
      </c>
    </row>
    <row r="3128" spans="1:21" x14ac:dyDescent="0.25">
      <c r="A3128" t="s">
        <v>153</v>
      </c>
      <c r="B3128" t="s">
        <v>4</v>
      </c>
      <c r="C3128" t="s">
        <v>14</v>
      </c>
      <c r="D3128" t="s">
        <v>30</v>
      </c>
      <c r="E3128">
        <v>4.34217206220415</v>
      </c>
      <c r="F3128">
        <v>4.6221912548945703</v>
      </c>
      <c r="G3128">
        <v>0.120185675670076</v>
      </c>
      <c r="H3128">
        <v>0.12885848123319699</v>
      </c>
      <c r="I3128">
        <v>0.115340809685277</v>
      </c>
      <c r="J3128">
        <v>0.13226022042320701</v>
      </c>
      <c r="K3128">
        <v>1.1087174319741299E-2</v>
      </c>
      <c r="L3128">
        <v>1.0491074882542801E-2</v>
      </c>
      <c r="M3128">
        <v>3.6443030091201402E-2</v>
      </c>
      <c r="N3128">
        <v>4.5756596908794404E-2</v>
      </c>
      <c r="O3128">
        <v>-8.3395580365526432E-3</v>
      </c>
      <c r="P3128">
        <v>0.1212900860645255</v>
      </c>
      <c r="Q3128">
        <v>4.507889850023739</v>
      </c>
      <c r="R3128" s="95">
        <f>Table_nydc_frldevdb01_flc_fx_carry_view[[#This Row],[atmf]]/(Table_nydc_frldevdb01_flc_fx_carry_view[[#This Row],[atmf_cost_orig]]+1)</f>
        <v>4.4596674594722714</v>
      </c>
      <c r="S3128" s="95">
        <f>Table_nydc_frldevdb01_flc_fx_carry_view[[#This Row],[num_rate]]-Table_nydc_frldevdb01_flc_fx_carry_view[[#This Row],[asset_rate]]</f>
        <v>0.12962964410107813</v>
      </c>
      <c r="T31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1.3908235771693247</v>
      </c>
      <c r="U3128" s="95">
        <f>Table_nydc_frldevdb01_flc_fx_carry_view[[#This Row],[atmf_cost_final]]/Table_nydc_frldevdb01_flc_fx_carry_view[[#This Row],[atmf_cost_orig]]</f>
        <v>1.2555651051596177</v>
      </c>
    </row>
    <row r="3129" spans="1:21" x14ac:dyDescent="0.25">
      <c r="A3129" t="s">
        <v>153</v>
      </c>
      <c r="B3129" t="s">
        <v>4</v>
      </c>
      <c r="C3129" t="s">
        <v>8</v>
      </c>
      <c r="D3129" t="s">
        <v>30</v>
      </c>
      <c r="E3129">
        <v>4.34217206220415</v>
      </c>
      <c r="F3129">
        <v>4.7653923166196304</v>
      </c>
      <c r="G3129">
        <v>0.12398789474041</v>
      </c>
      <c r="H3129">
        <v>0.132809904366057</v>
      </c>
      <c r="I3129">
        <v>0.120161743663784</v>
      </c>
      <c r="J3129">
        <v>0.13655184317520799</v>
      </c>
      <c r="K3129">
        <v>1.09694160421247E-2</v>
      </c>
      <c r="L3129">
        <v>1.12452835018671E-2</v>
      </c>
      <c r="M3129">
        <v>4.6087802520710104E-2</v>
      </c>
      <c r="N3129">
        <v>5.72832695081711E-2</v>
      </c>
      <c r="O3129">
        <v>-8.3163192378880226E-3</v>
      </c>
      <c r="P3129">
        <v>0.12176306159010521</v>
      </c>
      <c r="Q3129">
        <v>4.6037171968621173</v>
      </c>
      <c r="R3129" s="95">
        <f>Table_nydc_frldevdb01_flc_fx_carry_view[[#This Row],[atmf]]/(Table_nydc_frldevdb01_flc_fx_carry_view[[#This Row],[atmf_cost_orig]]+1)</f>
        <v>4.5554420050942968</v>
      </c>
      <c r="S3129" s="95">
        <f>Table_nydc_frldevdb01_flc_fx_carry_view[[#This Row],[num_rate]]-Table_nydc_frldevdb01_flc_fx_carry_view[[#This Row],[asset_rate]]</f>
        <v>0.13007938082799322</v>
      </c>
      <c r="T31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1.3109368232044825</v>
      </c>
      <c r="U3129" s="95">
        <f>Table_nydc_frldevdb01_flc_fx_carry_view[[#This Row],[atmf_cost_final]]/Table_nydc_frldevdb01_flc_fx_carry_view[[#This Row],[atmf_cost_orig]]</f>
        <v>1.2429160509970112</v>
      </c>
    </row>
    <row r="3130" spans="1:21" x14ac:dyDescent="0.25">
      <c r="A3130" t="s">
        <v>153</v>
      </c>
      <c r="B3130" t="s">
        <v>4</v>
      </c>
      <c r="C3130" t="s">
        <v>6</v>
      </c>
      <c r="D3130" t="s">
        <v>30</v>
      </c>
      <c r="E3130">
        <v>4.34217206220415</v>
      </c>
      <c r="F3130">
        <v>4.9135765751761804</v>
      </c>
      <c r="G3130">
        <v>0.12842209172180599</v>
      </c>
      <c r="H3130">
        <v>0.136647459116053</v>
      </c>
      <c r="I3130">
        <v>0.12398789474041</v>
      </c>
      <c r="J3130">
        <v>0.13885048691806001</v>
      </c>
      <c r="K3130">
        <v>1.08690416947636E-2</v>
      </c>
      <c r="L3130">
        <v>1.09694160421247E-2</v>
      </c>
      <c r="M3130">
        <v>5.4922135694557804E-2</v>
      </c>
      <c r="N3130">
        <v>6.6157712716990003E-2</v>
      </c>
      <c r="O3130">
        <v>-8.1128496506200909E-3</v>
      </c>
      <c r="P3130">
        <v>0.12286831258424669</v>
      </c>
      <c r="Q3130">
        <v>4.7062516297443668</v>
      </c>
      <c r="R3130" s="95">
        <f>Table_nydc_frldevdb01_flc_fx_carry_view[[#This Row],[atmf]]/(Table_nydc_frldevdb01_flc_fx_carry_view[[#This Row],[atmf_cost_orig]]+1)</f>
        <v>4.6577623209518642</v>
      </c>
      <c r="S3130" s="95">
        <f>Table_nydc_frldevdb01_flc_fx_carry_view[[#This Row],[num_rate]]-Table_nydc_frldevdb01_flc_fx_carry_view[[#This Row],[asset_rate]]</f>
        <v>0.13098116223486678</v>
      </c>
      <c r="T31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1.2527677777892992</v>
      </c>
      <c r="U3130" s="95">
        <f>Table_nydc_frldevdb01_flc_fx_carry_view[[#This Row],[atmf_cost_final]]/Table_nydc_frldevdb01_flc_fx_carry_view[[#This Row],[atmf_cost_orig]]</f>
        <v>1.2045728353485263</v>
      </c>
    </row>
    <row r="3131" spans="1:21" x14ac:dyDescent="0.25">
      <c r="A3131" t="s">
        <v>153</v>
      </c>
      <c r="B3131" t="s">
        <v>4</v>
      </c>
      <c r="C3131" t="s">
        <v>67</v>
      </c>
      <c r="D3131" t="s">
        <v>30</v>
      </c>
      <c r="E3131">
        <v>4.34217206220415</v>
      </c>
      <c r="F3131">
        <v>5.5488508978376103</v>
      </c>
      <c r="G3131">
        <v>0.13700715247884501</v>
      </c>
      <c r="H3131">
        <v>0.14540718664292601</v>
      </c>
      <c r="I3131">
        <v>0.13558234495938401</v>
      </c>
      <c r="J3131">
        <v>0.147846093062175</v>
      </c>
      <c r="K3131">
        <v>8.5600724215231204E-3</v>
      </c>
      <c r="L3131">
        <v>9.21608011852342E-3</v>
      </c>
      <c r="M3131">
        <v>8.3346005473954099E-2</v>
      </c>
      <c r="N3131">
        <v>9.7065876416012803E-2</v>
      </c>
      <c r="O3131">
        <v>-7.6643334109611208E-3</v>
      </c>
      <c r="P3131">
        <v>0.12926178052065765</v>
      </c>
      <c r="Q3131">
        <v>5.1627498343588041</v>
      </c>
      <c r="R3131" s="95">
        <f>Table_nydc_frldevdb01_flc_fx_carry_view[[#This Row],[atmf]]/(Table_nydc_frldevdb01_flc_fx_carry_view[[#This Row],[atmf_cost_orig]]+1)</f>
        <v>5.1219563000188826</v>
      </c>
      <c r="S3131" s="95">
        <f>Table_nydc_frldevdb01_flc_fx_carry_view[[#This Row],[num_rate]]-Table_nydc_frldevdb01_flc_fx_carry_view[[#This Row],[asset_rate]]</f>
        <v>0.13692611393161877</v>
      </c>
      <c r="T31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1.1746834292473103</v>
      </c>
      <c r="U3131" s="95">
        <f>Table_nydc_frldevdb01_flc_fx_carry_view[[#This Row],[atmf_cost_final]]/Table_nydc_frldevdb01_flc_fx_carry_view[[#This Row],[atmf_cost_orig]]</f>
        <v>1.1646134192519426</v>
      </c>
    </row>
    <row r="3132" spans="1:21" x14ac:dyDescent="0.25">
      <c r="A3132" t="s">
        <v>153</v>
      </c>
      <c r="B3132" t="s">
        <v>17</v>
      </c>
      <c r="C3132" t="s">
        <v>30</v>
      </c>
      <c r="D3132" t="s">
        <v>30</v>
      </c>
      <c r="E3132">
        <v>1.18476253924653</v>
      </c>
      <c r="F3132">
        <v>1.1910799999999999</v>
      </c>
      <c r="G3132">
        <v>7.2368012749781302E-2</v>
      </c>
      <c r="H3132">
        <v>7.2832889514490601E-2</v>
      </c>
      <c r="I3132">
        <v>0.101940251976987</v>
      </c>
      <c r="J3132">
        <v>0.108261641783295</v>
      </c>
      <c r="K3132">
        <v>1.19076464907279E-2</v>
      </c>
      <c r="L3132">
        <v>2.1288912631548902E-3</v>
      </c>
      <c r="M3132">
        <v>1.4541172073059902E-2</v>
      </c>
      <c r="N3132">
        <v>5.8643451627494901E-3</v>
      </c>
      <c r="O3132">
        <v>-8.7982947213033381E-3</v>
      </c>
      <c r="P3132">
        <v>1.2321156701315934E-2</v>
      </c>
      <c r="Q3132">
        <v>1.187951499335929</v>
      </c>
      <c r="R3132" s="95">
        <f>Table_nydc_frldevdb01_flc_fx_carry_view[[#This Row],[atmf]]/(Table_nydc_frldevdb01_flc_fx_carry_view[[#This Row],[atmf_cost_orig]]+1)</f>
        <v>1.1740085398074185</v>
      </c>
      <c r="S3132" s="95">
        <f>Table_nydc_frldevdb01_flc_fx_carry_view[[#This Row],[num_rate]]-Table_nydc_frldevdb01_flc_fx_carry_view[[#This Row],[asset_rate]]</f>
        <v>2.111945142261927E-2</v>
      </c>
      <c r="T31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1.4184232439795914</v>
      </c>
      <c r="U3132" s="95">
        <f>Table_nydc_frldevdb01_flc_fx_carry_view[[#This Row],[atmf_cost_final]]/Table_nydc_frldevdb01_flc_fx_carry_view[[#This Row],[atmf_cost_orig]]</f>
        <v>0.40329246729802676</v>
      </c>
    </row>
    <row r="3133" spans="1:21" x14ac:dyDescent="0.25">
      <c r="A3133" t="s">
        <v>153</v>
      </c>
      <c r="B3133" t="s">
        <v>17</v>
      </c>
      <c r="C3133" t="s">
        <v>14</v>
      </c>
      <c r="D3133" t="s">
        <v>30</v>
      </c>
      <c r="E3133">
        <v>1.18476253924653</v>
      </c>
      <c r="F3133">
        <v>1.197513</v>
      </c>
      <c r="G3133">
        <v>7.4579865724358402E-2</v>
      </c>
      <c r="H3133">
        <v>7.4904341595458404E-2</v>
      </c>
      <c r="I3133">
        <v>7.2520554196174106E-2</v>
      </c>
      <c r="J3133">
        <v>7.3626718706577096E-2</v>
      </c>
      <c r="K3133">
        <v>1.6070213836562E-2</v>
      </c>
      <c r="L3133">
        <v>1.19748039339308E-2</v>
      </c>
      <c r="M3133">
        <v>2.11888624448427E-2</v>
      </c>
      <c r="N3133">
        <v>1.7671029124491401E-2</v>
      </c>
      <c r="O3133">
        <v>-8.3395580365526432E-3</v>
      </c>
      <c r="P3133">
        <v>1.3166030836686736E-2</v>
      </c>
      <c r="Q3133">
        <v>1.1914145674822716</v>
      </c>
      <c r="R3133" s="95">
        <f>Table_nydc_frldevdb01_flc_fx_carry_view[[#This Row],[atmf]]/(Table_nydc_frldevdb01_flc_fx_carry_view[[#This Row],[atmf_cost_orig]]+1)</f>
        <v>1.1726655509471748</v>
      </c>
      <c r="S3133" s="95">
        <f>Table_nydc_frldevdb01_flc_fx_carry_view[[#This Row],[num_rate]]-Table_nydc_frldevdb01_flc_fx_carry_view[[#This Row],[asset_rate]]</f>
        <v>2.1505588873239379E-2</v>
      </c>
      <c r="T31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1.1128377090284194</v>
      </c>
      <c r="U3133" s="95">
        <f>Table_nydc_frldevdb01_flc_fx_carry_view[[#This Row],[atmf_cost_final]]/Table_nydc_frldevdb01_flc_fx_carry_view[[#This Row],[atmf_cost_orig]]</f>
        <v>0.83397724490832548</v>
      </c>
    </row>
    <row r="3134" spans="1:21" x14ac:dyDescent="0.25">
      <c r="A3134" t="s">
        <v>153</v>
      </c>
      <c r="B3134" t="s">
        <v>17</v>
      </c>
      <c r="C3134" t="s">
        <v>8</v>
      </c>
      <c r="D3134" t="s">
        <v>30</v>
      </c>
      <c r="E3134">
        <v>1.18476253924653</v>
      </c>
      <c r="F3134">
        <v>1.204393</v>
      </c>
      <c r="G3134">
        <v>7.6524274045910196E-2</v>
      </c>
      <c r="H3134">
        <v>7.6656248813615505E-2</v>
      </c>
      <c r="I3134">
        <v>7.45462544858429E-2</v>
      </c>
      <c r="J3134">
        <v>7.5190246205830896E-2</v>
      </c>
      <c r="K3134">
        <v>1.8955323837714498E-2</v>
      </c>
      <c r="L3134">
        <v>1.60859545779184E-2</v>
      </c>
      <c r="M3134">
        <v>2.6611064696371301E-2</v>
      </c>
      <c r="N3134">
        <v>2.43879178703892E-2</v>
      </c>
      <c r="O3134">
        <v>-8.3163192378880226E-3</v>
      </c>
      <c r="P3134">
        <v>1.3707863457648743E-2</v>
      </c>
      <c r="Q3134">
        <v>1.195242532904836</v>
      </c>
      <c r="R3134" s="95">
        <f>Table_nydc_frldevdb01_flc_fx_carry_view[[#This Row],[atmf]]/(Table_nydc_frldevdb01_flc_fx_carry_view[[#This Row],[atmf_cost_orig]]+1)</f>
        <v>1.1731736013932494</v>
      </c>
      <c r="S3134" s="95">
        <f>Table_nydc_frldevdb01_flc_fx_carry_view[[#This Row],[num_rate]]-Table_nydc_frldevdb01_flc_fx_carry_view[[#This Row],[asset_rate]]</f>
        <v>2.2024182695536763E-2</v>
      </c>
      <c r="T31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1.0844101760684957</v>
      </c>
      <c r="U3134" s="95">
        <f>Table_nydc_frldevdb01_flc_fx_carry_view[[#This Row],[atmf_cost_final]]/Table_nydc_frldevdb01_flc_fx_carry_view[[#This Row],[atmf_cost_orig]]</f>
        <v>0.9164578023710096</v>
      </c>
    </row>
    <row r="3135" spans="1:21" x14ac:dyDescent="0.25">
      <c r="A3135" t="s">
        <v>153</v>
      </c>
      <c r="B3135" t="s">
        <v>17</v>
      </c>
      <c r="C3135" t="s">
        <v>6</v>
      </c>
      <c r="D3135" t="s">
        <v>30</v>
      </c>
      <c r="E3135">
        <v>1.18476253924653</v>
      </c>
      <c r="F3135">
        <v>1.211551</v>
      </c>
      <c r="G3135">
        <v>7.8538838462624702E-2</v>
      </c>
      <c r="H3135">
        <v>7.8383060992846906E-2</v>
      </c>
      <c r="I3135">
        <v>7.6524274045910196E-2</v>
      </c>
      <c r="J3135">
        <v>7.6829233762782306E-2</v>
      </c>
      <c r="K3135">
        <v>2.1343793477193899E-2</v>
      </c>
      <c r="L3135">
        <v>1.8955323837714498E-2</v>
      </c>
      <c r="M3135">
        <v>3.1520615900173798E-2</v>
      </c>
      <c r="N3135">
        <v>2.9847110342319301E-2</v>
      </c>
      <c r="O3135">
        <v>-8.1128496506200909E-3</v>
      </c>
      <c r="P3135">
        <v>1.4316164989150559E-2</v>
      </c>
      <c r="Q3135">
        <v>1.199345474086418</v>
      </c>
      <c r="R3135" s="95">
        <f>Table_nydc_frldevdb01_flc_fx_carry_view[[#This Row],[atmf]]/(Table_nydc_frldevdb01_flc_fx_carry_view[[#This Row],[atmf_cost_orig]]+1)</f>
        <v>1.1745291187832632</v>
      </c>
      <c r="S3135" s="95">
        <f>Table_nydc_frldevdb01_flc_fx_carry_view[[#This Row],[num_rate]]-Table_nydc_frldevdb01_flc_fx_carry_view[[#This Row],[asset_rate]]</f>
        <v>2.242901463977065E-2</v>
      </c>
      <c r="T31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1.0702541571336128</v>
      </c>
      <c r="U3135" s="95">
        <f>Table_nydc_frldevdb01_flc_fx_carry_view[[#This Row],[atmf_cost_final]]/Table_nydc_frldevdb01_flc_fx_carry_view[[#This Row],[atmf_cost_orig]]</f>
        <v>0.94690758698514932</v>
      </c>
    </row>
    <row r="3136" spans="1:21" x14ac:dyDescent="0.25">
      <c r="A3136" t="s">
        <v>153</v>
      </c>
      <c r="B3136" t="s">
        <v>17</v>
      </c>
      <c r="C3136" t="s">
        <v>67</v>
      </c>
      <c r="D3136" t="s">
        <v>30</v>
      </c>
      <c r="E3136">
        <v>1.18476253924653</v>
      </c>
      <c r="F3136">
        <v>1.2414050570936399</v>
      </c>
      <c r="G3136">
        <v>8.3699024326738994E-2</v>
      </c>
      <c r="H3136">
        <v>8.2628054872621398E-2</v>
      </c>
      <c r="I3136">
        <v>8.2670543476110497E-2</v>
      </c>
      <c r="J3136">
        <v>8.1878484384726294E-2</v>
      </c>
      <c r="K3136">
        <v>2.73520424981031E-2</v>
      </c>
      <c r="L3136">
        <v>2.61620723181606E-2</v>
      </c>
      <c r="M3136">
        <v>4.7418323820369902E-2</v>
      </c>
      <c r="N3136">
        <v>4.7180341390460998E-2</v>
      </c>
      <c r="O3136">
        <v>-7.6643334109611208E-3</v>
      </c>
      <c r="P3136">
        <v>1.5844682162100221E-2</v>
      </c>
      <c r="Q3136">
        <v>1.2169846997436888</v>
      </c>
      <c r="R3136" s="95">
        <f>Table_nydc_frldevdb01_flc_fx_carry_view[[#This Row],[atmf]]/(Table_nydc_frldevdb01_flc_fx_carry_view[[#This Row],[atmf_cost_orig]]+1)</f>
        <v>1.1852046396951696</v>
      </c>
      <c r="S3136" s="95">
        <f>Table_nydc_frldevdb01_flc_fx_carry_view[[#This Row],[num_rate]]-Table_nydc_frldevdb01_flc_fx_carry_view[[#This Row],[asset_rate]]</f>
        <v>2.3509015573061343E-2</v>
      </c>
      <c r="T31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1.0474421610434221</v>
      </c>
      <c r="U3136" s="95">
        <f>Table_nydc_frldevdb01_flc_fx_carry_view[[#This Row],[atmf_cost_final]]/Table_nydc_frldevdb01_flc_fx_carry_view[[#This Row],[atmf_cost_orig]]</f>
        <v>0.99498121378540438</v>
      </c>
    </row>
    <row r="3137" spans="1:21" x14ac:dyDescent="0.25">
      <c r="A3137" t="s">
        <v>153</v>
      </c>
      <c r="B3137" t="s">
        <v>21</v>
      </c>
      <c r="C3137" t="s">
        <v>30</v>
      </c>
      <c r="D3137" t="s">
        <v>30</v>
      </c>
      <c r="E3137">
        <v>1.3143461132921701</v>
      </c>
      <c r="F3137">
        <v>1.31826</v>
      </c>
      <c r="G3137">
        <v>8.5400409225965104E-2</v>
      </c>
      <c r="H3137">
        <v>8.5024627782140094E-2</v>
      </c>
      <c r="I3137">
        <v>0.11806110727992999</v>
      </c>
      <c r="J3137">
        <v>0.117197500780564</v>
      </c>
      <c r="K3137">
        <v>1.5540185746024301E-2</v>
      </c>
      <c r="L3137">
        <v>2.4653354047931898E-3</v>
      </c>
      <c r="M3137">
        <v>1.6933674250620999E-2</v>
      </c>
      <c r="N3137">
        <v>4.2222842922449997E-3</v>
      </c>
      <c r="O3137">
        <v>4.0544173932727956E-4</v>
      </c>
      <c r="P3137">
        <v>1.2321156701315934E-2</v>
      </c>
      <c r="Q3137">
        <v>1.3164255760925578</v>
      </c>
      <c r="R3137" s="95">
        <f>Table_nydc_frldevdb01_flc_fx_carry_view[[#This Row],[atmf]]/(Table_nydc_frldevdb01_flc_fx_carry_view[[#This Row],[atmf_cost_orig]]+1)</f>
        <v>1.2963087302339817</v>
      </c>
      <c r="S3137" s="95">
        <f>Table_nydc_frldevdb01_flc_fx_carry_view[[#This Row],[num_rate]]-Table_nydc_frldevdb01_flc_fx_carry_view[[#This Row],[asset_rate]]</f>
        <v>1.1915714961988655E-2</v>
      </c>
      <c r="T31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1.2608276865264163</v>
      </c>
      <c r="U3137" s="95">
        <f>Table_nydc_frldevdb01_flc_fx_carry_view[[#This Row],[atmf_cost_final]]/Table_nydc_frldevdb01_flc_fx_carry_view[[#This Row],[atmf_cost_orig]]</f>
        <v>0.24934247758369146</v>
      </c>
    </row>
    <row r="3138" spans="1:21" x14ac:dyDescent="0.25">
      <c r="A3138" t="s">
        <v>153</v>
      </c>
      <c r="B3138" t="s">
        <v>21</v>
      </c>
      <c r="C3138" t="s">
        <v>14</v>
      </c>
      <c r="D3138" t="s">
        <v>30</v>
      </c>
      <c r="E3138">
        <v>1.3143461132921701</v>
      </c>
      <c r="F3138">
        <v>1.321968</v>
      </c>
      <c r="G3138">
        <v>8.6228604043846996E-2</v>
      </c>
      <c r="H3138">
        <v>8.5589313987347607E-2</v>
      </c>
      <c r="I3138">
        <v>8.5483837490939699E-2</v>
      </c>
      <c r="J3138">
        <v>8.4782955076054101E-2</v>
      </c>
      <c r="K3138">
        <v>2.1427826220541502E-2</v>
      </c>
      <c r="L3138">
        <v>1.5535397584771201E-2</v>
      </c>
      <c r="M3138">
        <v>2.4089542853677301E-2</v>
      </c>
      <c r="N3138">
        <v>1.8340514001278101E-2</v>
      </c>
      <c r="O3138">
        <v>1.4591155901986144E-3</v>
      </c>
      <c r="P3138">
        <v>1.3166030836686736E-2</v>
      </c>
      <c r="Q3138">
        <v>1.3184586367165501</v>
      </c>
      <c r="R3138" s="95">
        <f>Table_nydc_frldevdb01_flc_fx_carry_view[[#This Row],[atmf]]/(Table_nydc_frldevdb01_flc_fx_carry_view[[#This Row],[atmf_cost_orig]]+1)</f>
        <v>1.2908714957837273</v>
      </c>
      <c r="S3138" s="95">
        <f>Table_nydc_frldevdb01_flc_fx_carry_view[[#This Row],[num_rate]]-Table_nydc_frldevdb01_flc_fx_carry_view[[#This Row],[asset_rate]]</f>
        <v>1.1706915246488122E-2</v>
      </c>
      <c r="T31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1.053874924770696</v>
      </c>
      <c r="U3138" s="95">
        <f>Table_nydc_frldevdb01_flc_fx_carry_view[[#This Row],[atmf_cost_final]]/Table_nydc_frldevdb01_flc_fx_carry_view[[#This Row],[atmf_cost_orig]]</f>
        <v>0.76134753210887096</v>
      </c>
    </row>
    <row r="3139" spans="1:21" x14ac:dyDescent="0.25">
      <c r="A3139" t="s">
        <v>153</v>
      </c>
      <c r="B3139" t="s">
        <v>21</v>
      </c>
      <c r="C3139" t="s">
        <v>8</v>
      </c>
      <c r="D3139" t="s">
        <v>30</v>
      </c>
      <c r="E3139">
        <v>1.3143461132921701</v>
      </c>
      <c r="F3139">
        <v>1.325647</v>
      </c>
      <c r="G3139">
        <v>8.7905770956709303E-2</v>
      </c>
      <c r="H3139">
        <v>8.7022120780438098E-2</v>
      </c>
      <c r="I3139">
        <v>8.6204192522466805E-2</v>
      </c>
      <c r="J3139">
        <v>8.5283840040619396E-2</v>
      </c>
      <c r="K3139">
        <v>2.6078953080991198E-2</v>
      </c>
      <c r="L3139">
        <v>2.1405073659386101E-2</v>
      </c>
      <c r="M3139">
        <v>2.99684436813989E-2</v>
      </c>
      <c r="N3139">
        <v>2.5443754754695298E-2</v>
      </c>
      <c r="O3139">
        <v>2.1292108677292915E-3</v>
      </c>
      <c r="P3139">
        <v>1.3707863457648743E-2</v>
      </c>
      <c r="Q3139">
        <v>1.320510885323797</v>
      </c>
      <c r="R3139" s="95">
        <f>Table_nydc_frldevdb01_flc_fx_carry_view[[#This Row],[atmf]]/(Table_nydc_frldevdb01_flc_fx_carry_view[[#This Row],[atmf_cost_orig]]+1)</f>
        <v>1.2870753547184048</v>
      </c>
      <c r="S3139" s="95">
        <f>Table_nydc_frldevdb01_flc_fx_carry_view[[#This Row],[num_rate]]-Table_nydc_frldevdb01_flc_fx_carry_view[[#This Row],[asset_rate]]</f>
        <v>1.1578652589919452E-2</v>
      </c>
      <c r="T31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1.0383573352474118</v>
      </c>
      <c r="U3139" s="95">
        <f>Table_nydc_frldevdb01_flc_fx_carry_view[[#This Row],[atmf_cost_final]]/Table_nydc_frldevdb01_flc_fx_carry_view[[#This Row],[atmf_cost_orig]]</f>
        <v>0.84901822147300798</v>
      </c>
    </row>
    <row r="3140" spans="1:21" x14ac:dyDescent="0.25">
      <c r="A3140" t="s">
        <v>153</v>
      </c>
      <c r="B3140" t="s">
        <v>21</v>
      </c>
      <c r="C3140" t="s">
        <v>6</v>
      </c>
      <c r="D3140" t="s">
        <v>30</v>
      </c>
      <c r="E3140">
        <v>1.3143461132921701</v>
      </c>
      <c r="F3140">
        <v>1.329275</v>
      </c>
      <c r="G3140">
        <v>8.9621345253931006E-2</v>
      </c>
      <c r="H3140">
        <v>8.8490219653444099E-2</v>
      </c>
      <c r="I3140">
        <v>8.7905770956709303E-2</v>
      </c>
      <c r="J3140">
        <v>8.6764948441912806E-2</v>
      </c>
      <c r="K3140">
        <v>3.0119100181319802E-2</v>
      </c>
      <c r="L3140">
        <v>2.6078953080991198E-2</v>
      </c>
      <c r="M3140">
        <v>3.5187912231826796E-2</v>
      </c>
      <c r="N3140">
        <v>3.1306802570963702E-2</v>
      </c>
      <c r="O3140">
        <v>2.8724832295583536E-3</v>
      </c>
      <c r="P3140">
        <v>1.4316164989150559E-2</v>
      </c>
      <c r="Q3140">
        <v>1.3225711354907717</v>
      </c>
      <c r="R3140" s="95">
        <f>Table_nydc_frldevdb01_flc_fx_carry_view[[#This Row],[atmf]]/(Table_nydc_frldevdb01_flc_fx_carry_view[[#This Row],[atmf_cost_orig]]+1)</f>
        <v>1.2840905349581722</v>
      </c>
      <c r="S3140" s="95">
        <f>Table_nydc_frldevdb01_flc_fx_carry_view[[#This Row],[num_rate]]-Table_nydc_frldevdb01_flc_fx_carry_view[[#This Row],[asset_rate]]</f>
        <v>1.1443681759592206E-2</v>
      </c>
      <c r="T31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1.0313756828781218</v>
      </c>
      <c r="U3140" s="95">
        <f>Table_nydc_frldevdb01_flc_fx_carry_view[[#This Row],[atmf_cost_final]]/Table_nydc_frldevdb01_flc_fx_carry_view[[#This Row],[atmf_cost_orig]]</f>
        <v>0.88970332666248086</v>
      </c>
    </row>
    <row r="3141" spans="1:21" x14ac:dyDescent="0.25">
      <c r="A3141" t="s">
        <v>153</v>
      </c>
      <c r="B3141" t="s">
        <v>21</v>
      </c>
      <c r="C3141" t="s">
        <v>67</v>
      </c>
      <c r="D3141" t="s">
        <v>30</v>
      </c>
      <c r="E3141">
        <v>1.3143461132921701</v>
      </c>
      <c r="F3141">
        <v>1.34375701964554</v>
      </c>
      <c r="G3141">
        <v>9.4896378865575795E-2</v>
      </c>
      <c r="H3141">
        <v>9.3176741843605707E-2</v>
      </c>
      <c r="I3141">
        <v>9.3834932049639094E-2</v>
      </c>
      <c r="J3141">
        <v>9.2053275451185995E-2</v>
      </c>
      <c r="K3141">
        <v>4.2405758768144099E-2</v>
      </c>
      <c r="L3141">
        <v>3.9742009052700498E-2</v>
      </c>
      <c r="M3141">
        <v>5.2161394708161404E-2</v>
      </c>
      <c r="N3141">
        <v>4.96710696446684E-2</v>
      </c>
      <c r="O3141">
        <v>4.5404551726175467E-3</v>
      </c>
      <c r="P3141">
        <v>1.5844682162100221E-2</v>
      </c>
      <c r="Q3141">
        <v>1.3307744684134286</v>
      </c>
      <c r="R3141" s="95">
        <f>Table_nydc_frldevdb01_flc_fx_carry_view[[#This Row],[atmf]]/(Table_nydc_frldevdb01_flc_fx_carry_view[[#This Row],[atmf_cost_orig]]+1)</f>
        <v>1.2771396350445443</v>
      </c>
      <c r="S3141" s="95">
        <f>Table_nydc_frldevdb01_flc_fx_carry_view[[#This Row],[num_rate]]-Table_nydc_frldevdb01_flc_fx_carry_view[[#This Row],[asset_rate]]</f>
        <v>1.1304226989482673E-2</v>
      </c>
      <c r="T31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1.0177768679578554</v>
      </c>
      <c r="U3141" s="95">
        <f>Table_nydc_frldevdb01_flc_fx_carry_view[[#This Row],[atmf_cost_final]]/Table_nydc_frldevdb01_flc_fx_carry_view[[#This Row],[atmf_cost_orig]]</f>
        <v>0.95225731448658224</v>
      </c>
    </row>
    <row r="3142" spans="1:21" x14ac:dyDescent="0.25">
      <c r="A3142" t="s">
        <v>153</v>
      </c>
      <c r="B3142" t="s">
        <v>20</v>
      </c>
      <c r="C3142" t="s">
        <v>30</v>
      </c>
      <c r="D3142" t="s">
        <v>30</v>
      </c>
      <c r="E3142">
        <v>3.173</v>
      </c>
      <c r="F3142">
        <v>3.2099335963767301</v>
      </c>
      <c r="G3142">
        <v>0.112820921650079</v>
      </c>
      <c r="H3142">
        <v>0.116107073356471</v>
      </c>
      <c r="I3142">
        <v>0</v>
      </c>
      <c r="J3142">
        <v>0</v>
      </c>
      <c r="K3142">
        <v>1.7002664904693897E-2</v>
      </c>
      <c r="L3142">
        <v>0</v>
      </c>
      <c r="M3142">
        <v>2.3049920880162899E-2</v>
      </c>
      <c r="N3142">
        <v>1.1638086346079601E-2</v>
      </c>
      <c r="O3142">
        <v>1.2321156701315934E-2</v>
      </c>
      <c r="P3142">
        <v>6.0365781879603606E-2</v>
      </c>
      <c r="Q3142">
        <v>3.190638985704862</v>
      </c>
      <c r="R3142" s="95">
        <f>Table_nydc_frldevdb01_flc_fx_carry_view[[#This Row],[atmf]]/(Table_nydc_frldevdb01_flc_fx_carry_view[[#This Row],[atmf_cost_orig]]+1)</f>
        <v>3.1376118905469643</v>
      </c>
      <c r="S3142" s="95">
        <f>Table_nydc_frldevdb01_flc_fx_carry_view[[#This Row],[num_rate]]-Table_nydc_frldevdb01_flc_fx_carry_view[[#This Row],[asset_rate]]</f>
        <v>4.804462517828767E-2</v>
      </c>
      <c r="T31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1.9245235183180742</v>
      </c>
      <c r="U3142" s="95">
        <f>Table_nydc_frldevdb01_flc_fx_carry_view[[#This Row],[atmf_cost_final]]/Table_nydc_frldevdb01_flc_fx_carry_view[[#This Row],[atmf_cost_orig]]</f>
        <v>0.50490786526280484</v>
      </c>
    </row>
    <row r="3143" spans="1:21" x14ac:dyDescent="0.25">
      <c r="A3143" t="s">
        <v>153</v>
      </c>
      <c r="B3143" t="s">
        <v>20</v>
      </c>
      <c r="C3143" t="s">
        <v>14</v>
      </c>
      <c r="D3143" t="s">
        <v>30</v>
      </c>
      <c r="E3143">
        <v>3.173</v>
      </c>
      <c r="F3143">
        <v>3.24442019938243</v>
      </c>
      <c r="G3143">
        <v>0.118009624790746</v>
      </c>
      <c r="H3143">
        <v>0.122983628887151</v>
      </c>
      <c r="I3143">
        <v>0.112942446124534</v>
      </c>
      <c r="J3143">
        <v>0.119386627576007</v>
      </c>
      <c r="K3143">
        <v>2.2873332199083201E-2</v>
      </c>
      <c r="L3143">
        <v>1.7094876765412301E-2</v>
      </c>
      <c r="M3143">
        <v>3.4403180047993004E-2</v>
      </c>
      <c r="N3143">
        <v>2.96982158291694E-2</v>
      </c>
      <c r="O3143">
        <v>1.3166030836686736E-2</v>
      </c>
      <c r="P3143">
        <v>5.9425624586386505E-2</v>
      </c>
      <c r="Q3143">
        <v>3.207438916688341</v>
      </c>
      <c r="R3143" s="95">
        <f>Table_nydc_frldevdb01_flc_fx_carry_view[[#This Row],[atmf]]/(Table_nydc_frldevdb01_flc_fx_carry_view[[#This Row],[atmf_cost_orig]]+1)</f>
        <v>3.1365141387441398</v>
      </c>
      <c r="S3143" s="95">
        <f>Table_nydc_frldevdb01_flc_fx_carry_view[[#This Row],[num_rate]]-Table_nydc_frldevdb01_flc_fx_carry_view[[#This Row],[asset_rate]]</f>
        <v>4.6259593749699769E-2</v>
      </c>
      <c r="T31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1.0931054103154361</v>
      </c>
      <c r="U3143" s="95">
        <f>Table_nydc_frldevdb01_flc_fx_carry_view[[#This Row],[atmf_cost_final]]/Table_nydc_frldevdb01_flc_fx_carry_view[[#This Row],[atmf_cost_orig]]</f>
        <v>0.86324042683670221</v>
      </c>
    </row>
    <row r="3144" spans="1:21" x14ac:dyDescent="0.25">
      <c r="A3144" t="s">
        <v>153</v>
      </c>
      <c r="B3144" t="s">
        <v>20</v>
      </c>
      <c r="C3144" t="s">
        <v>8</v>
      </c>
      <c r="D3144" t="s">
        <v>30</v>
      </c>
      <c r="E3144">
        <v>3.173</v>
      </c>
      <c r="F3144">
        <v>3.2799125888485801</v>
      </c>
      <c r="G3144">
        <v>0.12773628320517599</v>
      </c>
      <c r="H3144">
        <v>0.13365787499464499</v>
      </c>
      <c r="I3144">
        <v>0.117994084969699</v>
      </c>
      <c r="J3144">
        <v>0.12552202215511499</v>
      </c>
      <c r="K3144">
        <v>2.8667484898149301E-2</v>
      </c>
      <c r="L3144">
        <v>2.29256529159595E-2</v>
      </c>
      <c r="M3144">
        <v>4.5613722233140204E-2</v>
      </c>
      <c r="N3144">
        <v>4.1112176486553603E-2</v>
      </c>
      <c r="O3144">
        <v>1.3707863457648743E-2</v>
      </c>
      <c r="P3144">
        <v>5.9768337106467326E-2</v>
      </c>
      <c r="Q3144">
        <v>3.2252566246214927</v>
      </c>
      <c r="R3144" s="95">
        <f>Table_nydc_frldevdb01_flc_fx_carry_view[[#This Row],[atmf]]/(Table_nydc_frldevdb01_flc_fx_carry_view[[#This Row],[atmf_cost_orig]]+1)</f>
        <v>3.1368300923247241</v>
      </c>
      <c r="S3144" s="95">
        <f>Table_nydc_frldevdb01_flc_fx_carry_view[[#This Row],[num_rate]]-Table_nydc_frldevdb01_flc_fx_carry_view[[#This Row],[asset_rate]]</f>
        <v>4.6060473648818587E-2</v>
      </c>
      <c r="T31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1.0731894762881808</v>
      </c>
      <c r="U3144" s="95">
        <f>Table_nydc_frldevdb01_flc_fx_carry_view[[#This Row],[atmf_cost_final]]/Table_nydc_frldevdb01_flc_fx_carry_view[[#This Row],[atmf_cost_orig]]</f>
        <v>0.90131158944717638</v>
      </c>
    </row>
    <row r="3145" spans="1:21" x14ac:dyDescent="0.25">
      <c r="A3145" t="s">
        <v>153</v>
      </c>
      <c r="B3145" t="s">
        <v>20</v>
      </c>
      <c r="C3145" t="s">
        <v>6</v>
      </c>
      <c r="D3145" t="s">
        <v>30</v>
      </c>
      <c r="E3145">
        <v>3.173</v>
      </c>
      <c r="F3145">
        <v>3.3181750000000001</v>
      </c>
      <c r="G3145">
        <v>0.13785491128682101</v>
      </c>
      <c r="H3145">
        <v>0.144598570750467</v>
      </c>
      <c r="I3145">
        <v>0.12773628320517599</v>
      </c>
      <c r="J3145">
        <v>0.13585050772579599</v>
      </c>
      <c r="K3145">
        <v>3.4178488673516499E-2</v>
      </c>
      <c r="L3145">
        <v>2.8667484898149301E-2</v>
      </c>
      <c r="M3145">
        <v>5.6810013837311997E-2</v>
      </c>
      <c r="N3145">
        <v>5.2631020894644796E-2</v>
      </c>
      <c r="O3145">
        <v>1.4335099968078645E-2</v>
      </c>
      <c r="P3145">
        <v>6.1022779643056239E-2</v>
      </c>
      <c r="Q3145">
        <v>3.244741549962022</v>
      </c>
      <c r="R3145" s="95">
        <f>Table_nydc_frldevdb01_flc_fx_carry_view[[#This Row],[atmf]]/(Table_nydc_frldevdb01_flc_fx_carry_view[[#This Row],[atmf_cost_orig]]+1)</f>
        <v>3.1398027616634683</v>
      </c>
      <c r="S3145" s="95">
        <f>Table_nydc_frldevdb01_flc_fx_carry_view[[#This Row],[num_rate]]-Table_nydc_frldevdb01_flc_fx_carry_view[[#This Row],[asset_rate]]</f>
        <v>4.6687679674977597E-2</v>
      </c>
      <c r="T31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1.0588564324790124</v>
      </c>
      <c r="U3145" s="95">
        <f>Table_nydc_frldevdb01_flc_fx_carry_view[[#This Row],[atmf_cost_final]]/Table_nydc_frldevdb01_flc_fx_carry_view[[#This Row],[atmf_cost_orig]]</f>
        <v>0.92643914936133143</v>
      </c>
    </row>
    <row r="3146" spans="1:21" x14ac:dyDescent="0.25">
      <c r="A3146" t="s">
        <v>153</v>
      </c>
      <c r="B3146" t="s">
        <v>20</v>
      </c>
      <c r="C3146" t="s">
        <v>67</v>
      </c>
      <c r="D3146" t="s">
        <v>30</v>
      </c>
      <c r="E3146">
        <v>3.173</v>
      </c>
      <c r="F3146">
        <v>3.5072999999999999</v>
      </c>
      <c r="G3146">
        <v>0.13814612399019199</v>
      </c>
      <c r="H3146">
        <v>0.14870034227064699</v>
      </c>
      <c r="I3146">
        <v>0.13855008807646599</v>
      </c>
      <c r="J3146">
        <v>0.150019398885614</v>
      </c>
      <c r="K3146">
        <v>3.49601760519299E-2</v>
      </c>
      <c r="L3146">
        <v>3.5290761970847906E-2</v>
      </c>
      <c r="M3146">
        <v>8.1316548065676605E-2</v>
      </c>
      <c r="N3146">
        <v>8.44892646319748E-2</v>
      </c>
      <c r="O3146">
        <v>1.5844682162100221E-2</v>
      </c>
      <c r="P3146">
        <v>7.0298886056625598E-2</v>
      </c>
      <c r="Q3146">
        <v>3.351917275803546</v>
      </c>
      <c r="R3146" s="95">
        <f>Table_nydc_frldevdb01_flc_fx_carry_view[[#This Row],[atmf]]/(Table_nydc_frldevdb01_flc_fx_carry_view[[#This Row],[atmf_cost_orig]]+1)</f>
        <v>3.2435460330964756</v>
      </c>
      <c r="S3146" s="95">
        <f>Table_nydc_frldevdb01_flc_fx_carry_view[[#This Row],[num_rate]]-Table_nydc_frldevdb01_flc_fx_carry_view[[#This Row],[asset_rate]]</f>
        <v>5.4454203894525377E-2</v>
      </c>
      <c r="T31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1.0613104633498363</v>
      </c>
      <c r="U3146" s="95">
        <f>Table_nydc_frldevdb01_flc_fx_carry_view[[#This Row],[atmf_cost_final]]/Table_nydc_frldevdb01_flc_fx_carry_view[[#This Row],[atmf_cost_orig]]</f>
        <v>1.0390168623947944</v>
      </c>
    </row>
    <row r="3147" spans="1:21" x14ac:dyDescent="0.25">
      <c r="A3147" t="s">
        <v>153</v>
      </c>
      <c r="B3147" t="s">
        <v>7</v>
      </c>
      <c r="C3147" t="s">
        <v>30</v>
      </c>
      <c r="D3147" t="s">
        <v>30</v>
      </c>
      <c r="E3147">
        <v>65.092143087424205</v>
      </c>
      <c r="F3147">
        <v>65.797429547724903</v>
      </c>
      <c r="G3147">
        <v>5.5002440340699899E-2</v>
      </c>
      <c r="H3147">
        <v>5.7871576635558801E-2</v>
      </c>
      <c r="I3147">
        <v>5.1542989222792698E-2</v>
      </c>
      <c r="J3147">
        <v>8.0657693247494805E-2</v>
      </c>
      <c r="K3147">
        <v>6.4003176863035192E-3</v>
      </c>
      <c r="L3147">
        <v>1.0761260683646301E-3</v>
      </c>
      <c r="M3147">
        <v>1.1552562493446099E-2</v>
      </c>
      <c r="N3147">
        <v>1.0840672101386601E-2</v>
      </c>
      <c r="O3147">
        <v>1.2321156701315934E-2</v>
      </c>
      <c r="P3147">
        <v>5.4578996072577719E-2</v>
      </c>
      <c r="Q3147">
        <v>65.460162764049116</v>
      </c>
      <c r="R3147" s="95">
        <f>Table_nydc_frldevdb01_flc_fx_carry_view[[#This Row],[atmf]]/(Table_nydc_frldevdb01_flc_fx_carry_view[[#This Row],[atmf_cost_orig]]+1)</f>
        <v>65.045981778283732</v>
      </c>
      <c r="S3147" s="95">
        <f>Table_nydc_frldevdb01_flc_fx_carry_view[[#This Row],[num_rate]]-Table_nydc_frldevdb01_flc_fx_carry_view[[#This Row],[asset_rate]]</f>
        <v>4.2257839371261784E-2</v>
      </c>
      <c r="T31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1.895202265910451</v>
      </c>
      <c r="U3147" s="95">
        <f>Table_nydc_frldevdb01_flc_fx_carry_view[[#This Row],[atmf_cost_final]]/Table_nydc_frldevdb01_flc_fx_carry_view[[#This Row],[atmf_cost_orig]]</f>
        <v>0.93837813970161499</v>
      </c>
    </row>
    <row r="3148" spans="1:21" x14ac:dyDescent="0.25">
      <c r="A3148" t="s">
        <v>153</v>
      </c>
      <c r="B3148" t="s">
        <v>7</v>
      </c>
      <c r="C3148" t="s">
        <v>14</v>
      </c>
      <c r="D3148" t="s">
        <v>30</v>
      </c>
      <c r="E3148">
        <v>65.092143087424205</v>
      </c>
      <c r="F3148">
        <v>66.459999999999994</v>
      </c>
      <c r="G3148">
        <v>5.9308614442847199E-2</v>
      </c>
      <c r="H3148">
        <v>6.3397224417011094E-2</v>
      </c>
      <c r="I3148">
        <v>5.5047550351451799E-2</v>
      </c>
      <c r="J3148">
        <v>6.14000458641129E-2</v>
      </c>
      <c r="K3148">
        <v>8.1859884765405309E-3</v>
      </c>
      <c r="L3148">
        <v>6.4996378685119299E-3</v>
      </c>
      <c r="M3148">
        <v>1.7738697213777101E-2</v>
      </c>
      <c r="N3148">
        <v>1.8224879552652402E-2</v>
      </c>
      <c r="O3148">
        <v>1.3166030836686736E-2</v>
      </c>
      <c r="P3148">
        <v>5.5408513894930754E-2</v>
      </c>
      <c r="Q3148">
        <v>65.831134347734192</v>
      </c>
      <c r="R3148" s="95">
        <f>Table_nydc_frldevdb01_flc_fx_carry_view[[#This Row],[atmf]]/(Table_nydc_frldevdb01_flc_fx_carry_view[[#This Row],[atmf_cost_orig]]+1)</f>
        <v>65.301634085394312</v>
      </c>
      <c r="S3148" s="95">
        <f>Table_nydc_frldevdb01_flc_fx_carry_view[[#This Row],[num_rate]]-Table_nydc_frldevdb01_flc_fx_carry_view[[#This Row],[asset_rate]]</f>
        <v>4.2242483058244018E-2</v>
      </c>
      <c r="T31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1.2274258544527108</v>
      </c>
      <c r="U3148" s="95">
        <f>Table_nydc_frldevdb01_flc_fx_carry_view[[#This Row],[atmf_cost_final]]/Table_nydc_frldevdb01_flc_fx_carry_view[[#This Row],[atmf_cost_orig]]</f>
        <v>1.0274080070828255</v>
      </c>
    </row>
    <row r="3149" spans="1:21" x14ac:dyDescent="0.25">
      <c r="A3149" t="s">
        <v>153</v>
      </c>
      <c r="B3149" t="s">
        <v>7</v>
      </c>
      <c r="C3149" t="s">
        <v>8</v>
      </c>
      <c r="D3149" t="s">
        <v>30</v>
      </c>
      <c r="E3149">
        <v>65.092143087424205</v>
      </c>
      <c r="F3149">
        <v>67.08</v>
      </c>
      <c r="G3149">
        <v>6.3330085166949004E-2</v>
      </c>
      <c r="H3149">
        <v>6.7951606638823797E-2</v>
      </c>
      <c r="I3149">
        <v>5.9282973415976901E-2</v>
      </c>
      <c r="J3149">
        <v>6.5746542781301404E-2</v>
      </c>
      <c r="K3149">
        <v>9.7710334767609885E-3</v>
      </c>
      <c r="L3149">
        <v>8.2436305520343506E-3</v>
      </c>
      <c r="M3149">
        <v>2.3199569858209299E-2</v>
      </c>
      <c r="N3149">
        <v>2.3632990682380901E-2</v>
      </c>
      <c r="O3149">
        <v>1.3707863457648743E-2</v>
      </c>
      <c r="P3149">
        <v>5.489296701340949E-2</v>
      </c>
      <c r="Q3149">
        <v>66.191149737618488</v>
      </c>
      <c r="R3149" s="95">
        <f>Table_nydc_frldevdb01_flc_fx_carry_view[[#This Row],[atmf]]/(Table_nydc_frldevdb01_flc_fx_carry_view[[#This Row],[atmf_cost_orig]]+1)</f>
        <v>65.559058052864174</v>
      </c>
      <c r="S3149" s="95">
        <f>Table_nydc_frldevdb01_flc_fx_carry_view[[#This Row],[num_rate]]-Table_nydc_frldevdb01_flc_fx_carry_view[[#This Row],[asset_rate]]</f>
        <v>4.1185103555760744E-2</v>
      </c>
      <c r="T31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1.1460191709058587</v>
      </c>
      <c r="U3149" s="95">
        <f>Table_nydc_frldevdb01_flc_fx_carry_view[[#This Row],[atmf_cost_final]]/Table_nydc_frldevdb01_flc_fx_carry_view[[#This Row],[atmf_cost_orig]]</f>
        <v>1.0186822784569101</v>
      </c>
    </row>
    <row r="3150" spans="1:21" x14ac:dyDescent="0.25">
      <c r="A3150" t="s">
        <v>153</v>
      </c>
      <c r="B3150" t="s">
        <v>7</v>
      </c>
      <c r="C3150" t="s">
        <v>6</v>
      </c>
      <c r="D3150" t="s">
        <v>30</v>
      </c>
      <c r="E3150">
        <v>65.092143087424205</v>
      </c>
      <c r="F3150">
        <v>67.69</v>
      </c>
      <c r="G3150">
        <v>6.6075037821438795E-2</v>
      </c>
      <c r="H3150">
        <v>7.1073412154663104E-2</v>
      </c>
      <c r="I3150">
        <v>6.3330085166949004E-2</v>
      </c>
      <c r="J3150">
        <v>6.9761380590515301E-2</v>
      </c>
      <c r="K3150">
        <v>1.0905659131380399E-2</v>
      </c>
      <c r="L3150">
        <v>9.7710334767609885E-3</v>
      </c>
      <c r="M3150">
        <v>2.7943088740570499E-2</v>
      </c>
      <c r="N3150">
        <v>2.8694208933166199E-2</v>
      </c>
      <c r="O3150">
        <v>1.4316164989150559E-2</v>
      </c>
      <c r="P3150">
        <v>5.4763995754603112E-2</v>
      </c>
      <c r="Q3150">
        <v>66.556055882830933</v>
      </c>
      <c r="R3150" s="95">
        <f>Table_nydc_frldevdb01_flc_fx_carry_view[[#This Row],[atmf]]/(Table_nydc_frldevdb01_flc_fx_carry_view[[#This Row],[atmf_cost_orig]]+1)</f>
        <v>65.849949030673841</v>
      </c>
      <c r="S3150" s="95">
        <f>Table_nydc_frldevdb01_flc_fx_carry_view[[#This Row],[num_rate]]-Table_nydc_frldevdb01_flc_fx_carry_view[[#This Row],[asset_rate]]</f>
        <v>4.0447830765452553E-2</v>
      </c>
      <c r="T31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1.1106825319588072</v>
      </c>
      <c r="U3150" s="95">
        <f>Table_nydc_frldevdb01_flc_fx_carry_view[[#This Row],[atmf_cost_final]]/Table_nydc_frldevdb01_flc_fx_carry_view[[#This Row],[atmf_cost_orig]]</f>
        <v>1.0268803566981897</v>
      </c>
    </row>
    <row r="3151" spans="1:21" x14ac:dyDescent="0.25">
      <c r="A3151" t="s">
        <v>153</v>
      </c>
      <c r="B3151" t="s">
        <v>7</v>
      </c>
      <c r="C3151" t="s">
        <v>67</v>
      </c>
      <c r="D3151" t="s">
        <v>30</v>
      </c>
      <c r="E3151">
        <v>65.092143087424205</v>
      </c>
      <c r="F3151">
        <v>70.467290764957696</v>
      </c>
      <c r="G3151">
        <v>7.3841496564450396E-2</v>
      </c>
      <c r="H3151">
        <v>7.6766659785587096E-2</v>
      </c>
      <c r="I3151">
        <v>7.20489934223177E-2</v>
      </c>
      <c r="J3151">
        <v>7.6876248746227102E-2</v>
      </c>
      <c r="K3151">
        <v>1.2573175191535699E-2</v>
      </c>
      <c r="L3151">
        <v>1.21951567883465E-2</v>
      </c>
      <c r="M3151">
        <v>4.2010055887677505E-2</v>
      </c>
      <c r="N3151">
        <v>4.4738262450257499E-2</v>
      </c>
      <c r="O3151">
        <v>1.5835106727464132E-2</v>
      </c>
      <c r="P3151">
        <v>5.8388522036483925E-2</v>
      </c>
      <c r="Q3151">
        <v>68.452269475040765</v>
      </c>
      <c r="R3151" s="95">
        <f>Table_nydc_frldevdb01_flc_fx_carry_view[[#This Row],[atmf]]/(Table_nydc_frldevdb01_flc_fx_carry_view[[#This Row],[atmf_cost_orig]]+1)</f>
        <v>67.62630587564469</v>
      </c>
      <c r="S3151" s="95">
        <f>Table_nydc_frldevdb01_flc_fx_carry_view[[#This Row],[num_rate]]-Table_nydc_frldevdb01_flc_fx_carry_view[[#This Row],[asset_rate]]</f>
        <v>4.2553415309019793E-2</v>
      </c>
      <c r="T31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1.1055215393856699</v>
      </c>
      <c r="U3151" s="95">
        <f>Table_nydc_frldevdb01_flc_fx_carry_view[[#This Row],[atmf_cost_final]]/Table_nydc_frldevdb01_flc_fx_carry_view[[#This Row],[atmf_cost_orig]]</f>
        <v>1.0649417503722065</v>
      </c>
    </row>
    <row r="3152" spans="1:21" x14ac:dyDescent="0.25">
      <c r="A3152" t="s">
        <v>153</v>
      </c>
      <c r="B3152" t="s">
        <v>19</v>
      </c>
      <c r="C3152" t="s">
        <v>30</v>
      </c>
      <c r="D3152" t="s">
        <v>30</v>
      </c>
      <c r="E3152">
        <v>13.5275706377431</v>
      </c>
      <c r="F3152">
        <v>13.7273904914965</v>
      </c>
      <c r="G3152">
        <v>0.15920424903674801</v>
      </c>
      <c r="H3152">
        <v>0.16217340354474499</v>
      </c>
      <c r="I3152">
        <v>0.17014123763632799</v>
      </c>
      <c r="J3152">
        <v>0.18630331799241201</v>
      </c>
      <c r="K3152">
        <v>2.4817195447473201E-2</v>
      </c>
      <c r="L3152">
        <v>3.5522361890331601E-3</v>
      </c>
      <c r="M3152">
        <v>3.23659213727647E-2</v>
      </c>
      <c r="N3152">
        <v>1.50543568734656E-2</v>
      </c>
      <c r="O3152">
        <v>1.2321156701315934E-2</v>
      </c>
      <c r="P3152">
        <v>7.1192305339732559E-2</v>
      </c>
      <c r="Q3152">
        <v>13.624542553899641</v>
      </c>
      <c r="R3152" s="95">
        <f>Table_nydc_frldevdb01_flc_fx_carry_view[[#This Row],[atmf]]/(Table_nydc_frldevdb01_flc_fx_carry_view[[#This Row],[atmf_cost_orig]]+1)</f>
        <v>13.297020181800287</v>
      </c>
      <c r="S3152" s="95">
        <f>Table_nydc_frldevdb01_flc_fx_carry_view[[#This Row],[num_rate]]-Table_nydc_frldevdb01_flc_fx_carry_view[[#This Row],[asset_rate]]</f>
        <v>5.8871148638416623E-2</v>
      </c>
      <c r="T31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1.5237168229800684</v>
      </c>
      <c r="U3152" s="95">
        <f>Table_nydc_frldevdb01_flc_fx_carry_view[[#This Row],[atmf_cost_final]]/Table_nydc_frldevdb01_flc_fx_carry_view[[#This Row],[atmf_cost_orig]]</f>
        <v>0.46512987225302821</v>
      </c>
    </row>
    <row r="3153" spans="1:21" x14ac:dyDescent="0.25">
      <c r="A3153" t="s">
        <v>153</v>
      </c>
      <c r="B3153" t="s">
        <v>19</v>
      </c>
      <c r="C3153" t="s">
        <v>14</v>
      </c>
      <c r="D3153" t="s">
        <v>30</v>
      </c>
      <c r="E3153">
        <v>13.5275706377431</v>
      </c>
      <c r="F3153">
        <v>13.914300000000001</v>
      </c>
      <c r="G3153">
        <v>0.15873797242672999</v>
      </c>
      <c r="H3153">
        <v>0.16318827101411401</v>
      </c>
      <c r="I3153">
        <v>0.15832991477324301</v>
      </c>
      <c r="J3153">
        <v>0.16490808762871401</v>
      </c>
      <c r="K3153">
        <v>3.1350192874008198E-2</v>
      </c>
      <c r="L3153">
        <v>2.4655239719227399E-2</v>
      </c>
      <c r="M3153">
        <v>4.5639034472892498E-2</v>
      </c>
      <c r="N3153">
        <v>4.0473129560992693E-2</v>
      </c>
      <c r="O3153">
        <v>1.3166030836686736E-2</v>
      </c>
      <c r="P3153">
        <v>7.1295105702984099E-2</v>
      </c>
      <c r="Q3153">
        <v>13.718281646543659</v>
      </c>
      <c r="R3153" s="95">
        <f>Table_nydc_frldevdb01_flc_fx_carry_view[[#This Row],[atmf]]/(Table_nydc_frldevdb01_flc_fx_carry_view[[#This Row],[atmf_cost_orig]]+1)</f>
        <v>13.306982181488864</v>
      </c>
      <c r="S3153" s="95">
        <f>Table_nydc_frldevdb01_flc_fx_carry_view[[#This Row],[num_rate]]-Table_nydc_frldevdb01_flc_fx_carry_view[[#This Row],[asset_rate]]</f>
        <v>5.8129074866297363E-2</v>
      </c>
      <c r="T31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1.1070099512475795</v>
      </c>
      <c r="U3153" s="95">
        <f>Table_nydc_frldevdb01_flc_fx_carry_view[[#This Row],[atmf_cost_final]]/Table_nydc_frldevdb01_flc_fx_carry_view[[#This Row],[atmf_cost_orig]]</f>
        <v>0.88680950481176113</v>
      </c>
    </row>
    <row r="3154" spans="1:21" x14ac:dyDescent="0.25">
      <c r="A3154" t="s">
        <v>153</v>
      </c>
      <c r="B3154" t="s">
        <v>19</v>
      </c>
      <c r="C3154" t="s">
        <v>8</v>
      </c>
      <c r="D3154" t="s">
        <v>30</v>
      </c>
      <c r="E3154">
        <v>13.5275706377431</v>
      </c>
      <c r="F3154">
        <v>14.1012</v>
      </c>
      <c r="G3154">
        <v>0.15922090663391</v>
      </c>
      <c r="H3154">
        <v>0.164636500893556</v>
      </c>
      <c r="I3154">
        <v>0.15880533335730901</v>
      </c>
      <c r="J3154">
        <v>0.16597664776103899</v>
      </c>
      <c r="K3154">
        <v>3.5488147541423799E-2</v>
      </c>
      <c r="L3154">
        <v>3.1439420338884895E-2</v>
      </c>
      <c r="M3154">
        <v>5.6169698110584698E-2</v>
      </c>
      <c r="N3154">
        <v>5.3840203624832599E-2</v>
      </c>
      <c r="O3154">
        <v>1.3707863457648743E-2</v>
      </c>
      <c r="P3154">
        <v>7.1295266449328779E-2</v>
      </c>
      <c r="Q3154">
        <v>13.815474564164282</v>
      </c>
      <c r="R3154" s="95">
        <f>Table_nydc_frldevdb01_flc_fx_carry_view[[#This Row],[atmf]]/(Table_nydc_frldevdb01_flc_fx_carry_view[[#This Row],[atmf_cost_orig]]+1)</f>
        <v>13.351263556629284</v>
      </c>
      <c r="S3154" s="95">
        <f>Table_nydc_frldevdb01_flc_fx_carry_view[[#This Row],[num_rate]]-Table_nydc_frldevdb01_flc_fx_carry_view[[#This Row],[asset_rate]]</f>
        <v>5.758740299168004E-2</v>
      </c>
      <c r="T31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1.0831288114030686</v>
      </c>
      <c r="U3154" s="95">
        <f>Table_nydc_frldevdb01_flc_fx_carry_view[[#This Row],[atmf_cost_final]]/Table_nydc_frldevdb01_flc_fx_carry_view[[#This Row],[atmf_cost_orig]]</f>
        <v>0.95852755909127585</v>
      </c>
    </row>
    <row r="3155" spans="1:21" x14ac:dyDescent="0.25">
      <c r="A3155" t="s">
        <v>153</v>
      </c>
      <c r="B3155" t="s">
        <v>19</v>
      </c>
      <c r="C3155" t="s">
        <v>6</v>
      </c>
      <c r="D3155" t="s">
        <v>30</v>
      </c>
      <c r="E3155">
        <v>13.5275706377431</v>
      </c>
      <c r="F3155">
        <v>14.2881</v>
      </c>
      <c r="G3155">
        <v>0.15994884954859201</v>
      </c>
      <c r="H3155">
        <v>0.16622050973185401</v>
      </c>
      <c r="I3155">
        <v>0.15922090663391</v>
      </c>
      <c r="J3155">
        <v>0.16686397740964101</v>
      </c>
      <c r="K3155">
        <v>3.8458431132404602E-2</v>
      </c>
      <c r="L3155">
        <v>3.5488147541423799E-2</v>
      </c>
      <c r="M3155">
        <v>6.5289526185135796E-2</v>
      </c>
      <c r="N3155">
        <v>6.4102317060604902E-2</v>
      </c>
      <c r="O3155">
        <v>1.4316164989150559E-2</v>
      </c>
      <c r="P3155">
        <v>7.1593065754572249E-2</v>
      </c>
      <c r="Q3155">
        <v>13.914751967329405</v>
      </c>
      <c r="R3155" s="95">
        <f>Table_nydc_frldevdb01_flc_fx_carry_view[[#This Row],[atmf]]/(Table_nydc_frldevdb01_flc_fx_carry_view[[#This Row],[atmf_cost_orig]]+1)</f>
        <v>13.412410099596608</v>
      </c>
      <c r="S3155" s="95">
        <f>Table_nydc_frldevdb01_flc_fx_carry_view[[#This Row],[num_rate]]-Table_nydc_frldevdb01_flc_fx_carry_view[[#This Row],[asset_rate]]</f>
        <v>5.727690076542169E-2</v>
      </c>
      <c r="T31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1.066455523449402</v>
      </c>
      <c r="U3155" s="95">
        <f>Table_nydc_frldevdb01_flc_fx_carry_view[[#This Row],[atmf_cost_final]]/Table_nydc_frldevdb01_flc_fx_carry_view[[#This Row],[atmf_cost_orig]]</f>
        <v>0.98181623923622252</v>
      </c>
    </row>
    <row r="3156" spans="1:21" x14ac:dyDescent="0.25">
      <c r="A3156" t="s">
        <v>153</v>
      </c>
      <c r="B3156" t="s">
        <v>19</v>
      </c>
      <c r="C3156" t="s">
        <v>67</v>
      </c>
      <c r="D3156" t="s">
        <v>30</v>
      </c>
      <c r="E3156">
        <v>13.5275706377431</v>
      </c>
      <c r="F3156">
        <v>15.0393104006092</v>
      </c>
      <c r="G3156">
        <v>0.16323423049425501</v>
      </c>
      <c r="H3156">
        <v>0.172844990221446</v>
      </c>
      <c r="I3156">
        <v>0.163434301494984</v>
      </c>
      <c r="J3156">
        <v>0.173606878019089</v>
      </c>
      <c r="K3156">
        <v>4.4677157384046796E-2</v>
      </c>
      <c r="L3156">
        <v>4.4021212509741003E-2</v>
      </c>
      <c r="M3156">
        <v>9.4399159197908408E-2</v>
      </c>
      <c r="N3156">
        <v>9.5911173077668402E-2</v>
      </c>
      <c r="O3156">
        <v>1.5835106727464132E-2</v>
      </c>
      <c r="P3156">
        <v>7.3623133838126242E-2</v>
      </c>
      <c r="Q3156">
        <v>14.326945967239043</v>
      </c>
      <c r="R3156" s="95">
        <f>Table_nydc_frldevdb01_flc_fx_carry_view[[#This Row],[atmf]]/(Table_nydc_frldevdb01_flc_fx_carry_view[[#This Row],[atmf_cost_orig]]+1)</f>
        <v>13.742070499790588</v>
      </c>
      <c r="S3156" s="95">
        <f>Table_nydc_frldevdb01_flc_fx_carry_view[[#This Row],[num_rate]]-Table_nydc_frldevdb01_flc_fx_carry_view[[#This Row],[asset_rate]]</f>
        <v>5.778802711066211E-2</v>
      </c>
      <c r="T31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1.0436015983865998</v>
      </c>
      <c r="U3156" s="95">
        <f>Table_nydc_frldevdb01_flc_fx_carry_view[[#This Row],[atmf_cost_final]]/Table_nydc_frldevdb01_flc_fx_carry_view[[#This Row],[atmf_cost_orig]]</f>
        <v>1.0160172388462703</v>
      </c>
    </row>
    <row r="3157" spans="1:21" x14ac:dyDescent="0.25">
      <c r="A3157" t="s">
        <v>153</v>
      </c>
      <c r="B3157" t="s">
        <v>13</v>
      </c>
      <c r="C3157" t="s">
        <v>30</v>
      </c>
      <c r="D3157" t="s">
        <v>30</v>
      </c>
      <c r="E3157">
        <v>6.5827250756058202</v>
      </c>
      <c r="F3157">
        <v>6.61972995514886</v>
      </c>
      <c r="G3157">
        <v>5.3396842860165501E-2</v>
      </c>
      <c r="H3157">
        <v>5.3562765543666499E-2</v>
      </c>
      <c r="I3157">
        <v>6.0749397327164903E-2</v>
      </c>
      <c r="J3157">
        <v>6.2643880432364504E-2</v>
      </c>
      <c r="K3157">
        <v>8.0752379109180102E-3</v>
      </c>
      <c r="L3157">
        <v>1.2683393682026301E-3</v>
      </c>
      <c r="M3157">
        <v>1.06924737928859E-2</v>
      </c>
      <c r="N3157">
        <v>5.6793340533686995E-3</v>
      </c>
      <c r="O3157">
        <v>1.2321156701315934E-2</v>
      </c>
      <c r="P3157">
        <v>3.4491309422107007E-2</v>
      </c>
      <c r="Q3157">
        <v>6.6024497866583269</v>
      </c>
      <c r="R3157" s="95">
        <f>Table_nydc_frldevdb01_flc_fx_carry_view[[#This Row],[atmf]]/(Table_nydc_frldevdb01_flc_fx_carry_view[[#This Row],[atmf_cost_orig]]+1)</f>
        <v>6.5496974864239412</v>
      </c>
      <c r="S3157" s="95">
        <f>Table_nydc_frldevdb01_flc_fx_carry_view[[#This Row],[num_rate]]-Table_nydc_frldevdb01_flc_fx_carry_view[[#This Row],[asset_rate]]</f>
        <v>2.2170152720791071E-2</v>
      </c>
      <c r="T31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1.6853638281351464</v>
      </c>
      <c r="U3157" s="95">
        <f>Table_nydc_frldevdb01_flc_fx_carry_view[[#This Row],[atmf_cost_final]]/Table_nydc_frldevdb01_flc_fx_carry_view[[#This Row],[atmf_cost_orig]]</f>
        <v>0.53115248757002997</v>
      </c>
    </row>
    <row r="3158" spans="1:21" x14ac:dyDescent="0.25">
      <c r="A3158" t="s">
        <v>153</v>
      </c>
      <c r="B3158" t="s">
        <v>13</v>
      </c>
      <c r="C3158" t="s">
        <v>14</v>
      </c>
      <c r="D3158" t="s">
        <v>30</v>
      </c>
      <c r="E3158">
        <v>6.5827250756058202</v>
      </c>
      <c r="F3158">
        <v>6.6556670000000002</v>
      </c>
      <c r="G3158">
        <v>5.40439629040953E-2</v>
      </c>
      <c r="H3158">
        <v>5.4511467382934699E-2</v>
      </c>
      <c r="I3158">
        <v>5.3431344644213903E-2</v>
      </c>
      <c r="J3158">
        <v>5.38531378301145E-2</v>
      </c>
      <c r="K3158">
        <v>1.02186440734856E-2</v>
      </c>
      <c r="L3158">
        <v>8.0947070928965113E-3</v>
      </c>
      <c r="M3158">
        <v>1.52527728270142E-2</v>
      </c>
      <c r="N3158">
        <v>1.3762807472337799E-2</v>
      </c>
      <c r="O3158">
        <v>1.3166030836686736E-2</v>
      </c>
      <c r="P3158">
        <v>3.5556635340695933E-2</v>
      </c>
      <c r="Q3158">
        <v>6.6223293414468873</v>
      </c>
      <c r="R3158" s="95">
        <f>Table_nydc_frldevdb01_flc_fx_carry_view[[#This Row],[atmf]]/(Table_nydc_frldevdb01_flc_fx_carry_view[[#This Row],[atmf_cost_orig]]+1)</f>
        <v>6.5556747818250374</v>
      </c>
      <c r="S3158" s="95">
        <f>Table_nydc_frldevdb01_flc_fx_carry_view[[#This Row],[num_rate]]-Table_nydc_frldevdb01_flc_fx_carry_view[[#This Row],[asset_rate]]</f>
        <v>2.2390604504009197E-2</v>
      </c>
      <c r="T31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1.1259347261367352</v>
      </c>
      <c r="U3158" s="95">
        <f>Table_nydc_frldevdb01_flc_fx_carry_view[[#This Row],[atmf_cost_final]]/Table_nydc_frldevdb01_flc_fx_carry_view[[#This Row],[atmf_cost_orig]]</f>
        <v>0.90231511531873587</v>
      </c>
    </row>
    <row r="3159" spans="1:21" x14ac:dyDescent="0.25">
      <c r="A3159" t="s">
        <v>153</v>
      </c>
      <c r="B3159" t="s">
        <v>13</v>
      </c>
      <c r="C3159" t="s">
        <v>8</v>
      </c>
      <c r="D3159" t="s">
        <v>30</v>
      </c>
      <c r="E3159">
        <v>6.5827250756058202</v>
      </c>
      <c r="F3159">
        <v>6.6914499999999997</v>
      </c>
      <c r="G3159">
        <v>5.4865716916677701E-2</v>
      </c>
      <c r="H3159">
        <v>5.5667255787896698E-2</v>
      </c>
      <c r="I3159">
        <v>5.4037926787939602E-2</v>
      </c>
      <c r="J3159">
        <v>5.4810725669374498E-2</v>
      </c>
      <c r="K3159">
        <v>1.1636478738234901E-2</v>
      </c>
      <c r="L3159">
        <v>1.0247188913067602E-2</v>
      </c>
      <c r="M3159">
        <v>1.9006430719988598E-2</v>
      </c>
      <c r="N3159">
        <v>1.8255240973908501E-2</v>
      </c>
      <c r="O3159">
        <v>1.3707863457648743E-2</v>
      </c>
      <c r="P3159">
        <v>3.6039825650195201E-2</v>
      </c>
      <c r="Q3159">
        <v>6.6424951298539439</v>
      </c>
      <c r="R3159" s="95">
        <f>Table_nydc_frldevdb01_flc_fx_carry_view[[#This Row],[atmf]]/(Table_nydc_frldevdb01_flc_fx_carry_view[[#This Row],[atmf_cost_orig]]+1)</f>
        <v>6.566641581714153</v>
      </c>
      <c r="S3159" s="95">
        <f>Table_nydc_frldevdb01_flc_fx_carry_view[[#This Row],[num_rate]]-Table_nydc_frldevdb01_flc_fx_carry_view[[#This Row],[asset_rate]]</f>
        <v>2.2331962192546458E-2</v>
      </c>
      <c r="T31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1.0865813075399937</v>
      </c>
      <c r="U3159" s="95">
        <f>Table_nydc_frldevdb01_flc_fx_carry_view[[#This Row],[atmf_cost_final]]/Table_nydc_frldevdb01_flc_fx_carry_view[[#This Row],[atmf_cost_orig]]</f>
        <v>0.96047707446248243</v>
      </c>
    </row>
    <row r="3160" spans="1:21" x14ac:dyDescent="0.25">
      <c r="A3160" t="s">
        <v>153</v>
      </c>
      <c r="B3160" t="s">
        <v>13</v>
      </c>
      <c r="C3160" t="s">
        <v>6</v>
      </c>
      <c r="D3160" t="s">
        <v>30</v>
      </c>
      <c r="E3160">
        <v>6.5827250756058202</v>
      </c>
      <c r="F3160">
        <v>6.7283999999999997</v>
      </c>
      <c r="G3160">
        <v>5.5672819780731797E-2</v>
      </c>
      <c r="H3160">
        <v>5.6833374392795601E-2</v>
      </c>
      <c r="I3160">
        <v>5.4865716916677701E-2</v>
      </c>
      <c r="J3160">
        <v>5.6010543723387402E-2</v>
      </c>
      <c r="K3160">
        <v>1.26341716012934E-2</v>
      </c>
      <c r="L3160">
        <v>1.1636478738234901E-2</v>
      </c>
      <c r="M3160">
        <v>2.2346197927798499E-2</v>
      </c>
      <c r="N3160">
        <v>2.20326847541732E-2</v>
      </c>
      <c r="O3160">
        <v>1.4316164989150559E-2</v>
      </c>
      <c r="P3160">
        <v>3.677550470920421E-2</v>
      </c>
      <c r="Q3160">
        <v>6.6636821435899911</v>
      </c>
      <c r="R3160" s="95">
        <f>Table_nydc_frldevdb01_flc_fx_carry_view[[#This Row],[atmf]]/(Table_nydc_frldevdb01_flc_fx_carry_view[[#This Row],[atmf_cost_orig]]+1)</f>
        <v>6.5813322469803728</v>
      </c>
      <c r="S3160" s="95">
        <f>Table_nydc_frldevdb01_flc_fx_carry_view[[#This Row],[num_rate]]-Table_nydc_frldevdb01_flc_fx_carry_view[[#This Row],[asset_rate]]</f>
        <v>2.245933972005365E-2</v>
      </c>
      <c r="T31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1.0704466469130138</v>
      </c>
      <c r="U3160" s="95">
        <f>Table_nydc_frldevdb01_flc_fx_carry_view[[#This Row],[atmf_cost_final]]/Table_nydc_frldevdb01_flc_fx_carry_view[[#This Row],[atmf_cost_orig]]</f>
        <v>0.98597017825411404</v>
      </c>
    </row>
    <row r="3161" spans="1:21" x14ac:dyDescent="0.25">
      <c r="A3161" t="s">
        <v>153</v>
      </c>
      <c r="B3161" t="s">
        <v>13</v>
      </c>
      <c r="C3161" t="s">
        <v>67</v>
      </c>
      <c r="D3161" t="s">
        <v>30</v>
      </c>
      <c r="E3161">
        <v>6.5827250756058202</v>
      </c>
      <c r="F3161">
        <v>6.8654000000000002</v>
      </c>
      <c r="G3161">
        <v>6.0927420611443801E-2</v>
      </c>
      <c r="H3161">
        <v>6.2388254146839697E-2</v>
      </c>
      <c r="I3161">
        <v>5.9953070866293499E-2</v>
      </c>
      <c r="J3161">
        <v>6.16952280233748E-2</v>
      </c>
      <c r="K3161">
        <v>1.6510530767910401E-2</v>
      </c>
      <c r="L3161">
        <v>1.57373675133731E-2</v>
      </c>
      <c r="M3161">
        <v>3.4147273621647697E-2</v>
      </c>
      <c r="N3161">
        <v>3.42206957857999E-2</v>
      </c>
      <c r="O3161">
        <v>1.5835106727464132E-2</v>
      </c>
      <c r="P3161">
        <v>3.8003852978582664E-2</v>
      </c>
      <c r="Q3161">
        <v>6.7464152097609045</v>
      </c>
      <c r="R3161" s="95">
        <f>Table_nydc_frldevdb01_flc_fx_carry_view[[#This Row],[atmf]]/(Table_nydc_frldevdb01_flc_fx_carry_view[[#This Row],[atmf_cost_orig]]+1)</f>
        <v>6.6387062801577041</v>
      </c>
      <c r="S3161" s="95">
        <f>Table_nydc_frldevdb01_flc_fx_carry_view[[#This Row],[num_rate]]-Table_nydc_frldevdb01_flc_fx_carry_view[[#This Row],[asset_rate]]</f>
        <v>2.2168746251118532E-2</v>
      </c>
      <c r="T31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1.0480012338848672</v>
      </c>
      <c r="U3161" s="95">
        <f>Table_nydc_frldevdb01_flc_fx_carry_view[[#This Row],[atmf_cost_final]]/Table_nydc_frldevdb01_flc_fx_carry_view[[#This Row],[atmf_cost_orig]]</f>
        <v>1.0021501618245052</v>
      </c>
    </row>
    <row r="3162" spans="1:21" x14ac:dyDescent="0.25">
      <c r="A3162" t="s">
        <v>153</v>
      </c>
      <c r="B3162" t="s">
        <v>16</v>
      </c>
      <c r="C3162" t="s">
        <v>30</v>
      </c>
      <c r="D3162" t="s">
        <v>30</v>
      </c>
      <c r="E3162">
        <v>18.770630722181799</v>
      </c>
      <c r="F3162">
        <v>19.053912333670901</v>
      </c>
      <c r="G3162">
        <v>0.109544737548858</v>
      </c>
      <c r="H3162">
        <v>0.112950635720447</v>
      </c>
      <c r="I3162">
        <v>0.14302342255974099</v>
      </c>
      <c r="J3162">
        <v>0.162956658453701</v>
      </c>
      <c r="K3162">
        <v>1.5093794479705701E-2</v>
      </c>
      <c r="L3162">
        <v>2.9860689688331701E-3</v>
      </c>
      <c r="M3162">
        <v>2.2545443386677202E-2</v>
      </c>
      <c r="N3162">
        <v>1.52261885612473E-2</v>
      </c>
      <c r="O3162">
        <v>1.2321156701315934E-2</v>
      </c>
      <c r="P3162">
        <v>7.2860725100983639E-2</v>
      </c>
      <c r="Q3162">
        <v>18.912979451017154</v>
      </c>
      <c r="R3162" s="95">
        <f>Table_nydc_frldevdb01_flc_fx_carry_view[[#This Row],[atmf]]/(Table_nydc_frldevdb01_flc_fx_carry_view[[#This Row],[atmf_cost_orig]]+1)</f>
        <v>18.633804939332787</v>
      </c>
      <c r="S3162" s="95">
        <f>Table_nydc_frldevdb01_flc_fx_carry_view[[#This Row],[num_rate]]-Table_nydc_frldevdb01_flc_fx_carry_view[[#This Row],[asset_rate]]</f>
        <v>6.0539568399667704E-2</v>
      </c>
      <c r="T31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1.6426055152655816</v>
      </c>
      <c r="U3162" s="95">
        <f>Table_nydc_frldevdb01_flc_fx_carry_view[[#This Row],[atmf_cost_final]]/Table_nydc_frldevdb01_flc_fx_carry_view[[#This Row],[atmf_cost_orig]]</f>
        <v>0.67535547206159297</v>
      </c>
    </row>
    <row r="3163" spans="1:21" x14ac:dyDescent="0.25">
      <c r="A3163" t="s">
        <v>153</v>
      </c>
      <c r="B3163" t="s">
        <v>16</v>
      </c>
      <c r="C3163" t="s">
        <v>14</v>
      </c>
      <c r="D3163" t="s">
        <v>30</v>
      </c>
      <c r="E3163">
        <v>18.770630722181799</v>
      </c>
      <c r="F3163">
        <v>19.309799999999999</v>
      </c>
      <c r="G3163">
        <v>0.11425679795412701</v>
      </c>
      <c r="H3163">
        <v>0.118692926301305</v>
      </c>
      <c r="I3163">
        <v>0.10969453105999399</v>
      </c>
      <c r="J3163">
        <v>0.11670347561295299</v>
      </c>
      <c r="K3163">
        <v>1.9569955814650198E-2</v>
      </c>
      <c r="L3163">
        <v>1.5202309835499601E-2</v>
      </c>
      <c r="M3163">
        <v>3.3203623151857098E-2</v>
      </c>
      <c r="N3163">
        <v>3.0974721259532403E-2</v>
      </c>
      <c r="O3163">
        <v>1.3166030836686736E-2</v>
      </c>
      <c r="P3163">
        <v>7.1762963628418122E-2</v>
      </c>
      <c r="Q3163">
        <v>19.050077579532669</v>
      </c>
      <c r="R3163" s="95">
        <f>Table_nydc_frldevdb01_flc_fx_carry_view[[#This Row],[atmf]]/(Table_nydc_frldevdb01_flc_fx_carry_view[[#This Row],[atmf_cost_orig]]+1)</f>
        <v>18.689249212168029</v>
      </c>
      <c r="S3163" s="95">
        <f>Table_nydc_frldevdb01_flc_fx_carry_view[[#This Row],[num_rate]]-Table_nydc_frldevdb01_flc_fx_carry_view[[#This Row],[asset_rate]]</f>
        <v>5.8596932791731386E-2</v>
      </c>
      <c r="T31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1.1568722511652585</v>
      </c>
      <c r="U3163" s="95">
        <f>Table_nydc_frldevdb01_flc_fx_carry_view[[#This Row],[atmf_cost_final]]/Table_nydc_frldevdb01_flc_fx_carry_view[[#This Row],[atmf_cost_orig]]</f>
        <v>0.93287172661456885</v>
      </c>
    </row>
    <row r="3164" spans="1:21" x14ac:dyDescent="0.25">
      <c r="A3164" t="s">
        <v>153</v>
      </c>
      <c r="B3164" t="s">
        <v>16</v>
      </c>
      <c r="C3164" t="s">
        <v>8</v>
      </c>
      <c r="D3164" t="s">
        <v>30</v>
      </c>
      <c r="E3164">
        <v>18.770630722181799</v>
      </c>
      <c r="F3164">
        <v>19.564550000000001</v>
      </c>
      <c r="G3164">
        <v>0.12251416268472</v>
      </c>
      <c r="H3164">
        <v>0.12874854863318899</v>
      </c>
      <c r="I3164">
        <v>0.114234957758967</v>
      </c>
      <c r="J3164">
        <v>0.121062028397297</v>
      </c>
      <c r="K3164">
        <v>2.3973856763671701E-2</v>
      </c>
      <c r="L3164">
        <v>1.9647675651292801E-2</v>
      </c>
      <c r="M3164">
        <v>4.3940068711408202E-2</v>
      </c>
      <c r="N3164">
        <v>4.12124978431836E-2</v>
      </c>
      <c r="O3164">
        <v>1.3707863457648743E-2</v>
      </c>
      <c r="P3164">
        <v>7.1282719414304266E-2</v>
      </c>
      <c r="Q3164">
        <v>19.181566772333923</v>
      </c>
      <c r="R3164" s="95">
        <f>Table_nydc_frldevdb01_flc_fx_carry_view[[#This Row],[atmf]]/(Table_nydc_frldevdb01_flc_fx_carry_view[[#This Row],[atmf_cost_orig]]+1)</f>
        <v>18.741066260776432</v>
      </c>
      <c r="S3164" s="95">
        <f>Table_nydc_frldevdb01_flc_fx_carry_view[[#This Row],[num_rate]]-Table_nydc_frldevdb01_flc_fx_carry_view[[#This Row],[asset_rate]]</f>
        <v>5.7574855956655527E-2</v>
      </c>
      <c r="T31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1.0800657755381349</v>
      </c>
      <c r="U3164" s="95">
        <f>Table_nydc_frldevdb01_flc_fx_carry_view[[#This Row],[atmf_cost_final]]/Table_nydc_frldevdb01_flc_fx_carry_view[[#This Row],[atmf_cost_orig]]</f>
        <v>0.93792520248115951</v>
      </c>
    </row>
    <row r="3165" spans="1:21" x14ac:dyDescent="0.25">
      <c r="A3165" t="s">
        <v>153</v>
      </c>
      <c r="B3165" t="s">
        <v>16</v>
      </c>
      <c r="C3165" t="s">
        <v>6</v>
      </c>
      <c r="D3165" t="s">
        <v>30</v>
      </c>
      <c r="E3165">
        <v>18.770630722181799</v>
      </c>
      <c r="F3165">
        <v>19.8233</v>
      </c>
      <c r="G3165">
        <v>0.13078638176041299</v>
      </c>
      <c r="H3165">
        <v>0.13898610815157</v>
      </c>
      <c r="I3165">
        <v>0.12251416268472</v>
      </c>
      <c r="J3165">
        <v>0.13100725667037699</v>
      </c>
      <c r="K3165">
        <v>2.8141996514824498E-2</v>
      </c>
      <c r="L3165">
        <v>2.3973856763671701E-2</v>
      </c>
      <c r="M3165">
        <v>5.4611058755159994E-2</v>
      </c>
      <c r="N3165">
        <v>5.1852244010506199E-2</v>
      </c>
      <c r="O3165">
        <v>1.4316164989150559E-2</v>
      </c>
      <c r="P3165">
        <v>7.1543315748834768E-2</v>
      </c>
      <c r="Q3165">
        <v>19.312126131433867</v>
      </c>
      <c r="R3165" s="95">
        <f>Table_nydc_frldevdb01_flc_fx_carry_view[[#This Row],[atmf]]/(Table_nydc_frldevdb01_flc_fx_carry_view[[#This Row],[atmf_cost_orig]]+1)</f>
        <v>18.796787531698172</v>
      </c>
      <c r="S3165" s="95">
        <f>Table_nydc_frldevdb01_flc_fx_carry_view[[#This Row],[num_rate]]-Table_nydc_frldevdb01_flc_fx_carry_view[[#This Row],[asset_rate]]</f>
        <v>5.7227150759684209E-2</v>
      </c>
      <c r="T31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1.0532442363731107</v>
      </c>
      <c r="U3165" s="95">
        <f>Table_nydc_frldevdb01_flc_fx_carry_view[[#This Row],[atmf_cost_final]]/Table_nydc_frldevdb01_flc_fx_carry_view[[#This Row],[atmf_cost_orig]]</f>
        <v>0.94948248930637835</v>
      </c>
    </row>
    <row r="3166" spans="1:21" x14ac:dyDescent="0.25">
      <c r="A3166" t="s">
        <v>153</v>
      </c>
      <c r="B3166" t="s">
        <v>16</v>
      </c>
      <c r="C3166" t="s">
        <v>67</v>
      </c>
      <c r="D3166" t="s">
        <v>30</v>
      </c>
      <c r="E3166">
        <v>18.770630722181799</v>
      </c>
      <c r="F3166">
        <v>20.807424999999999</v>
      </c>
      <c r="G3166">
        <v>0.13054155782372201</v>
      </c>
      <c r="H3166">
        <v>0.14042911664898899</v>
      </c>
      <c r="I3166">
        <v>0.13095510001350699</v>
      </c>
      <c r="J3166">
        <v>0.141810907146695</v>
      </c>
      <c r="K3166">
        <v>3.0680052858615501E-2</v>
      </c>
      <c r="L3166">
        <v>3.0559706681697E-2</v>
      </c>
      <c r="M3166">
        <v>7.676025587082061E-2</v>
      </c>
      <c r="N3166">
        <v>7.9212097575515103E-2</v>
      </c>
      <c r="O3166">
        <v>1.5835106727464132E-2</v>
      </c>
      <c r="P3166">
        <v>7.201599579975182E-2</v>
      </c>
      <c r="Q3166">
        <v>19.890850567752526</v>
      </c>
      <c r="R3166" s="95">
        <f>Table_nydc_frldevdb01_flc_fx_carry_view[[#This Row],[atmf]]/(Table_nydc_frldevdb01_flc_fx_carry_view[[#This Row],[atmf_cost_orig]]+1)</f>
        <v>19.324101987003754</v>
      </c>
      <c r="S3166" s="95">
        <f>Table_nydc_frldevdb01_flc_fx_carry_view[[#This Row],[num_rate]]-Table_nydc_frldevdb01_flc_fx_carry_view[[#This Row],[asset_rate]]</f>
        <v>5.6180889072287687E-2</v>
      </c>
      <c r="T31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1.0558198035918311</v>
      </c>
      <c r="U3166" s="95">
        <f>Table_nydc_frldevdb01_flc_fx_carry_view[[#This Row],[atmf_cost_final]]/Table_nydc_frldevdb01_flc_fx_carry_view[[#This Row],[atmf_cost_orig]]</f>
        <v>1.0319415520034312</v>
      </c>
    </row>
    <row r="3167" spans="1:21" x14ac:dyDescent="0.25">
      <c r="A3167" t="s">
        <v>153</v>
      </c>
      <c r="B3167" t="s">
        <v>22</v>
      </c>
      <c r="C3167" t="s">
        <v>30</v>
      </c>
      <c r="D3167" t="s">
        <v>30</v>
      </c>
      <c r="E3167">
        <v>625.46572588595905</v>
      </c>
      <c r="F3167">
        <v>626.29</v>
      </c>
      <c r="G3167">
        <v>8.8444765645546694E-2</v>
      </c>
      <c r="H3167">
        <v>8.8692122392698705E-2</v>
      </c>
      <c r="I3167">
        <v>8.7972152500145007E-2</v>
      </c>
      <c r="J3167">
        <v>8.8574875908716197E-2</v>
      </c>
      <c r="K3167">
        <v>1.6899671653220899E-2</v>
      </c>
      <c r="L3167">
        <v>1.83670122935263E-3</v>
      </c>
      <c r="M3167">
        <v>1.76084503180522E-2</v>
      </c>
      <c r="N3167">
        <v>2.58348888938045E-3</v>
      </c>
      <c r="O3167">
        <v>1.2321156701315934E-2</v>
      </c>
      <c r="P3167">
        <v>1.7534685950848596E-2</v>
      </c>
      <c r="Q3167">
        <v>625.84641341471047</v>
      </c>
      <c r="R3167" s="95">
        <f>Table_nydc_frldevdb01_flc_fx_carry_view[[#This Row],[atmf]]/(Table_nydc_frldevdb01_flc_fx_carry_view[[#This Row],[atmf_cost_orig]]+1)</f>
        <v>615.45282942987922</v>
      </c>
      <c r="S3167" s="95">
        <f>Table_nydc_frldevdb01_flc_fx_carry_view[[#This Row],[num_rate]]-Table_nydc_frldevdb01_flc_fx_carry_view[[#This Row],[asset_rate]]</f>
        <v>5.2135292495326616E-3</v>
      </c>
      <c r="T31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1.0536260430547317</v>
      </c>
      <c r="U3167" s="95">
        <f>Table_nydc_frldevdb01_flc_fx_carry_view[[#This Row],[atmf_cost_final]]/Table_nydc_frldevdb01_flc_fx_carry_view[[#This Row],[atmf_cost_orig]]</f>
        <v>0.14671869714348768</v>
      </c>
    </row>
    <row r="3168" spans="1:21" x14ac:dyDescent="0.25">
      <c r="A3168" t="s">
        <v>153</v>
      </c>
      <c r="B3168" t="s">
        <v>22</v>
      </c>
      <c r="C3168" t="s">
        <v>14</v>
      </c>
      <c r="D3168" t="s">
        <v>30</v>
      </c>
      <c r="E3168">
        <v>625.46572588595905</v>
      </c>
      <c r="F3168">
        <v>627.30999999999995</v>
      </c>
      <c r="G3168">
        <v>8.8681874593741203E-2</v>
      </c>
      <c r="H3168">
        <v>8.9141231079624503E-2</v>
      </c>
      <c r="I3168">
        <v>8.8471883888796302E-2</v>
      </c>
      <c r="J3168">
        <v>8.9047882309964396E-2</v>
      </c>
      <c r="K3168">
        <v>2.3342155170585303E-2</v>
      </c>
      <c r="L3168">
        <v>1.6837494141632898E-2</v>
      </c>
      <c r="M3168">
        <v>2.4939898080581998E-2</v>
      </c>
      <c r="N3168">
        <v>1.8450435009625902E-2</v>
      </c>
      <c r="O3168">
        <v>1.3166030836686736E-2</v>
      </c>
      <c r="P3168">
        <v>1.9079371458232061E-2</v>
      </c>
      <c r="Q3168">
        <v>626.3093187265398</v>
      </c>
      <c r="R3168" s="95">
        <f>Table_nydc_frldevdb01_flc_fx_carry_view[[#This Row],[atmf]]/(Table_nydc_frldevdb01_flc_fx_carry_view[[#This Row],[atmf_cost_orig]]+1)</f>
        <v>612.04564401753839</v>
      </c>
      <c r="S3168" s="95">
        <f>Table_nydc_frldevdb01_flc_fx_carry_view[[#This Row],[num_rate]]-Table_nydc_frldevdb01_flc_fx_carry_view[[#This Row],[asset_rate]]</f>
        <v>5.9133406215453252E-3</v>
      </c>
      <c r="T31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1.0095121423485711</v>
      </c>
      <c r="U3168" s="95">
        <f>Table_nydc_frldevdb01_flc_fx_carry_view[[#This Row],[atmf_cost_final]]/Table_nydc_frldevdb01_flc_fx_carry_view[[#This Row],[atmf_cost_orig]]</f>
        <v>0.73979592659166726</v>
      </c>
    </row>
    <row r="3169" spans="1:21" x14ac:dyDescent="0.25">
      <c r="A3169" t="s">
        <v>153</v>
      </c>
      <c r="B3169" t="s">
        <v>22</v>
      </c>
      <c r="C3169" t="s">
        <v>8</v>
      </c>
      <c r="D3169" t="s">
        <v>30</v>
      </c>
      <c r="E3169">
        <v>625.46572588595905</v>
      </c>
      <c r="F3169">
        <v>628.41</v>
      </c>
      <c r="G3169">
        <v>8.8946563331953707E-2</v>
      </c>
      <c r="H3169">
        <v>8.9586747845733297E-2</v>
      </c>
      <c r="I3169">
        <v>8.8682613320950607E-2</v>
      </c>
      <c r="J3169">
        <v>8.9430468134249E-2</v>
      </c>
      <c r="K3169">
        <v>2.8030035406975701E-2</v>
      </c>
      <c r="L3169">
        <v>2.3300976915335902E-2</v>
      </c>
      <c r="M3169">
        <v>3.0581566494171899E-2</v>
      </c>
      <c r="N3169">
        <v>2.58829772696141E-2</v>
      </c>
      <c r="O3169">
        <v>1.3707863457648743E-2</v>
      </c>
      <c r="P3169">
        <v>2.0008151264219853E-2</v>
      </c>
      <c r="Q3169">
        <v>626.81067308184527</v>
      </c>
      <c r="R3169" s="95">
        <f>Table_nydc_frldevdb01_flc_fx_carry_view[[#This Row],[atmf]]/(Table_nydc_frldevdb01_flc_fx_carry_view[[#This Row],[atmf_cost_orig]]+1)</f>
        <v>609.76250733624363</v>
      </c>
      <c r="S3169" s="95">
        <f>Table_nydc_frldevdb01_flc_fx_carry_view[[#This Row],[num_rate]]-Table_nydc_frldevdb01_flc_fx_carry_view[[#This Row],[asset_rate]]</f>
        <v>6.3002878065711101E-3</v>
      </c>
      <c r="T31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1.0119415621604213</v>
      </c>
      <c r="U3169" s="95">
        <f>Table_nydc_frldevdb01_flc_fx_carry_view[[#This Row],[atmf_cost_final]]/Table_nydc_frldevdb01_flc_fx_carry_view[[#This Row],[atmf_cost_orig]]</f>
        <v>0.84635877872857701</v>
      </c>
    </row>
    <row r="3170" spans="1:21" x14ac:dyDescent="0.25">
      <c r="A3170" t="s">
        <v>153</v>
      </c>
      <c r="B3170" t="s">
        <v>22</v>
      </c>
      <c r="C3170" t="s">
        <v>6</v>
      </c>
      <c r="D3170" t="s">
        <v>30</v>
      </c>
      <c r="E3170">
        <v>625.46572588595905</v>
      </c>
      <c r="F3170">
        <v>630.54742254300902</v>
      </c>
      <c r="G3170">
        <v>8.9026914837374196E-2</v>
      </c>
      <c r="H3170">
        <v>9.0031468210542295E-2</v>
      </c>
      <c r="I3170">
        <v>8.8946563331953707E-2</v>
      </c>
      <c r="J3170">
        <v>9.0076341559096995E-2</v>
      </c>
      <c r="K3170">
        <v>3.10268254010438E-2</v>
      </c>
      <c r="L3170">
        <v>2.8030035406975701E-2</v>
      </c>
      <c r="M3170">
        <v>3.5390507852752599E-2</v>
      </c>
      <c r="N3170">
        <v>3.25131934173832E-2</v>
      </c>
      <c r="O3170">
        <v>1.4316164989150559E-2</v>
      </c>
      <c r="P3170">
        <v>2.2429031546289169E-2</v>
      </c>
      <c r="Q3170">
        <v>627.80786836478092</v>
      </c>
      <c r="R3170" s="95">
        <f>Table_nydc_frldevdb01_flc_fx_carry_view[[#This Row],[atmf]]/(Table_nydc_frldevdb01_flc_fx_carry_view[[#This Row],[atmf_cost_orig]]+1)</f>
        <v>608.99478772571672</v>
      </c>
      <c r="S3170" s="95">
        <f>Table_nydc_frldevdb01_flc_fx_carry_view[[#This Row],[num_rate]]-Table_nydc_frldevdb01_flc_fx_carry_view[[#This Row],[asset_rate]]</f>
        <v>8.1128665571386094E-3</v>
      </c>
      <c r="T31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1.0273795263566698</v>
      </c>
      <c r="U3170" s="95">
        <f>Table_nydc_frldevdb01_flc_fx_carry_view[[#This Row],[atmf_cost_final]]/Table_nydc_frldevdb01_flc_fx_carry_view[[#This Row],[atmf_cost_orig]]</f>
        <v>0.91869813094118657</v>
      </c>
    </row>
    <row r="3171" spans="1:21" x14ac:dyDescent="0.25">
      <c r="A3171" t="s">
        <v>153</v>
      </c>
      <c r="B3171" t="s">
        <v>22</v>
      </c>
      <c r="C3171" t="s">
        <v>67</v>
      </c>
      <c r="D3171" t="s">
        <v>30</v>
      </c>
      <c r="E3171">
        <v>625.46572588595905</v>
      </c>
      <c r="F3171">
        <v>636.59442631271395</v>
      </c>
      <c r="G3171">
        <v>9.30083167974744E-2</v>
      </c>
      <c r="H3171">
        <v>9.4910153700526106E-2</v>
      </c>
      <c r="I3171">
        <v>9.2433353501720703E-2</v>
      </c>
      <c r="J3171">
        <v>9.4394310604279705E-2</v>
      </c>
      <c r="K3171">
        <v>4.24537110516311E-2</v>
      </c>
      <c r="L3171">
        <v>4.0027204636727001E-2</v>
      </c>
      <c r="M3171">
        <v>5.1958348712228694E-2</v>
      </c>
      <c r="N3171">
        <v>4.9614800876255895E-2</v>
      </c>
      <c r="O3171">
        <v>1.5844682162100221E-2</v>
      </c>
      <c r="P3171">
        <v>2.4969484021367488E-2</v>
      </c>
      <c r="Q3171">
        <v>630.60079425483661</v>
      </c>
      <c r="R3171" s="95">
        <f>Table_nydc_frldevdb01_flc_fx_carry_view[[#This Row],[atmf]]/(Table_nydc_frldevdb01_flc_fx_carry_view[[#This Row],[atmf_cost_orig]]+1)</f>
        <v>605.1517411236016</v>
      </c>
      <c r="S3171" s="95">
        <f>Table_nydc_frldevdb01_flc_fx_carry_view[[#This Row],[num_rate]]-Table_nydc_frldevdb01_flc_fx_carry_view[[#This Row],[asset_rate]]</f>
        <v>9.1248018592672668E-3</v>
      </c>
      <c r="T31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1.0087282210951831</v>
      </c>
      <c r="U3171" s="95">
        <f>Table_nydc_frldevdb01_flc_fx_carry_view[[#This Row],[atmf_cost_final]]/Table_nydc_frldevdb01_flc_fx_carry_view[[#This Row],[atmf_cost_orig]]</f>
        <v>0.95489564441409525</v>
      </c>
    </row>
    <row r="3172" spans="1:21" x14ac:dyDescent="0.25">
      <c r="A3172" t="s">
        <v>153</v>
      </c>
      <c r="B3172" t="s">
        <v>15</v>
      </c>
      <c r="C3172" t="s">
        <v>30</v>
      </c>
      <c r="D3172" t="s">
        <v>30</v>
      </c>
      <c r="E3172">
        <v>57.759709955699897</v>
      </c>
      <c r="F3172">
        <v>58.648000000000003</v>
      </c>
      <c r="G3172">
        <v>0.10256381180192101</v>
      </c>
      <c r="H3172">
        <v>0.10738448554245</v>
      </c>
      <c r="I3172">
        <v>0.11237619865290301</v>
      </c>
      <c r="J3172">
        <v>0.13074844230320301</v>
      </c>
      <c r="K3172">
        <v>1.35498018943937E-2</v>
      </c>
      <c r="L3172">
        <v>2.3462127633453603E-3</v>
      </c>
      <c r="M3172">
        <v>2.1318718526734701E-2</v>
      </c>
      <c r="N3172">
        <v>1.54075030838846E-2</v>
      </c>
      <c r="O3172">
        <v>1.2321156701315934E-2</v>
      </c>
      <c r="P3172">
        <v>7.424895264118804E-2</v>
      </c>
      <c r="Q3172">
        <v>58.195881051763223</v>
      </c>
      <c r="R3172" s="95">
        <f>Table_nydc_frldevdb01_flc_fx_carry_view[[#This Row],[atmf]]/(Table_nydc_frldevdb01_flc_fx_carry_view[[#This Row],[atmf_cost_orig]]+1)</f>
        <v>57.423798209241177</v>
      </c>
      <c r="S3172" s="95">
        <f>Table_nydc_frldevdb01_flc_fx_carry_view[[#This Row],[num_rate]]-Table_nydc_frldevdb01_flc_fx_carry_view[[#This Row],[asset_rate]]</f>
        <v>6.1927795939872105E-2</v>
      </c>
      <c r="T31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1.6812241575828948</v>
      </c>
      <c r="U3172" s="95">
        <f>Table_nydc_frldevdb01_flc_fx_carry_view[[#This Row],[atmf_cost_final]]/Table_nydc_frldevdb01_flc_fx_carry_view[[#This Row],[atmf_cost_orig]]</f>
        <v>0.72272182141543118</v>
      </c>
    </row>
    <row r="3173" spans="1:21" x14ac:dyDescent="0.25">
      <c r="A3173" t="s">
        <v>153</v>
      </c>
      <c r="B3173" t="s">
        <v>15</v>
      </c>
      <c r="C3173" t="s">
        <v>14</v>
      </c>
      <c r="D3173" t="s">
        <v>30</v>
      </c>
      <c r="E3173">
        <v>57.759709955699897</v>
      </c>
      <c r="F3173">
        <v>59.408999999999999</v>
      </c>
      <c r="G3173">
        <v>0.109705169722282</v>
      </c>
      <c r="H3173">
        <v>0.116502053245366</v>
      </c>
      <c r="I3173">
        <v>0.102624638107894</v>
      </c>
      <c r="J3173">
        <v>0.112217003562704</v>
      </c>
      <c r="K3173">
        <v>1.8452486045461902E-2</v>
      </c>
      <c r="L3173">
        <v>1.3730051857304899E-2</v>
      </c>
      <c r="M3173">
        <v>3.2591088585800496E-2</v>
      </c>
      <c r="N3173">
        <v>2.9794759060053598E-2</v>
      </c>
      <c r="O3173">
        <v>1.3166030836686736E-2</v>
      </c>
      <c r="P3173">
        <v>7.1468374316533939E-2</v>
      </c>
      <c r="Q3173">
        <v>58.580750058409237</v>
      </c>
      <c r="R3173" s="95">
        <f>Table_nydc_frldevdb01_flc_fx_carry_view[[#This Row],[atmf]]/(Table_nydc_frldevdb01_flc_fx_carry_view[[#This Row],[atmf_cost_orig]]+1)</f>
        <v>57.533907329535857</v>
      </c>
      <c r="S3173" s="95">
        <f>Table_nydc_frldevdb01_flc_fx_carry_view[[#This Row],[num_rate]]-Table_nydc_frldevdb01_flc_fx_carry_view[[#This Row],[asset_rate]]</f>
        <v>5.8302343479847203E-2</v>
      </c>
      <c r="T31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1.1362302007510834</v>
      </c>
      <c r="U3173" s="95">
        <f>Table_nydc_frldevdb01_flc_fx_carry_view[[#This Row],[atmf_cost_final]]/Table_nydc_frldevdb01_flc_fx_carry_view[[#This Row],[atmf_cost_orig]]</f>
        <v>0.91419956659670398</v>
      </c>
    </row>
    <row r="3174" spans="1:21" x14ac:dyDescent="0.25">
      <c r="A3174" t="s">
        <v>153</v>
      </c>
      <c r="B3174" t="s">
        <v>15</v>
      </c>
      <c r="C3174" t="s">
        <v>8</v>
      </c>
      <c r="D3174" t="s">
        <v>30</v>
      </c>
      <c r="E3174">
        <v>57.759709955699897</v>
      </c>
      <c r="F3174">
        <v>60.173999999999999</v>
      </c>
      <c r="G3174">
        <v>0.113214892682482</v>
      </c>
      <c r="H3174">
        <v>0.121154837002361</v>
      </c>
      <c r="I3174">
        <v>0.109681197789627</v>
      </c>
      <c r="J3174">
        <v>0.12004339516147999</v>
      </c>
      <c r="K3174">
        <v>2.1275017739428897E-2</v>
      </c>
      <c r="L3174">
        <v>1.8523666381747898E-2</v>
      </c>
      <c r="M3174">
        <v>4.13508862285717E-2</v>
      </c>
      <c r="N3174">
        <v>4.0736550687794498E-2</v>
      </c>
      <c r="O3174">
        <v>1.3707863457648743E-2</v>
      </c>
      <c r="P3174">
        <v>7.0625786838172069E-2</v>
      </c>
      <c r="Q3174">
        <v>58.989729939524061</v>
      </c>
      <c r="R3174" s="95">
        <f>Table_nydc_frldevdb01_flc_fx_carry_view[[#This Row],[atmf]]/(Table_nydc_frldevdb01_flc_fx_carry_view[[#This Row],[atmf_cost_orig]]+1)</f>
        <v>57.784557343519744</v>
      </c>
      <c r="S3174" s="95">
        <f>Table_nydc_frldevdb01_flc_fx_carry_view[[#This Row],[num_rate]]-Table_nydc_frldevdb01_flc_fx_carry_view[[#This Row],[asset_rate]]</f>
        <v>5.691792338052333E-2</v>
      </c>
      <c r="T31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1.1064469922215079</v>
      </c>
      <c r="U3174" s="95">
        <f>Table_nydc_frldevdb01_flc_fx_carry_view[[#This Row],[atmf_cost_final]]/Table_nydc_frldevdb01_flc_fx_carry_view[[#This Row],[atmf_cost_orig]]</f>
        <v>0.98514335249355012</v>
      </c>
    </row>
    <row r="3175" spans="1:21" x14ac:dyDescent="0.25">
      <c r="A3175" t="s">
        <v>153</v>
      </c>
      <c r="B3175" t="s">
        <v>15</v>
      </c>
      <c r="C3175" t="s">
        <v>6</v>
      </c>
      <c r="D3175" t="s">
        <v>30</v>
      </c>
      <c r="E3175">
        <v>57.759709955699897</v>
      </c>
      <c r="F3175">
        <v>60.938299999999998</v>
      </c>
      <c r="G3175">
        <v>0.116872126705048</v>
      </c>
      <c r="H3175">
        <v>0.12563573876506001</v>
      </c>
      <c r="I3175">
        <v>0.113214892682482</v>
      </c>
      <c r="J3175">
        <v>0.124117690472634</v>
      </c>
      <c r="K3175">
        <v>2.3639334644124401E-2</v>
      </c>
      <c r="L3175">
        <v>2.1275017739428897E-2</v>
      </c>
      <c r="M3175">
        <v>4.9372633280319697E-2</v>
      </c>
      <c r="N3175">
        <v>4.9209513325512495E-2</v>
      </c>
      <c r="O3175">
        <v>1.4316164989150559E-2</v>
      </c>
      <c r="P3175">
        <v>7.0499011601128148E-2</v>
      </c>
      <c r="Q3175">
        <v>59.409497655017098</v>
      </c>
      <c r="R3175" s="95">
        <f>Table_nydc_frldevdb01_flc_fx_carry_view[[#This Row],[atmf]]/(Table_nydc_frldevdb01_flc_fx_carry_view[[#This Row],[atmf_cost_orig]]+1)</f>
        <v>58.071173258547809</v>
      </c>
      <c r="S3175" s="95">
        <f>Table_nydc_frldevdb01_flc_fx_carry_view[[#This Row],[num_rate]]-Table_nydc_frldevdb01_flc_fx_carry_view[[#This Row],[asset_rate]]</f>
        <v>5.6182846611977588E-2</v>
      </c>
      <c r="T31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1.0855388569109519</v>
      </c>
      <c r="U3175" s="95">
        <f>Table_nydc_frldevdb01_flc_fx_carry_view[[#This Row],[atmf_cost_final]]/Table_nydc_frldevdb01_flc_fx_carry_view[[#This Row],[atmf_cost_orig]]</f>
        <v>0.99669614634728787</v>
      </c>
    </row>
    <row r="3176" spans="1:21" x14ac:dyDescent="0.25">
      <c r="A3176" t="s">
        <v>153</v>
      </c>
      <c r="B3176" t="s">
        <v>15</v>
      </c>
      <c r="C3176" t="s">
        <v>67</v>
      </c>
      <c r="D3176" t="s">
        <v>30</v>
      </c>
      <c r="E3176">
        <v>57.759709955699897</v>
      </c>
      <c r="F3176">
        <v>63.831843013375298</v>
      </c>
      <c r="G3176">
        <v>0.12761897675300601</v>
      </c>
      <c r="H3176">
        <v>0.137527461866991</v>
      </c>
      <c r="I3176">
        <v>0.12604700435544999</v>
      </c>
      <c r="J3176">
        <v>0.13762370018151299</v>
      </c>
      <c r="K3176">
        <v>3.0279004481533801E-2</v>
      </c>
      <c r="L3176">
        <v>2.9238633414662301E-2</v>
      </c>
      <c r="M3176">
        <v>7.5226775948530708E-2</v>
      </c>
      <c r="N3176">
        <v>7.6823081379000194E-2</v>
      </c>
      <c r="O3176">
        <v>1.5844682162100221E-2</v>
      </c>
      <c r="P3176">
        <v>7.0224729399299218E-2</v>
      </c>
      <c r="Q3176">
        <v>61.08615641503507</v>
      </c>
      <c r="R3176" s="95">
        <f>Table_nydc_frldevdb01_flc_fx_carry_view[[#This Row],[atmf]]/(Table_nydc_frldevdb01_flc_fx_carry_view[[#This Row],[atmf_cost_orig]]+1)</f>
        <v>59.365935113608828</v>
      </c>
      <c r="S3176" s="95">
        <f>Table_nydc_frldevdb01_flc_fx_carry_view[[#This Row],[num_rate]]-Table_nydc_frldevdb01_flc_fx_carry_view[[#This Row],[asset_rate]]</f>
        <v>5.4380047237198997E-2</v>
      </c>
      <c r="T31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1.0586608948850105</v>
      </c>
      <c r="U3176" s="95">
        <f>Table_nydc_frldevdb01_flc_fx_carry_view[[#This Row],[atmf_cost_final]]/Table_nydc_frldevdb01_flc_fx_carry_view[[#This Row],[atmf_cost_orig]]</f>
        <v>1.0212199102027404</v>
      </c>
    </row>
    <row r="3177" spans="1:21" x14ac:dyDescent="0.25">
      <c r="A3177" t="s">
        <v>153</v>
      </c>
      <c r="B3177" t="s">
        <v>11</v>
      </c>
      <c r="C3177" t="s">
        <v>30</v>
      </c>
      <c r="D3177" t="s">
        <v>30</v>
      </c>
      <c r="E3177">
        <v>22.238740117671099</v>
      </c>
      <c r="F3177">
        <v>22.691324634000001</v>
      </c>
      <c r="G3177">
        <v>0.10817377654263401</v>
      </c>
      <c r="H3177">
        <v>0.11201568319336901</v>
      </c>
      <c r="I3177">
        <v>0.12795397253452501</v>
      </c>
      <c r="J3177">
        <v>0.15279335432193</v>
      </c>
      <c r="K3177">
        <v>1.2854228238248899E-2</v>
      </c>
      <c r="L3177">
        <v>2.6721525890530001E-3</v>
      </c>
      <c r="M3177">
        <v>2.23623804421813E-2</v>
      </c>
      <c r="N3177">
        <v>2.0368527083674901E-2</v>
      </c>
      <c r="O3177">
        <v>-8.7982947213033381E-3</v>
      </c>
      <c r="P3177">
        <v>7.2860725100983639E-2</v>
      </c>
      <c r="Q3177">
        <v>22.477604152537928</v>
      </c>
      <c r="R3177" s="95">
        <f>Table_nydc_frldevdb01_flc_fx_carry_view[[#This Row],[atmf]]/(Table_nydc_frldevdb01_flc_fx_carry_view[[#This Row],[atmf_cost_orig]]+1)</f>
        <v>22.194991783819148</v>
      </c>
      <c r="S3177" s="95">
        <f>Table_nydc_frldevdb01_flc_fx_carry_view[[#This Row],[num_rate]]-Table_nydc_frldevdb01_flc_fx_carry_view[[#This Row],[asset_rate]]</f>
        <v>8.1659019822286974E-2</v>
      </c>
      <c r="T31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1.8611791350272029</v>
      </c>
      <c r="U3177" s="95">
        <f>Table_nydc_frldevdb01_flc_fx_carry_view[[#This Row],[atmf_cost_final]]/Table_nydc_frldevdb01_flc_fx_carry_view[[#This Row],[atmf_cost_orig]]</f>
        <v>0.91083894831046386</v>
      </c>
    </row>
    <row r="3178" spans="1:21" x14ac:dyDescent="0.25">
      <c r="A3178" t="s">
        <v>153</v>
      </c>
      <c r="B3178" t="s">
        <v>11</v>
      </c>
      <c r="C3178" t="s">
        <v>14</v>
      </c>
      <c r="D3178" t="s">
        <v>30</v>
      </c>
      <c r="E3178">
        <v>22.238740117671099</v>
      </c>
      <c r="F3178">
        <v>23.123736527399998</v>
      </c>
      <c r="G3178">
        <v>0.113983118985272</v>
      </c>
      <c r="H3178">
        <v>0.119357434539365</v>
      </c>
      <c r="I3178">
        <v>0.108350826876649</v>
      </c>
      <c r="J3178">
        <v>0.11724637340692901</v>
      </c>
      <c r="K3178">
        <v>1.6046675722983999E-2</v>
      </c>
      <c r="L3178">
        <v>1.3092848385374901E-2</v>
      </c>
      <c r="M3178">
        <v>3.3757651118166698E-2</v>
      </c>
      <c r="N3178">
        <v>3.4845982511302304E-2</v>
      </c>
      <c r="O3178">
        <v>-8.3395580365526432E-3</v>
      </c>
      <c r="P3178">
        <v>7.1762963628418122E-2</v>
      </c>
      <c r="Q3178">
        <v>22.72131979162446</v>
      </c>
      <c r="R3178" s="95">
        <f>Table_nydc_frldevdb01_flc_fx_carry_view[[#This Row],[atmf]]/(Table_nydc_frldevdb01_flc_fx_carry_view[[#This Row],[atmf_cost_orig]]+1)</f>
        <v>22.368624311886009</v>
      </c>
      <c r="S3178" s="95">
        <f>Table_nydc_frldevdb01_flc_fx_carry_view[[#This Row],[num_rate]]-Table_nydc_frldevdb01_flc_fx_carry_view[[#This Row],[asset_rate]]</f>
        <v>8.0102521664970769E-2</v>
      </c>
      <c r="T31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1.2282290297712315</v>
      </c>
      <c r="U3178" s="95">
        <f>Table_nydc_frldevdb01_flc_fx_carry_view[[#This Row],[atmf_cost_final]]/Table_nydc_frldevdb01_flc_fx_carry_view[[#This Row],[atmf_cost_orig]]</f>
        <v>1.03223954739404</v>
      </c>
    </row>
    <row r="3179" spans="1:21" x14ac:dyDescent="0.25">
      <c r="A3179" t="s">
        <v>153</v>
      </c>
      <c r="B3179" t="s">
        <v>11</v>
      </c>
      <c r="C3179" t="s">
        <v>8</v>
      </c>
      <c r="D3179" t="s">
        <v>30</v>
      </c>
      <c r="E3179">
        <v>22.238740117671099</v>
      </c>
      <c r="F3179">
        <v>23.563407068149999</v>
      </c>
      <c r="G3179">
        <v>0.121970306028549</v>
      </c>
      <c r="H3179">
        <v>0.13018228751498101</v>
      </c>
      <c r="I3179">
        <v>0.113943955364781</v>
      </c>
      <c r="J3179">
        <v>0.12298815730328699</v>
      </c>
      <c r="K3179">
        <v>1.88833906238167E-2</v>
      </c>
      <c r="L3179">
        <v>1.61613929429716E-2</v>
      </c>
      <c r="M3179">
        <v>4.5176937251511402E-2</v>
      </c>
      <c r="N3179">
        <v>4.57810149967866E-2</v>
      </c>
      <c r="O3179">
        <v>-8.3163192378880226E-3</v>
      </c>
      <c r="P3179">
        <v>7.1282719414304266E-2</v>
      </c>
      <c r="Q3179">
        <v>22.95971473812455</v>
      </c>
      <c r="R3179" s="95">
        <f>Table_nydc_frldevdb01_flc_fx_carry_view[[#This Row],[atmf]]/(Table_nydc_frldevdb01_flc_fx_carry_view[[#This Row],[atmf_cost_orig]]+1)</f>
        <v>22.54489764203408</v>
      </c>
      <c r="S3179" s="95">
        <f>Table_nydc_frldevdb01_flc_fx_carry_view[[#This Row],[num_rate]]-Table_nydc_frldevdb01_flc_fx_carry_view[[#This Row],[asset_rate]]</f>
        <v>7.9599038652192283E-2</v>
      </c>
      <c r="T31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1.1264977856816387</v>
      </c>
      <c r="U3179" s="95">
        <f>Table_nydc_frldevdb01_flc_fx_carry_view[[#This Row],[atmf_cost_final]]/Table_nydc_frldevdb01_flc_fx_carry_view[[#This Row],[atmf_cost_orig]]</f>
        <v>1.0133713744672894</v>
      </c>
    </row>
    <row r="3180" spans="1:21" x14ac:dyDescent="0.25">
      <c r="A3180" t="s">
        <v>153</v>
      </c>
      <c r="B3180" t="s">
        <v>11</v>
      </c>
      <c r="C3180" t="s">
        <v>6</v>
      </c>
      <c r="D3180" t="s">
        <v>30</v>
      </c>
      <c r="E3180">
        <v>22.238740117671099</v>
      </c>
      <c r="F3180">
        <v>24.016938938300001</v>
      </c>
      <c r="G3180">
        <v>0.12978589229861701</v>
      </c>
      <c r="H3180">
        <v>0.141097516734496</v>
      </c>
      <c r="I3180">
        <v>0.121970306028549</v>
      </c>
      <c r="J3180">
        <v>0.13376966013665301</v>
      </c>
      <c r="K3180">
        <v>2.14685016834434E-2</v>
      </c>
      <c r="L3180">
        <v>1.88833906238167E-2</v>
      </c>
      <c r="M3180">
        <v>5.6707809939401499E-2</v>
      </c>
      <c r="N3180">
        <v>5.7186174089377095E-2</v>
      </c>
      <c r="O3180">
        <v>-8.1128496506200909E-3</v>
      </c>
      <c r="P3180">
        <v>7.1543315748834768E-2</v>
      </c>
      <c r="Q3180">
        <v>23.199407853591591</v>
      </c>
      <c r="R3180" s="95">
        <f>Table_nydc_frldevdb01_flc_fx_carry_view[[#This Row],[atmf]]/(Table_nydc_frldevdb01_flc_fx_carry_view[[#This Row],[atmf_cost_orig]]+1)</f>
        <v>22.728079335078714</v>
      </c>
      <c r="S3180" s="95">
        <f>Table_nydc_frldevdb01_flc_fx_carry_view[[#This Row],[num_rate]]-Table_nydc_frldevdb01_flc_fx_carry_view[[#This Row],[asset_rate]]</f>
        <v>7.9656165399454859E-2</v>
      </c>
      <c r="T31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1.0869334660984538</v>
      </c>
      <c r="U3180" s="95">
        <f>Table_nydc_frldevdb01_flc_fx_carry_view[[#This Row],[atmf_cost_final]]/Table_nydc_frldevdb01_flc_fx_carry_view[[#This Row],[atmf_cost_orig]]</f>
        <v>1.0084355955641169</v>
      </c>
    </row>
    <row r="3181" spans="1:21" x14ac:dyDescent="0.25">
      <c r="A3181" t="s">
        <v>153</v>
      </c>
      <c r="B3181" t="s">
        <v>11</v>
      </c>
      <c r="C3181" t="s">
        <v>67</v>
      </c>
      <c r="D3181" t="s">
        <v>30</v>
      </c>
      <c r="E3181">
        <v>22.238740117671099</v>
      </c>
      <c r="F3181">
        <v>25.832801993363599</v>
      </c>
      <c r="G3181">
        <v>0.12994904029246801</v>
      </c>
      <c r="H3181">
        <v>0.14362392800323301</v>
      </c>
      <c r="I3181">
        <v>0.13016920557738501</v>
      </c>
      <c r="J3181">
        <v>0.146107574597544</v>
      </c>
      <c r="K3181">
        <v>2.03176586596257E-2</v>
      </c>
      <c r="L3181">
        <v>2.0905053212253499E-2</v>
      </c>
      <c r="M3181">
        <v>8.2327404290572795E-2</v>
      </c>
      <c r="N3181">
        <v>8.85484059367352E-2</v>
      </c>
      <c r="O3181">
        <v>-7.6643334109611208E-3</v>
      </c>
      <c r="P3181">
        <v>7.202769153040374E-2</v>
      </c>
      <c r="Q3181">
        <v>24.324449092523306</v>
      </c>
      <c r="R3181" s="95">
        <f>Table_nydc_frldevdb01_flc_fx_carry_view[[#This Row],[atmf]]/(Table_nydc_frldevdb01_flc_fx_carry_view[[#This Row],[atmf_cost_orig]]+1)</f>
        <v>23.867825845448387</v>
      </c>
      <c r="S3181" s="95">
        <f>Table_nydc_frldevdb01_flc_fx_carry_view[[#This Row],[num_rate]]-Table_nydc_frldevdb01_flc_fx_carry_view[[#This Row],[asset_rate]]</f>
        <v>7.9692024941364861E-2</v>
      </c>
      <c r="T31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1.0908503499927769</v>
      </c>
      <c r="U3181" s="95">
        <f>Table_nydc_frldevdb01_flc_fx_carry_view[[#This Row],[atmf_cost_final]]/Table_nydc_frldevdb01_flc_fx_carry_view[[#This Row],[atmf_cost_orig]]</f>
        <v>1.0755641660242987</v>
      </c>
    </row>
    <row r="3182" spans="1:21" x14ac:dyDescent="0.25">
      <c r="A3182" t="s">
        <v>153</v>
      </c>
      <c r="B3182" t="s">
        <v>24</v>
      </c>
      <c r="C3182" t="s">
        <v>30</v>
      </c>
      <c r="D3182" t="s">
        <v>30</v>
      </c>
      <c r="E3182">
        <v>30.206714802841599</v>
      </c>
      <c r="F3182">
        <v>30.096</v>
      </c>
      <c r="G3182">
        <v>4.93232447546256E-2</v>
      </c>
      <c r="H3182">
        <v>4.8642984683388797E-2</v>
      </c>
      <c r="I3182">
        <v>4.3647468062489397E-2</v>
      </c>
      <c r="J3182">
        <v>5.9325433026129998E-2</v>
      </c>
      <c r="K3182">
        <v>8.0863895451255795E-3</v>
      </c>
      <c r="L3182">
        <v>9.1128168812643399E-4</v>
      </c>
      <c r="M3182">
        <v>9.6578646911930389E-3</v>
      </c>
      <c r="N3182">
        <v>3.84484112374646E-3</v>
      </c>
      <c r="O3182">
        <v>1.2321156701315934E-2</v>
      </c>
      <c r="P3182">
        <v>-8.7358555545826648E-4</v>
      </c>
      <c r="Q3182">
        <v>30.048779090489628</v>
      </c>
      <c r="R3182" s="95">
        <f>Table_nydc_frldevdb01_flc_fx_carry_view[[#This Row],[atmf]]/(Table_nydc_frldevdb01_flc_fx_carry_view[[#This Row],[atmf_cost_orig]]+1)</f>
        <v>29.808117237025584</v>
      </c>
      <c r="S3182" s="95">
        <f>Table_nydc_frldevdb01_flc_fx_carry_view[[#This Row],[num_rate]]-Table_nydc_frldevdb01_flc_fx_carry_view[[#This Row],[asset_rate]]</f>
        <v>-1.31947422567742E-2</v>
      </c>
      <c r="T31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1.8667552222897807</v>
      </c>
      <c r="U3182" s="95">
        <f>Table_nydc_frldevdb01_flc_fx_carry_view[[#This Row],[atmf_cost_final]]/Table_nydc_frldevdb01_flc_fx_carry_view[[#This Row],[atmf_cost_orig]]</f>
        <v>0.3981046791070238</v>
      </c>
    </row>
    <row r="3183" spans="1:21" x14ac:dyDescent="0.25">
      <c r="A3183" t="s">
        <v>153</v>
      </c>
      <c r="B3183" t="s">
        <v>24</v>
      </c>
      <c r="C3183" t="s">
        <v>14</v>
      </c>
      <c r="D3183" t="s">
        <v>30</v>
      </c>
      <c r="E3183">
        <v>30.206714802841599</v>
      </c>
      <c r="F3183">
        <v>29.991</v>
      </c>
      <c r="G3183">
        <v>5.33350597344271E-2</v>
      </c>
      <c r="H3183">
        <v>5.2074310370298998E-2</v>
      </c>
      <c r="I3183">
        <v>4.92845392355135E-2</v>
      </c>
      <c r="J3183">
        <v>4.8098796943837799E-2</v>
      </c>
      <c r="K3183">
        <v>1.1675352517437799E-2</v>
      </c>
      <c r="L3183">
        <v>8.1283792422825098E-3</v>
      </c>
      <c r="M3183">
        <v>1.45709141734156E-2</v>
      </c>
      <c r="N3183">
        <v>1.1450750800190899E-2</v>
      </c>
      <c r="O3183">
        <v>1.3166030836686736E-2</v>
      </c>
      <c r="P3183">
        <v>-6.866180482148676E-4</v>
      </c>
      <c r="Q3183">
        <v>29.904409937241084</v>
      </c>
      <c r="R3183" s="95">
        <f>Table_nydc_frldevdb01_flc_fx_carry_view[[#This Row],[atmf]]/(Table_nydc_frldevdb01_flc_fx_carry_view[[#This Row],[atmf_cost_orig]]+1)</f>
        <v>29.560279701526891</v>
      </c>
      <c r="S3183" s="95">
        <f>Table_nydc_frldevdb01_flc_fx_carry_view[[#This Row],[num_rate]]-Table_nydc_frldevdb01_flc_fx_carry_view[[#This Row],[asset_rate]]</f>
        <v>-1.3852648884901604E-2</v>
      </c>
      <c r="T31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1.1474014207397212</v>
      </c>
      <c r="U3183" s="95">
        <f>Table_nydc_frldevdb01_flc_fx_carry_view[[#This Row],[atmf_cost_final]]/Table_nydc_frldevdb01_flc_fx_carry_view[[#This Row],[atmf_cost_orig]]</f>
        <v>0.78586358164696424</v>
      </c>
    </row>
    <row r="3184" spans="1:21" x14ac:dyDescent="0.25">
      <c r="A3184" t="s">
        <v>153</v>
      </c>
      <c r="B3184" t="s">
        <v>24</v>
      </c>
      <c r="C3184" t="s">
        <v>8</v>
      </c>
      <c r="D3184" t="s">
        <v>30</v>
      </c>
      <c r="E3184">
        <v>30.206714802841599</v>
      </c>
      <c r="F3184">
        <v>29.893000000000001</v>
      </c>
      <c r="G3184">
        <v>5.5858481598956899E-2</v>
      </c>
      <c r="H3184">
        <v>5.4130683373405097E-2</v>
      </c>
      <c r="I3184">
        <v>5.3272095931542397E-2</v>
      </c>
      <c r="J3184">
        <v>5.1500051721777802E-2</v>
      </c>
      <c r="K3184">
        <v>1.4424468632575101E-2</v>
      </c>
      <c r="L3184">
        <v>1.1669925180623601E-2</v>
      </c>
      <c r="M3184">
        <v>1.8481897083256E-2</v>
      </c>
      <c r="N3184">
        <v>1.6094270395336098E-2</v>
      </c>
      <c r="O3184">
        <v>1.3707863457648743E-2</v>
      </c>
      <c r="P3184">
        <v>3.7662826047980092E-5</v>
      </c>
      <c r="Q3184">
        <v>29.772201422907294</v>
      </c>
      <c r="R3184" s="95">
        <f>Table_nydc_frldevdb01_flc_fx_carry_view[[#This Row],[atmf]]/(Table_nydc_frldevdb01_flc_fx_carry_view[[#This Row],[atmf_cost_orig]]+1)</f>
        <v>29.350546225326173</v>
      </c>
      <c r="S3184" s="95">
        <f>Table_nydc_frldevdb01_flc_fx_carry_view[[#This Row],[num_rate]]-Table_nydc_frldevdb01_flc_fx_carry_view[[#This Row],[asset_rate]]</f>
        <v>-1.3670200631600762E-2</v>
      </c>
      <c r="T31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1.0904308648917824</v>
      </c>
      <c r="U3184" s="95">
        <f>Table_nydc_frldevdb01_flc_fx_carry_view[[#This Row],[atmf_cost_final]]/Table_nydc_frldevdb01_flc_fx_carry_view[[#This Row],[atmf_cost_orig]]</f>
        <v>0.87081268350514651</v>
      </c>
    </row>
    <row r="3185" spans="1:21" x14ac:dyDescent="0.25">
      <c r="A3185" t="s">
        <v>153</v>
      </c>
      <c r="B3185" t="s">
        <v>24</v>
      </c>
      <c r="C3185" t="s">
        <v>6</v>
      </c>
      <c r="D3185" t="s">
        <v>30</v>
      </c>
      <c r="E3185">
        <v>30.206714802841599</v>
      </c>
      <c r="F3185">
        <v>29.786000000000001</v>
      </c>
      <c r="G3185">
        <v>5.8376998123993502E-2</v>
      </c>
      <c r="H3185">
        <v>5.6126948972883103E-2</v>
      </c>
      <c r="I3185">
        <v>5.5858481598956899E-2</v>
      </c>
      <c r="J3185">
        <v>5.3601963105947698E-2</v>
      </c>
      <c r="K3185">
        <v>1.6817474628315999E-2</v>
      </c>
      <c r="L3185">
        <v>1.4424468632575101E-2</v>
      </c>
      <c r="M3185">
        <v>2.2068513333712302E-2</v>
      </c>
      <c r="N3185">
        <v>2.0094530510336602E-2</v>
      </c>
      <c r="O3185">
        <v>1.4316164989150559E-2</v>
      </c>
      <c r="P3185">
        <v>4.6793134034617268E-4</v>
      </c>
      <c r="Q3185">
        <v>29.630409572478172</v>
      </c>
      <c r="R3185" s="95">
        <f>Table_nydc_frldevdb01_flc_fx_carry_view[[#This Row],[atmf]]/(Table_nydc_frldevdb01_flc_fx_carry_view[[#This Row],[atmf_cost_orig]]+1)</f>
        <v>29.142860396751765</v>
      </c>
      <c r="S3185" s="95">
        <f>Table_nydc_frldevdb01_flc_fx_carry_view[[#This Row],[num_rate]]-Table_nydc_frldevdb01_flc_fx_carry_view[[#This Row],[asset_rate]]</f>
        <v>-1.3848233648804387E-2</v>
      </c>
      <c r="T31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1.0797981496374389</v>
      </c>
      <c r="U3185" s="95">
        <f>Table_nydc_frldevdb01_flc_fx_carry_view[[#This Row],[atmf_cost_final]]/Table_nydc_frldevdb01_flc_fx_carry_view[[#This Row],[atmf_cost_orig]]</f>
        <v>0.91055207056652043</v>
      </c>
    </row>
    <row r="3186" spans="1:21" x14ac:dyDescent="0.25">
      <c r="A3186" t="s">
        <v>153</v>
      </c>
      <c r="B3186" t="s">
        <v>24</v>
      </c>
      <c r="C3186" t="s">
        <v>67</v>
      </c>
      <c r="D3186" t="s">
        <v>30</v>
      </c>
      <c r="E3186">
        <v>30.206714802841599</v>
      </c>
      <c r="F3186">
        <v>29.570465354630599</v>
      </c>
      <c r="G3186">
        <v>6.20657888257631E-2</v>
      </c>
      <c r="H3186">
        <v>5.9235310519414303E-2</v>
      </c>
      <c r="I3186">
        <v>6.1389536886614103E-2</v>
      </c>
      <c r="J3186">
        <v>5.8513536091925597E-2</v>
      </c>
      <c r="K3186">
        <v>2.4933507851100701E-2</v>
      </c>
      <c r="L3186">
        <v>2.32204550636111E-2</v>
      </c>
      <c r="M3186">
        <v>3.2443155403156503E-2</v>
      </c>
      <c r="N3186">
        <v>3.0973007867550501E-2</v>
      </c>
      <c r="O3186">
        <v>1.5844682162100221E-2</v>
      </c>
      <c r="P3186">
        <v>5.1037288329302301E-3</v>
      </c>
      <c r="Q3186">
        <v>29.350056772635281</v>
      </c>
      <c r="R3186" s="95">
        <f>Table_nydc_frldevdb01_flc_fx_carry_view[[#This Row],[atmf]]/(Table_nydc_frldevdb01_flc_fx_carry_view[[#This Row],[atmf_cost_orig]]+1)</f>
        <v>28.641252741012835</v>
      </c>
      <c r="S3186" s="95">
        <f>Table_nydc_frldevdb01_flc_fx_carry_view[[#This Row],[num_rate]]-Table_nydc_frldevdb01_flc_fx_carry_view[[#This Row],[asset_rate]]</f>
        <v>-1.0740953329169991E-2</v>
      </c>
      <c r="T31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1.0323457592649741</v>
      </c>
      <c r="U3186" s="95">
        <f>Table_nydc_frldevdb01_flc_fx_carry_view[[#This Row],[atmf_cost_final]]/Table_nydc_frldevdb01_flc_fx_carry_view[[#This Row],[atmf_cost_orig]]</f>
        <v>0.95468543311101706</v>
      </c>
    </row>
    <row r="3187" spans="1:21" x14ac:dyDescent="0.25">
      <c r="A3187" t="s">
        <v>153</v>
      </c>
      <c r="B3187" t="s">
        <v>23</v>
      </c>
      <c r="C3187" t="s">
        <v>30</v>
      </c>
      <c r="D3187" t="s">
        <v>30</v>
      </c>
      <c r="E3187">
        <v>1.3549837391680499</v>
      </c>
      <c r="F3187">
        <v>1.353337</v>
      </c>
      <c r="G3187">
        <v>4.8251976529191401E-2</v>
      </c>
      <c r="H3187">
        <v>4.8137161071874199E-2</v>
      </c>
      <c r="I3187">
        <v>0.123643148510093</v>
      </c>
      <c r="J3187">
        <v>0.124804179066989</v>
      </c>
      <c r="K3187">
        <v>8.99184791884702E-3</v>
      </c>
      <c r="L3187">
        <v>2.58144561348918E-3</v>
      </c>
      <c r="M3187">
        <v>9.5574403522273501E-3</v>
      </c>
      <c r="N3187">
        <v>3.2566549410163997E-3</v>
      </c>
      <c r="O3187">
        <v>1.2321156701315934E-2</v>
      </c>
      <c r="P3187">
        <v>7.4894964178173623E-3</v>
      </c>
      <c r="Q3187">
        <v>1.3525719955137354</v>
      </c>
      <c r="R3187" s="95">
        <f>Table_nydc_frldevdb01_flc_fx_carry_view[[#This Row],[atmf]]/(Table_nydc_frldevdb01_flc_fx_carry_view[[#This Row],[atmf_cost_orig]]+1)</f>
        <v>1.3405250121556536</v>
      </c>
      <c r="S3187" s="95">
        <f>Table_nydc_frldevdb01_flc_fx_carry_view[[#This Row],[num_rate]]-Table_nydc_frldevdb01_flc_fx_carry_view[[#This Row],[asset_rate]]</f>
        <v>-4.8316602834985716E-3</v>
      </c>
      <c r="T31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1.193808982718795</v>
      </c>
      <c r="U3187" s="95">
        <f>Table_nydc_frldevdb01_flc_fx_carry_view[[#This Row],[atmf_cost_final]]/Table_nydc_frldevdb01_flc_fx_carry_view[[#This Row],[atmf_cost_orig]]</f>
        <v>0.34074551563980621</v>
      </c>
    </row>
    <row r="3188" spans="1:21" x14ac:dyDescent="0.25">
      <c r="A3188" t="s">
        <v>153</v>
      </c>
      <c r="B3188" t="s">
        <v>23</v>
      </c>
      <c r="C3188" t="s">
        <v>14</v>
      </c>
      <c r="D3188" t="s">
        <v>30</v>
      </c>
      <c r="E3188">
        <v>1.3549837391680499</v>
      </c>
      <c r="F3188">
        <v>1.3514790000000001</v>
      </c>
      <c r="G3188">
        <v>4.9405440581356298E-2</v>
      </c>
      <c r="H3188">
        <v>4.9133462806520999E-2</v>
      </c>
      <c r="I3188">
        <v>4.8278545873619301E-2</v>
      </c>
      <c r="J3188">
        <v>4.80461924655953E-2</v>
      </c>
      <c r="K3188">
        <v>1.2592294527918E-2</v>
      </c>
      <c r="L3188">
        <v>8.9747573299591692E-3</v>
      </c>
      <c r="M3188">
        <v>1.3748120549566199E-2</v>
      </c>
      <c r="N3188">
        <v>1.0213405411732199E-2</v>
      </c>
      <c r="O3188">
        <v>1.3166030836686736E-2</v>
      </c>
      <c r="P3188">
        <v>7.9614924630738472E-3</v>
      </c>
      <c r="Q3188">
        <v>1.3499187288061356</v>
      </c>
      <c r="R3188" s="95">
        <f>Table_nydc_frldevdb01_flc_fx_carry_view[[#This Row],[atmf]]/(Table_nydc_frldevdb01_flc_fx_carry_view[[#This Row],[atmf_cost_orig]]+1)</f>
        <v>1.3331506836898948</v>
      </c>
      <c r="S3188" s="95">
        <f>Table_nydc_frldevdb01_flc_fx_carry_view[[#This Row],[num_rate]]-Table_nydc_frldevdb01_flc_fx_carry_view[[#This Row],[asset_rate]]</f>
        <v>-5.2045383736128888E-3</v>
      </c>
      <c r="T31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1.0716561650054621</v>
      </c>
      <c r="U3188" s="95">
        <f>Table_nydc_frldevdb01_flc_fx_carry_view[[#This Row],[atmf_cost_final]]/Table_nydc_frldevdb01_flc_fx_carry_view[[#This Row],[atmf_cost_orig]]</f>
        <v>0.74289466512238778</v>
      </c>
    </row>
    <row r="3189" spans="1:21" x14ac:dyDescent="0.25">
      <c r="A3189" t="s">
        <v>153</v>
      </c>
      <c r="B3189" t="s">
        <v>23</v>
      </c>
      <c r="C3189" t="s">
        <v>8</v>
      </c>
      <c r="D3189" t="s">
        <v>30</v>
      </c>
      <c r="E3189">
        <v>1.3549837391680499</v>
      </c>
      <c r="F3189">
        <v>1.3495919999999999</v>
      </c>
      <c r="G3189">
        <v>5.0908815051782803E-2</v>
      </c>
      <c r="H3189">
        <v>5.0484096490270601E-2</v>
      </c>
      <c r="I3189">
        <v>4.9386129052571399E-2</v>
      </c>
      <c r="J3189">
        <v>4.8979829756178803E-2</v>
      </c>
      <c r="K3189">
        <v>1.5511169622020399E-2</v>
      </c>
      <c r="L3189">
        <v>1.2574117698419301E-2</v>
      </c>
      <c r="M3189">
        <v>1.72370439386084E-2</v>
      </c>
      <c r="N3189">
        <v>1.4390189404419499E-2</v>
      </c>
      <c r="O3189">
        <v>1.3707863457648743E-2</v>
      </c>
      <c r="P3189">
        <v>8.3422629459716305E-3</v>
      </c>
      <c r="Q3189">
        <v>1.3472667868549748</v>
      </c>
      <c r="R3189" s="95">
        <f>Table_nydc_frldevdb01_flc_fx_carry_view[[#This Row],[atmf]]/(Table_nydc_frldevdb01_flc_fx_carry_view[[#This Row],[atmf_cost_orig]]+1)</f>
        <v>1.3267232136715712</v>
      </c>
      <c r="S3189" s="95">
        <f>Table_nydc_frldevdb01_flc_fx_carry_view[[#This Row],[num_rate]]-Table_nydc_frldevdb01_flc_fx_carry_view[[#This Row],[asset_rate]]</f>
        <v>-5.365600511677112E-3</v>
      </c>
      <c r="T31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1.0522618527579195</v>
      </c>
      <c r="U3189" s="95">
        <f>Table_nydc_frldevdb01_flc_fx_carry_view[[#This Row],[atmf_cost_final]]/Table_nydc_frldevdb01_flc_fx_carry_view[[#This Row],[atmf_cost_orig]]</f>
        <v>0.83484090750547013</v>
      </c>
    </row>
    <row r="3190" spans="1:21" x14ac:dyDescent="0.25">
      <c r="A3190" t="s">
        <v>153</v>
      </c>
      <c r="B3190" t="s">
        <v>23</v>
      </c>
      <c r="C3190" t="s">
        <v>6</v>
      </c>
      <c r="D3190" t="s">
        <v>30</v>
      </c>
      <c r="E3190">
        <v>1.3549837391680499</v>
      </c>
      <c r="F3190">
        <v>1.3473999999999999</v>
      </c>
      <c r="G3190">
        <v>5.2462866614791999E-2</v>
      </c>
      <c r="H3190">
        <v>5.1849686520630198E-2</v>
      </c>
      <c r="I3190">
        <v>5.0908815051782803E-2</v>
      </c>
      <c r="J3190">
        <v>5.0326392770697601E-2</v>
      </c>
      <c r="K3190">
        <v>1.80304768943731E-2</v>
      </c>
      <c r="L3190">
        <v>1.5511169622020399E-2</v>
      </c>
      <c r="M3190">
        <v>2.0387131968621498E-2</v>
      </c>
      <c r="N3190">
        <v>1.79849451046394E-2</v>
      </c>
      <c r="O3190">
        <v>1.4316164989150559E-2</v>
      </c>
      <c r="P3190">
        <v>8.6546184506084423E-3</v>
      </c>
      <c r="Q3190">
        <v>1.3442321085803464</v>
      </c>
      <c r="R3190" s="95">
        <f>Table_nydc_frldevdb01_flc_fx_carry_view[[#This Row],[atmf]]/(Table_nydc_frldevdb01_flc_fx_carry_view[[#This Row],[atmf_cost_orig]]+1)</f>
        <v>1.3204792159623535</v>
      </c>
      <c r="S3190" s="95">
        <f>Table_nydc_frldevdb01_flc_fx_carry_view[[#This Row],[num_rate]]-Table_nydc_frldevdb01_flc_fx_carry_view[[#This Row],[asset_rate]]</f>
        <v>-5.6615465385421171E-3</v>
      </c>
      <c r="T31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1.0496977303341499</v>
      </c>
      <c r="U3190" s="95">
        <f>Table_nydc_frldevdb01_flc_fx_carry_view[[#This Row],[atmf_cost_final]]/Table_nydc_frldevdb01_flc_fx_carry_view[[#This Row],[atmf_cost_orig]]</f>
        <v>0.88217141735878379</v>
      </c>
    </row>
    <row r="3191" spans="1:21" x14ac:dyDescent="0.25">
      <c r="A3191" t="s">
        <v>153</v>
      </c>
      <c r="B3191" t="s">
        <v>23</v>
      </c>
      <c r="C3191" t="s">
        <v>67</v>
      </c>
      <c r="D3191" t="s">
        <v>30</v>
      </c>
      <c r="E3191">
        <v>1.3549837391680499</v>
      </c>
      <c r="F3191">
        <v>1.3406131346166801</v>
      </c>
      <c r="G3191">
        <v>5.57259921789484E-2</v>
      </c>
      <c r="H3191">
        <v>5.4555219406377198E-2</v>
      </c>
      <c r="I3191">
        <v>5.51951398688404E-2</v>
      </c>
      <c r="J3191">
        <v>5.4028328148343803E-2</v>
      </c>
      <c r="K3191">
        <v>2.57709205183526E-2</v>
      </c>
      <c r="L3191">
        <v>2.4167466814348299E-2</v>
      </c>
      <c r="M3191">
        <v>2.9881202644121599E-2</v>
      </c>
      <c r="N3191">
        <v>2.8404385749475101E-2</v>
      </c>
      <c r="O3191">
        <v>1.5844682162100221E-2</v>
      </c>
      <c r="P3191">
        <v>1.0380808303491779E-2</v>
      </c>
      <c r="Q3191">
        <v>1.3351253925798985</v>
      </c>
      <c r="R3191" s="95">
        <f>Table_nydc_frldevdb01_flc_fx_carry_view[[#This Row],[atmf]]/(Table_nydc_frldevdb01_flc_fx_carry_view[[#This Row],[atmf_cost_orig]]+1)</f>
        <v>1.3017162864753566</v>
      </c>
      <c r="S3191" s="95">
        <f>Table_nydc_frldevdb01_flc_fx_carry_view[[#This Row],[num_rate]]-Table_nydc_frldevdb01_flc_fx_carry_view[[#This Row],[asset_rate]]</f>
        <v>-5.4638738586084423E-3</v>
      </c>
      <c r="T31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1.0308097608589604</v>
      </c>
      <c r="U3191" s="95">
        <f>Table_nydc_frldevdb01_flc_fx_carry_view[[#This Row],[atmf_cost_final]]/Table_nydc_frldevdb01_flc_fx_carry_view[[#This Row],[atmf_cost_orig]]</f>
        <v>0.95057705969083461</v>
      </c>
    </row>
    <row r="3192" spans="1:21" x14ac:dyDescent="0.25">
      <c r="A3192" t="s">
        <v>153</v>
      </c>
      <c r="B3192" t="s">
        <v>25</v>
      </c>
      <c r="C3192" t="s">
        <v>30</v>
      </c>
      <c r="D3192" t="s">
        <v>30</v>
      </c>
      <c r="E3192">
        <v>309.363788240921</v>
      </c>
      <c r="F3192">
        <v>309.46420000000001</v>
      </c>
      <c r="G3192">
        <v>4.7196977227494198E-2</v>
      </c>
      <c r="H3192">
        <v>4.7284029566322099E-2</v>
      </c>
      <c r="I3192">
        <v>4.2571903953003302E-2</v>
      </c>
      <c r="J3192">
        <v>4.2981286504104599E-2</v>
      </c>
      <c r="K3192">
        <v>9.2599845826264703E-3</v>
      </c>
      <c r="L3192">
        <v>8.8906041908591398E-4</v>
      </c>
      <c r="M3192">
        <v>9.4406130772540595E-3</v>
      </c>
      <c r="N3192">
        <v>1.0693836558329499E-3</v>
      </c>
      <c r="O3192">
        <v>-8.7982947213033381E-3</v>
      </c>
      <c r="P3192">
        <v>-7.084260620019588E-3</v>
      </c>
      <c r="Q3192">
        <v>309.40831204237054</v>
      </c>
      <c r="R3192" s="95">
        <f>Table_nydc_frldevdb01_flc_fx_carry_view[[#This Row],[atmf]]/(Table_nydc_frldevdb01_flc_fx_carry_view[[#This Row],[atmf_cost_orig]]+1)</f>
        <v>306.5699913307493</v>
      </c>
      <c r="S3192" s="95">
        <f>Table_nydc_frldevdb01_flc_fx_carry_view[[#This Row],[num_rate]]-Table_nydc_frldevdb01_flc_fx_carry_view[[#This Row],[asset_rate]]</f>
        <v>1.7140341012837502E-3</v>
      </c>
      <c r="T31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0.9983100236693957</v>
      </c>
      <c r="U3192" s="95">
        <f>Table_nydc_frldevdb01_flc_fx_carry_view[[#This Row],[atmf_cost_final]]/Table_nydc_frldevdb01_flc_fx_carry_view[[#This Row],[atmf_cost_orig]]</f>
        <v>0.11327481034144828</v>
      </c>
    </row>
    <row r="3193" spans="1:21" x14ac:dyDescent="0.25">
      <c r="A3193" t="s">
        <v>153</v>
      </c>
      <c r="B3193" t="s">
        <v>25</v>
      </c>
      <c r="C3193" t="s">
        <v>14</v>
      </c>
      <c r="D3193" t="s">
        <v>30</v>
      </c>
      <c r="E3193">
        <v>309.363788240921</v>
      </c>
      <c r="F3193">
        <v>309.77269999999999</v>
      </c>
      <c r="G3193">
        <v>5.2204181549694501E-2</v>
      </c>
      <c r="H3193">
        <v>5.2501240900750902E-2</v>
      </c>
      <c r="I3193">
        <v>4.71477791671168E-2</v>
      </c>
      <c r="J3193">
        <v>4.7510679448082897E-2</v>
      </c>
      <c r="K3193">
        <v>1.41052357918006E-2</v>
      </c>
      <c r="L3193">
        <v>9.1737554864688986E-3</v>
      </c>
      <c r="M3193">
        <v>1.48523772385041E-2</v>
      </c>
      <c r="N3193">
        <v>9.9205914912138E-3</v>
      </c>
      <c r="O3193">
        <v>-8.3395580365526432E-3</v>
      </c>
      <c r="P3193">
        <v>-5.6883212072606076E-3</v>
      </c>
      <c r="Q3193">
        <v>309.54142876909475</v>
      </c>
      <c r="R3193" s="95">
        <f>Table_nydc_frldevdb01_flc_fx_carry_view[[#This Row],[atmf]]/(Table_nydc_frldevdb01_flc_fx_carry_view[[#This Row],[atmf_cost_orig]]+1)</f>
        <v>305.23917265968942</v>
      </c>
      <c r="S3193" s="95">
        <f>Table_nydc_frldevdb01_flc_fx_carry_view[[#This Row],[num_rate]]-Table_nydc_frldevdb01_flc_fx_carry_view[[#This Row],[asset_rate]]</f>
        <v>2.6512368292920356E-3</v>
      </c>
      <c r="T31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0.99959118589934126</v>
      </c>
      <c r="U3193" s="95">
        <f>Table_nydc_frldevdb01_flc_fx_carry_view[[#This Row],[atmf_cost_final]]/Table_nydc_frldevdb01_flc_fx_carry_view[[#This Row],[atmf_cost_orig]]</f>
        <v>0.66794637194476358</v>
      </c>
    </row>
    <row r="3194" spans="1:21" x14ac:dyDescent="0.25">
      <c r="A3194" t="s">
        <v>153</v>
      </c>
      <c r="B3194" t="s">
        <v>25</v>
      </c>
      <c r="C3194" t="s">
        <v>8</v>
      </c>
      <c r="D3194" t="s">
        <v>30</v>
      </c>
      <c r="E3194">
        <v>309.363788240921</v>
      </c>
      <c r="F3194">
        <v>309.89319999999998</v>
      </c>
      <c r="G3194">
        <v>5.5313863175120097E-2</v>
      </c>
      <c r="H3194">
        <v>5.5639900357669803E-2</v>
      </c>
      <c r="I3194">
        <v>5.2154568317687902E-2</v>
      </c>
      <c r="J3194">
        <v>5.2542811409916602E-2</v>
      </c>
      <c r="K3194">
        <v>1.83400234668828E-2</v>
      </c>
      <c r="L3194">
        <v>1.4070256357988999E-2</v>
      </c>
      <c r="M3194">
        <v>1.93169545574646E-2</v>
      </c>
      <c r="N3194">
        <v>1.50425897717524E-2</v>
      </c>
      <c r="O3194">
        <v>-8.3163192378880226E-3</v>
      </c>
      <c r="P3194">
        <v>-5.98382175899789E-3</v>
      </c>
      <c r="Q3194">
        <v>309.59075116982558</v>
      </c>
      <c r="R3194" s="95">
        <f>Table_nydc_frldevdb01_flc_fx_carry_view[[#This Row],[atmf]]/(Table_nydc_frldevdb01_flc_fx_carry_view[[#This Row],[atmf_cost_orig]]+1)</f>
        <v>304.02045076797515</v>
      </c>
      <c r="S3194" s="95">
        <f>Table_nydc_frldevdb01_flc_fx_carry_view[[#This Row],[num_rate]]-Table_nydc_frldevdb01_flc_fx_carry_view[[#This Row],[asset_rate]]</f>
        <v>2.3324974788901326E-3</v>
      </c>
      <c r="T31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0.99529375524771113</v>
      </c>
      <c r="U3194" s="95">
        <f>Table_nydc_frldevdb01_flc_fx_carry_view[[#This Row],[atmf_cost_final]]/Table_nydc_frldevdb01_flc_fx_carry_view[[#This Row],[atmf_cost_orig]]</f>
        <v>0.77872470668206506</v>
      </c>
    </row>
    <row r="3195" spans="1:21" x14ac:dyDescent="0.25">
      <c r="A3195" t="s">
        <v>153</v>
      </c>
      <c r="B3195" t="s">
        <v>25</v>
      </c>
      <c r="C3195" t="s">
        <v>6</v>
      </c>
      <c r="D3195" t="s">
        <v>30</v>
      </c>
      <c r="E3195">
        <v>309.363788240921</v>
      </c>
      <c r="F3195">
        <v>310.10000000000002</v>
      </c>
      <c r="G3195">
        <v>5.8303643221352799E-2</v>
      </c>
      <c r="H3195">
        <v>5.8705113656796003E-2</v>
      </c>
      <c r="I3195">
        <v>5.5313863175120097E-2</v>
      </c>
      <c r="J3195">
        <v>5.5771348061593E-2</v>
      </c>
      <c r="K3195">
        <v>2.22434058231471E-2</v>
      </c>
      <c r="L3195">
        <v>1.83400234668828E-2</v>
      </c>
      <c r="M3195">
        <v>2.3610066797379099E-2</v>
      </c>
      <c r="N3195">
        <v>1.97066765040169E-2</v>
      </c>
      <c r="O3195">
        <v>-8.1128496506200909E-3</v>
      </c>
      <c r="P3195">
        <v>-5.720358351157695E-3</v>
      </c>
      <c r="Q3195">
        <v>309.67677683447442</v>
      </c>
      <c r="R3195" s="95">
        <f>Table_nydc_frldevdb01_flc_fx_carry_view[[#This Row],[atmf]]/(Table_nydc_frldevdb01_flc_fx_carry_view[[#This Row],[atmf_cost_orig]]+1)</f>
        <v>302.94739184250665</v>
      </c>
      <c r="S3195" s="95">
        <f>Table_nydc_frldevdb01_flc_fx_carry_view[[#This Row],[num_rate]]-Table_nydc_frldevdb01_flc_fx_carry_view[[#This Row],[asset_rate]]</f>
        <v>2.3924912994623959E-3</v>
      </c>
      <c r="T31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0.99999419234320086</v>
      </c>
      <c r="U3195" s="95">
        <f>Table_nydc_frldevdb01_flc_fx_carry_view[[#This Row],[atmf_cost_final]]/Table_nydc_frldevdb01_flc_fx_carry_view[[#This Row],[atmf_cost_orig]]</f>
        <v>0.83467262812676557</v>
      </c>
    </row>
    <row r="3196" spans="1:21" x14ac:dyDescent="0.25">
      <c r="A3196" t="s">
        <v>153</v>
      </c>
      <c r="B3196" t="s">
        <v>25</v>
      </c>
      <c r="C3196" t="s">
        <v>67</v>
      </c>
      <c r="D3196" t="s">
        <v>30</v>
      </c>
      <c r="E3196">
        <v>309.363788240921</v>
      </c>
      <c r="F3196">
        <v>310.851172308782</v>
      </c>
      <c r="G3196">
        <v>6.1213219777252602E-2</v>
      </c>
      <c r="H3196">
        <v>6.1866880126011201E-2</v>
      </c>
      <c r="I3196">
        <v>6.0787231200494798E-2</v>
      </c>
      <c r="J3196">
        <v>6.14534813442979E-2</v>
      </c>
      <c r="K3196">
        <v>3.2677451063610301E-2</v>
      </c>
      <c r="L3196">
        <v>3.0353395991309901E-2</v>
      </c>
      <c r="M3196">
        <v>3.5512877333099997E-2</v>
      </c>
      <c r="N3196">
        <v>3.3171117215283999E-2</v>
      </c>
      <c r="O3196">
        <v>-7.6643334109611208E-3</v>
      </c>
      <c r="P3196">
        <v>-5.2803047582377846E-3</v>
      </c>
      <c r="Q3196">
        <v>309.97226879502728</v>
      </c>
      <c r="R3196" s="95">
        <f>Table_nydc_frldevdb01_flc_fx_carry_view[[#This Row],[atmf]]/(Table_nydc_frldevdb01_flc_fx_carry_view[[#This Row],[atmf_cost_orig]]+1)</f>
        <v>300.19054239997496</v>
      </c>
      <c r="S3196" s="95">
        <f>Table_nydc_frldevdb01_flc_fx_carry_view[[#This Row],[num_rate]]-Table_nydc_frldevdb01_flc_fx_carry_view[[#This Row],[asset_rate]]</f>
        <v>2.3840286527233362E-3</v>
      </c>
      <c r="T31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0.99375577291283812</v>
      </c>
      <c r="U3196" s="95">
        <f>Table_nydc_frldevdb01_flc_fx_carry_view[[#This Row],[atmf_cost_final]]/Table_nydc_frldevdb01_flc_fx_carry_view[[#This Row],[atmf_cost_orig]]</f>
        <v>0.93405884587016141</v>
      </c>
    </row>
    <row r="3197" spans="1:21" x14ac:dyDescent="0.25">
      <c r="A3197" t="s">
        <v>153</v>
      </c>
      <c r="B3197" t="s">
        <v>9</v>
      </c>
      <c r="C3197" t="s">
        <v>30</v>
      </c>
      <c r="D3197" t="s">
        <v>30</v>
      </c>
      <c r="E3197">
        <v>68.431540633258194</v>
      </c>
      <c r="F3197">
        <v>69.854459840000004</v>
      </c>
      <c r="G3197">
        <v>0.108520115571419</v>
      </c>
      <c r="H3197">
        <v>0.114517968841054</v>
      </c>
      <c r="I3197">
        <v>0.11127357853195501</v>
      </c>
      <c r="J3197">
        <v>0.12981176450547</v>
      </c>
      <c r="K3197">
        <v>1.2763345413622E-2</v>
      </c>
      <c r="L3197">
        <v>2.3238052756286102E-3</v>
      </c>
      <c r="M3197">
        <v>2.2861792522547598E-2</v>
      </c>
      <c r="N3197">
        <v>2.07978309744794E-2</v>
      </c>
      <c r="O3197">
        <v>-8.7982947213033381E-3</v>
      </c>
      <c r="P3197">
        <v>7.424895264118804E-2</v>
      </c>
      <c r="Q3197">
        <v>69.156090715647977</v>
      </c>
      <c r="R3197" s="95">
        <f>Table_nydc_frldevdb01_flc_fx_carry_view[[#This Row],[atmf]]/(Table_nydc_frldevdb01_flc_fx_carry_view[[#This Row],[atmf_cost_orig]]+1)</f>
        <v>68.293155879571245</v>
      </c>
      <c r="S3197" s="95">
        <f>Table_nydc_frldevdb01_flc_fx_carry_view[[#This Row],[num_rate]]-Table_nydc_frldevdb01_flc_fx_carry_view[[#This Row],[asset_rate]]</f>
        <v>8.3047247362491375E-2</v>
      </c>
      <c r="T31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1.8293927273751194</v>
      </c>
      <c r="U3197" s="95">
        <f>Table_nydc_frldevdb01_flc_fx_carry_view[[#This Row],[atmf_cost_final]]/Table_nydc_frldevdb01_flc_fx_carry_view[[#This Row],[atmf_cost_orig]]</f>
        <v>0.90972004727833122</v>
      </c>
    </row>
    <row r="3198" spans="1:21" x14ac:dyDescent="0.25">
      <c r="A3198" t="s">
        <v>153</v>
      </c>
      <c r="B3198" t="s">
        <v>9</v>
      </c>
      <c r="C3198" t="s">
        <v>14</v>
      </c>
      <c r="D3198" t="s">
        <v>30</v>
      </c>
      <c r="E3198">
        <v>68.431540633258194</v>
      </c>
      <c r="F3198">
        <v>71.143049817000005</v>
      </c>
      <c r="G3198">
        <v>0.115754664103267</v>
      </c>
      <c r="H3198">
        <v>0.123618567308437</v>
      </c>
      <c r="I3198">
        <v>0.108627859001054</v>
      </c>
      <c r="J3198">
        <v>0.12112914217790199</v>
      </c>
      <c r="K3198">
        <v>1.65369619396376E-2</v>
      </c>
      <c r="L3198">
        <v>1.3017962120270499E-2</v>
      </c>
      <c r="M3198">
        <v>3.4962067843249602E-2</v>
      </c>
      <c r="N3198">
        <v>3.52479692402866E-2</v>
      </c>
      <c r="O3198">
        <v>-8.3395580365526432E-3</v>
      </c>
      <c r="P3198">
        <v>7.1468374316533939E-2</v>
      </c>
      <c r="Q3198">
        <v>69.855946602845506</v>
      </c>
      <c r="R3198" s="95">
        <f>Table_nydc_frldevdb01_flc_fx_carry_view[[#This Row],[atmf]]/(Table_nydc_frldevdb01_flc_fx_carry_view[[#This Row],[atmf_cost_orig]]+1)</f>
        <v>68.739765473003786</v>
      </c>
      <c r="S3198" s="95">
        <f>Table_nydc_frldevdb01_flc_fx_carry_view[[#This Row],[num_rate]]-Table_nydc_frldevdb01_flc_fx_carry_view[[#This Row],[asset_rate]]</f>
        <v>7.9807932353086586E-2</v>
      </c>
      <c r="T31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1.2065063417441848</v>
      </c>
      <c r="U3198" s="95">
        <f>Table_nydc_frldevdb01_flc_fx_carry_view[[#This Row],[atmf_cost_final]]/Table_nydc_frldevdb01_flc_fx_carry_view[[#This Row],[atmf_cost_orig]]</f>
        <v>1.0081774738931009</v>
      </c>
    </row>
    <row r="3199" spans="1:21" x14ac:dyDescent="0.25">
      <c r="A3199" t="s">
        <v>153</v>
      </c>
      <c r="B3199" t="s">
        <v>9</v>
      </c>
      <c r="C3199" t="s">
        <v>8</v>
      </c>
      <c r="D3199" t="s">
        <v>30</v>
      </c>
      <c r="E3199">
        <v>68.431540633258194</v>
      </c>
      <c r="F3199">
        <v>72.473144382000001</v>
      </c>
      <c r="G3199">
        <v>0.11890788602503501</v>
      </c>
      <c r="H3199">
        <v>0.127739595843437</v>
      </c>
      <c r="I3199">
        <v>0.115725006114501</v>
      </c>
      <c r="J3199">
        <v>0.128438556834816</v>
      </c>
      <c r="K3199">
        <v>1.8137678804522901E-2</v>
      </c>
      <c r="L3199">
        <v>1.66482247492383E-2</v>
      </c>
      <c r="M3199">
        <v>4.4330124147444298E-2</v>
      </c>
      <c r="N3199">
        <v>4.7090546136851298E-2</v>
      </c>
      <c r="O3199">
        <v>-8.3163192378880226E-3</v>
      </c>
      <c r="P3199">
        <v>7.0625786838172069E-2</v>
      </c>
      <c r="Q3199">
        <v>70.623346245529746</v>
      </c>
      <c r="R3199" s="95">
        <f>Table_nydc_frldevdb01_flc_fx_carry_view[[#This Row],[atmf]]/(Table_nydc_frldevdb01_flc_fx_carry_view[[#This Row],[atmf_cost_orig]]+1)</f>
        <v>69.396776657347331</v>
      </c>
      <c r="S3199" s="95">
        <f>Table_nydc_frldevdb01_flc_fx_carry_view[[#This Row],[num_rate]]-Table_nydc_frldevdb01_flc_fx_carry_view[[#This Row],[asset_rate]]</f>
        <v>7.8942106076060087E-2</v>
      </c>
      <c r="T31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1.1622557950985719</v>
      </c>
      <c r="U3199" s="95">
        <f>Table_nydc_frldevdb01_flc_fx_carry_view[[#This Row],[atmf_cost_final]]/Table_nydc_frldevdb01_flc_fx_carry_view[[#This Row],[atmf_cost_orig]]</f>
        <v>1.0622696652106296</v>
      </c>
    </row>
    <row r="3200" spans="1:21" x14ac:dyDescent="0.25">
      <c r="A3200" t="s">
        <v>153</v>
      </c>
      <c r="B3200" t="s">
        <v>9</v>
      </c>
      <c r="C3200" t="s">
        <v>6</v>
      </c>
      <c r="D3200" t="s">
        <v>30</v>
      </c>
      <c r="E3200">
        <v>68.431540633258194</v>
      </c>
      <c r="F3200">
        <v>73.8298583033</v>
      </c>
      <c r="G3200">
        <v>0.122317800462868</v>
      </c>
      <c r="H3200">
        <v>0.13166887729961399</v>
      </c>
      <c r="I3200">
        <v>0.11890788602503501</v>
      </c>
      <c r="J3200">
        <v>0.13170603728678901</v>
      </c>
      <c r="K3200">
        <v>1.9340144373304703E-2</v>
      </c>
      <c r="L3200">
        <v>1.8137678804522901E-2</v>
      </c>
      <c r="M3200">
        <v>5.2924059239671098E-2</v>
      </c>
      <c r="N3200">
        <v>5.6162068556595397E-2</v>
      </c>
      <c r="O3200">
        <v>-8.1128496506200909E-3</v>
      </c>
      <c r="P3200">
        <v>7.0499011601128148E-2</v>
      </c>
      <c r="Q3200">
        <v>71.430928095321192</v>
      </c>
      <c r="R3200" s="95">
        <f>Table_nydc_frldevdb01_flc_fx_carry_view[[#This Row],[atmf]]/(Table_nydc_frldevdb01_flc_fx_carry_view[[#This Row],[atmf_cost_orig]]+1)</f>
        <v>70.118882416471152</v>
      </c>
      <c r="S3200" s="95">
        <f>Table_nydc_frldevdb01_flc_fx_carry_view[[#This Row],[num_rate]]-Table_nydc_frldevdb01_flc_fx_carry_view[[#This Row],[asset_rate]]</f>
        <v>7.8611861251748238E-2</v>
      </c>
      <c r="T32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1.1322202876994887</v>
      </c>
      <c r="U3200" s="95">
        <f>Table_nydc_frldevdb01_flc_fx_carry_view[[#This Row],[atmf_cost_final]]/Table_nydc_frldevdb01_flc_fx_carry_view[[#This Row],[atmf_cost_orig]]</f>
        <v>1.0611821799658394</v>
      </c>
    </row>
    <row r="3201" spans="1:21" x14ac:dyDescent="0.25">
      <c r="A3201" t="s">
        <v>153</v>
      </c>
      <c r="B3201" t="s">
        <v>9</v>
      </c>
      <c r="C3201" t="s">
        <v>67</v>
      </c>
      <c r="D3201" t="s">
        <v>30</v>
      </c>
      <c r="E3201">
        <v>68.431540633258194</v>
      </c>
      <c r="F3201">
        <v>79.241172720411598</v>
      </c>
      <c r="G3201">
        <v>0.13510116020266399</v>
      </c>
      <c r="H3201">
        <v>0.14316030721422299</v>
      </c>
      <c r="I3201">
        <v>0.13285459400553001</v>
      </c>
      <c r="J3201">
        <v>0.143649358118384</v>
      </c>
      <c r="K3201">
        <v>2.2991023069718699E-2</v>
      </c>
      <c r="L3201">
        <v>2.2512271576766402E-2</v>
      </c>
      <c r="M3201">
        <v>8.2062561576335791E-2</v>
      </c>
      <c r="N3201">
        <v>8.69219700260941E-2</v>
      </c>
      <c r="O3201">
        <v>-7.6643334109611208E-3</v>
      </c>
      <c r="P3201">
        <v>7.0224729399299218E-2</v>
      </c>
      <c r="Q3201">
        <v>74.821359879190538</v>
      </c>
      <c r="R3201" s="95">
        <f>Table_nydc_frldevdb01_flc_fx_carry_view[[#This Row],[atmf]]/(Table_nydc_frldevdb01_flc_fx_carry_view[[#This Row],[atmf_cost_orig]]+1)</f>
        <v>73.231600033341891</v>
      </c>
      <c r="S3201" s="95">
        <f>Table_nydc_frldevdb01_flc_fx_carry_view[[#This Row],[num_rate]]-Table_nydc_frldevdb01_flc_fx_carry_view[[#This Row],[asset_rate]]</f>
        <v>7.788906281026034E-2</v>
      </c>
      <c r="T32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1.0903677147686384</v>
      </c>
      <c r="U3201" s="95">
        <f>Table_nydc_frldevdb01_flc_fx_carry_view[[#This Row],[atmf_cost_final]]/Table_nydc_frldevdb01_flc_fx_carry_view[[#This Row],[atmf_cost_orig]]</f>
        <v>1.0592159001183263</v>
      </c>
    </row>
    <row r="3202" spans="1:21" x14ac:dyDescent="0.25">
      <c r="A3202" t="s">
        <v>153</v>
      </c>
      <c r="B3202" t="s">
        <v>10</v>
      </c>
      <c r="C3202" t="s">
        <v>30</v>
      </c>
      <c r="D3202" t="s">
        <v>30</v>
      </c>
      <c r="E3202">
        <v>13504.9286337841</v>
      </c>
      <c r="F3202">
        <v>13635</v>
      </c>
      <c r="G3202">
        <v>6.1931957015213999E-2</v>
      </c>
      <c r="H3202">
        <v>6.5753007860656104E-2</v>
      </c>
      <c r="I3202">
        <v>6.15406730962786E-2</v>
      </c>
      <c r="J3202">
        <v>9.4851183956907503E-2</v>
      </c>
      <c r="K3202">
        <v>8.0664056872220297E-3</v>
      </c>
      <c r="L3202">
        <v>1.28485978471748E-3</v>
      </c>
      <c r="M3202">
        <v>1.3054724037260001E-2</v>
      </c>
      <c r="N3202">
        <v>9.6807420437165607E-3</v>
      </c>
      <c r="O3202">
        <v>1.2321156701315934E-2</v>
      </c>
      <c r="P3202">
        <v>5.0205367143554842E-2</v>
      </c>
      <c r="Q3202">
        <v>13567.321879308574</v>
      </c>
      <c r="R3202" s="95">
        <f>Table_nydc_frldevdb01_flc_fx_carry_view[[#This Row],[atmf]]/(Table_nydc_frldevdb01_flc_fx_carry_view[[#This Row],[atmf_cost_orig]]+1)</f>
        <v>13459.292648734054</v>
      </c>
      <c r="S3202" s="95">
        <f>Table_nydc_frldevdb01_flc_fx_carry_view[[#This Row],[num_rate]]-Table_nydc_frldevdb01_flc_fx_carry_view[[#This Row],[asset_rate]]</f>
        <v>3.7884210442238907E-2</v>
      </c>
      <c r="T32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1.6831087492511723</v>
      </c>
      <c r="U3202" s="95">
        <f>Table_nydc_frldevdb01_flc_fx_carry_view[[#This Row],[atmf_cost_final]]/Table_nydc_frldevdb01_flc_fx_carry_view[[#This Row],[atmf_cost_orig]]</f>
        <v>0.74155087584282708</v>
      </c>
    </row>
    <row r="3203" spans="1:21" x14ac:dyDescent="0.25">
      <c r="A3203" t="s">
        <v>153</v>
      </c>
      <c r="B3203" t="s">
        <v>10</v>
      </c>
      <c r="C3203" t="s">
        <v>14</v>
      </c>
      <c r="D3203" t="s">
        <v>30</v>
      </c>
      <c r="E3203">
        <v>13504.9286337841</v>
      </c>
      <c r="F3203">
        <v>13786.25</v>
      </c>
      <c r="G3203">
        <v>6.6598578338184597E-2</v>
      </c>
      <c r="H3203">
        <v>7.3445242451927004E-2</v>
      </c>
      <c r="I3203">
        <v>6.2050827247814501E-2</v>
      </c>
      <c r="J3203">
        <v>7.1259911113652596E-2</v>
      </c>
      <c r="K3203">
        <v>1.0053554014352399E-2</v>
      </c>
      <c r="L3203">
        <v>8.1992951266238994E-3</v>
      </c>
      <c r="M3203">
        <v>2.0549570032281098E-2</v>
      </c>
      <c r="N3203">
        <v>2.0651109633384599E-2</v>
      </c>
      <c r="O3203">
        <v>1.3166030836686736E-2</v>
      </c>
      <c r="P3203">
        <v>5.4930014394143502E-2</v>
      </c>
      <c r="Q3203">
        <v>13643.052304478753</v>
      </c>
      <c r="R3203" s="95">
        <f>Table_nydc_frldevdb01_flc_fx_carry_view[[#This Row],[atmf]]/(Table_nydc_frldevdb01_flc_fx_carry_view[[#This Row],[atmf_cost_orig]]+1)</f>
        <v>13508.652989353497</v>
      </c>
      <c r="S3203" s="95">
        <f>Table_nydc_frldevdb01_flc_fx_carry_view[[#This Row],[num_rate]]-Table_nydc_frldevdb01_flc_fx_carry_view[[#This Row],[asset_rate]]</f>
        <v>4.1763983557456766E-2</v>
      </c>
      <c r="T32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1.1863372240944772</v>
      </c>
      <c r="U3203" s="95">
        <f>Table_nydc_frldevdb01_flc_fx_carry_view[[#This Row],[atmf_cost_final]]/Table_nydc_frldevdb01_flc_fx_carry_view[[#This Row],[atmf_cost_orig]]</f>
        <v>1.0049412031952003</v>
      </c>
    </row>
    <row r="3204" spans="1:21" x14ac:dyDescent="0.25">
      <c r="A3204" t="s">
        <v>153</v>
      </c>
      <c r="B3204" t="s">
        <v>10</v>
      </c>
      <c r="C3204" t="s">
        <v>8</v>
      </c>
      <c r="D3204" t="s">
        <v>30</v>
      </c>
      <c r="E3204">
        <v>13504.9286337841</v>
      </c>
      <c r="F3204">
        <v>13939.05</v>
      </c>
      <c r="G3204">
        <v>7.0507028591166199E-2</v>
      </c>
      <c r="H3204">
        <v>7.8444665824423707E-2</v>
      </c>
      <c r="I3204">
        <v>6.6601629134297805E-2</v>
      </c>
      <c r="J3204">
        <v>7.7519513784776506E-2</v>
      </c>
      <c r="K3204">
        <v>1.1404380192685299E-2</v>
      </c>
      <c r="L3204">
        <v>1.01293728274118E-2</v>
      </c>
      <c r="M3204">
        <v>2.6780755972547799E-2</v>
      </c>
      <c r="N3204">
        <v>2.7914729592834399E-2</v>
      </c>
      <c r="O3204">
        <v>1.3707863457648743E-2</v>
      </c>
      <c r="P3204">
        <v>5.6938147929850406E-2</v>
      </c>
      <c r="Q3204">
        <v>13727.963671888738</v>
      </c>
      <c r="R3204" s="95">
        <f>Table_nydc_frldevdb01_flc_fx_carry_view[[#This Row],[atmf]]/(Table_nydc_frldevdb01_flc_fx_carry_view[[#This Row],[atmf_cost_orig]]+1)</f>
        <v>13575.48816426462</v>
      </c>
      <c r="S3204" s="95">
        <f>Table_nydc_frldevdb01_flc_fx_carry_view[[#This Row],[num_rate]]-Table_nydc_frldevdb01_flc_fx_carry_view[[#This Row],[asset_rate]]</f>
        <v>4.323028447220166E-2</v>
      </c>
      <c r="T32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1.1566676712411643</v>
      </c>
      <c r="U3204" s="95">
        <f>Table_nydc_frldevdb01_flc_fx_carry_view[[#This Row],[atmf_cost_final]]/Table_nydc_frldevdb01_flc_fx_carry_view[[#This Row],[atmf_cost_orig]]</f>
        <v>1.0423428532581009</v>
      </c>
    </row>
    <row r="3205" spans="1:21" x14ac:dyDescent="0.25">
      <c r="A3205" t="s">
        <v>153</v>
      </c>
      <c r="B3205" t="s">
        <v>10</v>
      </c>
      <c r="C3205" t="s">
        <v>6</v>
      </c>
      <c r="D3205" t="s">
        <v>30</v>
      </c>
      <c r="E3205">
        <v>13504.9286337841</v>
      </c>
      <c r="F3205">
        <v>14108.75</v>
      </c>
      <c r="G3205">
        <v>7.4434431036049506E-2</v>
      </c>
      <c r="H3205">
        <v>8.3355323041648902E-2</v>
      </c>
      <c r="I3205">
        <v>7.0507028591166199E-2</v>
      </c>
      <c r="J3205">
        <v>8.2079381718944106E-2</v>
      </c>
      <c r="K3205">
        <v>1.2348542940593699E-2</v>
      </c>
      <c r="L3205">
        <v>1.1404380192685299E-2</v>
      </c>
      <c r="M3205">
        <v>3.2769232389799098E-2</v>
      </c>
      <c r="N3205">
        <v>3.4624595040552306E-2</v>
      </c>
      <c r="O3205">
        <v>1.4316164989150559E-2</v>
      </c>
      <c r="P3205">
        <v>5.9479258907175758E-2</v>
      </c>
      <c r="Q3205">
        <v>13826.405271746802</v>
      </c>
      <c r="R3205" s="95">
        <f>Table_nydc_frldevdb01_flc_fx_carry_view[[#This Row],[atmf]]/(Table_nydc_frldevdb01_flc_fx_carry_view[[#This Row],[atmf_cost_orig]]+1)</f>
        <v>13661.08667601643</v>
      </c>
      <c r="S3205" s="95">
        <f>Table_nydc_frldevdb01_flc_fx_carry_view[[#This Row],[num_rate]]-Table_nydc_frldevdb01_flc_fx_carry_view[[#This Row],[asset_rate]]</f>
        <v>4.5163093918025199E-2</v>
      </c>
      <c r="T32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1.1370925994259484</v>
      </c>
      <c r="U3205" s="95">
        <f>Table_nydc_frldevdb01_flc_fx_carry_view[[#This Row],[atmf_cost_final]]/Table_nydc_frldevdb01_flc_fx_carry_view[[#This Row],[atmf_cost_orig]]</f>
        <v>1.0566190452276438</v>
      </c>
    </row>
    <row r="3206" spans="1:21" x14ac:dyDescent="0.25">
      <c r="A3206" t="s">
        <v>153</v>
      </c>
      <c r="B3206" t="s">
        <v>10</v>
      </c>
      <c r="C3206" t="s">
        <v>67</v>
      </c>
      <c r="D3206" t="s">
        <v>30</v>
      </c>
      <c r="E3206">
        <v>13504.9286337841</v>
      </c>
      <c r="F3206">
        <v>14789.723622568599</v>
      </c>
      <c r="G3206">
        <v>8.1518434329185999E-2</v>
      </c>
      <c r="H3206">
        <v>9.1239742883994807E-2</v>
      </c>
      <c r="I3206">
        <v>8.0291761660460703E-2</v>
      </c>
      <c r="J3206">
        <v>9.2379098969740697E-2</v>
      </c>
      <c r="K3206">
        <v>1.31509624774149E-2</v>
      </c>
      <c r="L3206">
        <v>1.3142703524451599E-2</v>
      </c>
      <c r="M3206">
        <v>4.9951844691845798E-2</v>
      </c>
      <c r="N3206">
        <v>5.3707063603616899E-2</v>
      </c>
      <c r="O3206">
        <v>1.5844682162100221E-2</v>
      </c>
      <c r="P3206">
        <v>6.4775555452025624E-2</v>
      </c>
      <c r="Q3206">
        <v>14264.7675906489</v>
      </c>
      <c r="R3206" s="95">
        <f>Table_nydc_frldevdb01_flc_fx_carry_view[[#This Row],[atmf]]/(Table_nydc_frldevdb01_flc_fx_carry_view[[#This Row],[atmf_cost_orig]]+1)</f>
        <v>14086.09708849008</v>
      </c>
      <c r="S3206" s="95">
        <f>Table_nydc_frldevdb01_flc_fx_carry_view[[#This Row],[num_rate]]-Table_nydc_frldevdb01_flc_fx_carry_view[[#This Row],[asset_rate]]</f>
        <v>4.8930873289925403E-2</v>
      </c>
      <c r="T32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1.1022659685929652</v>
      </c>
      <c r="U3206" s="95">
        <f>Table_nydc_frldevdb01_flc_fx_carry_view[[#This Row],[atmf_cost_final]]/Table_nydc_frldevdb01_flc_fx_carry_view[[#This Row],[atmf_cost_orig]]</f>
        <v>1.0751767814569639</v>
      </c>
    </row>
    <row r="3207" spans="1:21" x14ac:dyDescent="0.25">
      <c r="A3207" t="s">
        <v>153</v>
      </c>
      <c r="B3207" t="s">
        <v>18</v>
      </c>
      <c r="C3207" t="s">
        <v>30</v>
      </c>
      <c r="D3207" t="s">
        <v>30</v>
      </c>
      <c r="E3207">
        <v>2955.40419798941</v>
      </c>
      <c r="F3207">
        <v>2985.36766458073</v>
      </c>
      <c r="G3207">
        <v>0.113305941533189</v>
      </c>
      <c r="H3207">
        <v>0.11424542297542099</v>
      </c>
      <c r="I3207">
        <v>0.112670242752594</v>
      </c>
      <c r="J3207">
        <v>0.124162267979082</v>
      </c>
      <c r="K3207">
        <v>1.77337357712616E-2</v>
      </c>
      <c r="L3207">
        <v>2.3522760463126702E-3</v>
      </c>
      <c r="M3207">
        <v>2.2680441545484598E-2</v>
      </c>
      <c r="N3207">
        <v>1.0306323155196801E-2</v>
      </c>
      <c r="O3207">
        <v>1.2321156701315934E-2</v>
      </c>
      <c r="P3207">
        <v>5.3907183683492635E-2</v>
      </c>
      <c r="Q3207">
        <v>2970.6726211722512</v>
      </c>
      <c r="R3207" s="95">
        <f>Table_nydc_frldevdb01_flc_fx_carry_view[[#This Row],[atmf]]/(Table_nydc_frldevdb01_flc_fx_carry_view[[#This Row],[atmf_cost_orig]]+1)</f>
        <v>2919.1598306790861</v>
      </c>
      <c r="S3207" s="95">
        <f>Table_nydc_frldevdb01_flc_fx_carry_view[[#This Row],[num_rate]]-Table_nydc_frldevdb01_flc_fx_carry_view[[#This Row],[asset_rate]]</f>
        <v>4.1586026982176699E-2</v>
      </c>
      <c r="T32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1.6079482936568044</v>
      </c>
      <c r="U3207" s="95">
        <f>Table_nydc_frldevdb01_flc_fx_carry_view[[#This Row],[atmf_cost_final]]/Table_nydc_frldevdb01_flc_fx_carry_view[[#This Row],[atmf_cost_orig]]</f>
        <v>0.4544145727731066</v>
      </c>
    </row>
    <row r="3208" spans="1:21" x14ac:dyDescent="0.25">
      <c r="A3208" t="s">
        <v>153</v>
      </c>
      <c r="B3208" t="s">
        <v>18</v>
      </c>
      <c r="C3208" t="s">
        <v>14</v>
      </c>
      <c r="D3208" t="s">
        <v>30</v>
      </c>
      <c r="E3208">
        <v>2955.40419798941</v>
      </c>
      <c r="F3208">
        <v>3010.6042541277602</v>
      </c>
      <c r="G3208">
        <v>0.119287078811848</v>
      </c>
      <c r="H3208">
        <v>0.12077578233332301</v>
      </c>
      <c r="I3208">
        <v>0.11330187661463501</v>
      </c>
      <c r="J3208">
        <v>0.115226580069337</v>
      </c>
      <c r="K3208">
        <v>2.4751684434909299E-2</v>
      </c>
      <c r="L3208">
        <v>1.7802419524608398E-2</v>
      </c>
      <c r="M3208">
        <v>3.37859394058855E-2</v>
      </c>
      <c r="N3208">
        <v>2.7557162175915601E-2</v>
      </c>
      <c r="O3208">
        <v>1.3166030836686736E-2</v>
      </c>
      <c r="P3208">
        <v>5.1637634685247236E-2</v>
      </c>
      <c r="Q3208">
        <v>2983.649206452716</v>
      </c>
      <c r="R3208" s="95">
        <f>Table_nydc_frldevdb01_flc_fx_carry_view[[#This Row],[atmf]]/(Table_nydc_frldevdb01_flc_fx_carry_view[[#This Row],[atmf_cost_orig]]+1)</f>
        <v>2912.212421710773</v>
      </c>
      <c r="S3208" s="95">
        <f>Table_nydc_frldevdb01_flc_fx_carry_view[[#This Row],[num_rate]]-Table_nydc_frldevdb01_flc_fx_carry_view[[#This Row],[asset_rate]]</f>
        <v>3.84716038485605E-2</v>
      </c>
      <c r="T32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1.0797506471364455</v>
      </c>
      <c r="U3208" s="95">
        <f>Table_nydc_frldevdb01_flc_fx_carry_view[[#This Row],[atmf_cost_final]]/Table_nydc_frldevdb01_flc_fx_carry_view[[#This Row],[atmf_cost_orig]]</f>
        <v>0.81563995734613648</v>
      </c>
    </row>
    <row r="3209" spans="1:21" x14ac:dyDescent="0.25">
      <c r="A3209" t="s">
        <v>153</v>
      </c>
      <c r="B3209" t="s">
        <v>18</v>
      </c>
      <c r="C3209" t="s">
        <v>8</v>
      </c>
      <c r="D3209" t="s">
        <v>30</v>
      </c>
      <c r="E3209">
        <v>2955.40419798941</v>
      </c>
      <c r="F3209">
        <v>3034.2339879358301</v>
      </c>
      <c r="G3209">
        <v>0.12163797893896899</v>
      </c>
      <c r="H3209">
        <v>0.12315674393395799</v>
      </c>
      <c r="I3209">
        <v>0.119231875226495</v>
      </c>
      <c r="J3209">
        <v>0.12137553882404099</v>
      </c>
      <c r="K3209">
        <v>2.9395204350139297E-2</v>
      </c>
      <c r="L3209">
        <v>2.47662002743371E-2</v>
      </c>
      <c r="M3209">
        <v>4.2033508849735703E-2</v>
      </c>
      <c r="N3209">
        <v>3.8190330577881806E-2</v>
      </c>
      <c r="O3209">
        <v>1.3707863457648743E-2</v>
      </c>
      <c r="P3209">
        <v>5.0292095483484615E-2</v>
      </c>
      <c r="Q3209">
        <v>2996.3650144907583</v>
      </c>
      <c r="R3209" s="95">
        <f>Table_nydc_frldevdb01_flc_fx_carry_view[[#This Row],[atmf]]/(Table_nydc_frldevdb01_flc_fx_carry_view[[#This Row],[atmf_cost_orig]]+1)</f>
        <v>2911.8391703979028</v>
      </c>
      <c r="S3209" s="95">
        <f>Table_nydc_frldevdb01_flc_fx_carry_view[[#This Row],[num_rate]]-Table_nydc_frldevdb01_flc_fx_carry_view[[#This Row],[asset_rate]]</f>
        <v>3.6584232025835869E-2</v>
      </c>
      <c r="T32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1.0621781033977615</v>
      </c>
      <c r="U3209" s="95">
        <f>Table_nydc_frldevdb01_flc_fx_carry_view[[#This Row],[atmf_cost_final]]/Table_nydc_frldevdb01_flc_fx_carry_view[[#This Row],[atmf_cost_orig]]</f>
        <v>0.90856870204215512</v>
      </c>
    </row>
    <row r="3210" spans="1:21" x14ac:dyDescent="0.25">
      <c r="A3210" t="s">
        <v>153</v>
      </c>
      <c r="B3210" t="s">
        <v>18</v>
      </c>
      <c r="C3210" t="s">
        <v>6</v>
      </c>
      <c r="D3210" t="s">
        <v>30</v>
      </c>
      <c r="E3210">
        <v>2955.40419798941</v>
      </c>
      <c r="F3210">
        <v>3060.92</v>
      </c>
      <c r="G3210">
        <v>0.12389241941656801</v>
      </c>
      <c r="H3210">
        <v>0.12532558930690399</v>
      </c>
      <c r="I3210">
        <v>0.12163797893896899</v>
      </c>
      <c r="J3210">
        <v>0.123748720859373</v>
      </c>
      <c r="K3210">
        <v>3.2760852279963004E-2</v>
      </c>
      <c r="L3210">
        <v>2.9395204350139297E-2</v>
      </c>
      <c r="M3210">
        <v>4.9248695397766502E-2</v>
      </c>
      <c r="N3210">
        <v>4.6914999572041101E-2</v>
      </c>
      <c r="O3210">
        <v>1.4316164989150559E-2</v>
      </c>
      <c r="P3210">
        <v>5.0817688223020241E-2</v>
      </c>
      <c r="Q3210">
        <v>3011.2706420683298</v>
      </c>
      <c r="R3210" s="95">
        <f>Table_nydc_frldevdb01_flc_fx_carry_view[[#This Row],[atmf]]/(Table_nydc_frldevdb01_flc_fx_carry_view[[#This Row],[atmf_cost_orig]]+1)</f>
        <v>2917.2492788657851</v>
      </c>
      <c r="S3210" s="95">
        <f>Table_nydc_frldevdb01_flc_fx_carry_view[[#This Row],[num_rate]]-Table_nydc_frldevdb01_flc_fx_carry_view[[#This Row],[asset_rate]]</f>
        <v>3.6501523233869682E-2</v>
      </c>
      <c r="T32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1.0625886658870503</v>
      </c>
      <c r="U3210" s="95">
        <f>Table_nydc_frldevdb01_flc_fx_carry_view[[#This Row],[atmf_cost_final]]/Table_nydc_frldevdb01_flc_fx_carry_view[[#This Row],[atmf_cost_orig]]</f>
        <v>0.95261405795875687</v>
      </c>
    </row>
    <row r="3211" spans="1:21" x14ac:dyDescent="0.25">
      <c r="A3211" t="s">
        <v>153</v>
      </c>
      <c r="B3211" t="s">
        <v>18</v>
      </c>
      <c r="C3211" t="s">
        <v>67</v>
      </c>
      <c r="D3211" t="s">
        <v>30</v>
      </c>
      <c r="E3211">
        <v>2955.40419798941</v>
      </c>
      <c r="F3211">
        <v>3159.04</v>
      </c>
      <c r="G3211">
        <v>0.130578664951641</v>
      </c>
      <c r="H3211">
        <v>0.13289759906948001</v>
      </c>
      <c r="I3211">
        <v>0.12955062999706499</v>
      </c>
      <c r="J3211">
        <v>0.13208620242476901</v>
      </c>
      <c r="K3211">
        <v>4.2320436745786498E-2</v>
      </c>
      <c r="L3211">
        <v>4.0526291850738097E-2</v>
      </c>
      <c r="M3211">
        <v>7.2701872973012102E-2</v>
      </c>
      <c r="N3211">
        <v>7.1933014906125303E-2</v>
      </c>
      <c r="O3211">
        <v>1.5844682162100221E-2</v>
      </c>
      <c r="P3211">
        <v>5.156005923749056E-2</v>
      </c>
      <c r="Q3211">
        <v>3065.8937447154767</v>
      </c>
      <c r="R3211" s="95">
        <f>Table_nydc_frldevdb01_flc_fx_carry_view[[#This Row],[atmf]]/(Table_nydc_frldevdb01_flc_fx_carry_view[[#This Row],[atmf_cost_orig]]+1)</f>
        <v>2944.9375260664601</v>
      </c>
      <c r="S3211" s="95">
        <f>Table_nydc_frldevdb01_flc_fx_carry_view[[#This Row],[num_rate]]-Table_nydc_frldevdb01_flc_fx_carry_view[[#This Row],[asset_rate]]</f>
        <v>3.5715377075390339E-2</v>
      </c>
      <c r="T32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1.0337471481102272</v>
      </c>
      <c r="U3211" s="95">
        <f>Table_nydc_frldevdb01_flc_fx_carry_view[[#This Row],[atmf_cost_final]]/Table_nydc_frldevdb01_flc_fx_carry_view[[#This Row],[atmf_cost_orig]]</f>
        <v>0.98942450812550309</v>
      </c>
    </row>
    <row r="3212" spans="1:21" x14ac:dyDescent="0.25">
      <c r="A3212" t="s">
        <v>153</v>
      </c>
      <c r="B3212" t="s">
        <v>12</v>
      </c>
      <c r="C3212" t="s">
        <v>30</v>
      </c>
      <c r="D3212" t="s">
        <v>30</v>
      </c>
      <c r="E3212">
        <v>16.0269589386094</v>
      </c>
      <c r="F3212">
        <v>16.347930324</v>
      </c>
      <c r="G3212">
        <v>0.15030945297571499</v>
      </c>
      <c r="H3212">
        <v>0.15433418482085401</v>
      </c>
      <c r="I3212">
        <v>0.120841245607715</v>
      </c>
      <c r="J3212">
        <v>0.13931236140471501</v>
      </c>
      <c r="K3212">
        <v>2.09001658582945E-2</v>
      </c>
      <c r="L3212">
        <v>2.5236130316980301E-3</v>
      </c>
      <c r="M3212">
        <v>3.0807076580305699E-2</v>
      </c>
      <c r="N3212">
        <v>2.0036355894211398E-2</v>
      </c>
      <c r="O3212">
        <v>-8.7982947213033381E-3</v>
      </c>
      <c r="P3212">
        <v>7.1192305339732559E-2</v>
      </c>
      <c r="Q3212">
        <v>16.187561596456845</v>
      </c>
      <c r="R3212" s="95">
        <f>Table_nydc_frldevdb01_flc_fx_carry_view[[#This Row],[atmf]]/(Table_nydc_frldevdb01_flc_fx_carry_view[[#This Row],[atmf_cost_orig]]+1)</f>
        <v>15.859350110628004</v>
      </c>
      <c r="S3212" s="95">
        <f>Table_nydc_frldevdb01_flc_fx_carry_view[[#This Row],[num_rate]]-Table_nydc_frldevdb01_flc_fx_carry_view[[#This Row],[asset_rate]]</f>
        <v>7.9990600061035894E-2</v>
      </c>
      <c r="T32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1.7677299567869842</v>
      </c>
      <c r="U3212" s="95">
        <f>Table_nydc_frldevdb01_flc_fx_carry_view[[#This Row],[atmf_cost_final]]/Table_nydc_frldevdb01_flc_fx_carry_view[[#This Row],[atmf_cost_orig]]</f>
        <v>0.65038160443371018</v>
      </c>
    </row>
    <row r="3213" spans="1:21" x14ac:dyDescent="0.25">
      <c r="A3213" t="s">
        <v>153</v>
      </c>
      <c r="B3213" t="s">
        <v>12</v>
      </c>
      <c r="C3213" t="s">
        <v>14</v>
      </c>
      <c r="D3213" t="s">
        <v>30</v>
      </c>
      <c r="E3213">
        <v>16.0269589386094</v>
      </c>
      <c r="F3213">
        <v>16.6625551359</v>
      </c>
      <c r="G3213">
        <v>0.14989958403102299</v>
      </c>
      <c r="H3213">
        <v>0.155749243791555</v>
      </c>
      <c r="I3213">
        <v>0.14994180723887701</v>
      </c>
      <c r="J3213">
        <v>0.158659467687884</v>
      </c>
      <c r="K3213">
        <v>2.5198527608050601E-2</v>
      </c>
      <c r="L3213">
        <v>2.1030426873616899E-2</v>
      </c>
      <c r="M3213">
        <v>4.4041123103506101E-2</v>
      </c>
      <c r="N3213">
        <v>4.2922572720367001E-2</v>
      </c>
      <c r="O3213">
        <v>-8.3395580365526432E-3</v>
      </c>
      <c r="P3213">
        <v>7.1295105702984099E-2</v>
      </c>
      <c r="Q3213">
        <v>16.354395869949986</v>
      </c>
      <c r="R3213" s="95">
        <f>Table_nydc_frldevdb01_flc_fx_carry_view[[#This Row],[atmf]]/(Table_nydc_frldevdb01_flc_fx_carry_view[[#This Row],[atmf_cost_orig]]+1)</f>
        <v>15.959673203646478</v>
      </c>
      <c r="S3213" s="95">
        <f>Table_nydc_frldevdb01_flc_fx_carry_view[[#This Row],[num_rate]]-Table_nydc_frldevdb01_flc_fx_carry_view[[#This Row],[asset_rate]]</f>
        <v>7.9634663739536746E-2</v>
      </c>
      <c r="T32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1.1618434335137162</v>
      </c>
      <c r="U3213" s="95">
        <f>Table_nydc_frldevdb01_flc_fx_carry_view[[#This Row],[atmf_cost_final]]/Table_nydc_frldevdb01_flc_fx_carry_view[[#This Row],[atmf_cost_orig]]</f>
        <v>0.97460213763145265</v>
      </c>
    </row>
    <row r="3214" spans="1:21" x14ac:dyDescent="0.25">
      <c r="A3214" t="s">
        <v>153</v>
      </c>
      <c r="B3214" t="s">
        <v>12</v>
      </c>
      <c r="C3214" t="s">
        <v>8</v>
      </c>
      <c r="D3214" t="s">
        <v>30</v>
      </c>
      <c r="E3214">
        <v>16.0269589386094</v>
      </c>
      <c r="F3214">
        <v>16.983386571600001</v>
      </c>
      <c r="G3214">
        <v>0.14933058870155499</v>
      </c>
      <c r="H3214">
        <v>0.15656522969012701</v>
      </c>
      <c r="I3214">
        <v>0.14997664931104701</v>
      </c>
      <c r="J3214">
        <v>0.15948766807856801</v>
      </c>
      <c r="K3214">
        <v>2.69973023438159E-2</v>
      </c>
      <c r="L3214">
        <v>2.53445679828961E-2</v>
      </c>
      <c r="M3214">
        <v>5.4319763035368403E-2</v>
      </c>
      <c r="N3214">
        <v>5.6112213854828299E-2</v>
      </c>
      <c r="O3214">
        <v>-8.3163192378880226E-3</v>
      </c>
      <c r="P3214">
        <v>7.1295266449328779E-2</v>
      </c>
      <c r="Q3214">
        <v>16.531699852223092</v>
      </c>
      <c r="R3214" s="95">
        <f>Table_nydc_frldevdb01_flc_fx_carry_view[[#This Row],[atmf]]/(Table_nydc_frldevdb01_flc_fx_carry_view[[#This Row],[atmf_cost_orig]]+1)</f>
        <v>16.108383022912445</v>
      </c>
      <c r="S3214" s="95">
        <f>Table_nydc_frldevdb01_flc_fx_carry_view[[#This Row],[num_rate]]-Table_nydc_frldevdb01_flc_fx_carry_view[[#This Row],[asset_rate]]</f>
        <v>7.9611585687216796E-2</v>
      </c>
      <c r="T32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1.1260935176839644</v>
      </c>
      <c r="U3214" s="95">
        <f>Table_nydc_frldevdb01_flc_fx_carry_view[[#This Row],[atmf_cost_final]]/Table_nydc_frldevdb01_flc_fx_carry_view[[#This Row],[atmf_cost_orig]]</f>
        <v>1.0329981339994581</v>
      </c>
    </row>
    <row r="3215" spans="1:21" x14ac:dyDescent="0.25">
      <c r="A3215" t="s">
        <v>153</v>
      </c>
      <c r="B3215" t="s">
        <v>12</v>
      </c>
      <c r="C3215" t="s">
        <v>6</v>
      </c>
      <c r="D3215" t="s">
        <v>30</v>
      </c>
      <c r="E3215">
        <v>16.0269589386094</v>
      </c>
      <c r="F3215">
        <v>17.3107618431</v>
      </c>
      <c r="G3215">
        <v>0.14898473269547699</v>
      </c>
      <c r="H3215">
        <v>0.157478710893728</v>
      </c>
      <c r="I3215">
        <v>0.14933058870155499</v>
      </c>
      <c r="J3215">
        <v>0.15967992955878399</v>
      </c>
      <c r="K3215">
        <v>2.7789537637242102E-2</v>
      </c>
      <c r="L3215">
        <v>2.69973023438159E-2</v>
      </c>
      <c r="M3215">
        <v>6.32786077751301E-2</v>
      </c>
      <c r="N3215">
        <v>6.6164796273440699E-2</v>
      </c>
      <c r="O3215">
        <v>-8.1128496506200909E-3</v>
      </c>
      <c r="P3215">
        <v>7.1593065754572249E-2</v>
      </c>
      <c r="Q3215">
        <v>16.717474227704653</v>
      </c>
      <c r="R3215" s="95">
        <f>Table_nydc_frldevdb01_flc_fx_carry_view[[#This Row],[atmf]]/(Table_nydc_frldevdb01_flc_fx_carry_view[[#This Row],[atmf_cost_orig]]+1)</f>
        <v>16.280551227605443</v>
      </c>
      <c r="S3215" s="95">
        <f>Table_nydc_frldevdb01_flc_fx_carry_view[[#This Row],[num_rate]]-Table_nydc_frldevdb01_flc_fx_carry_view[[#This Row],[asset_rate]]</f>
        <v>7.970591540519234E-2</v>
      </c>
      <c r="T32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1.1036494835577484</v>
      </c>
      <c r="U3215" s="95">
        <f>Table_nydc_frldevdb01_flc_fx_carry_view[[#This Row],[atmf_cost_final]]/Table_nydc_frldevdb01_flc_fx_carry_view[[#This Row],[atmf_cost_orig]]</f>
        <v>1.0456108090836496</v>
      </c>
    </row>
    <row r="3216" spans="1:21" x14ac:dyDescent="0.25">
      <c r="A3216" t="s">
        <v>153</v>
      </c>
      <c r="B3216" t="s">
        <v>12</v>
      </c>
      <c r="C3216" t="s">
        <v>67</v>
      </c>
      <c r="D3216" t="s">
        <v>30</v>
      </c>
      <c r="E3216">
        <v>16.0269589386094</v>
      </c>
      <c r="F3216">
        <v>18.672464055137201</v>
      </c>
      <c r="G3216">
        <v>0.15135921208779901</v>
      </c>
      <c r="H3216">
        <v>0.162996679323474</v>
      </c>
      <c r="I3216">
        <v>0.151520520493241</v>
      </c>
      <c r="J3216">
        <v>0.16469998079310899</v>
      </c>
      <c r="K3216">
        <v>2.8150965275445201E-2</v>
      </c>
      <c r="L3216">
        <v>2.8630049488092401E-2</v>
      </c>
      <c r="M3216">
        <v>9.3385803055966304E-2</v>
      </c>
      <c r="N3216">
        <v>9.8936508965400502E-2</v>
      </c>
      <c r="O3216">
        <v>-7.6643334109611208E-3</v>
      </c>
      <c r="P3216">
        <v>7.3642213551457517E-2</v>
      </c>
      <c r="Q3216">
        <v>17.528964875052687</v>
      </c>
      <c r="R3216" s="95">
        <f>Table_nydc_frldevdb01_flc_fx_carry_view[[#This Row],[atmf]]/(Table_nydc_frldevdb01_flc_fx_carry_view[[#This Row],[atmf_cost_orig]]+1)</f>
        <v>17.077653654317139</v>
      </c>
      <c r="S3216" s="95">
        <f>Table_nydc_frldevdb01_flc_fx_carry_view[[#This Row],[num_rate]]-Table_nydc_frldevdb01_flc_fx_carry_view[[#This Row],[asset_rate]]</f>
        <v>8.1306546962418638E-2</v>
      </c>
      <c r="T32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1.077744068496808</v>
      </c>
      <c r="U3216" s="95">
        <f>Table_nydc_frldevdb01_flc_fx_carry_view[[#This Row],[atmf_cost_final]]/Table_nydc_frldevdb01_flc_fx_carry_view[[#This Row],[atmf_cost_orig]]</f>
        <v>1.0594384341922685</v>
      </c>
    </row>
    <row r="3217" spans="1:21" x14ac:dyDescent="0.25">
      <c r="A3217" t="s">
        <v>153</v>
      </c>
      <c r="B3217" t="s">
        <v>100</v>
      </c>
      <c r="C3217" t="s">
        <v>30</v>
      </c>
      <c r="D3217" t="s">
        <v>30</v>
      </c>
      <c r="E3217">
        <v>16000.1335405052</v>
      </c>
      <c r="F3217">
        <v>16240.3758</v>
      </c>
      <c r="G3217">
        <v>6.9386292565610797E-2</v>
      </c>
      <c r="H3217">
        <v>7.6995197280282299E-2</v>
      </c>
      <c r="I3217">
        <v>0.106579049367811</v>
      </c>
      <c r="J3217">
        <v>0.12840736967598801</v>
      </c>
      <c r="K3217">
        <v>7.5897886672103999E-3</v>
      </c>
      <c r="L3217">
        <v>2.2257663443086498E-3</v>
      </c>
      <c r="M3217">
        <v>1.53720821336176E-2</v>
      </c>
      <c r="N3217">
        <v>1.50480537416973E-2</v>
      </c>
      <c r="O3217">
        <v>-8.7982947213033381E-3</v>
      </c>
      <c r="P3217">
        <v>5.0205367143554842E-2</v>
      </c>
      <c r="Q3217">
        <v>16114.964417700743</v>
      </c>
      <c r="R3217" s="95">
        <f>Table_nydc_frldevdb01_flc_fx_carry_view[[#This Row],[atmf]]/(Table_nydc_frldevdb01_flc_fx_carry_view[[#This Row],[atmf_cost_orig]]+1)</f>
        <v>15994.506925849131</v>
      </c>
      <c r="S3217" s="95">
        <f>Table_nydc_frldevdb01_flc_fx_carry_view[[#This Row],[num_rate]]-Table_nydc_frldevdb01_flc_fx_carry_view[[#This Row],[asset_rate]]</f>
        <v>5.9003661864858184E-2</v>
      </c>
      <c r="T32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1.6476232170807907</v>
      </c>
      <c r="U3217" s="95">
        <f>Table_nydc_frldevdb01_flc_fx_carry_view[[#This Row],[atmf_cost_final]]/Table_nydc_frldevdb01_flc_fx_carry_view[[#This Row],[atmf_cost_orig]]</f>
        <v>0.97892098226487645</v>
      </c>
    </row>
    <row r="3218" spans="1:21" x14ac:dyDescent="0.25">
      <c r="A3218" t="s">
        <v>153</v>
      </c>
      <c r="B3218" t="s">
        <v>100</v>
      </c>
      <c r="C3218" t="s">
        <v>14</v>
      </c>
      <c r="D3218" t="s">
        <v>30</v>
      </c>
      <c r="E3218">
        <v>16000.1335405052</v>
      </c>
      <c r="F3218">
        <v>16509.21359625</v>
      </c>
      <c r="G3218">
        <v>6.7198225456621796E-2</v>
      </c>
      <c r="H3218">
        <v>8.2097987836549896E-2</v>
      </c>
      <c r="I3218">
        <v>6.9950111631790796E-2</v>
      </c>
      <c r="J3218">
        <v>8.4442848981005195E-2</v>
      </c>
      <c r="K3218">
        <v>7.1667812549981299E-3</v>
      </c>
      <c r="L3218">
        <v>7.864514266895559E-3</v>
      </c>
      <c r="M3218">
        <v>2.3223248744469401E-2</v>
      </c>
      <c r="N3218">
        <v>2.6961128914089201E-2</v>
      </c>
      <c r="O3218">
        <v>-8.3395580365526432E-3</v>
      </c>
      <c r="P3218">
        <v>5.4930014394143502E-2</v>
      </c>
      <c r="Q3218">
        <v>16248.322927407649</v>
      </c>
      <c r="R3218" s="95">
        <f>Table_nydc_frldevdb01_flc_fx_carry_view[[#This Row],[atmf]]/(Table_nydc_frldevdb01_flc_fx_carry_view[[#This Row],[atmf_cost_orig]]+1)</f>
        <v>16134.517678822662</v>
      </c>
      <c r="S3218" s="95">
        <f>Table_nydc_frldevdb01_flc_fx_carry_view[[#This Row],[num_rate]]-Table_nydc_frldevdb01_flc_fx_carry_view[[#This Row],[asset_rate]]</f>
        <v>6.3269572430696142E-2</v>
      </c>
      <c r="T32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1.1893409717745136</v>
      </c>
      <c r="U3218" s="95">
        <f>Table_nydc_frldevdb01_flc_fx_carry_view[[#This Row],[atmf_cost_final]]/Table_nydc_frldevdb01_flc_fx_carry_view[[#This Row],[atmf_cost_orig]]</f>
        <v>1.1609542321467823</v>
      </c>
    </row>
    <row r="3219" spans="1:21" x14ac:dyDescent="0.25">
      <c r="A3219" t="s">
        <v>153</v>
      </c>
      <c r="B3219" t="s">
        <v>100</v>
      </c>
      <c r="C3219" t="s">
        <v>8</v>
      </c>
      <c r="D3219" t="s">
        <v>30</v>
      </c>
      <c r="E3219">
        <v>16000.1335405052</v>
      </c>
      <c r="F3219">
        <v>16788.094246649998</v>
      </c>
      <c r="G3219">
        <v>7.1492786080274803E-2</v>
      </c>
      <c r="H3219">
        <v>8.5751539437610796E-2</v>
      </c>
      <c r="I3219">
        <v>6.7250272641165496E-2</v>
      </c>
      <c r="J3219">
        <v>8.8935775512364701E-2</v>
      </c>
      <c r="K3219">
        <v>7.5937855990685001E-3</v>
      </c>
      <c r="L3219">
        <v>7.2791778813251504E-3</v>
      </c>
      <c r="M3219">
        <v>2.9767106677398299E-2</v>
      </c>
      <c r="N3219">
        <v>3.5030087941341104E-2</v>
      </c>
      <c r="O3219">
        <v>-8.3163192378880226E-3</v>
      </c>
      <c r="P3219">
        <v>5.6938147929850406E-2</v>
      </c>
      <c r="Q3219">
        <v>16423.921364861682</v>
      </c>
      <c r="R3219" s="95">
        <f>Table_nydc_frldevdb01_flc_fx_carry_view[[#This Row],[atmf]]/(Table_nydc_frldevdb01_flc_fx_carry_view[[#This Row],[atmf_cost_orig]]+1)</f>
        <v>16302.806855831443</v>
      </c>
      <c r="S3219" s="95">
        <f>Table_nydc_frldevdb01_flc_fx_carry_view[[#This Row],[num_rate]]-Table_nydc_frldevdb01_flc_fx_carry_view[[#This Row],[asset_rate]]</f>
        <v>6.5254467167738431E-2</v>
      </c>
      <c r="T32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1.2515450419890952</v>
      </c>
      <c r="U3219" s="95">
        <f>Table_nydc_frldevdb01_flc_fx_carry_view[[#This Row],[atmf_cost_final]]/Table_nydc_frldevdb01_flc_fx_carry_view[[#This Row],[atmf_cost_orig]]</f>
        <v>1.1768052676728205</v>
      </c>
    </row>
    <row r="3220" spans="1:21" x14ac:dyDescent="0.25">
      <c r="A3220" t="s">
        <v>153</v>
      </c>
      <c r="B3220" t="s">
        <v>100</v>
      </c>
      <c r="C3220" t="s">
        <v>6</v>
      </c>
      <c r="D3220" t="s">
        <v>30</v>
      </c>
      <c r="E3220">
        <v>16000.1335405052</v>
      </c>
      <c r="F3220">
        <v>17093.470171249999</v>
      </c>
      <c r="G3220">
        <v>7.6530381156034694E-2</v>
      </c>
      <c r="H3220">
        <v>8.9344790178776806E-2</v>
      </c>
      <c r="I3220">
        <v>7.1492786080274803E-2</v>
      </c>
      <c r="J3220">
        <v>9.1528209658896298E-2</v>
      </c>
      <c r="K3220">
        <v>8.0060486701030303E-3</v>
      </c>
      <c r="L3220">
        <v>7.5937855990685001E-3</v>
      </c>
      <c r="M3220">
        <v>3.5925965306487499E-2</v>
      </c>
      <c r="N3220">
        <v>4.2040409775018904E-2</v>
      </c>
      <c r="O3220">
        <v>-8.1128496506200909E-3</v>
      </c>
      <c r="P3220">
        <v>5.9479258907175758E-2</v>
      </c>
      <c r="Q3220">
        <v>16629.184720132853</v>
      </c>
      <c r="R3220" s="95">
        <f>Table_nydc_frldevdb01_flc_fx_carry_view[[#This Row],[atmf]]/(Table_nydc_frldevdb01_flc_fx_carry_view[[#This Row],[atmf_cost_orig]]+1)</f>
        <v>16500.667753986407</v>
      </c>
      <c r="S3220" s="95">
        <f>Table_nydc_frldevdb01_flc_fx_carry_view[[#This Row],[num_rate]]-Table_nydc_frldevdb01_flc_fx_carry_view[[#This Row],[asset_rate]]</f>
        <v>6.7592108557795849E-2</v>
      </c>
      <c r="T32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1.2337652946664071</v>
      </c>
      <c r="U3220" s="95">
        <f>Table_nydc_frldevdb01_flc_fx_carry_view[[#This Row],[atmf_cost_final]]/Table_nydc_frldevdb01_flc_fx_carry_view[[#This Row],[atmf_cost_orig]]</f>
        <v>1.1701956903974202</v>
      </c>
    </row>
    <row r="3221" spans="1:21" x14ac:dyDescent="0.25">
      <c r="A3221" t="s">
        <v>153</v>
      </c>
      <c r="B3221" t="s">
        <v>100</v>
      </c>
      <c r="C3221" t="s">
        <v>67</v>
      </c>
      <c r="D3221" t="s">
        <v>30</v>
      </c>
      <c r="E3221">
        <v>16000.1335405052</v>
      </c>
      <c r="F3221">
        <v>18360.037698074</v>
      </c>
      <c r="G3221">
        <v>9.0401359895917396E-2</v>
      </c>
      <c r="H3221">
        <v>9.8471005261408506E-2</v>
      </c>
      <c r="I3221">
        <v>8.7770185730118397E-2</v>
      </c>
      <c r="J3221">
        <v>0.100631261866793</v>
      </c>
      <c r="K3221">
        <v>8.7621044973839705E-3</v>
      </c>
      <c r="L3221">
        <v>8.7228269030735304E-3</v>
      </c>
      <c r="M3221">
        <v>5.6496667785112302E-2</v>
      </c>
      <c r="N3221">
        <v>6.4053835100013404E-2</v>
      </c>
      <c r="O3221">
        <v>-7.6643334109611208E-3</v>
      </c>
      <c r="P3221">
        <v>6.4775555452025624E-2</v>
      </c>
      <c r="Q3221">
        <v>17523.5582955871</v>
      </c>
      <c r="R3221" s="95">
        <f>Table_nydc_frldevdb01_flc_fx_carry_view[[#This Row],[atmf]]/(Table_nydc_frldevdb01_flc_fx_carry_view[[#This Row],[atmf_cost_orig]]+1)</f>
        <v>17378.225845770834</v>
      </c>
      <c r="S3221" s="95">
        <f>Table_nydc_frldevdb01_flc_fx_carry_view[[#This Row],[num_rate]]-Table_nydc_frldevdb01_flc_fx_carry_view[[#This Row],[asset_rate]]</f>
        <v>7.2439888862986745E-2</v>
      </c>
      <c r="T32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1.1591392983617061</v>
      </c>
      <c r="U3221" s="95">
        <f>Table_nydc_frldevdb01_flc_fx_carry_view[[#This Row],[atmf_cost_final]]/Table_nydc_frldevdb01_flc_fx_carry_view[[#This Row],[atmf_cost_orig]]</f>
        <v>1.1337630626932749</v>
      </c>
    </row>
    <row r="3222" spans="1:21" x14ac:dyDescent="0.25">
      <c r="A3222" t="s">
        <v>153</v>
      </c>
      <c r="B3222" t="s">
        <v>101</v>
      </c>
      <c r="C3222" t="s">
        <v>30</v>
      </c>
      <c r="D3222" t="s">
        <v>30</v>
      </c>
      <c r="E3222">
        <v>21.857086123339901</v>
      </c>
      <c r="F3222">
        <v>21.843250000000001</v>
      </c>
      <c r="G3222">
        <v>7.8775136855502706E-2</v>
      </c>
      <c r="H3222">
        <v>7.8711811696423106E-2</v>
      </c>
      <c r="I3222">
        <v>0.11475</v>
      </c>
      <c r="J3222">
        <v>0.11475</v>
      </c>
      <c r="K3222">
        <v>1.5331150974845699E-2</v>
      </c>
      <c r="L3222">
        <v>2.3957733154435501E-3</v>
      </c>
      <c r="M3222">
        <v>1.5627285065022999E-2</v>
      </c>
      <c r="N3222">
        <v>2.7247753499872701E-3</v>
      </c>
      <c r="O3222">
        <v>1.2321156701315934E-2</v>
      </c>
      <c r="P3222">
        <v>9.888694624913031E-3</v>
      </c>
      <c r="Q3222">
        <v>21.836783384020176</v>
      </c>
      <c r="R3222" s="95">
        <f>Table_nydc_frldevdb01_flc_fx_carry_view[[#This Row],[atmf]]/(Table_nydc_frldevdb01_flc_fx_carry_view[[#This Row],[atmf_cost_orig]]+1)</f>
        <v>21.507151610840726</v>
      </c>
      <c r="S3222" s="95">
        <f>Table_nydc_frldevdb01_flc_fx_carry_view[[#This Row],[num_rate]]-Table_nydc_frldevdb01_flc_fx_carry_view[[#This Row],[asset_rate]]</f>
        <v>-2.4324620764029029E-3</v>
      </c>
      <c r="T32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1.1109900732696525</v>
      </c>
      <c r="U3222" s="95">
        <f>Table_nydc_frldevdb01_flc_fx_carry_view[[#This Row],[atmf_cost_final]]/Table_nydc_frldevdb01_flc_fx_carry_view[[#This Row],[atmf_cost_orig]]</f>
        <v>0.17436012324916658</v>
      </c>
    </row>
    <row r="3223" spans="1:21" x14ac:dyDescent="0.25">
      <c r="A3223" t="s">
        <v>153</v>
      </c>
      <c r="B3223" t="s">
        <v>101</v>
      </c>
      <c r="C3223" t="s">
        <v>14</v>
      </c>
      <c r="D3223" t="s">
        <v>30</v>
      </c>
      <c r="E3223">
        <v>21.857086123339901</v>
      </c>
      <c r="F3223">
        <v>21.831975</v>
      </c>
      <c r="G3223">
        <v>8.3400196591799994E-2</v>
      </c>
      <c r="H3223">
        <v>8.3311345275756996E-2</v>
      </c>
      <c r="I3223">
        <v>7.8829106445886796E-2</v>
      </c>
      <c r="J3223">
        <v>7.8712911442800695E-2</v>
      </c>
      <c r="K3223">
        <v>2.2780762747224598E-2</v>
      </c>
      <c r="L3223">
        <v>1.5281143665994699E-2</v>
      </c>
      <c r="M3223">
        <v>2.3309301774977802E-2</v>
      </c>
      <c r="N3223">
        <v>1.5822133383237902E-2</v>
      </c>
      <c r="O3223">
        <v>1.3166030836686736E-2</v>
      </c>
      <c r="P3223">
        <v>1.0855310632670631E-2</v>
      </c>
      <c r="Q3223">
        <v>21.82044204477651</v>
      </c>
      <c r="R3223" s="95">
        <f>Table_nydc_frldevdb01_flc_fx_carry_view[[#This Row],[atmf]]/(Table_nydc_frldevdb01_flc_fx_carry_view[[#This Row],[atmf_cost_orig]]+1)</f>
        <v>21.334678539647221</v>
      </c>
      <c r="S3223" s="95">
        <f>Table_nydc_frldevdb01_flc_fx_carry_view[[#This Row],[num_rate]]-Table_nydc_frldevdb01_flc_fx_carry_view[[#This Row],[asset_rate]]</f>
        <v>-2.3107202040161048E-3</v>
      </c>
      <c r="T32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1.0235568024993842</v>
      </c>
      <c r="U3223" s="95">
        <f>Table_nydc_frldevdb01_flc_fx_carry_view[[#This Row],[atmf_cost_final]]/Table_nydc_frldevdb01_flc_fx_carry_view[[#This Row],[atmf_cost_orig]]</f>
        <v>0.67879053332359929</v>
      </c>
    </row>
    <row r="3224" spans="1:21" x14ac:dyDescent="0.25">
      <c r="A3224" t="s">
        <v>153</v>
      </c>
      <c r="B3224" t="s">
        <v>101</v>
      </c>
      <c r="C3224" t="s">
        <v>8</v>
      </c>
      <c r="D3224" t="s">
        <v>30</v>
      </c>
      <c r="E3224">
        <v>21.857086123339901</v>
      </c>
      <c r="F3224">
        <v>21.820744999999999</v>
      </c>
      <c r="G3224">
        <v>8.6592619973700005E-2</v>
      </c>
      <c r="H3224">
        <v>8.6461315100594502E-2</v>
      </c>
      <c r="I3224">
        <v>8.3341757691455007E-2</v>
      </c>
      <c r="J3224">
        <v>8.3212578502455406E-2</v>
      </c>
      <c r="K3224">
        <v>2.87689875115331E-2</v>
      </c>
      <c r="L3224">
        <v>2.2713818011572601E-2</v>
      </c>
      <c r="M3224">
        <v>2.9516398318463997E-2</v>
      </c>
      <c r="N3224">
        <v>2.3481932801854299E-2</v>
      </c>
      <c r="O3224">
        <v>1.3707863457648743E-2</v>
      </c>
      <c r="P3224">
        <v>1.146468251566155E-2</v>
      </c>
      <c r="Q3224">
        <v>21.804448119836067</v>
      </c>
      <c r="R3224" s="95">
        <f>Table_nydc_frldevdb01_flc_fx_carry_view[[#This Row],[atmf]]/(Table_nydc_frldevdb01_flc_fx_carry_view[[#This Row],[atmf_cost_orig]]+1)</f>
        <v>21.195140782255038</v>
      </c>
      <c r="S3224" s="95">
        <f>Table_nydc_frldevdb01_flc_fx_carry_view[[#This Row],[num_rate]]-Table_nydc_frldevdb01_flc_fx_carry_view[[#This Row],[asset_rate]]</f>
        <v>-2.2431809419871922E-3</v>
      </c>
      <c r="T32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1.0277009419168255</v>
      </c>
      <c r="U3224" s="95">
        <f>Table_nydc_frldevdb01_flc_fx_carry_view[[#This Row],[atmf_cost_final]]/Table_nydc_frldevdb01_flc_fx_carry_view[[#This Row],[atmf_cost_orig]]</f>
        <v>0.7955554925265107</v>
      </c>
    </row>
    <row r="3225" spans="1:21" x14ac:dyDescent="0.25">
      <c r="A3225" t="s">
        <v>153</v>
      </c>
      <c r="B3225" t="s">
        <v>101</v>
      </c>
      <c r="C3225" t="s">
        <v>6</v>
      </c>
      <c r="D3225" t="s">
        <v>30</v>
      </c>
      <c r="E3225">
        <v>21.857086123339901</v>
      </c>
      <c r="F3225">
        <v>21.810421000000002</v>
      </c>
      <c r="G3225">
        <v>8.97084843081591E-2</v>
      </c>
      <c r="H3225">
        <v>8.95339181133398E-2</v>
      </c>
      <c r="I3225">
        <v>8.6592619973700005E-2</v>
      </c>
      <c r="J3225">
        <v>8.6423877658064405E-2</v>
      </c>
      <c r="K3225">
        <v>3.42584544060444E-2</v>
      </c>
      <c r="L3225">
        <v>2.87689875115331E-2</v>
      </c>
      <c r="M3225">
        <v>3.5196639047492199E-2</v>
      </c>
      <c r="N3225">
        <v>2.9731359372046899E-2</v>
      </c>
      <c r="O3225">
        <v>1.4316164989150559E-2</v>
      </c>
      <c r="P3225">
        <v>1.2149803161935813E-2</v>
      </c>
      <c r="Q3225">
        <v>21.789977977324192</v>
      </c>
      <c r="R3225" s="95">
        <f>Table_nydc_frldevdb01_flc_fx_carry_view[[#This Row],[atmf]]/(Table_nydc_frldevdb01_flc_fx_carry_view[[#This Row],[atmf_cost_orig]]+1)</f>
        <v>21.068867669497326</v>
      </c>
      <c r="S3225" s="95">
        <f>Table_nydc_frldevdb01_flc_fx_carry_view[[#This Row],[num_rate]]-Table_nydc_frldevdb01_flc_fx_carry_view[[#This Row],[asset_rate]]</f>
        <v>-2.1663618272147467E-3</v>
      </c>
      <c r="T32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1.0257808729725892</v>
      </c>
      <c r="U3225" s="95">
        <f>Table_nydc_frldevdb01_flc_fx_carry_view[[#This Row],[atmf_cost_final]]/Table_nydc_frldevdb01_flc_fx_carry_view[[#This Row],[atmf_cost_orig]]</f>
        <v>0.84472154662066501</v>
      </c>
    </row>
    <row r="3226" spans="1:21" x14ac:dyDescent="0.25">
      <c r="A3226" t="s">
        <v>153</v>
      </c>
      <c r="B3226" t="s">
        <v>101</v>
      </c>
      <c r="C3226" t="s">
        <v>67</v>
      </c>
      <c r="D3226" t="s">
        <v>30</v>
      </c>
      <c r="E3226">
        <v>21.857086123339901</v>
      </c>
      <c r="F3226">
        <v>21.767027095958401</v>
      </c>
      <c r="G3226">
        <v>9.1272795675217094E-2</v>
      </c>
      <c r="H3226">
        <v>9.1064505879447394E-2</v>
      </c>
      <c r="I3226">
        <v>9.0974787938974205E-2</v>
      </c>
      <c r="J3226">
        <v>9.0751899660216795E-2</v>
      </c>
      <c r="K3226">
        <v>4.8094048330940699E-2</v>
      </c>
      <c r="L3226">
        <v>4.5076135972426101E-2</v>
      </c>
      <c r="M3226">
        <v>4.9856039307079804E-2</v>
      </c>
      <c r="N3226">
        <v>4.6858752160315896E-2</v>
      </c>
      <c r="O3226">
        <v>1.5844682162100221E-2</v>
      </c>
      <c r="P3226">
        <v>1.3721712183131254E-2</v>
      </c>
      <c r="Q3226">
        <v>21.728741249953124</v>
      </c>
      <c r="R3226" s="95">
        <f>Table_nydc_frldevdb01_flc_fx_carry_view[[#This Row],[atmf]]/(Table_nydc_frldevdb01_flc_fx_carry_view[[#This Row],[atmf_cost_orig]]+1)</f>
        <v>20.733344650115036</v>
      </c>
      <c r="S3226" s="95">
        <f>Table_nydc_frldevdb01_flc_fx_carry_view[[#This Row],[num_rate]]-Table_nydc_frldevdb01_flc_fx_carry_view[[#This Row],[asset_rate]]</f>
        <v>-2.1229699789689672E-3</v>
      </c>
      <c r="T32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1.0117056284793715</v>
      </c>
      <c r="U3226" s="95">
        <f>Table_nydc_frldevdb01_flc_fx_carry_view[[#This Row],[atmf_cost_final]]/Table_nydc_frldevdb01_flc_fx_carry_view[[#This Row],[atmf_cost_orig]]</f>
        <v>0.93988116207341244</v>
      </c>
    </row>
    <row r="3227" spans="1:21" x14ac:dyDescent="0.25">
      <c r="A3227" t="s">
        <v>153</v>
      </c>
      <c r="B3227" t="s">
        <v>102</v>
      </c>
      <c r="C3227" t="s">
        <v>30</v>
      </c>
      <c r="D3227" t="s">
        <v>30</v>
      </c>
      <c r="E3227">
        <v>77.118732729255299</v>
      </c>
      <c r="F3227">
        <v>78.361153200000004</v>
      </c>
      <c r="G3227">
        <v>7.4418955326525205E-2</v>
      </c>
      <c r="H3227">
        <v>7.8397106060356395E-2</v>
      </c>
      <c r="I3227">
        <v>0.1036309251959</v>
      </c>
      <c r="J3227">
        <v>0.12415853703826001</v>
      </c>
      <c r="K3227">
        <v>8.136559686164389E-3</v>
      </c>
      <c r="L3227">
        <v>2.1641987165094802E-3</v>
      </c>
      <c r="M3227">
        <v>1.5651937638867301E-2</v>
      </c>
      <c r="N3227">
        <v>1.6127031870689198E-2</v>
      </c>
      <c r="O3227">
        <v>-8.7982947213033381E-3</v>
      </c>
      <c r="P3227">
        <v>5.4578996072577719E-2</v>
      </c>
      <c r="Q3227">
        <v>77.776632411538856</v>
      </c>
      <c r="R3227" s="95">
        <f>Table_nydc_frldevdb01_flc_fx_carry_view[[#This Row],[atmf]]/(Table_nydc_frldevdb01_flc_fx_carry_view[[#This Row],[atmf_cost_orig]]+1)</f>
        <v>77.153550636815382</v>
      </c>
      <c r="S3227" s="95">
        <f>Table_nydc_frldevdb01_flc_fx_carry_view[[#This Row],[num_rate]]-Table_nydc_frldevdb01_flc_fx_carry_view[[#This Row],[asset_rate]]</f>
        <v>6.3377290793881061E-2</v>
      </c>
      <c r="T32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1.8579016573821114</v>
      </c>
      <c r="U3227" s="95">
        <f>Table_nydc_frldevdb01_flc_fx_carry_view[[#This Row],[atmf_cost_final]]/Table_nydc_frldevdb01_flc_fx_carry_view[[#This Row],[atmf_cost_orig]]</f>
        <v>1.0303537007866765</v>
      </c>
    </row>
    <row r="3228" spans="1:21" x14ac:dyDescent="0.25">
      <c r="A3228" t="s">
        <v>153</v>
      </c>
      <c r="B3228" t="s">
        <v>102</v>
      </c>
      <c r="C3228" t="s">
        <v>14</v>
      </c>
      <c r="D3228" t="s">
        <v>30</v>
      </c>
      <c r="E3228">
        <v>77.118732729255299</v>
      </c>
      <c r="F3228">
        <v>79.586713979999999</v>
      </c>
      <c r="G3228">
        <v>7.7871882971406403E-2</v>
      </c>
      <c r="H3228">
        <v>8.3409548778017303E-2</v>
      </c>
      <c r="I3228">
        <v>7.4549699924212495E-2</v>
      </c>
      <c r="J3228">
        <v>8.2930981398259496E-2</v>
      </c>
      <c r="K3228">
        <v>9.5783882221903097E-3</v>
      </c>
      <c r="L3228">
        <v>8.3288387536888889E-3</v>
      </c>
      <c r="M3228">
        <v>2.3594146641125999E-2</v>
      </c>
      <c r="N3228">
        <v>2.60761657015505E-2</v>
      </c>
      <c r="O3228">
        <v>-8.3395580365526432E-3</v>
      </c>
      <c r="P3228">
        <v>5.5408513894930754E-2</v>
      </c>
      <c r="Q3228">
        <v>78.486663860226841</v>
      </c>
      <c r="R3228" s="95">
        <f>Table_nydc_frldevdb01_flc_fx_carry_view[[#This Row],[atmf]]/(Table_nydc_frldevdb01_flc_fx_carry_view[[#This Row],[atmf_cost_orig]]+1)</f>
        <v>77.752216775721024</v>
      </c>
      <c r="S3228" s="95">
        <f>Table_nydc_frldevdb01_flc_fx_carry_view[[#This Row],[num_rate]]-Table_nydc_frldevdb01_flc_fx_carry_view[[#This Row],[asset_rate]]</f>
        <v>6.3748071931483394E-2</v>
      </c>
      <c r="T32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1.2662409280602656</v>
      </c>
      <c r="U3228" s="95">
        <f>Table_nydc_frldevdb01_flc_fx_carry_view[[#This Row],[atmf_cost_final]]/Table_nydc_frldevdb01_flc_fx_carry_view[[#This Row],[atmf_cost_orig]]</f>
        <v>1.105196390366507</v>
      </c>
    </row>
    <row r="3229" spans="1:21" x14ac:dyDescent="0.25">
      <c r="A3229" t="s">
        <v>153</v>
      </c>
      <c r="B3229" t="s">
        <v>102</v>
      </c>
      <c r="C3229" t="s">
        <v>8</v>
      </c>
      <c r="D3229" t="s">
        <v>30</v>
      </c>
      <c r="E3229">
        <v>77.118732729255299</v>
      </c>
      <c r="F3229">
        <v>80.790682439999998</v>
      </c>
      <c r="G3229">
        <v>8.0689475798275206E-2</v>
      </c>
      <c r="H3229">
        <v>8.6776355617649306E-2</v>
      </c>
      <c r="I3229">
        <v>7.7862767533182997E-2</v>
      </c>
      <c r="J3229">
        <v>8.6469111363075196E-2</v>
      </c>
      <c r="K3229">
        <v>1.03668052515272E-2</v>
      </c>
      <c r="L3229">
        <v>9.67529397035519E-3</v>
      </c>
      <c r="M3229">
        <v>3.0122687256569702E-2</v>
      </c>
      <c r="N3229">
        <v>3.3240916361372996E-2</v>
      </c>
      <c r="O3229">
        <v>-8.3163192378880226E-3</v>
      </c>
      <c r="P3229">
        <v>5.489296701340949E-2</v>
      </c>
      <c r="Q3229">
        <v>79.225512562035405</v>
      </c>
      <c r="R3229" s="95">
        <f>Table_nydc_frldevdb01_flc_fx_carry_view[[#This Row],[atmf]]/(Table_nydc_frldevdb01_flc_fx_carry_view[[#This Row],[atmf_cost_orig]]+1)</f>
        <v>78.428213881166272</v>
      </c>
      <c r="S3229" s="95">
        <f>Table_nydc_frldevdb01_flc_fx_carry_view[[#This Row],[num_rate]]-Table_nydc_frldevdb01_flc_fx_carry_view[[#This Row],[asset_rate]]</f>
        <v>6.3209286251297514E-2</v>
      </c>
      <c r="T32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1.1928408149533847</v>
      </c>
      <c r="U3229" s="95">
        <f>Table_nydc_frldevdb01_flc_fx_carry_view[[#This Row],[atmf_cost_final]]/Table_nydc_frldevdb01_flc_fx_carry_view[[#This Row],[atmf_cost_orig]]</f>
        <v>1.1035176270378473</v>
      </c>
    </row>
    <row r="3230" spans="1:21" x14ac:dyDescent="0.25">
      <c r="A3230" t="s">
        <v>153</v>
      </c>
      <c r="B3230" t="s">
        <v>102</v>
      </c>
      <c r="C3230" t="s">
        <v>6</v>
      </c>
      <c r="D3230" t="s">
        <v>30</v>
      </c>
      <c r="E3230">
        <v>77.118732729255299</v>
      </c>
      <c r="F3230">
        <v>82.009887190000001</v>
      </c>
      <c r="G3230">
        <v>8.3791489911867995E-2</v>
      </c>
      <c r="H3230">
        <v>9.0088067937958705E-2</v>
      </c>
      <c r="I3230">
        <v>8.0689475798275206E-2</v>
      </c>
      <c r="J3230">
        <v>8.9248688937708806E-2</v>
      </c>
      <c r="K3230">
        <v>1.10427377841004E-2</v>
      </c>
      <c r="L3230">
        <v>1.03668052515272E-2</v>
      </c>
      <c r="M3230">
        <v>3.6224639583018498E-2</v>
      </c>
      <c r="N3230">
        <v>3.9393195176606506E-2</v>
      </c>
      <c r="O3230">
        <v>-8.1128496506200909E-3</v>
      </c>
      <c r="P3230">
        <v>5.4763995754603112E-2</v>
      </c>
      <c r="Q3230">
        <v>79.995449632981945</v>
      </c>
      <c r="R3230" s="95">
        <f>Table_nydc_frldevdb01_flc_fx_carry_view[[#This Row],[atmf]]/(Table_nydc_frldevdb01_flc_fx_carry_view[[#This Row],[atmf_cost_orig]]+1)</f>
        <v>79.142961918953347</v>
      </c>
      <c r="S3230" s="95">
        <f>Table_nydc_frldevdb01_flc_fx_carry_view[[#This Row],[num_rate]]-Table_nydc_frldevdb01_flc_fx_carry_view[[#This Row],[asset_rate]]</f>
        <v>6.2876845405223203E-2</v>
      </c>
      <c r="T32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1.1526686966242707</v>
      </c>
      <c r="U3230" s="95">
        <f>Table_nydc_frldevdb01_flc_fx_carry_view[[#This Row],[atmf_cost_final]]/Table_nydc_frldevdb01_flc_fx_carry_view[[#This Row],[atmf_cost_orig]]</f>
        <v>1.0874696237163772</v>
      </c>
    </row>
    <row r="3231" spans="1:21" x14ac:dyDescent="0.25">
      <c r="A3231" t="s">
        <v>153</v>
      </c>
      <c r="B3231" t="s">
        <v>102</v>
      </c>
      <c r="C3231" t="s">
        <v>67</v>
      </c>
      <c r="D3231" t="s">
        <v>30</v>
      </c>
      <c r="E3231">
        <v>77.118732729255299</v>
      </c>
      <c r="F3231">
        <v>87.487933698538797</v>
      </c>
      <c r="G3231">
        <v>9.6212058591304106E-2</v>
      </c>
      <c r="H3231">
        <v>9.9607042266676799E-2</v>
      </c>
      <c r="I3231">
        <v>9.4045862377252501E-2</v>
      </c>
      <c r="J3231">
        <v>9.9585715038401496E-2</v>
      </c>
      <c r="K3231">
        <v>1.24458548984992E-2</v>
      </c>
      <c r="L3231">
        <v>1.23581888705399E-2</v>
      </c>
      <c r="M3231">
        <v>5.7147381320087606E-2</v>
      </c>
      <c r="N3231">
        <v>6.2462917214544403E-2</v>
      </c>
      <c r="O3231">
        <v>-7.6643334109611208E-3</v>
      </c>
      <c r="P3231">
        <v>5.8411001955036394E-2</v>
      </c>
      <c r="Q3231">
        <v>83.74442985472686</v>
      </c>
      <c r="R3231" s="95">
        <f>Table_nydc_frldevdb01_flc_fx_carry_view[[#This Row],[atmf]]/(Table_nydc_frldevdb01_flc_fx_carry_view[[#This Row],[atmf_cost_orig]]+1)</f>
        <v>82.758502025791643</v>
      </c>
      <c r="S3231" s="95">
        <f>Table_nydc_frldevdb01_flc_fx_carry_view[[#This Row],[num_rate]]-Table_nydc_frldevdb01_flc_fx_carry_view[[#This Row],[asset_rate]]</f>
        <v>6.6075335365997509E-2</v>
      </c>
      <c r="T32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1.1208728729184212</v>
      </c>
      <c r="U3231" s="95">
        <f>Table_nydc_frldevdb01_flc_fx_carry_view[[#This Row],[atmf_cost_final]]/Table_nydc_frldevdb01_flc_fx_carry_view[[#This Row],[atmf_cost_orig]]</f>
        <v>1.0930145139054404</v>
      </c>
    </row>
    <row r="3232" spans="1:21" x14ac:dyDescent="0.25">
      <c r="A3232" t="s">
        <v>153</v>
      </c>
      <c r="B3232" t="s">
        <v>103</v>
      </c>
      <c r="C3232" t="s">
        <v>30</v>
      </c>
      <c r="D3232" t="s">
        <v>30</v>
      </c>
      <c r="E3232">
        <v>5.9867499689030002</v>
      </c>
      <c r="F3232">
        <v>5.8702118780854597</v>
      </c>
      <c r="G3232">
        <v>0.14198896145658299</v>
      </c>
      <c r="H3232">
        <v>0.148380627231264</v>
      </c>
      <c r="I3232">
        <v>0.144642821363511</v>
      </c>
      <c r="J3232">
        <v>0.18458697187345899</v>
      </c>
      <c r="K3232">
        <v>1.93521531050799E-2</v>
      </c>
      <c r="L3232">
        <v>3.0172004575688403E-3</v>
      </c>
      <c r="M3232">
        <v>2.89950621356392E-2</v>
      </c>
      <c r="N3232">
        <v>1.9519526116958601E-2</v>
      </c>
      <c r="O3232">
        <v>7.2860725100983639E-2</v>
      </c>
      <c r="P3232">
        <v>-6.6560181037530588E-3</v>
      </c>
      <c r="Q3232">
        <v>5.8141465914141177</v>
      </c>
      <c r="R3232" s="95">
        <f>Table_nydc_frldevdb01_flc_fx_carry_view[[#This Row],[atmf]]/(Table_nydc_frldevdb01_flc_fx_carry_view[[#This Row],[atmf_cost_orig]]+1)</f>
        <v>5.7048008237299639</v>
      </c>
      <c r="S3232" s="95">
        <f>Table_nydc_frldevdb01_flc_fx_carry_view[[#This Row],[num_rate]]-Table_nydc_frldevdb01_flc_fx_carry_view[[#This Row],[asset_rate]]</f>
        <v>-7.9516743204736701E-2</v>
      </c>
      <c r="T32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1.7113430819571473</v>
      </c>
      <c r="U3232" s="95">
        <f>Table_nydc_frldevdb01_flc_fx_carry_view[[#This Row],[atmf_cost_final]]/Table_nydc_frldevdb01_flc_fx_carry_view[[#This Row],[atmf_cost_orig]]</f>
        <v>0.67320173433828345</v>
      </c>
    </row>
    <row r="3233" spans="1:21" x14ac:dyDescent="0.25">
      <c r="A3233" t="s">
        <v>153</v>
      </c>
      <c r="B3233" t="s">
        <v>103</v>
      </c>
      <c r="C3233" t="s">
        <v>14</v>
      </c>
      <c r="D3233" t="s">
        <v>30</v>
      </c>
      <c r="E3233">
        <v>5.9867499689030002</v>
      </c>
      <c r="F3233">
        <v>5.7628199152761796</v>
      </c>
      <c r="G3233">
        <v>0.132951326214271</v>
      </c>
      <c r="H3233">
        <v>0.14380425922579901</v>
      </c>
      <c r="I3233">
        <v>0.14204225276420099</v>
      </c>
      <c r="J3233">
        <v>0.15473414879501801</v>
      </c>
      <c r="K3233">
        <v>2.1069222375986702E-2</v>
      </c>
      <c r="L3233">
        <v>1.9565247420258301E-2</v>
      </c>
      <c r="M3233">
        <v>3.9065074305338801E-2</v>
      </c>
      <c r="N3233">
        <v>4.0153690954860502E-2</v>
      </c>
      <c r="O3233">
        <v>7.1762963628418122E-2</v>
      </c>
      <c r="P3233">
        <v>-6.4638741050079881E-3</v>
      </c>
      <c r="Q3233">
        <v>5.660946362752088</v>
      </c>
      <c r="R3233" s="95">
        <f>Table_nydc_frldevdb01_flc_fx_carry_view[[#This Row],[atmf]]/(Table_nydc_frldevdb01_flc_fx_carry_view[[#This Row],[atmf_cost_orig]]+1)</f>
        <v>5.5461588092823542</v>
      </c>
      <c r="S3233" s="95">
        <f>Table_nydc_frldevdb01_flc_fx_carry_view[[#This Row],[num_rate]]-Table_nydc_frldevdb01_flc_fx_carry_view[[#This Row],[asset_rate]]</f>
        <v>-7.8226837733426105E-2</v>
      </c>
      <c r="T32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1.1440660667484968</v>
      </c>
      <c r="U3233" s="95">
        <f>Table_nydc_frldevdb01_flc_fx_carry_view[[#This Row],[atmf_cost_final]]/Table_nydc_frldevdb01_flc_fx_carry_view[[#This Row],[atmf_cost_orig]]</f>
        <v>1.0278667497471756</v>
      </c>
    </row>
    <row r="3234" spans="1:21" x14ac:dyDescent="0.25">
      <c r="A3234" t="s">
        <v>153</v>
      </c>
      <c r="B3234" t="s">
        <v>103</v>
      </c>
      <c r="C3234" t="s">
        <v>8</v>
      </c>
      <c r="D3234" t="s">
        <v>30</v>
      </c>
      <c r="E3234">
        <v>5.9867499689030002</v>
      </c>
      <c r="F3234">
        <v>5.6545269546816197</v>
      </c>
      <c r="G3234">
        <v>0.12446541548290301</v>
      </c>
      <c r="H3234">
        <v>0.138862685003349</v>
      </c>
      <c r="I3234">
        <v>0.133181120448915</v>
      </c>
      <c r="J3234">
        <v>0.149791124786402</v>
      </c>
      <c r="K3234">
        <v>1.97968665702466E-2</v>
      </c>
      <c r="L3234">
        <v>2.1252943396320299E-2</v>
      </c>
      <c r="M3234">
        <v>4.5416110115064197E-2</v>
      </c>
      <c r="N3234">
        <v>5.0267115262758906E-2</v>
      </c>
      <c r="O3234">
        <v>7.1282719414304266E-2</v>
      </c>
      <c r="P3234">
        <v>-6.9945212048512775E-3</v>
      </c>
      <c r="Q3234">
        <v>5.5132808693585389</v>
      </c>
      <c r="R3234" s="95">
        <f>Table_nydc_frldevdb01_flc_fx_carry_view[[#This Row],[atmf]]/(Table_nydc_frldevdb01_flc_fx_carry_view[[#This Row],[atmf_cost_orig]]+1)</f>
        <v>5.4088768098850624</v>
      </c>
      <c r="S3234" s="95">
        <f>Table_nydc_frldevdb01_flc_fx_carry_view[[#This Row],[num_rate]]-Table_nydc_frldevdb01_flc_fx_carry_view[[#This Row],[asset_rate]]</f>
        <v>-7.8277240619155544E-2</v>
      </c>
      <c r="T32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1.1325147760776784</v>
      </c>
      <c r="U3234" s="95">
        <f>Table_nydc_frldevdb01_flc_fx_carry_view[[#This Row],[atmf_cost_final]]/Table_nydc_frldevdb01_flc_fx_carry_view[[#This Row],[atmf_cost_orig]]</f>
        <v>1.1068124314346699</v>
      </c>
    </row>
    <row r="3235" spans="1:21" x14ac:dyDescent="0.25">
      <c r="A3235" t="s">
        <v>153</v>
      </c>
      <c r="B3235" t="s">
        <v>103</v>
      </c>
      <c r="C3235" t="s">
        <v>6</v>
      </c>
      <c r="D3235" t="s">
        <v>30</v>
      </c>
      <c r="E3235">
        <v>5.9867499689030002</v>
      </c>
      <c r="F3235">
        <v>5.55113931585558</v>
      </c>
      <c r="G3235">
        <v>0.115491013843037</v>
      </c>
      <c r="H3235">
        <v>0.133811301745665</v>
      </c>
      <c r="I3235">
        <v>0.12446541548290301</v>
      </c>
      <c r="J3235">
        <v>0.14331376994300499</v>
      </c>
      <c r="K3235">
        <v>1.7243166983220901E-2</v>
      </c>
      <c r="L3235">
        <v>1.97968665702466E-2</v>
      </c>
      <c r="M3235">
        <v>4.9744500599187398E-2</v>
      </c>
      <c r="N3235">
        <v>5.5625923939236301E-2</v>
      </c>
      <c r="O3235">
        <v>7.1543315748834768E-2</v>
      </c>
      <c r="P3235">
        <v>-6.7182541083893321E-3</v>
      </c>
      <c r="Q3235">
        <v>5.3763991726913325</v>
      </c>
      <c r="R3235" s="95">
        <f>Table_nydc_frldevdb01_flc_fx_carry_view[[#This Row],[atmf]]/(Table_nydc_frldevdb01_flc_fx_carry_view[[#This Row],[atmf_cost_orig]]+1)</f>
        <v>5.2880861130370533</v>
      </c>
      <c r="S3235" s="95">
        <f>Table_nydc_frldevdb01_flc_fx_carry_view[[#This Row],[num_rate]]-Table_nydc_frldevdb01_flc_fx_carry_view[[#This Row],[asset_rate]]</f>
        <v>-7.82615698572241E-2</v>
      </c>
      <c r="T32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1.1023872986980583</v>
      </c>
      <c r="U3235" s="95">
        <f>Table_nydc_frldevdb01_flc_fx_carry_view[[#This Row],[atmf_cost_final]]/Table_nydc_frldevdb01_flc_fx_carry_view[[#This Row],[atmf_cost_orig]]</f>
        <v>1.1182326341445867</v>
      </c>
    </row>
    <row r="3236" spans="1:21" x14ac:dyDescent="0.25">
      <c r="A3236" t="s">
        <v>153</v>
      </c>
      <c r="B3236" t="s">
        <v>103</v>
      </c>
      <c r="C3236" t="s">
        <v>67</v>
      </c>
      <c r="D3236" t="s">
        <v>30</v>
      </c>
      <c r="E3236">
        <v>5.9867499689030002</v>
      </c>
      <c r="F3236">
        <v>5.1563160241915904</v>
      </c>
      <c r="G3236">
        <v>0.15895860655737701</v>
      </c>
      <c r="H3236">
        <v>0.15895860655737701</v>
      </c>
      <c r="I3236">
        <v>0.155026229508197</v>
      </c>
      <c r="J3236">
        <v>0.155026229508197</v>
      </c>
      <c r="K3236">
        <v>3.2123954307606402E-2</v>
      </c>
      <c r="L3236">
        <v>3.0690393002818898E-2</v>
      </c>
      <c r="M3236">
        <v>7.8319877787639297E-2</v>
      </c>
      <c r="N3236">
        <v>8.0240870892437907E-2</v>
      </c>
      <c r="O3236">
        <v>7.202769153040374E-2</v>
      </c>
      <c r="P3236">
        <v>-7.3995129143911197E-3</v>
      </c>
      <c r="Q3236">
        <v>4.9286332592845365</v>
      </c>
      <c r="R3236" s="95">
        <f>Table_nydc_frldevdb01_flc_fx_carry_view[[#This Row],[atmf]]/(Table_nydc_frldevdb01_flc_fx_carry_view[[#This Row],[atmf_cost_orig]]+1)</f>
        <v>4.7818055944314679</v>
      </c>
      <c r="S3236" s="95">
        <f>Table_nydc_frldevdb01_flc_fx_carry_view[[#This Row],[num_rate]]-Table_nydc_frldevdb01_flc_fx_carry_view[[#This Row],[asset_rate]]</f>
        <v>-7.9427204444794855E-2</v>
      </c>
      <c r="T32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1.0726158101598737</v>
      </c>
      <c r="U3236" s="95">
        <f>Table_nydc_frldevdb01_flc_fx_carry_view[[#This Row],[atmf_cost_final]]/Table_nydc_frldevdb01_flc_fx_carry_view[[#This Row],[atmf_cost_orig]]</f>
        <v>1.0245275293969085</v>
      </c>
    </row>
    <row r="3237" spans="1:21" x14ac:dyDescent="0.25">
      <c r="A3237" t="s">
        <v>153</v>
      </c>
      <c r="B3237" t="s">
        <v>104</v>
      </c>
      <c r="C3237" t="s">
        <v>30</v>
      </c>
      <c r="D3237" t="s">
        <v>30</v>
      </c>
      <c r="E3237">
        <v>3.4929000000000001</v>
      </c>
      <c r="F3237">
        <v>3.4812656691645998</v>
      </c>
      <c r="G3237">
        <v>6.4682385679090404E-2</v>
      </c>
      <c r="H3237">
        <v>6.44666967427905E-2</v>
      </c>
      <c r="I3237">
        <v>8.0375252842781103E-2</v>
      </c>
      <c r="J3237">
        <v>8.1318069942504401E-2</v>
      </c>
      <c r="K3237">
        <v>1.1266646086994301E-2</v>
      </c>
      <c r="L3237">
        <v>1.67809179453906E-3</v>
      </c>
      <c r="M3237">
        <v>1.27993597147E-2</v>
      </c>
      <c r="N3237">
        <v>3.85571485091177E-3</v>
      </c>
      <c r="O3237">
        <v>1.2321156701315934E-2</v>
      </c>
      <c r="P3237">
        <v>-8.4704056120467005E-4</v>
      </c>
      <c r="Q3237">
        <v>3.4759380515439378</v>
      </c>
      <c r="R3237" s="95">
        <f>Table_nydc_frldevdb01_flc_fx_carry_view[[#This Row],[atmf]]/(Table_nydc_frldevdb01_flc_fx_carry_view[[#This Row],[atmf_cost_orig]]+1)</f>
        <v>3.437270803711066</v>
      </c>
      <c r="S3237" s="95">
        <f>Table_nydc_frldevdb01_flc_fx_carry_view[[#This Row],[num_rate]]-Table_nydc_frldevdb01_flc_fx_carry_view[[#This Row],[asset_rate]]</f>
        <v>-1.3168197262520604E-2</v>
      </c>
      <c r="T32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1.4207631595423127</v>
      </c>
      <c r="U3237" s="95">
        <f>Table_nydc_frldevdb01_flc_fx_carry_view[[#This Row],[atmf_cost_final]]/Table_nydc_frldevdb01_flc_fx_carry_view[[#This Row],[atmf_cost_orig]]</f>
        <v>0.30124279158148048</v>
      </c>
    </row>
    <row r="3238" spans="1:21" x14ac:dyDescent="0.25">
      <c r="A3238" t="s">
        <v>153</v>
      </c>
      <c r="B3238" t="s">
        <v>104</v>
      </c>
      <c r="C3238" t="s">
        <v>14</v>
      </c>
      <c r="D3238" t="s">
        <v>30</v>
      </c>
      <c r="E3238">
        <v>3.4929000000000001</v>
      </c>
      <c r="F3238">
        <v>3.46736041761012</v>
      </c>
      <c r="G3238">
        <v>6.5018633042905102E-2</v>
      </c>
      <c r="H3238">
        <v>6.4611639408760704E-2</v>
      </c>
      <c r="I3238">
        <v>6.4706941013330896E-2</v>
      </c>
      <c r="J3238">
        <v>6.4353798822854399E-2</v>
      </c>
      <c r="K3238">
        <v>1.4833765955746999E-2</v>
      </c>
      <c r="L3238">
        <v>1.12812623803596E-2</v>
      </c>
      <c r="M3238">
        <v>1.8078435089338599E-2</v>
      </c>
      <c r="N3238">
        <v>1.48671099898392E-2</v>
      </c>
      <c r="O3238">
        <v>1.3166030836686736E-2</v>
      </c>
      <c r="P3238">
        <v>-1.5260053316798513E-3</v>
      </c>
      <c r="Q3238">
        <v>3.4561463661746181</v>
      </c>
      <c r="R3238" s="95">
        <f>Table_nydc_frldevdb01_flc_fx_carry_view[[#This Row],[atmf]]/(Table_nydc_frldevdb01_flc_fx_carry_view[[#This Row],[atmf_cost_orig]]+1)</f>
        <v>3.4057890807851674</v>
      </c>
      <c r="S3238" s="95">
        <f>Table_nydc_frldevdb01_flc_fx_carry_view[[#This Row],[num_rate]]-Table_nydc_frldevdb01_flc_fx_carry_view[[#This Row],[asset_rate]]</f>
        <v>-1.4692036168366587E-2</v>
      </c>
      <c r="T32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1.1051504673791936</v>
      </c>
      <c r="U3238" s="95">
        <f>Table_nydc_frldevdb01_flc_fx_carry_view[[#This Row],[atmf_cost_final]]/Table_nydc_frldevdb01_flc_fx_carry_view[[#This Row],[atmf_cost_orig]]</f>
        <v>0.82236708633076239</v>
      </c>
    </row>
    <row r="3239" spans="1:21" x14ac:dyDescent="0.25">
      <c r="A3239" t="s">
        <v>153</v>
      </c>
      <c r="B3239" t="s">
        <v>104</v>
      </c>
      <c r="C3239" t="s">
        <v>8</v>
      </c>
      <c r="D3239" t="s">
        <v>30</v>
      </c>
      <c r="E3239">
        <v>3.4929000000000001</v>
      </c>
      <c r="F3239">
        <v>3.4518265418643601</v>
      </c>
      <c r="G3239">
        <v>6.5911539778919795E-2</v>
      </c>
      <c r="H3239">
        <v>6.5265589399521096E-2</v>
      </c>
      <c r="I3239">
        <v>6.5004970459636102E-2</v>
      </c>
      <c r="J3239">
        <v>6.449335255152E-2</v>
      </c>
      <c r="K3239">
        <v>1.7234488532434301E-2</v>
      </c>
      <c r="L3239">
        <v>1.48416558178748E-2</v>
      </c>
      <c r="M3239">
        <v>2.2282776793281899E-2</v>
      </c>
      <c r="N3239">
        <v>2.0343476704277001E-2</v>
      </c>
      <c r="O3239">
        <v>1.3707863457648743E-2</v>
      </c>
      <c r="P3239">
        <v>-2.1063282519067097E-3</v>
      </c>
      <c r="Q3239">
        <v>3.4344882551239988</v>
      </c>
      <c r="R3239" s="95">
        <f>Table_nydc_frldevdb01_flc_fx_carry_view[[#This Row],[atmf]]/(Table_nydc_frldevdb01_flc_fx_carry_view[[#This Row],[atmf_cost_orig]]+1)</f>
        <v>3.3765868116179383</v>
      </c>
      <c r="S3239" s="95">
        <f>Table_nydc_frldevdb01_flc_fx_carry_view[[#This Row],[num_rate]]-Table_nydc_frldevdb01_flc_fx_carry_view[[#This Row],[asset_rate]]</f>
        <v>-1.5814191709555451E-2</v>
      </c>
      <c r="T32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1.0898388923374307</v>
      </c>
      <c r="U3239" s="95">
        <f>Table_nydc_frldevdb01_flc_fx_carry_view[[#This Row],[atmf_cost_final]]/Table_nydc_frldevdb01_flc_fx_carry_view[[#This Row],[atmf_cost_orig]]</f>
        <v>0.91296865256086113</v>
      </c>
    </row>
    <row r="3240" spans="1:21" x14ac:dyDescent="0.25">
      <c r="A3240" t="s">
        <v>153</v>
      </c>
      <c r="B3240" t="s">
        <v>104</v>
      </c>
      <c r="C3240" t="s">
        <v>6</v>
      </c>
      <c r="D3240" t="s">
        <v>30</v>
      </c>
      <c r="E3240">
        <v>3.4929000000000001</v>
      </c>
      <c r="F3240">
        <v>3.4344574438840199</v>
      </c>
      <c r="G3240">
        <v>6.6890458899557304E-2</v>
      </c>
      <c r="H3240">
        <v>6.5941807897623606E-2</v>
      </c>
      <c r="I3240">
        <v>6.5911539778919795E-2</v>
      </c>
      <c r="J3240">
        <v>6.5154864453000005E-2</v>
      </c>
      <c r="K3240">
        <v>1.8975316279693E-2</v>
      </c>
      <c r="L3240">
        <v>1.7234488532434301E-2</v>
      </c>
      <c r="M3240">
        <v>2.59263162960339E-2</v>
      </c>
      <c r="N3240">
        <v>2.4767832901091798E-2</v>
      </c>
      <c r="O3240">
        <v>1.4316164989150559E-2</v>
      </c>
      <c r="P3240">
        <v>-2.5824957693779682E-3</v>
      </c>
      <c r="Q3240">
        <v>3.4107493252683452</v>
      </c>
      <c r="R3240" s="95">
        <f>Table_nydc_frldevdb01_flc_fx_carry_view[[#This Row],[atmf]]/(Table_nydc_frldevdb01_flc_fx_carry_view[[#This Row],[atmf_cost_orig]]+1)</f>
        <v>3.3476648267330318</v>
      </c>
      <c r="S3240" s="95">
        <f>Table_nydc_frldevdb01_flc_fx_carry_view[[#This Row],[num_rate]]-Table_nydc_frldevdb01_flc_fx_carry_view[[#This Row],[asset_rate]]</f>
        <v>-1.6898660758528528E-2</v>
      </c>
      <c r="T32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1.0837784996327984</v>
      </c>
      <c r="U3240" s="95">
        <f>Table_nydc_frldevdb01_flc_fx_carry_view[[#This Row],[atmf_cost_final]]/Table_nydc_frldevdb01_flc_fx_carry_view[[#This Row],[atmf_cost_orig]]</f>
        <v>0.95531631328900657</v>
      </c>
    </row>
    <row r="3241" spans="1:21" x14ac:dyDescent="0.25">
      <c r="A3241" t="s">
        <v>153</v>
      </c>
      <c r="B3241" t="s">
        <v>104</v>
      </c>
      <c r="C3241" t="s">
        <v>67</v>
      </c>
      <c r="D3241" t="s">
        <v>30</v>
      </c>
      <c r="E3241">
        <v>3.4929000000000001</v>
      </c>
      <c r="F3241">
        <v>3.3669440000000002</v>
      </c>
      <c r="G3241">
        <v>7.2145006960824695E-2</v>
      </c>
      <c r="H3241">
        <v>7.0077606029141704E-2</v>
      </c>
      <c r="I3241">
        <v>7.1181542448158594E-2</v>
      </c>
      <c r="J3241">
        <v>6.9296556162316003E-2</v>
      </c>
      <c r="K3241">
        <v>2.46876502159518E-2</v>
      </c>
      <c r="L3241">
        <v>2.3579779309822302E-2</v>
      </c>
      <c r="M3241">
        <v>3.8376974941826299E-2</v>
      </c>
      <c r="N3241">
        <v>3.8039873756849404E-2</v>
      </c>
      <c r="O3241">
        <v>1.5844682162100221E-2</v>
      </c>
      <c r="P3241">
        <v>-2.7025949948550369E-3</v>
      </c>
      <c r="Q3241">
        <v>3.3214752467779034</v>
      </c>
      <c r="R3241" s="95">
        <f>Table_nydc_frldevdb01_flc_fx_carry_view[[#This Row],[atmf]]/(Table_nydc_frldevdb01_flc_fx_carry_view[[#This Row],[atmf_cost_orig]]+1)</f>
        <v>3.2425064126529084</v>
      </c>
      <c r="S3241" s="95">
        <f>Table_nydc_frldevdb01_flc_fx_carry_view[[#This Row],[num_rate]]-Table_nydc_frldevdb01_flc_fx_carry_view[[#This Row],[asset_rate]]</f>
        <v>-1.8547277156955259E-2</v>
      </c>
      <c r="T32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1.0563044369672783</v>
      </c>
      <c r="U3241" s="95">
        <f>Table_nydc_frldevdb01_flc_fx_carry_view[[#This Row],[atmf_cost_final]]/Table_nydc_frldevdb01_flc_fx_carry_view[[#This Row],[atmf_cost_orig]]</f>
        <v>0.99121605635962995</v>
      </c>
    </row>
    <row r="3242" spans="1:21" x14ac:dyDescent="0.25">
      <c r="A3242" t="s">
        <v>153</v>
      </c>
      <c r="B3242" t="s">
        <v>105</v>
      </c>
      <c r="C3242" t="s">
        <v>30</v>
      </c>
      <c r="D3242" t="s">
        <v>30</v>
      </c>
      <c r="E3242">
        <v>35.416033057772403</v>
      </c>
      <c r="F3242">
        <v>34.8398795932209</v>
      </c>
      <c r="G3242">
        <v>0.205202518036112</v>
      </c>
      <c r="H3242">
        <v>0.208668511805567</v>
      </c>
      <c r="I3242">
        <v>0.21577612605375099</v>
      </c>
      <c r="J3242">
        <v>0.243901408596717</v>
      </c>
      <c r="K3242">
        <v>3.2932625131155906E-2</v>
      </c>
      <c r="L3242">
        <v>4.5010986396815493E-3</v>
      </c>
      <c r="M3242">
        <v>4.0900618642301302E-2</v>
      </c>
      <c r="N3242">
        <v>1.68462232129644E-2</v>
      </c>
      <c r="O3242">
        <v>6.0365781879603606E-2</v>
      </c>
      <c r="P3242">
        <v>-6.6560181037530588E-3</v>
      </c>
      <c r="Q3242">
        <v>34.56447011959181</v>
      </c>
      <c r="R3242" s="95">
        <f>Table_nydc_frldevdb01_flc_fx_carry_view[[#This Row],[atmf]]/(Table_nydc_frldevdb01_flc_fx_carry_view[[#This Row],[atmf_cost_orig]]+1)</f>
        <v>33.470899112985727</v>
      </c>
      <c r="S3242" s="95">
        <f>Table_nydc_frldevdb01_flc_fx_carry_view[[#This Row],[num_rate]]-Table_nydc_frldevdb01_flc_fx_carry_view[[#This Row],[asset_rate]]</f>
        <v>-6.7021799983356667E-2</v>
      </c>
      <c r="T32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1.5493391850802654</v>
      </c>
      <c r="U3242" s="95">
        <f>Table_nydc_frldevdb01_flc_fx_carry_view[[#This Row],[atmf_cost_final]]/Table_nydc_frldevdb01_flc_fx_carry_view[[#This Row],[atmf_cost_orig]]</f>
        <v>0.41188186810312105</v>
      </c>
    </row>
    <row r="3243" spans="1:21" x14ac:dyDescent="0.25">
      <c r="A3243" t="s">
        <v>153</v>
      </c>
      <c r="B3243" t="s">
        <v>105</v>
      </c>
      <c r="C3243" t="s">
        <v>14</v>
      </c>
      <c r="D3243" t="s">
        <v>30</v>
      </c>
      <c r="E3243">
        <v>35.416033057772403</v>
      </c>
      <c r="F3243">
        <v>34.298547401838299</v>
      </c>
      <c r="G3243">
        <v>0.192442239018283</v>
      </c>
      <c r="H3243">
        <v>0.19851061758048599</v>
      </c>
      <c r="I3243">
        <v>0.205425856430695</v>
      </c>
      <c r="J3243">
        <v>0.21238594152833101</v>
      </c>
      <c r="K3243">
        <v>3.9101531349331801E-2</v>
      </c>
      <c r="L3243">
        <v>3.3070533135615601E-2</v>
      </c>
      <c r="M3243">
        <v>5.4234141854206698E-2</v>
      </c>
      <c r="N3243">
        <v>4.9576327816768496E-2</v>
      </c>
      <c r="O3243">
        <v>5.9425624586386505E-2</v>
      </c>
      <c r="P3243">
        <v>-6.4638741050079881E-3</v>
      </c>
      <c r="Q3243">
        <v>33.787257986697881</v>
      </c>
      <c r="R3243" s="95">
        <f>Table_nydc_frldevdb01_flc_fx_carry_view[[#This Row],[atmf]]/(Table_nydc_frldevdb01_flc_fx_carry_view[[#This Row],[atmf_cost_orig]]+1)</f>
        <v>32.534089003713511</v>
      </c>
      <c r="S3243" s="95">
        <f>Table_nydc_frldevdb01_flc_fx_carry_view[[#This Row],[num_rate]]-Table_nydc_frldevdb01_flc_fx_carry_view[[#This Row],[asset_rate]]</f>
        <v>-6.5889498691394488E-2</v>
      </c>
      <c r="T32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1.0907433767515284</v>
      </c>
      <c r="U3243" s="95">
        <f>Table_nydc_frldevdb01_flc_fx_carry_view[[#This Row],[atmf_cost_final]]/Table_nydc_frldevdb01_flc_fx_carry_view[[#This Row],[atmf_cost_orig]]</f>
        <v>0.91411657162457871</v>
      </c>
    </row>
    <row r="3244" spans="1:21" x14ac:dyDescent="0.25">
      <c r="A3244" t="s">
        <v>153</v>
      </c>
      <c r="B3244" t="s">
        <v>105</v>
      </c>
      <c r="C3244" t="s">
        <v>8</v>
      </c>
      <c r="D3244" t="s">
        <v>30</v>
      </c>
      <c r="E3244">
        <v>35.416033057772403</v>
      </c>
      <c r="F3244">
        <v>33.729933883260998</v>
      </c>
      <c r="G3244">
        <v>0.186583077231328</v>
      </c>
      <c r="H3244">
        <v>0.19621149954907199</v>
      </c>
      <c r="I3244">
        <v>0.192647799686021</v>
      </c>
      <c r="J3244">
        <v>0.20241474545053101</v>
      </c>
      <c r="K3244">
        <v>4.1987884031821694E-2</v>
      </c>
      <c r="L3244">
        <v>3.9238267505670096E-2</v>
      </c>
      <c r="M3244">
        <v>6.4670837623855698E-2</v>
      </c>
      <c r="N3244">
        <v>6.3407225627813008E-2</v>
      </c>
      <c r="O3244">
        <v>5.9768337106467326E-2</v>
      </c>
      <c r="P3244">
        <v>-6.9945212048512775E-3</v>
      </c>
      <c r="Q3244">
        <v>32.98180903943809</v>
      </c>
      <c r="R3244" s="95">
        <f>Table_nydc_frldevdb01_flc_fx_carry_view[[#This Row],[atmf]]/(Table_nydc_frldevdb01_flc_fx_carry_view[[#This Row],[atmf_cost_orig]]+1)</f>
        <v>31.681091179824033</v>
      </c>
      <c r="S3244" s="95">
        <f>Table_nydc_frldevdb01_flc_fx_carry_view[[#This Row],[num_rate]]-Table_nydc_frldevdb01_flc_fx_carry_view[[#This Row],[asset_rate]]</f>
        <v>-6.6762858311318604E-2</v>
      </c>
      <c r="T32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1.0655119503762851</v>
      </c>
      <c r="U3244" s="95">
        <f>Table_nydc_frldevdb01_flc_fx_carry_view[[#This Row],[atmf_cost_final]]/Table_nydc_frldevdb01_flc_fx_carry_view[[#This Row],[atmf_cost_orig]]</f>
        <v>0.98046086856966008</v>
      </c>
    </row>
    <row r="3245" spans="1:21" x14ac:dyDescent="0.25">
      <c r="A3245" t="s">
        <v>153</v>
      </c>
      <c r="B3245" t="s">
        <v>105</v>
      </c>
      <c r="C3245" t="s">
        <v>6</v>
      </c>
      <c r="D3245" t="s">
        <v>30</v>
      </c>
      <c r="E3245">
        <v>35.416033057772403</v>
      </c>
      <c r="F3245">
        <v>33.161145577689602</v>
      </c>
      <c r="G3245">
        <v>0.18071691719702901</v>
      </c>
      <c r="H3245">
        <v>0.19448579293527801</v>
      </c>
      <c r="I3245">
        <v>0.186583077231328</v>
      </c>
      <c r="J3245">
        <v>0.20036902043023999</v>
      </c>
      <c r="K3245">
        <v>4.2937707145441699E-2</v>
      </c>
      <c r="L3245">
        <v>4.1987884031821694E-2</v>
      </c>
      <c r="M3245">
        <v>7.3250295345004893E-2</v>
      </c>
      <c r="N3245">
        <v>7.38595338037836E-2</v>
      </c>
      <c r="O3245">
        <v>6.1022779643056239E-2</v>
      </c>
      <c r="P3245">
        <v>-6.7113422491958423E-3</v>
      </c>
      <c r="Q3245">
        <v>32.185519188538301</v>
      </c>
      <c r="R3245" s="95">
        <f>Table_nydc_frldevdb01_flc_fx_carry_view[[#This Row],[atmf]]/(Table_nydc_frldevdb01_flc_fx_carry_view[[#This Row],[atmf_cost_orig]]+1)</f>
        <v>30.897867647014888</v>
      </c>
      <c r="S3245" s="95">
        <f>Table_nydc_frldevdb01_flc_fx_carry_view[[#This Row],[num_rate]]-Table_nydc_frldevdb01_flc_fx_carry_view[[#This Row],[asset_rate]]</f>
        <v>-6.7734121892252086E-2</v>
      </c>
      <c r="T32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1.0514328094366148</v>
      </c>
      <c r="U3245" s="95">
        <f>Table_nydc_frldevdb01_flc_fx_carry_view[[#This Row],[atmf_cost_final]]/Table_nydc_frldevdb01_flc_fx_carry_view[[#This Row],[atmf_cost_orig]]</f>
        <v>1.0083172150488844</v>
      </c>
    </row>
    <row r="3246" spans="1:21" x14ac:dyDescent="0.25">
      <c r="A3246" t="s">
        <v>153</v>
      </c>
      <c r="B3246" t="s">
        <v>105</v>
      </c>
      <c r="C3246" t="s">
        <v>67</v>
      </c>
      <c r="D3246" t="s">
        <v>30</v>
      </c>
      <c r="E3246">
        <v>35.416033057772403</v>
      </c>
      <c r="F3246">
        <v>30.5931796176076</v>
      </c>
      <c r="G3246">
        <v>0.186038765111461</v>
      </c>
      <c r="H3246">
        <v>0.20620786551029699</v>
      </c>
      <c r="I3246">
        <v>0.18536892275216199</v>
      </c>
      <c r="J3246">
        <v>0.20771787127234601</v>
      </c>
      <c r="K3246">
        <v>4.4837105285076E-2</v>
      </c>
      <c r="L3246">
        <v>4.4856676264525296E-2</v>
      </c>
      <c r="M3246">
        <v>0.10175435925384299</v>
      </c>
      <c r="N3246">
        <v>0.105681747349189</v>
      </c>
      <c r="O3246">
        <v>7.0298886056625598E-2</v>
      </c>
      <c r="P3246">
        <v>-7.3995129143911197E-3</v>
      </c>
      <c r="Q3246">
        <v>28.945671482539407</v>
      </c>
      <c r="R3246" s="95">
        <f>Table_nydc_frldevdb01_flc_fx_carry_view[[#This Row],[atmf]]/(Table_nydc_frldevdb01_flc_fx_carry_view[[#This Row],[atmf_cost_orig]]+1)</f>
        <v>27.767695549057468</v>
      </c>
      <c r="S3246" s="95">
        <f>Table_nydc_frldevdb01_flc_fx_carry_view[[#This Row],[num_rate]]-Table_nydc_frldevdb01_flc_fx_carry_view[[#This Row],[asset_rate]]</f>
        <v>-7.7698398971016713E-2</v>
      </c>
      <c r="T32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1.0686578645913085</v>
      </c>
      <c r="U3246" s="95">
        <f>Table_nydc_frldevdb01_flc_fx_carry_view[[#This Row],[atmf_cost_final]]/Table_nydc_frldevdb01_flc_fx_carry_view[[#This Row],[atmf_cost_orig]]</f>
        <v>1.0385967552068065</v>
      </c>
    </row>
    <row r="3247" spans="1:21" x14ac:dyDescent="0.25">
      <c r="A3247" t="s">
        <v>153</v>
      </c>
      <c r="B3247" t="s">
        <v>106</v>
      </c>
      <c r="C3247" t="s">
        <v>30</v>
      </c>
      <c r="D3247" t="s">
        <v>30</v>
      </c>
      <c r="E3247">
        <v>7.79896607573657</v>
      </c>
      <c r="F3247">
        <v>7.884145621</v>
      </c>
      <c r="G3247">
        <v>7.1528736543537003E-2</v>
      </c>
      <c r="H3247">
        <v>7.2612754919676406E-2</v>
      </c>
      <c r="I3247">
        <v>9.4189091615571596E-2</v>
      </c>
      <c r="J3247">
        <v>0.10751335744738499</v>
      </c>
      <c r="K3247">
        <v>9.4409929542683402E-3</v>
      </c>
      <c r="L3247">
        <v>1.9670185734739498E-3</v>
      </c>
      <c r="M3247">
        <v>1.4497226763846099E-2</v>
      </c>
      <c r="N3247">
        <v>1.09808247059288E-2</v>
      </c>
      <c r="O3247">
        <v>-8.7982947213033381E-3</v>
      </c>
      <c r="P3247">
        <v>3.4491309422107007E-2</v>
      </c>
      <c r="Q3247">
        <v>7.844482085460867</v>
      </c>
      <c r="R3247" s="95">
        <f>Table_nydc_frldevdb01_flc_fx_carry_view[[#This Row],[atmf]]/(Table_nydc_frldevdb01_flc_fx_carry_view[[#This Row],[atmf_cost_orig]]+1)</f>
        <v>7.7714807029583586</v>
      </c>
      <c r="S3247" s="95">
        <f>Table_nydc_frldevdb01_flc_fx_carry_view[[#This Row],[num_rate]]-Table_nydc_frldevdb01_flc_fx_carry_view[[#This Row],[asset_rate]]</f>
        <v>4.3289604143410348E-2</v>
      </c>
      <c r="T32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1.7827114947454503</v>
      </c>
      <c r="U3247" s="95">
        <f>Table_nydc_frldevdb01_flc_fx_carry_view[[#This Row],[atmf_cost_final]]/Table_nydc_frldevdb01_flc_fx_carry_view[[#This Row],[atmf_cost_orig]]</f>
        <v>0.75744312238484968</v>
      </c>
    </row>
    <row r="3248" spans="1:21" x14ac:dyDescent="0.25">
      <c r="A3248" t="s">
        <v>153</v>
      </c>
      <c r="B3248" t="s">
        <v>106</v>
      </c>
      <c r="C3248" t="s">
        <v>14</v>
      </c>
      <c r="D3248" t="s">
        <v>30</v>
      </c>
      <c r="E3248">
        <v>7.79896607573657</v>
      </c>
      <c r="F3248">
        <v>7.9702477561710001</v>
      </c>
      <c r="G3248">
        <v>7.39275981058065E-2</v>
      </c>
      <c r="H3248">
        <v>7.5108386147961295E-2</v>
      </c>
      <c r="I3248">
        <v>7.1552145109953599E-2</v>
      </c>
      <c r="J3248">
        <v>7.4236307605325194E-2</v>
      </c>
      <c r="K3248">
        <v>1.16624274584176E-2</v>
      </c>
      <c r="L3248">
        <v>9.5617083743748214E-3</v>
      </c>
      <c r="M3248">
        <v>2.1246568845762797E-2</v>
      </c>
      <c r="N3248">
        <v>2.12449381665724E-2</v>
      </c>
      <c r="O3248">
        <v>-8.3395580365526432E-3</v>
      </c>
      <c r="P3248">
        <v>3.5556635340695933E-2</v>
      </c>
      <c r="Q3248">
        <v>7.8945849379314588</v>
      </c>
      <c r="R3248" s="95">
        <f>Table_nydc_frldevdb01_flc_fx_carry_view[[#This Row],[atmf]]/(Table_nydc_frldevdb01_flc_fx_carry_view[[#This Row],[atmf_cost_orig]]+1)</f>
        <v>7.8044303886172797</v>
      </c>
      <c r="S3248" s="95">
        <f>Table_nydc_frldevdb01_flc_fx_carry_view[[#This Row],[num_rate]]-Table_nydc_frldevdb01_flc_fx_carry_view[[#This Row],[asset_rate]]</f>
        <v>4.389619337724858E-2</v>
      </c>
      <c r="T32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1.2190168445995586</v>
      </c>
      <c r="U3248" s="95">
        <f>Table_nydc_frldevdb01_flc_fx_carry_view[[#This Row],[atmf_cost_final]]/Table_nydc_frldevdb01_flc_fx_carry_view[[#This Row],[atmf_cost_orig]]</f>
        <v>0.99992324976318603</v>
      </c>
    </row>
    <row r="3249" spans="1:21" x14ac:dyDescent="0.25">
      <c r="A3249" t="s">
        <v>153</v>
      </c>
      <c r="B3249" t="s">
        <v>106</v>
      </c>
      <c r="C3249" t="s">
        <v>8</v>
      </c>
      <c r="D3249" t="s">
        <v>30</v>
      </c>
      <c r="E3249">
        <v>7.79896607573657</v>
      </c>
      <c r="F3249">
        <v>8.0591355398500006</v>
      </c>
      <c r="G3249">
        <v>7.5850655698192104E-2</v>
      </c>
      <c r="H3249">
        <v>7.7251238356718904E-2</v>
      </c>
      <c r="I3249">
        <v>7.3898302816027703E-2</v>
      </c>
      <c r="J3249">
        <v>7.6204099875798098E-2</v>
      </c>
      <c r="K3249">
        <v>1.2836707124164601E-2</v>
      </c>
      <c r="L3249">
        <v>1.17290161369147E-2</v>
      </c>
      <c r="M3249">
        <v>2.6817537614433E-2</v>
      </c>
      <c r="N3249">
        <v>2.78983624697524E-2</v>
      </c>
      <c r="O3249">
        <v>-8.3163192378880226E-3</v>
      </c>
      <c r="P3249">
        <v>3.6039825650195201E-2</v>
      </c>
      <c r="Q3249">
        <v>7.9480156798953878</v>
      </c>
      <c r="R3249" s="95">
        <f>Table_nydc_frldevdb01_flc_fx_carry_view[[#This Row],[atmf]]/(Table_nydc_frldevdb01_flc_fx_carry_view[[#This Row],[atmf_cost_orig]]+1)</f>
        <v>7.8486539668707742</v>
      </c>
      <c r="S3249" s="95">
        <f>Table_nydc_frldevdb01_flc_fx_carry_view[[#This Row],[num_rate]]-Table_nydc_frldevdb01_flc_fx_carry_view[[#This Row],[asset_rate]]</f>
        <v>4.4356144888083225E-2</v>
      </c>
      <c r="T32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1.1565368984405222</v>
      </c>
      <c r="U3249" s="95">
        <f>Table_nydc_frldevdb01_flc_fx_carry_view[[#This Row],[atmf_cost_final]]/Table_nydc_frldevdb01_flc_fx_carry_view[[#This Row],[atmf_cost_orig]]</f>
        <v>1.0403029118802356</v>
      </c>
    </row>
    <row r="3250" spans="1:21" x14ac:dyDescent="0.25">
      <c r="A3250" t="s">
        <v>153</v>
      </c>
      <c r="B3250" t="s">
        <v>106</v>
      </c>
      <c r="C3250" t="s">
        <v>6</v>
      </c>
      <c r="D3250" t="s">
        <v>30</v>
      </c>
      <c r="E3250">
        <v>7.79896607573657</v>
      </c>
      <c r="F3250">
        <v>8.1517997484000002</v>
      </c>
      <c r="G3250">
        <v>7.7811274819462206E-2</v>
      </c>
      <c r="H3250">
        <v>7.9387888963161304E-2</v>
      </c>
      <c r="I3250">
        <v>7.5850655698192104E-2</v>
      </c>
      <c r="J3250">
        <v>7.8275027581539799E-2</v>
      </c>
      <c r="K3250">
        <v>1.3610442828728501E-2</v>
      </c>
      <c r="L3250">
        <v>1.2836707124164601E-2</v>
      </c>
      <c r="M3250">
        <v>3.1924482120809304E-2</v>
      </c>
      <c r="N3250">
        <v>3.3503195651262897E-2</v>
      </c>
      <c r="O3250">
        <v>-8.1128496506200909E-3</v>
      </c>
      <c r="P3250">
        <v>3.677550470920421E-2</v>
      </c>
      <c r="Q3250">
        <v>8.0051923413203934</v>
      </c>
      <c r="R3250" s="95">
        <f>Table_nydc_frldevdb01_flc_fx_carry_view[[#This Row],[atmf]]/(Table_nydc_frldevdb01_flc_fx_carry_view[[#This Row],[atmf_cost_orig]]+1)</f>
        <v>7.8996088276212193</v>
      </c>
      <c r="S3250" s="95">
        <f>Table_nydc_frldevdb01_flc_fx_carry_view[[#This Row],[num_rate]]-Table_nydc_frldevdb01_flc_fx_carry_view[[#This Row],[asset_rate]]</f>
        <v>4.4888354359824301E-2</v>
      </c>
      <c r="T32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1.1284505945138341</v>
      </c>
      <c r="U3250" s="95">
        <f>Table_nydc_frldevdb01_flc_fx_carry_view[[#This Row],[atmf_cost_final]]/Table_nydc_frldevdb01_flc_fx_carry_view[[#This Row],[atmf_cost_orig]]</f>
        <v>1.0494515000894733</v>
      </c>
    </row>
    <row r="3251" spans="1:21" x14ac:dyDescent="0.25">
      <c r="A3251" t="s">
        <v>153</v>
      </c>
      <c r="B3251" t="s">
        <v>106</v>
      </c>
      <c r="C3251" t="s">
        <v>67</v>
      </c>
      <c r="D3251" t="s">
        <v>30</v>
      </c>
      <c r="E3251">
        <v>7.79896607573657</v>
      </c>
      <c r="F3251">
        <v>8.5232021125356603</v>
      </c>
      <c r="G3251">
        <v>8.7488234334371001E-2</v>
      </c>
      <c r="H3251">
        <v>8.86540139611392E-2</v>
      </c>
      <c r="I3251">
        <v>8.5832550773293895E-2</v>
      </c>
      <c r="J3251">
        <v>8.7970297216060298E-2</v>
      </c>
      <c r="K3251">
        <v>1.6723617362220698E-2</v>
      </c>
      <c r="L3251">
        <v>1.6263523352404198E-2</v>
      </c>
      <c r="M3251">
        <v>5.0872090346351199E-2</v>
      </c>
      <c r="N3251">
        <v>5.3272003355354501E-2</v>
      </c>
      <c r="O3251">
        <v>-7.6643334109611208E-3</v>
      </c>
      <c r="P3251">
        <v>3.8011872280076735E-2</v>
      </c>
      <c r="Q3251">
        <v>8.2417586402667844</v>
      </c>
      <c r="R3251" s="95">
        <f>Table_nydc_frldevdb01_flc_fx_carry_view[[#This Row],[atmf]]/(Table_nydc_frldevdb01_flc_fx_carry_view[[#This Row],[atmf_cost_orig]]+1)</f>
        <v>8.1105989880524323</v>
      </c>
      <c r="S3251" s="95">
        <f>Table_nydc_frldevdb01_flc_fx_carry_view[[#This Row],[num_rate]]-Table_nydc_frldevdb01_flc_fx_carry_view[[#This Row],[asset_rate]]</f>
        <v>4.5676205691037856E-2</v>
      </c>
      <c r="T32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1.0837521203407516</v>
      </c>
      <c r="U3251" s="95">
        <f>Table_nydc_frldevdb01_flc_fx_carry_view[[#This Row],[atmf_cost_final]]/Table_nydc_frldevdb01_flc_fx_carry_view[[#This Row],[atmf_cost_orig]]</f>
        <v>1.0471754353450788</v>
      </c>
    </row>
    <row r="3252" spans="1:21" x14ac:dyDescent="0.25">
      <c r="A3252" t="s">
        <v>153</v>
      </c>
      <c r="B3252" t="s">
        <v>5</v>
      </c>
      <c r="C3252" t="s">
        <v>14</v>
      </c>
      <c r="D3252" t="s">
        <v>14</v>
      </c>
      <c r="E3252">
        <v>3.6639355341650401</v>
      </c>
      <c r="F3252">
        <v>3.8566857740133398</v>
      </c>
      <c r="G3252">
        <v>0.120416015186534</v>
      </c>
      <c r="H3252">
        <v>0.12971223994639999</v>
      </c>
      <c r="I3252">
        <v>0.14765324301233901</v>
      </c>
      <c r="J3252">
        <v>0.187260661407086</v>
      </c>
      <c r="K3252">
        <v>1.38139716607424E-2</v>
      </c>
      <c r="L3252">
        <v>3.08283005920029E-3</v>
      </c>
      <c r="M3252">
        <v>3.6288517828001798E-2</v>
      </c>
      <c r="N3252">
        <v>5.2600654336006698E-2</v>
      </c>
      <c r="O3252">
        <v>1.3166030836686736E-2</v>
      </c>
      <c r="P3252">
        <v>0.1212900860645255</v>
      </c>
      <c r="Q3252">
        <v>3.7719137248649437</v>
      </c>
      <c r="R3252" s="95">
        <f>Table_nydc_frldevdb01_flc_fx_carry_view[[#This Row],[atmf]]/(Table_nydc_frldevdb01_flc_fx_carry_view[[#This Row],[atmf_cost_orig]]+1)</f>
        <v>3.7216332205404736</v>
      </c>
      <c r="S3252" s="95">
        <f>Table_nydc_frldevdb01_flc_fx_carry_view[[#This Row],[num_rate]]-Table_nydc_frldevdb01_flc_fx_carry_view[[#This Row],[asset_rate]]</f>
        <v>0.10812405522783877</v>
      </c>
      <c r="T32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2.203284725230326</v>
      </c>
      <c r="U3252" s="95">
        <f>Table_nydc_frldevdb01_flc_fx_carry_view[[#This Row],[atmf_cost_final]]/Table_nydc_frldevdb01_flc_fx_carry_view[[#This Row],[atmf_cost_orig]]</f>
        <v>1.4495123384570352</v>
      </c>
    </row>
    <row r="3253" spans="1:21" x14ac:dyDescent="0.25">
      <c r="A3253" t="s">
        <v>153</v>
      </c>
      <c r="B3253" t="s">
        <v>5</v>
      </c>
      <c r="C3253" t="s">
        <v>8</v>
      </c>
      <c r="D3253" t="s">
        <v>14</v>
      </c>
      <c r="E3253">
        <v>3.6639355341650401</v>
      </c>
      <c r="F3253">
        <v>3.95346039499253</v>
      </c>
      <c r="G3253">
        <v>0.122541010267115</v>
      </c>
      <c r="H3253">
        <v>0.13303856205293901</v>
      </c>
      <c r="I3253">
        <v>0.117154200657861</v>
      </c>
      <c r="J3253">
        <v>0.143808900559527</v>
      </c>
      <c r="K3253">
        <v>1.39914035057254E-2</v>
      </c>
      <c r="L3253">
        <v>1.2341435809379899E-2</v>
      </c>
      <c r="M3253">
        <v>4.5408269286726796E-2</v>
      </c>
      <c r="N3253">
        <v>6.1558330401213703E-2</v>
      </c>
      <c r="O3253">
        <v>1.3707863457648743E-2</v>
      </c>
      <c r="P3253">
        <v>0.12176306159010521</v>
      </c>
      <c r="Q3253">
        <v>3.83303834381157</v>
      </c>
      <c r="R3253" s="95">
        <f>Table_nydc_frldevdb01_flc_fx_carry_view[[#This Row],[atmf]]/(Table_nydc_frldevdb01_flc_fx_carry_view[[#This Row],[atmf_cost_orig]]+1)</f>
        <v>3.7817382080686452</v>
      </c>
      <c r="S3253" s="95">
        <f>Table_nydc_frldevdb01_flc_fx_carry_view[[#This Row],[num_rate]]-Table_nydc_frldevdb01_flc_fx_carry_view[[#This Row],[asset_rate]]</f>
        <v>0.10805519813245647</v>
      </c>
      <c r="T32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1.5665755755176747</v>
      </c>
      <c r="U3253" s="95">
        <f>Table_nydc_frldevdb01_flc_fx_carry_view[[#This Row],[atmf_cost_final]]/Table_nydc_frldevdb01_flc_fx_carry_view[[#This Row],[atmf_cost_orig]]</f>
        <v>1.3556634368182736</v>
      </c>
    </row>
    <row r="3254" spans="1:21" x14ac:dyDescent="0.25">
      <c r="A3254" t="s">
        <v>153</v>
      </c>
      <c r="B3254" t="s">
        <v>5</v>
      </c>
      <c r="C3254" t="s">
        <v>6</v>
      </c>
      <c r="D3254" t="s">
        <v>14</v>
      </c>
      <c r="E3254">
        <v>3.6639355341650401</v>
      </c>
      <c r="F3254">
        <v>4.0545247541299103</v>
      </c>
      <c r="G3254">
        <v>0.124979842508982</v>
      </c>
      <c r="H3254">
        <v>0.13636520710938799</v>
      </c>
      <c r="I3254">
        <v>0.120391266462475</v>
      </c>
      <c r="J3254">
        <v>0.14414692414427399</v>
      </c>
      <c r="K3254">
        <v>1.38035271669104E-2</v>
      </c>
      <c r="L3254">
        <v>1.3661820766290802E-2</v>
      </c>
      <c r="M3254">
        <v>5.3585261267110398E-2</v>
      </c>
      <c r="N3254">
        <v>7.1222811750348294E-2</v>
      </c>
      <c r="O3254">
        <v>1.4316164989150559E-2</v>
      </c>
      <c r="P3254">
        <v>0.12286831258424669</v>
      </c>
      <c r="Q3254">
        <v>3.8993998655290767</v>
      </c>
      <c r="R3254" s="95">
        <f>Table_nydc_frldevdb01_flc_fx_carry_view[[#This Row],[atmf]]/(Table_nydc_frldevdb01_flc_fx_carry_view[[#This Row],[atmf_cost_orig]]+1)</f>
        <v>3.8483119527067742</v>
      </c>
      <c r="S3254" s="95">
        <f>Table_nydc_frldevdb01_flc_fx_carry_view[[#This Row],[num_rate]]-Table_nydc_frldevdb01_flc_fx_carry_view[[#This Row],[asset_rate]]</f>
        <v>0.10855214759509613</v>
      </c>
      <c r="T32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1.4469201075819396</v>
      </c>
      <c r="U3254" s="95">
        <f>Table_nydc_frldevdb01_flc_fx_carry_view[[#This Row],[atmf_cost_final]]/Table_nydc_frldevdb01_flc_fx_carry_view[[#This Row],[atmf_cost_orig]]</f>
        <v>1.3291492859448553</v>
      </c>
    </row>
    <row r="3255" spans="1:21" x14ac:dyDescent="0.25">
      <c r="A3255" t="s">
        <v>153</v>
      </c>
      <c r="B3255" t="s">
        <v>5</v>
      </c>
      <c r="C3255" t="s">
        <v>67</v>
      </c>
      <c r="D3255" t="s">
        <v>14</v>
      </c>
      <c r="E3255">
        <v>3.6639355341650401</v>
      </c>
      <c r="F3255">
        <v>4.4674560820552598</v>
      </c>
      <c r="G3255">
        <v>0.13172433829284999</v>
      </c>
      <c r="H3255">
        <v>0.14592018274521601</v>
      </c>
      <c r="I3255">
        <v>0.12993654795694201</v>
      </c>
      <c r="J3255">
        <v>0.15084062394061501</v>
      </c>
      <c r="K3255">
        <v>1.2048875526762599E-2</v>
      </c>
      <c r="L3255">
        <v>1.3441647902512899E-2</v>
      </c>
      <c r="M3255">
        <v>7.9755124624801693E-2</v>
      </c>
      <c r="N3255">
        <v>0.100502570197965</v>
      </c>
      <c r="O3255">
        <v>1.5835106727464132E-2</v>
      </c>
      <c r="P3255">
        <v>0.1292033690309341</v>
      </c>
      <c r="Q3255">
        <v>4.1841621568003466</v>
      </c>
      <c r="R3255" s="95">
        <f>Table_nydc_frldevdb01_flc_fx_carry_view[[#This Row],[atmf]]/(Table_nydc_frldevdb01_flc_fx_carry_view[[#This Row],[atmf_cost_orig]]+1)</f>
        <v>4.1374715249512084</v>
      </c>
      <c r="S3255" s="95">
        <f>Table_nydc_frldevdb01_flc_fx_carry_view[[#This Row],[num_rate]]-Table_nydc_frldevdb01_flc_fx_carry_view[[#This Row],[asset_rate]]</f>
        <v>0.11336826230346997</v>
      </c>
      <c r="T32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1.2858624344909035</v>
      </c>
      <c r="U3255" s="95">
        <f>Table_nydc_frldevdb01_flc_fx_carry_view[[#This Row],[atmf_cost_final]]/Table_nydc_frldevdb01_flc_fx_carry_view[[#This Row],[atmf_cost_orig]]</f>
        <v>1.2601393411491382</v>
      </c>
    </row>
    <row r="3256" spans="1:21" x14ac:dyDescent="0.25">
      <c r="A3256" t="s">
        <v>153</v>
      </c>
      <c r="B3256" t="s">
        <v>4</v>
      </c>
      <c r="C3256" t="s">
        <v>14</v>
      </c>
      <c r="D3256" t="s">
        <v>14</v>
      </c>
      <c r="E3256">
        <v>4.34217206220415</v>
      </c>
      <c r="F3256">
        <v>4.6221912548945703</v>
      </c>
      <c r="G3256">
        <v>0.120185675670076</v>
      </c>
      <c r="H3256">
        <v>0.12885848123319699</v>
      </c>
      <c r="I3256">
        <v>0.14510646255926901</v>
      </c>
      <c r="J3256">
        <v>0.175472326388462</v>
      </c>
      <c r="K3256">
        <v>1.1087174319741299E-2</v>
      </c>
      <c r="L3256">
        <v>3.0303584532887099E-3</v>
      </c>
      <c r="M3256">
        <v>3.6443030091201402E-2</v>
      </c>
      <c r="N3256">
        <v>6.4494908202038292E-2</v>
      </c>
      <c r="O3256">
        <v>-8.3395580365526432E-3</v>
      </c>
      <c r="P3256">
        <v>0.1212900860645255</v>
      </c>
      <c r="Q3256">
        <v>4.507889850023739</v>
      </c>
      <c r="R3256" s="95">
        <f>Table_nydc_frldevdb01_flc_fx_carry_view[[#This Row],[atmf]]/(Table_nydc_frldevdb01_flc_fx_carry_view[[#This Row],[atmf_cost_orig]]+1)</f>
        <v>4.4596674594722714</v>
      </c>
      <c r="S3256" s="95">
        <f>Table_nydc_frldevdb01_flc_fx_carry_view[[#This Row],[num_rate]]-Table_nydc_frldevdb01_flc_fx_carry_view[[#This Row],[asset_rate]]</f>
        <v>0.12962964410107813</v>
      </c>
      <c r="T32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2.4240771166529704</v>
      </c>
      <c r="U3256" s="95">
        <f>Table_nydc_frldevdb01_flc_fx_carry_view[[#This Row],[atmf_cost_final]]/Table_nydc_frldevdb01_flc_fx_carry_view[[#This Row],[atmf_cost_orig]]</f>
        <v>1.7697460403439278</v>
      </c>
    </row>
    <row r="3257" spans="1:21" x14ac:dyDescent="0.25">
      <c r="A3257" t="s">
        <v>153</v>
      </c>
      <c r="B3257" t="s">
        <v>4</v>
      </c>
      <c r="C3257" t="s">
        <v>8</v>
      </c>
      <c r="D3257" t="s">
        <v>14</v>
      </c>
      <c r="E3257">
        <v>4.34217206220415</v>
      </c>
      <c r="F3257">
        <v>4.7653923166196304</v>
      </c>
      <c r="G3257">
        <v>0.12398789474041</v>
      </c>
      <c r="H3257">
        <v>0.132809904366057</v>
      </c>
      <c r="I3257">
        <v>0.11522466610674301</v>
      </c>
      <c r="J3257">
        <v>0.144687755577456</v>
      </c>
      <c r="K3257">
        <v>1.09694160421247E-2</v>
      </c>
      <c r="L3257">
        <v>1.01170519156358E-2</v>
      </c>
      <c r="M3257">
        <v>4.6087802520710104E-2</v>
      </c>
      <c r="N3257">
        <v>7.0882367322126799E-2</v>
      </c>
      <c r="O3257">
        <v>-8.3163192378880226E-3</v>
      </c>
      <c r="P3257">
        <v>0.12176306159010521</v>
      </c>
      <c r="Q3257">
        <v>4.6037171968621173</v>
      </c>
      <c r="R3257" s="95">
        <f>Table_nydc_frldevdb01_flc_fx_carry_view[[#This Row],[atmf]]/(Table_nydc_frldevdb01_flc_fx_carry_view[[#This Row],[atmf_cost_orig]]+1)</f>
        <v>4.5554420050942968</v>
      </c>
      <c r="S3257" s="95">
        <f>Table_nydc_frldevdb01_flc_fx_carry_view[[#This Row],[num_rate]]-Table_nydc_frldevdb01_flc_fx_carry_view[[#This Row],[asset_rate]]</f>
        <v>0.13007938082799322</v>
      </c>
      <c r="T32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1.7302991822686575</v>
      </c>
      <c r="U3257" s="95">
        <f>Table_nydc_frldevdb01_flc_fx_carry_view[[#This Row],[atmf_cost_final]]/Table_nydc_frldevdb01_flc_fx_carry_view[[#This Row],[atmf_cost_orig]]</f>
        <v>1.5379853984202212</v>
      </c>
    </row>
    <row r="3258" spans="1:21" x14ac:dyDescent="0.25">
      <c r="A3258" t="s">
        <v>153</v>
      </c>
      <c r="B3258" t="s">
        <v>4</v>
      </c>
      <c r="C3258" t="s">
        <v>6</v>
      </c>
      <c r="D3258" t="s">
        <v>14</v>
      </c>
      <c r="E3258">
        <v>4.34217206220415</v>
      </c>
      <c r="F3258">
        <v>4.9135765751761804</v>
      </c>
      <c r="G3258">
        <v>0.12842209172180599</v>
      </c>
      <c r="H3258">
        <v>0.136647459116053</v>
      </c>
      <c r="I3258">
        <v>0.120243291839325</v>
      </c>
      <c r="J3258">
        <v>0.14569476234617701</v>
      </c>
      <c r="K3258">
        <v>1.08690416947636E-2</v>
      </c>
      <c r="L3258">
        <v>1.10912686967027E-2</v>
      </c>
      <c r="M3258">
        <v>5.4922135694557804E-2</v>
      </c>
      <c r="N3258">
        <v>8.1269580439607109E-2</v>
      </c>
      <c r="O3258">
        <v>-8.1128496506200909E-3</v>
      </c>
      <c r="P3258">
        <v>0.12286831258424669</v>
      </c>
      <c r="Q3258">
        <v>4.7062516297443668</v>
      </c>
      <c r="R3258" s="95">
        <f>Table_nydc_frldevdb01_flc_fx_carry_view[[#This Row],[atmf]]/(Table_nydc_frldevdb01_flc_fx_carry_view[[#This Row],[atmf_cost_orig]]+1)</f>
        <v>4.6577623209518642</v>
      </c>
      <c r="S3258" s="95">
        <f>Table_nydc_frldevdb01_flc_fx_carry_view[[#This Row],[num_rate]]-Table_nydc_frldevdb01_flc_fx_carry_view[[#This Row],[asset_rate]]</f>
        <v>0.13098116223486678</v>
      </c>
      <c r="T32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1.5930393389220801</v>
      </c>
      <c r="U3258" s="95">
        <f>Table_nydc_frldevdb01_flc_fx_carry_view[[#This Row],[atmf_cost_final]]/Table_nydc_frldevdb01_flc_fx_carry_view[[#This Row],[atmf_cost_orig]]</f>
        <v>1.4797236016380924</v>
      </c>
    </row>
    <row r="3259" spans="1:21" x14ac:dyDescent="0.25">
      <c r="A3259" t="s">
        <v>153</v>
      </c>
      <c r="B3259" t="s">
        <v>4</v>
      </c>
      <c r="C3259" t="s">
        <v>67</v>
      </c>
      <c r="D3259" t="s">
        <v>14</v>
      </c>
      <c r="E3259">
        <v>4.34217206220415</v>
      </c>
      <c r="F3259">
        <v>5.5488508978376103</v>
      </c>
      <c r="G3259">
        <v>0.13700715247884501</v>
      </c>
      <c r="H3259">
        <v>0.14540718664292601</v>
      </c>
      <c r="I3259">
        <v>0.134260284308656</v>
      </c>
      <c r="J3259">
        <v>0.15137791976745399</v>
      </c>
      <c r="K3259">
        <v>8.5600724215231204E-3</v>
      </c>
      <c r="L3259">
        <v>1.00273872402283E-2</v>
      </c>
      <c r="M3259">
        <v>8.3346005473954099E-2</v>
      </c>
      <c r="N3259">
        <v>0.11305662826714299</v>
      </c>
      <c r="O3259">
        <v>-7.6643334109611208E-3</v>
      </c>
      <c r="P3259">
        <v>0.12926178052065765</v>
      </c>
      <c r="Q3259">
        <v>5.1627498343588041</v>
      </c>
      <c r="R3259" s="95">
        <f>Table_nydc_frldevdb01_flc_fx_carry_view[[#This Row],[atmf]]/(Table_nydc_frldevdb01_flc_fx_carry_view[[#This Row],[atmf_cost_orig]]+1)</f>
        <v>5.1219563000188826</v>
      </c>
      <c r="S3259" s="95">
        <f>Table_nydc_frldevdb01_flc_fx_carry_view[[#This Row],[num_rate]]-Table_nydc_frldevdb01_flc_fx_carry_view[[#This Row],[asset_rate]]</f>
        <v>0.13692611393161877</v>
      </c>
      <c r="T32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1.3776553533761875</v>
      </c>
      <c r="U3259" s="95">
        <f>Table_nydc_frldevdb01_flc_fx_carry_view[[#This Row],[atmf_cost_final]]/Table_nydc_frldevdb01_flc_fx_carry_view[[#This Row],[atmf_cost_orig]]</f>
        <v>1.35647326616599</v>
      </c>
    </row>
    <row r="3260" spans="1:21" x14ac:dyDescent="0.25">
      <c r="A3260" t="s">
        <v>153</v>
      </c>
      <c r="B3260" t="s">
        <v>17</v>
      </c>
      <c r="C3260" t="s">
        <v>14</v>
      </c>
      <c r="D3260" t="s">
        <v>14</v>
      </c>
      <c r="E3260">
        <v>1.18476253924653</v>
      </c>
      <c r="F3260">
        <v>1.197513</v>
      </c>
      <c r="G3260">
        <v>7.4579865724358402E-2</v>
      </c>
      <c r="H3260">
        <v>7.4904341595458404E-2</v>
      </c>
      <c r="I3260">
        <v>0.101940251976987</v>
      </c>
      <c r="J3260">
        <v>0.11342709398664</v>
      </c>
      <c r="K3260">
        <v>1.6070213836562E-2</v>
      </c>
      <c r="L3260">
        <v>2.1288912631548902E-3</v>
      </c>
      <c r="M3260">
        <v>2.11888624448427E-2</v>
      </c>
      <c r="N3260">
        <v>1.0847720866650199E-2</v>
      </c>
      <c r="O3260">
        <v>-8.3395580365526432E-3</v>
      </c>
      <c r="P3260">
        <v>1.3166030836686736E-2</v>
      </c>
      <c r="Q3260">
        <v>1.1914145674822716</v>
      </c>
      <c r="R3260" s="95">
        <f>Table_nydc_frldevdb01_flc_fx_carry_view[[#This Row],[atmf]]/(Table_nydc_frldevdb01_flc_fx_carry_view[[#This Row],[atmf_cost_orig]]+1)</f>
        <v>1.1726655509471748</v>
      </c>
      <c r="S3260" s="95">
        <f>Table_nydc_frldevdb01_flc_fx_carry_view[[#This Row],[num_rate]]-Table_nydc_frldevdb01_flc_fx_carry_view[[#This Row],[asset_rate]]</f>
        <v>2.1505588873239379E-2</v>
      </c>
      <c r="T32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1.7033459943685942</v>
      </c>
      <c r="U3260" s="95">
        <f>Table_nydc_frldevdb01_flc_fx_carry_view[[#This Row],[atmf_cost_final]]/Table_nydc_frldevdb01_flc_fx_carry_view[[#This Row],[atmf_cost_orig]]</f>
        <v>0.51195390478786651</v>
      </c>
    </row>
    <row r="3261" spans="1:21" x14ac:dyDescent="0.25">
      <c r="A3261" t="s">
        <v>153</v>
      </c>
      <c r="B3261" t="s">
        <v>17</v>
      </c>
      <c r="C3261" t="s">
        <v>8</v>
      </c>
      <c r="D3261" t="s">
        <v>14</v>
      </c>
      <c r="E3261">
        <v>1.18476253924653</v>
      </c>
      <c r="F3261">
        <v>1.204393</v>
      </c>
      <c r="G3261">
        <v>7.6524274045910196E-2</v>
      </c>
      <c r="H3261">
        <v>7.6656248813615505E-2</v>
      </c>
      <c r="I3261">
        <v>7.2368012749781302E-2</v>
      </c>
      <c r="J3261">
        <v>7.4297089851417294E-2</v>
      </c>
      <c r="K3261">
        <v>1.8955323837714498E-2</v>
      </c>
      <c r="L3261">
        <v>1.19076464907279E-2</v>
      </c>
      <c r="M3261">
        <v>2.6611064696371301E-2</v>
      </c>
      <c r="N3261">
        <v>2.1182518461646198E-2</v>
      </c>
      <c r="O3261">
        <v>-8.3163192378880226E-3</v>
      </c>
      <c r="P3261">
        <v>1.3707863457648743E-2</v>
      </c>
      <c r="Q3261">
        <v>1.195242532904836</v>
      </c>
      <c r="R3261" s="95">
        <f>Table_nydc_frldevdb01_flc_fx_carry_view[[#This Row],[atmf]]/(Table_nydc_frldevdb01_flc_fx_carry_view[[#This Row],[atmf_cost_orig]]+1)</f>
        <v>1.1731736013932494</v>
      </c>
      <c r="S3261" s="95">
        <f>Table_nydc_frldevdb01_flc_fx_carry_view[[#This Row],[num_rate]]-Table_nydc_frldevdb01_flc_fx_carry_view[[#This Row],[asset_rate]]</f>
        <v>2.2024182695536763E-2</v>
      </c>
      <c r="T32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1.2114924136219483</v>
      </c>
      <c r="U3261" s="95">
        <f>Table_nydc_frldevdb01_flc_fx_carry_view[[#This Row],[atmf_cost_final]]/Table_nydc_frldevdb01_flc_fx_carry_view[[#This Row],[atmf_cost_orig]]</f>
        <v>0.79600416981943067</v>
      </c>
    </row>
    <row r="3262" spans="1:21" x14ac:dyDescent="0.25">
      <c r="A3262" t="s">
        <v>153</v>
      </c>
      <c r="B3262" t="s">
        <v>17</v>
      </c>
      <c r="C3262" t="s">
        <v>6</v>
      </c>
      <c r="D3262" t="s">
        <v>14</v>
      </c>
      <c r="E3262">
        <v>1.18476253924653</v>
      </c>
      <c r="F3262">
        <v>1.211551</v>
      </c>
      <c r="G3262">
        <v>7.8538838462624702E-2</v>
      </c>
      <c r="H3262">
        <v>7.8383060992846906E-2</v>
      </c>
      <c r="I3262">
        <v>7.4614787363462901E-2</v>
      </c>
      <c r="J3262">
        <v>7.5641037209439002E-2</v>
      </c>
      <c r="K3262">
        <v>2.1343793477193899E-2</v>
      </c>
      <c r="L3262">
        <v>1.61097778546343E-2</v>
      </c>
      <c r="M3262">
        <v>3.1520615900173798E-2</v>
      </c>
      <c r="N3262">
        <v>2.7939382413671398E-2</v>
      </c>
      <c r="O3262">
        <v>-8.1128496506200909E-3</v>
      </c>
      <c r="P3262">
        <v>1.4316164989150559E-2</v>
      </c>
      <c r="Q3262">
        <v>1.199345474086418</v>
      </c>
      <c r="R3262" s="95">
        <f>Table_nydc_frldevdb01_flc_fx_carry_view[[#This Row],[atmf]]/(Table_nydc_frldevdb01_flc_fx_carry_view[[#This Row],[atmf_cost_orig]]+1)</f>
        <v>1.1745291187832632</v>
      </c>
      <c r="S3262" s="95">
        <f>Table_nydc_frldevdb01_flc_fx_carry_view[[#This Row],[num_rate]]-Table_nydc_frldevdb01_flc_fx_carry_view[[#This Row],[asset_rate]]</f>
        <v>2.242901463977065E-2</v>
      </c>
      <c r="T32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1.1624065024781325</v>
      </c>
      <c r="U3262" s="95">
        <f>Table_nydc_frldevdb01_flc_fx_carry_view[[#This Row],[atmf_cost_final]]/Table_nydc_frldevdb01_flc_fx_carry_view[[#This Row],[atmf_cost_orig]]</f>
        <v>0.8863844063883709</v>
      </c>
    </row>
    <row r="3263" spans="1:21" x14ac:dyDescent="0.25">
      <c r="A3263" t="s">
        <v>153</v>
      </c>
      <c r="B3263" t="s">
        <v>17</v>
      </c>
      <c r="C3263" t="s">
        <v>67</v>
      </c>
      <c r="D3263" t="s">
        <v>14</v>
      </c>
      <c r="E3263">
        <v>1.18476253924653</v>
      </c>
      <c r="F3263">
        <v>1.2414050570936399</v>
      </c>
      <c r="G3263">
        <v>8.3699024326738994E-2</v>
      </c>
      <c r="H3263">
        <v>8.2628054872621398E-2</v>
      </c>
      <c r="I3263">
        <v>8.1715713424487094E-2</v>
      </c>
      <c r="J3263">
        <v>8.1226007068746206E-2</v>
      </c>
      <c r="K3263">
        <v>2.73520424981031E-2</v>
      </c>
      <c r="L3263">
        <v>2.5013237056114201E-2</v>
      </c>
      <c r="M3263">
        <v>4.7418323820369902E-2</v>
      </c>
      <c r="N3263">
        <v>4.70761709729011E-2</v>
      </c>
      <c r="O3263">
        <v>-7.6643334109611208E-3</v>
      </c>
      <c r="P3263">
        <v>1.5844682162100221E-2</v>
      </c>
      <c r="Q3263">
        <v>1.2169846997436888</v>
      </c>
      <c r="R3263" s="95">
        <f>Table_nydc_frldevdb01_flc_fx_carry_view[[#This Row],[atmf]]/(Table_nydc_frldevdb01_flc_fx_carry_view[[#This Row],[atmf_cost_orig]]+1)</f>
        <v>1.1852046396951696</v>
      </c>
      <c r="S3263" s="95">
        <f>Table_nydc_frldevdb01_flc_fx_carry_view[[#This Row],[num_rate]]-Table_nydc_frldevdb01_flc_fx_carry_view[[#This Row],[asset_rate]]</f>
        <v>2.3509015573061343E-2</v>
      </c>
      <c r="T32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1.0995028706342558</v>
      </c>
      <c r="U3263" s="95">
        <f>Table_nydc_frldevdb01_flc_fx_carry_view[[#This Row],[atmf_cost_final]]/Table_nydc_frldevdb01_flc_fx_carry_view[[#This Row],[atmf_cost_orig]]</f>
        <v>0.99278437490188509</v>
      </c>
    </row>
    <row r="3264" spans="1:21" x14ac:dyDescent="0.25">
      <c r="A3264" t="s">
        <v>153</v>
      </c>
      <c r="B3264" t="s">
        <v>21</v>
      </c>
      <c r="C3264" t="s">
        <v>14</v>
      </c>
      <c r="D3264" t="s">
        <v>14</v>
      </c>
      <c r="E3264">
        <v>1.3143461132921701</v>
      </c>
      <c r="F3264">
        <v>1.321968</v>
      </c>
      <c r="G3264">
        <v>8.6228604043846996E-2</v>
      </c>
      <c r="H3264">
        <v>8.5589313987347607E-2</v>
      </c>
      <c r="I3264">
        <v>0.11806110727992999</v>
      </c>
      <c r="J3264">
        <v>0.118209236981577</v>
      </c>
      <c r="K3264">
        <v>2.1427826220541502E-2</v>
      </c>
      <c r="L3264">
        <v>2.4653354047931898E-3</v>
      </c>
      <c r="M3264">
        <v>2.4089542853677301E-2</v>
      </c>
      <c r="N3264">
        <v>6.38382685738098E-3</v>
      </c>
      <c r="O3264">
        <v>1.4591155901986144E-3</v>
      </c>
      <c r="P3264">
        <v>1.3166030836686736E-2</v>
      </c>
      <c r="Q3264">
        <v>1.3184586367165501</v>
      </c>
      <c r="R3264" s="95">
        <f>Table_nydc_frldevdb01_flc_fx_carry_view[[#This Row],[atmf]]/(Table_nydc_frldevdb01_flc_fx_carry_view[[#This Row],[atmf_cost_orig]]+1)</f>
        <v>1.2908714957837273</v>
      </c>
      <c r="S3264" s="95">
        <f>Table_nydc_frldevdb01_flc_fx_carry_view[[#This Row],[num_rate]]-Table_nydc_frldevdb01_flc_fx_carry_view[[#This Row],[asset_rate]]</f>
        <v>1.1706915246488122E-2</v>
      </c>
      <c r="T32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1.4721670232685027</v>
      </c>
      <c r="U3264" s="95">
        <f>Table_nydc_frldevdb01_flc_fx_carry_view[[#This Row],[atmf_cost_final]]/Table_nydc_frldevdb01_flc_fx_carry_view[[#This Row],[atmf_cost_orig]]</f>
        <v>0.26500406820324862</v>
      </c>
    </row>
    <row r="3265" spans="1:21" x14ac:dyDescent="0.25">
      <c r="A3265" t="s">
        <v>153</v>
      </c>
      <c r="B3265" t="s">
        <v>21</v>
      </c>
      <c r="C3265" t="s">
        <v>8</v>
      </c>
      <c r="D3265" t="s">
        <v>14</v>
      </c>
      <c r="E3265">
        <v>1.3143461132921701</v>
      </c>
      <c r="F3265">
        <v>1.325647</v>
      </c>
      <c r="G3265">
        <v>8.7905770956709303E-2</v>
      </c>
      <c r="H3265">
        <v>8.7022120780438098E-2</v>
      </c>
      <c r="I3265">
        <v>8.5400409225965104E-2</v>
      </c>
      <c r="J3265">
        <v>8.4403461037815194E-2</v>
      </c>
      <c r="K3265">
        <v>2.6078953080991198E-2</v>
      </c>
      <c r="L3265">
        <v>1.5540185746024301E-2</v>
      </c>
      <c r="M3265">
        <v>2.99684436813989E-2</v>
      </c>
      <c r="N3265">
        <v>1.98065262452315E-2</v>
      </c>
      <c r="O3265">
        <v>2.1292108677292915E-3</v>
      </c>
      <c r="P3265">
        <v>1.3707863457648743E-2</v>
      </c>
      <c r="Q3265">
        <v>1.320510885323797</v>
      </c>
      <c r="R3265" s="95">
        <f>Table_nydc_frldevdb01_flc_fx_carry_view[[#This Row],[atmf]]/(Table_nydc_frldevdb01_flc_fx_carry_view[[#This Row],[atmf_cost_orig]]+1)</f>
        <v>1.2870753547184048</v>
      </c>
      <c r="S3265" s="95">
        <f>Table_nydc_frldevdb01_flc_fx_carry_view[[#This Row],[num_rate]]-Table_nydc_frldevdb01_flc_fx_carry_view[[#This Row],[asset_rate]]</f>
        <v>1.1578652589919452E-2</v>
      </c>
      <c r="T32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1.0968892684198788</v>
      </c>
      <c r="U3265" s="95">
        <f>Table_nydc_frldevdb01_flc_fx_carry_view[[#This Row],[atmf_cost_final]]/Table_nydc_frldevdb01_flc_fx_carry_view[[#This Row],[atmf_cost_orig]]</f>
        <v>0.66091274060805516</v>
      </c>
    </row>
    <row r="3266" spans="1:21" x14ac:dyDescent="0.25">
      <c r="A3266" t="s">
        <v>153</v>
      </c>
      <c r="B3266" t="s">
        <v>21</v>
      </c>
      <c r="C3266" t="s">
        <v>6</v>
      </c>
      <c r="D3266" t="s">
        <v>14</v>
      </c>
      <c r="E3266">
        <v>1.3143461132921701</v>
      </c>
      <c r="F3266">
        <v>1.329275</v>
      </c>
      <c r="G3266">
        <v>8.9621345253931006E-2</v>
      </c>
      <c r="H3266">
        <v>8.8490219653444099E-2</v>
      </c>
      <c r="I3266">
        <v>8.6244066895703395E-2</v>
      </c>
      <c r="J3266">
        <v>8.5058698205832103E-2</v>
      </c>
      <c r="K3266">
        <v>3.0119100181319802E-2</v>
      </c>
      <c r="L3266">
        <v>2.1483683977405899E-2</v>
      </c>
      <c r="M3266">
        <v>3.5187912231826796E-2</v>
      </c>
      <c r="N3266">
        <v>2.69175616010453E-2</v>
      </c>
      <c r="O3266">
        <v>2.8724832295583536E-3</v>
      </c>
      <c r="P3266">
        <v>1.4316164989150559E-2</v>
      </c>
      <c r="Q3266">
        <v>1.3225711354907717</v>
      </c>
      <c r="R3266" s="95">
        <f>Table_nydc_frldevdb01_flc_fx_carry_view[[#This Row],[atmf]]/(Table_nydc_frldevdb01_flc_fx_carry_view[[#This Row],[atmf_cost_orig]]+1)</f>
        <v>1.2840905349581722</v>
      </c>
      <c r="S3266" s="95">
        <f>Table_nydc_frldevdb01_flc_fx_carry_view[[#This Row],[num_rate]]-Table_nydc_frldevdb01_flc_fx_carry_view[[#This Row],[asset_rate]]</f>
        <v>1.1443681759592206E-2</v>
      </c>
      <c r="T32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1.0720219194349281</v>
      </c>
      <c r="U3266" s="95">
        <f>Table_nydc_frldevdb01_flc_fx_carry_view[[#This Row],[atmf_cost_final]]/Table_nydc_frldevdb01_flc_fx_carry_view[[#This Row],[atmf_cost_orig]]</f>
        <v>0.76496614586582035</v>
      </c>
    </row>
    <row r="3267" spans="1:21" x14ac:dyDescent="0.25">
      <c r="A3267" t="s">
        <v>153</v>
      </c>
      <c r="B3267" t="s">
        <v>21</v>
      </c>
      <c r="C3267" t="s">
        <v>67</v>
      </c>
      <c r="D3267" t="s">
        <v>14</v>
      </c>
      <c r="E3267">
        <v>1.3143461132921701</v>
      </c>
      <c r="F3267">
        <v>1.34375701964554</v>
      </c>
      <c r="G3267">
        <v>9.4896378865575795E-2</v>
      </c>
      <c r="H3267">
        <v>9.3176741843605707E-2</v>
      </c>
      <c r="I3267">
        <v>9.2836079291161902E-2</v>
      </c>
      <c r="J3267">
        <v>9.0983274957000398E-2</v>
      </c>
      <c r="K3267">
        <v>4.2405758768144099E-2</v>
      </c>
      <c r="L3267">
        <v>3.7110486768296598E-2</v>
      </c>
      <c r="M3267">
        <v>5.2161394708161404E-2</v>
      </c>
      <c r="N3267">
        <v>4.7227899281157205E-2</v>
      </c>
      <c r="O3267">
        <v>4.5404551726175467E-3</v>
      </c>
      <c r="P3267">
        <v>1.5844682162100221E-2</v>
      </c>
      <c r="Q3267">
        <v>1.3307744684134286</v>
      </c>
      <c r="R3267" s="95">
        <f>Table_nydc_frldevdb01_flc_fx_carry_view[[#This Row],[atmf]]/(Table_nydc_frldevdb01_flc_fx_carry_view[[#This Row],[atmf_cost_orig]]+1)</f>
        <v>1.2771396350445443</v>
      </c>
      <c r="S3267" s="95">
        <f>Table_nydc_frldevdb01_flc_fx_carry_view[[#This Row],[num_rate]]-Table_nydc_frldevdb01_flc_fx_carry_view[[#This Row],[asset_rate]]</f>
        <v>1.1304226989482673E-2</v>
      </c>
      <c r="T32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1.0370838533815419</v>
      </c>
      <c r="U3267" s="95">
        <f>Table_nydc_frldevdb01_flc_fx_carry_view[[#This Row],[atmf_cost_final]]/Table_nydc_frldevdb01_flc_fx_carry_view[[#This Row],[atmf_cost_orig]]</f>
        <v>0.90541864429418173</v>
      </c>
    </row>
    <row r="3268" spans="1:21" x14ac:dyDescent="0.25">
      <c r="A3268" t="s">
        <v>153</v>
      </c>
      <c r="B3268" t="s">
        <v>20</v>
      </c>
      <c r="C3268" t="s">
        <v>14</v>
      </c>
      <c r="D3268" t="s">
        <v>14</v>
      </c>
      <c r="E3268">
        <v>3.173</v>
      </c>
      <c r="F3268">
        <v>3.24442019938243</v>
      </c>
      <c r="G3268">
        <v>0.118009624790746</v>
      </c>
      <c r="H3268">
        <v>0.122983628887151</v>
      </c>
      <c r="I3268">
        <v>0</v>
      </c>
      <c r="J3268">
        <v>0</v>
      </c>
      <c r="K3268">
        <v>2.2873332199083201E-2</v>
      </c>
      <c r="L3268">
        <v>0</v>
      </c>
      <c r="M3268">
        <v>3.4403180047993004E-2</v>
      </c>
      <c r="N3268">
        <v>2.2505104533785202E-2</v>
      </c>
      <c r="O3268">
        <v>1.3166030836686736E-2</v>
      </c>
      <c r="P3268">
        <v>5.9425624586386505E-2</v>
      </c>
      <c r="Q3268">
        <v>3.207438916688341</v>
      </c>
      <c r="R3268" s="95">
        <f>Table_nydc_frldevdb01_flc_fx_carry_view[[#This Row],[atmf]]/(Table_nydc_frldevdb01_flc_fx_carry_view[[#This Row],[atmf_cost_orig]]+1)</f>
        <v>3.1365141387441398</v>
      </c>
      <c r="S3268" s="95">
        <f>Table_nydc_frldevdb01_flc_fx_carry_view[[#This Row],[num_rate]]-Table_nydc_frldevdb01_flc_fx_carry_view[[#This Row],[asset_rate]]</f>
        <v>4.6259593749699769E-2</v>
      </c>
      <c r="T32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1.9518995244948663</v>
      </c>
      <c r="U3268" s="95">
        <f>Table_nydc_frldevdb01_flc_fx_carry_view[[#This Row],[atmf_cost_final]]/Table_nydc_frldevdb01_flc_fx_carry_view[[#This Row],[atmf_cost_orig]]</f>
        <v>0.65415768258603446</v>
      </c>
    </row>
    <row r="3269" spans="1:21" x14ac:dyDescent="0.25">
      <c r="A3269" t="s">
        <v>153</v>
      </c>
      <c r="B3269" t="s">
        <v>20</v>
      </c>
      <c r="C3269" t="s">
        <v>8</v>
      </c>
      <c r="D3269" t="s">
        <v>14</v>
      </c>
      <c r="E3269">
        <v>3.173</v>
      </c>
      <c r="F3269">
        <v>3.2799125888485801</v>
      </c>
      <c r="G3269">
        <v>0.12773628320517599</v>
      </c>
      <c r="H3269">
        <v>0.13365787499464499</v>
      </c>
      <c r="I3269">
        <v>0.112820921650079</v>
      </c>
      <c r="J3269">
        <v>0.12276565807982701</v>
      </c>
      <c r="K3269">
        <v>2.8667484898149301E-2</v>
      </c>
      <c r="L3269">
        <v>1.7002664904693897E-2</v>
      </c>
      <c r="M3269">
        <v>4.5613722233140204E-2</v>
      </c>
      <c r="N3269">
        <v>3.7010768549242797E-2</v>
      </c>
      <c r="O3269">
        <v>1.3707863457648743E-2</v>
      </c>
      <c r="P3269">
        <v>5.9768337106467326E-2</v>
      </c>
      <c r="Q3269">
        <v>3.2252566246214927</v>
      </c>
      <c r="R3269" s="95">
        <f>Table_nydc_frldevdb01_flc_fx_carry_view[[#This Row],[atmf]]/(Table_nydc_frldevdb01_flc_fx_carry_view[[#This Row],[atmf_cost_orig]]+1)</f>
        <v>3.1368300923247241</v>
      </c>
      <c r="S3269" s="95">
        <f>Table_nydc_frldevdb01_flc_fx_carry_view[[#This Row],[num_rate]]-Table_nydc_frldevdb01_flc_fx_carry_view[[#This Row],[asset_rate]]</f>
        <v>4.6060473648818587E-2</v>
      </c>
      <c r="T32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1.180681188928931</v>
      </c>
      <c r="U3269" s="95">
        <f>Table_nydc_frldevdb01_flc_fx_carry_view[[#This Row],[atmf_cost_final]]/Table_nydc_frldevdb01_flc_fx_carry_view[[#This Row],[atmf_cost_orig]]</f>
        <v>0.81139549103390174</v>
      </c>
    </row>
    <row r="3270" spans="1:21" x14ac:dyDescent="0.25">
      <c r="A3270" t="s">
        <v>153</v>
      </c>
      <c r="B3270" t="s">
        <v>20</v>
      </c>
      <c r="C3270" t="s">
        <v>6</v>
      </c>
      <c r="D3270" t="s">
        <v>14</v>
      </c>
      <c r="E3270">
        <v>3.173</v>
      </c>
      <c r="F3270">
        <v>3.3181750000000001</v>
      </c>
      <c r="G3270">
        <v>0.13785491128682101</v>
      </c>
      <c r="H3270">
        <v>0.144598570750467</v>
      </c>
      <c r="I3270">
        <v>0.118073749925253</v>
      </c>
      <c r="J3270">
        <v>0.128379956917926</v>
      </c>
      <c r="K3270">
        <v>3.4178488673516499E-2</v>
      </c>
      <c r="L3270">
        <v>2.2929230955294099E-2</v>
      </c>
      <c r="M3270">
        <v>5.6810013837311997E-2</v>
      </c>
      <c r="N3270">
        <v>4.8741880593951202E-2</v>
      </c>
      <c r="O3270">
        <v>1.4335099968078645E-2</v>
      </c>
      <c r="P3270">
        <v>6.1022779643056239E-2</v>
      </c>
      <c r="Q3270">
        <v>3.244741549962022</v>
      </c>
      <c r="R3270" s="95">
        <f>Table_nydc_frldevdb01_flc_fx_carry_view[[#This Row],[atmf]]/(Table_nydc_frldevdb01_flc_fx_carry_view[[#This Row],[atmf_cost_orig]]+1)</f>
        <v>3.1398027616634683</v>
      </c>
      <c r="S3270" s="95">
        <f>Table_nydc_frldevdb01_flc_fx_carry_view[[#This Row],[num_rate]]-Table_nydc_frldevdb01_flc_fx_carry_view[[#This Row],[asset_rate]]</f>
        <v>4.6687679674977597E-2</v>
      </c>
      <c r="T32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1.1405616480479437</v>
      </c>
      <c r="U3270" s="95">
        <f>Table_nydc_frldevdb01_flc_fx_carry_view[[#This Row],[atmf_cost_final]]/Table_nydc_frldevdb01_flc_fx_carry_view[[#This Row],[atmf_cost_orig]]</f>
        <v>0.85798043868699503</v>
      </c>
    </row>
    <row r="3271" spans="1:21" x14ac:dyDescent="0.25">
      <c r="A3271" t="s">
        <v>153</v>
      </c>
      <c r="B3271" t="s">
        <v>20</v>
      </c>
      <c r="C3271" t="s">
        <v>67</v>
      </c>
      <c r="D3271" t="s">
        <v>14</v>
      </c>
      <c r="E3271">
        <v>3.173</v>
      </c>
      <c r="F3271">
        <v>3.5072999999999999</v>
      </c>
      <c r="G3271">
        <v>0.13814612399019199</v>
      </c>
      <c r="H3271">
        <v>0.14870034227064699</v>
      </c>
      <c r="I3271">
        <v>0.139045987999002</v>
      </c>
      <c r="J3271">
        <v>0.15154000682072</v>
      </c>
      <c r="K3271">
        <v>3.49601760519299E-2</v>
      </c>
      <c r="L3271">
        <v>3.5646305297481397E-2</v>
      </c>
      <c r="M3271">
        <v>8.1316548065676605E-2</v>
      </c>
      <c r="N3271">
        <v>8.79492635150812E-2</v>
      </c>
      <c r="O3271">
        <v>1.5844682162100221E-2</v>
      </c>
      <c r="P3271">
        <v>7.0298886056625598E-2</v>
      </c>
      <c r="Q3271">
        <v>3.351917275803546</v>
      </c>
      <c r="R3271" s="95">
        <f>Table_nydc_frldevdb01_flc_fx_carry_view[[#This Row],[atmf]]/(Table_nydc_frldevdb01_flc_fx_carry_view[[#This Row],[atmf_cost_orig]]+1)</f>
        <v>3.2435460330964756</v>
      </c>
      <c r="S3271" s="95">
        <f>Table_nydc_frldevdb01_flc_fx_carry_view[[#This Row],[num_rate]]-Table_nydc_frldevdb01_flc_fx_carry_view[[#This Row],[asset_rate]]</f>
        <v>5.4454203894525377E-2</v>
      </c>
      <c r="T32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1.1282798015791589</v>
      </c>
      <c r="U3271" s="95">
        <f>Table_nydc_frldevdb01_flc_fx_carry_view[[#This Row],[atmf_cost_final]]/Table_nydc_frldevdb01_flc_fx_carry_view[[#This Row],[atmf_cost_orig]]</f>
        <v>1.0815666135267765</v>
      </c>
    </row>
    <row r="3272" spans="1:21" x14ac:dyDescent="0.25">
      <c r="A3272" t="s">
        <v>153</v>
      </c>
      <c r="B3272" t="s">
        <v>7</v>
      </c>
      <c r="C3272" t="s">
        <v>14</v>
      </c>
      <c r="D3272" t="s">
        <v>14</v>
      </c>
      <c r="E3272">
        <v>65.092143087424205</v>
      </c>
      <c r="F3272">
        <v>66.459999999999994</v>
      </c>
      <c r="G3272">
        <v>5.9308614442847199E-2</v>
      </c>
      <c r="H3272">
        <v>6.3397224417011094E-2</v>
      </c>
      <c r="I3272">
        <v>5.1542989222792698E-2</v>
      </c>
      <c r="J3272">
        <v>8.1256751648231706E-2</v>
      </c>
      <c r="K3272">
        <v>8.1859884765405309E-3</v>
      </c>
      <c r="L3272">
        <v>1.0761260683646301E-3</v>
      </c>
      <c r="M3272">
        <v>1.7738697213777101E-2</v>
      </c>
      <c r="N3272">
        <v>2.1010779061036398E-2</v>
      </c>
      <c r="O3272">
        <v>1.3166030836686736E-2</v>
      </c>
      <c r="P3272">
        <v>5.5408513894930754E-2</v>
      </c>
      <c r="Q3272">
        <v>65.831134347734192</v>
      </c>
      <c r="R3272" s="95">
        <f>Table_nydc_frldevdb01_flc_fx_carry_view[[#This Row],[atmf]]/(Table_nydc_frldevdb01_flc_fx_carry_view[[#This Row],[atmf_cost_orig]]+1)</f>
        <v>65.301634085394312</v>
      </c>
      <c r="S3272" s="95">
        <f>Table_nydc_frldevdb01_flc_fx_carry_view[[#This Row],[num_rate]]-Table_nydc_frldevdb01_flc_fx_carry_view[[#This Row],[asset_rate]]</f>
        <v>4.2242483058244018E-2</v>
      </c>
      <c r="T32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2.0868063227936866</v>
      </c>
      <c r="U3272" s="95">
        <f>Table_nydc_frldevdb01_flc_fx_carry_view[[#This Row],[atmf_cost_final]]/Table_nydc_frldevdb01_flc_fx_carry_view[[#This Row],[atmf_cost_orig]]</f>
        <v>1.1844600991733469</v>
      </c>
    </row>
    <row r="3273" spans="1:21" x14ac:dyDescent="0.25">
      <c r="A3273" t="s">
        <v>153</v>
      </c>
      <c r="B3273" t="s">
        <v>7</v>
      </c>
      <c r="C3273" t="s">
        <v>8</v>
      </c>
      <c r="D3273" t="s">
        <v>14</v>
      </c>
      <c r="E3273">
        <v>65.092143087424205</v>
      </c>
      <c r="F3273">
        <v>67.08</v>
      </c>
      <c r="G3273">
        <v>6.3330085166949004E-2</v>
      </c>
      <c r="H3273">
        <v>6.7951606638823797E-2</v>
      </c>
      <c r="I3273">
        <v>5.4991327310921101E-2</v>
      </c>
      <c r="J3273">
        <v>6.5147273341637599E-2</v>
      </c>
      <c r="K3273">
        <v>9.7710334767609885E-3</v>
      </c>
      <c r="L3273">
        <v>6.3827332973597902E-3</v>
      </c>
      <c r="M3273">
        <v>2.3199569858209299E-2</v>
      </c>
      <c r="N3273">
        <v>2.5093520140771101E-2</v>
      </c>
      <c r="O3273">
        <v>1.3707863457648743E-2</v>
      </c>
      <c r="P3273">
        <v>5.489296701340949E-2</v>
      </c>
      <c r="Q3273">
        <v>66.191149737618488</v>
      </c>
      <c r="R3273" s="95">
        <f>Table_nydc_frldevdb01_flc_fx_carry_view[[#This Row],[atmf]]/(Table_nydc_frldevdb01_flc_fx_carry_view[[#This Row],[atmf_cost_orig]]+1)</f>
        <v>65.559058052864174</v>
      </c>
      <c r="S3273" s="95">
        <f>Table_nydc_frldevdb01_flc_fx_carry_view[[#This Row],[num_rate]]-Table_nydc_frldevdb01_flc_fx_carry_view[[#This Row],[asset_rate]]</f>
        <v>4.1185103555760744E-2</v>
      </c>
      <c r="T32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1.3933601035821368</v>
      </c>
      <c r="U3273" s="95">
        <f>Table_nydc_frldevdb01_flc_fx_carry_view[[#This Row],[atmf_cost_final]]/Table_nydc_frldevdb01_flc_fx_carry_view[[#This Row],[atmf_cost_orig]]</f>
        <v>1.0816373016455569</v>
      </c>
    </row>
    <row r="3274" spans="1:21" x14ac:dyDescent="0.25">
      <c r="A3274" t="s">
        <v>153</v>
      </c>
      <c r="B3274" t="s">
        <v>7</v>
      </c>
      <c r="C3274" t="s">
        <v>6</v>
      </c>
      <c r="D3274" t="s">
        <v>14</v>
      </c>
      <c r="E3274">
        <v>65.092143087424205</v>
      </c>
      <c r="F3274">
        <v>67.69</v>
      </c>
      <c r="G3274">
        <v>6.6075037821438795E-2</v>
      </c>
      <c r="H3274">
        <v>7.1073412154663104E-2</v>
      </c>
      <c r="I3274">
        <v>5.9360068455368301E-2</v>
      </c>
      <c r="J3274">
        <v>6.8305641390548094E-2</v>
      </c>
      <c r="K3274">
        <v>1.0905659131380399E-2</v>
      </c>
      <c r="L3274">
        <v>8.2065920352408402E-3</v>
      </c>
      <c r="M3274">
        <v>2.7943088740570499E-2</v>
      </c>
      <c r="N3274">
        <v>2.9837976295480399E-2</v>
      </c>
      <c r="O3274">
        <v>1.4316164989150559E-2</v>
      </c>
      <c r="P3274">
        <v>5.4763995754603112E-2</v>
      </c>
      <c r="Q3274">
        <v>66.556055882830933</v>
      </c>
      <c r="R3274" s="95">
        <f>Table_nydc_frldevdb01_flc_fx_carry_view[[#This Row],[atmf]]/(Table_nydc_frldevdb01_flc_fx_carry_view[[#This Row],[atmf_cost_orig]]+1)</f>
        <v>65.849949030673841</v>
      </c>
      <c r="S3274" s="95">
        <f>Table_nydc_frldevdb01_flc_fx_carry_view[[#This Row],[num_rate]]-Table_nydc_frldevdb01_flc_fx_carry_view[[#This Row],[asset_rate]]</f>
        <v>4.0447830765452553E-2</v>
      </c>
      <c r="T32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1.2696389512049076</v>
      </c>
      <c r="U3274" s="95">
        <f>Table_nydc_frldevdb01_flc_fx_carry_view[[#This Row],[atmf_cost_final]]/Table_nydc_frldevdb01_flc_fx_carry_view[[#This Row],[atmf_cost_orig]]</f>
        <v>1.0678123872597778</v>
      </c>
    </row>
    <row r="3275" spans="1:21" x14ac:dyDescent="0.25">
      <c r="A3275" t="s">
        <v>153</v>
      </c>
      <c r="B3275" t="s">
        <v>7</v>
      </c>
      <c r="C3275" t="s">
        <v>67</v>
      </c>
      <c r="D3275" t="s">
        <v>14</v>
      </c>
      <c r="E3275">
        <v>65.092143087424205</v>
      </c>
      <c r="F3275">
        <v>70.467290764957696</v>
      </c>
      <c r="G3275">
        <v>7.3841496564450396E-2</v>
      </c>
      <c r="H3275">
        <v>7.6766659785587096E-2</v>
      </c>
      <c r="I3275">
        <v>7.0495010593126003E-2</v>
      </c>
      <c r="J3275">
        <v>7.7308373754077106E-2</v>
      </c>
      <c r="K3275">
        <v>1.2573175191535699E-2</v>
      </c>
      <c r="L3275">
        <v>1.1956522830974601E-2</v>
      </c>
      <c r="M3275">
        <v>4.2010055887677505E-2</v>
      </c>
      <c r="N3275">
        <v>4.7929049785976001E-2</v>
      </c>
      <c r="O3275">
        <v>1.5835106727464132E-2</v>
      </c>
      <c r="P3275">
        <v>5.8388522036483925E-2</v>
      </c>
      <c r="Q3275">
        <v>68.452269475040765</v>
      </c>
      <c r="R3275" s="95">
        <f>Table_nydc_frldevdb01_flc_fx_carry_view[[#This Row],[atmf]]/(Table_nydc_frldevdb01_flc_fx_carry_view[[#This Row],[atmf_cost_orig]]+1)</f>
        <v>67.62630587564469</v>
      </c>
      <c r="S3275" s="95">
        <f>Table_nydc_frldevdb01_flc_fx_carry_view[[#This Row],[num_rate]]-Table_nydc_frldevdb01_flc_fx_carry_view[[#This Row],[asset_rate]]</f>
        <v>4.2553415309019793E-2</v>
      </c>
      <c r="T32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1.2220223781970283</v>
      </c>
      <c r="U3275" s="95">
        <f>Table_nydc_frldevdb01_flc_fx_carry_view[[#This Row],[atmf_cost_final]]/Table_nydc_frldevdb01_flc_fx_carry_view[[#This Row],[atmf_cost_orig]]</f>
        <v>1.140894692311863</v>
      </c>
    </row>
    <row r="3276" spans="1:21" x14ac:dyDescent="0.25">
      <c r="A3276" t="s">
        <v>153</v>
      </c>
      <c r="B3276" t="s">
        <v>19</v>
      </c>
      <c r="C3276" t="s">
        <v>14</v>
      </c>
      <c r="D3276" t="s">
        <v>14</v>
      </c>
      <c r="E3276">
        <v>13.5275706377431</v>
      </c>
      <c r="F3276">
        <v>13.914300000000001</v>
      </c>
      <c r="G3276">
        <v>0.15873797242672999</v>
      </c>
      <c r="H3276">
        <v>0.16318827101411401</v>
      </c>
      <c r="I3276">
        <v>0.17014123763632799</v>
      </c>
      <c r="J3276">
        <v>0.18979278848922099</v>
      </c>
      <c r="K3276">
        <v>3.1350192874008198E-2</v>
      </c>
      <c r="L3276">
        <v>3.5522361890331601E-3</v>
      </c>
      <c r="M3276">
        <v>4.5639034472892498E-2</v>
      </c>
      <c r="N3276">
        <v>2.8590388484518801E-2</v>
      </c>
      <c r="O3276">
        <v>1.3166030836686736E-2</v>
      </c>
      <c r="P3276">
        <v>7.1295105702984099E-2</v>
      </c>
      <c r="Q3276">
        <v>13.718281646543659</v>
      </c>
      <c r="R3276" s="95">
        <f>Table_nydc_frldevdb01_flc_fx_carry_view[[#This Row],[atmf]]/(Table_nydc_frldevdb01_flc_fx_carry_view[[#This Row],[atmf_cost_orig]]+1)</f>
        <v>13.306982181488864</v>
      </c>
      <c r="S3276" s="95">
        <f>Table_nydc_frldevdb01_flc_fx_carry_view[[#This Row],[num_rate]]-Table_nydc_frldevdb01_flc_fx_carry_view[[#This Row],[asset_rate]]</f>
        <v>5.8129074866297363E-2</v>
      </c>
      <c r="T32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1.7522870641550583</v>
      </c>
      <c r="U3276" s="95">
        <f>Table_nydc_frldevdb01_flc_fx_carry_view[[#This Row],[atmf_cost_final]]/Table_nydc_frldevdb01_flc_fx_carry_view[[#This Row],[atmf_cost_orig]]</f>
        <v>0.62644595387968138</v>
      </c>
    </row>
    <row r="3277" spans="1:21" x14ac:dyDescent="0.25">
      <c r="A3277" t="s">
        <v>153</v>
      </c>
      <c r="B3277" t="s">
        <v>19</v>
      </c>
      <c r="C3277" t="s">
        <v>8</v>
      </c>
      <c r="D3277" t="s">
        <v>14</v>
      </c>
      <c r="E3277">
        <v>13.5275706377431</v>
      </c>
      <c r="F3277">
        <v>14.1012</v>
      </c>
      <c r="G3277">
        <v>0.15922090663391</v>
      </c>
      <c r="H3277">
        <v>0.164636500893556</v>
      </c>
      <c r="I3277">
        <v>0.158723978642757</v>
      </c>
      <c r="J3277">
        <v>0.16914555490818001</v>
      </c>
      <c r="K3277">
        <v>3.5488147541423799E-2</v>
      </c>
      <c r="L3277">
        <v>2.4622441021097702E-2</v>
      </c>
      <c r="M3277">
        <v>5.6169698110584698E-2</v>
      </c>
      <c r="N3277">
        <v>4.9408717848487806E-2</v>
      </c>
      <c r="O3277">
        <v>1.3707863457648743E-2</v>
      </c>
      <c r="P3277">
        <v>7.1295266449328779E-2</v>
      </c>
      <c r="Q3277">
        <v>13.815474564164282</v>
      </c>
      <c r="R3277" s="95">
        <f>Table_nydc_frldevdb01_flc_fx_carry_view[[#This Row],[atmf]]/(Table_nydc_frldevdb01_flc_fx_carry_view[[#This Row],[atmf_cost_orig]]+1)</f>
        <v>13.351263556629284</v>
      </c>
      <c r="S3277" s="95">
        <f>Table_nydc_frldevdb01_flc_fx_carry_view[[#This Row],[num_rate]]-Table_nydc_frldevdb01_flc_fx_carry_view[[#This Row],[asset_rate]]</f>
        <v>5.758740299168004E-2</v>
      </c>
      <c r="T32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1.1984728487597023</v>
      </c>
      <c r="U3277" s="95">
        <f>Table_nydc_frldevdb01_flc_fx_carry_view[[#This Row],[atmf_cost_final]]/Table_nydc_frldevdb01_flc_fx_carry_view[[#This Row],[atmf_cost_orig]]</f>
        <v>0.87963296066170515</v>
      </c>
    </row>
    <row r="3278" spans="1:21" x14ac:dyDescent="0.25">
      <c r="A3278" t="s">
        <v>153</v>
      </c>
      <c r="B3278" t="s">
        <v>19</v>
      </c>
      <c r="C3278" t="s">
        <v>6</v>
      </c>
      <c r="D3278" t="s">
        <v>14</v>
      </c>
      <c r="E3278">
        <v>13.5275706377431</v>
      </c>
      <c r="F3278">
        <v>14.2881</v>
      </c>
      <c r="G3278">
        <v>0.15994884954859201</v>
      </c>
      <c r="H3278">
        <v>0.16622050973185401</v>
      </c>
      <c r="I3278">
        <v>0.15871075352981001</v>
      </c>
      <c r="J3278">
        <v>0.16879556228836001</v>
      </c>
      <c r="K3278">
        <v>3.8458431132404602E-2</v>
      </c>
      <c r="L3278">
        <v>3.1398012076524699E-2</v>
      </c>
      <c r="M3278">
        <v>6.5289526185135796E-2</v>
      </c>
      <c r="N3278">
        <v>6.2392853490953103E-2</v>
      </c>
      <c r="O3278">
        <v>1.4316164989150559E-2</v>
      </c>
      <c r="P3278">
        <v>7.1593065754572249E-2</v>
      </c>
      <c r="Q3278">
        <v>13.914751967329405</v>
      </c>
      <c r="R3278" s="95">
        <f>Table_nydc_frldevdb01_flc_fx_carry_view[[#This Row],[atmf]]/(Table_nydc_frldevdb01_flc_fx_carry_view[[#This Row],[atmf_cost_orig]]+1)</f>
        <v>13.412410099596608</v>
      </c>
      <c r="S3278" s="95">
        <f>Table_nydc_frldevdb01_flc_fx_carry_view[[#This Row],[num_rate]]-Table_nydc_frldevdb01_flc_fx_carry_view[[#This Row],[asset_rate]]</f>
        <v>5.727690076542169E-2</v>
      </c>
      <c r="T32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1.155183616379212</v>
      </c>
      <c r="U3278" s="95">
        <f>Table_nydc_frldevdb01_flc_fx_carry_view[[#This Row],[atmf_cost_final]]/Table_nydc_frldevdb01_flc_fx_carry_view[[#This Row],[atmf_cost_orig]]</f>
        <v>0.95563342447961941</v>
      </c>
    </row>
    <row r="3279" spans="1:21" x14ac:dyDescent="0.25">
      <c r="A3279" t="s">
        <v>153</v>
      </c>
      <c r="B3279" t="s">
        <v>19</v>
      </c>
      <c r="C3279" t="s">
        <v>67</v>
      </c>
      <c r="D3279" t="s">
        <v>14</v>
      </c>
      <c r="E3279">
        <v>13.5275706377431</v>
      </c>
      <c r="F3279">
        <v>15.0393104006092</v>
      </c>
      <c r="G3279">
        <v>0.16323423049425501</v>
      </c>
      <c r="H3279">
        <v>0.172844990221446</v>
      </c>
      <c r="I3279">
        <v>0.16360311859877899</v>
      </c>
      <c r="J3279">
        <v>0.17468269291619901</v>
      </c>
      <c r="K3279">
        <v>4.4677157384046796E-2</v>
      </c>
      <c r="L3279">
        <v>4.3275613483269998E-2</v>
      </c>
      <c r="M3279">
        <v>9.4399159197908408E-2</v>
      </c>
      <c r="N3279">
        <v>9.7688870829259908E-2</v>
      </c>
      <c r="O3279">
        <v>1.5835106727464132E-2</v>
      </c>
      <c r="P3279">
        <v>7.3623133838126242E-2</v>
      </c>
      <c r="Q3279">
        <v>14.326945967239043</v>
      </c>
      <c r="R3279" s="95">
        <f>Table_nydc_frldevdb01_flc_fx_carry_view[[#This Row],[atmf]]/(Table_nydc_frldevdb01_flc_fx_carry_view[[#This Row],[atmf_cost_orig]]+1)</f>
        <v>13.742070499790588</v>
      </c>
      <c r="S3279" s="95">
        <f>Table_nydc_frldevdb01_flc_fx_carry_view[[#This Row],[num_rate]]-Table_nydc_frldevdb01_flc_fx_carry_view[[#This Row],[asset_rate]]</f>
        <v>5.778802711066211E-2</v>
      </c>
      <c r="T32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1.0943496915045858</v>
      </c>
      <c r="U3279" s="95">
        <f>Table_nydc_frldevdb01_flc_fx_carry_view[[#This Row],[atmf_cost_final]]/Table_nydc_frldevdb01_flc_fx_carry_view[[#This Row],[atmf_cost_orig]]</f>
        <v>1.034848950555318</v>
      </c>
    </row>
    <row r="3280" spans="1:21" x14ac:dyDescent="0.25">
      <c r="A3280" t="s">
        <v>153</v>
      </c>
      <c r="B3280" t="s">
        <v>13</v>
      </c>
      <c r="C3280" t="s">
        <v>14</v>
      </c>
      <c r="D3280" t="s">
        <v>14</v>
      </c>
      <c r="E3280">
        <v>6.5827250756058202</v>
      </c>
      <c r="F3280">
        <v>6.6556670000000002</v>
      </c>
      <c r="G3280">
        <v>5.40439629040953E-2</v>
      </c>
      <c r="H3280">
        <v>5.4511467382934699E-2</v>
      </c>
      <c r="I3280">
        <v>6.0749397327164903E-2</v>
      </c>
      <c r="J3280">
        <v>6.2958340466890597E-2</v>
      </c>
      <c r="K3280">
        <v>1.02186440734856E-2</v>
      </c>
      <c r="L3280">
        <v>1.2683393682026301E-3</v>
      </c>
      <c r="M3280">
        <v>1.52527728270142E-2</v>
      </c>
      <c r="N3280">
        <v>1.1079381552696999E-2</v>
      </c>
      <c r="O3280">
        <v>1.3166030836686736E-2</v>
      </c>
      <c r="P3280">
        <v>3.5556635340695933E-2</v>
      </c>
      <c r="Q3280">
        <v>6.6223293414468873</v>
      </c>
      <c r="R3280" s="95">
        <f>Table_nydc_frldevdb01_flc_fx_carry_view[[#This Row],[atmf]]/(Table_nydc_frldevdb01_flc_fx_carry_view[[#This Row],[atmf_cost_orig]]+1)</f>
        <v>6.5556747818250374</v>
      </c>
      <c r="S3280" s="95">
        <f>Table_nydc_frldevdb01_flc_fx_carry_view[[#This Row],[num_rate]]-Table_nydc_frldevdb01_flc_fx_carry_view[[#This Row],[asset_rate]]</f>
        <v>2.2390604504009197E-2</v>
      </c>
      <c r="T32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1.9489056924929584</v>
      </c>
      <c r="U3280" s="95">
        <f>Table_nydc_frldevdb01_flc_fx_carry_view[[#This Row],[atmf_cost_final]]/Table_nydc_frldevdb01_flc_fx_carry_view[[#This Row],[atmf_cost_orig]]</f>
        <v>0.72638474842254885</v>
      </c>
    </row>
    <row r="3281" spans="1:21" x14ac:dyDescent="0.25">
      <c r="A3281" t="s">
        <v>153</v>
      </c>
      <c r="B3281" t="s">
        <v>13</v>
      </c>
      <c r="C3281" t="s">
        <v>8</v>
      </c>
      <c r="D3281" t="s">
        <v>14</v>
      </c>
      <c r="E3281">
        <v>6.5827250756058202</v>
      </c>
      <c r="F3281">
        <v>6.6914499999999997</v>
      </c>
      <c r="G3281">
        <v>5.4865716916677701E-2</v>
      </c>
      <c r="H3281">
        <v>5.5667255787896698E-2</v>
      </c>
      <c r="I3281">
        <v>5.34128429715367E-2</v>
      </c>
      <c r="J3281">
        <v>5.4322546612678498E-2</v>
      </c>
      <c r="K3281">
        <v>1.1636478738234901E-2</v>
      </c>
      <c r="L3281">
        <v>8.0475917178242096E-3</v>
      </c>
      <c r="M3281">
        <v>1.9006430719988598E-2</v>
      </c>
      <c r="N3281">
        <v>1.7128737329078901E-2</v>
      </c>
      <c r="O3281">
        <v>1.3707863457648743E-2</v>
      </c>
      <c r="P3281">
        <v>3.6039825650195201E-2</v>
      </c>
      <c r="Q3281">
        <v>6.6424951298539439</v>
      </c>
      <c r="R3281" s="95">
        <f>Table_nydc_frldevdb01_flc_fx_carry_view[[#This Row],[atmf]]/(Table_nydc_frldevdb01_flc_fx_carry_view[[#This Row],[atmf_cost_orig]]+1)</f>
        <v>6.566641581714153</v>
      </c>
      <c r="S3281" s="95">
        <f>Table_nydc_frldevdb01_flc_fx_carry_view[[#This Row],[num_rate]]-Table_nydc_frldevdb01_flc_fx_carry_view[[#This Row],[asset_rate]]</f>
        <v>2.2331962192546458E-2</v>
      </c>
      <c r="T32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1.2321851802749211</v>
      </c>
      <c r="U3281" s="95">
        <f>Table_nydc_frldevdb01_flc_fx_carry_view[[#This Row],[atmf_cost_final]]/Table_nydc_frldevdb01_flc_fx_carry_view[[#This Row],[atmf_cost_orig]]</f>
        <v>0.90120746927328277</v>
      </c>
    </row>
    <row r="3282" spans="1:21" x14ac:dyDescent="0.25">
      <c r="A3282" t="s">
        <v>153</v>
      </c>
      <c r="B3282" t="s">
        <v>13</v>
      </c>
      <c r="C3282" t="s">
        <v>6</v>
      </c>
      <c r="D3282" t="s">
        <v>14</v>
      </c>
      <c r="E3282">
        <v>6.5827250756058202</v>
      </c>
      <c r="F3282">
        <v>6.7283999999999997</v>
      </c>
      <c r="G3282">
        <v>5.5672819780731797E-2</v>
      </c>
      <c r="H3282">
        <v>5.6833374392795601E-2</v>
      </c>
      <c r="I3282">
        <v>5.4051878264630197E-2</v>
      </c>
      <c r="J3282">
        <v>5.5239690476297801E-2</v>
      </c>
      <c r="K3282">
        <v>1.26341716012934E-2</v>
      </c>
      <c r="L3282">
        <v>1.02370887523119E-2</v>
      </c>
      <c r="M3282">
        <v>2.2346197927798499E-2</v>
      </c>
      <c r="N3282">
        <v>2.15713634782469E-2</v>
      </c>
      <c r="O3282">
        <v>1.4316164989150559E-2</v>
      </c>
      <c r="P3282">
        <v>3.677550470920421E-2</v>
      </c>
      <c r="Q3282">
        <v>6.6636821435899911</v>
      </c>
      <c r="R3282" s="95">
        <f>Table_nydc_frldevdb01_flc_fx_carry_view[[#This Row],[atmf]]/(Table_nydc_frldevdb01_flc_fx_carry_view[[#This Row],[atmf_cost_orig]]+1)</f>
        <v>6.5813322469803728</v>
      </c>
      <c r="S3282" s="95">
        <f>Table_nydc_frldevdb01_flc_fx_carry_view[[#This Row],[num_rate]]-Table_nydc_frldevdb01_flc_fx_carry_view[[#This Row],[asset_rate]]</f>
        <v>2.245933972005365E-2</v>
      </c>
      <c r="T32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1.1670350084412993</v>
      </c>
      <c r="U3282" s="95">
        <f>Table_nydc_frldevdb01_flc_fx_carry_view[[#This Row],[atmf_cost_final]]/Table_nydc_frldevdb01_flc_fx_carry_view[[#This Row],[atmf_cost_orig]]</f>
        <v>0.96532589337769581</v>
      </c>
    </row>
    <row r="3283" spans="1:21" x14ac:dyDescent="0.25">
      <c r="A3283" t="s">
        <v>153</v>
      </c>
      <c r="B3283" t="s">
        <v>13</v>
      </c>
      <c r="C3283" t="s">
        <v>67</v>
      </c>
      <c r="D3283" t="s">
        <v>14</v>
      </c>
      <c r="E3283">
        <v>6.5827250756058202</v>
      </c>
      <c r="F3283">
        <v>6.8654000000000002</v>
      </c>
      <c r="G3283">
        <v>6.0927420611443801E-2</v>
      </c>
      <c r="H3283">
        <v>6.2388254146839697E-2</v>
      </c>
      <c r="I3283">
        <v>5.90477958769869E-2</v>
      </c>
      <c r="J3283">
        <v>6.1066603480299297E-2</v>
      </c>
      <c r="K3283">
        <v>1.6510530767910401E-2</v>
      </c>
      <c r="L3283">
        <v>1.5036361861856199E-2</v>
      </c>
      <c r="M3283">
        <v>3.4147273621647697E-2</v>
      </c>
      <c r="N3283">
        <v>3.44808747318587E-2</v>
      </c>
      <c r="O3283">
        <v>1.5835106727464132E-2</v>
      </c>
      <c r="P3283">
        <v>3.8003852978582664E-2</v>
      </c>
      <c r="Q3283">
        <v>6.7464152097609045</v>
      </c>
      <c r="R3283" s="95">
        <f>Table_nydc_frldevdb01_flc_fx_carry_view[[#This Row],[atmf]]/(Table_nydc_frldevdb01_flc_fx_carry_view[[#This Row],[atmf_cost_orig]]+1)</f>
        <v>6.6387062801577041</v>
      </c>
      <c r="S3283" s="95">
        <f>Table_nydc_frldevdb01_flc_fx_carry_view[[#This Row],[num_rate]]-Table_nydc_frldevdb01_flc_fx_carry_view[[#This Row],[asset_rate]]</f>
        <v>2.2168746251118532E-2</v>
      </c>
      <c r="T32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1.1025002196413003</v>
      </c>
      <c r="U3283" s="95">
        <f>Table_nydc_frldevdb01_flc_fx_carry_view[[#This Row],[atmf_cost_final]]/Table_nydc_frldevdb01_flc_fx_carry_view[[#This Row],[atmf_cost_orig]]</f>
        <v>1.0097694801027839</v>
      </c>
    </row>
    <row r="3284" spans="1:21" x14ac:dyDescent="0.25">
      <c r="A3284" t="s">
        <v>153</v>
      </c>
      <c r="B3284" t="s">
        <v>16</v>
      </c>
      <c r="C3284" t="s">
        <v>14</v>
      </c>
      <c r="D3284" t="s">
        <v>14</v>
      </c>
      <c r="E3284">
        <v>18.770630722181799</v>
      </c>
      <c r="F3284">
        <v>19.309799999999999</v>
      </c>
      <c r="G3284">
        <v>0.11425679795412701</v>
      </c>
      <c r="H3284">
        <v>0.118692926301305</v>
      </c>
      <c r="I3284">
        <v>0.14302342255974099</v>
      </c>
      <c r="J3284">
        <v>0.16575841970115701</v>
      </c>
      <c r="K3284">
        <v>1.9569955814650198E-2</v>
      </c>
      <c r="L3284">
        <v>2.9860689688331701E-3</v>
      </c>
      <c r="M3284">
        <v>3.3203623151857098E-2</v>
      </c>
      <c r="N3284">
        <v>2.8720746350185698E-2</v>
      </c>
      <c r="O3284">
        <v>1.3166030836686736E-2</v>
      </c>
      <c r="P3284">
        <v>7.1762963628418122E-2</v>
      </c>
      <c r="Q3284">
        <v>19.050077579532669</v>
      </c>
      <c r="R3284" s="95">
        <f>Table_nydc_frldevdb01_flc_fx_carry_view[[#This Row],[atmf]]/(Table_nydc_frldevdb01_flc_fx_carry_view[[#This Row],[atmf_cost_orig]]+1)</f>
        <v>18.689249212168029</v>
      </c>
      <c r="S3284" s="95">
        <f>Table_nydc_frldevdb01_flc_fx_carry_view[[#This Row],[num_rate]]-Table_nydc_frldevdb01_flc_fx_carry_view[[#This Row],[asset_rate]]</f>
        <v>5.8596932791731386E-2</v>
      </c>
      <c r="T32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1.8875829037665763</v>
      </c>
      <c r="U3284" s="95">
        <f>Table_nydc_frldevdb01_flc_fx_carry_view[[#This Row],[atmf_cost_final]]/Table_nydc_frldevdb01_flc_fx_carry_view[[#This Row],[atmf_cost_orig]]</f>
        <v>0.86498832428109074</v>
      </c>
    </row>
    <row r="3285" spans="1:21" x14ac:dyDescent="0.25">
      <c r="A3285" t="s">
        <v>153</v>
      </c>
      <c r="B3285" t="s">
        <v>16</v>
      </c>
      <c r="C3285" t="s">
        <v>8</v>
      </c>
      <c r="D3285" t="s">
        <v>14</v>
      </c>
      <c r="E3285">
        <v>18.770630722181799</v>
      </c>
      <c r="F3285">
        <v>19.564550000000001</v>
      </c>
      <c r="G3285">
        <v>0.12251416268472</v>
      </c>
      <c r="H3285">
        <v>0.12874854863318899</v>
      </c>
      <c r="I3285">
        <v>0.109572808729474</v>
      </c>
      <c r="J3285">
        <v>0.12076696134142</v>
      </c>
      <c r="K3285">
        <v>2.3973856763671701E-2</v>
      </c>
      <c r="L3285">
        <v>1.5045262471090001E-2</v>
      </c>
      <c r="M3285">
        <v>4.3940068711408202E-2</v>
      </c>
      <c r="N3285">
        <v>4.0056085988123602E-2</v>
      </c>
      <c r="O3285">
        <v>1.3707863457648743E-2</v>
      </c>
      <c r="P3285">
        <v>7.1282719414304266E-2</v>
      </c>
      <c r="Q3285">
        <v>19.181566772333923</v>
      </c>
      <c r="R3285" s="95">
        <f>Table_nydc_frldevdb01_flc_fx_carry_view[[#This Row],[atmf]]/(Table_nydc_frldevdb01_flc_fx_carry_view[[#This Row],[atmf_cost_orig]]+1)</f>
        <v>18.741066260776432</v>
      </c>
      <c r="S3285" s="95">
        <f>Table_nydc_frldevdb01_flc_fx_carry_view[[#This Row],[num_rate]]-Table_nydc_frldevdb01_flc_fx_carry_view[[#This Row],[asset_rate]]</f>
        <v>5.7574855956655527E-2</v>
      </c>
      <c r="T32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1.2526574185680219</v>
      </c>
      <c r="U3285" s="95">
        <f>Table_nydc_frldevdb01_flc_fx_carry_view[[#This Row],[atmf_cost_final]]/Table_nydc_frldevdb01_flc_fx_carry_view[[#This Row],[atmf_cost_orig]]</f>
        <v>0.9116072678722007</v>
      </c>
    </row>
    <row r="3286" spans="1:21" x14ac:dyDescent="0.25">
      <c r="A3286" t="s">
        <v>153</v>
      </c>
      <c r="B3286" t="s">
        <v>16</v>
      </c>
      <c r="C3286" t="s">
        <v>6</v>
      </c>
      <c r="D3286" t="s">
        <v>14</v>
      </c>
      <c r="E3286">
        <v>18.770630722181799</v>
      </c>
      <c r="F3286">
        <v>19.8233</v>
      </c>
      <c r="G3286">
        <v>0.13078638176041299</v>
      </c>
      <c r="H3286">
        <v>0.13898610815157</v>
      </c>
      <c r="I3286">
        <v>0.114315212602921</v>
      </c>
      <c r="J3286">
        <v>0.123695173880948</v>
      </c>
      <c r="K3286">
        <v>2.8141996514824498E-2</v>
      </c>
      <c r="L3286">
        <v>1.9612987671498799E-2</v>
      </c>
      <c r="M3286">
        <v>5.4611058755159994E-2</v>
      </c>
      <c r="N3286">
        <v>4.9836286162950598E-2</v>
      </c>
      <c r="O3286">
        <v>1.4316164989150559E-2</v>
      </c>
      <c r="P3286">
        <v>7.1543315748834768E-2</v>
      </c>
      <c r="Q3286">
        <v>19.312126131433867</v>
      </c>
      <c r="R3286" s="95">
        <f>Table_nydc_frldevdb01_flc_fx_carry_view[[#This Row],[atmf]]/(Table_nydc_frldevdb01_flc_fx_carry_view[[#This Row],[atmf_cost_orig]]+1)</f>
        <v>18.796787531698172</v>
      </c>
      <c r="S3286" s="95">
        <f>Table_nydc_frldevdb01_flc_fx_carry_view[[#This Row],[num_rate]]-Table_nydc_frldevdb01_flc_fx_carry_view[[#This Row],[asset_rate]]</f>
        <v>5.7227150759684209E-2</v>
      </c>
      <c r="T32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1.1418348794161406</v>
      </c>
      <c r="U3286" s="95">
        <f>Table_nydc_frldevdb01_flc_fx_carry_view[[#This Row],[atmf_cost_final]]/Table_nydc_frldevdb01_flc_fx_carry_view[[#This Row],[atmf_cost_orig]]</f>
        <v>0.91256766118349164</v>
      </c>
    </row>
    <row r="3287" spans="1:21" x14ac:dyDescent="0.25">
      <c r="A3287" t="s">
        <v>153</v>
      </c>
      <c r="B3287" t="s">
        <v>16</v>
      </c>
      <c r="C3287" t="s">
        <v>67</v>
      </c>
      <c r="D3287" t="s">
        <v>14</v>
      </c>
      <c r="E3287">
        <v>18.770630722181799</v>
      </c>
      <c r="F3287">
        <v>20.807424999999999</v>
      </c>
      <c r="G3287">
        <v>0.13054155782372201</v>
      </c>
      <c r="H3287">
        <v>0.14042911664898899</v>
      </c>
      <c r="I3287">
        <v>0.131399946543278</v>
      </c>
      <c r="J3287">
        <v>0.14353801106830899</v>
      </c>
      <c r="K3287">
        <v>3.0680052858615501E-2</v>
      </c>
      <c r="L3287">
        <v>3.0402505074360601E-2</v>
      </c>
      <c r="M3287">
        <v>7.676025587082061E-2</v>
      </c>
      <c r="N3287">
        <v>8.1966594279836699E-2</v>
      </c>
      <c r="O3287">
        <v>1.5835106727464132E-2</v>
      </c>
      <c r="P3287">
        <v>7.201599579975182E-2</v>
      </c>
      <c r="Q3287">
        <v>19.890850567752526</v>
      </c>
      <c r="R3287" s="95">
        <f>Table_nydc_frldevdb01_flc_fx_carry_view[[#This Row],[atmf]]/(Table_nydc_frldevdb01_flc_fx_carry_view[[#This Row],[atmf_cost_orig]]+1)</f>
        <v>19.324101987003754</v>
      </c>
      <c r="S3287" s="95">
        <f>Table_nydc_frldevdb01_flc_fx_carry_view[[#This Row],[num_rate]]-Table_nydc_frldevdb01_flc_fx_carry_view[[#This Row],[asset_rate]]</f>
        <v>5.6180889072287687E-2</v>
      </c>
      <c r="T32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1.1190074225979103</v>
      </c>
      <c r="U3287" s="95">
        <f>Table_nydc_frldevdb01_flc_fx_carry_view[[#This Row],[atmf_cost_final]]/Table_nydc_frldevdb01_flc_fx_carry_view[[#This Row],[atmf_cost_orig]]</f>
        <v>1.0678259647515742</v>
      </c>
    </row>
    <row r="3288" spans="1:21" x14ac:dyDescent="0.25">
      <c r="A3288" t="s">
        <v>153</v>
      </c>
      <c r="B3288" t="s">
        <v>22</v>
      </c>
      <c r="C3288" t="s">
        <v>14</v>
      </c>
      <c r="D3288" t="s">
        <v>14</v>
      </c>
      <c r="E3288">
        <v>625.46572588595905</v>
      </c>
      <c r="F3288">
        <v>627.30999999999995</v>
      </c>
      <c r="G3288">
        <v>8.8681874593741203E-2</v>
      </c>
      <c r="H3288">
        <v>8.9141231079624503E-2</v>
      </c>
      <c r="I3288">
        <v>8.7972152500145007E-2</v>
      </c>
      <c r="J3288">
        <v>9.0825509215269704E-2</v>
      </c>
      <c r="K3288">
        <v>2.3342155170585303E-2</v>
      </c>
      <c r="L3288">
        <v>1.83670122935263E-3</v>
      </c>
      <c r="M3288">
        <v>2.4939898080581998E-2</v>
      </c>
      <c r="N3288">
        <v>3.7261530960533101E-3</v>
      </c>
      <c r="O3288">
        <v>1.3166030836686736E-2</v>
      </c>
      <c r="P3288">
        <v>1.9079371458232061E-2</v>
      </c>
      <c r="Q3288">
        <v>626.3093187265398</v>
      </c>
      <c r="R3288" s="95">
        <f>Table_nydc_frldevdb01_flc_fx_carry_view[[#This Row],[atmf]]/(Table_nydc_frldevdb01_flc_fx_carry_view[[#This Row],[atmf_cost_orig]]+1)</f>
        <v>612.04564401753839</v>
      </c>
      <c r="S3288" s="95">
        <f>Table_nydc_frldevdb01_flc_fx_carry_view[[#This Row],[num_rate]]-Table_nydc_frldevdb01_flc_fx_carry_view[[#This Row],[asset_rate]]</f>
        <v>5.9133406215453252E-3</v>
      </c>
      <c r="T32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1.1825756539921608</v>
      </c>
      <c r="U3288" s="95">
        <f>Table_nydc_frldevdb01_flc_fx_carry_view[[#This Row],[atmf_cost_final]]/Table_nydc_frldevdb01_flc_fx_carry_view[[#This Row],[atmf_cost_orig]]</f>
        <v>0.14940530566780713</v>
      </c>
    </row>
    <row r="3289" spans="1:21" x14ac:dyDescent="0.25">
      <c r="A3289" t="s">
        <v>153</v>
      </c>
      <c r="B3289" t="s">
        <v>22</v>
      </c>
      <c r="C3289" t="s">
        <v>8</v>
      </c>
      <c r="D3289" t="s">
        <v>14</v>
      </c>
      <c r="E3289">
        <v>625.46572588595905</v>
      </c>
      <c r="F3289">
        <v>628.41</v>
      </c>
      <c r="G3289">
        <v>8.8946563331953707E-2</v>
      </c>
      <c r="H3289">
        <v>8.9586747845733297E-2</v>
      </c>
      <c r="I3289">
        <v>8.8444765645546694E-2</v>
      </c>
      <c r="J3289">
        <v>8.9389262109734302E-2</v>
      </c>
      <c r="K3289">
        <v>2.8030035406975701E-2</v>
      </c>
      <c r="L3289">
        <v>1.6899671653220899E-2</v>
      </c>
      <c r="M3289">
        <v>3.0581566494171899E-2</v>
      </c>
      <c r="N3289">
        <v>1.9514799173848203E-2</v>
      </c>
      <c r="O3289">
        <v>1.3707863457648743E-2</v>
      </c>
      <c r="P3289">
        <v>2.0008151264219853E-2</v>
      </c>
      <c r="Q3289">
        <v>626.81067308184527</v>
      </c>
      <c r="R3289" s="95">
        <f>Table_nydc_frldevdb01_flc_fx_carry_view[[#This Row],[atmf]]/(Table_nydc_frldevdb01_flc_fx_carry_view[[#This Row],[atmf_cost_orig]]+1)</f>
        <v>609.76250733624363</v>
      </c>
      <c r="S3289" s="95">
        <f>Table_nydc_frldevdb01_flc_fx_carry_view[[#This Row],[num_rate]]-Table_nydc_frldevdb01_flc_fx_carry_view[[#This Row],[asset_rate]]</f>
        <v>6.3002878065711101E-3</v>
      </c>
      <c r="T32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1.0249248123020089</v>
      </c>
      <c r="U3289" s="95">
        <f>Table_nydc_frldevdb01_flc_fx_carry_view[[#This Row],[atmf_cost_final]]/Table_nydc_frldevdb01_flc_fx_carry_view[[#This Row],[atmf_cost_orig]]</f>
        <v>0.63812294172593309</v>
      </c>
    </row>
    <row r="3290" spans="1:21" x14ac:dyDescent="0.25">
      <c r="A3290" t="s">
        <v>153</v>
      </c>
      <c r="B3290" t="s">
        <v>22</v>
      </c>
      <c r="C3290" t="s">
        <v>6</v>
      </c>
      <c r="D3290" t="s">
        <v>14</v>
      </c>
      <c r="E3290">
        <v>625.46572588595905</v>
      </c>
      <c r="F3290">
        <v>630.54742254300902</v>
      </c>
      <c r="G3290">
        <v>8.9026914837374196E-2</v>
      </c>
      <c r="H3290">
        <v>9.0031468210542295E-2</v>
      </c>
      <c r="I3290">
        <v>8.8685596103349099E-2</v>
      </c>
      <c r="J3290">
        <v>9.0011275822665604E-2</v>
      </c>
      <c r="K3290">
        <v>3.10268254010438E-2</v>
      </c>
      <c r="L3290">
        <v>2.3400752572550702E-2</v>
      </c>
      <c r="M3290">
        <v>3.5390507852752599E-2</v>
      </c>
      <c r="N3290">
        <v>2.79515720066515E-2</v>
      </c>
      <c r="O3290">
        <v>1.4316164989150559E-2</v>
      </c>
      <c r="P3290">
        <v>2.2429031546289169E-2</v>
      </c>
      <c r="Q3290">
        <v>627.80786836478092</v>
      </c>
      <c r="R3290" s="95">
        <f>Table_nydc_frldevdb01_flc_fx_carry_view[[#This Row],[atmf]]/(Table_nydc_frldevdb01_flc_fx_carry_view[[#This Row],[atmf_cost_orig]]+1)</f>
        <v>608.99478772571672</v>
      </c>
      <c r="S3290" s="95">
        <f>Table_nydc_frldevdb01_flc_fx_carry_view[[#This Row],[num_rate]]-Table_nydc_frldevdb01_flc_fx_carry_view[[#This Row],[asset_rate]]</f>
        <v>8.1128665571386094E-3</v>
      </c>
      <c r="T32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1.0428851055187842</v>
      </c>
      <c r="U3290" s="95">
        <f>Table_nydc_frldevdb01_flc_fx_carry_view[[#This Row],[atmf_cost_final]]/Table_nydc_frldevdb01_flc_fx_carry_view[[#This Row],[atmf_cost_orig]]</f>
        <v>0.78980420747133995</v>
      </c>
    </row>
    <row r="3291" spans="1:21" x14ac:dyDescent="0.25">
      <c r="A3291" t="s">
        <v>153</v>
      </c>
      <c r="B3291" t="s">
        <v>22</v>
      </c>
      <c r="C3291" t="s">
        <v>67</v>
      </c>
      <c r="D3291" t="s">
        <v>14</v>
      </c>
      <c r="E3291">
        <v>625.46572588595905</v>
      </c>
      <c r="F3291">
        <v>636.59442631271395</v>
      </c>
      <c r="G3291">
        <v>9.30083167974744E-2</v>
      </c>
      <c r="H3291">
        <v>9.4910153700526106E-2</v>
      </c>
      <c r="I3291">
        <v>9.1908537022065404E-2</v>
      </c>
      <c r="J3291">
        <v>9.3945630373071298E-2</v>
      </c>
      <c r="K3291">
        <v>4.24537110516311E-2</v>
      </c>
      <c r="L3291">
        <v>3.76651001140553E-2</v>
      </c>
      <c r="M3291">
        <v>5.1958348712228694E-2</v>
      </c>
      <c r="N3291">
        <v>4.7357828308119895E-2</v>
      </c>
      <c r="O3291">
        <v>1.5844682162100221E-2</v>
      </c>
      <c r="P3291">
        <v>2.4969484021367488E-2</v>
      </c>
      <c r="Q3291">
        <v>630.60079425483661</v>
      </c>
      <c r="R3291" s="95">
        <f>Table_nydc_frldevdb01_flc_fx_carry_view[[#This Row],[atmf]]/(Table_nydc_frldevdb01_flc_fx_carry_view[[#This Row],[atmf_cost_orig]]+1)</f>
        <v>605.1517411236016</v>
      </c>
      <c r="S3291" s="95">
        <f>Table_nydc_frldevdb01_flc_fx_carry_view[[#This Row],[num_rate]]-Table_nydc_frldevdb01_flc_fx_carry_view[[#This Row],[asset_rate]]</f>
        <v>9.1248018592672668E-3</v>
      </c>
      <c r="T32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1.0197893428643523</v>
      </c>
      <c r="U3291" s="95">
        <f>Table_nydc_frldevdb01_flc_fx_carry_view[[#This Row],[atmf_cost_final]]/Table_nydc_frldevdb01_flc_fx_carry_view[[#This Row],[atmf_cost_orig]]</f>
        <v>0.91145753246338179</v>
      </c>
    </row>
    <row r="3292" spans="1:21" x14ac:dyDescent="0.25">
      <c r="A3292" t="s">
        <v>153</v>
      </c>
      <c r="B3292" t="s">
        <v>15</v>
      </c>
      <c r="C3292" t="s">
        <v>14</v>
      </c>
      <c r="D3292" t="s">
        <v>14</v>
      </c>
      <c r="E3292">
        <v>57.759709955699897</v>
      </c>
      <c r="F3292">
        <v>59.408999999999999</v>
      </c>
      <c r="G3292">
        <v>0.109705169722282</v>
      </c>
      <c r="H3292">
        <v>0.116502053245366</v>
      </c>
      <c r="I3292">
        <v>0.11237619865290301</v>
      </c>
      <c r="J3292">
        <v>0.13141854440378301</v>
      </c>
      <c r="K3292">
        <v>1.8452486045461902E-2</v>
      </c>
      <c r="L3292">
        <v>2.3462127633453603E-3</v>
      </c>
      <c r="M3292">
        <v>3.2591088585800496E-2</v>
      </c>
      <c r="N3292">
        <v>2.85497679222463E-2</v>
      </c>
      <c r="O3292">
        <v>1.3166030836686736E-2</v>
      </c>
      <c r="P3292">
        <v>7.1468374316533939E-2</v>
      </c>
      <c r="Q3292">
        <v>58.580750058409237</v>
      </c>
      <c r="R3292" s="95">
        <f>Table_nydc_frldevdb01_flc_fx_carry_view[[#This Row],[atmf]]/(Table_nydc_frldevdb01_flc_fx_carry_view[[#This Row],[atmf_cost_orig]]+1)</f>
        <v>57.533907329535857</v>
      </c>
      <c r="S3292" s="95">
        <f>Table_nydc_frldevdb01_flc_fx_carry_view[[#This Row],[num_rate]]-Table_nydc_frldevdb01_flc_fx_carry_view[[#This Row],[asset_rate]]</f>
        <v>5.8302343479847203E-2</v>
      </c>
      <c r="T32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1.8533341668060932</v>
      </c>
      <c r="U3292" s="95">
        <f>Table_nydc_frldevdb01_flc_fx_carry_view[[#This Row],[atmf_cost_final]]/Table_nydc_frldevdb01_flc_fx_carry_view[[#This Row],[atmf_cost_orig]]</f>
        <v>0.87599921208784215</v>
      </c>
    </row>
    <row r="3293" spans="1:21" x14ac:dyDescent="0.25">
      <c r="A3293" t="s">
        <v>153</v>
      </c>
      <c r="B3293" t="s">
        <v>15</v>
      </c>
      <c r="C3293" t="s">
        <v>8</v>
      </c>
      <c r="D3293" t="s">
        <v>14</v>
      </c>
      <c r="E3293">
        <v>57.759709955699897</v>
      </c>
      <c r="F3293">
        <v>60.173999999999999</v>
      </c>
      <c r="G3293">
        <v>0.113214892682482</v>
      </c>
      <c r="H3293">
        <v>0.121154837002361</v>
      </c>
      <c r="I3293">
        <v>0.10256381180192101</v>
      </c>
      <c r="J3293">
        <v>0.117416796131289</v>
      </c>
      <c r="K3293">
        <v>2.1275017739428897E-2</v>
      </c>
      <c r="L3293">
        <v>1.35498018943937E-2</v>
      </c>
      <c r="M3293">
        <v>4.13508862285717E-2</v>
      </c>
      <c r="N3293">
        <v>3.8810724688884093E-2</v>
      </c>
      <c r="O3293">
        <v>1.3707863457648743E-2</v>
      </c>
      <c r="P3293">
        <v>7.0625786838172069E-2</v>
      </c>
      <c r="Q3293">
        <v>58.989729939524061</v>
      </c>
      <c r="R3293" s="95">
        <f>Table_nydc_frldevdb01_flc_fx_carry_view[[#This Row],[atmf]]/(Table_nydc_frldevdb01_flc_fx_carry_view[[#This Row],[atmf_cost_orig]]+1)</f>
        <v>57.784557343519744</v>
      </c>
      <c r="S3293" s="95">
        <f>Table_nydc_frldevdb01_flc_fx_carry_view[[#This Row],[num_rate]]-Table_nydc_frldevdb01_flc_fx_carry_view[[#This Row],[asset_rate]]</f>
        <v>5.691792338052333E-2</v>
      </c>
      <c r="T32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1.2582729762426823</v>
      </c>
      <c r="U3293" s="95">
        <f>Table_nydc_frldevdb01_flc_fx_carry_view[[#This Row],[atmf_cost_final]]/Table_nydc_frldevdb01_flc_fx_carry_view[[#This Row],[atmf_cost_orig]]</f>
        <v>0.93857056592096777</v>
      </c>
    </row>
    <row r="3294" spans="1:21" x14ac:dyDescent="0.25">
      <c r="A3294" t="s">
        <v>153</v>
      </c>
      <c r="B3294" t="s">
        <v>15</v>
      </c>
      <c r="C3294" t="s">
        <v>6</v>
      </c>
      <c r="D3294" t="s">
        <v>14</v>
      </c>
      <c r="E3294">
        <v>57.759709955699897</v>
      </c>
      <c r="F3294">
        <v>60.938299999999998</v>
      </c>
      <c r="G3294">
        <v>0.116872126705048</v>
      </c>
      <c r="H3294">
        <v>0.12563573876506001</v>
      </c>
      <c r="I3294">
        <v>0.10978373105622</v>
      </c>
      <c r="J3294">
        <v>0.12378248664727599</v>
      </c>
      <c r="K3294">
        <v>2.3639334644124401E-2</v>
      </c>
      <c r="L3294">
        <v>1.8499104692462302E-2</v>
      </c>
      <c r="M3294">
        <v>4.9372633280319697E-2</v>
      </c>
      <c r="N3294">
        <v>4.9328261376915601E-2</v>
      </c>
      <c r="O3294">
        <v>1.4316164989150559E-2</v>
      </c>
      <c r="P3294">
        <v>7.0499011601128148E-2</v>
      </c>
      <c r="Q3294">
        <v>59.409497655017098</v>
      </c>
      <c r="R3294" s="95">
        <f>Table_nydc_frldevdb01_flc_fx_carry_view[[#This Row],[atmf]]/(Table_nydc_frldevdb01_flc_fx_carry_view[[#This Row],[atmf_cost_orig]]+1)</f>
        <v>58.071173258547809</v>
      </c>
      <c r="S3294" s="95">
        <f>Table_nydc_frldevdb01_flc_fx_carry_view[[#This Row],[num_rate]]-Table_nydc_frldevdb01_flc_fx_carry_view[[#This Row],[asset_rate]]</f>
        <v>5.6182846611977588E-2</v>
      </c>
      <c r="T32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1.1980258388285441</v>
      </c>
      <c r="U3294" s="95">
        <f>Table_nydc_frldevdb01_flc_fx_carry_view[[#This Row],[atmf_cost_final]]/Table_nydc_frldevdb01_flc_fx_carry_view[[#This Row],[atmf_cost_orig]]</f>
        <v>0.99910128546006105</v>
      </c>
    </row>
    <row r="3295" spans="1:21" x14ac:dyDescent="0.25">
      <c r="A3295" t="s">
        <v>153</v>
      </c>
      <c r="B3295" t="s">
        <v>15</v>
      </c>
      <c r="C3295" t="s">
        <v>67</v>
      </c>
      <c r="D3295" t="s">
        <v>14</v>
      </c>
      <c r="E3295">
        <v>57.759709955699897</v>
      </c>
      <c r="F3295">
        <v>63.831843013375298</v>
      </c>
      <c r="G3295">
        <v>0.12761897675300601</v>
      </c>
      <c r="H3295">
        <v>0.137527461866991</v>
      </c>
      <c r="I3295">
        <v>0.12468714465581</v>
      </c>
      <c r="J3295">
        <v>0.138039128434115</v>
      </c>
      <c r="K3295">
        <v>3.0279004481533801E-2</v>
      </c>
      <c r="L3295">
        <v>2.83159117506229E-2</v>
      </c>
      <c r="M3295">
        <v>7.5226775948530708E-2</v>
      </c>
      <c r="N3295">
        <v>7.8766502736069596E-2</v>
      </c>
      <c r="O3295">
        <v>1.5844682162100221E-2</v>
      </c>
      <c r="P3295">
        <v>7.0224729399299218E-2</v>
      </c>
      <c r="Q3295">
        <v>61.08615641503507</v>
      </c>
      <c r="R3295" s="95">
        <f>Table_nydc_frldevdb01_flc_fx_carry_view[[#This Row],[atmf]]/(Table_nydc_frldevdb01_flc_fx_carry_view[[#This Row],[atmf_cost_orig]]+1)</f>
        <v>59.365935113608828</v>
      </c>
      <c r="S3295" s="95">
        <f>Table_nydc_frldevdb01_flc_fx_carry_view[[#This Row],[num_rate]]-Table_nydc_frldevdb01_flc_fx_carry_view[[#This Row],[asset_rate]]</f>
        <v>5.4380047237198997E-2</v>
      </c>
      <c r="T32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1.1224269711011203</v>
      </c>
      <c r="U3295" s="95">
        <f>Table_nydc_frldevdb01_flc_fx_carry_view[[#This Row],[atmf_cost_final]]/Table_nydc_frldevdb01_flc_fx_carry_view[[#This Row],[atmf_cost_orig]]</f>
        <v>1.0470540807166948</v>
      </c>
    </row>
    <row r="3296" spans="1:21" x14ac:dyDescent="0.25">
      <c r="A3296" t="s">
        <v>153</v>
      </c>
      <c r="B3296" t="s">
        <v>11</v>
      </c>
      <c r="C3296" t="s">
        <v>14</v>
      </c>
      <c r="D3296" t="s">
        <v>14</v>
      </c>
      <c r="E3296">
        <v>22.238740117671099</v>
      </c>
      <c r="F3296">
        <v>23.123736527399998</v>
      </c>
      <c r="G3296">
        <v>0.113983118985272</v>
      </c>
      <c r="H3296">
        <v>0.119357434539365</v>
      </c>
      <c r="I3296">
        <v>0.12795397253452501</v>
      </c>
      <c r="J3296">
        <v>0.15324492188974501</v>
      </c>
      <c r="K3296">
        <v>1.6046675722983999E-2</v>
      </c>
      <c r="L3296">
        <v>2.6721525890530001E-3</v>
      </c>
      <c r="M3296">
        <v>3.3757651118166698E-2</v>
      </c>
      <c r="N3296">
        <v>3.9799351662834999E-2</v>
      </c>
      <c r="O3296">
        <v>-8.3395580365526432E-3</v>
      </c>
      <c r="P3296">
        <v>7.1762963628418122E-2</v>
      </c>
      <c r="Q3296">
        <v>22.72131979162446</v>
      </c>
      <c r="R3296" s="95">
        <f>Table_nydc_frldevdb01_flc_fx_carry_view[[#This Row],[atmf]]/(Table_nydc_frldevdb01_flc_fx_carry_view[[#This Row],[atmf_cost_orig]]+1)</f>
        <v>22.368624311886009</v>
      </c>
      <c r="S3296" s="95">
        <f>Table_nydc_frldevdb01_flc_fx_carry_view[[#This Row],[num_rate]]-Table_nydc_frldevdb01_flc_fx_carry_view[[#This Row],[asset_rate]]</f>
        <v>8.0102521664970769E-2</v>
      </c>
      <c r="T32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2.0962820084929046</v>
      </c>
      <c r="U3296" s="95">
        <f>Table_nydc_frldevdb01_flc_fx_carry_view[[#This Row],[atmf_cost_final]]/Table_nydc_frldevdb01_flc_fx_carry_view[[#This Row],[atmf_cost_orig]]</f>
        <v>1.1789727763794844</v>
      </c>
    </row>
    <row r="3297" spans="1:21" x14ac:dyDescent="0.25">
      <c r="A3297" t="s">
        <v>153</v>
      </c>
      <c r="B3297" t="s">
        <v>11</v>
      </c>
      <c r="C3297" t="s">
        <v>8</v>
      </c>
      <c r="D3297" t="s">
        <v>14</v>
      </c>
      <c r="E3297">
        <v>22.238740117671099</v>
      </c>
      <c r="F3297">
        <v>23.563407068149999</v>
      </c>
      <c r="G3297">
        <v>0.121970306028549</v>
      </c>
      <c r="H3297">
        <v>0.13018228751498101</v>
      </c>
      <c r="I3297">
        <v>0.10817377654263401</v>
      </c>
      <c r="J3297">
        <v>0.122827698159063</v>
      </c>
      <c r="K3297">
        <v>1.88833906238167E-2</v>
      </c>
      <c r="L3297">
        <v>1.2854228238248899E-2</v>
      </c>
      <c r="M3297">
        <v>4.5176937251511402E-2</v>
      </c>
      <c r="N3297">
        <v>4.8831674951174298E-2</v>
      </c>
      <c r="O3297">
        <v>-8.3163192378880226E-3</v>
      </c>
      <c r="P3297">
        <v>7.1282719414304266E-2</v>
      </c>
      <c r="Q3297">
        <v>22.95971473812455</v>
      </c>
      <c r="R3297" s="95">
        <f>Table_nydc_frldevdb01_flc_fx_carry_view[[#This Row],[atmf]]/(Table_nydc_frldevdb01_flc_fx_carry_view[[#This Row],[atmf_cost_orig]]+1)</f>
        <v>22.54489764203408</v>
      </c>
      <c r="S3297" s="95">
        <f>Table_nydc_frldevdb01_flc_fx_carry_view[[#This Row],[num_rate]]-Table_nydc_frldevdb01_flc_fx_carry_view[[#This Row],[asset_rate]]</f>
        <v>7.9599038652192283E-2</v>
      </c>
      <c r="T32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1.3682995003432039</v>
      </c>
      <c r="U3297" s="95">
        <f>Table_nydc_frldevdb01_flc_fx_carry_view[[#This Row],[atmf_cost_final]]/Table_nydc_frldevdb01_flc_fx_carry_view[[#This Row],[atmf_cost_orig]]</f>
        <v>1.0808983061272182</v>
      </c>
    </row>
    <row r="3298" spans="1:21" x14ac:dyDescent="0.25">
      <c r="A3298" t="s">
        <v>153</v>
      </c>
      <c r="B3298" t="s">
        <v>11</v>
      </c>
      <c r="C3298" t="s">
        <v>6</v>
      </c>
      <c r="D3298" t="s">
        <v>14</v>
      </c>
      <c r="E3298">
        <v>22.238740117671099</v>
      </c>
      <c r="F3298">
        <v>24.016938938300001</v>
      </c>
      <c r="G3298">
        <v>0.12978589229861701</v>
      </c>
      <c r="H3298">
        <v>0.141097516734496</v>
      </c>
      <c r="I3298">
        <v>0.11405675588038899</v>
      </c>
      <c r="J3298">
        <v>0.127093459349606</v>
      </c>
      <c r="K3298">
        <v>2.14685016834434E-2</v>
      </c>
      <c r="L3298">
        <v>1.60766944768377E-2</v>
      </c>
      <c r="M3298">
        <v>5.6707809939401499E-2</v>
      </c>
      <c r="N3298">
        <v>5.91978154699054E-2</v>
      </c>
      <c r="O3298">
        <v>-8.1128496506200909E-3</v>
      </c>
      <c r="P3298">
        <v>7.1543315748834768E-2</v>
      </c>
      <c r="Q3298">
        <v>23.199407853591591</v>
      </c>
      <c r="R3298" s="95">
        <f>Table_nydc_frldevdb01_flc_fx_carry_view[[#This Row],[atmf]]/(Table_nydc_frldevdb01_flc_fx_carry_view[[#This Row],[atmf_cost_orig]]+1)</f>
        <v>22.728079335078714</v>
      </c>
      <c r="S3298" s="95">
        <f>Table_nydc_frldevdb01_flc_fx_carry_view[[#This Row],[num_rate]]-Table_nydc_frldevdb01_flc_fx_carry_view[[#This Row],[asset_rate]]</f>
        <v>7.9656165399454859E-2</v>
      </c>
      <c r="T32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1.2236653648210298</v>
      </c>
      <c r="U3298" s="95">
        <f>Table_nydc_frldevdb01_flc_fx_carry_view[[#This Row],[atmf_cost_final]]/Table_nydc_frldevdb01_flc_fx_carry_view[[#This Row],[atmf_cost_orig]]</f>
        <v>1.0439093933122219</v>
      </c>
    </row>
    <row r="3299" spans="1:21" x14ac:dyDescent="0.25">
      <c r="A3299" t="s">
        <v>153</v>
      </c>
      <c r="B3299" t="s">
        <v>11</v>
      </c>
      <c r="C3299" t="s">
        <v>67</v>
      </c>
      <c r="D3299" t="s">
        <v>14</v>
      </c>
      <c r="E3299">
        <v>22.238740117671099</v>
      </c>
      <c r="F3299">
        <v>25.832801993363599</v>
      </c>
      <c r="G3299">
        <v>0.12994904029246801</v>
      </c>
      <c r="H3299">
        <v>0.14362392800323301</v>
      </c>
      <c r="I3299">
        <v>0.13059126064121701</v>
      </c>
      <c r="J3299">
        <v>0.14892820588526501</v>
      </c>
      <c r="K3299">
        <v>2.03176586596257E-2</v>
      </c>
      <c r="L3299">
        <v>2.15907908148112E-2</v>
      </c>
      <c r="M3299">
        <v>8.2327404290572795E-2</v>
      </c>
      <c r="N3299">
        <v>9.5316998665244498E-2</v>
      </c>
      <c r="O3299">
        <v>-7.6643334109611208E-3</v>
      </c>
      <c r="P3299">
        <v>7.202769153040374E-2</v>
      </c>
      <c r="Q3299">
        <v>24.324449092523306</v>
      </c>
      <c r="R3299" s="95">
        <f>Table_nydc_frldevdb01_flc_fx_carry_view[[#This Row],[atmf]]/(Table_nydc_frldevdb01_flc_fx_carry_view[[#This Row],[atmf_cost_orig]]+1)</f>
        <v>23.867825845448387</v>
      </c>
      <c r="S3299" s="95">
        <f>Table_nydc_frldevdb01_flc_fx_carry_view[[#This Row],[num_rate]]-Table_nydc_frldevdb01_flc_fx_carry_view[[#This Row],[asset_rate]]</f>
        <v>7.9692024941364861E-2</v>
      </c>
      <c r="T32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1.1889454972000222</v>
      </c>
      <c r="U3299" s="95">
        <f>Table_nydc_frldevdb01_flc_fx_carry_view[[#This Row],[atmf_cost_final]]/Table_nydc_frldevdb01_flc_fx_carry_view[[#This Row],[atmf_cost_orig]]</f>
        <v>1.1577797148665736</v>
      </c>
    </row>
    <row r="3300" spans="1:21" x14ac:dyDescent="0.25">
      <c r="A3300" t="s">
        <v>153</v>
      </c>
      <c r="B3300" t="s">
        <v>24</v>
      </c>
      <c r="C3300" t="s">
        <v>14</v>
      </c>
      <c r="D3300" t="s">
        <v>14</v>
      </c>
      <c r="E3300">
        <v>30.206714802841599</v>
      </c>
      <c r="F3300">
        <v>29.991</v>
      </c>
      <c r="G3300">
        <v>5.33350597344271E-2</v>
      </c>
      <c r="H3300">
        <v>5.2074310370298998E-2</v>
      </c>
      <c r="I3300">
        <v>4.3647468062489397E-2</v>
      </c>
      <c r="J3300">
        <v>6.6964086913488902E-2</v>
      </c>
      <c r="K3300">
        <v>1.1675352517437799E-2</v>
      </c>
      <c r="L3300">
        <v>9.1128168812643399E-4</v>
      </c>
      <c r="M3300">
        <v>1.45709141734156E-2</v>
      </c>
      <c r="N3300">
        <v>7.1664149604679494E-3</v>
      </c>
      <c r="O3300">
        <v>1.3166030836686736E-2</v>
      </c>
      <c r="P3300">
        <v>-6.866180482148676E-4</v>
      </c>
      <c r="Q3300">
        <v>29.904409937241084</v>
      </c>
      <c r="R3300" s="95">
        <f>Table_nydc_frldevdb01_flc_fx_carry_view[[#This Row],[atmf]]/(Table_nydc_frldevdb01_flc_fx_carry_view[[#This Row],[atmf_cost_orig]]+1)</f>
        <v>29.560279701526891</v>
      </c>
      <c r="S3300" s="95">
        <f>Table_nydc_frldevdb01_flc_fx_carry_view[[#This Row],[num_rate]]-Table_nydc_frldevdb01_flc_fx_carry_view[[#This Row],[asset_rate]]</f>
        <v>-1.3852648884901604E-2</v>
      </c>
      <c r="T33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2.1602486893787871</v>
      </c>
      <c r="U3300" s="95">
        <f>Table_nydc_frldevdb01_flc_fx_carry_view[[#This Row],[atmf_cost_final]]/Table_nydc_frldevdb01_flc_fx_carry_view[[#This Row],[atmf_cost_orig]]</f>
        <v>0.49183015390640067</v>
      </c>
    </row>
    <row r="3301" spans="1:21" x14ac:dyDescent="0.25">
      <c r="A3301" t="s">
        <v>153</v>
      </c>
      <c r="B3301" t="s">
        <v>24</v>
      </c>
      <c r="C3301" t="s">
        <v>8</v>
      </c>
      <c r="D3301" t="s">
        <v>14</v>
      </c>
      <c r="E3301">
        <v>30.206714802841599</v>
      </c>
      <c r="F3301">
        <v>29.893000000000001</v>
      </c>
      <c r="G3301">
        <v>5.5858481598956899E-2</v>
      </c>
      <c r="H3301">
        <v>5.4130683373405097E-2</v>
      </c>
      <c r="I3301">
        <v>4.93232447546256E-2</v>
      </c>
      <c r="J3301">
        <v>4.7793835566307903E-2</v>
      </c>
      <c r="K3301">
        <v>1.4424468632575101E-2</v>
      </c>
      <c r="L3301">
        <v>8.0863895451255795E-3</v>
      </c>
      <c r="M3301">
        <v>1.8481897083256E-2</v>
      </c>
      <c r="N3301">
        <v>1.31966402520096E-2</v>
      </c>
      <c r="O3301">
        <v>1.3707863457648743E-2</v>
      </c>
      <c r="P3301">
        <v>3.7662826047980092E-5</v>
      </c>
      <c r="Q3301">
        <v>29.772201422907294</v>
      </c>
      <c r="R3301" s="95">
        <f>Table_nydc_frldevdb01_flc_fx_carry_view[[#This Row],[atmf]]/(Table_nydc_frldevdb01_flc_fx_carry_view[[#This Row],[atmf_cost_orig]]+1)</f>
        <v>29.350546225326173</v>
      </c>
      <c r="S3301" s="95">
        <f>Table_nydc_frldevdb01_flc_fx_carry_view[[#This Row],[num_rate]]-Table_nydc_frldevdb01_flc_fx_carry_view[[#This Row],[asset_rate]]</f>
        <v>-1.3670200631600762E-2</v>
      </c>
      <c r="T33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1.2594801779009661</v>
      </c>
      <c r="U3301" s="95">
        <f>Table_nydc_frldevdb01_flc_fx_carry_view[[#This Row],[atmf_cost_final]]/Table_nydc_frldevdb01_flc_fx_carry_view[[#This Row],[atmf_cost_orig]]</f>
        <v>0.71403061019993064</v>
      </c>
    </row>
    <row r="3302" spans="1:21" x14ac:dyDescent="0.25">
      <c r="A3302" t="s">
        <v>153</v>
      </c>
      <c r="B3302" t="s">
        <v>24</v>
      </c>
      <c r="C3302" t="s">
        <v>6</v>
      </c>
      <c r="D3302" t="s">
        <v>14</v>
      </c>
      <c r="E3302">
        <v>30.206714802841599</v>
      </c>
      <c r="F3302">
        <v>29.786000000000001</v>
      </c>
      <c r="G3302">
        <v>5.8376998123993502E-2</v>
      </c>
      <c r="H3302">
        <v>5.6126948972883103E-2</v>
      </c>
      <c r="I3302">
        <v>5.3381233678482097E-2</v>
      </c>
      <c r="J3302">
        <v>5.1101995058065099E-2</v>
      </c>
      <c r="K3302">
        <v>1.6817474628315999E-2</v>
      </c>
      <c r="L3302">
        <v>1.17130353672535E-2</v>
      </c>
      <c r="M3302">
        <v>2.2068513333712302E-2</v>
      </c>
      <c r="N3302">
        <v>1.7919068940225501E-2</v>
      </c>
      <c r="O3302">
        <v>1.4316164989150559E-2</v>
      </c>
      <c r="P3302">
        <v>4.6793134034617268E-4</v>
      </c>
      <c r="Q3302">
        <v>29.630409572478172</v>
      </c>
      <c r="R3302" s="95">
        <f>Table_nydc_frldevdb01_flc_fx_carry_view[[#This Row],[atmf]]/(Table_nydc_frldevdb01_flc_fx_carry_view[[#This Row],[atmf_cost_orig]]+1)</f>
        <v>29.142860396751765</v>
      </c>
      <c r="S3302" s="95">
        <f>Table_nydc_frldevdb01_flc_fx_carry_view[[#This Row],[num_rate]]-Table_nydc_frldevdb01_flc_fx_carry_view[[#This Row],[asset_rate]]</f>
        <v>-1.3848233648804387E-2</v>
      </c>
      <c r="T33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1.1818678020015896</v>
      </c>
      <c r="U3302" s="95">
        <f>Table_nydc_frldevdb01_flc_fx_carry_view[[#This Row],[atmf_cost_final]]/Table_nydc_frldevdb01_flc_fx_carry_view[[#This Row],[atmf_cost_orig]]</f>
        <v>0.81197444835814891</v>
      </c>
    </row>
    <row r="3303" spans="1:21" x14ac:dyDescent="0.25">
      <c r="A3303" t="s">
        <v>153</v>
      </c>
      <c r="B3303" t="s">
        <v>24</v>
      </c>
      <c r="C3303" t="s">
        <v>67</v>
      </c>
      <c r="D3303" t="s">
        <v>14</v>
      </c>
      <c r="E3303">
        <v>30.206714802841599</v>
      </c>
      <c r="F3303">
        <v>29.570465354630599</v>
      </c>
      <c r="G3303">
        <v>6.20657888257631E-2</v>
      </c>
      <c r="H3303">
        <v>5.9235310519414303E-2</v>
      </c>
      <c r="I3303">
        <v>6.0762341521931003E-2</v>
      </c>
      <c r="J3303">
        <v>5.7823742067918203E-2</v>
      </c>
      <c r="K3303">
        <v>2.4933507851100701E-2</v>
      </c>
      <c r="L3303">
        <v>2.1516384842823803E-2</v>
      </c>
      <c r="M3303">
        <v>3.2443155403156503E-2</v>
      </c>
      <c r="N3303">
        <v>2.9515177090196101E-2</v>
      </c>
      <c r="O3303">
        <v>1.5844682162100221E-2</v>
      </c>
      <c r="P3303">
        <v>5.1037288329302301E-3</v>
      </c>
      <c r="Q3303">
        <v>29.350056772635281</v>
      </c>
      <c r="R3303" s="95">
        <f>Table_nydc_frldevdb01_flc_fx_carry_view[[#This Row],[atmf]]/(Table_nydc_frldevdb01_flc_fx_carry_view[[#This Row],[atmf_cost_orig]]+1)</f>
        <v>28.641252741012835</v>
      </c>
      <c r="S3303" s="95">
        <f>Table_nydc_frldevdb01_flc_fx_carry_view[[#This Row],[num_rate]]-Table_nydc_frldevdb01_flc_fx_carry_view[[#This Row],[asset_rate]]</f>
        <v>-1.0740953329169991E-2</v>
      </c>
      <c r="T33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1.0651355062838588</v>
      </c>
      <c r="U3303" s="95">
        <f>Table_nydc_frldevdb01_flc_fx_carry_view[[#This Row],[atmf_cost_final]]/Table_nydc_frldevdb01_flc_fx_carry_view[[#This Row],[atmf_cost_orig]]</f>
        <v>0.90975050741594854</v>
      </c>
    </row>
    <row r="3304" spans="1:21" x14ac:dyDescent="0.25">
      <c r="A3304" t="s">
        <v>153</v>
      </c>
      <c r="B3304" t="s">
        <v>23</v>
      </c>
      <c r="C3304" t="s">
        <v>14</v>
      </c>
      <c r="D3304" t="s">
        <v>14</v>
      </c>
      <c r="E3304">
        <v>1.3549837391680499</v>
      </c>
      <c r="F3304">
        <v>1.3514790000000001</v>
      </c>
      <c r="G3304">
        <v>4.9405440581356298E-2</v>
      </c>
      <c r="H3304">
        <v>4.9133462806520999E-2</v>
      </c>
      <c r="I3304">
        <v>0.123643148510093</v>
      </c>
      <c r="J3304">
        <v>0.12617631567415499</v>
      </c>
      <c r="K3304">
        <v>1.2592294527918E-2</v>
      </c>
      <c r="L3304">
        <v>2.58144561348918E-3</v>
      </c>
      <c r="M3304">
        <v>1.3748120549566199E-2</v>
      </c>
      <c r="N3304">
        <v>4.12373570910136E-3</v>
      </c>
      <c r="O3304">
        <v>1.3166030836686736E-2</v>
      </c>
      <c r="P3304">
        <v>7.9614924630738472E-3</v>
      </c>
      <c r="Q3304">
        <v>1.3499187288061356</v>
      </c>
      <c r="R3304" s="95">
        <f>Table_nydc_frldevdb01_flc_fx_carry_view[[#This Row],[atmf]]/(Table_nydc_frldevdb01_flc_fx_carry_view[[#This Row],[atmf_cost_orig]]+1)</f>
        <v>1.3331506836898948</v>
      </c>
      <c r="S3304" s="95">
        <f>Table_nydc_frldevdb01_flc_fx_carry_view[[#This Row],[num_rate]]-Table_nydc_frldevdb01_flc_fx_carry_view[[#This Row],[asset_rate]]</f>
        <v>-5.2045383736128888E-3</v>
      </c>
      <c r="T33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1.3343618042210936</v>
      </c>
      <c r="U3304" s="95">
        <f>Table_nydc_frldevdb01_flc_fx_carry_view[[#This Row],[atmf_cost_final]]/Table_nydc_frldevdb01_flc_fx_carry_view[[#This Row],[atmf_cost_orig]]</f>
        <v>0.2999490507981819</v>
      </c>
    </row>
    <row r="3305" spans="1:21" x14ac:dyDescent="0.25">
      <c r="A3305" t="s">
        <v>153</v>
      </c>
      <c r="B3305" t="s">
        <v>23</v>
      </c>
      <c r="C3305" t="s">
        <v>8</v>
      </c>
      <c r="D3305" t="s">
        <v>14</v>
      </c>
      <c r="E3305">
        <v>1.3549837391680499</v>
      </c>
      <c r="F3305">
        <v>1.3495919999999999</v>
      </c>
      <c r="G3305">
        <v>5.0908815051782803E-2</v>
      </c>
      <c r="H3305">
        <v>5.0484096490270601E-2</v>
      </c>
      <c r="I3305">
        <v>4.8251976529191401E-2</v>
      </c>
      <c r="J3305">
        <v>4.7909169991123601E-2</v>
      </c>
      <c r="K3305">
        <v>1.5511169622020399E-2</v>
      </c>
      <c r="L3305">
        <v>8.99184791884702E-3</v>
      </c>
      <c r="M3305">
        <v>1.72370439386084E-2</v>
      </c>
      <c r="N3305">
        <v>1.0941795719733499E-2</v>
      </c>
      <c r="O3305">
        <v>1.3707863457648743E-2</v>
      </c>
      <c r="P3305">
        <v>8.3422629459716305E-3</v>
      </c>
      <c r="Q3305">
        <v>1.3472667868549748</v>
      </c>
      <c r="R3305" s="95">
        <f>Table_nydc_frldevdb01_flc_fx_carry_view[[#This Row],[atmf]]/(Table_nydc_frldevdb01_flc_fx_carry_view[[#This Row],[atmf_cost_orig]]+1)</f>
        <v>1.3267232136715712</v>
      </c>
      <c r="S3305" s="95">
        <f>Table_nydc_frldevdb01_flc_fx_carry_view[[#This Row],[num_rate]]-Table_nydc_frldevdb01_flc_fx_carry_view[[#This Row],[asset_rate]]</f>
        <v>-5.365600511677112E-3</v>
      </c>
      <c r="T33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1.1298318667499869</v>
      </c>
      <c r="U3305" s="95">
        <f>Table_nydc_frldevdb01_flc_fx_carry_view[[#This Row],[atmf_cost_final]]/Table_nydc_frldevdb01_flc_fx_carry_view[[#This Row],[atmf_cost_orig]]</f>
        <v>0.63478376911400181</v>
      </c>
    </row>
    <row r="3306" spans="1:21" x14ac:dyDescent="0.25">
      <c r="A3306" t="s">
        <v>153</v>
      </c>
      <c r="B3306" t="s">
        <v>23</v>
      </c>
      <c r="C3306" t="s">
        <v>6</v>
      </c>
      <c r="D3306" t="s">
        <v>14</v>
      </c>
      <c r="E3306">
        <v>1.3549837391680499</v>
      </c>
      <c r="F3306">
        <v>1.3473999999999999</v>
      </c>
      <c r="G3306">
        <v>5.2462866614791999E-2</v>
      </c>
      <c r="H3306">
        <v>5.1849686520630198E-2</v>
      </c>
      <c r="I3306">
        <v>4.9420773560345403E-2</v>
      </c>
      <c r="J3306">
        <v>4.8866931650061202E-2</v>
      </c>
      <c r="K3306">
        <v>1.80304768943731E-2</v>
      </c>
      <c r="L3306">
        <v>1.26269176092341E-2</v>
      </c>
      <c r="M3306">
        <v>2.0387131968621498E-2</v>
      </c>
      <c r="N3306">
        <v>1.5232995931862701E-2</v>
      </c>
      <c r="O3306">
        <v>1.4316164989150559E-2</v>
      </c>
      <c r="P3306">
        <v>8.6546184506084423E-3</v>
      </c>
      <c r="Q3306">
        <v>1.3442321085803464</v>
      </c>
      <c r="R3306" s="95">
        <f>Table_nydc_frldevdb01_flc_fx_carry_view[[#This Row],[atmf]]/(Table_nydc_frldevdb01_flc_fx_carry_view[[#This Row],[atmf_cost_orig]]+1)</f>
        <v>1.3204792159623535</v>
      </c>
      <c r="S3306" s="95">
        <f>Table_nydc_frldevdb01_flc_fx_carry_view[[#This Row],[num_rate]]-Table_nydc_frldevdb01_flc_fx_carry_view[[#This Row],[asset_rate]]</f>
        <v>-5.6615465385421171E-3</v>
      </c>
      <c r="T33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1.1058378254440777</v>
      </c>
      <c r="U3306" s="95">
        <f>Table_nydc_frldevdb01_flc_fx_carry_view[[#This Row],[atmf_cost_final]]/Table_nydc_frldevdb01_flc_fx_carry_view[[#This Row],[atmf_cost_orig]]</f>
        <v>0.74718680171925622</v>
      </c>
    </row>
    <row r="3307" spans="1:21" x14ac:dyDescent="0.25">
      <c r="A3307" t="s">
        <v>153</v>
      </c>
      <c r="B3307" t="s">
        <v>23</v>
      </c>
      <c r="C3307" t="s">
        <v>67</v>
      </c>
      <c r="D3307" t="s">
        <v>14</v>
      </c>
      <c r="E3307">
        <v>1.3549837391680499</v>
      </c>
      <c r="F3307">
        <v>1.3406131346166801</v>
      </c>
      <c r="G3307">
        <v>5.57259921789484E-2</v>
      </c>
      <c r="H3307">
        <v>5.4555219406377198E-2</v>
      </c>
      <c r="I3307">
        <v>5.4699531533842598E-2</v>
      </c>
      <c r="J3307">
        <v>5.3537210147658401E-2</v>
      </c>
      <c r="K3307">
        <v>2.57709205183526E-2</v>
      </c>
      <c r="L3307">
        <v>2.2558915544434798E-2</v>
      </c>
      <c r="M3307">
        <v>2.9881202644121599E-2</v>
      </c>
      <c r="N3307">
        <v>2.69253528621753E-2</v>
      </c>
      <c r="O3307">
        <v>1.5844682162100221E-2</v>
      </c>
      <c r="P3307">
        <v>1.0380808303491779E-2</v>
      </c>
      <c r="Q3307">
        <v>1.3351253925798985</v>
      </c>
      <c r="R3307" s="95">
        <f>Table_nydc_frldevdb01_flc_fx_carry_view[[#This Row],[atmf]]/(Table_nydc_frldevdb01_flc_fx_carry_view[[#This Row],[atmf_cost_orig]]+1)</f>
        <v>1.3017162864753566</v>
      </c>
      <c r="S3307" s="95">
        <f>Table_nydc_frldevdb01_flc_fx_carry_view[[#This Row],[num_rate]]-Table_nydc_frldevdb01_flc_fx_carry_view[[#This Row],[asset_rate]]</f>
        <v>-5.4638738586084423E-3</v>
      </c>
      <c r="T33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1.0623205863085561</v>
      </c>
      <c r="U3307" s="95">
        <f>Table_nydc_frldevdb01_flc_fx_carry_view[[#This Row],[atmf_cost_final]]/Table_nydc_frldevdb01_flc_fx_carry_view[[#This Row],[atmf_cost_orig]]</f>
        <v>0.90107995929247542</v>
      </c>
    </row>
    <row r="3308" spans="1:21" x14ac:dyDescent="0.25">
      <c r="A3308" t="s">
        <v>153</v>
      </c>
      <c r="B3308" t="s">
        <v>25</v>
      </c>
      <c r="C3308" t="s">
        <v>14</v>
      </c>
      <c r="D3308" t="s">
        <v>14</v>
      </c>
      <c r="E3308">
        <v>309.363788240921</v>
      </c>
      <c r="F3308">
        <v>309.77269999999999</v>
      </c>
      <c r="G3308">
        <v>5.2204181549694501E-2</v>
      </c>
      <c r="H3308">
        <v>5.2501240900750902E-2</v>
      </c>
      <c r="I3308">
        <v>4.2571903953003302E-2</v>
      </c>
      <c r="J3308">
        <v>4.5102231640251497E-2</v>
      </c>
      <c r="K3308">
        <v>1.41052357918006E-2</v>
      </c>
      <c r="L3308">
        <v>8.8906041908591398E-4</v>
      </c>
      <c r="M3308">
        <v>1.48523772385041E-2</v>
      </c>
      <c r="N3308">
        <v>1.7472918104174801E-3</v>
      </c>
      <c r="O3308">
        <v>-8.3395580365526432E-3</v>
      </c>
      <c r="P3308">
        <v>-5.6883212072606076E-3</v>
      </c>
      <c r="Q3308">
        <v>309.54142876909475</v>
      </c>
      <c r="R3308" s="95">
        <f>Table_nydc_frldevdb01_flc_fx_carry_view[[#This Row],[atmf]]/(Table_nydc_frldevdb01_flc_fx_carry_view[[#This Row],[atmf_cost_orig]]+1)</f>
        <v>305.23917265968942</v>
      </c>
      <c r="S3308" s="95">
        <f>Table_nydc_frldevdb01_flc_fx_carry_view[[#This Row],[num_rate]]-Table_nydc_frldevdb01_flc_fx_carry_view[[#This Row],[asset_rate]]</f>
        <v>2.6512368292920356E-3</v>
      </c>
      <c r="T33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1.1486866310498651</v>
      </c>
      <c r="U3308" s="95">
        <f>Table_nydc_frldevdb01_flc_fx_carry_view[[#This Row],[atmf_cost_final]]/Table_nydc_frldevdb01_flc_fx_carry_view[[#This Row],[atmf_cost_orig]]</f>
        <v>0.11764391533819293</v>
      </c>
    </row>
    <row r="3309" spans="1:21" x14ac:dyDescent="0.25">
      <c r="A3309" t="s">
        <v>153</v>
      </c>
      <c r="B3309" t="s">
        <v>25</v>
      </c>
      <c r="C3309" t="s">
        <v>8</v>
      </c>
      <c r="D3309" t="s">
        <v>14</v>
      </c>
      <c r="E3309">
        <v>309.363788240921</v>
      </c>
      <c r="F3309">
        <v>309.89319999999998</v>
      </c>
      <c r="G3309">
        <v>5.5313863175120097E-2</v>
      </c>
      <c r="H3309">
        <v>5.5639900357669803E-2</v>
      </c>
      <c r="I3309">
        <v>4.7196977227494198E-2</v>
      </c>
      <c r="J3309">
        <v>4.7673951993921798E-2</v>
      </c>
      <c r="K3309">
        <v>1.83400234668828E-2</v>
      </c>
      <c r="L3309">
        <v>9.2599845826264703E-3</v>
      </c>
      <c r="M3309">
        <v>1.93169545574646E-2</v>
      </c>
      <c r="N3309">
        <v>1.02359317225264E-2</v>
      </c>
      <c r="O3309">
        <v>-8.3163192378880226E-3</v>
      </c>
      <c r="P3309">
        <v>-5.98382175899789E-3</v>
      </c>
      <c r="Q3309">
        <v>309.59075116982558</v>
      </c>
      <c r="R3309" s="95">
        <f>Table_nydc_frldevdb01_flc_fx_carry_view[[#This Row],[atmf]]/(Table_nydc_frldevdb01_flc_fx_carry_view[[#This Row],[atmf_cost_orig]]+1)</f>
        <v>304.02045076797515</v>
      </c>
      <c r="S3309" s="95">
        <f>Table_nydc_frldevdb01_flc_fx_carry_view[[#This Row],[num_rate]]-Table_nydc_frldevdb01_flc_fx_carry_view[[#This Row],[asset_rate]]</f>
        <v>2.3324974788901326E-3</v>
      </c>
      <c r="T33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0.99899281465053635</v>
      </c>
      <c r="U3309" s="95">
        <f>Table_nydc_frldevdb01_flc_fx_carry_view[[#This Row],[atmf_cost_final]]/Table_nydc_frldevdb01_flc_fx_carry_view[[#This Row],[atmf_cost_orig]]</f>
        <v>0.52989365855141779</v>
      </c>
    </row>
    <row r="3310" spans="1:21" x14ac:dyDescent="0.25">
      <c r="A3310" t="s">
        <v>153</v>
      </c>
      <c r="B3310" t="s">
        <v>25</v>
      </c>
      <c r="C3310" t="s">
        <v>6</v>
      </c>
      <c r="D3310" t="s">
        <v>14</v>
      </c>
      <c r="E3310">
        <v>309.363788240921</v>
      </c>
      <c r="F3310">
        <v>310.10000000000002</v>
      </c>
      <c r="G3310">
        <v>5.8303643221352799E-2</v>
      </c>
      <c r="H3310">
        <v>5.8705113656796003E-2</v>
      </c>
      <c r="I3310">
        <v>5.2261994652376999E-2</v>
      </c>
      <c r="J3310">
        <v>5.2805505986575102E-2</v>
      </c>
      <c r="K3310">
        <v>2.22434058231471E-2</v>
      </c>
      <c r="L3310">
        <v>1.41602799330145E-2</v>
      </c>
      <c r="M3310">
        <v>2.3610066797379099E-2</v>
      </c>
      <c r="N3310">
        <v>1.55219831830754E-2</v>
      </c>
      <c r="O3310">
        <v>-8.1128496506200909E-3</v>
      </c>
      <c r="P3310">
        <v>-5.720358351157695E-3</v>
      </c>
      <c r="Q3310">
        <v>309.67677683447442</v>
      </c>
      <c r="R3310" s="95">
        <f>Table_nydc_frldevdb01_flc_fx_carry_view[[#This Row],[atmf]]/(Table_nydc_frldevdb01_flc_fx_carry_view[[#This Row],[atmf_cost_orig]]+1)</f>
        <v>302.94739184250665</v>
      </c>
      <c r="S3310" s="95">
        <f>Table_nydc_frldevdb01_flc_fx_carry_view[[#This Row],[num_rate]]-Table_nydc_frldevdb01_flc_fx_carry_view[[#This Row],[asset_rate]]</f>
        <v>2.3924912994623959E-3</v>
      </c>
      <c r="T33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0.99637238183823484</v>
      </c>
      <c r="U3310" s="95">
        <f>Table_nydc_frldevdb01_flc_fx_carry_view[[#This Row],[atmf_cost_final]]/Table_nydc_frldevdb01_flc_fx_carry_view[[#This Row],[atmf_cost_orig]]</f>
        <v>0.65743071869658842</v>
      </c>
    </row>
    <row r="3311" spans="1:21" x14ac:dyDescent="0.25">
      <c r="A3311" t="s">
        <v>153</v>
      </c>
      <c r="B3311" t="s">
        <v>25</v>
      </c>
      <c r="C3311" t="s">
        <v>67</v>
      </c>
      <c r="D3311" t="s">
        <v>14</v>
      </c>
      <c r="E3311">
        <v>309.363788240921</v>
      </c>
      <c r="F3311">
        <v>310.851172308782</v>
      </c>
      <c r="G3311">
        <v>6.1213219777252602E-2</v>
      </c>
      <c r="H3311">
        <v>6.1866880126011201E-2</v>
      </c>
      <c r="I3311">
        <v>6.0386564971820399E-2</v>
      </c>
      <c r="J3311">
        <v>6.1071223572080099E-2</v>
      </c>
      <c r="K3311">
        <v>3.2677451063610301E-2</v>
      </c>
      <c r="L3311">
        <v>2.8087436513487399E-2</v>
      </c>
      <c r="M3311">
        <v>3.5512877333099997E-2</v>
      </c>
      <c r="N3311">
        <v>3.08912671278198E-2</v>
      </c>
      <c r="O3311">
        <v>-7.6643334109611208E-3</v>
      </c>
      <c r="P3311">
        <v>-5.2803047582377846E-3</v>
      </c>
      <c r="Q3311">
        <v>309.97226879502728</v>
      </c>
      <c r="R3311" s="95">
        <f>Table_nydc_frldevdb01_flc_fx_carry_view[[#This Row],[atmf]]/(Table_nydc_frldevdb01_flc_fx_carry_view[[#This Row],[atmf_cost_orig]]+1)</f>
        <v>300.19054239997496</v>
      </c>
      <c r="S3311" s="95">
        <f>Table_nydc_frldevdb01_flc_fx_carry_view[[#This Row],[num_rate]]-Table_nydc_frldevdb01_flc_fx_carry_view[[#This Row],[asset_rate]]</f>
        <v>2.3840286527233362E-3</v>
      </c>
      <c r="T33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0.98885682357630778</v>
      </c>
      <c r="U3311" s="95">
        <f>Table_nydc_frldevdb01_flc_fx_carry_view[[#This Row],[atmf_cost_final]]/Table_nydc_frldevdb01_flc_fx_carry_view[[#This Row],[atmf_cost_orig]]</f>
        <v>0.86986100388512877</v>
      </c>
    </row>
    <row r="3312" spans="1:21" x14ac:dyDescent="0.25">
      <c r="A3312" t="s">
        <v>153</v>
      </c>
      <c r="B3312" t="s">
        <v>9</v>
      </c>
      <c r="C3312" t="s">
        <v>14</v>
      </c>
      <c r="D3312" t="s">
        <v>14</v>
      </c>
      <c r="E3312">
        <v>68.431540633258194</v>
      </c>
      <c r="F3312">
        <v>71.143049817000005</v>
      </c>
      <c r="G3312">
        <v>0.115754664103267</v>
      </c>
      <c r="H3312">
        <v>0.123618567308437</v>
      </c>
      <c r="I3312">
        <v>0.11127357853195501</v>
      </c>
      <c r="J3312">
        <v>0.12987015020315101</v>
      </c>
      <c r="K3312">
        <v>1.65369619396376E-2</v>
      </c>
      <c r="L3312">
        <v>2.3238052756286102E-3</v>
      </c>
      <c r="M3312">
        <v>3.4962067843249602E-2</v>
      </c>
      <c r="N3312">
        <v>3.96277505656914E-2</v>
      </c>
      <c r="O3312">
        <v>-8.3395580365526432E-3</v>
      </c>
      <c r="P3312">
        <v>7.1468374316533939E-2</v>
      </c>
      <c r="Q3312">
        <v>69.855946602845506</v>
      </c>
      <c r="R3312" s="95">
        <f>Table_nydc_frldevdb01_flc_fx_carry_view[[#This Row],[atmf]]/(Table_nydc_frldevdb01_flc_fx_carry_view[[#This Row],[atmf_cost_orig]]+1)</f>
        <v>68.739765473003786</v>
      </c>
      <c r="S3312" s="95">
        <f>Table_nydc_frldevdb01_flc_fx_carry_view[[#This Row],[num_rate]]-Table_nydc_frldevdb01_flc_fx_carry_view[[#This Row],[asset_rate]]</f>
        <v>7.9807932353086586E-2</v>
      </c>
      <c r="T33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2.0246258276729816</v>
      </c>
      <c r="U3312" s="95">
        <f>Table_nydc_frldevdb01_flc_fx_carry_view[[#This Row],[atmf_cost_final]]/Table_nydc_frldevdb01_flc_fx_carry_view[[#This Row],[atmf_cost_orig]]</f>
        <v>1.1334498503738428</v>
      </c>
    </row>
    <row r="3313" spans="1:21" x14ac:dyDescent="0.25">
      <c r="A3313" t="s">
        <v>153</v>
      </c>
      <c r="B3313" t="s">
        <v>9</v>
      </c>
      <c r="C3313" t="s">
        <v>8</v>
      </c>
      <c r="D3313" t="s">
        <v>14</v>
      </c>
      <c r="E3313">
        <v>68.431540633258194</v>
      </c>
      <c r="F3313">
        <v>72.473144382000001</v>
      </c>
      <c r="G3313">
        <v>0.11890788602503501</v>
      </c>
      <c r="H3313">
        <v>0.127739595843437</v>
      </c>
      <c r="I3313">
        <v>0.108520115571419</v>
      </c>
      <c r="J3313">
        <v>0.12861553411498899</v>
      </c>
      <c r="K3313">
        <v>1.8137678804522901E-2</v>
      </c>
      <c r="L3313">
        <v>1.2763345413622E-2</v>
      </c>
      <c r="M3313">
        <v>4.4330124147444298E-2</v>
      </c>
      <c r="N3313">
        <v>4.9123221315640897E-2</v>
      </c>
      <c r="O3313">
        <v>-8.3163192378880226E-3</v>
      </c>
      <c r="P3313">
        <v>7.0625786838172069E-2</v>
      </c>
      <c r="Q3313">
        <v>70.623346245529746</v>
      </c>
      <c r="R3313" s="95">
        <f>Table_nydc_frldevdb01_flc_fx_carry_view[[#This Row],[atmf]]/(Table_nydc_frldevdb01_flc_fx_carry_view[[#This Row],[atmf_cost_orig]]+1)</f>
        <v>69.396776657347331</v>
      </c>
      <c r="S3313" s="95">
        <f>Table_nydc_frldevdb01_flc_fx_carry_view[[#This Row],[num_rate]]-Table_nydc_frldevdb01_flc_fx_carry_view[[#This Row],[asset_rate]]</f>
        <v>7.8942106076060087E-2</v>
      </c>
      <c r="T33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1.388181799216593</v>
      </c>
      <c r="U3313" s="95">
        <f>Table_nydc_frldevdb01_flc_fx_carry_view[[#This Row],[atmf_cost_final]]/Table_nydc_frldevdb01_flc_fx_carry_view[[#This Row],[atmf_cost_orig]]</f>
        <v>1.1081228004743344</v>
      </c>
    </row>
    <row r="3314" spans="1:21" x14ac:dyDescent="0.25">
      <c r="A3314" t="s">
        <v>153</v>
      </c>
      <c r="B3314" t="s">
        <v>9</v>
      </c>
      <c r="C3314" t="s">
        <v>6</v>
      </c>
      <c r="D3314" t="s">
        <v>14</v>
      </c>
      <c r="E3314">
        <v>68.431540633258194</v>
      </c>
      <c r="F3314">
        <v>73.8298583033</v>
      </c>
      <c r="G3314">
        <v>0.122317800462868</v>
      </c>
      <c r="H3314">
        <v>0.13166887729961399</v>
      </c>
      <c r="I3314">
        <v>0.11583745931996201</v>
      </c>
      <c r="J3314">
        <v>0.13376312044590699</v>
      </c>
      <c r="K3314">
        <v>1.9340144373304703E-2</v>
      </c>
      <c r="L3314">
        <v>1.6571264589644499E-2</v>
      </c>
      <c r="M3314">
        <v>5.2924059239671098E-2</v>
      </c>
      <c r="N3314">
        <v>6.0392866408490106E-2</v>
      </c>
      <c r="O3314">
        <v>-8.1128496506200909E-3</v>
      </c>
      <c r="P3314">
        <v>7.0499011601128148E-2</v>
      </c>
      <c r="Q3314">
        <v>71.430928095321192</v>
      </c>
      <c r="R3314" s="95">
        <f>Table_nydc_frldevdb01_flc_fx_carry_view[[#This Row],[atmf]]/(Table_nydc_frldevdb01_flc_fx_carry_view[[#This Row],[atmf_cost_orig]]+1)</f>
        <v>70.118882416471152</v>
      </c>
      <c r="S3314" s="95">
        <f>Table_nydc_frldevdb01_flc_fx_carry_view[[#This Row],[num_rate]]-Table_nydc_frldevdb01_flc_fx_carry_view[[#This Row],[asset_rate]]</f>
        <v>7.8611861251748238E-2</v>
      </c>
      <c r="T33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1.3048389978719259</v>
      </c>
      <c r="U3314" s="95">
        <f>Table_nydc_frldevdb01_flc_fx_carry_view[[#This Row],[atmf_cost_final]]/Table_nydc_frldevdb01_flc_fx_carry_view[[#This Row],[atmf_cost_orig]]</f>
        <v>1.1411230974365718</v>
      </c>
    </row>
    <row r="3315" spans="1:21" x14ac:dyDescent="0.25">
      <c r="A3315" t="s">
        <v>153</v>
      </c>
      <c r="B3315" t="s">
        <v>9</v>
      </c>
      <c r="C3315" t="s">
        <v>67</v>
      </c>
      <c r="D3315" t="s">
        <v>14</v>
      </c>
      <c r="E3315">
        <v>68.431540633258194</v>
      </c>
      <c r="F3315">
        <v>79.241172720411598</v>
      </c>
      <c r="G3315">
        <v>0.13510116020266399</v>
      </c>
      <c r="H3315">
        <v>0.14316030721422299</v>
      </c>
      <c r="I3315">
        <v>0.13083387731712101</v>
      </c>
      <c r="J3315">
        <v>0.14472392891790301</v>
      </c>
      <c r="K3315">
        <v>2.2991023069718699E-2</v>
      </c>
      <c r="L3315">
        <v>2.2184279669833301E-2</v>
      </c>
      <c r="M3315">
        <v>8.2062561576335791E-2</v>
      </c>
      <c r="N3315">
        <v>9.2562292530215792E-2</v>
      </c>
      <c r="O3315">
        <v>-7.6643334109611208E-3</v>
      </c>
      <c r="P3315">
        <v>7.0224729399299218E-2</v>
      </c>
      <c r="Q3315">
        <v>74.821359879190538</v>
      </c>
      <c r="R3315" s="95">
        <f>Table_nydc_frldevdb01_flc_fx_carry_view[[#This Row],[atmf]]/(Table_nydc_frldevdb01_flc_fx_carry_view[[#This Row],[atmf_cost_orig]]+1)</f>
        <v>73.231600033341891</v>
      </c>
      <c r="S3315" s="95">
        <f>Table_nydc_frldevdb01_flc_fx_carry_view[[#This Row],[num_rate]]-Table_nydc_frldevdb01_flc_fx_carry_view[[#This Row],[asset_rate]]</f>
        <v>7.788906281026034E-2</v>
      </c>
      <c r="T33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1.1914030790394747</v>
      </c>
      <c r="U3315" s="95">
        <f>Table_nydc_frldevdb01_flc_fx_carry_view[[#This Row],[atmf_cost_final]]/Table_nydc_frldevdb01_flc_fx_carry_view[[#This Row],[atmf_cost_orig]]</f>
        <v>1.1279478821059346</v>
      </c>
    </row>
    <row r="3316" spans="1:21" x14ac:dyDescent="0.25">
      <c r="A3316" t="s">
        <v>153</v>
      </c>
      <c r="B3316" t="s">
        <v>10</v>
      </c>
      <c r="C3316" t="s">
        <v>14</v>
      </c>
      <c r="D3316" t="s">
        <v>14</v>
      </c>
      <c r="E3316">
        <v>13504.9286337841</v>
      </c>
      <c r="F3316">
        <v>13786.25</v>
      </c>
      <c r="G3316">
        <v>6.6598578338184597E-2</v>
      </c>
      <c r="H3316">
        <v>7.3445242451927004E-2</v>
      </c>
      <c r="I3316">
        <v>6.15406730962786E-2</v>
      </c>
      <c r="J3316">
        <v>9.9014458788523899E-2</v>
      </c>
      <c r="K3316">
        <v>1.0053554014352399E-2</v>
      </c>
      <c r="L3316">
        <v>1.28485978471748E-3</v>
      </c>
      <c r="M3316">
        <v>2.0549570032281098E-2</v>
      </c>
      <c r="N3316">
        <v>2.08277008936343E-2</v>
      </c>
      <c r="O3316">
        <v>1.3166030836686736E-2</v>
      </c>
      <c r="P3316">
        <v>5.4930014394143502E-2</v>
      </c>
      <c r="Q3316">
        <v>13643.052304478753</v>
      </c>
      <c r="R3316" s="95">
        <f>Table_nydc_frldevdb01_flc_fx_carry_view[[#This Row],[atmf]]/(Table_nydc_frldevdb01_flc_fx_carry_view[[#This Row],[atmf_cost_orig]]+1)</f>
        <v>13508.652989353497</v>
      </c>
      <c r="S3316" s="95">
        <f>Table_nydc_frldevdb01_flc_fx_carry_view[[#This Row],[num_rate]]-Table_nydc_frldevdb01_flc_fx_carry_view[[#This Row],[asset_rate]]</f>
        <v>4.1763983557456766E-2</v>
      </c>
      <c r="T33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1.8619294287980168</v>
      </c>
      <c r="U3316" s="95">
        <f>Table_nydc_frldevdb01_flc_fx_carry_view[[#This Row],[atmf_cost_final]]/Table_nydc_frldevdb01_flc_fx_carry_view[[#This Row],[atmf_cost_orig]]</f>
        <v>1.0135346316694844</v>
      </c>
    </row>
    <row r="3317" spans="1:21" x14ac:dyDescent="0.25">
      <c r="A3317" t="s">
        <v>153</v>
      </c>
      <c r="B3317" t="s">
        <v>10</v>
      </c>
      <c r="C3317" t="s">
        <v>8</v>
      </c>
      <c r="D3317" t="s">
        <v>14</v>
      </c>
      <c r="E3317">
        <v>13504.9286337841</v>
      </c>
      <c r="F3317">
        <v>13939.05</v>
      </c>
      <c r="G3317">
        <v>7.0507028591166199E-2</v>
      </c>
      <c r="H3317">
        <v>7.8444665824423707E-2</v>
      </c>
      <c r="I3317">
        <v>6.1931957015213999E-2</v>
      </c>
      <c r="J3317">
        <v>7.7220157665073605E-2</v>
      </c>
      <c r="K3317">
        <v>1.1404380192685299E-2</v>
      </c>
      <c r="L3317">
        <v>8.0664056872220297E-3</v>
      </c>
      <c r="M3317">
        <v>2.6780755972547799E-2</v>
      </c>
      <c r="N3317">
        <v>2.9084057148199199E-2</v>
      </c>
      <c r="O3317">
        <v>1.3707863457648743E-2</v>
      </c>
      <c r="P3317">
        <v>5.6938147929850406E-2</v>
      </c>
      <c r="Q3317">
        <v>13727.963671888738</v>
      </c>
      <c r="R3317" s="95">
        <f>Table_nydc_frldevdb01_flc_fx_carry_view[[#This Row],[atmf]]/(Table_nydc_frldevdb01_flc_fx_carry_view[[#This Row],[atmf_cost_orig]]+1)</f>
        <v>13575.48816426462</v>
      </c>
      <c r="S3317" s="95">
        <f>Table_nydc_frldevdb01_flc_fx_carry_view[[#This Row],[num_rate]]-Table_nydc_frldevdb01_flc_fx_carry_view[[#This Row],[asset_rate]]</f>
        <v>4.323028447220166E-2</v>
      </c>
      <c r="T33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1.3668794104591737</v>
      </c>
      <c r="U3317" s="95">
        <f>Table_nydc_frldevdb01_flc_fx_carry_view[[#This Row],[atmf_cost_final]]/Table_nydc_frldevdb01_flc_fx_carry_view[[#This Row],[atmf_cost_orig]]</f>
        <v>1.0860058311278611</v>
      </c>
    </row>
    <row r="3318" spans="1:21" x14ac:dyDescent="0.25">
      <c r="A3318" t="s">
        <v>153</v>
      </c>
      <c r="B3318" t="s">
        <v>10</v>
      </c>
      <c r="C3318" t="s">
        <v>6</v>
      </c>
      <c r="D3318" t="s">
        <v>14</v>
      </c>
      <c r="E3318">
        <v>13504.9286337841</v>
      </c>
      <c r="F3318">
        <v>14108.75</v>
      </c>
      <c r="G3318">
        <v>7.4434431036049506E-2</v>
      </c>
      <c r="H3318">
        <v>8.3355323041648902E-2</v>
      </c>
      <c r="I3318">
        <v>6.6655180853050097E-2</v>
      </c>
      <c r="J3318">
        <v>8.2338694636212698E-2</v>
      </c>
      <c r="K3318">
        <v>1.2348542940593699E-2</v>
      </c>
      <c r="L3318">
        <v>1.0073379293321501E-2</v>
      </c>
      <c r="M3318">
        <v>3.2769232389799098E-2</v>
      </c>
      <c r="N3318">
        <v>3.6719347863226601E-2</v>
      </c>
      <c r="O3318">
        <v>1.4316164989150559E-2</v>
      </c>
      <c r="P3318">
        <v>5.9479258907175758E-2</v>
      </c>
      <c r="Q3318">
        <v>13826.405271746802</v>
      </c>
      <c r="R3318" s="95">
        <f>Table_nydc_frldevdb01_flc_fx_carry_view[[#This Row],[atmf]]/(Table_nydc_frldevdb01_flc_fx_carry_view[[#This Row],[atmf_cost_orig]]+1)</f>
        <v>13661.08667601643</v>
      </c>
      <c r="S3318" s="95">
        <f>Table_nydc_frldevdb01_flc_fx_carry_view[[#This Row],[num_rate]]-Table_nydc_frldevdb01_flc_fx_carry_view[[#This Row],[asset_rate]]</f>
        <v>4.5163093918025199E-2</v>
      </c>
      <c r="T33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1.304851564203281</v>
      </c>
      <c r="U3318" s="95">
        <f>Table_nydc_frldevdb01_flc_fx_carry_view[[#This Row],[atmf_cost_final]]/Table_nydc_frldevdb01_flc_fx_carry_view[[#This Row],[atmf_cost_orig]]</f>
        <v>1.1205434239789258</v>
      </c>
    </row>
    <row r="3319" spans="1:21" x14ac:dyDescent="0.25">
      <c r="A3319" t="s">
        <v>153</v>
      </c>
      <c r="B3319" t="s">
        <v>10</v>
      </c>
      <c r="C3319" t="s">
        <v>67</v>
      </c>
      <c r="D3319" t="s">
        <v>14</v>
      </c>
      <c r="E3319">
        <v>13504.9286337841</v>
      </c>
      <c r="F3319">
        <v>14789.723622568599</v>
      </c>
      <c r="G3319">
        <v>8.1518434329185999E-2</v>
      </c>
      <c r="H3319">
        <v>9.1239742883994807E-2</v>
      </c>
      <c r="I3319">
        <v>7.9319058299102796E-2</v>
      </c>
      <c r="J3319">
        <v>9.3977431940137607E-2</v>
      </c>
      <c r="K3319">
        <v>1.31509624774149E-2</v>
      </c>
      <c r="L3319">
        <v>1.3295134688075898E-2</v>
      </c>
      <c r="M3319">
        <v>4.9951844691845798E-2</v>
      </c>
      <c r="N3319">
        <v>5.7998904834936402E-2</v>
      </c>
      <c r="O3319">
        <v>1.5844682162100221E-2</v>
      </c>
      <c r="P3319">
        <v>6.4775555452025624E-2</v>
      </c>
      <c r="Q3319">
        <v>14264.7675906489</v>
      </c>
      <c r="R3319" s="95">
        <f>Table_nydc_frldevdb01_flc_fx_carry_view[[#This Row],[atmf]]/(Table_nydc_frldevdb01_flc_fx_carry_view[[#This Row],[atmf_cost_orig]]+1)</f>
        <v>14086.09708849008</v>
      </c>
      <c r="S3319" s="95">
        <f>Table_nydc_frldevdb01_flc_fx_carry_view[[#This Row],[num_rate]]-Table_nydc_frldevdb01_flc_fx_carry_view[[#This Row],[asset_rate]]</f>
        <v>4.8930873289925403E-2</v>
      </c>
      <c r="T33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1.2147472412857159</v>
      </c>
      <c r="U3319" s="95">
        <f>Table_nydc_frldevdb01_flc_fx_carry_view[[#This Row],[atmf_cost_final]]/Table_nydc_frldevdb01_flc_fx_carry_view[[#This Row],[atmf_cost_orig]]</f>
        <v>1.1610963557548899</v>
      </c>
    </row>
    <row r="3320" spans="1:21" x14ac:dyDescent="0.25">
      <c r="A3320" t="s">
        <v>153</v>
      </c>
      <c r="B3320" t="s">
        <v>18</v>
      </c>
      <c r="C3320" t="s">
        <v>14</v>
      </c>
      <c r="D3320" t="s">
        <v>14</v>
      </c>
      <c r="E3320">
        <v>2955.40419798941</v>
      </c>
      <c r="F3320">
        <v>3010.6042541277602</v>
      </c>
      <c r="G3320">
        <v>0.119287078811848</v>
      </c>
      <c r="H3320">
        <v>0.12077578233332301</v>
      </c>
      <c r="I3320">
        <v>0.112670242752594</v>
      </c>
      <c r="J3320">
        <v>0.12574907204070199</v>
      </c>
      <c r="K3320">
        <v>2.4751684434909299E-2</v>
      </c>
      <c r="L3320">
        <v>2.3522760463126702E-3</v>
      </c>
      <c r="M3320">
        <v>3.37859394058855E-2</v>
      </c>
      <c r="N3320">
        <v>1.86789203749083E-2</v>
      </c>
      <c r="O3320">
        <v>1.3166030836686736E-2</v>
      </c>
      <c r="P3320">
        <v>5.1637634685247236E-2</v>
      </c>
      <c r="Q3320">
        <v>2983.649206452716</v>
      </c>
      <c r="R3320" s="95">
        <f>Table_nydc_frldevdb01_flc_fx_carry_view[[#This Row],[atmf]]/(Table_nydc_frldevdb01_flc_fx_carry_view[[#This Row],[atmf_cost_orig]]+1)</f>
        <v>2912.212421710773</v>
      </c>
      <c r="S3320" s="95">
        <f>Table_nydc_frldevdb01_flc_fx_carry_view[[#This Row],[num_rate]]-Table_nydc_frldevdb01_flc_fx_carry_view[[#This Row],[asset_rate]]</f>
        <v>3.84716038485605E-2</v>
      </c>
      <c r="T33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1.8071932197007108</v>
      </c>
      <c r="U3320" s="95">
        <f>Table_nydc_frldevdb01_flc_fx_carry_view[[#This Row],[atmf_cost_final]]/Table_nydc_frldevdb01_flc_fx_carry_view[[#This Row],[atmf_cost_orig]]</f>
        <v>0.55286076703418341</v>
      </c>
    </row>
    <row r="3321" spans="1:21" x14ac:dyDescent="0.25">
      <c r="A3321" t="s">
        <v>153</v>
      </c>
      <c r="B3321" t="s">
        <v>18</v>
      </c>
      <c r="C3321" t="s">
        <v>8</v>
      </c>
      <c r="D3321" t="s">
        <v>14</v>
      </c>
      <c r="E3321">
        <v>2955.40419798941</v>
      </c>
      <c r="F3321">
        <v>3034.2339879358301</v>
      </c>
      <c r="G3321">
        <v>0.12163797893896899</v>
      </c>
      <c r="H3321">
        <v>0.12315674393395799</v>
      </c>
      <c r="I3321">
        <v>0.113305941533189</v>
      </c>
      <c r="J3321">
        <v>0.11649114771048701</v>
      </c>
      <c r="K3321">
        <v>2.9395204350139297E-2</v>
      </c>
      <c r="L3321">
        <v>1.77337357712616E-2</v>
      </c>
      <c r="M3321">
        <v>4.2033508849735703E-2</v>
      </c>
      <c r="N3321">
        <v>3.2375338686344901E-2</v>
      </c>
      <c r="O3321">
        <v>1.3707863457648743E-2</v>
      </c>
      <c r="P3321">
        <v>5.0292095483484615E-2</v>
      </c>
      <c r="Q3321">
        <v>2996.3650144907583</v>
      </c>
      <c r="R3321" s="95">
        <f>Table_nydc_frldevdb01_flc_fx_carry_view[[#This Row],[atmf]]/(Table_nydc_frldevdb01_flc_fx_carry_view[[#This Row],[atmf_cost_orig]]+1)</f>
        <v>2911.8391703979028</v>
      </c>
      <c r="S3321" s="95">
        <f>Table_nydc_frldevdb01_flc_fx_carry_view[[#This Row],[num_rate]]-Table_nydc_frldevdb01_flc_fx_carry_view[[#This Row],[asset_rate]]</f>
        <v>3.6584232025835869E-2</v>
      </c>
      <c r="T33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1.1585100608670149</v>
      </c>
      <c r="U3321" s="95">
        <f>Table_nydc_frldevdb01_flc_fx_carry_view[[#This Row],[atmf_cost_final]]/Table_nydc_frldevdb01_flc_fx_carry_view[[#This Row],[atmf_cost_orig]]</f>
        <v>0.77022688736461431</v>
      </c>
    </row>
    <row r="3322" spans="1:21" x14ac:dyDescent="0.25">
      <c r="A3322" t="s">
        <v>153</v>
      </c>
      <c r="B3322" t="s">
        <v>18</v>
      </c>
      <c r="C3322" t="s">
        <v>6</v>
      </c>
      <c r="D3322" t="s">
        <v>14</v>
      </c>
      <c r="E3322">
        <v>2955.40419798941</v>
      </c>
      <c r="F3322">
        <v>3060.92</v>
      </c>
      <c r="G3322">
        <v>0.12389241941656801</v>
      </c>
      <c r="H3322">
        <v>0.12532558930690399</v>
      </c>
      <c r="I3322">
        <v>0.119355422138416</v>
      </c>
      <c r="J3322">
        <v>0.122266558120531</v>
      </c>
      <c r="K3322">
        <v>3.2760852279963004E-2</v>
      </c>
      <c r="L3322">
        <v>2.4819348792203898E-2</v>
      </c>
      <c r="M3322">
        <v>4.9248695397766502E-2</v>
      </c>
      <c r="N3322">
        <v>4.3458574559179897E-2</v>
      </c>
      <c r="O3322">
        <v>1.4316164989150559E-2</v>
      </c>
      <c r="P3322">
        <v>5.0817688223020241E-2</v>
      </c>
      <c r="Q3322">
        <v>3011.2706420683298</v>
      </c>
      <c r="R3322" s="95">
        <f>Table_nydc_frldevdb01_flc_fx_carry_view[[#This Row],[atmf]]/(Table_nydc_frldevdb01_flc_fx_carry_view[[#This Row],[atmf_cost_orig]]+1)</f>
        <v>2917.2492788657851</v>
      </c>
      <c r="S3322" s="95">
        <f>Table_nydc_frldevdb01_flc_fx_carry_view[[#This Row],[num_rate]]-Table_nydc_frldevdb01_flc_fx_carry_view[[#This Row],[asset_rate]]</f>
        <v>3.6501523233869682E-2</v>
      </c>
      <c r="T33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1.1304829645576533</v>
      </c>
      <c r="U3322" s="95">
        <f>Table_nydc_frldevdb01_flc_fx_carry_view[[#This Row],[atmf_cost_final]]/Table_nydc_frldevdb01_flc_fx_carry_view[[#This Row],[atmf_cost_orig]]</f>
        <v>0.88243098031690814</v>
      </c>
    </row>
    <row r="3323" spans="1:21" x14ac:dyDescent="0.25">
      <c r="A3323" t="s">
        <v>153</v>
      </c>
      <c r="B3323" t="s">
        <v>18</v>
      </c>
      <c r="C3323" t="s">
        <v>67</v>
      </c>
      <c r="D3323" t="s">
        <v>14</v>
      </c>
      <c r="E3323">
        <v>2955.40419798941</v>
      </c>
      <c r="F3323">
        <v>3159.04</v>
      </c>
      <c r="G3323">
        <v>0.130578664951641</v>
      </c>
      <c r="H3323">
        <v>0.13289759906948001</v>
      </c>
      <c r="I3323">
        <v>0.12857887699818299</v>
      </c>
      <c r="J3323">
        <v>0.13136878142062999</v>
      </c>
      <c r="K3323">
        <v>4.2320436745786498E-2</v>
      </c>
      <c r="L3323">
        <v>3.8760604610087804E-2</v>
      </c>
      <c r="M3323">
        <v>7.2701872973012102E-2</v>
      </c>
      <c r="N3323">
        <v>7.1322338231804505E-2</v>
      </c>
      <c r="O3323">
        <v>1.5844682162100221E-2</v>
      </c>
      <c r="P3323">
        <v>5.156005923749056E-2</v>
      </c>
      <c r="Q3323">
        <v>3065.8937447154767</v>
      </c>
      <c r="R3323" s="95">
        <f>Table_nydc_frldevdb01_flc_fx_carry_view[[#This Row],[atmf]]/(Table_nydc_frldevdb01_flc_fx_carry_view[[#This Row],[atmf_cost_orig]]+1)</f>
        <v>2944.9375260664601</v>
      </c>
      <c r="S3323" s="95">
        <f>Table_nydc_frldevdb01_flc_fx_carry_view[[#This Row],[num_rate]]-Table_nydc_frldevdb01_flc_fx_carry_view[[#This Row],[asset_rate]]</f>
        <v>3.5715377075390339E-2</v>
      </c>
      <c r="T33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1.0717641318265683</v>
      </c>
      <c r="U3323" s="95">
        <f>Table_nydc_frldevdb01_flc_fx_carry_view[[#This Row],[atmf_cost_final]]/Table_nydc_frldevdb01_flc_fx_carry_view[[#This Row],[atmf_cost_orig]]</f>
        <v>0.9810247702735293</v>
      </c>
    </row>
    <row r="3324" spans="1:21" x14ac:dyDescent="0.25">
      <c r="A3324" t="s">
        <v>153</v>
      </c>
      <c r="B3324" t="s">
        <v>12</v>
      </c>
      <c r="C3324" t="s">
        <v>14</v>
      </c>
      <c r="D3324" t="s">
        <v>14</v>
      </c>
      <c r="E3324">
        <v>16.0269589386094</v>
      </c>
      <c r="F3324">
        <v>16.6625551359</v>
      </c>
      <c r="G3324">
        <v>0.14989958403102299</v>
      </c>
      <c r="H3324">
        <v>0.155749243791555</v>
      </c>
      <c r="I3324">
        <v>0.120841245607715</v>
      </c>
      <c r="J3324">
        <v>0.13945423395720499</v>
      </c>
      <c r="K3324">
        <v>2.5198527608050601E-2</v>
      </c>
      <c r="L3324">
        <v>2.5236130316980301E-3</v>
      </c>
      <c r="M3324">
        <v>4.4041123103506101E-2</v>
      </c>
      <c r="N3324">
        <v>3.9662019631901101E-2</v>
      </c>
      <c r="O3324">
        <v>-8.3395580365526432E-3</v>
      </c>
      <c r="P3324">
        <v>7.1295105702984099E-2</v>
      </c>
      <c r="Q3324">
        <v>16.354395869949986</v>
      </c>
      <c r="R3324" s="95">
        <f>Table_nydc_frldevdb01_flc_fx_carry_view[[#This Row],[atmf]]/(Table_nydc_frldevdb01_flc_fx_carry_view[[#This Row],[atmf_cost_orig]]+1)</f>
        <v>15.959673203646478</v>
      </c>
      <c r="S3324" s="95">
        <f>Table_nydc_frldevdb01_flc_fx_carry_view[[#This Row],[num_rate]]-Table_nydc_frldevdb01_flc_fx_carry_view[[#This Row],[asset_rate]]</f>
        <v>7.9634663739536746E-2</v>
      </c>
      <c r="T33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1.9709814716958818</v>
      </c>
      <c r="U3324" s="95">
        <f>Table_nydc_frldevdb01_flc_fx_carry_view[[#This Row],[atmf_cost_final]]/Table_nydc_frldevdb01_flc_fx_carry_view[[#This Row],[atmf_cost_orig]]</f>
        <v>0.90056785197522859</v>
      </c>
    </row>
    <row r="3325" spans="1:21" x14ac:dyDescent="0.25">
      <c r="A3325" t="s">
        <v>153</v>
      </c>
      <c r="B3325" t="s">
        <v>12</v>
      </c>
      <c r="C3325" t="s">
        <v>8</v>
      </c>
      <c r="D3325" t="s">
        <v>14</v>
      </c>
      <c r="E3325">
        <v>16.0269589386094</v>
      </c>
      <c r="F3325">
        <v>16.983386571600001</v>
      </c>
      <c r="G3325">
        <v>0.14933058870155499</v>
      </c>
      <c r="H3325">
        <v>0.15656522969012701</v>
      </c>
      <c r="I3325">
        <v>0.15030945297571499</v>
      </c>
      <c r="J3325">
        <v>0.16424731586116301</v>
      </c>
      <c r="K3325">
        <v>2.69973023438159E-2</v>
      </c>
      <c r="L3325">
        <v>2.09001658582945E-2</v>
      </c>
      <c r="M3325">
        <v>5.4319763035368403E-2</v>
      </c>
      <c r="N3325">
        <v>5.6449590033468701E-2</v>
      </c>
      <c r="O3325">
        <v>-8.3163192378880226E-3</v>
      </c>
      <c r="P3325">
        <v>7.1295266449328779E-2</v>
      </c>
      <c r="Q3325">
        <v>16.531699852223092</v>
      </c>
      <c r="R3325" s="95">
        <f>Table_nydc_frldevdb01_flc_fx_carry_view[[#This Row],[atmf]]/(Table_nydc_frldevdb01_flc_fx_carry_view[[#This Row],[atmf_cost_orig]]+1)</f>
        <v>16.108383022912445</v>
      </c>
      <c r="S3325" s="95">
        <f>Table_nydc_frldevdb01_flc_fx_carry_view[[#This Row],[num_rate]]-Table_nydc_frldevdb01_flc_fx_carry_view[[#This Row],[asset_rate]]</f>
        <v>7.9611585687216796E-2</v>
      </c>
      <c r="T33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1.3011062428269975</v>
      </c>
      <c r="U3325" s="95">
        <f>Table_nydc_frldevdb01_flc_fx_carry_view[[#This Row],[atmf_cost_final]]/Table_nydc_frldevdb01_flc_fx_carry_view[[#This Row],[atmf_cost_orig]]</f>
        <v>1.0392090627625443</v>
      </c>
    </row>
    <row r="3326" spans="1:21" x14ac:dyDescent="0.25">
      <c r="A3326" t="s">
        <v>153</v>
      </c>
      <c r="B3326" t="s">
        <v>12</v>
      </c>
      <c r="C3326" t="s">
        <v>6</v>
      </c>
      <c r="D3326" t="s">
        <v>14</v>
      </c>
      <c r="E3326">
        <v>16.0269589386094</v>
      </c>
      <c r="F3326">
        <v>17.3107618431</v>
      </c>
      <c r="G3326">
        <v>0.14898473269547699</v>
      </c>
      <c r="H3326">
        <v>0.157478710893728</v>
      </c>
      <c r="I3326">
        <v>0.149868524384768</v>
      </c>
      <c r="J3326">
        <v>0.16328481512062801</v>
      </c>
      <c r="K3326">
        <v>2.7789537637242102E-2</v>
      </c>
      <c r="L3326">
        <v>2.5221326722590299E-2</v>
      </c>
      <c r="M3326">
        <v>6.32786077751301E-2</v>
      </c>
      <c r="N3326">
        <v>6.9135073634978603E-2</v>
      </c>
      <c r="O3326">
        <v>-8.1128496506200909E-3</v>
      </c>
      <c r="P3326">
        <v>7.1593065754572249E-2</v>
      </c>
      <c r="Q3326">
        <v>16.717474227704653</v>
      </c>
      <c r="R3326" s="95">
        <f>Table_nydc_frldevdb01_flc_fx_carry_view[[#This Row],[atmf]]/(Table_nydc_frldevdb01_flc_fx_carry_view[[#This Row],[atmf_cost_orig]]+1)</f>
        <v>16.280551227605443</v>
      </c>
      <c r="S3326" s="95">
        <f>Table_nydc_frldevdb01_flc_fx_carry_view[[#This Row],[num_rate]]-Table_nydc_frldevdb01_flc_fx_carry_view[[#This Row],[asset_rate]]</f>
        <v>7.970591540519234E-2</v>
      </c>
      <c r="T33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1.2373879265296996</v>
      </c>
      <c r="U3326" s="95">
        <f>Table_nydc_frldevdb01_flc_fx_carry_view[[#This Row],[atmf_cost_final]]/Table_nydc_frldevdb01_flc_fx_carry_view[[#This Row],[atmf_cost_orig]]</f>
        <v>1.0925504853182029</v>
      </c>
    </row>
    <row r="3327" spans="1:21" x14ac:dyDescent="0.25">
      <c r="A3327" t="s">
        <v>153</v>
      </c>
      <c r="B3327" t="s">
        <v>12</v>
      </c>
      <c r="C3327" t="s">
        <v>67</v>
      </c>
      <c r="D3327" t="s">
        <v>14</v>
      </c>
      <c r="E3327">
        <v>16.0269589386094</v>
      </c>
      <c r="F3327">
        <v>18.672464055137201</v>
      </c>
      <c r="G3327">
        <v>0.15135921208779901</v>
      </c>
      <c r="H3327">
        <v>0.162996679323474</v>
      </c>
      <c r="I3327">
        <v>0.15171969627746601</v>
      </c>
      <c r="J3327">
        <v>0.166667058964652</v>
      </c>
      <c r="K3327">
        <v>2.8150965275445201E-2</v>
      </c>
      <c r="L3327">
        <v>2.9122432153106403E-2</v>
      </c>
      <c r="M3327">
        <v>9.3385803055966304E-2</v>
      </c>
      <c r="N3327">
        <v>0.10499462713763399</v>
      </c>
      <c r="O3327">
        <v>-7.6643334109611208E-3</v>
      </c>
      <c r="P3327">
        <v>7.3642213551457517E-2</v>
      </c>
      <c r="Q3327">
        <v>17.528964875052687</v>
      </c>
      <c r="R3327" s="95">
        <f>Table_nydc_frldevdb01_flc_fx_carry_view[[#This Row],[atmf]]/(Table_nydc_frldevdb01_flc_fx_carry_view[[#This Row],[atmf_cost_orig]]+1)</f>
        <v>17.077653654317139</v>
      </c>
      <c r="S3327" s="95">
        <f>Table_nydc_frldevdb01_flc_fx_carry_view[[#This Row],[num_rate]]-Table_nydc_frldevdb01_flc_fx_carry_view[[#This Row],[asset_rate]]</f>
        <v>8.1306546962418638E-2</v>
      </c>
      <c r="T33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1.1630625225097555</v>
      </c>
      <c r="U3327" s="95">
        <f>Table_nydc_frldevdb01_flc_fx_carry_view[[#This Row],[atmf_cost_final]]/Table_nydc_frldevdb01_flc_fx_carry_view[[#This Row],[atmf_cost_orig]]</f>
        <v>1.1243103737589588</v>
      </c>
    </row>
    <row r="3328" spans="1:21" x14ac:dyDescent="0.25">
      <c r="A3328" t="s">
        <v>153</v>
      </c>
      <c r="B3328" t="s">
        <v>100</v>
      </c>
      <c r="C3328" t="s">
        <v>14</v>
      </c>
      <c r="D3328" t="s">
        <v>14</v>
      </c>
      <c r="E3328">
        <v>16000.1335405052</v>
      </c>
      <c r="F3328">
        <v>16509.21359625</v>
      </c>
      <c r="G3328">
        <v>6.7198225456621796E-2</v>
      </c>
      <c r="H3328">
        <v>8.2097987836549896E-2</v>
      </c>
      <c r="I3328">
        <v>0.106579049367811</v>
      </c>
      <c r="J3328">
        <v>0.12935112217510999</v>
      </c>
      <c r="K3328">
        <v>7.1667812549981299E-3</v>
      </c>
      <c r="L3328">
        <v>2.2257663443086498E-3</v>
      </c>
      <c r="M3328">
        <v>2.3223248744469401E-2</v>
      </c>
      <c r="N3328">
        <v>3.1820512420035599E-2</v>
      </c>
      <c r="O3328">
        <v>-8.3395580365526432E-3</v>
      </c>
      <c r="P3328">
        <v>5.4930014394143502E-2</v>
      </c>
      <c r="Q3328">
        <v>16248.322927407649</v>
      </c>
      <c r="R3328" s="95">
        <f>Table_nydc_frldevdb01_flc_fx_carry_view[[#This Row],[atmf]]/(Table_nydc_frldevdb01_flc_fx_carry_view[[#This Row],[atmf_cost_orig]]+1)</f>
        <v>16134.517678822662</v>
      </c>
      <c r="S3328" s="95">
        <f>Table_nydc_frldevdb01_flc_fx_carry_view[[#This Row],[num_rate]]-Table_nydc_frldevdb01_flc_fx_carry_view[[#This Row],[asset_rate]]</f>
        <v>6.3269572430696142E-2</v>
      </c>
      <c r="T33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1.8431666924952923</v>
      </c>
      <c r="U3328" s="95">
        <f>Table_nydc_frldevdb01_flc_fx_carry_view[[#This Row],[atmf_cost_final]]/Table_nydc_frldevdb01_flc_fx_carry_view[[#This Row],[atmf_cost_orig]]</f>
        <v>1.3702007316101124</v>
      </c>
    </row>
    <row r="3329" spans="1:21" x14ac:dyDescent="0.25">
      <c r="A3329" t="s">
        <v>153</v>
      </c>
      <c r="B3329" t="s">
        <v>100</v>
      </c>
      <c r="C3329" t="s">
        <v>8</v>
      </c>
      <c r="D3329" t="s">
        <v>14</v>
      </c>
      <c r="E3329">
        <v>16000.1335405052</v>
      </c>
      <c r="F3329">
        <v>16788.094246649998</v>
      </c>
      <c r="G3329">
        <v>7.1492786080274803E-2</v>
      </c>
      <c r="H3329">
        <v>8.5751539437610796E-2</v>
      </c>
      <c r="I3329">
        <v>6.9386292565610797E-2</v>
      </c>
      <c r="J3329">
        <v>9.2858882208850593E-2</v>
      </c>
      <c r="K3329">
        <v>7.5937855990685001E-3</v>
      </c>
      <c r="L3329">
        <v>7.5897886672103999E-3</v>
      </c>
      <c r="M3329">
        <v>2.9767106677398299E-2</v>
      </c>
      <c r="N3329">
        <v>4.0380385559637098E-2</v>
      </c>
      <c r="O3329">
        <v>-8.3163192378880226E-3</v>
      </c>
      <c r="P3329">
        <v>5.6938147929850406E-2</v>
      </c>
      <c r="Q3329">
        <v>16423.921364861682</v>
      </c>
      <c r="R3329" s="95">
        <f>Table_nydc_frldevdb01_flc_fx_carry_view[[#This Row],[atmf]]/(Table_nydc_frldevdb01_flc_fx_carry_view[[#This Row],[atmf_cost_orig]]+1)</f>
        <v>16302.806855831443</v>
      </c>
      <c r="S3329" s="95">
        <f>Table_nydc_frldevdb01_flc_fx_carry_view[[#This Row],[num_rate]]-Table_nydc_frldevdb01_flc_fx_carry_view[[#This Row],[asset_rate]]</f>
        <v>6.5254467167738431E-2</v>
      </c>
      <c r="T33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1.4788311041268991</v>
      </c>
      <c r="U3329" s="95">
        <f>Table_nydc_frldevdb01_flc_fx_carry_view[[#This Row],[atmf_cost_final]]/Table_nydc_frldevdb01_flc_fx_carry_view[[#This Row],[atmf_cost_orig]]</f>
        <v>1.3565438521540052</v>
      </c>
    </row>
    <row r="3330" spans="1:21" x14ac:dyDescent="0.25">
      <c r="A3330" t="s">
        <v>153</v>
      </c>
      <c r="B3330" t="s">
        <v>100</v>
      </c>
      <c r="C3330" t="s">
        <v>6</v>
      </c>
      <c r="D3330" t="s">
        <v>14</v>
      </c>
      <c r="E3330">
        <v>16000.1335405052</v>
      </c>
      <c r="F3330">
        <v>17093.470171249999</v>
      </c>
      <c r="G3330">
        <v>7.6530381156034694E-2</v>
      </c>
      <c r="H3330">
        <v>8.9344790178776806E-2</v>
      </c>
      <c r="I3330">
        <v>6.7201675947046999E-2</v>
      </c>
      <c r="J3330">
        <v>9.6232251608448893E-2</v>
      </c>
      <c r="K3330">
        <v>8.0060486701030303E-3</v>
      </c>
      <c r="L3330">
        <v>7.1620430730631995E-3</v>
      </c>
      <c r="M3330">
        <v>3.5925965306487499E-2</v>
      </c>
      <c r="N3330">
        <v>4.8953695628137402E-2</v>
      </c>
      <c r="O3330">
        <v>-8.1128496506200909E-3</v>
      </c>
      <c r="P3330">
        <v>5.9479258907175758E-2</v>
      </c>
      <c r="Q3330">
        <v>16629.184720132853</v>
      </c>
      <c r="R3330" s="95">
        <f>Table_nydc_frldevdb01_flc_fx_carry_view[[#This Row],[atmf]]/(Table_nydc_frldevdb01_flc_fx_carry_view[[#This Row],[atmf_cost_orig]]+1)</f>
        <v>16500.667753986407</v>
      </c>
      <c r="S3330" s="95">
        <f>Table_nydc_frldevdb01_flc_fx_carry_view[[#This Row],[num_rate]]-Table_nydc_frldevdb01_flc_fx_carry_view[[#This Row],[asset_rate]]</f>
        <v>6.7592108557795849E-2</v>
      </c>
      <c r="T33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1.4968401625029377</v>
      </c>
      <c r="U3330" s="95">
        <f>Table_nydc_frldevdb01_flc_fx_carry_view[[#This Row],[atmf_cost_final]]/Table_nydc_frldevdb01_flc_fx_carry_view[[#This Row],[atmf_cost_orig]]</f>
        <v>1.3626271475382559</v>
      </c>
    </row>
    <row r="3331" spans="1:21" x14ac:dyDescent="0.25">
      <c r="A3331" t="s">
        <v>153</v>
      </c>
      <c r="B3331" t="s">
        <v>100</v>
      </c>
      <c r="C3331" t="s">
        <v>67</v>
      </c>
      <c r="D3331" t="s">
        <v>14</v>
      </c>
      <c r="E3331">
        <v>16000.1335405052</v>
      </c>
      <c r="F3331">
        <v>18360.037698074</v>
      </c>
      <c r="G3331">
        <v>9.0401359895917396E-2</v>
      </c>
      <c r="H3331">
        <v>9.8471005261408506E-2</v>
      </c>
      <c r="I3331">
        <v>8.5408949953708999E-2</v>
      </c>
      <c r="J3331">
        <v>0.10312190415023501</v>
      </c>
      <c r="K3331">
        <v>8.7621044973839705E-3</v>
      </c>
      <c r="L3331">
        <v>8.8608396741711795E-3</v>
      </c>
      <c r="M3331">
        <v>5.6496667785112302E-2</v>
      </c>
      <c r="N3331">
        <v>7.2464097679211706E-2</v>
      </c>
      <c r="O3331">
        <v>-7.6643334109611208E-3</v>
      </c>
      <c r="P3331">
        <v>6.4775555452025624E-2</v>
      </c>
      <c r="Q3331">
        <v>17523.5582955871</v>
      </c>
      <c r="R3331" s="95">
        <f>Table_nydc_frldevdb01_flc_fx_carry_view[[#This Row],[atmf]]/(Table_nydc_frldevdb01_flc_fx_carry_view[[#This Row],[atmf_cost_orig]]+1)</f>
        <v>17378.225845770834</v>
      </c>
      <c r="S3331" s="95">
        <f>Table_nydc_frldevdb01_flc_fx_carry_view[[#This Row],[num_rate]]-Table_nydc_frldevdb01_flc_fx_carry_view[[#This Row],[asset_rate]]</f>
        <v>7.2439888862986745E-2</v>
      </c>
      <c r="T33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1.3324361557821507</v>
      </c>
      <c r="U3331" s="95">
        <f>Table_nydc_frldevdb01_flc_fx_carry_view[[#This Row],[atmf_cost_final]]/Table_nydc_frldevdb01_flc_fx_carry_view[[#This Row],[atmf_cost_orig]]</f>
        <v>1.2826260471649809</v>
      </c>
    </row>
    <row r="3332" spans="1:21" x14ac:dyDescent="0.25">
      <c r="A3332" t="s">
        <v>153</v>
      </c>
      <c r="B3332" t="s">
        <v>101</v>
      </c>
      <c r="C3332" t="s">
        <v>14</v>
      </c>
      <c r="D3332" t="s">
        <v>14</v>
      </c>
      <c r="E3332">
        <v>21.857086123339901</v>
      </c>
      <c r="F3332">
        <v>21.831975</v>
      </c>
      <c r="G3332">
        <v>8.3400196591799994E-2</v>
      </c>
      <c r="H3332">
        <v>8.3311345275756996E-2</v>
      </c>
      <c r="I3332">
        <v>0.11475</v>
      </c>
      <c r="J3332">
        <v>0.11475</v>
      </c>
      <c r="K3332">
        <v>2.2780762747224598E-2</v>
      </c>
      <c r="L3332">
        <v>2.3957733154435501E-3</v>
      </c>
      <c r="M3332">
        <v>2.3309301774977802E-2</v>
      </c>
      <c r="N3332">
        <v>3.0124631467436801E-3</v>
      </c>
      <c r="O3332">
        <v>1.3166030836686736E-2</v>
      </c>
      <c r="P3332">
        <v>1.0855310632670631E-2</v>
      </c>
      <c r="Q3332">
        <v>21.82044204477651</v>
      </c>
      <c r="R3332" s="95">
        <f>Table_nydc_frldevdb01_flc_fx_carry_view[[#This Row],[atmf]]/(Table_nydc_frldevdb01_flc_fx_carry_view[[#This Row],[atmf_cost_orig]]+1)</f>
        <v>21.334678539647221</v>
      </c>
      <c r="S3332" s="95">
        <f>Table_nydc_frldevdb01_flc_fx_carry_view[[#This Row],[num_rate]]-Table_nydc_frldevdb01_flc_fx_carry_view[[#This Row],[asset_rate]]</f>
        <v>-2.3107202040161048E-3</v>
      </c>
      <c r="T33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1.1667820140390599</v>
      </c>
      <c r="U3332" s="95">
        <f>Table_nydc_frldevdb01_flc_fx_carry_view[[#This Row],[atmf_cost_final]]/Table_nydc_frldevdb01_flc_fx_carry_view[[#This Row],[atmf_cost_orig]]</f>
        <v>0.12923866943013779</v>
      </c>
    </row>
    <row r="3333" spans="1:21" x14ac:dyDescent="0.25">
      <c r="A3333" t="s">
        <v>153</v>
      </c>
      <c r="B3333" t="s">
        <v>101</v>
      </c>
      <c r="C3333" t="s">
        <v>8</v>
      </c>
      <c r="D3333" t="s">
        <v>14</v>
      </c>
      <c r="E3333">
        <v>21.857086123339901</v>
      </c>
      <c r="F3333">
        <v>21.820744999999999</v>
      </c>
      <c r="G3333">
        <v>8.6592619973700005E-2</v>
      </c>
      <c r="H3333">
        <v>8.6461315100594502E-2</v>
      </c>
      <c r="I3333">
        <v>7.8775136855502706E-2</v>
      </c>
      <c r="J3333">
        <v>7.86037790231153E-2</v>
      </c>
      <c r="K3333">
        <v>2.87689875115331E-2</v>
      </c>
      <c r="L3333">
        <v>1.5331150974845699E-2</v>
      </c>
      <c r="M3333">
        <v>2.9516398318463997E-2</v>
      </c>
      <c r="N3333">
        <v>1.61166534097455E-2</v>
      </c>
      <c r="O3333">
        <v>1.3707863457648743E-2</v>
      </c>
      <c r="P3333">
        <v>1.146468251566155E-2</v>
      </c>
      <c r="Q3333">
        <v>21.804448119836067</v>
      </c>
      <c r="R3333" s="95">
        <f>Table_nydc_frldevdb01_flc_fx_carry_view[[#This Row],[atmf]]/(Table_nydc_frldevdb01_flc_fx_carry_view[[#This Row],[atmf_cost_orig]]+1)</f>
        <v>21.195140782255038</v>
      </c>
      <c r="S3333" s="95">
        <f>Table_nydc_frldevdb01_flc_fx_carry_view[[#This Row],[num_rate]]-Table_nydc_frldevdb01_flc_fx_carry_view[[#This Row],[asset_rate]]</f>
        <v>-2.2431809419871922E-3</v>
      </c>
      <c r="T33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1.0509647808349456</v>
      </c>
      <c r="U3333" s="95">
        <f>Table_nydc_frldevdb01_flc_fx_carry_view[[#This Row],[atmf_cost_final]]/Table_nydc_frldevdb01_flc_fx_carry_view[[#This Row],[atmf_cost_orig]]</f>
        <v>0.54602371318670406</v>
      </c>
    </row>
    <row r="3334" spans="1:21" x14ac:dyDescent="0.25">
      <c r="A3334" t="s">
        <v>153</v>
      </c>
      <c r="B3334" t="s">
        <v>101</v>
      </c>
      <c r="C3334" t="s">
        <v>6</v>
      </c>
      <c r="D3334" t="s">
        <v>14</v>
      </c>
      <c r="E3334">
        <v>21.857086123339901</v>
      </c>
      <c r="F3334">
        <v>21.810421000000002</v>
      </c>
      <c r="G3334">
        <v>8.97084843081591E-2</v>
      </c>
      <c r="H3334">
        <v>8.95339181133398E-2</v>
      </c>
      <c r="I3334">
        <v>8.3457317304543296E-2</v>
      </c>
      <c r="J3334">
        <v>8.3292253669906502E-2</v>
      </c>
      <c r="K3334">
        <v>3.42584544060444E-2</v>
      </c>
      <c r="L3334">
        <v>2.2857249384692097E-2</v>
      </c>
      <c r="M3334">
        <v>3.5196639047492199E-2</v>
      </c>
      <c r="N3334">
        <v>2.38462755643543E-2</v>
      </c>
      <c r="O3334">
        <v>1.4316164989150559E-2</v>
      </c>
      <c r="P3334">
        <v>1.2149803161935813E-2</v>
      </c>
      <c r="Q3334">
        <v>21.789977977324192</v>
      </c>
      <c r="R3334" s="95">
        <f>Table_nydc_frldevdb01_flc_fx_carry_view[[#This Row],[atmf]]/(Table_nydc_frldevdb01_flc_fx_carry_view[[#This Row],[atmf_cost_orig]]+1)</f>
        <v>21.068867669497326</v>
      </c>
      <c r="S3334" s="95">
        <f>Table_nydc_frldevdb01_flc_fx_carry_view[[#This Row],[num_rate]]-Table_nydc_frldevdb01_flc_fx_carry_view[[#This Row],[asset_rate]]</f>
        <v>-2.1663618272147467E-3</v>
      </c>
      <c r="T33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1.0541913989723224</v>
      </c>
      <c r="U3334" s="95">
        <f>Table_nydc_frldevdb01_flc_fx_carry_view[[#This Row],[atmf_cost_final]]/Table_nydc_frldevdb01_flc_fx_carry_view[[#This Row],[atmf_cost_orig]]</f>
        <v>0.67751570063771116</v>
      </c>
    </row>
    <row r="3335" spans="1:21" x14ac:dyDescent="0.25">
      <c r="A3335" t="s">
        <v>153</v>
      </c>
      <c r="B3335" t="s">
        <v>101</v>
      </c>
      <c r="C3335" t="s">
        <v>67</v>
      </c>
      <c r="D3335" t="s">
        <v>14</v>
      </c>
      <c r="E3335">
        <v>21.857086123339901</v>
      </c>
      <c r="F3335">
        <v>21.767027095958401</v>
      </c>
      <c r="G3335">
        <v>9.1272795675217094E-2</v>
      </c>
      <c r="H3335">
        <v>9.1064505879447394E-2</v>
      </c>
      <c r="I3335">
        <v>9.0700028813534006E-2</v>
      </c>
      <c r="J3335">
        <v>9.0460101578344096E-2</v>
      </c>
      <c r="K3335">
        <v>4.8094048330940699E-2</v>
      </c>
      <c r="L3335">
        <v>4.2024693889167603E-2</v>
      </c>
      <c r="M3335">
        <v>4.9856039307079804E-2</v>
      </c>
      <c r="N3335">
        <v>4.3827230786989697E-2</v>
      </c>
      <c r="O3335">
        <v>1.5844682162100221E-2</v>
      </c>
      <c r="P3335">
        <v>1.3721712183131254E-2</v>
      </c>
      <c r="Q3335">
        <v>21.728741249953124</v>
      </c>
      <c r="R3335" s="95">
        <f>Table_nydc_frldevdb01_flc_fx_carry_view[[#This Row],[atmf]]/(Table_nydc_frldevdb01_flc_fx_carry_view[[#This Row],[atmf_cost_orig]]+1)</f>
        <v>20.733344650115036</v>
      </c>
      <c r="S3335" s="95">
        <f>Table_nydc_frldevdb01_flc_fx_carry_view[[#This Row],[num_rate]]-Table_nydc_frldevdb01_flc_fx_carry_view[[#This Row],[asset_rate]]</f>
        <v>-2.1229699789689672E-3</v>
      </c>
      <c r="T33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1.0230114241401136</v>
      </c>
      <c r="U3335" s="95">
        <f>Table_nydc_frldevdb01_flc_fx_carry_view[[#This Row],[atmf_cost_final]]/Table_nydc_frldevdb01_flc_fx_carry_view[[#This Row],[atmf_cost_orig]]</f>
        <v>0.87907566257005121</v>
      </c>
    </row>
    <row r="3336" spans="1:21" x14ac:dyDescent="0.25">
      <c r="A3336" t="s">
        <v>153</v>
      </c>
      <c r="B3336" t="s">
        <v>102</v>
      </c>
      <c r="C3336" t="s">
        <v>14</v>
      </c>
      <c r="D3336" t="s">
        <v>14</v>
      </c>
      <c r="E3336">
        <v>77.118732729255299</v>
      </c>
      <c r="F3336">
        <v>79.586713979999999</v>
      </c>
      <c r="G3336">
        <v>7.7871882971406403E-2</v>
      </c>
      <c r="H3336">
        <v>8.3409548778017303E-2</v>
      </c>
      <c r="I3336">
        <v>0.1036309251959</v>
      </c>
      <c r="J3336">
        <v>0.124595258852157</v>
      </c>
      <c r="K3336">
        <v>9.5783882221903097E-3</v>
      </c>
      <c r="L3336">
        <v>2.1641987165094802E-3</v>
      </c>
      <c r="M3336">
        <v>2.3594146641125999E-2</v>
      </c>
      <c r="N3336">
        <v>3.2005649288630401E-2</v>
      </c>
      <c r="O3336">
        <v>-8.3395580365526432E-3</v>
      </c>
      <c r="P3336">
        <v>5.5408513894930754E-2</v>
      </c>
      <c r="Q3336">
        <v>78.486663860226841</v>
      </c>
      <c r="R3336" s="95">
        <f>Table_nydc_frldevdb01_flc_fx_carry_view[[#This Row],[atmf]]/(Table_nydc_frldevdb01_flc_fx_carry_view[[#This Row],[atmf_cost_orig]]+1)</f>
        <v>77.752216775721024</v>
      </c>
      <c r="S3336" s="95">
        <f>Table_nydc_frldevdb01_flc_fx_carry_view[[#This Row],[num_rate]]-Table_nydc_frldevdb01_flc_fx_carry_view[[#This Row],[asset_rate]]</f>
        <v>6.3748071931483394E-2</v>
      </c>
      <c r="T33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2.1291356257827809</v>
      </c>
      <c r="U3336" s="95">
        <f>Table_nydc_frldevdb01_flc_fx_carry_view[[#This Row],[atmf_cost_final]]/Table_nydc_frldevdb01_flc_fx_carry_view[[#This Row],[atmf_cost_orig]]</f>
        <v>1.3565080261407994</v>
      </c>
    </row>
    <row r="3337" spans="1:21" x14ac:dyDescent="0.25">
      <c r="A3337" t="s">
        <v>153</v>
      </c>
      <c r="B3337" t="s">
        <v>102</v>
      </c>
      <c r="C3337" t="s">
        <v>8</v>
      </c>
      <c r="D3337" t="s">
        <v>14</v>
      </c>
      <c r="E3337">
        <v>77.118732729255299</v>
      </c>
      <c r="F3337">
        <v>80.790682439999998</v>
      </c>
      <c r="G3337">
        <v>8.0689475798275206E-2</v>
      </c>
      <c r="H3337">
        <v>8.6776355617649306E-2</v>
      </c>
      <c r="I3337">
        <v>7.4418955326525205E-2</v>
      </c>
      <c r="J3337">
        <v>8.83262913744291E-2</v>
      </c>
      <c r="K3337">
        <v>1.03668052515272E-2</v>
      </c>
      <c r="L3337">
        <v>8.136559686164389E-3</v>
      </c>
      <c r="M3337">
        <v>3.0122687256569702E-2</v>
      </c>
      <c r="N3337">
        <v>3.7572640501129399E-2</v>
      </c>
      <c r="O3337">
        <v>-8.3163192378880226E-3</v>
      </c>
      <c r="P3337">
        <v>5.489296701340949E-2</v>
      </c>
      <c r="Q3337">
        <v>79.225512562035405</v>
      </c>
      <c r="R3337" s="95">
        <f>Table_nydc_frldevdb01_flc_fx_carry_view[[#This Row],[atmf]]/(Table_nydc_frldevdb01_flc_fx_carry_view[[#This Row],[atmf_cost_orig]]+1)</f>
        <v>78.428213881166272</v>
      </c>
      <c r="S3337" s="95">
        <f>Table_nydc_frldevdb01_flc_fx_carry_view[[#This Row],[num_rate]]-Table_nydc_frldevdb01_flc_fx_carry_view[[#This Row],[asset_rate]]</f>
        <v>6.3209286251297514E-2</v>
      </c>
      <c r="T33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1.4899907180783791</v>
      </c>
      <c r="U3337" s="95">
        <f>Table_nydc_frldevdb01_flc_fx_carry_view[[#This Row],[atmf_cost_final]]/Table_nydc_frldevdb01_flc_fx_carry_view[[#This Row],[atmf_cost_orig]]</f>
        <v>1.2473203396863233</v>
      </c>
    </row>
    <row r="3338" spans="1:21" x14ac:dyDescent="0.25">
      <c r="A3338" t="s">
        <v>153</v>
      </c>
      <c r="B3338" t="s">
        <v>102</v>
      </c>
      <c r="C3338" t="s">
        <v>6</v>
      </c>
      <c r="D3338" t="s">
        <v>14</v>
      </c>
      <c r="E3338">
        <v>77.118732729255299</v>
      </c>
      <c r="F3338">
        <v>82.009887190000001</v>
      </c>
      <c r="G3338">
        <v>8.3791489911867995E-2</v>
      </c>
      <c r="H3338">
        <v>9.0088067937958705E-2</v>
      </c>
      <c r="I3338">
        <v>7.7916852123489297E-2</v>
      </c>
      <c r="J3338">
        <v>8.9980257872364702E-2</v>
      </c>
      <c r="K3338">
        <v>1.10427377841004E-2</v>
      </c>
      <c r="L3338">
        <v>9.5927392754496712E-3</v>
      </c>
      <c r="M3338">
        <v>3.6224639583018498E-2</v>
      </c>
      <c r="N3338">
        <v>4.3899797058316099E-2</v>
      </c>
      <c r="O3338">
        <v>-8.1128496506200909E-3</v>
      </c>
      <c r="P3338">
        <v>5.4763995754603112E-2</v>
      </c>
      <c r="Q3338">
        <v>79.995449632981945</v>
      </c>
      <c r="R3338" s="95">
        <f>Table_nydc_frldevdb01_flc_fx_carry_view[[#This Row],[atmf]]/(Table_nydc_frldevdb01_flc_fx_carry_view[[#This Row],[atmf_cost_orig]]+1)</f>
        <v>79.142961918953347</v>
      </c>
      <c r="S3338" s="95">
        <f>Table_nydc_frldevdb01_flc_fx_carry_view[[#This Row],[num_rate]]-Table_nydc_frldevdb01_flc_fx_carry_view[[#This Row],[asset_rate]]</f>
        <v>6.2876845405223203E-2</v>
      </c>
      <c r="T33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1.3623696119861914</v>
      </c>
      <c r="U3338" s="95">
        <f>Table_nydc_frldevdb01_flc_fx_carry_view[[#This Row],[atmf_cost_final]]/Table_nydc_frldevdb01_flc_fx_carry_view[[#This Row],[atmf_cost_orig]]</f>
        <v>1.2118767105386354</v>
      </c>
    </row>
    <row r="3339" spans="1:21" x14ac:dyDescent="0.25">
      <c r="A3339" t="s">
        <v>153</v>
      </c>
      <c r="B3339" t="s">
        <v>102</v>
      </c>
      <c r="C3339" t="s">
        <v>67</v>
      </c>
      <c r="D3339" t="s">
        <v>14</v>
      </c>
      <c r="E3339">
        <v>77.118732729255299</v>
      </c>
      <c r="F3339">
        <v>87.487933698538797</v>
      </c>
      <c r="G3339">
        <v>9.6212058591304106E-2</v>
      </c>
      <c r="H3339">
        <v>9.9607042266676799E-2</v>
      </c>
      <c r="I3339">
        <v>9.2081427538041299E-2</v>
      </c>
      <c r="J3339">
        <v>0.10002198002114</v>
      </c>
      <c r="K3339">
        <v>1.24458548984992E-2</v>
      </c>
      <c r="L3339">
        <v>1.23910383580843E-2</v>
      </c>
      <c r="M3339">
        <v>5.7147381320087606E-2</v>
      </c>
      <c r="N3339">
        <v>6.8593704056432198E-2</v>
      </c>
      <c r="O3339">
        <v>-7.6643334109611208E-3</v>
      </c>
      <c r="P3339">
        <v>5.8411001955036394E-2</v>
      </c>
      <c r="Q3339">
        <v>83.74442985472686</v>
      </c>
      <c r="R3339" s="95">
        <f>Table_nydc_frldevdb01_flc_fx_carry_view[[#This Row],[atmf]]/(Table_nydc_frldevdb01_flc_fx_carry_view[[#This Row],[atmf_cost_orig]]+1)</f>
        <v>82.758502025791643</v>
      </c>
      <c r="S3339" s="95">
        <f>Table_nydc_frldevdb01_flc_fx_carry_view[[#This Row],[num_rate]]-Table_nydc_frldevdb01_flc_fx_carry_view[[#This Row],[asset_rate]]</f>
        <v>6.6075335365997509E-2</v>
      </c>
      <c r="T33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1.2572873948037055</v>
      </c>
      <c r="U3339" s="95">
        <f>Table_nydc_frldevdb01_flc_fx_carry_view[[#This Row],[atmf_cost_final]]/Table_nydc_frldevdb01_flc_fx_carry_view[[#This Row],[atmf_cost_orig]]</f>
        <v>1.200294789926291</v>
      </c>
    </row>
    <row r="3340" spans="1:21" x14ac:dyDescent="0.25">
      <c r="A3340" t="s">
        <v>153</v>
      </c>
      <c r="B3340" t="s">
        <v>103</v>
      </c>
      <c r="C3340" t="s">
        <v>14</v>
      </c>
      <c r="D3340" t="s">
        <v>14</v>
      </c>
      <c r="E3340">
        <v>5.9867499689030002</v>
      </c>
      <c r="F3340">
        <v>5.7628199152761796</v>
      </c>
      <c r="G3340">
        <v>0.132951326214271</v>
      </c>
      <c r="H3340">
        <v>0.14380425922579901</v>
      </c>
      <c r="I3340">
        <v>0.144642821363511</v>
      </c>
      <c r="J3340">
        <v>0.18650841474549501</v>
      </c>
      <c r="K3340">
        <v>2.1069222375986702E-2</v>
      </c>
      <c r="L3340">
        <v>3.0172004575688403E-3</v>
      </c>
      <c r="M3340">
        <v>3.9065074305338801E-2</v>
      </c>
      <c r="N3340">
        <v>3.7365186412003905E-2</v>
      </c>
      <c r="O3340">
        <v>7.1762963628418122E-2</v>
      </c>
      <c r="P3340">
        <v>-6.4638741050079881E-3</v>
      </c>
      <c r="Q3340">
        <v>5.660946362752088</v>
      </c>
      <c r="R3340" s="95">
        <f>Table_nydc_frldevdb01_flc_fx_carry_view[[#This Row],[atmf]]/(Table_nydc_frldevdb01_flc_fx_carry_view[[#This Row],[atmf_cost_orig]]+1)</f>
        <v>5.5461588092823542</v>
      </c>
      <c r="S3340" s="95">
        <f>Table_nydc_frldevdb01_flc_fx_carry_view[[#This Row],[num_rate]]-Table_nydc_frldevdb01_flc_fx_carry_view[[#This Row],[asset_rate]]</f>
        <v>-7.8226837733426105E-2</v>
      </c>
      <c r="T33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1.9086612897948914</v>
      </c>
      <c r="U3340" s="95">
        <f>Table_nydc_frldevdb01_flc_fx_carry_view[[#This Row],[atmf_cost_final]]/Table_nydc_frldevdb01_flc_fx_carry_view[[#This Row],[atmf_cost_orig]]</f>
        <v>0.95648573761697464</v>
      </c>
    </row>
    <row r="3341" spans="1:21" x14ac:dyDescent="0.25">
      <c r="A3341" t="s">
        <v>153</v>
      </c>
      <c r="B3341" t="s">
        <v>103</v>
      </c>
      <c r="C3341" t="s">
        <v>8</v>
      </c>
      <c r="D3341" t="s">
        <v>14</v>
      </c>
      <c r="E3341">
        <v>5.9867499689030002</v>
      </c>
      <c r="F3341">
        <v>5.6545269546816197</v>
      </c>
      <c r="G3341">
        <v>0.12446541548290301</v>
      </c>
      <c r="H3341">
        <v>0.138862685003349</v>
      </c>
      <c r="I3341">
        <v>0.14198896145658299</v>
      </c>
      <c r="J3341">
        <v>0.16041913789568199</v>
      </c>
      <c r="K3341">
        <v>1.97968665702466E-2</v>
      </c>
      <c r="L3341">
        <v>1.93521531050799E-2</v>
      </c>
      <c r="M3341">
        <v>4.5416110115064197E-2</v>
      </c>
      <c r="N3341">
        <v>5.2094598055305703E-2</v>
      </c>
      <c r="O3341">
        <v>7.1282719414304266E-2</v>
      </c>
      <c r="P3341">
        <v>-6.9945212048512775E-3</v>
      </c>
      <c r="Q3341">
        <v>5.5132808693585389</v>
      </c>
      <c r="R3341" s="95">
        <f>Table_nydc_frldevdb01_flc_fx_carry_view[[#This Row],[atmf]]/(Table_nydc_frldevdb01_flc_fx_carry_view[[#This Row],[atmf_cost_orig]]+1)</f>
        <v>5.4088768098850624</v>
      </c>
      <c r="S3341" s="95">
        <f>Table_nydc_frldevdb01_flc_fx_carry_view[[#This Row],[num_rate]]-Table_nydc_frldevdb01_flc_fx_carry_view[[#This Row],[asset_rate]]</f>
        <v>-7.8277240619155544E-2</v>
      </c>
      <c r="T33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1.2780410511710494</v>
      </c>
      <c r="U3341" s="95">
        <f>Table_nydc_frldevdb01_flc_fx_carry_view[[#This Row],[atmf_cost_final]]/Table_nydc_frldevdb01_flc_fx_carry_view[[#This Row],[atmf_cost_orig]]</f>
        <v>1.1470510777634013</v>
      </c>
    </row>
    <row r="3342" spans="1:21" x14ac:dyDescent="0.25">
      <c r="A3342" t="s">
        <v>153</v>
      </c>
      <c r="B3342" t="s">
        <v>103</v>
      </c>
      <c r="C3342" t="s">
        <v>6</v>
      </c>
      <c r="D3342" t="s">
        <v>14</v>
      </c>
      <c r="E3342">
        <v>5.9867499689030002</v>
      </c>
      <c r="F3342">
        <v>5.55113931585558</v>
      </c>
      <c r="G3342">
        <v>0.115491013843037</v>
      </c>
      <c r="H3342">
        <v>0.133811301745665</v>
      </c>
      <c r="I3342">
        <v>0.13283367452432601</v>
      </c>
      <c r="J3342">
        <v>0.15475764844484399</v>
      </c>
      <c r="K3342">
        <v>1.7243166983220901E-2</v>
      </c>
      <c r="L3342">
        <v>2.1060957625689502E-2</v>
      </c>
      <c r="M3342">
        <v>4.9744500599187398E-2</v>
      </c>
      <c r="N3342">
        <v>6.1355394710626898E-2</v>
      </c>
      <c r="O3342">
        <v>7.1543315748834768E-2</v>
      </c>
      <c r="P3342">
        <v>-6.7182541083893321E-3</v>
      </c>
      <c r="Q3342">
        <v>5.3763991726913325</v>
      </c>
      <c r="R3342" s="95">
        <f>Table_nydc_frldevdb01_flc_fx_carry_view[[#This Row],[atmf]]/(Table_nydc_frldevdb01_flc_fx_carry_view[[#This Row],[atmf_cost_orig]]+1)</f>
        <v>5.2880861130370533</v>
      </c>
      <c r="S3342" s="95">
        <f>Table_nydc_frldevdb01_flc_fx_carry_view[[#This Row],[num_rate]]-Table_nydc_frldevdb01_flc_fx_carry_view[[#This Row],[asset_rate]]</f>
        <v>-7.82615698572241E-2</v>
      </c>
      <c r="T33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1.239777959915543</v>
      </c>
      <c r="U3342" s="95">
        <f>Table_nydc_frldevdb01_flc_fx_carry_view[[#This Row],[atmf_cost_final]]/Table_nydc_frldevdb01_flc_fx_carry_view[[#This Row],[atmf_cost_orig]]</f>
        <v>1.2334106076366795</v>
      </c>
    </row>
    <row r="3343" spans="1:21" x14ac:dyDescent="0.25">
      <c r="A3343" t="s">
        <v>153</v>
      </c>
      <c r="B3343" t="s">
        <v>103</v>
      </c>
      <c r="C3343" t="s">
        <v>67</v>
      </c>
      <c r="D3343" t="s">
        <v>14</v>
      </c>
      <c r="E3343">
        <v>5.9867499689030002</v>
      </c>
      <c r="F3343">
        <v>5.1563160241915904</v>
      </c>
      <c r="G3343">
        <v>0.15895860655737701</v>
      </c>
      <c r="H3343">
        <v>0.15895860655737701</v>
      </c>
      <c r="I3343">
        <v>0.15123788672494401</v>
      </c>
      <c r="J3343">
        <v>0.15135967962938801</v>
      </c>
      <c r="K3343">
        <v>3.2123954307606402E-2</v>
      </c>
      <c r="L3343">
        <v>2.95469753881209E-2</v>
      </c>
      <c r="M3343">
        <v>7.8319877787639297E-2</v>
      </c>
      <c r="N3343">
        <v>8.3204344630269905E-2</v>
      </c>
      <c r="O3343">
        <v>7.202769153040374E-2</v>
      </c>
      <c r="P3343">
        <v>-7.3995129143911197E-3</v>
      </c>
      <c r="Q3343">
        <v>4.9286332592845365</v>
      </c>
      <c r="R3343" s="95">
        <f>Table_nydc_frldevdb01_flc_fx_carry_view[[#This Row],[atmf]]/(Table_nydc_frldevdb01_flc_fx_carry_view[[#This Row],[atmf_cost_orig]]+1)</f>
        <v>4.7818055944314679</v>
      </c>
      <c r="S3343" s="95">
        <f>Table_nydc_frldevdb01_flc_fx_carry_view[[#This Row],[num_rate]]-Table_nydc_frldevdb01_flc_fx_carry_view[[#This Row],[asset_rate]]</f>
        <v>-7.9427204444794855E-2</v>
      </c>
      <c r="T33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1.1615174067326772</v>
      </c>
      <c r="U3343" s="95">
        <f>Table_nydc_frldevdb01_flc_fx_carry_view[[#This Row],[atmf_cost_final]]/Table_nydc_frldevdb01_flc_fx_carry_view[[#This Row],[atmf_cost_orig]]</f>
        <v>1.062365608586298</v>
      </c>
    </row>
    <row r="3344" spans="1:21" x14ac:dyDescent="0.25">
      <c r="A3344" t="s">
        <v>153</v>
      </c>
      <c r="B3344" t="s">
        <v>104</v>
      </c>
      <c r="C3344" t="s">
        <v>14</v>
      </c>
      <c r="D3344" t="s">
        <v>14</v>
      </c>
      <c r="E3344">
        <v>3.4929000000000001</v>
      </c>
      <c r="F3344">
        <v>3.46736041761012</v>
      </c>
      <c r="G3344">
        <v>6.5018633042905102E-2</v>
      </c>
      <c r="H3344">
        <v>6.4611639408760704E-2</v>
      </c>
      <c r="I3344">
        <v>8.0375252842781103E-2</v>
      </c>
      <c r="J3344">
        <v>8.1991750509997102E-2</v>
      </c>
      <c r="K3344">
        <v>1.4833765955746999E-2</v>
      </c>
      <c r="L3344">
        <v>1.67809179453906E-3</v>
      </c>
      <c r="M3344">
        <v>1.8078435089338599E-2</v>
      </c>
      <c r="N3344">
        <v>7.3869774560470893E-3</v>
      </c>
      <c r="O3344">
        <v>1.3166030836686736E-2</v>
      </c>
      <c r="P3344">
        <v>-1.5260053316798513E-3</v>
      </c>
      <c r="Q3344">
        <v>3.4561463661746181</v>
      </c>
      <c r="R3344" s="95">
        <f>Table_nydc_frldevdb01_flc_fx_carry_view[[#This Row],[atmf]]/(Table_nydc_frldevdb01_flc_fx_carry_view[[#This Row],[atmf_cost_orig]]+1)</f>
        <v>3.4057890807851674</v>
      </c>
      <c r="S3344" s="95">
        <f>Table_nydc_frldevdb01_flc_fx_carry_view[[#This Row],[num_rate]]-Table_nydc_frldevdb01_flc_fx_carry_view[[#This Row],[asset_rate]]</f>
        <v>-1.4692036168366587E-2</v>
      </c>
      <c r="T33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1.759466197155434</v>
      </c>
      <c r="U3344" s="95">
        <f>Table_nydc_frldevdb01_flc_fx_carry_view[[#This Row],[atmf_cost_final]]/Table_nydc_frldevdb01_flc_fx_carry_view[[#This Row],[atmf_cost_orig]]</f>
        <v>0.40860712885505301</v>
      </c>
    </row>
    <row r="3345" spans="1:21" x14ac:dyDescent="0.25">
      <c r="A3345" t="s">
        <v>153</v>
      </c>
      <c r="B3345" t="s">
        <v>104</v>
      </c>
      <c r="C3345" t="s">
        <v>8</v>
      </c>
      <c r="D3345" t="s">
        <v>14</v>
      </c>
      <c r="E3345">
        <v>3.4929000000000001</v>
      </c>
      <c r="F3345">
        <v>3.4518265418643601</v>
      </c>
      <c r="G3345">
        <v>6.5911539778919795E-2</v>
      </c>
      <c r="H3345">
        <v>6.5265589399521096E-2</v>
      </c>
      <c r="I3345">
        <v>6.4682385679090404E-2</v>
      </c>
      <c r="J3345">
        <v>6.4360192102745406E-2</v>
      </c>
      <c r="K3345">
        <v>1.7234488532434301E-2</v>
      </c>
      <c r="L3345">
        <v>1.1266646086994301E-2</v>
      </c>
      <c r="M3345">
        <v>2.2282776793281899E-2</v>
      </c>
      <c r="N3345">
        <v>1.73803692470294E-2</v>
      </c>
      <c r="O3345">
        <v>1.3707863457648743E-2</v>
      </c>
      <c r="P3345">
        <v>-2.1063282519067097E-3</v>
      </c>
      <c r="Q3345">
        <v>3.4344882551239988</v>
      </c>
      <c r="R3345" s="95">
        <f>Table_nydc_frldevdb01_flc_fx_carry_view[[#This Row],[atmf]]/(Table_nydc_frldevdb01_flc_fx_carry_view[[#This Row],[atmf_cost_orig]]+1)</f>
        <v>3.3765868116179383</v>
      </c>
      <c r="S3345" s="95">
        <f>Table_nydc_frldevdb01_flc_fx_carry_view[[#This Row],[num_rate]]-Table_nydc_frldevdb01_flc_fx_carry_view[[#This Row],[asset_rate]]</f>
        <v>-1.5814191709555451E-2</v>
      </c>
      <c r="T33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1.2110487444725704</v>
      </c>
      <c r="U3345" s="95">
        <f>Table_nydc_frldevdb01_flc_fx_carry_view[[#This Row],[atmf_cost_final]]/Table_nydc_frldevdb01_flc_fx_carry_view[[#This Row],[atmf_cost_orig]]</f>
        <v>0.77999117472062363</v>
      </c>
    </row>
    <row r="3346" spans="1:21" x14ac:dyDescent="0.25">
      <c r="A3346" t="s">
        <v>153</v>
      </c>
      <c r="B3346" t="s">
        <v>104</v>
      </c>
      <c r="C3346" t="s">
        <v>6</v>
      </c>
      <c r="D3346" t="s">
        <v>14</v>
      </c>
      <c r="E3346">
        <v>3.4929000000000001</v>
      </c>
      <c r="F3346">
        <v>3.4344574438840199</v>
      </c>
      <c r="G3346">
        <v>6.6890458899557304E-2</v>
      </c>
      <c r="H3346">
        <v>6.5941807897623606E-2</v>
      </c>
      <c r="I3346">
        <v>6.5025244864977294E-2</v>
      </c>
      <c r="J3346">
        <v>6.4530903837061795E-2</v>
      </c>
      <c r="K3346">
        <v>1.8975316279693E-2</v>
      </c>
      <c r="L3346">
        <v>1.4864669728503201E-2</v>
      </c>
      <c r="M3346">
        <v>2.59263162960339E-2</v>
      </c>
      <c r="N3346">
        <v>2.30962271097402E-2</v>
      </c>
      <c r="O3346">
        <v>1.4316164989150559E-2</v>
      </c>
      <c r="P3346">
        <v>-2.5824957693779682E-3</v>
      </c>
      <c r="Q3346">
        <v>3.4107493252683452</v>
      </c>
      <c r="R3346" s="95">
        <f>Table_nydc_frldevdb01_flc_fx_carry_view[[#This Row],[atmf]]/(Table_nydc_frldevdb01_flc_fx_carry_view[[#This Row],[atmf_cost_orig]]+1)</f>
        <v>3.3476648267330318</v>
      </c>
      <c r="S3346" s="95">
        <f>Table_nydc_frldevdb01_flc_fx_carry_view[[#This Row],[num_rate]]-Table_nydc_frldevdb01_flc_fx_carry_view[[#This Row],[asset_rate]]</f>
        <v>-1.6898660758528528E-2</v>
      </c>
      <c r="T33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1.184226350436725</v>
      </c>
      <c r="U3346" s="95">
        <f>Table_nydc_frldevdb01_flc_fx_carry_view[[#This Row],[atmf_cost_final]]/Table_nydc_frldevdb01_flc_fx_carry_view[[#This Row],[atmf_cost_orig]]</f>
        <v>0.89084106072073821</v>
      </c>
    </row>
    <row r="3347" spans="1:21" x14ac:dyDescent="0.25">
      <c r="A3347" t="s">
        <v>153</v>
      </c>
      <c r="B3347" t="s">
        <v>104</v>
      </c>
      <c r="C3347" t="s">
        <v>67</v>
      </c>
      <c r="D3347" t="s">
        <v>14</v>
      </c>
      <c r="E3347">
        <v>3.4929000000000001</v>
      </c>
      <c r="F3347">
        <v>3.3669440000000002</v>
      </c>
      <c r="G3347">
        <v>7.2145006960824695E-2</v>
      </c>
      <c r="H3347">
        <v>7.0077606029141704E-2</v>
      </c>
      <c r="I3347">
        <v>7.0264433802603499E-2</v>
      </c>
      <c r="J3347">
        <v>6.86097427514996E-2</v>
      </c>
      <c r="K3347">
        <v>2.46876502159518E-2</v>
      </c>
      <c r="L3347">
        <v>2.2497838118296098E-2</v>
      </c>
      <c r="M3347">
        <v>3.8376974941826299E-2</v>
      </c>
      <c r="N3347">
        <v>3.78117255771033E-2</v>
      </c>
      <c r="O3347">
        <v>1.5844682162100221E-2</v>
      </c>
      <c r="P3347">
        <v>-2.7025949948550369E-3</v>
      </c>
      <c r="Q3347">
        <v>3.3214752467779034</v>
      </c>
      <c r="R3347" s="95">
        <f>Table_nydc_frldevdb01_flc_fx_carry_view[[#This Row],[atmf]]/(Table_nydc_frldevdb01_flc_fx_carry_view[[#This Row],[atmf_cost_orig]]+1)</f>
        <v>3.2425064126529084</v>
      </c>
      <c r="S3347" s="95">
        <f>Table_nydc_frldevdb01_flc_fx_carry_view[[#This Row],[num_rate]]-Table_nydc_frldevdb01_flc_fx_carry_view[[#This Row],[asset_rate]]</f>
        <v>-1.8547277156955259E-2</v>
      </c>
      <c r="T33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1.1186736939523454</v>
      </c>
      <c r="U3347" s="95">
        <f>Table_nydc_frldevdb01_flc_fx_carry_view[[#This Row],[atmf_cost_final]]/Table_nydc_frldevdb01_flc_fx_carry_view[[#This Row],[atmf_cost_orig]]</f>
        <v>0.98527113287121171</v>
      </c>
    </row>
    <row r="3348" spans="1:21" x14ac:dyDescent="0.25">
      <c r="A3348" t="s">
        <v>153</v>
      </c>
      <c r="B3348" t="s">
        <v>105</v>
      </c>
      <c r="C3348" t="s">
        <v>14</v>
      </c>
      <c r="D3348" t="s">
        <v>14</v>
      </c>
      <c r="E3348">
        <v>35.416033057772403</v>
      </c>
      <c r="F3348">
        <v>34.298547401838299</v>
      </c>
      <c r="G3348">
        <v>0.192442239018283</v>
      </c>
      <c r="H3348">
        <v>0.19851061758048599</v>
      </c>
      <c r="I3348">
        <v>0.21577612605375099</v>
      </c>
      <c r="J3348">
        <v>0.25276610833750102</v>
      </c>
      <c r="K3348">
        <v>3.9101531349331801E-2</v>
      </c>
      <c r="L3348">
        <v>4.5010986396815493E-3</v>
      </c>
      <c r="M3348">
        <v>5.4234141854206698E-2</v>
      </c>
      <c r="N3348">
        <v>3.1553673351759799E-2</v>
      </c>
      <c r="O3348">
        <v>5.9425624586386505E-2</v>
      </c>
      <c r="P3348">
        <v>-6.4638741050079881E-3</v>
      </c>
      <c r="Q3348">
        <v>33.787257986697881</v>
      </c>
      <c r="R3348" s="95">
        <f>Table_nydc_frldevdb01_flc_fx_carry_view[[#This Row],[atmf]]/(Table_nydc_frldevdb01_flc_fx_carry_view[[#This Row],[atmf_cost_orig]]+1)</f>
        <v>32.534089003713511</v>
      </c>
      <c r="S3348" s="95">
        <f>Table_nydc_frldevdb01_flc_fx_carry_view[[#This Row],[num_rate]]-Table_nydc_frldevdb01_flc_fx_carry_view[[#This Row],[asset_rate]]</f>
        <v>-6.5889498691394488E-2</v>
      </c>
      <c r="T33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1.7877004567958314</v>
      </c>
      <c r="U3348" s="95">
        <f>Table_nydc_frldevdb01_flc_fx_carry_view[[#This Row],[atmf_cost_final]]/Table_nydc_frldevdb01_flc_fx_carry_view[[#This Row],[atmf_cost_orig]]</f>
        <v>0.58180460265385991</v>
      </c>
    </row>
    <row r="3349" spans="1:21" x14ac:dyDescent="0.25">
      <c r="A3349" t="s">
        <v>153</v>
      </c>
      <c r="B3349" t="s">
        <v>105</v>
      </c>
      <c r="C3349" t="s">
        <v>8</v>
      </c>
      <c r="D3349" t="s">
        <v>14</v>
      </c>
      <c r="E3349">
        <v>35.416033057772403</v>
      </c>
      <c r="F3349">
        <v>33.729933883260998</v>
      </c>
      <c r="G3349">
        <v>0.186583077231328</v>
      </c>
      <c r="H3349">
        <v>0.19621149954907199</v>
      </c>
      <c r="I3349">
        <v>0.205202518036112</v>
      </c>
      <c r="J3349">
        <v>0.21597482624938799</v>
      </c>
      <c r="K3349">
        <v>4.1987884031821694E-2</v>
      </c>
      <c r="L3349">
        <v>3.2932625131155906E-2</v>
      </c>
      <c r="M3349">
        <v>6.4670837623855698E-2</v>
      </c>
      <c r="N3349">
        <v>5.91997741876037E-2</v>
      </c>
      <c r="O3349">
        <v>5.9768337106467326E-2</v>
      </c>
      <c r="P3349">
        <v>-6.9945212048512775E-3</v>
      </c>
      <c r="Q3349">
        <v>32.98180903943809</v>
      </c>
      <c r="R3349" s="95">
        <f>Table_nydc_frldevdb01_flc_fx_carry_view[[#This Row],[atmf]]/(Table_nydc_frldevdb01_flc_fx_carry_view[[#This Row],[atmf_cost_orig]]+1)</f>
        <v>31.681091179824033</v>
      </c>
      <c r="S3349" s="95">
        <f>Table_nydc_frldevdb01_flc_fx_carry_view[[#This Row],[num_rate]]-Table_nydc_frldevdb01_flc_fx_carry_view[[#This Row],[asset_rate]]</f>
        <v>-6.6762858311318604E-2</v>
      </c>
      <c r="T33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1.1580127318901061</v>
      </c>
      <c r="U3349" s="95">
        <f>Table_nydc_frldevdb01_flc_fx_carry_view[[#This Row],[atmf_cost_final]]/Table_nydc_frldevdb01_flc_fx_carry_view[[#This Row],[atmf_cost_orig]]</f>
        <v>0.91540138279832883</v>
      </c>
    </row>
    <row r="3350" spans="1:21" x14ac:dyDescent="0.25">
      <c r="A3350" t="s">
        <v>153</v>
      </c>
      <c r="B3350" t="s">
        <v>105</v>
      </c>
      <c r="C3350" t="s">
        <v>6</v>
      </c>
      <c r="D3350" t="s">
        <v>14</v>
      </c>
      <c r="E3350">
        <v>35.416033057772403</v>
      </c>
      <c r="F3350">
        <v>33.161145577689602</v>
      </c>
      <c r="G3350">
        <v>0.18071691719702901</v>
      </c>
      <c r="H3350">
        <v>0.19448579293527801</v>
      </c>
      <c r="I3350">
        <v>0.19229771940172799</v>
      </c>
      <c r="J3350">
        <v>0.20594649768283799</v>
      </c>
      <c r="K3350">
        <v>4.2937707145441699E-2</v>
      </c>
      <c r="L3350">
        <v>3.9130256407387799E-2</v>
      </c>
      <c r="M3350">
        <v>7.3250295345004893E-2</v>
      </c>
      <c r="N3350">
        <v>7.2942498634095201E-2</v>
      </c>
      <c r="O3350">
        <v>6.1022779643056239E-2</v>
      </c>
      <c r="P3350">
        <v>-6.7113422491958423E-3</v>
      </c>
      <c r="Q3350">
        <v>32.185519188538301</v>
      </c>
      <c r="R3350" s="95">
        <f>Table_nydc_frldevdb01_flc_fx_carry_view[[#This Row],[atmf]]/(Table_nydc_frldevdb01_flc_fx_carry_view[[#This Row],[atmf_cost_orig]]+1)</f>
        <v>30.897867647014888</v>
      </c>
      <c r="S3350" s="95">
        <f>Table_nydc_frldevdb01_flc_fx_carry_view[[#This Row],[num_rate]]-Table_nydc_frldevdb01_flc_fx_carry_view[[#This Row],[asset_rate]]</f>
        <v>-6.7734121892252086E-2</v>
      </c>
      <c r="T33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1.1154521680598239</v>
      </c>
      <c r="U3350" s="95">
        <f>Table_nydc_frldevdb01_flc_fx_carry_view[[#This Row],[atmf_cost_final]]/Table_nydc_frldevdb01_flc_fx_carry_view[[#This Row],[atmf_cost_orig]]</f>
        <v>0.99579801406315172</v>
      </c>
    </row>
    <row r="3351" spans="1:21" x14ac:dyDescent="0.25">
      <c r="A3351" t="s">
        <v>153</v>
      </c>
      <c r="B3351" t="s">
        <v>105</v>
      </c>
      <c r="C3351" t="s">
        <v>67</v>
      </c>
      <c r="D3351" t="s">
        <v>14</v>
      </c>
      <c r="E3351">
        <v>35.416033057772403</v>
      </c>
      <c r="F3351">
        <v>30.5931796176076</v>
      </c>
      <c r="G3351">
        <v>0.186038765111461</v>
      </c>
      <c r="H3351">
        <v>0.20620786551029699</v>
      </c>
      <c r="I3351">
        <v>0.184889545444438</v>
      </c>
      <c r="J3351">
        <v>0.20993412865387501</v>
      </c>
      <c r="K3351">
        <v>4.4837105285076E-2</v>
      </c>
      <c r="L3351">
        <v>4.5109312063174298E-2</v>
      </c>
      <c r="M3351">
        <v>0.10175435925384299</v>
      </c>
      <c r="N3351">
        <v>0.110383030201994</v>
      </c>
      <c r="O3351">
        <v>7.0298886056625598E-2</v>
      </c>
      <c r="P3351">
        <v>-7.3995129143911197E-3</v>
      </c>
      <c r="Q3351">
        <v>28.945671482539407</v>
      </c>
      <c r="R3351" s="95">
        <f>Table_nydc_frldevdb01_flc_fx_carry_view[[#This Row],[atmf]]/(Table_nydc_frldevdb01_flc_fx_carry_view[[#This Row],[atmf_cost_orig]]+1)</f>
        <v>27.767695549057468</v>
      </c>
      <c r="S3351" s="95">
        <f>Table_nydc_frldevdb01_flc_fx_carry_view[[#This Row],[num_rate]]-Table_nydc_frldevdb01_flc_fx_carry_view[[#This Row],[asset_rate]]</f>
        <v>-7.7698398971016713E-2</v>
      </c>
      <c r="T33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1.1468177676779394</v>
      </c>
      <c r="U3351" s="95">
        <f>Table_nydc_frldevdb01_flc_fx_carry_view[[#This Row],[atmf_cost_final]]/Table_nydc_frldevdb01_flc_fx_carry_view[[#This Row],[atmf_cost_orig]]</f>
        <v>1.0847990298540957</v>
      </c>
    </row>
    <row r="3352" spans="1:21" x14ac:dyDescent="0.25">
      <c r="A3352" t="s">
        <v>153</v>
      </c>
      <c r="B3352" t="s">
        <v>106</v>
      </c>
      <c r="C3352" t="s">
        <v>14</v>
      </c>
      <c r="D3352" t="s">
        <v>14</v>
      </c>
      <c r="E3352">
        <v>7.79896607573657</v>
      </c>
      <c r="F3352">
        <v>7.9702477561710001</v>
      </c>
      <c r="G3352">
        <v>7.39275981058065E-2</v>
      </c>
      <c r="H3352">
        <v>7.5108386147961295E-2</v>
      </c>
      <c r="I3352">
        <v>9.4189091615571596E-2</v>
      </c>
      <c r="J3352">
        <v>0.108742443560084</v>
      </c>
      <c r="K3352">
        <v>1.16624274584176E-2</v>
      </c>
      <c r="L3352">
        <v>1.9670185734739498E-3</v>
      </c>
      <c r="M3352">
        <v>2.1246568845762797E-2</v>
      </c>
      <c r="N3352">
        <v>2.1964450671287702E-2</v>
      </c>
      <c r="O3352">
        <v>-8.3395580365526432E-3</v>
      </c>
      <c r="P3352">
        <v>3.5556635340695933E-2</v>
      </c>
      <c r="Q3352">
        <v>7.8945849379314588</v>
      </c>
      <c r="R3352" s="95">
        <f>Table_nydc_frldevdb01_flc_fx_carry_view[[#This Row],[atmf]]/(Table_nydc_frldevdb01_flc_fx_carry_view[[#This Row],[atmf_cost_orig]]+1)</f>
        <v>7.8044303886172797</v>
      </c>
      <c r="S3352" s="95">
        <f>Table_nydc_frldevdb01_flc_fx_carry_view[[#This Row],[num_rate]]-Table_nydc_frldevdb01_flc_fx_carry_view[[#This Row],[asset_rate]]</f>
        <v>4.389619337724858E-2</v>
      </c>
      <c r="T33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2.086512634738273</v>
      </c>
      <c r="U3352" s="95">
        <f>Table_nydc_frldevdb01_flc_fx_carry_view[[#This Row],[atmf_cost_final]]/Table_nydc_frldevdb01_flc_fx_carry_view[[#This Row],[atmf_cost_orig]]</f>
        <v>1.0337881297792737</v>
      </c>
    </row>
    <row r="3353" spans="1:21" x14ac:dyDescent="0.25">
      <c r="A3353" t="s">
        <v>153</v>
      </c>
      <c r="B3353" t="s">
        <v>106</v>
      </c>
      <c r="C3353" t="s">
        <v>8</v>
      </c>
      <c r="D3353" t="s">
        <v>14</v>
      </c>
      <c r="E3353">
        <v>7.79896607573657</v>
      </c>
      <c r="F3353">
        <v>8.0591355398500006</v>
      </c>
      <c r="G3353">
        <v>7.5850655698192104E-2</v>
      </c>
      <c r="H3353">
        <v>7.7251238356718904E-2</v>
      </c>
      <c r="I3353">
        <v>7.1528736543537003E-2</v>
      </c>
      <c r="J3353">
        <v>7.6672044517190702E-2</v>
      </c>
      <c r="K3353">
        <v>1.2836707124164601E-2</v>
      </c>
      <c r="L3353">
        <v>9.4409929542683402E-3</v>
      </c>
      <c r="M3353">
        <v>2.6817537614433E-2</v>
      </c>
      <c r="N3353">
        <v>2.90775445771023E-2</v>
      </c>
      <c r="O3353">
        <v>-8.3163192378880226E-3</v>
      </c>
      <c r="P3353">
        <v>3.6039825650195201E-2</v>
      </c>
      <c r="Q3353">
        <v>7.9480156798953878</v>
      </c>
      <c r="R3353" s="95">
        <f>Table_nydc_frldevdb01_flc_fx_carry_view[[#This Row],[atmf]]/(Table_nydc_frldevdb01_flc_fx_carry_view[[#This Row],[atmf_cost_orig]]+1)</f>
        <v>7.8486539668707742</v>
      </c>
      <c r="S3353" s="95">
        <f>Table_nydc_frldevdb01_flc_fx_carry_view[[#This Row],[num_rate]]-Table_nydc_frldevdb01_flc_fx_carry_view[[#This Row],[asset_rate]]</f>
        <v>4.4356144888083225E-2</v>
      </c>
      <c r="T33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1.4045339893436464</v>
      </c>
      <c r="U3353" s="95">
        <f>Table_nydc_frldevdb01_flc_fx_carry_view[[#This Row],[atmf_cost_final]]/Table_nydc_frldevdb01_flc_fx_carry_view[[#This Row],[atmf_cost_orig]]</f>
        <v>1.0842734704118764</v>
      </c>
    </row>
    <row r="3354" spans="1:21" x14ac:dyDescent="0.25">
      <c r="A3354" t="s">
        <v>153</v>
      </c>
      <c r="B3354" t="s">
        <v>106</v>
      </c>
      <c r="C3354" t="s">
        <v>6</v>
      </c>
      <c r="D3354" t="s">
        <v>14</v>
      </c>
      <c r="E3354">
        <v>7.79896607573657</v>
      </c>
      <c r="F3354">
        <v>8.1517997484000002</v>
      </c>
      <c r="G3354">
        <v>7.7811274819462206E-2</v>
      </c>
      <c r="H3354">
        <v>7.9387888963161304E-2</v>
      </c>
      <c r="I3354">
        <v>7.3957240659614204E-2</v>
      </c>
      <c r="J3354">
        <v>7.7784061811969493E-2</v>
      </c>
      <c r="K3354">
        <v>1.3610442828728501E-2</v>
      </c>
      <c r="L3354">
        <v>1.1680652898254701E-2</v>
      </c>
      <c r="M3354">
        <v>3.1924482120809304E-2</v>
      </c>
      <c r="N3354">
        <v>3.5509831176044102E-2</v>
      </c>
      <c r="O3354">
        <v>-8.1128496506200909E-3</v>
      </c>
      <c r="P3354">
        <v>3.677550470920421E-2</v>
      </c>
      <c r="Q3354">
        <v>8.0051923413203934</v>
      </c>
      <c r="R3354" s="95">
        <f>Table_nydc_frldevdb01_flc_fx_carry_view[[#This Row],[atmf]]/(Table_nydc_frldevdb01_flc_fx_carry_view[[#This Row],[atmf_cost_orig]]+1)</f>
        <v>7.8996088276212193</v>
      </c>
      <c r="S3354" s="95">
        <f>Table_nydc_frldevdb01_flc_fx_carry_view[[#This Row],[num_rate]]-Table_nydc_frldevdb01_flc_fx_carry_view[[#This Row],[asset_rate]]</f>
        <v>4.4888354359824301E-2</v>
      </c>
      <c r="T33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1.3011426860972941</v>
      </c>
      <c r="U3354" s="95">
        <f>Table_nydc_frldevdb01_flc_fx_carry_view[[#This Row],[atmf_cost_final]]/Table_nydc_frldevdb01_flc_fx_carry_view[[#This Row],[atmf_cost_orig]]</f>
        <v>1.1123071955143091</v>
      </c>
    </row>
    <row r="3355" spans="1:21" x14ac:dyDescent="0.25">
      <c r="A3355" t="s">
        <v>153</v>
      </c>
      <c r="B3355" t="s">
        <v>106</v>
      </c>
      <c r="C3355" t="s">
        <v>67</v>
      </c>
      <c r="D3355" t="s">
        <v>14</v>
      </c>
      <c r="E3355">
        <v>7.79896607573657</v>
      </c>
      <c r="F3355">
        <v>8.5232021125356603</v>
      </c>
      <c r="G3355">
        <v>8.7488234334371001E-2</v>
      </c>
      <c r="H3355">
        <v>8.86540139611392E-2</v>
      </c>
      <c r="I3355">
        <v>8.4311683649040001E-2</v>
      </c>
      <c r="J3355">
        <v>8.7498105240774393E-2</v>
      </c>
      <c r="K3355">
        <v>1.6723617362220698E-2</v>
      </c>
      <c r="L3355">
        <v>1.5917510383543901E-2</v>
      </c>
      <c r="M3355">
        <v>5.0872090346351199E-2</v>
      </c>
      <c r="N3355">
        <v>5.6163721697397501E-2</v>
      </c>
      <c r="O3355">
        <v>-7.6643334109611208E-3</v>
      </c>
      <c r="P3355">
        <v>3.8011872280076735E-2</v>
      </c>
      <c r="Q3355">
        <v>8.2417586402667844</v>
      </c>
      <c r="R3355" s="95">
        <f>Table_nydc_frldevdb01_flc_fx_carry_view[[#This Row],[atmf]]/(Table_nydc_frldevdb01_flc_fx_carry_view[[#This Row],[atmf_cost_orig]]+1)</f>
        <v>8.1105989880524323</v>
      </c>
      <c r="S3355" s="95">
        <f>Table_nydc_frldevdb01_flc_fx_carry_view[[#This Row],[num_rate]]-Table_nydc_frldevdb01_flc_fx_carry_view[[#This Row],[asset_rate]]</f>
        <v>4.5676205691037856E-2</v>
      </c>
      <c r="T33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1.178565475901568</v>
      </c>
      <c r="U3355" s="95">
        <f>Table_nydc_frldevdb01_flc_fx_carry_view[[#This Row],[atmf_cost_final]]/Table_nydc_frldevdb01_flc_fx_carry_view[[#This Row],[atmf_cost_orig]]</f>
        <v>1.1040183588883299</v>
      </c>
    </row>
    <row r="3356" spans="1:21" x14ac:dyDescent="0.25">
      <c r="A3356" t="s">
        <v>153</v>
      </c>
      <c r="B3356" t="s">
        <v>5</v>
      </c>
      <c r="C3356" t="s">
        <v>8</v>
      </c>
      <c r="D3356" t="s">
        <v>8</v>
      </c>
      <c r="E3356">
        <v>3.6639355341650401</v>
      </c>
      <c r="F3356">
        <v>3.95346039499253</v>
      </c>
      <c r="G3356">
        <v>0.122541010267115</v>
      </c>
      <c r="H3356">
        <v>0.13303856205293901</v>
      </c>
      <c r="I3356">
        <v>0.14765324301233901</v>
      </c>
      <c r="J3356">
        <v>0.18726067129629601</v>
      </c>
      <c r="K3356">
        <v>1.39914035057254E-2</v>
      </c>
      <c r="L3356">
        <v>3.08283005920029E-3</v>
      </c>
      <c r="M3356">
        <v>4.5408269286726796E-2</v>
      </c>
      <c r="N3356">
        <v>7.9010003276858309E-2</v>
      </c>
      <c r="O3356">
        <v>1.3707863457648743E-2</v>
      </c>
      <c r="P3356">
        <v>0.12176306159010521</v>
      </c>
      <c r="Q3356">
        <v>3.83303834381157</v>
      </c>
      <c r="R3356" s="95">
        <f>Table_nydc_frldevdb01_flc_fx_carry_view[[#This Row],[atmf]]/(Table_nydc_frldevdb01_flc_fx_carry_view[[#This Row],[atmf_cost_orig]]+1)</f>
        <v>3.7817382080686452</v>
      </c>
      <c r="S3356" s="95">
        <f>Table_nydc_frldevdb01_flc_fx_carry_view[[#This Row],[num_rate]]-Table_nydc_frldevdb01_flc_fx_carry_view[[#This Row],[asset_rate]]</f>
        <v>0.10805519813245647</v>
      </c>
      <c r="T33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2.4167647322596122</v>
      </c>
      <c r="U3356" s="95">
        <f>Table_nydc_frldevdb01_flc_fx_carry_view[[#This Row],[atmf_cost_final]]/Table_nydc_frldevdb01_flc_fx_carry_view[[#This Row],[atmf_cost_orig]]</f>
        <v>1.7399915151567684</v>
      </c>
    </row>
    <row r="3357" spans="1:21" x14ac:dyDescent="0.25">
      <c r="A3357" t="s">
        <v>153</v>
      </c>
      <c r="B3357" t="s">
        <v>5</v>
      </c>
      <c r="C3357" t="s">
        <v>6</v>
      </c>
      <c r="D3357" t="s">
        <v>8</v>
      </c>
      <c r="E3357">
        <v>3.6639355341650401</v>
      </c>
      <c r="F3357">
        <v>4.0545247541299103</v>
      </c>
      <c r="G3357">
        <v>0.124979842508982</v>
      </c>
      <c r="H3357">
        <v>0.13636520710938799</v>
      </c>
      <c r="I3357">
        <v>0.116987884562172</v>
      </c>
      <c r="J3357">
        <v>0.15380162212561199</v>
      </c>
      <c r="K3357">
        <v>1.38035271669104E-2</v>
      </c>
      <c r="L3357">
        <v>1.19930994321362E-2</v>
      </c>
      <c r="M3357">
        <v>5.3585261267110398E-2</v>
      </c>
      <c r="N3357">
        <v>8.3561755902100895E-2</v>
      </c>
      <c r="O3357">
        <v>1.4316164989150559E-2</v>
      </c>
      <c r="P3357">
        <v>0.12286831258424669</v>
      </c>
      <c r="Q3357">
        <v>3.8993998655290767</v>
      </c>
      <c r="R3357" s="95">
        <f>Table_nydc_frldevdb01_flc_fx_carry_view[[#This Row],[atmf]]/(Table_nydc_frldevdb01_flc_fx_carry_view[[#This Row],[atmf_cost_orig]]+1)</f>
        <v>3.8483119527067742</v>
      </c>
      <c r="S3357" s="95">
        <f>Table_nydc_frldevdb01_flc_fx_carry_view[[#This Row],[num_rate]]-Table_nydc_frldevdb01_flc_fx_carry_view[[#This Row],[asset_rate]]</f>
        <v>0.10855214759509613</v>
      </c>
      <c r="T33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1.7990331012142804</v>
      </c>
      <c r="U3357" s="95">
        <f>Table_nydc_frldevdb01_flc_fx_carry_view[[#This Row],[atmf_cost_final]]/Table_nydc_frldevdb01_flc_fx_carry_view[[#This Row],[atmf_cost_orig]]</f>
        <v>1.5594167859995018</v>
      </c>
    </row>
    <row r="3358" spans="1:21" x14ac:dyDescent="0.25">
      <c r="A3358" t="s">
        <v>153</v>
      </c>
      <c r="B3358" t="s">
        <v>5</v>
      </c>
      <c r="C3358" t="s">
        <v>67</v>
      </c>
      <c r="D3358" t="s">
        <v>8</v>
      </c>
      <c r="E3358">
        <v>3.6639355341650401</v>
      </c>
      <c r="F3358">
        <v>4.4674560820552598</v>
      </c>
      <c r="G3358">
        <v>0.13172433829284999</v>
      </c>
      <c r="H3358">
        <v>0.14592018274521601</v>
      </c>
      <c r="I3358">
        <v>0.12750931388925399</v>
      </c>
      <c r="J3358">
        <v>0.15385042467816901</v>
      </c>
      <c r="K3358">
        <v>1.2048875526762599E-2</v>
      </c>
      <c r="L3358">
        <v>1.3703147150754899E-2</v>
      </c>
      <c r="M3358">
        <v>7.9755124624801693E-2</v>
      </c>
      <c r="N3358">
        <v>0.112943756629947</v>
      </c>
      <c r="O3358">
        <v>1.5835106727464132E-2</v>
      </c>
      <c r="P3358">
        <v>0.1292033690309341</v>
      </c>
      <c r="Q3358">
        <v>4.1841621568003466</v>
      </c>
      <c r="R3358" s="95">
        <f>Table_nydc_frldevdb01_flc_fx_carry_view[[#This Row],[atmf]]/(Table_nydc_frldevdb01_flc_fx_carry_view[[#This Row],[atmf_cost_orig]]+1)</f>
        <v>4.1374715249512084</v>
      </c>
      <c r="S3358" s="95">
        <f>Table_nydc_frldevdb01_flc_fx_carry_view[[#This Row],[num_rate]]-Table_nydc_frldevdb01_flc_fx_carry_view[[#This Row],[asset_rate]]</f>
        <v>0.11336826230346997</v>
      </c>
      <c r="T33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1.46575258268245</v>
      </c>
      <c r="U3358" s="95">
        <f>Table_nydc_frldevdb01_flc_fx_carry_view[[#This Row],[atmf_cost_final]]/Table_nydc_frldevdb01_flc_fx_carry_view[[#This Row],[atmf_cost_orig]]</f>
        <v>1.4161316550037029</v>
      </c>
    </row>
    <row r="3359" spans="1:21" x14ac:dyDescent="0.25">
      <c r="A3359" t="s">
        <v>153</v>
      </c>
      <c r="B3359" t="s">
        <v>4</v>
      </c>
      <c r="C3359" t="s">
        <v>8</v>
      </c>
      <c r="D3359" t="s">
        <v>8</v>
      </c>
      <c r="E3359">
        <v>4.34217206220415</v>
      </c>
      <c r="F3359">
        <v>4.7653923166196304</v>
      </c>
      <c r="G3359">
        <v>0.12398789474041</v>
      </c>
      <c r="H3359">
        <v>0.132809904366057</v>
      </c>
      <c r="I3359">
        <v>0.14510646255926901</v>
      </c>
      <c r="J3359">
        <v>0.17547232638888899</v>
      </c>
      <c r="K3359">
        <v>1.09694160421247E-2</v>
      </c>
      <c r="L3359">
        <v>3.0303584532887099E-3</v>
      </c>
      <c r="M3359">
        <v>4.6087802520710104E-2</v>
      </c>
      <c r="N3359">
        <v>9.7477430727200207E-2</v>
      </c>
      <c r="O3359">
        <v>-8.3163192378880226E-3</v>
      </c>
      <c r="P3359">
        <v>0.12176306159010521</v>
      </c>
      <c r="Q3359">
        <v>4.6037171968621173</v>
      </c>
      <c r="R3359" s="95">
        <f>Table_nydc_frldevdb01_flc_fx_carry_view[[#This Row],[atmf]]/(Table_nydc_frldevdb01_flc_fx_carry_view[[#This Row],[atmf_cost_orig]]+1)</f>
        <v>4.5554420050942968</v>
      </c>
      <c r="S3359" s="95">
        <f>Table_nydc_frldevdb01_flc_fx_carry_view[[#This Row],[num_rate]]-Table_nydc_frldevdb01_flc_fx_carry_view[[#This Row],[asset_rate]]</f>
        <v>0.13007938082799322</v>
      </c>
      <c r="T33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2.6893909927070174</v>
      </c>
      <c r="U3359" s="95">
        <f>Table_nydc_frldevdb01_flc_fx_carry_view[[#This Row],[atmf_cost_final]]/Table_nydc_frldevdb01_flc_fx_carry_view[[#This Row],[atmf_cost_orig]]</f>
        <v>2.1150375022414565</v>
      </c>
    </row>
    <row r="3360" spans="1:21" x14ac:dyDescent="0.25">
      <c r="A3360" t="s">
        <v>153</v>
      </c>
      <c r="B3360" t="s">
        <v>4</v>
      </c>
      <c r="C3360" t="s">
        <v>6</v>
      </c>
      <c r="D3360" t="s">
        <v>8</v>
      </c>
      <c r="E3360">
        <v>4.34217206220415</v>
      </c>
      <c r="F3360">
        <v>4.9135765751761804</v>
      </c>
      <c r="G3360">
        <v>0.12842209172180599</v>
      </c>
      <c r="H3360">
        <v>0.136647459116053</v>
      </c>
      <c r="I3360">
        <v>0.11522466610674301</v>
      </c>
      <c r="J3360">
        <v>0.15642380419385599</v>
      </c>
      <c r="K3360">
        <v>1.08690416947636E-2</v>
      </c>
      <c r="L3360">
        <v>1.01170519156358E-2</v>
      </c>
      <c r="M3360">
        <v>5.4922135694557804E-2</v>
      </c>
      <c r="N3360">
        <v>0.10051756756201</v>
      </c>
      <c r="O3360">
        <v>-8.1128496506200909E-3</v>
      </c>
      <c r="P3360">
        <v>0.12286831258424669</v>
      </c>
      <c r="Q3360">
        <v>4.7062516297443668</v>
      </c>
      <c r="R3360" s="95">
        <f>Table_nydc_frldevdb01_flc_fx_carry_view[[#This Row],[atmf]]/(Table_nydc_frldevdb01_flc_fx_carry_view[[#This Row],[atmf_cost_orig]]+1)</f>
        <v>4.6577623209518642</v>
      </c>
      <c r="S3360" s="95">
        <f>Table_nydc_frldevdb01_flc_fx_carry_view[[#This Row],[num_rate]]-Table_nydc_frldevdb01_flc_fx_carry_view[[#This Row],[asset_rate]]</f>
        <v>0.13098116223486678</v>
      </c>
      <c r="T33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2.052080965000926</v>
      </c>
      <c r="U3360" s="95">
        <f>Table_nydc_frldevdb01_flc_fx_carry_view[[#This Row],[atmf_cost_final]]/Table_nydc_frldevdb01_flc_fx_carry_view[[#This Row],[atmf_cost_orig]]</f>
        <v>1.8301831545849776</v>
      </c>
    </row>
    <row r="3361" spans="1:21" x14ac:dyDescent="0.25">
      <c r="A3361" t="s">
        <v>153</v>
      </c>
      <c r="B3361" t="s">
        <v>4</v>
      </c>
      <c r="C3361" t="s">
        <v>67</v>
      </c>
      <c r="D3361" t="s">
        <v>8</v>
      </c>
      <c r="E3361">
        <v>4.34217206220415</v>
      </c>
      <c r="F3361">
        <v>5.5488508978376103</v>
      </c>
      <c r="G3361">
        <v>0.13700715247884501</v>
      </c>
      <c r="H3361">
        <v>0.14540718664292601</v>
      </c>
      <c r="I3361">
        <v>0.13150558346235799</v>
      </c>
      <c r="J3361">
        <v>0.155494590806562</v>
      </c>
      <c r="K3361">
        <v>8.5600724215231204E-3</v>
      </c>
      <c r="L3361">
        <v>1.05083707898094E-2</v>
      </c>
      <c r="M3361">
        <v>8.3346005473954099E-2</v>
      </c>
      <c r="N3361">
        <v>0.13141556554385803</v>
      </c>
      <c r="O3361">
        <v>-7.6643334109611208E-3</v>
      </c>
      <c r="P3361">
        <v>0.12926178052065765</v>
      </c>
      <c r="Q3361">
        <v>5.1627498343588041</v>
      </c>
      <c r="R3361" s="95">
        <f>Table_nydc_frldevdb01_flc_fx_carry_view[[#This Row],[atmf]]/(Table_nydc_frldevdb01_flc_fx_carry_view[[#This Row],[atmf_cost_orig]]+1)</f>
        <v>5.1219563000188826</v>
      </c>
      <c r="S3361" s="95">
        <f>Table_nydc_frldevdb01_flc_fx_carry_view[[#This Row],[num_rate]]-Table_nydc_frldevdb01_flc_fx_carry_view[[#This Row],[asset_rate]]</f>
        <v>0.13692611393161877</v>
      </c>
      <c r="T33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1.6167103868221169</v>
      </c>
      <c r="U3361" s="95">
        <f>Table_nydc_frldevdb01_flc_fx_carry_view[[#This Row],[atmf_cost_final]]/Table_nydc_frldevdb01_flc_fx_carry_view[[#This Row],[atmf_cost_orig]]</f>
        <v>1.5767470174071609</v>
      </c>
    </row>
    <row r="3362" spans="1:21" x14ac:dyDescent="0.25">
      <c r="A3362" t="s">
        <v>153</v>
      </c>
      <c r="B3362" t="s">
        <v>17</v>
      </c>
      <c r="C3362" t="s">
        <v>8</v>
      </c>
      <c r="D3362" t="s">
        <v>8</v>
      </c>
      <c r="E3362">
        <v>1.18476253924653</v>
      </c>
      <c r="F3362">
        <v>1.204393</v>
      </c>
      <c r="G3362">
        <v>7.6524274045910196E-2</v>
      </c>
      <c r="H3362">
        <v>7.6656248813615505E-2</v>
      </c>
      <c r="I3362">
        <v>0.101940251976987</v>
      </c>
      <c r="J3362">
        <v>0.11474797853522201</v>
      </c>
      <c r="K3362">
        <v>1.8955323837714498E-2</v>
      </c>
      <c r="L3362">
        <v>2.1288912631548902E-3</v>
      </c>
      <c r="M3362">
        <v>2.6611064696371301E-2</v>
      </c>
      <c r="N3362">
        <v>1.65765165567987E-2</v>
      </c>
      <c r="O3362">
        <v>-8.3163192378880226E-3</v>
      </c>
      <c r="P3362">
        <v>1.3707863457648743E-2</v>
      </c>
      <c r="Q3362">
        <v>1.195242532904836</v>
      </c>
      <c r="R3362" s="95">
        <f>Table_nydc_frldevdb01_flc_fx_carry_view[[#This Row],[atmf]]/(Table_nydc_frldevdb01_flc_fx_carry_view[[#This Row],[atmf_cost_orig]]+1)</f>
        <v>1.1731736013932494</v>
      </c>
      <c r="S3362" s="95">
        <f>Table_nydc_frldevdb01_flc_fx_carry_view[[#This Row],[num_rate]]-Table_nydc_frldevdb01_flc_fx_carry_view[[#This Row],[asset_rate]]</f>
        <v>2.2024182695536763E-2</v>
      </c>
      <c r="T33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1.8871622695153032</v>
      </c>
      <c r="U3362" s="95">
        <f>Table_nydc_frldevdb01_flc_fx_carry_view[[#This Row],[atmf_cost_final]]/Table_nydc_frldevdb01_flc_fx_carry_view[[#This Row],[atmf_cost_orig]]</f>
        <v>0.62291820135475762</v>
      </c>
    </row>
    <row r="3363" spans="1:21" x14ac:dyDescent="0.25">
      <c r="A3363" t="s">
        <v>153</v>
      </c>
      <c r="B3363" t="s">
        <v>17</v>
      </c>
      <c r="C3363" t="s">
        <v>6</v>
      </c>
      <c r="D3363" t="s">
        <v>8</v>
      </c>
      <c r="E3363">
        <v>1.18476253924653</v>
      </c>
      <c r="F3363">
        <v>1.211551</v>
      </c>
      <c r="G3363">
        <v>7.8538838462624702E-2</v>
      </c>
      <c r="H3363">
        <v>7.8383060992846906E-2</v>
      </c>
      <c r="I3363">
        <v>7.2368012749781302E-2</v>
      </c>
      <c r="J3363">
        <v>7.5381061294776106E-2</v>
      </c>
      <c r="K3363">
        <v>2.1343793477193899E-2</v>
      </c>
      <c r="L3363">
        <v>1.19076464907279E-2</v>
      </c>
      <c r="M3363">
        <v>3.1520615900173798E-2</v>
      </c>
      <c r="N3363">
        <v>2.5322138479747597E-2</v>
      </c>
      <c r="O3363">
        <v>-8.1128496506200909E-3</v>
      </c>
      <c r="P3363">
        <v>1.4316164989150559E-2</v>
      </c>
      <c r="Q3363">
        <v>1.199345474086418</v>
      </c>
      <c r="R3363" s="95">
        <f>Table_nydc_frldevdb01_flc_fx_carry_view[[#This Row],[atmf]]/(Table_nydc_frldevdb01_flc_fx_carry_view[[#This Row],[atmf_cost_orig]]+1)</f>
        <v>1.1745291187832632</v>
      </c>
      <c r="S3363" s="95">
        <f>Table_nydc_frldevdb01_flc_fx_carry_view[[#This Row],[num_rate]]-Table_nydc_frldevdb01_flc_fx_carry_view[[#This Row],[asset_rate]]</f>
        <v>2.242901463977065E-2</v>
      </c>
      <c r="T33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1.3181415014895943</v>
      </c>
      <c r="U3363" s="95">
        <f>Table_nydc_frldevdb01_flc_fx_carry_view[[#This Row],[atmf_cost_final]]/Table_nydc_frldevdb01_flc_fx_carry_view[[#This Row],[atmf_cost_orig]]</f>
        <v>0.80335164008035687</v>
      </c>
    </row>
    <row r="3364" spans="1:21" x14ac:dyDescent="0.25">
      <c r="A3364" t="s">
        <v>153</v>
      </c>
      <c r="B3364" t="s">
        <v>17</v>
      </c>
      <c r="C3364" t="s">
        <v>67</v>
      </c>
      <c r="D3364" t="s">
        <v>8</v>
      </c>
      <c r="E3364">
        <v>1.18476253924653</v>
      </c>
      <c r="F3364">
        <v>1.2414050570936399</v>
      </c>
      <c r="G3364">
        <v>8.3699024326738994E-2</v>
      </c>
      <c r="H3364">
        <v>8.2628054872621398E-2</v>
      </c>
      <c r="I3364">
        <v>8.0148477327145001E-2</v>
      </c>
      <c r="J3364">
        <v>8.0044568490431095E-2</v>
      </c>
      <c r="K3364">
        <v>2.73520424981031E-2</v>
      </c>
      <c r="L3364">
        <v>2.3339558942938699E-2</v>
      </c>
      <c r="M3364">
        <v>4.7418323820369902E-2</v>
      </c>
      <c r="N3364">
        <v>4.6602105794432601E-2</v>
      </c>
      <c r="O3364">
        <v>-7.6643334109611208E-3</v>
      </c>
      <c r="P3364">
        <v>1.5844682162100221E-2</v>
      </c>
      <c r="Q3364">
        <v>1.2169846997436888</v>
      </c>
      <c r="R3364" s="95">
        <f>Table_nydc_frldevdb01_flc_fx_carry_view[[#This Row],[atmf]]/(Table_nydc_frldevdb01_flc_fx_carry_view[[#This Row],[atmf_cost_orig]]+1)</f>
        <v>1.1852046396951696</v>
      </c>
      <c r="S3364" s="95">
        <f>Table_nydc_frldevdb01_flc_fx_carry_view[[#This Row],[num_rate]]-Table_nydc_frldevdb01_flc_fx_carry_view[[#This Row],[asset_rate]]</f>
        <v>2.3509015573061343E-2</v>
      </c>
      <c r="T33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1.1592853941343044</v>
      </c>
      <c r="U3364" s="95">
        <f>Table_nydc_frldevdb01_flc_fx_carry_view[[#This Row],[atmf_cost_final]]/Table_nydc_frldevdb01_flc_fx_carry_view[[#This Row],[atmf_cost_orig]]</f>
        <v>0.98278686465111464</v>
      </c>
    </row>
    <row r="3365" spans="1:21" x14ac:dyDescent="0.25">
      <c r="A3365" t="s">
        <v>153</v>
      </c>
      <c r="B3365" t="s">
        <v>21</v>
      </c>
      <c r="C3365" t="s">
        <v>8</v>
      </c>
      <c r="D3365" t="s">
        <v>8</v>
      </c>
      <c r="E3365">
        <v>1.3143461132921701</v>
      </c>
      <c r="F3365">
        <v>1.325647</v>
      </c>
      <c r="G3365">
        <v>8.7905770956709303E-2</v>
      </c>
      <c r="H3365">
        <v>8.7022120780438098E-2</v>
      </c>
      <c r="I3365">
        <v>0.11806110727992999</v>
      </c>
      <c r="J3365">
        <v>0.119451701056304</v>
      </c>
      <c r="K3365">
        <v>2.6078953080991198E-2</v>
      </c>
      <c r="L3365">
        <v>2.4653354047931898E-3</v>
      </c>
      <c r="M3365">
        <v>2.99684436813989E-2</v>
      </c>
      <c r="N3365">
        <v>8.8444990131459102E-3</v>
      </c>
      <c r="O3365">
        <v>2.1292108677292915E-3</v>
      </c>
      <c r="P3365">
        <v>1.3707863457648743E-2</v>
      </c>
      <c r="Q3365">
        <v>1.320510885323797</v>
      </c>
      <c r="R3365" s="95">
        <f>Table_nydc_frldevdb01_flc_fx_carry_view[[#This Row],[atmf]]/(Table_nydc_frldevdb01_flc_fx_carry_view[[#This Row],[atmf_cost_orig]]+1)</f>
        <v>1.2870753547184048</v>
      </c>
      <c r="S3365" s="95">
        <f>Table_nydc_frldevdb01_flc_fx_carry_view[[#This Row],[num_rate]]-Table_nydc_frldevdb01_flc_fx_carry_view[[#This Row],[asset_rate]]</f>
        <v>1.1578652589919452E-2</v>
      </c>
      <c r="T33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1.6401025902168394</v>
      </c>
      <c r="U3365" s="95">
        <f>Table_nydc_frldevdb01_flc_fx_carry_view[[#This Row],[atmf_cost_final]]/Table_nydc_frldevdb01_flc_fx_carry_view[[#This Row],[atmf_cost_orig]]</f>
        <v>0.29512707123445314</v>
      </c>
    </row>
    <row r="3366" spans="1:21" x14ac:dyDescent="0.25">
      <c r="A3366" t="s">
        <v>153</v>
      </c>
      <c r="B3366" t="s">
        <v>21</v>
      </c>
      <c r="C3366" t="s">
        <v>6</v>
      </c>
      <c r="D3366" t="s">
        <v>8</v>
      </c>
      <c r="E3366">
        <v>1.3143461132921701</v>
      </c>
      <c r="F3366">
        <v>1.329275</v>
      </c>
      <c r="G3366">
        <v>8.9621345253931006E-2</v>
      </c>
      <c r="H3366">
        <v>8.8490219653444099E-2</v>
      </c>
      <c r="I3366">
        <v>8.5400409225965104E-2</v>
      </c>
      <c r="J3366">
        <v>8.4154367667285707E-2</v>
      </c>
      <c r="K3366">
        <v>3.0119100181319802E-2</v>
      </c>
      <c r="L3366">
        <v>1.5540185746024301E-2</v>
      </c>
      <c r="M3366">
        <v>3.5187912231826796E-2</v>
      </c>
      <c r="N3366">
        <v>2.1336694379955199E-2</v>
      </c>
      <c r="O3366">
        <v>2.8724832295583536E-3</v>
      </c>
      <c r="P3366">
        <v>1.4316164989150559E-2</v>
      </c>
      <c r="Q3366">
        <v>1.3225711354907717</v>
      </c>
      <c r="R3366" s="95">
        <f>Table_nydc_frldevdb01_flc_fx_carry_view[[#This Row],[atmf]]/(Table_nydc_frldevdb01_flc_fx_carry_view[[#This Row],[atmf_cost_orig]]+1)</f>
        <v>1.2840905349581722</v>
      </c>
      <c r="S3366" s="95">
        <f>Table_nydc_frldevdb01_flc_fx_carry_view[[#This Row],[num_rate]]-Table_nydc_frldevdb01_flc_fx_carry_view[[#This Row],[asset_rate]]</f>
        <v>1.1443681759592206E-2</v>
      </c>
      <c r="T33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1.1435635364209487</v>
      </c>
      <c r="U3366" s="95">
        <f>Table_nydc_frldevdb01_flc_fx_carry_view[[#This Row],[atmf_cost_final]]/Table_nydc_frldevdb01_flc_fx_carry_view[[#This Row],[atmf_cost_orig]]</f>
        <v>0.60636431736511398</v>
      </c>
    </row>
    <row r="3367" spans="1:21" x14ac:dyDescent="0.25">
      <c r="A3367" t="s">
        <v>153</v>
      </c>
      <c r="B3367" t="s">
        <v>21</v>
      </c>
      <c r="C3367" t="s">
        <v>67</v>
      </c>
      <c r="D3367" t="s">
        <v>8</v>
      </c>
      <c r="E3367">
        <v>1.3143461132921701</v>
      </c>
      <c r="F3367">
        <v>1.34375701964554</v>
      </c>
      <c r="G3367">
        <v>9.4896378865575795E-2</v>
      </c>
      <c r="H3367">
        <v>9.3176741843605707E-2</v>
      </c>
      <c r="I3367">
        <v>9.1253864717638702E-2</v>
      </c>
      <c r="J3367">
        <v>8.9306167472248205E-2</v>
      </c>
      <c r="K3367">
        <v>4.2405758768144099E-2</v>
      </c>
      <c r="L3367">
        <v>3.3844036438732995E-2</v>
      </c>
      <c r="M3367">
        <v>5.2161394708161404E-2</v>
      </c>
      <c r="N3367">
        <v>4.4170332826772296E-2</v>
      </c>
      <c r="O3367">
        <v>4.5404551726175467E-3</v>
      </c>
      <c r="P3367">
        <v>1.5844682162100221E-2</v>
      </c>
      <c r="Q3367">
        <v>1.3307744684134286</v>
      </c>
      <c r="R3367" s="95">
        <f>Table_nydc_frldevdb01_flc_fx_carry_view[[#This Row],[atmf]]/(Table_nydc_frldevdb01_flc_fx_carry_view[[#This Row],[atmf_cost_orig]]+1)</f>
        <v>1.2771396350445443</v>
      </c>
      <c r="S3367" s="95">
        <f>Table_nydc_frldevdb01_flc_fx_carry_view[[#This Row],[num_rate]]-Table_nydc_frldevdb01_flc_fx_carry_view[[#This Row],[asset_rate]]</f>
        <v>1.1304226989482673E-2</v>
      </c>
      <c r="T33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1.0584954637022856</v>
      </c>
      <c r="U3367" s="95">
        <f>Table_nydc_frldevdb01_flc_fx_carry_view[[#This Row],[atmf_cost_final]]/Table_nydc_frldevdb01_flc_fx_carry_view[[#This Row],[atmf_cost_orig]]</f>
        <v>0.84680122289485504</v>
      </c>
    </row>
    <row r="3368" spans="1:21" x14ac:dyDescent="0.25">
      <c r="A3368" t="s">
        <v>153</v>
      </c>
      <c r="B3368" t="s">
        <v>20</v>
      </c>
      <c r="C3368" t="s">
        <v>8</v>
      </c>
      <c r="D3368" t="s">
        <v>8</v>
      </c>
      <c r="E3368">
        <v>3.173</v>
      </c>
      <c r="F3368">
        <v>3.2799125888485801</v>
      </c>
      <c r="G3368">
        <v>0.12773628320517599</v>
      </c>
      <c r="H3368">
        <v>0.13365787499464499</v>
      </c>
      <c r="I3368">
        <v>0</v>
      </c>
      <c r="J3368">
        <v>0</v>
      </c>
      <c r="K3368">
        <v>2.8667484898149301E-2</v>
      </c>
      <c r="L3368">
        <v>0</v>
      </c>
      <c r="M3368">
        <v>4.5613722233140204E-2</v>
      </c>
      <c r="N3368">
        <v>3.3689054480668598E-2</v>
      </c>
      <c r="O3368">
        <v>1.3707863457648743E-2</v>
      </c>
      <c r="P3368">
        <v>5.9768337106467326E-2</v>
      </c>
      <c r="Q3368">
        <v>3.2252566246214927</v>
      </c>
      <c r="R3368" s="95">
        <f>Table_nydc_frldevdb01_flc_fx_carry_view[[#This Row],[atmf]]/(Table_nydc_frldevdb01_flc_fx_carry_view[[#This Row],[atmf_cost_orig]]+1)</f>
        <v>3.1368300923247241</v>
      </c>
      <c r="S3368" s="95">
        <f>Table_nydc_frldevdb01_flc_fx_carry_view[[#This Row],[num_rate]]-Table_nydc_frldevdb01_flc_fx_carry_view[[#This Row],[asset_rate]]</f>
        <v>4.6060473648818587E-2</v>
      </c>
      <c r="T33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1.9879961442005074</v>
      </c>
      <c r="U3368" s="95">
        <f>Table_nydc_frldevdb01_flc_fx_carry_view[[#This Row],[atmf_cost_final]]/Table_nydc_frldevdb01_flc_fx_carry_view[[#This Row],[atmf_cost_orig]]</f>
        <v>0.73857279852053259</v>
      </c>
    </row>
    <row r="3369" spans="1:21" x14ac:dyDescent="0.25">
      <c r="A3369" t="s">
        <v>153</v>
      </c>
      <c r="B3369" t="s">
        <v>20</v>
      </c>
      <c r="C3369" t="s">
        <v>6</v>
      </c>
      <c r="D3369" t="s">
        <v>8</v>
      </c>
      <c r="E3369">
        <v>3.173</v>
      </c>
      <c r="F3369">
        <v>3.3181750000000001</v>
      </c>
      <c r="G3369">
        <v>0.13785491128682101</v>
      </c>
      <c r="H3369">
        <v>0.144598570750467</v>
      </c>
      <c r="I3369">
        <v>0.112820921650079</v>
      </c>
      <c r="J3369">
        <v>0.12709158435940801</v>
      </c>
      <c r="K3369">
        <v>3.4178488673516499E-2</v>
      </c>
      <c r="L3369">
        <v>1.7002664904693897E-2</v>
      </c>
      <c r="M3369">
        <v>5.6810013837311997E-2</v>
      </c>
      <c r="N3369">
        <v>4.5885362518716999E-2</v>
      </c>
      <c r="O3369">
        <v>1.4335099968078645E-2</v>
      </c>
      <c r="P3369">
        <v>6.1022779643056239E-2</v>
      </c>
      <c r="Q3369">
        <v>3.244741549962022</v>
      </c>
      <c r="R3369" s="95">
        <f>Table_nydc_frldevdb01_flc_fx_carry_view[[#This Row],[atmf]]/(Table_nydc_frldevdb01_flc_fx_carry_view[[#This Row],[atmf_cost_orig]]+1)</f>
        <v>3.1398027616634683</v>
      </c>
      <c r="S3369" s="95">
        <f>Table_nydc_frldevdb01_flc_fx_carry_view[[#This Row],[num_rate]]-Table_nydc_frldevdb01_flc_fx_carry_view[[#This Row],[asset_rate]]</f>
        <v>4.6687679674977597E-2</v>
      </c>
      <c r="T33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1.2762152530589428</v>
      </c>
      <c r="U3369" s="95">
        <f>Table_nydc_frldevdb01_flc_fx_carry_view[[#This Row],[atmf_cost_final]]/Table_nydc_frldevdb01_flc_fx_carry_view[[#This Row],[atmf_cost_orig]]</f>
        <v>0.80769849220807888</v>
      </c>
    </row>
    <row r="3370" spans="1:21" x14ac:dyDescent="0.25">
      <c r="A3370" t="s">
        <v>153</v>
      </c>
      <c r="B3370" t="s">
        <v>20</v>
      </c>
      <c r="C3370" t="s">
        <v>67</v>
      </c>
      <c r="D3370" t="s">
        <v>8</v>
      </c>
      <c r="E3370">
        <v>3.173</v>
      </c>
      <c r="F3370">
        <v>3.5072999999999999</v>
      </c>
      <c r="G3370">
        <v>0.13814612399019199</v>
      </c>
      <c r="H3370">
        <v>0.14870034227064699</v>
      </c>
      <c r="I3370">
        <v>0.13866546524060799</v>
      </c>
      <c r="J3370">
        <v>0.152655566838757</v>
      </c>
      <c r="K3370">
        <v>3.49601760519299E-2</v>
      </c>
      <c r="L3370">
        <v>3.5278765376820599E-2</v>
      </c>
      <c r="M3370">
        <v>8.1316548065676605E-2</v>
      </c>
      <c r="N3370">
        <v>9.1162635963650998E-2</v>
      </c>
      <c r="O3370">
        <v>1.5844682162100221E-2</v>
      </c>
      <c r="P3370">
        <v>7.0298886056625598E-2</v>
      </c>
      <c r="Q3370">
        <v>3.351917275803546</v>
      </c>
      <c r="R3370" s="95">
        <f>Table_nydc_frldevdb01_flc_fx_carry_view[[#This Row],[atmf]]/(Table_nydc_frldevdb01_flc_fx_carry_view[[#This Row],[atmf_cost_orig]]+1)</f>
        <v>3.2435460330964756</v>
      </c>
      <c r="S3370" s="95">
        <f>Table_nydc_frldevdb01_flc_fx_carry_view[[#This Row],[num_rate]]-Table_nydc_frldevdb01_flc_fx_carry_view[[#This Row],[asset_rate]]</f>
        <v>5.4454203894525377E-2</v>
      </c>
      <c r="T33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1.2055272696978609</v>
      </c>
      <c r="U3370" s="95">
        <f>Table_nydc_frldevdb01_flc_fx_carry_view[[#This Row],[atmf_cost_final]]/Table_nydc_frldevdb01_flc_fx_carry_view[[#This Row],[atmf_cost_orig]]</f>
        <v>1.1210834465086004</v>
      </c>
    </row>
    <row r="3371" spans="1:21" x14ac:dyDescent="0.25">
      <c r="A3371" t="s">
        <v>153</v>
      </c>
      <c r="B3371" t="s">
        <v>7</v>
      </c>
      <c r="C3371" t="s">
        <v>8</v>
      </c>
      <c r="D3371" t="s">
        <v>8</v>
      </c>
      <c r="E3371">
        <v>65.092143087424205</v>
      </c>
      <c r="F3371">
        <v>67.08</v>
      </c>
      <c r="G3371">
        <v>6.3330085166949004E-2</v>
      </c>
      <c r="H3371">
        <v>6.7951606638823797E-2</v>
      </c>
      <c r="I3371">
        <v>5.1542989222792698E-2</v>
      </c>
      <c r="J3371">
        <v>8.1256805555474196E-2</v>
      </c>
      <c r="K3371">
        <v>9.7710334767609885E-3</v>
      </c>
      <c r="L3371">
        <v>1.0761260683646301E-3</v>
      </c>
      <c r="M3371">
        <v>2.3199569858209299E-2</v>
      </c>
      <c r="N3371">
        <v>3.05342036805927E-2</v>
      </c>
      <c r="O3371">
        <v>1.3707863457648743E-2</v>
      </c>
      <c r="P3371">
        <v>5.489296701340949E-2</v>
      </c>
      <c r="Q3371">
        <v>66.191149737618488</v>
      </c>
      <c r="R3371" s="95">
        <f>Table_nydc_frldevdb01_flc_fx_carry_view[[#This Row],[atmf]]/(Table_nydc_frldevdb01_flc_fx_carry_view[[#This Row],[atmf_cost_orig]]+1)</f>
        <v>65.559058052864174</v>
      </c>
      <c r="S3371" s="95">
        <f>Table_nydc_frldevdb01_flc_fx_carry_view[[#This Row],[num_rate]]-Table_nydc_frldevdb01_flc_fx_carry_view[[#This Row],[asset_rate]]</f>
        <v>4.1185103555760744E-2</v>
      </c>
      <c r="T33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2.1936923559982882</v>
      </c>
      <c r="U3371" s="95">
        <f>Table_nydc_frldevdb01_flc_fx_carry_view[[#This Row],[atmf_cost_final]]/Table_nydc_frldevdb01_flc_fx_carry_view[[#This Row],[atmf_cost_orig]]</f>
        <v>1.3161538712661951</v>
      </c>
    </row>
    <row r="3372" spans="1:21" x14ac:dyDescent="0.25">
      <c r="A3372" t="s">
        <v>153</v>
      </c>
      <c r="B3372" t="s">
        <v>7</v>
      </c>
      <c r="C3372" t="s">
        <v>6</v>
      </c>
      <c r="D3372" t="s">
        <v>8</v>
      </c>
      <c r="E3372">
        <v>65.092143087424205</v>
      </c>
      <c r="F3372">
        <v>67.69</v>
      </c>
      <c r="G3372">
        <v>6.6075037821438795E-2</v>
      </c>
      <c r="H3372">
        <v>7.1073412154663104E-2</v>
      </c>
      <c r="I3372">
        <v>5.5002440340699899E-2</v>
      </c>
      <c r="J3372">
        <v>6.9270298469949795E-2</v>
      </c>
      <c r="K3372">
        <v>1.0905659131380399E-2</v>
      </c>
      <c r="L3372">
        <v>6.4003176863035192E-3</v>
      </c>
      <c r="M3372">
        <v>2.7943088740570499E-2</v>
      </c>
      <c r="N3372">
        <v>3.2781375325507796E-2</v>
      </c>
      <c r="O3372">
        <v>1.4316164989150559E-2</v>
      </c>
      <c r="P3372">
        <v>5.4763995754603112E-2</v>
      </c>
      <c r="Q3372">
        <v>66.556055882830933</v>
      </c>
      <c r="R3372" s="95">
        <f>Table_nydc_frldevdb01_flc_fx_carry_view[[#This Row],[atmf]]/(Table_nydc_frldevdb01_flc_fx_carry_view[[#This Row],[atmf_cost_orig]]+1)</f>
        <v>65.849949030673841</v>
      </c>
      <c r="S3372" s="95">
        <f>Table_nydc_frldevdb01_flc_fx_carry_view[[#This Row],[num_rate]]-Table_nydc_frldevdb01_flc_fx_carry_view[[#This Row],[asset_rate]]</f>
        <v>4.0447830765452553E-2</v>
      </c>
      <c r="T33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1.5484177040986371</v>
      </c>
      <c r="U3372" s="95">
        <f>Table_nydc_frldevdb01_flc_fx_carry_view[[#This Row],[atmf_cost_final]]/Table_nydc_frldevdb01_flc_fx_carry_view[[#This Row],[atmf_cost_orig]]</f>
        <v>1.1731478803169173</v>
      </c>
    </row>
    <row r="3373" spans="1:21" x14ac:dyDescent="0.25">
      <c r="A3373" t="s">
        <v>153</v>
      </c>
      <c r="B3373" t="s">
        <v>7</v>
      </c>
      <c r="C3373" t="s">
        <v>67</v>
      </c>
      <c r="D3373" t="s">
        <v>8</v>
      </c>
      <c r="E3373">
        <v>65.092143087424205</v>
      </c>
      <c r="F3373">
        <v>70.467290764957696</v>
      </c>
      <c r="G3373">
        <v>7.3841496564450396E-2</v>
      </c>
      <c r="H3373">
        <v>7.6766659785587096E-2</v>
      </c>
      <c r="I3373">
        <v>6.8232821262819404E-2</v>
      </c>
      <c r="J3373">
        <v>7.7733427206903793E-2</v>
      </c>
      <c r="K3373">
        <v>1.2573175191535699E-2</v>
      </c>
      <c r="L3373">
        <v>1.1466664347336E-2</v>
      </c>
      <c r="M3373">
        <v>4.2010055887677505E-2</v>
      </c>
      <c r="N3373">
        <v>5.15943387940795E-2</v>
      </c>
      <c r="O3373">
        <v>1.5835106727464132E-2</v>
      </c>
      <c r="P3373">
        <v>5.8388522036483925E-2</v>
      </c>
      <c r="Q3373">
        <v>68.452269475040765</v>
      </c>
      <c r="R3373" s="95">
        <f>Table_nydc_frldevdb01_flc_fx_carry_view[[#This Row],[atmf]]/(Table_nydc_frldevdb01_flc_fx_carry_view[[#This Row],[atmf_cost_orig]]+1)</f>
        <v>67.62630587564469</v>
      </c>
      <c r="S3373" s="95">
        <f>Table_nydc_frldevdb01_flc_fx_carry_view[[#This Row],[num_rate]]-Table_nydc_frldevdb01_flc_fx_carry_view[[#This Row],[asset_rate]]</f>
        <v>4.2553415309019793E-2</v>
      </c>
      <c r="T33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1.3631768549445151</v>
      </c>
      <c r="U3373" s="95">
        <f>Table_nydc_frldevdb01_flc_fx_carry_view[[#This Row],[atmf_cost_final]]/Table_nydc_frldevdb01_flc_fx_carry_view[[#This Row],[atmf_cost_orig]]</f>
        <v>1.2281425888132007</v>
      </c>
    </row>
    <row r="3374" spans="1:21" x14ac:dyDescent="0.25">
      <c r="A3374" t="s">
        <v>153</v>
      </c>
      <c r="B3374" t="s">
        <v>19</v>
      </c>
      <c r="C3374" t="s">
        <v>8</v>
      </c>
      <c r="D3374" t="s">
        <v>8</v>
      </c>
      <c r="E3374">
        <v>13.5275706377431</v>
      </c>
      <c r="F3374">
        <v>14.1012</v>
      </c>
      <c r="G3374">
        <v>0.15922090663391</v>
      </c>
      <c r="H3374">
        <v>0.164636500893556</v>
      </c>
      <c r="I3374">
        <v>0.17014123763632799</v>
      </c>
      <c r="J3374">
        <v>0.189910448666536</v>
      </c>
      <c r="K3374">
        <v>3.5488147541423799E-2</v>
      </c>
      <c r="L3374">
        <v>3.5522361890331601E-3</v>
      </c>
      <c r="M3374">
        <v>5.6169698110584698E-2</v>
      </c>
      <c r="N3374">
        <v>4.2397665487797699E-2</v>
      </c>
      <c r="O3374">
        <v>1.3707863457648743E-2</v>
      </c>
      <c r="P3374">
        <v>7.1295266449328779E-2</v>
      </c>
      <c r="Q3374">
        <v>13.815474564164282</v>
      </c>
      <c r="R3374" s="95">
        <f>Table_nydc_frldevdb01_flc_fx_carry_view[[#This Row],[atmf]]/(Table_nydc_frldevdb01_flc_fx_carry_view[[#This Row],[atmf_cost_orig]]+1)</f>
        <v>13.351263556629284</v>
      </c>
      <c r="S3374" s="95">
        <f>Table_nydc_frldevdb01_flc_fx_carry_view[[#This Row],[num_rate]]-Table_nydc_frldevdb01_flc_fx_carry_view[[#This Row],[asset_rate]]</f>
        <v>5.758740299168004E-2</v>
      </c>
      <c r="T33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1.8782648413551999</v>
      </c>
      <c r="U3374" s="95">
        <f>Table_nydc_frldevdb01_flc_fx_carry_view[[#This Row],[atmf_cost_final]]/Table_nydc_frldevdb01_flc_fx_carry_view[[#This Row],[atmf_cost_orig]]</f>
        <v>0.75481383938234525</v>
      </c>
    </row>
    <row r="3375" spans="1:21" x14ac:dyDescent="0.25">
      <c r="A3375" t="s">
        <v>153</v>
      </c>
      <c r="B3375" t="s">
        <v>19</v>
      </c>
      <c r="C3375" t="s">
        <v>6</v>
      </c>
      <c r="D3375" t="s">
        <v>8</v>
      </c>
      <c r="E3375">
        <v>13.5275706377431</v>
      </c>
      <c r="F3375">
        <v>14.2881</v>
      </c>
      <c r="G3375">
        <v>0.15994884954859201</v>
      </c>
      <c r="H3375">
        <v>0.16622050973185401</v>
      </c>
      <c r="I3375">
        <v>0.15920424903674801</v>
      </c>
      <c r="J3375">
        <v>0.17375168644418101</v>
      </c>
      <c r="K3375">
        <v>3.8458431132404602E-2</v>
      </c>
      <c r="L3375">
        <v>2.4817195447473201E-2</v>
      </c>
      <c r="M3375">
        <v>6.5289526185135796E-2</v>
      </c>
      <c r="N3375">
        <v>5.9398613924357295E-2</v>
      </c>
      <c r="O3375">
        <v>1.4316164989150559E-2</v>
      </c>
      <c r="P3375">
        <v>7.1593065754572249E-2</v>
      </c>
      <c r="Q3375">
        <v>13.914751967329405</v>
      </c>
      <c r="R3375" s="95">
        <f>Table_nydc_frldevdb01_flc_fx_carry_view[[#This Row],[atmf]]/(Table_nydc_frldevdb01_flc_fx_carry_view[[#This Row],[atmf_cost_orig]]+1)</f>
        <v>13.412410099596608</v>
      </c>
      <c r="S3375" s="95">
        <f>Table_nydc_frldevdb01_flc_fx_carry_view[[#This Row],[num_rate]]-Table_nydc_frldevdb01_flc_fx_carry_view[[#This Row],[asset_rate]]</f>
        <v>5.727690076542169E-2</v>
      </c>
      <c r="T33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1.2888560235398956</v>
      </c>
      <c r="U3375" s="95">
        <f>Table_nydc_frldevdb01_flc_fx_carry_view[[#This Row],[atmf_cost_final]]/Table_nydc_frldevdb01_flc_fx_carry_view[[#This Row],[atmf_cost_orig]]</f>
        <v>0.90977247646009629</v>
      </c>
    </row>
    <row r="3376" spans="1:21" x14ac:dyDescent="0.25">
      <c r="A3376" t="s">
        <v>153</v>
      </c>
      <c r="B3376" t="s">
        <v>19</v>
      </c>
      <c r="C3376" t="s">
        <v>67</v>
      </c>
      <c r="D3376" t="s">
        <v>8</v>
      </c>
      <c r="E3376">
        <v>13.5275706377431</v>
      </c>
      <c r="F3376">
        <v>15.0393104006092</v>
      </c>
      <c r="G3376">
        <v>0.16323423049425501</v>
      </c>
      <c r="H3376">
        <v>0.172844990221446</v>
      </c>
      <c r="I3376">
        <v>0.161810051040888</v>
      </c>
      <c r="J3376">
        <v>0.17444546422034399</v>
      </c>
      <c r="K3376">
        <v>4.4677157384046796E-2</v>
      </c>
      <c r="L3376">
        <v>4.1207298421188497E-2</v>
      </c>
      <c r="M3376">
        <v>9.4399159197908408E-2</v>
      </c>
      <c r="N3376">
        <v>9.8567349979020599E-2</v>
      </c>
      <c r="O3376">
        <v>1.5835106727464132E-2</v>
      </c>
      <c r="P3376">
        <v>7.3623133838126242E-2</v>
      </c>
      <c r="Q3376">
        <v>14.326945967239043</v>
      </c>
      <c r="R3376" s="95">
        <f>Table_nydc_frldevdb01_flc_fx_carry_view[[#This Row],[atmf]]/(Table_nydc_frldevdb01_flc_fx_carry_view[[#This Row],[atmf_cost_orig]]+1)</f>
        <v>13.742070499790588</v>
      </c>
      <c r="S3376" s="95">
        <f>Table_nydc_frldevdb01_flc_fx_carry_view[[#This Row],[num_rate]]-Table_nydc_frldevdb01_flc_fx_carry_view[[#This Row],[asset_rate]]</f>
        <v>5.778802711066211E-2</v>
      </c>
      <c r="T33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1.1536150892026462</v>
      </c>
      <c r="U3376" s="95">
        <f>Table_nydc_frldevdb01_flc_fx_carry_view[[#This Row],[atmf_cost_final]]/Table_nydc_frldevdb01_flc_fx_carry_view[[#This Row],[atmf_cost_orig]]</f>
        <v>1.0441549566386874</v>
      </c>
    </row>
    <row r="3377" spans="1:21" x14ac:dyDescent="0.25">
      <c r="A3377" t="s">
        <v>153</v>
      </c>
      <c r="B3377" t="s">
        <v>13</v>
      </c>
      <c r="C3377" t="s">
        <v>8</v>
      </c>
      <c r="D3377" t="s">
        <v>8</v>
      </c>
      <c r="E3377">
        <v>6.5827250756058202</v>
      </c>
      <c r="F3377">
        <v>6.6914499999999997</v>
      </c>
      <c r="G3377">
        <v>5.4865716916677701E-2</v>
      </c>
      <c r="H3377">
        <v>5.5667255787896698E-2</v>
      </c>
      <c r="I3377">
        <v>6.0749397327164903E-2</v>
      </c>
      <c r="J3377">
        <v>6.2961293905790902E-2</v>
      </c>
      <c r="K3377">
        <v>1.1636478738234901E-2</v>
      </c>
      <c r="L3377">
        <v>1.2683393682026301E-3</v>
      </c>
      <c r="M3377">
        <v>1.9006430719988598E-2</v>
      </c>
      <c r="N3377">
        <v>1.65140445091706E-2</v>
      </c>
      <c r="O3377">
        <v>1.3707863457648743E-2</v>
      </c>
      <c r="P3377">
        <v>3.6039825650195201E-2</v>
      </c>
      <c r="Q3377">
        <v>6.6424951298539439</v>
      </c>
      <c r="R3377" s="95">
        <f>Table_nydc_frldevdb01_flc_fx_carry_view[[#This Row],[atmf]]/(Table_nydc_frldevdb01_flc_fx_carry_view[[#This Row],[atmf_cost_orig]]+1)</f>
        <v>6.566641581714153</v>
      </c>
      <c r="S3377" s="95">
        <f>Table_nydc_frldevdb01_flc_fx_carry_view[[#This Row],[num_rate]]-Table_nydc_frldevdb01_flc_fx_carry_view[[#This Row],[asset_rate]]</f>
        <v>2.2331962192546458E-2</v>
      </c>
      <c r="T33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2.0686301862906058</v>
      </c>
      <c r="U3377" s="95">
        <f>Table_nydc_frldevdb01_flc_fx_carry_view[[#This Row],[atmf_cost_final]]/Table_nydc_frldevdb01_flc_fx_carry_view[[#This Row],[atmf_cost_orig]]</f>
        <v>0.86886616179876341</v>
      </c>
    </row>
    <row r="3378" spans="1:21" x14ac:dyDescent="0.25">
      <c r="A3378" t="s">
        <v>153</v>
      </c>
      <c r="B3378" t="s">
        <v>13</v>
      </c>
      <c r="C3378" t="s">
        <v>6</v>
      </c>
      <c r="D3378" t="s">
        <v>8</v>
      </c>
      <c r="E3378">
        <v>6.5827250756058202</v>
      </c>
      <c r="F3378">
        <v>6.7283999999999997</v>
      </c>
      <c r="G3378">
        <v>5.5672819780731797E-2</v>
      </c>
      <c r="H3378">
        <v>5.6833374392795601E-2</v>
      </c>
      <c r="I3378">
        <v>5.3396842860165501E-2</v>
      </c>
      <c r="J3378">
        <v>5.5198487193449101E-2</v>
      </c>
      <c r="K3378">
        <v>1.26341716012934E-2</v>
      </c>
      <c r="L3378">
        <v>8.0752379109180102E-3</v>
      </c>
      <c r="M3378">
        <v>2.2346197927798499E-2</v>
      </c>
      <c r="N3378">
        <v>2.1154664861368602E-2</v>
      </c>
      <c r="O3378">
        <v>1.4316164989150559E-2</v>
      </c>
      <c r="P3378">
        <v>3.677550470920421E-2</v>
      </c>
      <c r="Q3378">
        <v>6.6636821435899911</v>
      </c>
      <c r="R3378" s="95">
        <f>Table_nydc_frldevdb01_flc_fx_carry_view[[#This Row],[atmf]]/(Table_nydc_frldevdb01_flc_fx_carry_view[[#This Row],[atmf_cost_orig]]+1)</f>
        <v>6.5813322469803728</v>
      </c>
      <c r="S3378" s="95">
        <f>Table_nydc_frldevdb01_flc_fx_carry_view[[#This Row],[num_rate]]-Table_nydc_frldevdb01_flc_fx_carry_view[[#This Row],[asset_rate]]</f>
        <v>2.245933972005365E-2</v>
      </c>
      <c r="T33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1.3467248245358969</v>
      </c>
      <c r="U3378" s="95">
        <f>Table_nydc_frldevdb01_flc_fx_carry_view[[#This Row],[atmf_cost_final]]/Table_nydc_frldevdb01_flc_fx_carry_view[[#This Row],[atmf_cost_orig]]</f>
        <v>0.94667848775528651</v>
      </c>
    </row>
    <row r="3379" spans="1:21" x14ac:dyDescent="0.25">
      <c r="A3379" t="s">
        <v>153</v>
      </c>
      <c r="B3379" t="s">
        <v>13</v>
      </c>
      <c r="C3379" t="s">
        <v>67</v>
      </c>
      <c r="D3379" t="s">
        <v>8</v>
      </c>
      <c r="E3379">
        <v>6.5827250756058202</v>
      </c>
      <c r="F3379">
        <v>6.8654000000000002</v>
      </c>
      <c r="G3379">
        <v>6.0927420611443801E-2</v>
      </c>
      <c r="H3379">
        <v>6.2388254146839697E-2</v>
      </c>
      <c r="I3379">
        <v>5.7358181969039003E-2</v>
      </c>
      <c r="J3379">
        <v>5.97068114450593E-2</v>
      </c>
      <c r="K3379">
        <v>1.6510530767910401E-2</v>
      </c>
      <c r="L3379">
        <v>1.3901997699097E-2</v>
      </c>
      <c r="M3379">
        <v>3.4147273621647697E-2</v>
      </c>
      <c r="N3379">
        <v>3.4465513575683504E-2</v>
      </c>
      <c r="O3379">
        <v>1.5835106727464132E-2</v>
      </c>
      <c r="P3379">
        <v>3.8003852978582664E-2</v>
      </c>
      <c r="Q3379">
        <v>6.7464152097609045</v>
      </c>
      <c r="R3379" s="95">
        <f>Table_nydc_frldevdb01_flc_fx_carry_view[[#This Row],[atmf]]/(Table_nydc_frldevdb01_flc_fx_carry_view[[#This Row],[atmf_cost_orig]]+1)</f>
        <v>6.6387062801577041</v>
      </c>
      <c r="S3379" s="95">
        <f>Table_nydc_frldevdb01_flc_fx_carry_view[[#This Row],[num_rate]]-Table_nydc_frldevdb01_flc_fx_carry_view[[#This Row],[asset_rate]]</f>
        <v>2.2168746251118532E-2</v>
      </c>
      <c r="T33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1.1659474794819618</v>
      </c>
      <c r="U3379" s="95">
        <f>Table_nydc_frldevdb01_flc_fx_carry_view[[#This Row],[atmf_cost_final]]/Table_nydc_frldevdb01_flc_fx_carry_view[[#This Row],[atmf_cost_orig]]</f>
        <v>1.0093196299523619</v>
      </c>
    </row>
    <row r="3380" spans="1:21" x14ac:dyDescent="0.25">
      <c r="A3380" t="s">
        <v>153</v>
      </c>
      <c r="B3380" t="s">
        <v>16</v>
      </c>
      <c r="C3380" t="s">
        <v>8</v>
      </c>
      <c r="D3380" t="s">
        <v>8</v>
      </c>
      <c r="E3380">
        <v>18.770630722181799</v>
      </c>
      <c r="F3380">
        <v>19.564550000000001</v>
      </c>
      <c r="G3380">
        <v>0.12251416268472</v>
      </c>
      <c r="H3380">
        <v>0.12874854863318899</v>
      </c>
      <c r="I3380">
        <v>0.14302342255974099</v>
      </c>
      <c r="J3380">
        <v>0.16579565591416101</v>
      </c>
      <c r="K3380">
        <v>2.3973856763671701E-2</v>
      </c>
      <c r="L3380">
        <v>2.9860689688331701E-3</v>
      </c>
      <c r="M3380">
        <v>4.3940068711408202E-2</v>
      </c>
      <c r="N3380">
        <v>4.2289012704007194E-2</v>
      </c>
      <c r="O3380">
        <v>1.3707863457648743E-2</v>
      </c>
      <c r="P3380">
        <v>7.1282719414304266E-2</v>
      </c>
      <c r="Q3380">
        <v>19.181566772333923</v>
      </c>
      <c r="R3380" s="95">
        <f>Table_nydc_frldevdb01_flc_fx_carry_view[[#This Row],[atmf]]/(Table_nydc_frldevdb01_flc_fx_carry_view[[#This Row],[atmf_cost_orig]]+1)</f>
        <v>18.741066260776432</v>
      </c>
      <c r="S3380" s="95">
        <f>Table_nydc_frldevdb01_flc_fx_carry_view[[#This Row],[num_rate]]-Table_nydc_frldevdb01_flc_fx_carry_view[[#This Row],[asset_rate]]</f>
        <v>5.7574855956655527E-2</v>
      </c>
      <c r="T33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1.9684727297322746</v>
      </c>
      <c r="U3380" s="95">
        <f>Table_nydc_frldevdb01_flc_fx_carry_view[[#This Row],[atmf_cost_final]]/Table_nydc_frldevdb01_flc_fx_carry_view[[#This Row],[atmf_cost_orig]]</f>
        <v>0.96242481962773208</v>
      </c>
    </row>
    <row r="3381" spans="1:21" x14ac:dyDescent="0.25">
      <c r="A3381" t="s">
        <v>153</v>
      </c>
      <c r="B3381" t="s">
        <v>16</v>
      </c>
      <c r="C3381" t="s">
        <v>6</v>
      </c>
      <c r="D3381" t="s">
        <v>8</v>
      </c>
      <c r="E3381">
        <v>18.770630722181799</v>
      </c>
      <c r="F3381">
        <v>19.8233</v>
      </c>
      <c r="G3381">
        <v>0.13078638176041299</v>
      </c>
      <c r="H3381">
        <v>0.13898610815157</v>
      </c>
      <c r="I3381">
        <v>0.109544737548858</v>
      </c>
      <c r="J3381">
        <v>0.12580340263960099</v>
      </c>
      <c r="K3381">
        <v>2.8141996514824498E-2</v>
      </c>
      <c r="L3381">
        <v>1.5093794479705701E-2</v>
      </c>
      <c r="M3381">
        <v>5.4611058755159994E-2</v>
      </c>
      <c r="N3381">
        <v>5.0611075692619904E-2</v>
      </c>
      <c r="O3381">
        <v>1.4316164989150559E-2</v>
      </c>
      <c r="P3381">
        <v>7.1543315748834768E-2</v>
      </c>
      <c r="Q3381">
        <v>19.312126131433867</v>
      </c>
      <c r="R3381" s="95">
        <f>Table_nydc_frldevdb01_flc_fx_carry_view[[#This Row],[atmf]]/(Table_nydc_frldevdb01_flc_fx_carry_view[[#This Row],[atmf_cost_orig]]+1)</f>
        <v>18.796787531698172</v>
      </c>
      <c r="S3381" s="95">
        <f>Table_nydc_frldevdb01_flc_fx_carry_view[[#This Row],[num_rate]]-Table_nydc_frldevdb01_flc_fx_carry_view[[#This Row],[asset_rate]]</f>
        <v>5.7227150759684209E-2</v>
      </c>
      <c r="T33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1.3418413123374795</v>
      </c>
      <c r="U3381" s="95">
        <f>Table_nydc_frldevdb01_flc_fx_carry_view[[#This Row],[atmf_cost_final]]/Table_nydc_frldevdb01_flc_fx_carry_view[[#This Row],[atmf_cost_orig]]</f>
        <v>0.92675507207297736</v>
      </c>
    </row>
    <row r="3382" spans="1:21" x14ac:dyDescent="0.25">
      <c r="A3382" t="s">
        <v>153</v>
      </c>
      <c r="B3382" t="s">
        <v>16</v>
      </c>
      <c r="C3382" t="s">
        <v>67</v>
      </c>
      <c r="D3382" t="s">
        <v>8</v>
      </c>
      <c r="E3382">
        <v>18.770630722181799</v>
      </c>
      <c r="F3382">
        <v>20.807424999999999</v>
      </c>
      <c r="G3382">
        <v>0.13054155782372201</v>
      </c>
      <c r="H3382">
        <v>0.14042911664898899</v>
      </c>
      <c r="I3382">
        <v>0.131239908302731</v>
      </c>
      <c r="J3382">
        <v>0.14546934029865699</v>
      </c>
      <c r="K3382">
        <v>3.0680052858615501E-2</v>
      </c>
      <c r="L3382">
        <v>2.96061145984635E-2</v>
      </c>
      <c r="M3382">
        <v>7.676025587082061E-2</v>
      </c>
      <c r="N3382">
        <v>8.4620810455999493E-2</v>
      </c>
      <c r="O3382">
        <v>1.5835106727464132E-2</v>
      </c>
      <c r="P3382">
        <v>7.201599579975182E-2</v>
      </c>
      <c r="Q3382">
        <v>19.890850567752526</v>
      </c>
      <c r="R3382" s="95">
        <f>Table_nydc_frldevdb01_flc_fx_carry_view[[#This Row],[atmf]]/(Table_nydc_frldevdb01_flc_fx_carry_view[[#This Row],[atmf_cost_orig]]+1)</f>
        <v>19.324101987003754</v>
      </c>
      <c r="S3382" s="95">
        <f>Table_nydc_frldevdb01_flc_fx_carry_view[[#This Row],[num_rate]]-Table_nydc_frldevdb01_flc_fx_carry_view[[#This Row],[asset_rate]]</f>
        <v>5.6180889072287687E-2</v>
      </c>
      <c r="T33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1.1938900495504421</v>
      </c>
      <c r="U3382" s="95">
        <f>Table_nydc_frldevdb01_flc_fx_carry_view[[#This Row],[atmf_cost_final]]/Table_nydc_frldevdb01_flc_fx_carry_view[[#This Row],[atmf_cost_orig]]</f>
        <v>1.1024039653855162</v>
      </c>
    </row>
    <row r="3383" spans="1:21" x14ac:dyDescent="0.25">
      <c r="A3383" t="s">
        <v>153</v>
      </c>
      <c r="B3383" t="s">
        <v>22</v>
      </c>
      <c r="C3383" t="s">
        <v>8</v>
      </c>
      <c r="D3383" t="s">
        <v>8</v>
      </c>
      <c r="E3383">
        <v>625.46572588595905</v>
      </c>
      <c r="F3383">
        <v>628.41</v>
      </c>
      <c r="G3383">
        <v>8.8946563331953707E-2</v>
      </c>
      <c r="H3383">
        <v>8.9586747845733297E-2</v>
      </c>
      <c r="I3383">
        <v>8.7972152500145007E-2</v>
      </c>
      <c r="J3383">
        <v>9.4703757692411003E-2</v>
      </c>
      <c r="K3383">
        <v>2.8030035406975701E-2</v>
      </c>
      <c r="L3383">
        <v>1.83670122935263E-3</v>
      </c>
      <c r="M3383">
        <v>3.0581566494171899E-2</v>
      </c>
      <c r="N3383">
        <v>5.16362224856732E-3</v>
      </c>
      <c r="O3383">
        <v>1.3707863457648743E-2</v>
      </c>
      <c r="P3383">
        <v>2.0008151264219853E-2</v>
      </c>
      <c r="Q3383">
        <v>626.81067308184527</v>
      </c>
      <c r="R3383" s="95">
        <f>Table_nydc_frldevdb01_flc_fx_carry_view[[#This Row],[atmf]]/(Table_nydc_frldevdb01_flc_fx_carry_view[[#This Row],[atmf_cost_orig]]+1)</f>
        <v>609.76250733624363</v>
      </c>
      <c r="S3383" s="95">
        <f>Table_nydc_frldevdb01_flc_fx_carry_view[[#This Row],[num_rate]]-Table_nydc_frldevdb01_flc_fx_carry_view[[#This Row],[asset_rate]]</f>
        <v>6.3002878065711101E-3</v>
      </c>
      <c r="T33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1.3038920183686828</v>
      </c>
      <c r="U3383" s="95">
        <f>Table_nydc_frldevdb01_flc_fx_carry_view[[#This Row],[atmf_cost_final]]/Table_nydc_frldevdb01_flc_fx_carry_view[[#This Row],[atmf_cost_orig]]</f>
        <v>0.16884753923744816</v>
      </c>
    </row>
    <row r="3384" spans="1:21" x14ac:dyDescent="0.25">
      <c r="A3384" t="s">
        <v>153</v>
      </c>
      <c r="B3384" t="s">
        <v>22</v>
      </c>
      <c r="C3384" t="s">
        <v>6</v>
      </c>
      <c r="D3384" t="s">
        <v>8</v>
      </c>
      <c r="E3384">
        <v>625.46572588595905</v>
      </c>
      <c r="F3384">
        <v>630.54742254300902</v>
      </c>
      <c r="G3384">
        <v>8.9026914837374196E-2</v>
      </c>
      <c r="H3384">
        <v>9.0031468210542295E-2</v>
      </c>
      <c r="I3384">
        <v>8.8444765645546694E-2</v>
      </c>
      <c r="J3384">
        <v>9.0184376738160904E-2</v>
      </c>
      <c r="K3384">
        <v>3.10268254010438E-2</v>
      </c>
      <c r="L3384">
        <v>1.6899671653220899E-2</v>
      </c>
      <c r="M3384">
        <v>3.5390507852752599E-2</v>
      </c>
      <c r="N3384">
        <v>2.15563153863523E-2</v>
      </c>
      <c r="O3384">
        <v>1.4316164989150559E-2</v>
      </c>
      <c r="P3384">
        <v>2.2429031546289169E-2</v>
      </c>
      <c r="Q3384">
        <v>627.80786836478092</v>
      </c>
      <c r="R3384" s="95">
        <f>Table_nydc_frldevdb01_flc_fx_carry_view[[#This Row],[atmf]]/(Table_nydc_frldevdb01_flc_fx_carry_view[[#This Row],[atmf_cost_orig]]+1)</f>
        <v>608.99478772571672</v>
      </c>
      <c r="S3384" s="95">
        <f>Table_nydc_frldevdb01_flc_fx_carry_view[[#This Row],[num_rate]]-Table_nydc_frldevdb01_flc_fx_carry_view[[#This Row],[asset_rate]]</f>
        <v>8.1128665571386094E-3</v>
      </c>
      <c r="T33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1.0671362512430023</v>
      </c>
      <c r="U3384" s="95">
        <f>Table_nydc_frldevdb01_flc_fx_carry_view[[#This Row],[atmf_cost_final]]/Table_nydc_frldevdb01_flc_fx_carry_view[[#This Row],[atmf_cost_orig]]</f>
        <v>0.60909878648931837</v>
      </c>
    </row>
    <row r="3385" spans="1:21" x14ac:dyDescent="0.25">
      <c r="A3385" t="s">
        <v>153</v>
      </c>
      <c r="B3385" t="s">
        <v>22</v>
      </c>
      <c r="C3385" t="s">
        <v>67</v>
      </c>
      <c r="D3385" t="s">
        <v>8</v>
      </c>
      <c r="E3385">
        <v>625.46572588595905</v>
      </c>
      <c r="F3385">
        <v>636.59442631271395</v>
      </c>
      <c r="G3385">
        <v>9.30083167974744E-2</v>
      </c>
      <c r="H3385">
        <v>9.4910153700526106E-2</v>
      </c>
      <c r="I3385">
        <v>9.0473552650260802E-2</v>
      </c>
      <c r="J3385">
        <v>9.2586589452317097E-2</v>
      </c>
      <c r="K3385">
        <v>4.24537110516311E-2</v>
      </c>
      <c r="L3385">
        <v>3.4553571653299399E-2</v>
      </c>
      <c r="M3385">
        <v>5.1958348712228694E-2</v>
      </c>
      <c r="N3385">
        <v>4.43535534764746E-2</v>
      </c>
      <c r="O3385">
        <v>1.5844682162100221E-2</v>
      </c>
      <c r="P3385">
        <v>2.4969484021367488E-2</v>
      </c>
      <c r="Q3385">
        <v>630.60079425483661</v>
      </c>
      <c r="R3385" s="95">
        <f>Table_nydc_frldevdb01_flc_fx_carry_view[[#This Row],[atmf]]/(Table_nydc_frldevdb01_flc_fx_carry_view[[#This Row],[atmf_cost_orig]]+1)</f>
        <v>605.1517411236016</v>
      </c>
      <c r="S3385" s="95">
        <f>Table_nydc_frldevdb01_flc_fx_carry_view[[#This Row],[num_rate]]-Table_nydc_frldevdb01_flc_fx_carry_view[[#This Row],[asset_rate]]</f>
        <v>9.1248018592672668E-3</v>
      </c>
      <c r="T33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1.031073689826387</v>
      </c>
      <c r="U3385" s="95">
        <f>Table_nydc_frldevdb01_flc_fx_carry_view[[#This Row],[atmf_cost_final]]/Table_nydc_frldevdb01_flc_fx_carry_view[[#This Row],[atmf_cost_orig]]</f>
        <v>0.85363670277757953</v>
      </c>
    </row>
    <row r="3386" spans="1:21" x14ac:dyDescent="0.25">
      <c r="A3386" t="s">
        <v>153</v>
      </c>
      <c r="B3386" t="s">
        <v>15</v>
      </c>
      <c r="C3386" t="s">
        <v>8</v>
      </c>
      <c r="D3386" t="s">
        <v>8</v>
      </c>
      <c r="E3386">
        <v>57.759709955699897</v>
      </c>
      <c r="F3386">
        <v>60.173999999999999</v>
      </c>
      <c r="G3386">
        <v>0.113214892682482</v>
      </c>
      <c r="H3386">
        <v>0.121154837002361</v>
      </c>
      <c r="I3386">
        <v>0.11237619865290301</v>
      </c>
      <c r="J3386">
        <v>0.13141962956210701</v>
      </c>
      <c r="K3386">
        <v>2.1275017739428897E-2</v>
      </c>
      <c r="L3386">
        <v>2.3462127633453603E-3</v>
      </c>
      <c r="M3386">
        <v>4.13508862285717E-2</v>
      </c>
      <c r="N3386">
        <v>4.1792128264059099E-2</v>
      </c>
      <c r="O3386">
        <v>1.3707863457648743E-2</v>
      </c>
      <c r="P3386">
        <v>7.0625786838172069E-2</v>
      </c>
      <c r="Q3386">
        <v>58.989729939524061</v>
      </c>
      <c r="R3386" s="95">
        <f>Table_nydc_frldevdb01_flc_fx_carry_view[[#This Row],[atmf]]/(Table_nydc_frldevdb01_flc_fx_carry_view[[#This Row],[atmf_cost_orig]]+1)</f>
        <v>57.784557343519744</v>
      </c>
      <c r="S3386" s="95">
        <f>Table_nydc_frldevdb01_flc_fx_carry_view[[#This Row],[num_rate]]-Table_nydc_frldevdb01_flc_fx_carry_view[[#This Row],[asset_rate]]</f>
        <v>5.691792338052333E-2</v>
      </c>
      <c r="T33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1.9648422942223605</v>
      </c>
      <c r="U3386" s="95">
        <f>Table_nydc_frldevdb01_flc_fx_carry_view[[#This Row],[atmf_cost_final]]/Table_nydc_frldevdb01_flc_fx_carry_view[[#This Row],[atmf_cost_orig]]</f>
        <v>1.0106706790526419</v>
      </c>
    </row>
    <row r="3387" spans="1:21" x14ac:dyDescent="0.25">
      <c r="A3387" t="s">
        <v>153</v>
      </c>
      <c r="B3387" t="s">
        <v>15</v>
      </c>
      <c r="C3387" t="s">
        <v>6</v>
      </c>
      <c r="D3387" t="s">
        <v>8</v>
      </c>
      <c r="E3387">
        <v>57.759709955699897</v>
      </c>
      <c r="F3387">
        <v>60.938299999999998</v>
      </c>
      <c r="G3387">
        <v>0.116872126705048</v>
      </c>
      <c r="H3387">
        <v>0.12563573876506001</v>
      </c>
      <c r="I3387">
        <v>0.10256381180192101</v>
      </c>
      <c r="J3387">
        <v>0.12336956003112499</v>
      </c>
      <c r="K3387">
        <v>2.3639334644124401E-2</v>
      </c>
      <c r="L3387">
        <v>1.35498018943937E-2</v>
      </c>
      <c r="M3387">
        <v>4.9372633280319697E-2</v>
      </c>
      <c r="N3387">
        <v>4.9108267851710102E-2</v>
      </c>
      <c r="O3387">
        <v>1.4316164989150559E-2</v>
      </c>
      <c r="P3387">
        <v>7.0499011601128148E-2</v>
      </c>
      <c r="Q3387">
        <v>59.409497655017098</v>
      </c>
      <c r="R3387" s="95">
        <f>Table_nydc_frldevdb01_flc_fx_carry_view[[#This Row],[atmf]]/(Table_nydc_frldevdb01_flc_fx_carry_view[[#This Row],[atmf_cost_orig]]+1)</f>
        <v>58.071173258547809</v>
      </c>
      <c r="S3387" s="95">
        <f>Table_nydc_frldevdb01_flc_fx_carry_view[[#This Row],[num_rate]]-Table_nydc_frldevdb01_flc_fx_carry_view[[#This Row],[asset_rate]]</f>
        <v>5.6182846611977588E-2</v>
      </c>
      <c r="T33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1.3818075350550463</v>
      </c>
      <c r="U3387" s="95">
        <f>Table_nydc_frldevdb01_flc_fx_carry_view[[#This Row],[atmf_cost_final]]/Table_nydc_frldevdb01_flc_fx_carry_view[[#This Row],[atmf_cost_orig]]</f>
        <v>0.99464550681126074</v>
      </c>
    </row>
    <row r="3388" spans="1:21" x14ac:dyDescent="0.25">
      <c r="A3388" t="s">
        <v>153</v>
      </c>
      <c r="B3388" t="s">
        <v>15</v>
      </c>
      <c r="C3388" t="s">
        <v>67</v>
      </c>
      <c r="D3388" t="s">
        <v>8</v>
      </c>
      <c r="E3388">
        <v>57.759709955699897</v>
      </c>
      <c r="F3388">
        <v>63.831843013375298</v>
      </c>
      <c r="G3388">
        <v>0.12761897675300601</v>
      </c>
      <c r="H3388">
        <v>0.137527461866991</v>
      </c>
      <c r="I3388">
        <v>0.120804778312314</v>
      </c>
      <c r="J3388">
        <v>0.136612850552179</v>
      </c>
      <c r="K3388">
        <v>3.0279004481533801E-2</v>
      </c>
      <c r="L3388">
        <v>2.61324442568742E-2</v>
      </c>
      <c r="M3388">
        <v>7.5226775948530708E-2</v>
      </c>
      <c r="N3388">
        <v>7.9819619967991404E-2</v>
      </c>
      <c r="O3388">
        <v>1.5844682162100221E-2</v>
      </c>
      <c r="P3388">
        <v>7.0224729399299218E-2</v>
      </c>
      <c r="Q3388">
        <v>61.08615641503507</v>
      </c>
      <c r="R3388" s="95">
        <f>Table_nydc_frldevdb01_flc_fx_carry_view[[#This Row],[atmf]]/(Table_nydc_frldevdb01_flc_fx_carry_view[[#This Row],[atmf_cost_orig]]+1)</f>
        <v>59.365935113608828</v>
      </c>
      <c r="S3388" s="95">
        <f>Table_nydc_frldevdb01_flc_fx_carry_view[[#This Row],[num_rate]]-Table_nydc_frldevdb01_flc_fx_carry_view[[#This Row],[asset_rate]]</f>
        <v>5.4380047237198997E-2</v>
      </c>
      <c r="T33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1.1944346506820085</v>
      </c>
      <c r="U3388" s="95">
        <f>Table_nydc_frldevdb01_flc_fx_carry_view[[#This Row],[atmf_cost_final]]/Table_nydc_frldevdb01_flc_fx_carry_view[[#This Row],[atmf_cost_orig]]</f>
        <v>1.0610533146150389</v>
      </c>
    </row>
    <row r="3389" spans="1:21" x14ac:dyDescent="0.25">
      <c r="A3389" t="s">
        <v>153</v>
      </c>
      <c r="B3389" t="s">
        <v>11</v>
      </c>
      <c r="C3389" t="s">
        <v>8</v>
      </c>
      <c r="D3389" t="s">
        <v>8</v>
      </c>
      <c r="E3389">
        <v>22.238740117671099</v>
      </c>
      <c r="F3389">
        <v>23.563407068149999</v>
      </c>
      <c r="G3389">
        <v>0.121970306028549</v>
      </c>
      <c r="H3389">
        <v>0.13018228751498101</v>
      </c>
      <c r="I3389">
        <v>0.12795397253452501</v>
      </c>
      <c r="J3389">
        <v>0.15324496527775699</v>
      </c>
      <c r="K3389">
        <v>1.88833906238167E-2</v>
      </c>
      <c r="L3389">
        <v>2.6721525890530001E-3</v>
      </c>
      <c r="M3389">
        <v>4.5176937251511402E-2</v>
      </c>
      <c r="N3389">
        <v>5.9571862704355001E-2</v>
      </c>
      <c r="O3389">
        <v>-8.3163192378880226E-3</v>
      </c>
      <c r="P3389">
        <v>7.1282719414304266E-2</v>
      </c>
      <c r="Q3389">
        <v>22.95971473812455</v>
      </c>
      <c r="R3389" s="95">
        <f>Table_nydc_frldevdb01_flc_fx_carry_view[[#This Row],[atmf]]/(Table_nydc_frldevdb01_flc_fx_carry_view[[#This Row],[atmf_cost_orig]]+1)</f>
        <v>22.54489764203408</v>
      </c>
      <c r="S3389" s="95">
        <f>Table_nydc_frldevdb01_flc_fx_carry_view[[#This Row],[num_rate]]-Table_nydc_frldevdb01_flc_fx_carry_view[[#This Row],[asset_rate]]</f>
        <v>7.9599038652192283E-2</v>
      </c>
      <c r="T33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2.1640180733690055</v>
      </c>
      <c r="U3389" s="95">
        <f>Table_nydc_frldevdb01_flc_fx_carry_view[[#This Row],[atmf_cost_final]]/Table_nydc_frldevdb01_flc_fx_carry_view[[#This Row],[atmf_cost_orig]]</f>
        <v>1.3186343813593078</v>
      </c>
    </row>
    <row r="3390" spans="1:21" x14ac:dyDescent="0.25">
      <c r="A3390" t="s">
        <v>153</v>
      </c>
      <c r="B3390" t="s">
        <v>11</v>
      </c>
      <c r="C3390" t="s">
        <v>6</v>
      </c>
      <c r="D3390" t="s">
        <v>8</v>
      </c>
      <c r="E3390">
        <v>22.238740117671099</v>
      </c>
      <c r="F3390">
        <v>24.016938938300001</v>
      </c>
      <c r="G3390">
        <v>0.12978589229861701</v>
      </c>
      <c r="H3390">
        <v>0.141097516734496</v>
      </c>
      <c r="I3390">
        <v>0.10817377654263401</v>
      </c>
      <c r="J3390">
        <v>0.12920144546212001</v>
      </c>
      <c r="K3390">
        <v>2.14685016834434E-2</v>
      </c>
      <c r="L3390">
        <v>1.2854228238248899E-2</v>
      </c>
      <c r="M3390">
        <v>5.6707809939401499E-2</v>
      </c>
      <c r="N3390">
        <v>6.5481876655168192E-2</v>
      </c>
      <c r="O3390">
        <v>-8.1128496506200909E-3</v>
      </c>
      <c r="P3390">
        <v>7.1543315748834768E-2</v>
      </c>
      <c r="Q3390">
        <v>23.199407853591591</v>
      </c>
      <c r="R3390" s="95">
        <f>Table_nydc_frldevdb01_flc_fx_carry_view[[#This Row],[atmf]]/(Table_nydc_frldevdb01_flc_fx_carry_view[[#This Row],[atmf_cost_orig]]+1)</f>
        <v>22.728079335078714</v>
      </c>
      <c r="S3390" s="95">
        <f>Table_nydc_frldevdb01_flc_fx_carry_view[[#This Row],[num_rate]]-Table_nydc_frldevdb01_flc_fx_carry_view[[#This Row],[asset_rate]]</f>
        <v>7.9656165399454859E-2</v>
      </c>
      <c r="T33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1.4934359106785602</v>
      </c>
      <c r="U3390" s="95">
        <f>Table_nydc_frldevdb01_flc_fx_carry_view[[#This Row],[atmf_cost_final]]/Table_nydc_frldevdb01_flc_fx_carry_view[[#This Row],[atmf_cost_orig]]</f>
        <v>1.1547241327983349</v>
      </c>
    </row>
    <row r="3391" spans="1:21" x14ac:dyDescent="0.25">
      <c r="A3391" t="s">
        <v>153</v>
      </c>
      <c r="B3391" t="s">
        <v>11</v>
      </c>
      <c r="C3391" t="s">
        <v>67</v>
      </c>
      <c r="D3391" t="s">
        <v>8</v>
      </c>
      <c r="E3391">
        <v>22.238740117671099</v>
      </c>
      <c r="F3391">
        <v>25.832801993363599</v>
      </c>
      <c r="G3391">
        <v>0.12994904029246801</v>
      </c>
      <c r="H3391">
        <v>0.14362392800323301</v>
      </c>
      <c r="I3391">
        <v>0.130297449118815</v>
      </c>
      <c r="J3391">
        <v>0.15181843626372901</v>
      </c>
      <c r="K3391">
        <v>2.03176586596257E-2</v>
      </c>
      <c r="L3391">
        <v>2.1763583332386101E-2</v>
      </c>
      <c r="M3391">
        <v>8.2327404290572795E-2</v>
      </c>
      <c r="N3391">
        <v>0.10233925308502101</v>
      </c>
      <c r="O3391">
        <v>-7.6643334109611208E-3</v>
      </c>
      <c r="P3391">
        <v>7.202769153040374E-2</v>
      </c>
      <c r="Q3391">
        <v>24.324449092523306</v>
      </c>
      <c r="R3391" s="95">
        <f>Table_nydc_frldevdb01_flc_fx_carry_view[[#This Row],[atmf]]/(Table_nydc_frldevdb01_flc_fx_carry_view[[#This Row],[atmf_cost_orig]]+1)</f>
        <v>23.867825845448387</v>
      </c>
      <c r="S3391" s="95">
        <f>Table_nydc_frldevdb01_flc_fx_carry_view[[#This Row],[num_rate]]-Table_nydc_frldevdb01_flc_fx_carry_view[[#This Row],[asset_rate]]</f>
        <v>7.9692024941364861E-2</v>
      </c>
      <c r="T33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1.2994033265703668</v>
      </c>
      <c r="U3391" s="95">
        <f>Table_nydc_frldevdb01_flc_fx_carry_view[[#This Row],[atmf_cost_final]]/Table_nydc_frldevdb01_flc_fx_carry_view[[#This Row],[atmf_cost_orig]]</f>
        <v>1.2430763968194214</v>
      </c>
    </row>
    <row r="3392" spans="1:21" x14ac:dyDescent="0.25">
      <c r="A3392" t="s">
        <v>153</v>
      </c>
      <c r="B3392" t="s">
        <v>24</v>
      </c>
      <c r="C3392" t="s">
        <v>8</v>
      </c>
      <c r="D3392" t="s">
        <v>8</v>
      </c>
      <c r="E3392">
        <v>30.206714802841599</v>
      </c>
      <c r="F3392">
        <v>29.893000000000001</v>
      </c>
      <c r="G3392">
        <v>5.5858481598956899E-2</v>
      </c>
      <c r="H3392">
        <v>5.4130683373405097E-2</v>
      </c>
      <c r="I3392">
        <v>4.3647468062489397E-2</v>
      </c>
      <c r="J3392">
        <v>6.86838678623969E-2</v>
      </c>
      <c r="K3392">
        <v>1.4424468632575101E-2</v>
      </c>
      <c r="L3392">
        <v>9.1128168812643399E-4</v>
      </c>
      <c r="M3392">
        <v>1.8481897083256E-2</v>
      </c>
      <c r="N3392">
        <v>1.0385836287446701E-2</v>
      </c>
      <c r="O3392">
        <v>1.3707863457648743E-2</v>
      </c>
      <c r="P3392">
        <v>3.7662826047980092E-5</v>
      </c>
      <c r="Q3392">
        <v>29.772201422907294</v>
      </c>
      <c r="R3392" s="95">
        <f>Table_nydc_frldevdb01_flc_fx_carry_view[[#This Row],[atmf]]/(Table_nydc_frldevdb01_flc_fx_carry_view[[#This Row],[atmf_cost_orig]]+1)</f>
        <v>29.350546225326173</v>
      </c>
      <c r="S3392" s="95">
        <f>Table_nydc_frldevdb01_flc_fx_carry_view[[#This Row],[num_rate]]-Table_nydc_frldevdb01_flc_fx_carry_view[[#This Row],[asset_rate]]</f>
        <v>-1.3670200631600762E-2</v>
      </c>
      <c r="T33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2.335113166993811</v>
      </c>
      <c r="U3392" s="95">
        <f>Table_nydc_frldevdb01_flc_fx_carry_view[[#This Row],[atmf_cost_final]]/Table_nydc_frldevdb01_flc_fx_carry_view[[#This Row],[atmf_cost_orig]]</f>
        <v>0.56194644092331469</v>
      </c>
    </row>
    <row r="3393" spans="1:21" x14ac:dyDescent="0.25">
      <c r="A3393" t="s">
        <v>153</v>
      </c>
      <c r="B3393" t="s">
        <v>24</v>
      </c>
      <c r="C3393" t="s">
        <v>6</v>
      </c>
      <c r="D3393" t="s">
        <v>8</v>
      </c>
      <c r="E3393">
        <v>30.206714802841599</v>
      </c>
      <c r="F3393">
        <v>29.786000000000001</v>
      </c>
      <c r="G3393">
        <v>5.8376998123993502E-2</v>
      </c>
      <c r="H3393">
        <v>5.6126948972883103E-2</v>
      </c>
      <c r="I3393">
        <v>4.93232447546256E-2</v>
      </c>
      <c r="J3393">
        <v>4.7692437120046297E-2</v>
      </c>
      <c r="K3393">
        <v>1.6817474628315999E-2</v>
      </c>
      <c r="L3393">
        <v>8.0863895451255795E-3</v>
      </c>
      <c r="M3393">
        <v>2.2068513333712302E-2</v>
      </c>
      <c r="N3393">
        <v>1.54304296663746E-2</v>
      </c>
      <c r="O3393">
        <v>1.4316164989150559E-2</v>
      </c>
      <c r="P3393">
        <v>4.6793134034617268E-4</v>
      </c>
      <c r="Q3393">
        <v>29.630409572478172</v>
      </c>
      <c r="R3393" s="95">
        <f>Table_nydc_frldevdb01_flc_fx_carry_view[[#This Row],[atmf]]/(Table_nydc_frldevdb01_flc_fx_carry_view[[#This Row],[atmf_cost_orig]]+1)</f>
        <v>29.142860396751765</v>
      </c>
      <c r="S3393" s="95">
        <f>Table_nydc_frldevdb01_flc_fx_carry_view[[#This Row],[num_rate]]-Table_nydc_frldevdb01_flc_fx_carry_view[[#This Row],[asset_rate]]</f>
        <v>-1.3848233648804387E-2</v>
      </c>
      <c r="T33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1.3985880762413379</v>
      </c>
      <c r="U3393" s="95">
        <f>Table_nydc_frldevdb01_flc_fx_carry_view[[#This Row],[atmf_cost_final]]/Table_nydc_frldevdb01_flc_fx_carry_view[[#This Row],[atmf_cost_orig]]</f>
        <v>0.69920567067844885</v>
      </c>
    </row>
    <row r="3394" spans="1:21" x14ac:dyDescent="0.25">
      <c r="A3394" t="s">
        <v>153</v>
      </c>
      <c r="B3394" t="s">
        <v>24</v>
      </c>
      <c r="C3394" t="s">
        <v>67</v>
      </c>
      <c r="D3394" t="s">
        <v>8</v>
      </c>
      <c r="E3394">
        <v>30.206714802841599</v>
      </c>
      <c r="F3394">
        <v>29.570465354630599</v>
      </c>
      <c r="G3394">
        <v>6.20657888257631E-2</v>
      </c>
      <c r="H3394">
        <v>5.9235310519414303E-2</v>
      </c>
      <c r="I3394">
        <v>5.95935192089323E-2</v>
      </c>
      <c r="J3394">
        <v>5.65255599020845E-2</v>
      </c>
      <c r="K3394">
        <v>2.4933507851100701E-2</v>
      </c>
      <c r="L3394">
        <v>1.9317515597688101E-2</v>
      </c>
      <c r="M3394">
        <v>3.2443155403156503E-2</v>
      </c>
      <c r="N3394">
        <v>2.7564454758539299E-2</v>
      </c>
      <c r="O3394">
        <v>1.5844682162100221E-2</v>
      </c>
      <c r="P3394">
        <v>5.1037288329302301E-3</v>
      </c>
      <c r="Q3394">
        <v>29.350056772635281</v>
      </c>
      <c r="R3394" s="95">
        <f>Table_nydc_frldevdb01_flc_fx_carry_view[[#This Row],[atmf]]/(Table_nydc_frldevdb01_flc_fx_carry_view[[#This Row],[atmf_cost_orig]]+1)</f>
        <v>28.641252741012835</v>
      </c>
      <c r="S3394" s="95">
        <f>Table_nydc_frldevdb01_flc_fx_carry_view[[#This Row],[num_rate]]-Table_nydc_frldevdb01_flc_fx_carry_view[[#This Row],[asset_rate]]</f>
        <v>-1.0740953329169991E-2</v>
      </c>
      <c r="T33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1.0981792559084294</v>
      </c>
      <c r="U3394" s="95">
        <f>Table_nydc_frldevdb01_flc_fx_carry_view[[#This Row],[atmf_cost_final]]/Table_nydc_frldevdb01_flc_fx_carry_view[[#This Row],[atmf_cost_orig]]</f>
        <v>0.84962311513809974</v>
      </c>
    </row>
    <row r="3395" spans="1:21" x14ac:dyDescent="0.25">
      <c r="A3395" t="s">
        <v>153</v>
      </c>
      <c r="B3395" t="s">
        <v>23</v>
      </c>
      <c r="C3395" t="s">
        <v>8</v>
      </c>
      <c r="D3395" t="s">
        <v>8</v>
      </c>
      <c r="E3395">
        <v>1.3549837391680499</v>
      </c>
      <c r="F3395">
        <v>1.3495919999999999</v>
      </c>
      <c r="G3395">
        <v>5.0908815051782803E-2</v>
      </c>
      <c r="H3395">
        <v>5.0484096490270601E-2</v>
      </c>
      <c r="I3395">
        <v>0.123643148510093</v>
      </c>
      <c r="J3395">
        <v>0.12738985926054799</v>
      </c>
      <c r="K3395">
        <v>1.5511169622020399E-2</v>
      </c>
      <c r="L3395">
        <v>2.58144561348918E-3</v>
      </c>
      <c r="M3395">
        <v>1.72370439386084E-2</v>
      </c>
      <c r="N3395">
        <v>5.1045451118766098E-3</v>
      </c>
      <c r="O3395">
        <v>1.3707863457648743E-2</v>
      </c>
      <c r="P3395">
        <v>8.3422629459716305E-3</v>
      </c>
      <c r="Q3395">
        <v>1.3472667868549748</v>
      </c>
      <c r="R3395" s="95">
        <f>Table_nydc_frldevdb01_flc_fx_carry_view[[#This Row],[atmf]]/(Table_nydc_frldevdb01_flc_fx_carry_view[[#This Row],[atmf_cost_orig]]+1)</f>
        <v>1.3267232136715712</v>
      </c>
      <c r="S3395" s="95">
        <f>Table_nydc_frldevdb01_flc_fx_carry_view[[#This Row],[num_rate]]-Table_nydc_frldevdb01_flc_fx_carry_view[[#This Row],[asset_rate]]</f>
        <v>-5.365600511677112E-3</v>
      </c>
      <c r="T33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1.4619253987019853</v>
      </c>
      <c r="U3395" s="95">
        <f>Table_nydc_frldevdb01_flc_fx_carry_view[[#This Row],[atmf_cost_final]]/Table_nydc_frldevdb01_flc_fx_carry_view[[#This Row],[atmf_cost_orig]]</f>
        <v>0.29613808087146498</v>
      </c>
    </row>
    <row r="3396" spans="1:21" x14ac:dyDescent="0.25">
      <c r="A3396" t="s">
        <v>153</v>
      </c>
      <c r="B3396" t="s">
        <v>23</v>
      </c>
      <c r="C3396" t="s">
        <v>6</v>
      </c>
      <c r="D3396" t="s">
        <v>8</v>
      </c>
      <c r="E3396">
        <v>1.3549837391680499</v>
      </c>
      <c r="F3396">
        <v>1.3473999999999999</v>
      </c>
      <c r="G3396">
        <v>5.2462866614791999E-2</v>
      </c>
      <c r="H3396">
        <v>5.1849686520630198E-2</v>
      </c>
      <c r="I3396">
        <v>4.8251976529191401E-2</v>
      </c>
      <c r="J3396">
        <v>4.7807558592075201E-2</v>
      </c>
      <c r="K3396">
        <v>1.80304768943731E-2</v>
      </c>
      <c r="L3396">
        <v>8.99184791884702E-3</v>
      </c>
      <c r="M3396">
        <v>2.0387131968621498E-2</v>
      </c>
      <c r="N3396">
        <v>1.1817708150073901E-2</v>
      </c>
      <c r="O3396">
        <v>1.4316164989150559E-2</v>
      </c>
      <c r="P3396">
        <v>8.6546184506084423E-3</v>
      </c>
      <c r="Q3396">
        <v>1.3442321085803464</v>
      </c>
      <c r="R3396" s="95">
        <f>Table_nydc_frldevdb01_flc_fx_carry_view[[#This Row],[atmf]]/(Table_nydc_frldevdb01_flc_fx_carry_view[[#This Row],[atmf_cost_orig]]+1)</f>
        <v>1.3204792159623535</v>
      </c>
      <c r="S3396" s="95">
        <f>Table_nydc_frldevdb01_flc_fx_carry_view[[#This Row],[num_rate]]-Table_nydc_frldevdb01_flc_fx_carry_view[[#This Row],[asset_rate]]</f>
        <v>-5.6615465385421171E-3</v>
      </c>
      <c r="T33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1.1990979342312642</v>
      </c>
      <c r="U3396" s="95">
        <f>Table_nydc_frldevdb01_flc_fx_carry_view[[#This Row],[atmf_cost_final]]/Table_nydc_frldevdb01_flc_fx_carry_view[[#This Row],[atmf_cost_orig]]</f>
        <v>0.57966506364224857</v>
      </c>
    </row>
    <row r="3397" spans="1:21" x14ac:dyDescent="0.25">
      <c r="A3397" t="s">
        <v>153</v>
      </c>
      <c r="B3397" t="s">
        <v>23</v>
      </c>
      <c r="C3397" t="s">
        <v>67</v>
      </c>
      <c r="D3397" t="s">
        <v>8</v>
      </c>
      <c r="E3397">
        <v>1.3549837391680499</v>
      </c>
      <c r="F3397">
        <v>1.3406131346166801</v>
      </c>
      <c r="G3397">
        <v>5.57259921789484E-2</v>
      </c>
      <c r="H3397">
        <v>5.4555219406377198E-2</v>
      </c>
      <c r="I3397">
        <v>5.3602092249067201E-2</v>
      </c>
      <c r="J3397">
        <v>5.2478040052982899E-2</v>
      </c>
      <c r="K3397">
        <v>2.57709205183526E-2</v>
      </c>
      <c r="L3397">
        <v>2.0434253253627098E-2</v>
      </c>
      <c r="M3397">
        <v>2.9881202644121599E-2</v>
      </c>
      <c r="N3397">
        <v>2.4958033234322698E-2</v>
      </c>
      <c r="O3397">
        <v>1.5844682162100221E-2</v>
      </c>
      <c r="P3397">
        <v>1.0380808303491779E-2</v>
      </c>
      <c r="Q3397">
        <v>1.3351253925798985</v>
      </c>
      <c r="R3397" s="95">
        <f>Table_nydc_frldevdb01_flc_fx_carry_view[[#This Row],[atmf]]/(Table_nydc_frldevdb01_flc_fx_carry_view[[#This Row],[atmf_cost_orig]]+1)</f>
        <v>1.3017162864753566</v>
      </c>
      <c r="S3397" s="95">
        <f>Table_nydc_frldevdb01_flc_fx_carry_view[[#This Row],[num_rate]]-Table_nydc_frldevdb01_flc_fx_carry_view[[#This Row],[asset_rate]]</f>
        <v>-5.4638738586084423E-3</v>
      </c>
      <c r="T33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1.1006008449722264</v>
      </c>
      <c r="U3397" s="95">
        <f>Table_nydc_frldevdb01_flc_fx_carry_view[[#This Row],[atmf_cost_final]]/Table_nydc_frldevdb01_flc_fx_carry_view[[#This Row],[atmf_cost_orig]]</f>
        <v>0.83524192555324028</v>
      </c>
    </row>
    <row r="3398" spans="1:21" x14ac:dyDescent="0.25">
      <c r="A3398" t="s">
        <v>153</v>
      </c>
      <c r="B3398" t="s">
        <v>25</v>
      </c>
      <c r="C3398" t="s">
        <v>8</v>
      </c>
      <c r="D3398" t="s">
        <v>8</v>
      </c>
      <c r="E3398">
        <v>309.363788240921</v>
      </c>
      <c r="F3398">
        <v>309.89319999999998</v>
      </c>
      <c r="G3398">
        <v>5.5313863175120097E-2</v>
      </c>
      <c r="H3398">
        <v>5.5639900357669803E-2</v>
      </c>
      <c r="I3398">
        <v>4.2571903953003302E-2</v>
      </c>
      <c r="J3398">
        <v>4.6373804985578602E-2</v>
      </c>
      <c r="K3398">
        <v>1.83400234668828E-2</v>
      </c>
      <c r="L3398">
        <v>8.8906041908591398E-4</v>
      </c>
      <c r="M3398">
        <v>1.93169545574646E-2</v>
      </c>
      <c r="N3398">
        <v>2.0560273724673796E-3</v>
      </c>
      <c r="O3398">
        <v>-8.3163192378880226E-3</v>
      </c>
      <c r="P3398">
        <v>-5.98382175899789E-3</v>
      </c>
      <c r="Q3398">
        <v>309.59075116982558</v>
      </c>
      <c r="R3398" s="95">
        <f>Table_nydc_frldevdb01_flc_fx_carry_view[[#This Row],[atmf]]/(Table_nydc_frldevdb01_flc_fx_carry_view[[#This Row],[atmf_cost_orig]]+1)</f>
        <v>304.02045076797515</v>
      </c>
      <c r="S3398" s="95">
        <f>Table_nydc_frldevdb01_flc_fx_carry_view[[#This Row],[num_rate]]-Table_nydc_frldevdb01_flc_fx_carry_view[[#This Row],[asset_rate]]</f>
        <v>2.3324974788901326E-3</v>
      </c>
      <c r="T33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1.1945233032623546</v>
      </c>
      <c r="U3398" s="95">
        <f>Table_nydc_frldevdb01_flc_fx_carry_view[[#This Row],[atmf_cost_final]]/Table_nydc_frldevdb01_flc_fx_carry_view[[#This Row],[atmf_cost_orig]]</f>
        <v>0.10643641399844131</v>
      </c>
    </row>
    <row r="3399" spans="1:21" x14ac:dyDescent="0.25">
      <c r="A3399" t="s">
        <v>153</v>
      </c>
      <c r="B3399" t="s">
        <v>25</v>
      </c>
      <c r="C3399" t="s">
        <v>6</v>
      </c>
      <c r="D3399" t="s">
        <v>8</v>
      </c>
      <c r="E3399">
        <v>309.363788240921</v>
      </c>
      <c r="F3399">
        <v>310.10000000000002</v>
      </c>
      <c r="G3399">
        <v>5.8303643221352799E-2</v>
      </c>
      <c r="H3399">
        <v>5.8705113656796003E-2</v>
      </c>
      <c r="I3399">
        <v>4.7196977227494198E-2</v>
      </c>
      <c r="J3399">
        <v>4.7873209131882498E-2</v>
      </c>
      <c r="K3399">
        <v>2.22434058231471E-2</v>
      </c>
      <c r="L3399">
        <v>9.2599845826264703E-3</v>
      </c>
      <c r="M3399">
        <v>2.3610066797379099E-2</v>
      </c>
      <c r="N3399">
        <v>1.0632960422906101E-2</v>
      </c>
      <c r="O3399">
        <v>-8.1128496506200909E-3</v>
      </c>
      <c r="P3399">
        <v>-5.720358351157695E-3</v>
      </c>
      <c r="Q3399">
        <v>309.67677683447442</v>
      </c>
      <c r="R3399" s="95">
        <f>Table_nydc_frldevdb01_flc_fx_carry_view[[#This Row],[atmf]]/(Table_nydc_frldevdb01_flc_fx_carry_view[[#This Row],[atmf_cost_orig]]+1)</f>
        <v>302.94739184250665</v>
      </c>
      <c r="S3399" s="95">
        <f>Table_nydc_frldevdb01_flc_fx_carry_view[[#This Row],[num_rate]]-Table_nydc_frldevdb01_flc_fx_carry_view[[#This Row],[asset_rate]]</f>
        <v>2.3924912994623959E-3</v>
      </c>
      <c r="T33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1.0046206529393145</v>
      </c>
      <c r="U3399" s="95">
        <f>Table_nydc_frldevdb01_flc_fx_carry_view[[#This Row],[atmf_cost_final]]/Table_nydc_frldevdb01_flc_fx_carry_view[[#This Row],[atmf_cost_orig]]</f>
        <v>0.45035706650717489</v>
      </c>
    </row>
    <row r="3400" spans="1:21" x14ac:dyDescent="0.25">
      <c r="A3400" t="s">
        <v>153</v>
      </c>
      <c r="B3400" t="s">
        <v>25</v>
      </c>
      <c r="C3400" t="s">
        <v>67</v>
      </c>
      <c r="D3400" t="s">
        <v>8</v>
      </c>
      <c r="E3400">
        <v>309.363788240921</v>
      </c>
      <c r="F3400">
        <v>310.851172308782</v>
      </c>
      <c r="G3400">
        <v>6.1213219777252602E-2</v>
      </c>
      <c r="H3400">
        <v>6.1866880126011201E-2</v>
      </c>
      <c r="I3400">
        <v>5.9404798641678101E-2</v>
      </c>
      <c r="J3400">
        <v>6.0149287474410999E-2</v>
      </c>
      <c r="K3400">
        <v>3.2677451063610301E-2</v>
      </c>
      <c r="L3400">
        <v>2.5320791810996002E-2</v>
      </c>
      <c r="M3400">
        <v>3.5512877333099997E-2</v>
      </c>
      <c r="N3400">
        <v>2.81255627513297E-2</v>
      </c>
      <c r="O3400">
        <v>-7.6643334109611208E-3</v>
      </c>
      <c r="P3400">
        <v>-5.2803047582377846E-3</v>
      </c>
      <c r="Q3400">
        <v>309.97226879502728</v>
      </c>
      <c r="R3400" s="95">
        <f>Table_nydc_frldevdb01_flc_fx_carry_view[[#This Row],[atmf]]/(Table_nydc_frldevdb01_flc_fx_carry_view[[#This Row],[atmf_cost_orig]]+1)</f>
        <v>300.19054239997496</v>
      </c>
      <c r="S3400" s="95">
        <f>Table_nydc_frldevdb01_flc_fx_carry_view[[#This Row],[num_rate]]-Table_nydc_frldevdb01_flc_fx_carry_view[[#This Row],[asset_rate]]</f>
        <v>2.3840286527233362E-3</v>
      </c>
      <c r="T34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0.98918845836837233</v>
      </c>
      <c r="U3400" s="95">
        <f>Table_nydc_frldevdb01_flc_fx_carry_view[[#This Row],[atmf_cost_final]]/Table_nydc_frldevdb01_flc_fx_carry_view[[#This Row],[atmf_cost_orig]]</f>
        <v>0.79198208828646766</v>
      </c>
    </row>
    <row r="3401" spans="1:21" x14ac:dyDescent="0.25">
      <c r="A3401" t="s">
        <v>153</v>
      </c>
      <c r="B3401" t="s">
        <v>9</v>
      </c>
      <c r="C3401" t="s">
        <v>8</v>
      </c>
      <c r="D3401" t="s">
        <v>8</v>
      </c>
      <c r="E3401">
        <v>68.431540633258194</v>
      </c>
      <c r="F3401">
        <v>72.473144382000001</v>
      </c>
      <c r="G3401">
        <v>0.11890788602503501</v>
      </c>
      <c r="H3401">
        <v>0.127739595843437</v>
      </c>
      <c r="I3401">
        <v>0.11127357853195501</v>
      </c>
      <c r="J3401">
        <v>0.12987015046296299</v>
      </c>
      <c r="K3401">
        <v>1.8137678804522901E-2</v>
      </c>
      <c r="L3401">
        <v>2.3238052756286102E-3</v>
      </c>
      <c r="M3401">
        <v>4.4330124147444298E-2</v>
      </c>
      <c r="N3401">
        <v>5.9066613594964901E-2</v>
      </c>
      <c r="O3401">
        <v>-8.3163192378880226E-3</v>
      </c>
      <c r="P3401">
        <v>7.0625786838172069E-2</v>
      </c>
      <c r="Q3401">
        <v>70.623346245529746</v>
      </c>
      <c r="R3401" s="95">
        <f>Table_nydc_frldevdb01_flc_fx_carry_view[[#This Row],[atmf]]/(Table_nydc_frldevdb01_flc_fx_carry_view[[#This Row],[atmf_cost_orig]]+1)</f>
        <v>69.396776657347331</v>
      </c>
      <c r="S3401" s="95">
        <f>Table_nydc_frldevdb01_flc_fx_carry_view[[#This Row],[num_rate]]-Table_nydc_frldevdb01_flc_fx_carry_view[[#This Row],[asset_rate]]</f>
        <v>7.8942106076060087E-2</v>
      </c>
      <c r="T34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2.1663807092632243</v>
      </c>
      <c r="U3401" s="95">
        <f>Table_nydc_frldevdb01_flc_fx_carry_view[[#This Row],[atmf_cost_final]]/Table_nydc_frldevdb01_flc_fx_carry_view[[#This Row],[atmf_cost_orig]]</f>
        <v>1.3324260811566029</v>
      </c>
    </row>
    <row r="3402" spans="1:21" x14ac:dyDescent="0.25">
      <c r="A3402" t="s">
        <v>153</v>
      </c>
      <c r="B3402" t="s">
        <v>9</v>
      </c>
      <c r="C3402" t="s">
        <v>6</v>
      </c>
      <c r="D3402" t="s">
        <v>8</v>
      </c>
      <c r="E3402">
        <v>68.431540633258194</v>
      </c>
      <c r="F3402">
        <v>73.8298583033</v>
      </c>
      <c r="G3402">
        <v>0.122317800462868</v>
      </c>
      <c r="H3402">
        <v>0.13166887729961399</v>
      </c>
      <c r="I3402">
        <v>0.108520115571419</v>
      </c>
      <c r="J3402">
        <v>0.13722326945065499</v>
      </c>
      <c r="K3402">
        <v>1.9340144373304703E-2</v>
      </c>
      <c r="L3402">
        <v>1.2763345413622E-2</v>
      </c>
      <c r="M3402">
        <v>5.2924059239671098E-2</v>
      </c>
      <c r="N3402">
        <v>6.5410470452672509E-2</v>
      </c>
      <c r="O3402">
        <v>-8.1128496506200909E-3</v>
      </c>
      <c r="P3402">
        <v>7.0499011601128148E-2</v>
      </c>
      <c r="Q3402">
        <v>71.430928095321192</v>
      </c>
      <c r="R3402" s="95">
        <f>Table_nydc_frldevdb01_flc_fx_carry_view[[#This Row],[atmf]]/(Table_nydc_frldevdb01_flc_fx_carry_view[[#This Row],[atmf_cost_orig]]+1)</f>
        <v>70.118882416471152</v>
      </c>
      <c r="S3402" s="95">
        <f>Table_nydc_frldevdb01_flc_fx_carry_view[[#This Row],[num_rate]]-Table_nydc_frldevdb01_flc_fx_carry_view[[#This Row],[asset_rate]]</f>
        <v>7.8611861251748238E-2</v>
      </c>
      <c r="T34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1.5676291834510196</v>
      </c>
      <c r="U3402" s="95">
        <f>Table_nydc_frldevdb01_flc_fx_carry_view[[#This Row],[atmf_cost_final]]/Table_nydc_frldevdb01_flc_fx_carry_view[[#This Row],[atmf_cost_orig]]</f>
        <v>1.2359307164338178</v>
      </c>
    </row>
    <row r="3403" spans="1:21" x14ac:dyDescent="0.25">
      <c r="A3403" t="s">
        <v>153</v>
      </c>
      <c r="B3403" t="s">
        <v>9</v>
      </c>
      <c r="C3403" t="s">
        <v>67</v>
      </c>
      <c r="D3403" t="s">
        <v>8</v>
      </c>
      <c r="E3403">
        <v>68.431540633258194</v>
      </c>
      <c r="F3403">
        <v>79.241172720411598</v>
      </c>
      <c r="G3403">
        <v>0.13510116020266399</v>
      </c>
      <c r="H3403">
        <v>0.14316030721422299</v>
      </c>
      <c r="I3403">
        <v>0.12659041730579501</v>
      </c>
      <c r="J3403">
        <v>0.144897645128443</v>
      </c>
      <c r="K3403">
        <v>2.2991023069718699E-2</v>
      </c>
      <c r="L3403">
        <v>2.0874826016770598E-2</v>
      </c>
      <c r="M3403">
        <v>8.2062561576335791E-2</v>
      </c>
      <c r="N3403">
        <v>9.8175746058182495E-2</v>
      </c>
      <c r="O3403">
        <v>-7.6643334109611208E-3</v>
      </c>
      <c r="P3403">
        <v>7.0224729399299218E-2</v>
      </c>
      <c r="Q3403">
        <v>74.821359879190538</v>
      </c>
      <c r="R3403" s="95">
        <f>Table_nydc_frldevdb01_flc_fx_carry_view[[#This Row],[atmf]]/(Table_nydc_frldevdb01_flc_fx_carry_view[[#This Row],[atmf_cost_orig]]+1)</f>
        <v>73.231600033341891</v>
      </c>
      <c r="S3403" s="95">
        <f>Table_nydc_frldevdb01_flc_fx_carry_view[[#This Row],[num_rate]]-Table_nydc_frldevdb01_flc_fx_carry_view[[#This Row],[asset_rate]]</f>
        <v>7.788906281026034E-2</v>
      </c>
      <c r="T34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1.3085983875763247</v>
      </c>
      <c r="U3403" s="95">
        <f>Table_nydc_frldevdb01_flc_fx_carry_view[[#This Row],[atmf_cost_final]]/Table_nydc_frldevdb01_flc_fx_carry_view[[#This Row],[atmf_cost_orig]]</f>
        <v>1.1963524434569104</v>
      </c>
    </row>
    <row r="3404" spans="1:21" x14ac:dyDescent="0.25">
      <c r="A3404" t="s">
        <v>153</v>
      </c>
      <c r="B3404" t="s">
        <v>10</v>
      </c>
      <c r="C3404" t="s">
        <v>8</v>
      </c>
      <c r="D3404" t="s">
        <v>8</v>
      </c>
      <c r="E3404">
        <v>13504.9286337841</v>
      </c>
      <c r="F3404">
        <v>13939.05</v>
      </c>
      <c r="G3404">
        <v>7.0507028591166199E-2</v>
      </c>
      <c r="H3404">
        <v>7.8444665824423707E-2</v>
      </c>
      <c r="I3404">
        <v>6.15406730962786E-2</v>
      </c>
      <c r="J3404">
        <v>9.9018981414090601E-2</v>
      </c>
      <c r="K3404">
        <v>1.1404380192685299E-2</v>
      </c>
      <c r="L3404">
        <v>1.28485978471748E-3</v>
      </c>
      <c r="M3404">
        <v>2.6780755972547799E-2</v>
      </c>
      <c r="N3404">
        <v>3.2140225236800803E-2</v>
      </c>
      <c r="O3404">
        <v>1.3707863457648743E-2</v>
      </c>
      <c r="P3404">
        <v>5.6938147929850406E-2</v>
      </c>
      <c r="Q3404">
        <v>13727.963671888738</v>
      </c>
      <c r="R3404" s="95">
        <f>Table_nydc_frldevdb01_flc_fx_carry_view[[#This Row],[atmf]]/(Table_nydc_frldevdb01_flc_fx_carry_view[[#This Row],[atmf_cost_orig]]+1)</f>
        <v>13575.48816426462</v>
      </c>
      <c r="S3404" s="95">
        <f>Table_nydc_frldevdb01_flc_fx_carry_view[[#This Row],[num_rate]]-Table_nydc_frldevdb01_flc_fx_carry_view[[#This Row],[asset_rate]]</f>
        <v>4.323028447220166E-2</v>
      </c>
      <c r="T34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2.0066734771462018</v>
      </c>
      <c r="U3404" s="95">
        <f>Table_nydc_frldevdb01_flc_fx_carry_view[[#This Row],[atmf_cost_final]]/Table_nydc_frldevdb01_flc_fx_carry_view[[#This Row],[atmf_cost_orig]]</f>
        <v>1.2001238975384729</v>
      </c>
    </row>
    <row r="3405" spans="1:21" x14ac:dyDescent="0.25">
      <c r="A3405" t="s">
        <v>153</v>
      </c>
      <c r="B3405" t="s">
        <v>10</v>
      </c>
      <c r="C3405" t="s">
        <v>6</v>
      </c>
      <c r="D3405" t="s">
        <v>8</v>
      </c>
      <c r="E3405">
        <v>13504.9286337841</v>
      </c>
      <c r="F3405">
        <v>14108.75</v>
      </c>
      <c r="G3405">
        <v>7.4434431036049506E-2</v>
      </c>
      <c r="H3405">
        <v>8.3355323041648902E-2</v>
      </c>
      <c r="I3405">
        <v>6.1931957015213999E-2</v>
      </c>
      <c r="J3405">
        <v>8.4170608702490296E-2</v>
      </c>
      <c r="K3405">
        <v>1.2348542940593699E-2</v>
      </c>
      <c r="L3405">
        <v>8.0664056872220297E-3</v>
      </c>
      <c r="M3405">
        <v>3.2769232389799098E-2</v>
      </c>
      <c r="N3405">
        <v>3.96404788099812E-2</v>
      </c>
      <c r="O3405">
        <v>1.4316164989150559E-2</v>
      </c>
      <c r="P3405">
        <v>5.9479258907175758E-2</v>
      </c>
      <c r="Q3405">
        <v>13826.405271746802</v>
      </c>
      <c r="R3405" s="95">
        <f>Table_nydc_frldevdb01_flc_fx_carry_view[[#This Row],[atmf]]/(Table_nydc_frldevdb01_flc_fx_carry_view[[#This Row],[atmf_cost_orig]]+1)</f>
        <v>13661.08667601643</v>
      </c>
      <c r="S3405" s="95">
        <f>Table_nydc_frldevdb01_flc_fx_carry_view[[#This Row],[num_rate]]-Table_nydc_frldevdb01_flc_fx_carry_view[[#This Row],[asset_rate]]</f>
        <v>4.5163093918025199E-2</v>
      </c>
      <c r="T34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1.5461805636531907</v>
      </c>
      <c r="U3405" s="95">
        <f>Table_nydc_frldevdb01_flc_fx_carry_view[[#This Row],[atmf_cost_final]]/Table_nydc_frldevdb01_flc_fx_carry_view[[#This Row],[atmf_cost_orig]]</f>
        <v>1.2096859132507811</v>
      </c>
    </row>
    <row r="3406" spans="1:21" x14ac:dyDescent="0.25">
      <c r="A3406" t="s">
        <v>153</v>
      </c>
      <c r="B3406" t="s">
        <v>10</v>
      </c>
      <c r="C3406" t="s">
        <v>67</v>
      </c>
      <c r="D3406" t="s">
        <v>8</v>
      </c>
      <c r="E3406">
        <v>13504.9286337841</v>
      </c>
      <c r="F3406">
        <v>14789.723622568599</v>
      </c>
      <c r="G3406">
        <v>8.1518434329185999E-2</v>
      </c>
      <c r="H3406">
        <v>9.1239742883994807E-2</v>
      </c>
      <c r="I3406">
        <v>7.6828598115024502E-2</v>
      </c>
      <c r="J3406">
        <v>9.49338476814615E-2</v>
      </c>
      <c r="K3406">
        <v>1.31509624774149E-2</v>
      </c>
      <c r="L3406">
        <v>1.2844819596439801E-2</v>
      </c>
      <c r="M3406">
        <v>4.9951844691845798E-2</v>
      </c>
      <c r="N3406">
        <v>6.2276256573071502E-2</v>
      </c>
      <c r="O3406">
        <v>1.5844682162100221E-2</v>
      </c>
      <c r="P3406">
        <v>6.4775555452025624E-2</v>
      </c>
      <c r="Q3406">
        <v>14264.7675906489</v>
      </c>
      <c r="R3406" s="95">
        <f>Table_nydc_frldevdb01_flc_fx_carry_view[[#This Row],[atmf]]/(Table_nydc_frldevdb01_flc_fx_carry_view[[#This Row],[atmf_cost_orig]]+1)</f>
        <v>14086.09708849008</v>
      </c>
      <c r="S3406" s="95">
        <f>Table_nydc_frldevdb01_flc_fx_carry_view[[#This Row],[num_rate]]-Table_nydc_frldevdb01_flc_fx_carry_view[[#This Row],[asset_rate]]</f>
        <v>4.8930873289925403E-2</v>
      </c>
      <c r="T34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1.3432133688699432</v>
      </c>
      <c r="U3406" s="95">
        <f>Table_nydc_frldevdb01_flc_fx_carry_view[[#This Row],[atmf_cost_final]]/Table_nydc_frldevdb01_flc_fx_carry_view[[#This Row],[atmf_cost_orig]]</f>
        <v>1.2467258608216636</v>
      </c>
    </row>
    <row r="3407" spans="1:21" x14ac:dyDescent="0.25">
      <c r="A3407" t="s">
        <v>153</v>
      </c>
      <c r="B3407" t="s">
        <v>18</v>
      </c>
      <c r="C3407" t="s">
        <v>8</v>
      </c>
      <c r="D3407" t="s">
        <v>8</v>
      </c>
      <c r="E3407">
        <v>2955.40419798941</v>
      </c>
      <c r="F3407">
        <v>3034.2339879358301</v>
      </c>
      <c r="G3407">
        <v>0.12163797893896899</v>
      </c>
      <c r="H3407">
        <v>0.12315674393395799</v>
      </c>
      <c r="I3407">
        <v>0.112670242752594</v>
      </c>
      <c r="J3407">
        <v>0.12581364127549099</v>
      </c>
      <c r="K3407">
        <v>2.9395204350139297E-2</v>
      </c>
      <c r="L3407">
        <v>2.3522760463126702E-3</v>
      </c>
      <c r="M3407">
        <v>4.2033508849735703E-2</v>
      </c>
      <c r="N3407">
        <v>2.6667992297475299E-2</v>
      </c>
      <c r="O3407">
        <v>1.3707863457648743E-2</v>
      </c>
      <c r="P3407">
        <v>5.0292095483484615E-2</v>
      </c>
      <c r="Q3407">
        <v>2996.3650144907583</v>
      </c>
      <c r="R3407" s="95">
        <f>Table_nydc_frldevdb01_flc_fx_carry_view[[#This Row],[atmf]]/(Table_nydc_frldevdb01_flc_fx_carry_view[[#This Row],[atmf_cost_orig]]+1)</f>
        <v>2911.8391703979028</v>
      </c>
      <c r="S3407" s="95">
        <f>Table_nydc_frldevdb01_flc_fx_carry_view[[#This Row],[num_rate]]-Table_nydc_frldevdb01_flc_fx_carry_view[[#This Row],[asset_rate]]</f>
        <v>3.6584232025835869E-2</v>
      </c>
      <c r="T34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1.9239698055968768</v>
      </c>
      <c r="U3407" s="95">
        <f>Table_nydc_frldevdb01_flc_fx_carry_view[[#This Row],[atmf_cost_final]]/Table_nydc_frldevdb01_flc_fx_carry_view[[#This Row],[atmf_cost_orig]]</f>
        <v>0.63444601764772679</v>
      </c>
    </row>
    <row r="3408" spans="1:21" x14ac:dyDescent="0.25">
      <c r="A3408" t="s">
        <v>153</v>
      </c>
      <c r="B3408" t="s">
        <v>18</v>
      </c>
      <c r="C3408" t="s">
        <v>6</v>
      </c>
      <c r="D3408" t="s">
        <v>8</v>
      </c>
      <c r="E3408">
        <v>2955.40419798941</v>
      </c>
      <c r="F3408">
        <v>3060.92</v>
      </c>
      <c r="G3408">
        <v>0.12389241941656801</v>
      </c>
      <c r="H3408">
        <v>0.12532558930690399</v>
      </c>
      <c r="I3408">
        <v>0.113305941533189</v>
      </c>
      <c r="J3408">
        <v>0.118474886639006</v>
      </c>
      <c r="K3408">
        <v>3.2760852279963004E-2</v>
      </c>
      <c r="L3408">
        <v>1.77337357712616E-2</v>
      </c>
      <c r="M3408">
        <v>4.9248695397766502E-2</v>
      </c>
      <c r="N3408">
        <v>3.8523965454705905E-2</v>
      </c>
      <c r="O3408">
        <v>1.4316164989150559E-2</v>
      </c>
      <c r="P3408">
        <v>5.0817688223020241E-2</v>
      </c>
      <c r="Q3408">
        <v>3011.2706420683298</v>
      </c>
      <c r="R3408" s="95">
        <f>Table_nydc_frldevdb01_flc_fx_carry_view[[#This Row],[atmf]]/(Table_nydc_frldevdb01_flc_fx_carry_view[[#This Row],[atmf_cost_orig]]+1)</f>
        <v>2917.2492788657851</v>
      </c>
      <c r="S3408" s="95">
        <f>Table_nydc_frldevdb01_flc_fx_carry_view[[#This Row],[num_rate]]-Table_nydc_frldevdb01_flc_fx_carry_view[[#This Row],[asset_rate]]</f>
        <v>3.6501523233869682E-2</v>
      </c>
      <c r="T34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1.2609429586939185</v>
      </c>
      <c r="U3408" s="95">
        <f>Table_nydc_frldevdb01_flc_fx_carry_view[[#This Row],[atmf_cost_final]]/Table_nydc_frldevdb01_flc_fx_carry_view[[#This Row],[atmf_cost_orig]]</f>
        <v>0.78223321741946128</v>
      </c>
    </row>
    <row r="3409" spans="1:21" x14ac:dyDescent="0.25">
      <c r="A3409" t="s">
        <v>153</v>
      </c>
      <c r="B3409" t="s">
        <v>18</v>
      </c>
      <c r="C3409" t="s">
        <v>67</v>
      </c>
      <c r="D3409" t="s">
        <v>8</v>
      </c>
      <c r="E3409">
        <v>2955.40419798941</v>
      </c>
      <c r="F3409">
        <v>3159.04</v>
      </c>
      <c r="G3409">
        <v>0.130578664951641</v>
      </c>
      <c r="H3409">
        <v>0.13289759906948001</v>
      </c>
      <c r="I3409">
        <v>0.12628109052602801</v>
      </c>
      <c r="J3409">
        <v>0.12933268752411001</v>
      </c>
      <c r="K3409">
        <v>4.2320436745786498E-2</v>
      </c>
      <c r="L3409">
        <v>3.6038721622610299E-2</v>
      </c>
      <c r="M3409">
        <v>7.2701872973012102E-2</v>
      </c>
      <c r="N3409">
        <v>6.988328019175391E-2</v>
      </c>
      <c r="O3409">
        <v>1.5844682162100221E-2</v>
      </c>
      <c r="P3409">
        <v>5.156005923749056E-2</v>
      </c>
      <c r="Q3409">
        <v>3065.8937447154767</v>
      </c>
      <c r="R3409" s="95">
        <f>Table_nydc_frldevdb01_flc_fx_carry_view[[#This Row],[atmf]]/(Table_nydc_frldevdb01_flc_fx_carry_view[[#This Row],[atmf_cost_orig]]+1)</f>
        <v>2944.9375260664601</v>
      </c>
      <c r="S3409" s="95">
        <f>Table_nydc_frldevdb01_flc_fx_carry_view[[#This Row],[num_rate]]-Table_nydc_frldevdb01_flc_fx_carry_view[[#This Row],[asset_rate]]</f>
        <v>3.5715377075390339E-2</v>
      </c>
      <c r="T34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1.1139881049736093</v>
      </c>
      <c r="U3409" s="95">
        <f>Table_nydc_frldevdb01_flc_fx_carry_view[[#This Row],[atmf_cost_final]]/Table_nydc_frldevdb01_flc_fx_carry_view[[#This Row],[atmf_cost_orig]]</f>
        <v>0.96123080924882787</v>
      </c>
    </row>
    <row r="3410" spans="1:21" x14ac:dyDescent="0.25">
      <c r="A3410" t="s">
        <v>153</v>
      </c>
      <c r="B3410" t="s">
        <v>12</v>
      </c>
      <c r="C3410" t="s">
        <v>8</v>
      </c>
      <c r="D3410" t="s">
        <v>8</v>
      </c>
      <c r="E3410">
        <v>16.0269589386094</v>
      </c>
      <c r="F3410">
        <v>16.983386571600001</v>
      </c>
      <c r="G3410">
        <v>0.14933058870155499</v>
      </c>
      <c r="H3410">
        <v>0.15656522969012701</v>
      </c>
      <c r="I3410">
        <v>0.120841245607715</v>
      </c>
      <c r="J3410">
        <v>0.13945423611111099</v>
      </c>
      <c r="K3410">
        <v>2.69973023438159E-2</v>
      </c>
      <c r="L3410">
        <v>2.5236130316980301E-3</v>
      </c>
      <c r="M3410">
        <v>5.4319763035368403E-2</v>
      </c>
      <c r="N3410">
        <v>5.9682313480753597E-2</v>
      </c>
      <c r="O3410">
        <v>-8.3163192378880226E-3</v>
      </c>
      <c r="P3410">
        <v>7.1295266449328779E-2</v>
      </c>
      <c r="Q3410">
        <v>16.531699852223092</v>
      </c>
      <c r="R3410" s="95">
        <f>Table_nydc_frldevdb01_flc_fx_carry_view[[#This Row],[atmf]]/(Table_nydc_frldevdb01_flc_fx_carry_view[[#This Row],[atmf_cost_orig]]+1)</f>
        <v>16.108383022912445</v>
      </c>
      <c r="S3410" s="95">
        <f>Table_nydc_frldevdb01_flc_fx_carry_view[[#This Row],[num_rate]]-Table_nydc_frldevdb01_flc_fx_carry_view[[#This Row],[asset_rate]]</f>
        <v>7.9611585687216796E-2</v>
      </c>
      <c r="T34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2.0920041241646938</v>
      </c>
      <c r="U3410" s="95">
        <f>Table_nydc_frldevdb01_flc_fx_carry_view[[#This Row],[atmf_cost_final]]/Table_nydc_frldevdb01_flc_fx_carry_view[[#This Row],[atmf_cost_orig]]</f>
        <v>1.0987219042522987</v>
      </c>
    </row>
    <row r="3411" spans="1:21" x14ac:dyDescent="0.25">
      <c r="A3411" t="s">
        <v>153</v>
      </c>
      <c r="B3411" t="s">
        <v>12</v>
      </c>
      <c r="C3411" t="s">
        <v>6</v>
      </c>
      <c r="D3411" t="s">
        <v>8</v>
      </c>
      <c r="E3411">
        <v>16.0269589386094</v>
      </c>
      <c r="F3411">
        <v>17.3107618431</v>
      </c>
      <c r="G3411">
        <v>0.14898473269547699</v>
      </c>
      <c r="H3411">
        <v>0.157478710893728</v>
      </c>
      <c r="I3411">
        <v>0.15030945297571499</v>
      </c>
      <c r="J3411">
        <v>0.170451586386478</v>
      </c>
      <c r="K3411">
        <v>2.7789537637242102E-2</v>
      </c>
      <c r="L3411">
        <v>2.09001658582945E-2</v>
      </c>
      <c r="M3411">
        <v>6.32786077751301E-2</v>
      </c>
      <c r="N3411">
        <v>7.2166188819412405E-2</v>
      </c>
      <c r="O3411">
        <v>-8.1128496506200909E-3</v>
      </c>
      <c r="P3411">
        <v>7.1593065754572249E-2</v>
      </c>
      <c r="Q3411">
        <v>16.717474227704653</v>
      </c>
      <c r="R3411" s="95">
        <f>Table_nydc_frldevdb01_flc_fx_carry_view[[#This Row],[atmf]]/(Table_nydc_frldevdb01_flc_fx_carry_view[[#This Row],[atmf_cost_orig]]+1)</f>
        <v>16.280551227605443</v>
      </c>
      <c r="S3411" s="95">
        <f>Table_nydc_frldevdb01_flc_fx_carry_view[[#This Row],[num_rate]]-Table_nydc_frldevdb01_flc_fx_carry_view[[#This Row],[asset_rate]]</f>
        <v>7.970591540519234E-2</v>
      </c>
      <c r="T34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1.444558078358511</v>
      </c>
      <c r="U3411" s="95">
        <f>Table_nydc_frldevdb01_flc_fx_carry_view[[#This Row],[atmf_cost_final]]/Table_nydc_frldevdb01_flc_fx_carry_view[[#This Row],[atmf_cost_orig]]</f>
        <v>1.1404515895145109</v>
      </c>
    </row>
    <row r="3412" spans="1:21" x14ac:dyDescent="0.25">
      <c r="A3412" t="s">
        <v>153</v>
      </c>
      <c r="B3412" t="s">
        <v>12</v>
      </c>
      <c r="C3412" t="s">
        <v>67</v>
      </c>
      <c r="D3412" t="s">
        <v>8</v>
      </c>
      <c r="E3412">
        <v>16.0269589386094</v>
      </c>
      <c r="F3412">
        <v>18.672464055137201</v>
      </c>
      <c r="G3412">
        <v>0.15135921208779901</v>
      </c>
      <c r="H3412">
        <v>0.162996679323474</v>
      </c>
      <c r="I3412">
        <v>0.15035808682393301</v>
      </c>
      <c r="J3412">
        <v>0.167698048510904</v>
      </c>
      <c r="K3412">
        <v>2.8150965275445201E-2</v>
      </c>
      <c r="L3412">
        <v>2.8690904483332898E-2</v>
      </c>
      <c r="M3412">
        <v>9.3385803055966304E-2</v>
      </c>
      <c r="N3412">
        <v>0.110834931862496</v>
      </c>
      <c r="O3412">
        <v>-7.6643334109611208E-3</v>
      </c>
      <c r="P3412">
        <v>7.3642213551457517E-2</v>
      </c>
      <c r="Q3412">
        <v>17.528964875052687</v>
      </c>
      <c r="R3412" s="95">
        <f>Table_nydc_frldevdb01_flc_fx_carry_view[[#This Row],[atmf]]/(Table_nydc_frldevdb01_flc_fx_carry_view[[#This Row],[atmf_cost_orig]]+1)</f>
        <v>17.077653654317139</v>
      </c>
      <c r="S3412" s="95">
        <f>Table_nydc_frldevdb01_flc_fx_carry_view[[#This Row],[num_rate]]-Table_nydc_frldevdb01_flc_fx_carry_view[[#This Row],[asset_rate]]</f>
        <v>8.1306546962418638E-2</v>
      </c>
      <c r="T34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1.2592048999268151</v>
      </c>
      <c r="U3412" s="95">
        <f>Table_nydc_frldevdb01_flc_fx_carry_view[[#This Row],[atmf_cost_final]]/Table_nydc_frldevdb01_flc_fx_carry_view[[#This Row],[atmf_cost_orig]]</f>
        <v>1.186849909038876</v>
      </c>
    </row>
    <row r="3413" spans="1:21" x14ac:dyDescent="0.25">
      <c r="A3413" t="s">
        <v>153</v>
      </c>
      <c r="B3413" t="s">
        <v>100</v>
      </c>
      <c r="C3413" t="s">
        <v>8</v>
      </c>
      <c r="D3413" t="s">
        <v>8</v>
      </c>
      <c r="E3413">
        <v>16000.1335405052</v>
      </c>
      <c r="F3413">
        <v>16788.094246649998</v>
      </c>
      <c r="G3413">
        <v>7.1492786080274803E-2</v>
      </c>
      <c r="H3413">
        <v>8.5751539437610796E-2</v>
      </c>
      <c r="I3413">
        <v>0.106579049367811</v>
      </c>
      <c r="J3413">
        <v>0.12935124999995701</v>
      </c>
      <c r="K3413">
        <v>7.5937855990685001E-3</v>
      </c>
      <c r="L3413">
        <v>2.2257663443086498E-3</v>
      </c>
      <c r="M3413">
        <v>2.9767106677398299E-2</v>
      </c>
      <c r="N3413">
        <v>4.9252197447523002E-2</v>
      </c>
      <c r="O3413">
        <v>-8.3163192378880226E-3</v>
      </c>
      <c r="P3413">
        <v>5.6938147929850406E-2</v>
      </c>
      <c r="Q3413">
        <v>16423.921364861682</v>
      </c>
      <c r="R3413" s="95">
        <f>Table_nydc_frldevdb01_flc_fx_carry_view[[#This Row],[atmf]]/(Table_nydc_frldevdb01_flc_fx_carry_view[[#This Row],[atmf_cost_orig]]+1)</f>
        <v>16302.806855831443</v>
      </c>
      <c r="S3413" s="95">
        <f>Table_nydc_frldevdb01_flc_fx_carry_view[[#This Row],[num_rate]]-Table_nydc_frldevdb01_flc_fx_carry_view[[#This Row],[asset_rate]]</f>
        <v>6.5254467167738431E-2</v>
      </c>
      <c r="T34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2.1208564534418684</v>
      </c>
      <c r="U3413" s="95">
        <f>Table_nydc_frldevdb01_flc_fx_carry_view[[#This Row],[atmf_cost_final]]/Table_nydc_frldevdb01_flc_fx_carry_view[[#This Row],[atmf_cost_orig]]</f>
        <v>1.6545846387186642</v>
      </c>
    </row>
    <row r="3414" spans="1:21" x14ac:dyDescent="0.25">
      <c r="A3414" t="s">
        <v>153</v>
      </c>
      <c r="B3414" t="s">
        <v>100</v>
      </c>
      <c r="C3414" t="s">
        <v>6</v>
      </c>
      <c r="D3414" t="s">
        <v>8</v>
      </c>
      <c r="E3414">
        <v>16000.1335405052</v>
      </c>
      <c r="F3414">
        <v>17093.470171249999</v>
      </c>
      <c r="G3414">
        <v>7.6530381156034694E-2</v>
      </c>
      <c r="H3414">
        <v>8.9344790178776806E-2</v>
      </c>
      <c r="I3414">
        <v>6.9386292565610797E-2</v>
      </c>
      <c r="J3414">
        <v>0.102978361495955</v>
      </c>
      <c r="K3414">
        <v>8.0060486701030303E-3</v>
      </c>
      <c r="L3414">
        <v>7.5897886672103999E-3</v>
      </c>
      <c r="M3414">
        <v>3.5925965306487499E-2</v>
      </c>
      <c r="N3414">
        <v>5.7092496563045401E-2</v>
      </c>
      <c r="O3414">
        <v>-8.1128496506200909E-3</v>
      </c>
      <c r="P3414">
        <v>5.9479258907175758E-2</v>
      </c>
      <c r="Q3414">
        <v>16629.184720132853</v>
      </c>
      <c r="R3414" s="95">
        <f>Table_nydc_frldevdb01_flc_fx_carry_view[[#This Row],[atmf]]/(Table_nydc_frldevdb01_flc_fx_carry_view[[#This Row],[atmf_cost_orig]]+1)</f>
        <v>16500.667753986407</v>
      </c>
      <c r="S3414" s="95">
        <f>Table_nydc_frldevdb01_flc_fx_carry_view[[#This Row],[num_rate]]-Table_nydc_frldevdb01_flc_fx_carry_view[[#This Row],[asset_rate]]</f>
        <v>6.7592108557795849E-2</v>
      </c>
      <c r="T34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1.773024917679175</v>
      </c>
      <c r="U3414" s="95">
        <f>Table_nydc_frldevdb01_flc_fx_carry_view[[#This Row],[atmf_cost_final]]/Table_nydc_frldevdb01_flc_fx_carry_view[[#This Row],[atmf_cost_orig]]</f>
        <v>1.5891708427591131</v>
      </c>
    </row>
    <row r="3415" spans="1:21" x14ac:dyDescent="0.25">
      <c r="A3415" t="s">
        <v>153</v>
      </c>
      <c r="B3415" t="s">
        <v>100</v>
      </c>
      <c r="C3415" t="s">
        <v>67</v>
      </c>
      <c r="D3415" t="s">
        <v>8</v>
      </c>
      <c r="E3415">
        <v>16000.1335405052</v>
      </c>
      <c r="F3415">
        <v>18360.037698074</v>
      </c>
      <c r="G3415">
        <v>9.0401359895917396E-2</v>
      </c>
      <c r="H3415">
        <v>9.8471005261408506E-2</v>
      </c>
      <c r="I3415">
        <v>8.1072773504954301E-2</v>
      </c>
      <c r="J3415">
        <v>0.105121588374486</v>
      </c>
      <c r="K3415">
        <v>8.7621044973839705E-3</v>
      </c>
      <c r="L3415">
        <v>8.4448593748335295E-3</v>
      </c>
      <c r="M3415">
        <v>5.6496667785112302E-2</v>
      </c>
      <c r="N3415">
        <v>8.1478223997115795E-2</v>
      </c>
      <c r="O3415">
        <v>-7.6643334109611208E-3</v>
      </c>
      <c r="P3415">
        <v>6.4775555452025624E-2</v>
      </c>
      <c r="Q3415">
        <v>17523.5582955871</v>
      </c>
      <c r="R3415" s="95">
        <f>Table_nydc_frldevdb01_flc_fx_carry_view[[#This Row],[atmf]]/(Table_nydc_frldevdb01_flc_fx_carry_view[[#This Row],[atmf_cost_orig]]+1)</f>
        <v>17378.225845770834</v>
      </c>
      <c r="S3415" s="95">
        <f>Table_nydc_frldevdb01_flc_fx_carry_view[[#This Row],[num_rate]]-Table_nydc_frldevdb01_flc_fx_carry_view[[#This Row],[asset_rate]]</f>
        <v>7.2439888862986745E-2</v>
      </c>
      <c r="T34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1.5299891649172745</v>
      </c>
      <c r="U3415" s="95">
        <f>Table_nydc_frldevdb01_flc_fx_carry_view[[#This Row],[atmf_cost_final]]/Table_nydc_frldevdb01_flc_fx_carry_view[[#This Row],[atmf_cost_orig]]</f>
        <v>1.4421775157965422</v>
      </c>
    </row>
    <row r="3416" spans="1:21" x14ac:dyDescent="0.25">
      <c r="A3416" t="s">
        <v>153</v>
      </c>
      <c r="B3416" t="s">
        <v>101</v>
      </c>
      <c r="C3416" t="s">
        <v>8</v>
      </c>
      <c r="D3416" t="s">
        <v>8</v>
      </c>
      <c r="E3416">
        <v>21.857086123339901</v>
      </c>
      <c r="F3416">
        <v>21.820744999999999</v>
      </c>
      <c r="G3416">
        <v>8.6592619973700005E-2</v>
      </c>
      <c r="H3416">
        <v>8.6461315100594502E-2</v>
      </c>
      <c r="I3416">
        <v>0.11475</v>
      </c>
      <c r="J3416">
        <v>0.11475</v>
      </c>
      <c r="K3416">
        <v>2.87689875115331E-2</v>
      </c>
      <c r="L3416">
        <v>2.3957733154435501E-3</v>
      </c>
      <c r="M3416">
        <v>2.9516398318463997E-2</v>
      </c>
      <c r="N3416">
        <v>3.3162699536331301E-3</v>
      </c>
      <c r="O3416">
        <v>1.3707863457648743E-2</v>
      </c>
      <c r="P3416">
        <v>1.146468251566155E-2</v>
      </c>
      <c r="Q3416">
        <v>21.804448119836067</v>
      </c>
      <c r="R3416" s="95">
        <f>Table_nydc_frldevdb01_flc_fx_carry_view[[#This Row],[atmf]]/(Table_nydc_frldevdb01_flc_fx_carry_view[[#This Row],[atmf_cost_orig]]+1)</f>
        <v>21.195140782255038</v>
      </c>
      <c r="S3416" s="95">
        <f>Table_nydc_frldevdb01_flc_fx_carry_view[[#This Row],[num_rate]]-Table_nydc_frldevdb01_flc_fx_carry_view[[#This Row],[asset_rate]]</f>
        <v>-2.2431809419871922E-3</v>
      </c>
      <c r="T34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1.2315805841360885</v>
      </c>
      <c r="U3416" s="95">
        <f>Table_nydc_frldevdb01_flc_fx_carry_view[[#This Row],[atmf_cost_final]]/Table_nydc_frldevdb01_flc_fx_carry_view[[#This Row],[atmf_cost_orig]]</f>
        <v>0.11235347612037867</v>
      </c>
    </row>
    <row r="3417" spans="1:21" x14ac:dyDescent="0.25">
      <c r="A3417" t="s">
        <v>153</v>
      </c>
      <c r="B3417" t="s">
        <v>101</v>
      </c>
      <c r="C3417" t="s">
        <v>6</v>
      </c>
      <c r="D3417" t="s">
        <v>8</v>
      </c>
      <c r="E3417">
        <v>21.857086123339901</v>
      </c>
      <c r="F3417">
        <v>21.810421000000002</v>
      </c>
      <c r="G3417">
        <v>8.97084843081591E-2</v>
      </c>
      <c r="H3417">
        <v>8.95339181133398E-2</v>
      </c>
      <c r="I3417">
        <v>7.8775136855502706E-2</v>
      </c>
      <c r="J3417">
        <v>7.8552844565367097E-2</v>
      </c>
      <c r="K3417">
        <v>3.42584544060444E-2</v>
      </c>
      <c r="L3417">
        <v>1.5331150974845699E-2</v>
      </c>
      <c r="M3417">
        <v>3.5196639047492199E-2</v>
      </c>
      <c r="N3417">
        <v>1.6344490890126601E-2</v>
      </c>
      <c r="O3417">
        <v>1.4316164989150559E-2</v>
      </c>
      <c r="P3417">
        <v>1.2149803161935813E-2</v>
      </c>
      <c r="Q3417">
        <v>21.789977977324192</v>
      </c>
      <c r="R3417" s="95">
        <f>Table_nydc_frldevdb01_flc_fx_carry_view[[#This Row],[atmf]]/(Table_nydc_frldevdb01_flc_fx_carry_view[[#This Row],[atmf_cost_orig]]+1)</f>
        <v>21.068867669497326</v>
      </c>
      <c r="S3417" s="95">
        <f>Table_nydc_frldevdb01_flc_fx_carry_view[[#This Row],[num_rate]]-Table_nydc_frldevdb01_flc_fx_carry_view[[#This Row],[asset_rate]]</f>
        <v>-2.1663618272147467E-3</v>
      </c>
      <c r="T34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1.0801071244537999</v>
      </c>
      <c r="U3417" s="95">
        <f>Table_nydc_frldevdb01_flc_fx_carry_view[[#This Row],[atmf_cost_final]]/Table_nydc_frldevdb01_flc_fx_carry_view[[#This Row],[atmf_cost_orig]]</f>
        <v>0.46437646697096108</v>
      </c>
    </row>
    <row r="3418" spans="1:21" x14ac:dyDescent="0.25">
      <c r="A3418" t="s">
        <v>153</v>
      </c>
      <c r="B3418" t="s">
        <v>101</v>
      </c>
      <c r="C3418" t="s">
        <v>67</v>
      </c>
      <c r="D3418" t="s">
        <v>8</v>
      </c>
      <c r="E3418">
        <v>21.857086123339901</v>
      </c>
      <c r="F3418">
        <v>21.767027095958401</v>
      </c>
      <c r="G3418">
        <v>9.1272795675217094E-2</v>
      </c>
      <c r="H3418">
        <v>9.1064505879447394E-2</v>
      </c>
      <c r="I3418">
        <v>9.0263861562494205E-2</v>
      </c>
      <c r="J3418">
        <v>8.9981037560660906E-2</v>
      </c>
      <c r="K3418">
        <v>4.8094048330940699E-2</v>
      </c>
      <c r="L3418">
        <v>3.8446670499377895E-2</v>
      </c>
      <c r="M3418">
        <v>4.9856039307079804E-2</v>
      </c>
      <c r="N3418">
        <v>4.0261041971059605E-2</v>
      </c>
      <c r="O3418">
        <v>1.5844682162100221E-2</v>
      </c>
      <c r="P3418">
        <v>1.3721712183131254E-2</v>
      </c>
      <c r="Q3418">
        <v>21.728741249953124</v>
      </c>
      <c r="R3418" s="95">
        <f>Table_nydc_frldevdb01_flc_fx_carry_view[[#This Row],[atmf]]/(Table_nydc_frldevdb01_flc_fx_carry_view[[#This Row],[atmf_cost_orig]]+1)</f>
        <v>20.733344650115036</v>
      </c>
      <c r="S3418" s="95">
        <f>Table_nydc_frldevdb01_flc_fx_carry_view[[#This Row],[num_rate]]-Table_nydc_frldevdb01_flc_fx_carry_view[[#This Row],[asset_rate]]</f>
        <v>-2.1229699789689672E-3</v>
      </c>
      <c r="T34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1.0297280157798432</v>
      </c>
      <c r="U3418" s="95">
        <f>Table_nydc_frldevdb01_flc_fx_carry_view[[#This Row],[atmf_cost_final]]/Table_nydc_frldevdb01_flc_fx_carry_view[[#This Row],[atmf_cost_orig]]</f>
        <v>0.80754593687393728</v>
      </c>
    </row>
    <row r="3419" spans="1:21" x14ac:dyDescent="0.25">
      <c r="A3419" t="s">
        <v>153</v>
      </c>
      <c r="B3419" t="s">
        <v>102</v>
      </c>
      <c r="C3419" t="s">
        <v>8</v>
      </c>
      <c r="D3419" t="s">
        <v>8</v>
      </c>
      <c r="E3419">
        <v>77.118732729255299</v>
      </c>
      <c r="F3419">
        <v>80.790682439999998</v>
      </c>
      <c r="G3419">
        <v>8.0689475798275206E-2</v>
      </c>
      <c r="H3419">
        <v>8.6776355617649306E-2</v>
      </c>
      <c r="I3419">
        <v>0.1036309251959</v>
      </c>
      <c r="J3419">
        <v>0.12459530092589501</v>
      </c>
      <c r="K3419">
        <v>1.03668052515272E-2</v>
      </c>
      <c r="L3419">
        <v>2.1641987165094802E-3</v>
      </c>
      <c r="M3419">
        <v>3.0122687256569702E-2</v>
      </c>
      <c r="N3419">
        <v>4.7619134636236397E-2</v>
      </c>
      <c r="O3419">
        <v>-8.3163192378880226E-3</v>
      </c>
      <c r="P3419">
        <v>5.489296701340949E-2</v>
      </c>
      <c r="Q3419">
        <v>79.225512562035405</v>
      </c>
      <c r="R3419" s="95">
        <f>Table_nydc_frldevdb01_flc_fx_carry_view[[#This Row],[atmf]]/(Table_nydc_frldevdb01_flc_fx_carry_view[[#This Row],[atmf_cost_orig]]+1)</f>
        <v>78.428213881166272</v>
      </c>
      <c r="S3419" s="95">
        <f>Table_nydc_frldevdb01_flc_fx_carry_view[[#This Row],[num_rate]]-Table_nydc_frldevdb01_flc_fx_carry_view[[#This Row],[asset_rate]]</f>
        <v>6.3209286251297514E-2</v>
      </c>
      <c r="T34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2.300830502435931</v>
      </c>
      <c r="U3419" s="95">
        <f>Table_nydc_frldevdb01_flc_fx_carry_view[[#This Row],[atmf_cost_final]]/Table_nydc_frldevdb01_flc_fx_carry_view[[#This Row],[atmf_cost_orig]]</f>
        <v>1.5808395257249419</v>
      </c>
    </row>
    <row r="3420" spans="1:21" x14ac:dyDescent="0.25">
      <c r="A3420" t="s">
        <v>153</v>
      </c>
      <c r="B3420" t="s">
        <v>102</v>
      </c>
      <c r="C3420" t="s">
        <v>6</v>
      </c>
      <c r="D3420" t="s">
        <v>8</v>
      </c>
      <c r="E3420">
        <v>77.118732729255299</v>
      </c>
      <c r="F3420">
        <v>82.009887190000001</v>
      </c>
      <c r="G3420">
        <v>8.3791489911867995E-2</v>
      </c>
      <c r="H3420">
        <v>9.0088067937958705E-2</v>
      </c>
      <c r="I3420">
        <v>7.4418955326525205E-2</v>
      </c>
      <c r="J3420">
        <v>9.4488844931893801E-2</v>
      </c>
      <c r="K3420">
        <v>1.10427377841004E-2</v>
      </c>
      <c r="L3420">
        <v>8.136559686164389E-3</v>
      </c>
      <c r="M3420">
        <v>3.6224639583018498E-2</v>
      </c>
      <c r="N3420">
        <v>5.0980299577090597E-2</v>
      </c>
      <c r="O3420">
        <v>-8.1128496506200909E-3</v>
      </c>
      <c r="P3420">
        <v>5.4763995754603112E-2</v>
      </c>
      <c r="Q3420">
        <v>79.995449632981945</v>
      </c>
      <c r="R3420" s="95">
        <f>Table_nydc_frldevdb01_flc_fx_carry_view[[#This Row],[atmf]]/(Table_nydc_frldevdb01_flc_fx_carry_view[[#This Row],[atmf_cost_orig]]+1)</f>
        <v>79.142961918953347</v>
      </c>
      <c r="S3420" s="95">
        <f>Table_nydc_frldevdb01_flc_fx_carry_view[[#This Row],[num_rate]]-Table_nydc_frldevdb01_flc_fx_carry_view[[#This Row],[asset_rate]]</f>
        <v>6.2876845405223203E-2</v>
      </c>
      <c r="T34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1.7013703028882006</v>
      </c>
      <c r="U3420" s="95">
        <f>Table_nydc_frldevdb01_flc_fx_carry_view[[#This Row],[atmf_cost_final]]/Table_nydc_frldevdb01_flc_fx_carry_view[[#This Row],[atmf_cost_orig]]</f>
        <v>1.4073376619870996</v>
      </c>
    </row>
    <row r="3421" spans="1:21" x14ac:dyDescent="0.25">
      <c r="A3421" t="s">
        <v>153</v>
      </c>
      <c r="B3421" t="s">
        <v>102</v>
      </c>
      <c r="C3421" t="s">
        <v>67</v>
      </c>
      <c r="D3421" t="s">
        <v>8</v>
      </c>
      <c r="E3421">
        <v>77.118732729255299</v>
      </c>
      <c r="F3421">
        <v>87.487933698538797</v>
      </c>
      <c r="G3421">
        <v>9.6212058591304106E-2</v>
      </c>
      <c r="H3421">
        <v>9.9607042266676799E-2</v>
      </c>
      <c r="I3421">
        <v>8.7944568261075703E-2</v>
      </c>
      <c r="J3421">
        <v>9.9785965588119294E-2</v>
      </c>
      <c r="K3421">
        <v>1.24458548984992E-2</v>
      </c>
      <c r="L3421">
        <v>1.1748115102691399E-2</v>
      </c>
      <c r="M3421">
        <v>5.7147381320087606E-2</v>
      </c>
      <c r="N3421">
        <v>7.5486569371489995E-2</v>
      </c>
      <c r="O3421">
        <v>-7.6643334109611208E-3</v>
      </c>
      <c r="P3421">
        <v>5.8411001955036394E-2</v>
      </c>
      <c r="Q3421">
        <v>83.74442985472686</v>
      </c>
      <c r="R3421" s="95">
        <f>Table_nydc_frldevdb01_flc_fx_carry_view[[#This Row],[atmf]]/(Table_nydc_frldevdb01_flc_fx_carry_view[[#This Row],[atmf_cost_orig]]+1)</f>
        <v>82.758502025791643</v>
      </c>
      <c r="S3421" s="95">
        <f>Table_nydc_frldevdb01_flc_fx_carry_view[[#This Row],[num_rate]]-Table_nydc_frldevdb01_flc_fx_carry_view[[#This Row],[asset_rate]]</f>
        <v>6.6075335365997509E-2</v>
      </c>
      <c r="T34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1.4258675121665729</v>
      </c>
      <c r="U3421" s="95">
        <f>Table_nydc_frldevdb01_flc_fx_carry_view[[#This Row],[atmf_cost_final]]/Table_nydc_frldevdb01_flc_fx_carry_view[[#This Row],[atmf_cost_orig]]</f>
        <v>1.3209103834291716</v>
      </c>
    </row>
    <row r="3422" spans="1:21" x14ac:dyDescent="0.25">
      <c r="A3422" t="s">
        <v>153</v>
      </c>
      <c r="B3422" t="s">
        <v>103</v>
      </c>
      <c r="C3422" t="s">
        <v>8</v>
      </c>
      <c r="D3422" t="s">
        <v>8</v>
      </c>
      <c r="E3422">
        <v>5.9867499689030002</v>
      </c>
      <c r="F3422">
        <v>5.6545269546816197</v>
      </c>
      <c r="G3422">
        <v>0.12446541548290301</v>
      </c>
      <c r="H3422">
        <v>0.138862685003349</v>
      </c>
      <c r="I3422">
        <v>0.144642821363511</v>
      </c>
      <c r="J3422">
        <v>0.18651249978647699</v>
      </c>
      <c r="K3422">
        <v>1.97968665702466E-2</v>
      </c>
      <c r="L3422">
        <v>3.0172004575688403E-3</v>
      </c>
      <c r="M3422">
        <v>4.5416110115064197E-2</v>
      </c>
      <c r="N3422">
        <v>5.5434901186342297E-2</v>
      </c>
      <c r="O3422">
        <v>7.1282719414304266E-2</v>
      </c>
      <c r="P3422">
        <v>-6.9945212048512775E-3</v>
      </c>
      <c r="Q3422">
        <v>5.5132808693585389</v>
      </c>
      <c r="R3422" s="95">
        <f>Table_nydc_frldevdb01_flc_fx_carry_view[[#This Row],[atmf]]/(Table_nydc_frldevdb01_flc_fx_carry_view[[#This Row],[atmf_cost_orig]]+1)</f>
        <v>5.4088768098850624</v>
      </c>
      <c r="S3422" s="95">
        <f>Table_nydc_frldevdb01_flc_fx_carry_view[[#This Row],[num_rate]]-Table_nydc_frldevdb01_flc_fx_carry_view[[#This Row],[asset_rate]]</f>
        <v>-7.8277240619155544E-2</v>
      </c>
      <c r="T34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2.0460284331610095</v>
      </c>
      <c r="U3422" s="95">
        <f>Table_nydc_frldevdb01_flc_fx_carry_view[[#This Row],[atmf_cost_final]]/Table_nydc_frldevdb01_flc_fx_carry_view[[#This Row],[atmf_cost_orig]]</f>
        <v>1.2205999379051826</v>
      </c>
    </row>
    <row r="3423" spans="1:21" x14ac:dyDescent="0.25">
      <c r="A3423" t="s">
        <v>153</v>
      </c>
      <c r="B3423" t="s">
        <v>103</v>
      </c>
      <c r="C3423" t="s">
        <v>6</v>
      </c>
      <c r="D3423" t="s">
        <v>8</v>
      </c>
      <c r="E3423">
        <v>5.9867499689030002</v>
      </c>
      <c r="F3423">
        <v>5.55113931585558</v>
      </c>
      <c r="G3423">
        <v>0.115491013843037</v>
      </c>
      <c r="H3423">
        <v>0.133811301745665</v>
      </c>
      <c r="I3423">
        <v>0.14198896145658299</v>
      </c>
      <c r="J3423">
        <v>0.16535624326610099</v>
      </c>
      <c r="K3423">
        <v>1.7243166983220901E-2</v>
      </c>
      <c r="L3423">
        <v>1.93521531050799E-2</v>
      </c>
      <c r="M3423">
        <v>4.9744500599187398E-2</v>
      </c>
      <c r="N3423">
        <v>6.5030841252757307E-2</v>
      </c>
      <c r="O3423">
        <v>7.1543315748834768E-2</v>
      </c>
      <c r="P3423">
        <v>-6.7182541083893321E-3</v>
      </c>
      <c r="Q3423">
        <v>5.3763991726913325</v>
      </c>
      <c r="R3423" s="95">
        <f>Table_nydc_frldevdb01_flc_fx_carry_view[[#This Row],[atmf]]/(Table_nydc_frldevdb01_flc_fx_carry_view[[#This Row],[atmf_cost_orig]]+1)</f>
        <v>5.2880861130370533</v>
      </c>
      <c r="S3423" s="95">
        <f>Table_nydc_frldevdb01_flc_fx_carry_view[[#This Row],[num_rate]]-Table_nydc_frldevdb01_flc_fx_carry_view[[#This Row],[asset_rate]]</f>
        <v>-7.82615698572241E-2</v>
      </c>
      <c r="T34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1.4054404255349526</v>
      </c>
      <c r="U3423" s="95">
        <f>Table_nydc_frldevdb01_flc_fx_carry_view[[#This Row],[atmf_cost_final]]/Table_nydc_frldevdb01_flc_fx_carry_view[[#This Row],[atmf_cost_orig]]</f>
        <v>1.3072970975573452</v>
      </c>
    </row>
    <row r="3424" spans="1:21" x14ac:dyDescent="0.25">
      <c r="A3424" t="s">
        <v>153</v>
      </c>
      <c r="B3424" t="s">
        <v>103</v>
      </c>
      <c r="C3424" t="s">
        <v>67</v>
      </c>
      <c r="D3424" t="s">
        <v>8</v>
      </c>
      <c r="E3424">
        <v>5.9867499689030002</v>
      </c>
      <c r="F3424">
        <v>5.1563160241915904</v>
      </c>
      <c r="G3424">
        <v>0.15895860655737701</v>
      </c>
      <c r="H3424">
        <v>0.15895860655737701</v>
      </c>
      <c r="I3424">
        <v>0.13388494509172699</v>
      </c>
      <c r="J3424">
        <v>0.14702085355898001</v>
      </c>
      <c r="K3424">
        <v>3.2123954307606402E-2</v>
      </c>
      <c r="L3424">
        <v>2.3268537014010701E-2</v>
      </c>
      <c r="M3424">
        <v>7.8319877787639297E-2</v>
      </c>
      <c r="N3424">
        <v>8.6478354638299601E-2</v>
      </c>
      <c r="O3424">
        <v>7.202769153040374E-2</v>
      </c>
      <c r="P3424">
        <v>-7.3995129143911197E-3</v>
      </c>
      <c r="Q3424">
        <v>4.9286332592845365</v>
      </c>
      <c r="R3424" s="95">
        <f>Table_nydc_frldevdb01_flc_fx_carry_view[[#This Row],[atmf]]/(Table_nydc_frldevdb01_flc_fx_carry_view[[#This Row],[atmf_cost_orig]]+1)</f>
        <v>4.7818055944314679</v>
      </c>
      <c r="S3424" s="95">
        <f>Table_nydc_frldevdb01_flc_fx_carry_view[[#This Row],[num_rate]]-Table_nydc_frldevdb01_flc_fx_carry_view[[#This Row],[asset_rate]]</f>
        <v>-7.9427204444794855E-2</v>
      </c>
      <c r="T34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1.368298604347846</v>
      </c>
      <c r="U3424" s="95">
        <f>Table_nydc_frldevdb01_flc_fx_carry_view[[#This Row],[atmf_cost_final]]/Table_nydc_frldevdb01_flc_fx_carry_view[[#This Row],[atmf_cost_orig]]</f>
        <v>1.1041686616618789</v>
      </c>
    </row>
    <row r="3425" spans="1:21" x14ac:dyDescent="0.25">
      <c r="A3425" t="s">
        <v>153</v>
      </c>
      <c r="B3425" t="s">
        <v>104</v>
      </c>
      <c r="C3425" t="s">
        <v>8</v>
      </c>
      <c r="D3425" t="s">
        <v>8</v>
      </c>
      <c r="E3425">
        <v>3.4929000000000001</v>
      </c>
      <c r="F3425">
        <v>3.4518265418643601</v>
      </c>
      <c r="G3425">
        <v>6.5911539778919795E-2</v>
      </c>
      <c r="H3425">
        <v>6.5265589399521096E-2</v>
      </c>
      <c r="I3425">
        <v>8.0375252842781103E-2</v>
      </c>
      <c r="J3425">
        <v>8.2149005210230303E-2</v>
      </c>
      <c r="K3425">
        <v>1.7234488532434301E-2</v>
      </c>
      <c r="L3425">
        <v>1.67809179453906E-3</v>
      </c>
      <c r="M3425">
        <v>2.2282776793281899E-2</v>
      </c>
      <c r="N3425">
        <v>1.1761064887540701E-2</v>
      </c>
      <c r="O3425">
        <v>1.3707863457648743E-2</v>
      </c>
      <c r="P3425">
        <v>-2.1063282519067097E-3</v>
      </c>
      <c r="Q3425">
        <v>3.4344882551239988</v>
      </c>
      <c r="R3425" s="95">
        <f>Table_nydc_frldevdb01_flc_fx_carry_view[[#This Row],[atmf]]/(Table_nydc_frldevdb01_flc_fx_carry_view[[#This Row],[atmf_cost_orig]]+1)</f>
        <v>3.3765868116179383</v>
      </c>
      <c r="S3425" s="95">
        <f>Table_nydc_frldevdb01_flc_fx_carry_view[[#This Row],[num_rate]]-Table_nydc_frldevdb01_flc_fx_carry_view[[#This Row],[asset_rate]]</f>
        <v>-1.5814191709555451E-2</v>
      </c>
      <c r="T34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1.9973053383660637</v>
      </c>
      <c r="U3425" s="95">
        <f>Table_nydc_frldevdb01_flc_fx_carry_view[[#This Row],[atmf_cost_final]]/Table_nydc_frldevdb01_flc_fx_carry_view[[#This Row],[atmf_cost_orig]]</f>
        <v>0.5278096619935887</v>
      </c>
    </row>
    <row r="3426" spans="1:21" x14ac:dyDescent="0.25">
      <c r="A3426" t="s">
        <v>153</v>
      </c>
      <c r="B3426" t="s">
        <v>104</v>
      </c>
      <c r="C3426" t="s">
        <v>6</v>
      </c>
      <c r="D3426" t="s">
        <v>8</v>
      </c>
      <c r="E3426">
        <v>3.4929000000000001</v>
      </c>
      <c r="F3426">
        <v>3.4344574438840199</v>
      </c>
      <c r="G3426">
        <v>6.6890458899557304E-2</v>
      </c>
      <c r="H3426">
        <v>6.5941807897623606E-2</v>
      </c>
      <c r="I3426">
        <v>6.4682385679090404E-2</v>
      </c>
      <c r="J3426">
        <v>6.4714513041288294E-2</v>
      </c>
      <c r="K3426">
        <v>1.8975316279693E-2</v>
      </c>
      <c r="L3426">
        <v>1.1266646086994301E-2</v>
      </c>
      <c r="M3426">
        <v>2.59263162960339E-2</v>
      </c>
      <c r="N3426">
        <v>2.0566921281919E-2</v>
      </c>
      <c r="O3426">
        <v>1.4316164989150559E-2</v>
      </c>
      <c r="P3426">
        <v>-2.5824957693779682E-3</v>
      </c>
      <c r="Q3426">
        <v>3.4107493252683452</v>
      </c>
      <c r="R3426" s="95">
        <f>Table_nydc_frldevdb01_flc_fx_carry_view[[#This Row],[atmf]]/(Table_nydc_frldevdb01_flc_fx_carry_view[[#This Row],[atmf_cost_orig]]+1)</f>
        <v>3.3476648267330318</v>
      </c>
      <c r="S3426" s="95">
        <f>Table_nydc_frldevdb01_flc_fx_carry_view[[#This Row],[num_rate]]-Table_nydc_frldevdb01_flc_fx_carry_view[[#This Row],[asset_rate]]</f>
        <v>-1.6898660758528528E-2</v>
      </c>
      <c r="T34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1.3379765750339461</v>
      </c>
      <c r="U3426" s="95">
        <f>Table_nydc_frldevdb01_flc_fx_carry_view[[#This Row],[atmf_cost_final]]/Table_nydc_frldevdb01_flc_fx_carry_view[[#This Row],[atmf_cost_orig]]</f>
        <v>0.79328359058341202</v>
      </c>
    </row>
    <row r="3427" spans="1:21" x14ac:dyDescent="0.25">
      <c r="A3427" t="s">
        <v>153</v>
      </c>
      <c r="B3427" t="s">
        <v>104</v>
      </c>
      <c r="C3427" t="s">
        <v>67</v>
      </c>
      <c r="D3427" t="s">
        <v>8</v>
      </c>
      <c r="E3427">
        <v>3.4929000000000001</v>
      </c>
      <c r="F3427">
        <v>3.3669440000000002</v>
      </c>
      <c r="G3427">
        <v>7.2145006960824695E-2</v>
      </c>
      <c r="H3427">
        <v>7.0077606029141704E-2</v>
      </c>
      <c r="I3427">
        <v>6.8582348488359202E-2</v>
      </c>
      <c r="J3427">
        <v>6.7258615142951103E-2</v>
      </c>
      <c r="K3427">
        <v>2.46876502159518E-2</v>
      </c>
      <c r="L3427">
        <v>2.0859029917553798E-2</v>
      </c>
      <c r="M3427">
        <v>3.8376974941826299E-2</v>
      </c>
      <c r="N3427">
        <v>3.7183068279696703E-2</v>
      </c>
      <c r="O3427">
        <v>1.5844682162100221E-2</v>
      </c>
      <c r="P3427">
        <v>-2.7025949948550369E-3</v>
      </c>
      <c r="Q3427">
        <v>3.3214752467779034</v>
      </c>
      <c r="R3427" s="95">
        <f>Table_nydc_frldevdb01_flc_fx_carry_view[[#This Row],[atmf]]/(Table_nydc_frldevdb01_flc_fx_carry_view[[#This Row],[atmf_cost_orig]]+1)</f>
        <v>3.2425064126529084</v>
      </c>
      <c r="S3427" s="95">
        <f>Table_nydc_frldevdb01_flc_fx_carry_view[[#This Row],[num_rate]]-Table_nydc_frldevdb01_flc_fx_carry_view[[#This Row],[asset_rate]]</f>
        <v>-1.8547277156955259E-2</v>
      </c>
      <c r="T34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1.1924648358504109</v>
      </c>
      <c r="U3427" s="95">
        <f>Table_nydc_frldevdb01_flc_fx_carry_view[[#This Row],[atmf_cost_final]]/Table_nydc_frldevdb01_flc_fx_carry_view[[#This Row],[atmf_cost_orig]]</f>
        <v>0.96889002679498892</v>
      </c>
    </row>
    <row r="3428" spans="1:21" x14ac:dyDescent="0.25">
      <c r="A3428" t="s">
        <v>153</v>
      </c>
      <c r="B3428" t="s">
        <v>105</v>
      </c>
      <c r="C3428" t="s">
        <v>8</v>
      </c>
      <c r="D3428" t="s">
        <v>8</v>
      </c>
      <c r="E3428">
        <v>35.416033057772403</v>
      </c>
      <c r="F3428">
        <v>33.729933883260998</v>
      </c>
      <c r="G3428">
        <v>0.186583077231328</v>
      </c>
      <c r="H3428">
        <v>0.19621149954907199</v>
      </c>
      <c r="I3428">
        <v>0.21577612605375099</v>
      </c>
      <c r="J3428">
        <v>0.25350816289542699</v>
      </c>
      <c r="K3428">
        <v>4.1987884031821694E-2</v>
      </c>
      <c r="L3428">
        <v>4.5010986396815493E-3</v>
      </c>
      <c r="M3428">
        <v>6.4670837623855698E-2</v>
      </c>
      <c r="N3428">
        <v>4.7559841208167003E-2</v>
      </c>
      <c r="O3428">
        <v>5.9768337106467326E-2</v>
      </c>
      <c r="P3428">
        <v>-6.9945212048512775E-3</v>
      </c>
      <c r="Q3428">
        <v>32.98180903943809</v>
      </c>
      <c r="R3428" s="95">
        <f>Table_nydc_frldevdb01_flc_fx_carry_view[[#This Row],[atmf]]/(Table_nydc_frldevdb01_flc_fx_carry_view[[#This Row],[atmf_cost_orig]]+1)</f>
        <v>31.681091179824033</v>
      </c>
      <c r="S3428" s="95">
        <f>Table_nydc_frldevdb01_flc_fx_carry_view[[#This Row],[num_rate]]-Table_nydc_frldevdb01_flc_fx_carry_view[[#This Row],[asset_rate]]</f>
        <v>-6.6762858311318604E-2</v>
      </c>
      <c r="T34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1.898286411149172</v>
      </c>
      <c r="U3428" s="95">
        <f>Table_nydc_frldevdb01_flc_fx_carry_view[[#This Row],[atmf_cost_final]]/Table_nydc_frldevdb01_flc_fx_carry_view[[#This Row],[atmf_cost_orig]]</f>
        <v>0.73541402826400359</v>
      </c>
    </row>
    <row r="3429" spans="1:21" x14ac:dyDescent="0.25">
      <c r="A3429" t="s">
        <v>153</v>
      </c>
      <c r="B3429" t="s">
        <v>105</v>
      </c>
      <c r="C3429" t="s">
        <v>6</v>
      </c>
      <c r="D3429" t="s">
        <v>8</v>
      </c>
      <c r="E3429">
        <v>35.416033057772403</v>
      </c>
      <c r="F3429">
        <v>33.161145577689602</v>
      </c>
      <c r="G3429">
        <v>0.18071691719702901</v>
      </c>
      <c r="H3429">
        <v>0.19448579293527801</v>
      </c>
      <c r="I3429">
        <v>0.205202518036112</v>
      </c>
      <c r="J3429">
        <v>0.21985624855698099</v>
      </c>
      <c r="K3429">
        <v>4.2937707145441699E-2</v>
      </c>
      <c r="L3429">
        <v>3.2932625131155906E-2</v>
      </c>
      <c r="M3429">
        <v>7.3250295345004893E-2</v>
      </c>
      <c r="N3429">
        <v>6.9949752021295289E-2</v>
      </c>
      <c r="O3429">
        <v>6.1022779643056239E-2</v>
      </c>
      <c r="P3429">
        <v>-6.7113422491958423E-3</v>
      </c>
      <c r="Q3429">
        <v>32.185519188538301</v>
      </c>
      <c r="R3429" s="95">
        <f>Table_nydc_frldevdb01_flc_fx_carry_view[[#This Row],[atmf]]/(Table_nydc_frldevdb01_flc_fx_carry_view[[#This Row],[atmf_cost_orig]]+1)</f>
        <v>30.897867647014888</v>
      </c>
      <c r="S3429" s="95">
        <f>Table_nydc_frldevdb01_flc_fx_carry_view[[#This Row],[num_rate]]-Table_nydc_frldevdb01_flc_fx_carry_view[[#This Row],[asset_rate]]</f>
        <v>-6.7734121892252086E-2</v>
      </c>
      <c r="T34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1.2211800142711933</v>
      </c>
      <c r="U3429" s="95">
        <f>Table_nydc_frldevdb01_flc_fx_carry_view[[#This Row],[atmf_cost_final]]/Table_nydc_frldevdb01_flc_fx_carry_view[[#This Row],[atmf_cost_orig]]</f>
        <v>0.95494156974843281</v>
      </c>
    </row>
    <row r="3430" spans="1:21" x14ac:dyDescent="0.25">
      <c r="A3430" t="s">
        <v>153</v>
      </c>
      <c r="B3430" t="s">
        <v>105</v>
      </c>
      <c r="C3430" t="s">
        <v>67</v>
      </c>
      <c r="D3430" t="s">
        <v>8</v>
      </c>
      <c r="E3430">
        <v>35.416033057772403</v>
      </c>
      <c r="F3430">
        <v>30.5931796176076</v>
      </c>
      <c r="G3430">
        <v>0.186038765111461</v>
      </c>
      <c r="H3430">
        <v>0.20620786551029699</v>
      </c>
      <c r="I3430">
        <v>0.18263938250318201</v>
      </c>
      <c r="J3430">
        <v>0.21207422999644701</v>
      </c>
      <c r="K3430">
        <v>4.4837105285076E-2</v>
      </c>
      <c r="L3430">
        <v>4.4153589684708998E-2</v>
      </c>
      <c r="M3430">
        <v>0.10175435925384299</v>
      </c>
      <c r="N3430">
        <v>0.11480483724745001</v>
      </c>
      <c r="O3430">
        <v>7.0298886056625598E-2</v>
      </c>
      <c r="P3430">
        <v>-7.3995129143911197E-3</v>
      </c>
      <c r="Q3430">
        <v>28.945671482539407</v>
      </c>
      <c r="R3430" s="95">
        <f>Table_nydc_frldevdb01_flc_fx_carry_view[[#This Row],[atmf]]/(Table_nydc_frldevdb01_flc_fx_carry_view[[#This Row],[atmf_cost_orig]]+1)</f>
        <v>27.767695549057468</v>
      </c>
      <c r="S3430" s="95">
        <f>Table_nydc_frldevdb01_flc_fx_carry_view[[#This Row],[num_rate]]-Table_nydc_frldevdb01_flc_fx_carry_view[[#This Row],[asset_rate]]</f>
        <v>-7.7698398971016713E-2</v>
      </c>
      <c r="T34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1.2412975440015164</v>
      </c>
      <c r="U3430" s="95">
        <f>Table_nydc_frldevdb01_flc_fx_carry_view[[#This Row],[atmf_cost_final]]/Table_nydc_frldevdb01_flc_fx_carry_view[[#This Row],[atmf_cost_orig]]</f>
        <v>1.1282547311909306</v>
      </c>
    </row>
    <row r="3431" spans="1:21" x14ac:dyDescent="0.25">
      <c r="A3431" t="s">
        <v>153</v>
      </c>
      <c r="B3431" t="s">
        <v>106</v>
      </c>
      <c r="C3431" t="s">
        <v>8</v>
      </c>
      <c r="D3431" t="s">
        <v>8</v>
      </c>
      <c r="E3431">
        <v>7.79896607573657</v>
      </c>
      <c r="F3431">
        <v>8.0591355398500006</v>
      </c>
      <c r="G3431">
        <v>7.5850655698192104E-2</v>
      </c>
      <c r="H3431">
        <v>7.7251238356718904E-2</v>
      </c>
      <c r="I3431">
        <v>9.4189091615571596E-2</v>
      </c>
      <c r="J3431">
        <v>0.10874541648637499</v>
      </c>
      <c r="K3431">
        <v>1.2836707124164601E-2</v>
      </c>
      <c r="L3431">
        <v>1.9670185734739498E-3</v>
      </c>
      <c r="M3431">
        <v>2.6817537614433E-2</v>
      </c>
      <c r="N3431">
        <v>3.3362911983830096E-2</v>
      </c>
      <c r="O3431">
        <v>-8.3163192378880226E-3</v>
      </c>
      <c r="P3431">
        <v>3.6039825650195201E-2</v>
      </c>
      <c r="Q3431">
        <v>7.9480156798953878</v>
      </c>
      <c r="R3431" s="95">
        <f>Table_nydc_frldevdb01_flc_fx_carry_view[[#This Row],[atmf]]/(Table_nydc_frldevdb01_flc_fx_carry_view[[#This Row],[atmf_cost_orig]]+1)</f>
        <v>7.8486539668707742</v>
      </c>
      <c r="S3431" s="95">
        <f>Table_nydc_frldevdb01_flc_fx_carry_view[[#This Row],[num_rate]]-Table_nydc_frldevdb01_flc_fx_carry_view[[#This Row],[asset_rate]]</f>
        <v>4.4356144888083225E-2</v>
      </c>
      <c r="T34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2.2456386573179472</v>
      </c>
      <c r="U3431" s="95">
        <f>Table_nydc_frldevdb01_flc_fx_carry_view[[#This Row],[atmf_cost_final]]/Table_nydc_frldevdb01_flc_fx_carry_view[[#This Row],[atmf_cost_orig]]</f>
        <v>1.2440706698542832</v>
      </c>
    </row>
    <row r="3432" spans="1:21" x14ac:dyDescent="0.25">
      <c r="A3432" t="s">
        <v>153</v>
      </c>
      <c r="B3432" t="s">
        <v>106</v>
      </c>
      <c r="C3432" t="s">
        <v>6</v>
      </c>
      <c r="D3432" t="s">
        <v>8</v>
      </c>
      <c r="E3432">
        <v>7.79896607573657</v>
      </c>
      <c r="F3432">
        <v>8.1517997484000002</v>
      </c>
      <c r="G3432">
        <v>7.7811274819462206E-2</v>
      </c>
      <c r="H3432">
        <v>7.9387888963161304E-2</v>
      </c>
      <c r="I3432">
        <v>7.1528736543537003E-2</v>
      </c>
      <c r="J3432">
        <v>8.0147234199184098E-2</v>
      </c>
      <c r="K3432">
        <v>1.3610442828728501E-2</v>
      </c>
      <c r="L3432">
        <v>9.4409929542683402E-3</v>
      </c>
      <c r="M3432">
        <v>3.1924482120809304E-2</v>
      </c>
      <c r="N3432">
        <v>3.8640980501748301E-2</v>
      </c>
      <c r="O3432">
        <v>-8.1128496506200909E-3</v>
      </c>
      <c r="P3432">
        <v>3.677550470920421E-2</v>
      </c>
      <c r="Q3432">
        <v>8.0051923413203934</v>
      </c>
      <c r="R3432" s="95">
        <f>Table_nydc_frldevdb01_flc_fx_carry_view[[#This Row],[atmf]]/(Table_nydc_frldevdb01_flc_fx_carry_view[[#This Row],[atmf_cost_orig]]+1)</f>
        <v>7.8996088276212193</v>
      </c>
      <c r="S3432" s="95">
        <f>Table_nydc_frldevdb01_flc_fx_carry_view[[#This Row],[num_rate]]-Table_nydc_frldevdb01_flc_fx_carry_view[[#This Row],[asset_rate]]</f>
        <v>4.4888354359824301E-2</v>
      </c>
      <c r="T34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1.5944045484333087</v>
      </c>
      <c r="U3432" s="95">
        <f>Table_nydc_frldevdb01_flc_fx_carry_view[[#This Row],[atmf_cost_final]]/Table_nydc_frldevdb01_flc_fx_carry_view[[#This Row],[atmf_cost_orig]]</f>
        <v>1.2103870739554139</v>
      </c>
    </row>
    <row r="3433" spans="1:21" x14ac:dyDescent="0.25">
      <c r="A3433" t="s">
        <v>153</v>
      </c>
      <c r="B3433" t="s">
        <v>106</v>
      </c>
      <c r="C3433" t="s">
        <v>67</v>
      </c>
      <c r="D3433" t="s">
        <v>8</v>
      </c>
      <c r="E3433">
        <v>7.79896607573657</v>
      </c>
      <c r="F3433">
        <v>8.5232021125356603</v>
      </c>
      <c r="G3433">
        <v>8.7488234334371001E-2</v>
      </c>
      <c r="H3433">
        <v>8.86540139611392E-2</v>
      </c>
      <c r="I3433">
        <v>8.1077101494654094E-2</v>
      </c>
      <c r="J3433">
        <v>8.5684228610037494E-2</v>
      </c>
      <c r="K3433">
        <v>1.6723617362220698E-2</v>
      </c>
      <c r="L3433">
        <v>1.48189178260607E-2</v>
      </c>
      <c r="M3433">
        <v>5.0872090346351199E-2</v>
      </c>
      <c r="N3433">
        <v>5.8837113736996301E-2</v>
      </c>
      <c r="O3433">
        <v>-7.6643334109611208E-3</v>
      </c>
      <c r="P3433">
        <v>3.8011872280076735E-2</v>
      </c>
      <c r="Q3433">
        <v>8.2417586402667844</v>
      </c>
      <c r="R3433" s="95">
        <f>Table_nydc_frldevdb01_flc_fx_carry_view[[#This Row],[atmf]]/(Table_nydc_frldevdb01_flc_fx_carry_view[[#This Row],[atmf_cost_orig]]+1)</f>
        <v>8.1105989880524323</v>
      </c>
      <c r="S3433" s="95">
        <f>Table_nydc_frldevdb01_flc_fx_carry_view[[#This Row],[num_rate]]-Table_nydc_frldevdb01_flc_fx_carry_view[[#This Row],[asset_rate]]</f>
        <v>4.5676205691037856E-2</v>
      </c>
      <c r="T34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1.2890238439473345</v>
      </c>
      <c r="U3433" s="95">
        <f>Table_nydc_frldevdb01_flc_fx_carry_view[[#This Row],[atmf_cost_final]]/Table_nydc_frldevdb01_flc_fx_carry_view[[#This Row],[atmf_cost_orig]]</f>
        <v>1.1565696108891346</v>
      </c>
    </row>
    <row r="3434" spans="1:21" x14ac:dyDescent="0.25">
      <c r="A3434" t="s">
        <v>153</v>
      </c>
      <c r="B3434" t="s">
        <v>5</v>
      </c>
      <c r="C3434" t="s">
        <v>6</v>
      </c>
      <c r="D3434" t="s">
        <v>6</v>
      </c>
      <c r="E3434">
        <v>3.6639355341650401</v>
      </c>
      <c r="F3434">
        <v>4.0545247541299103</v>
      </c>
      <c r="G3434">
        <v>0.124979842508982</v>
      </c>
      <c r="H3434">
        <v>0.13636520710938799</v>
      </c>
      <c r="I3434">
        <v>0.14765324301233901</v>
      </c>
      <c r="J3434">
        <v>0.18726067129629601</v>
      </c>
      <c r="K3434">
        <v>1.38035271669104E-2</v>
      </c>
      <c r="L3434">
        <v>3.08283005920029E-3</v>
      </c>
      <c r="M3434">
        <v>5.3585261267110398E-2</v>
      </c>
      <c r="N3434">
        <v>0.10659000218885401</v>
      </c>
      <c r="O3434">
        <v>1.4316164989150559E-2</v>
      </c>
      <c r="P3434">
        <v>0.12286831258424669</v>
      </c>
      <c r="Q3434">
        <v>3.8993998655290767</v>
      </c>
      <c r="R3434" s="95">
        <f>Table_nydc_frldevdb01_flc_fx_carry_view[[#This Row],[atmf]]/(Table_nydc_frldevdb01_flc_fx_carry_view[[#This Row],[atmf_cost_orig]]+1)</f>
        <v>3.8483119527067742</v>
      </c>
      <c r="S3434" s="95">
        <f>Table_nydc_frldevdb01_flc_fx_carry_view[[#This Row],[num_rate]]-Table_nydc_frldevdb01_flc_fx_carry_view[[#This Row],[asset_rate]]</f>
        <v>0.10855214759509613</v>
      </c>
      <c r="T34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2.6018768279166928</v>
      </c>
      <c r="U3434" s="95">
        <f>Table_nydc_frldevdb01_flc_fx_carry_view[[#This Row],[atmf_cost_final]]/Table_nydc_frldevdb01_flc_fx_carry_view[[#This Row],[atmf_cost_orig]]</f>
        <v>1.9891664175626012</v>
      </c>
    </row>
    <row r="3435" spans="1:21" x14ac:dyDescent="0.25">
      <c r="A3435" t="s">
        <v>153</v>
      </c>
      <c r="B3435" t="s">
        <v>5</v>
      </c>
      <c r="C3435" t="s">
        <v>67</v>
      </c>
      <c r="D3435" t="s">
        <v>6</v>
      </c>
      <c r="E3435">
        <v>3.6639355341650401</v>
      </c>
      <c r="F3435">
        <v>4.4674560820552598</v>
      </c>
      <c r="G3435">
        <v>0.13172433829284999</v>
      </c>
      <c r="H3435">
        <v>0.14592018274521601</v>
      </c>
      <c r="I3435">
        <v>0.124979842508982</v>
      </c>
      <c r="J3435">
        <v>0.15904449357896699</v>
      </c>
      <c r="K3435">
        <v>1.2048875526762599E-2</v>
      </c>
      <c r="L3435">
        <v>1.38035271669104E-2</v>
      </c>
      <c r="M3435">
        <v>7.9755124624801693E-2</v>
      </c>
      <c r="N3435">
        <v>0.127665349031125</v>
      </c>
      <c r="O3435">
        <v>1.5835106727464132E-2</v>
      </c>
      <c r="P3435">
        <v>0.1292033690309341</v>
      </c>
      <c r="Q3435">
        <v>4.1841621568003466</v>
      </c>
      <c r="R3435" s="95">
        <f>Table_nydc_frldevdb01_flc_fx_carry_view[[#This Row],[atmf]]/(Table_nydc_frldevdb01_flc_fx_carry_view[[#This Row],[atmf_cost_orig]]+1)</f>
        <v>4.1374715249512084</v>
      </c>
      <c r="S3435" s="95">
        <f>Table_nydc_frldevdb01_flc_fx_carry_view[[#This Row],[num_rate]]-Table_nydc_frldevdb01_flc_fx_carry_view[[#This Row],[asset_rate]]</f>
        <v>0.11336826230346997</v>
      </c>
      <c r="T34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1.6817032900366689</v>
      </c>
      <c r="U3435" s="95">
        <f>Table_nydc_frldevdb01_flc_fx_carry_view[[#This Row],[atmf_cost_final]]/Table_nydc_frldevdb01_flc_fx_carry_view[[#This Row],[atmf_cost_orig]]</f>
        <v>1.6007165637532528</v>
      </c>
    </row>
    <row r="3436" spans="1:21" x14ac:dyDescent="0.25">
      <c r="A3436" t="s">
        <v>153</v>
      </c>
      <c r="B3436" t="s">
        <v>4</v>
      </c>
      <c r="C3436" t="s">
        <v>6</v>
      </c>
      <c r="D3436" t="s">
        <v>6</v>
      </c>
      <c r="E3436">
        <v>4.34217206220415</v>
      </c>
      <c r="F3436">
        <v>4.9135765751761804</v>
      </c>
      <c r="G3436">
        <v>0.12842209172180599</v>
      </c>
      <c r="H3436">
        <v>0.136647459116053</v>
      </c>
      <c r="I3436">
        <v>0.14510646255926901</v>
      </c>
      <c r="J3436">
        <v>0.17547232638888899</v>
      </c>
      <c r="K3436">
        <v>1.08690416947636E-2</v>
      </c>
      <c r="L3436">
        <v>3.0303584532887099E-3</v>
      </c>
      <c r="M3436">
        <v>5.4922135694557804E-2</v>
      </c>
      <c r="N3436">
        <v>0.13160769894476801</v>
      </c>
      <c r="O3436">
        <v>-8.1128496506200909E-3</v>
      </c>
      <c r="P3436">
        <v>0.12286831258424669</v>
      </c>
      <c r="Q3436">
        <v>4.7062516297443668</v>
      </c>
      <c r="R3436" s="95">
        <f>Table_nydc_frldevdb01_flc_fx_carry_view[[#This Row],[atmf]]/(Table_nydc_frldevdb01_flc_fx_carry_view[[#This Row],[atmf_cost_orig]]+1)</f>
        <v>4.6577623209518642</v>
      </c>
      <c r="S3436" s="95">
        <f>Table_nydc_frldevdb01_flc_fx_carry_view[[#This Row],[num_rate]]-Table_nydc_frldevdb01_flc_fx_carry_view[[#This Row],[asset_rate]]</f>
        <v>0.13098116223486678</v>
      </c>
      <c r="T34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2.918690353328643</v>
      </c>
      <c r="U3436" s="95">
        <f>Table_nydc_frldevdb01_flc_fx_carry_view[[#This Row],[atmf_cost_final]]/Table_nydc_frldevdb01_flc_fx_carry_view[[#This Row],[atmf_cost_orig]]</f>
        <v>2.3962596734527373</v>
      </c>
    </row>
    <row r="3437" spans="1:21" x14ac:dyDescent="0.25">
      <c r="A3437" t="s">
        <v>153</v>
      </c>
      <c r="B3437" t="s">
        <v>4</v>
      </c>
      <c r="C3437" t="s">
        <v>67</v>
      </c>
      <c r="D3437" t="s">
        <v>6</v>
      </c>
      <c r="E3437">
        <v>4.34217206220415</v>
      </c>
      <c r="F3437">
        <v>5.5488508978376103</v>
      </c>
      <c r="G3437">
        <v>0.13700715247884501</v>
      </c>
      <c r="H3437">
        <v>0.14540718664292601</v>
      </c>
      <c r="I3437">
        <v>0.12842209172180599</v>
      </c>
      <c r="J3437">
        <v>0.16296745474524599</v>
      </c>
      <c r="K3437">
        <v>8.5600724215231204E-3</v>
      </c>
      <c r="L3437">
        <v>1.08690416947636E-2</v>
      </c>
      <c r="M3437">
        <v>8.3346005473954099E-2</v>
      </c>
      <c r="N3437">
        <v>0.15337225076855099</v>
      </c>
      <c r="O3437">
        <v>-7.6643334109611208E-3</v>
      </c>
      <c r="P3437">
        <v>0.12926178052065765</v>
      </c>
      <c r="Q3437">
        <v>5.1627498343588041</v>
      </c>
      <c r="R3437" s="95">
        <f>Table_nydc_frldevdb01_flc_fx_carry_view[[#This Row],[atmf]]/(Table_nydc_frldevdb01_flc_fx_carry_view[[#This Row],[atmf_cost_orig]]+1)</f>
        <v>5.1219563000188826</v>
      </c>
      <c r="S3437" s="95">
        <f>Table_nydc_frldevdb01_flc_fx_carry_view[[#This Row],[num_rate]]-Table_nydc_frldevdb01_flc_fx_carry_view[[#This Row],[asset_rate]]</f>
        <v>0.13692611393161877</v>
      </c>
      <c r="T34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1.9054814623210108</v>
      </c>
      <c r="U3437" s="95">
        <f>Table_nydc_frldevdb01_flc_fx_carry_view[[#This Row],[atmf_cost_final]]/Table_nydc_frldevdb01_flc_fx_carry_view[[#This Row],[atmf_cost_orig]]</f>
        <v>1.8401871798940661</v>
      </c>
    </row>
    <row r="3438" spans="1:21" x14ac:dyDescent="0.25">
      <c r="A3438" t="s">
        <v>153</v>
      </c>
      <c r="B3438" t="s">
        <v>17</v>
      </c>
      <c r="C3438" t="s">
        <v>6</v>
      </c>
      <c r="D3438" t="s">
        <v>6</v>
      </c>
      <c r="E3438">
        <v>1.18476253924653</v>
      </c>
      <c r="F3438">
        <v>1.211551</v>
      </c>
      <c r="G3438">
        <v>7.8538838462624702E-2</v>
      </c>
      <c r="H3438">
        <v>7.8383060992846906E-2</v>
      </c>
      <c r="I3438">
        <v>0.101940251976987</v>
      </c>
      <c r="J3438">
        <v>0.114864973897147</v>
      </c>
      <c r="K3438">
        <v>2.1343793477193899E-2</v>
      </c>
      <c r="L3438">
        <v>2.1288912631548902E-3</v>
      </c>
      <c r="M3438">
        <v>3.1520615900173798E-2</v>
      </c>
      <c r="N3438">
        <v>2.2613297837276801E-2</v>
      </c>
      <c r="O3438">
        <v>-8.1128496506200909E-3</v>
      </c>
      <c r="P3438">
        <v>1.4316164989150559E-2</v>
      </c>
      <c r="Q3438">
        <v>1.199345474086418</v>
      </c>
      <c r="R3438" s="95">
        <f>Table_nydc_frldevdb01_flc_fx_carry_view[[#This Row],[atmf]]/(Table_nydc_frldevdb01_flc_fx_carry_view[[#This Row],[atmf_cost_orig]]+1)</f>
        <v>1.1745291187832632</v>
      </c>
      <c r="S3438" s="95">
        <f>Table_nydc_frldevdb01_flc_fx_carry_view[[#This Row],[num_rate]]-Table_nydc_frldevdb01_flc_fx_carry_view[[#This Row],[asset_rate]]</f>
        <v>2.242901463977065E-2</v>
      </c>
      <c r="T34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2.0128489741421491</v>
      </c>
      <c r="U3438" s="95">
        <f>Table_nydc_frldevdb01_flc_fx_carry_view[[#This Row],[atmf_cost_final]]/Table_nydc_frldevdb01_flc_fx_carry_view[[#This Row],[atmf_cost_orig]]</f>
        <v>0.71741294360787267</v>
      </c>
    </row>
    <row r="3439" spans="1:21" x14ac:dyDescent="0.25">
      <c r="A3439" t="s">
        <v>153</v>
      </c>
      <c r="B3439" t="s">
        <v>17</v>
      </c>
      <c r="C3439" t="s">
        <v>67</v>
      </c>
      <c r="D3439" t="s">
        <v>6</v>
      </c>
      <c r="E3439">
        <v>1.18476253924653</v>
      </c>
      <c r="F3439">
        <v>1.2414050570936399</v>
      </c>
      <c r="G3439">
        <v>8.3699024326738994E-2</v>
      </c>
      <c r="H3439">
        <v>8.2628054872621398E-2</v>
      </c>
      <c r="I3439">
        <v>7.8538838462624702E-2</v>
      </c>
      <c r="J3439">
        <v>7.9022643966664405E-2</v>
      </c>
      <c r="K3439">
        <v>2.73520424981031E-2</v>
      </c>
      <c r="L3439">
        <v>2.1343793477193899E-2</v>
      </c>
      <c r="M3439">
        <v>4.7418323820369902E-2</v>
      </c>
      <c r="N3439">
        <v>4.6105047541947802E-2</v>
      </c>
      <c r="O3439">
        <v>-7.6643334109611208E-3</v>
      </c>
      <c r="P3439">
        <v>1.5844682162100221E-2</v>
      </c>
      <c r="Q3439">
        <v>1.2169846997436888</v>
      </c>
      <c r="R3439" s="95">
        <f>Table_nydc_frldevdb01_flc_fx_carry_view[[#This Row],[atmf]]/(Table_nydc_frldevdb01_flc_fx_carry_view[[#This Row],[atmf_cost_orig]]+1)</f>
        <v>1.1852046396951696</v>
      </c>
      <c r="S3439" s="95">
        <f>Table_nydc_frldevdb01_flc_fx_carry_view[[#This Row],[num_rate]]-Table_nydc_frldevdb01_flc_fx_carry_view[[#This Row],[asset_rate]]</f>
        <v>2.3509015573061343E-2</v>
      </c>
      <c r="T34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1.2339732343569441</v>
      </c>
      <c r="U3439" s="95">
        <f>Table_nydc_frldevdb01_flc_fx_carry_view[[#This Row],[atmf_cost_final]]/Table_nydc_frldevdb01_flc_fx_carry_view[[#This Row],[atmf_cost_orig]]</f>
        <v>0.97230445590196202</v>
      </c>
    </row>
    <row r="3440" spans="1:21" x14ac:dyDescent="0.25">
      <c r="A3440" t="s">
        <v>153</v>
      </c>
      <c r="B3440" t="s">
        <v>21</v>
      </c>
      <c r="C3440" t="s">
        <v>6</v>
      </c>
      <c r="D3440" t="s">
        <v>6</v>
      </c>
      <c r="E3440">
        <v>1.3143461132921701</v>
      </c>
      <c r="F3440">
        <v>1.329275</v>
      </c>
      <c r="G3440">
        <v>8.9621345253931006E-2</v>
      </c>
      <c r="H3440">
        <v>8.8490219653444099E-2</v>
      </c>
      <c r="I3440">
        <v>0.11806110727992999</v>
      </c>
      <c r="J3440">
        <v>0.12015187862023401</v>
      </c>
      <c r="K3440">
        <v>3.0119100181319802E-2</v>
      </c>
      <c r="L3440">
        <v>2.4653354047931898E-3</v>
      </c>
      <c r="M3440">
        <v>3.5187912231826796E-2</v>
      </c>
      <c r="N3440">
        <v>1.14498044516069E-2</v>
      </c>
      <c r="O3440">
        <v>2.8724832295583536E-3</v>
      </c>
      <c r="P3440">
        <v>1.4316164989150559E-2</v>
      </c>
      <c r="Q3440">
        <v>1.3225711354907717</v>
      </c>
      <c r="R3440" s="95">
        <f>Table_nydc_frldevdb01_flc_fx_carry_view[[#This Row],[atmf]]/(Table_nydc_frldevdb01_flc_fx_carry_view[[#This Row],[atmf_cost_orig]]+1)</f>
        <v>1.2840905349581722</v>
      </c>
      <c r="S3440" s="95">
        <f>Table_nydc_frldevdb01_flc_fx_carry_view[[#This Row],[num_rate]]-Table_nydc_frldevdb01_flc_fx_carry_view[[#This Row],[asset_rate]]</f>
        <v>1.1443681759592206E-2</v>
      </c>
      <c r="T34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1.7724999383070565</v>
      </c>
      <c r="U3440" s="95">
        <f>Table_nydc_frldevdb01_flc_fx_carry_view[[#This Row],[atmf_cost_final]]/Table_nydc_frldevdb01_flc_fx_carry_view[[#This Row],[atmf_cost_orig]]</f>
        <v>0.32539027539266085</v>
      </c>
    </row>
    <row r="3441" spans="1:21" x14ac:dyDescent="0.25">
      <c r="A3441" t="s">
        <v>153</v>
      </c>
      <c r="B3441" t="s">
        <v>21</v>
      </c>
      <c r="C3441" t="s">
        <v>67</v>
      </c>
      <c r="D3441" t="s">
        <v>6</v>
      </c>
      <c r="E3441">
        <v>1.3143461132921701</v>
      </c>
      <c r="F3441">
        <v>1.34375701964554</v>
      </c>
      <c r="G3441">
        <v>9.4896378865575795E-2</v>
      </c>
      <c r="H3441">
        <v>9.3176741843605707E-2</v>
      </c>
      <c r="I3441">
        <v>8.9621345253931006E-2</v>
      </c>
      <c r="J3441">
        <v>8.7546440526501901E-2</v>
      </c>
      <c r="K3441">
        <v>4.2405758768144099E-2</v>
      </c>
      <c r="L3441">
        <v>3.0119100181319802E-2</v>
      </c>
      <c r="M3441">
        <v>5.2161394708161404E-2</v>
      </c>
      <c r="N3441">
        <v>4.0701521061567505E-2</v>
      </c>
      <c r="O3441">
        <v>4.5404551726175467E-3</v>
      </c>
      <c r="P3441">
        <v>1.5844682162100221E-2</v>
      </c>
      <c r="Q3441">
        <v>1.3307744684134286</v>
      </c>
      <c r="R3441" s="95">
        <f>Table_nydc_frldevdb01_flc_fx_carry_view[[#This Row],[atmf]]/(Table_nydc_frldevdb01_flc_fx_carry_view[[#This Row],[atmf_cost_orig]]+1)</f>
        <v>1.2771396350445443</v>
      </c>
      <c r="S3441" s="95">
        <f>Table_nydc_frldevdb01_flc_fx_carry_view[[#This Row],[num_rate]]-Table_nydc_frldevdb01_flc_fx_carry_view[[#This Row],[asset_rate]]</f>
        <v>1.1304226989482673E-2</v>
      </c>
      <c r="T34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1.0847494663919297</v>
      </c>
      <c r="U3441" s="95">
        <f>Table_nydc_frldevdb01_flc_fx_carry_view[[#This Row],[atmf_cost_final]]/Table_nydc_frldevdb01_flc_fx_carry_view[[#This Row],[atmf_cost_orig]]</f>
        <v>0.78029970803674009</v>
      </c>
    </row>
    <row r="3442" spans="1:21" x14ac:dyDescent="0.25">
      <c r="A3442" t="s">
        <v>153</v>
      </c>
      <c r="B3442" t="s">
        <v>20</v>
      </c>
      <c r="C3442" t="s">
        <v>6</v>
      </c>
      <c r="D3442" t="s">
        <v>6</v>
      </c>
      <c r="E3442">
        <v>3.173</v>
      </c>
      <c r="F3442">
        <v>3.3181750000000001</v>
      </c>
      <c r="G3442">
        <v>0.13785491128682101</v>
      </c>
      <c r="H3442">
        <v>0.144598570750467</v>
      </c>
      <c r="I3442">
        <v>0</v>
      </c>
      <c r="J3442">
        <v>0</v>
      </c>
      <c r="K3442">
        <v>3.4178488673516499E-2</v>
      </c>
      <c r="L3442">
        <v>0</v>
      </c>
      <c r="M3442">
        <v>5.6810013837311997E-2</v>
      </c>
      <c r="N3442">
        <v>4.5745861520179801E-2</v>
      </c>
      <c r="O3442">
        <v>1.4335099968078645E-2</v>
      </c>
      <c r="P3442">
        <v>6.1022779643056239E-2</v>
      </c>
      <c r="Q3442">
        <v>3.244741549962022</v>
      </c>
      <c r="R3442" s="95">
        <f>Table_nydc_frldevdb01_flc_fx_carry_view[[#This Row],[atmf]]/(Table_nydc_frldevdb01_flc_fx_carry_view[[#This Row],[atmf_cost_orig]]+1)</f>
        <v>3.1398027616634683</v>
      </c>
      <c r="S3442" s="95">
        <f>Table_nydc_frldevdb01_flc_fx_carry_view[[#This Row],[num_rate]]-Table_nydc_frldevdb01_flc_fx_carry_view[[#This Row],[asset_rate]]</f>
        <v>4.6687679674977597E-2</v>
      </c>
      <c r="T34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2.0213335685109359</v>
      </c>
      <c r="U3442" s="95">
        <f>Table_nydc_frldevdb01_flc_fx_carry_view[[#This Row],[atmf_cost_final]]/Table_nydc_frldevdb01_flc_fx_carry_view[[#This Row],[atmf_cost_orig]]</f>
        <v>0.80524292162968247</v>
      </c>
    </row>
    <row r="3443" spans="1:21" x14ac:dyDescent="0.25">
      <c r="A3443" t="s">
        <v>153</v>
      </c>
      <c r="B3443" t="s">
        <v>20</v>
      </c>
      <c r="C3443" t="s">
        <v>67</v>
      </c>
      <c r="D3443" t="s">
        <v>6</v>
      </c>
      <c r="E3443">
        <v>3.173</v>
      </c>
      <c r="F3443">
        <v>3.5072999999999999</v>
      </c>
      <c r="G3443">
        <v>0.13814612399019199</v>
      </c>
      <c r="H3443">
        <v>0.14870034227064699</v>
      </c>
      <c r="I3443">
        <v>0.13785491128682101</v>
      </c>
      <c r="J3443">
        <v>0.15410878742564599</v>
      </c>
      <c r="K3443">
        <v>3.49601760519299E-2</v>
      </c>
      <c r="L3443">
        <v>3.4178488673516499E-2</v>
      </c>
      <c r="M3443">
        <v>8.1316548065676605E-2</v>
      </c>
      <c r="N3443">
        <v>9.4330107134175292E-2</v>
      </c>
      <c r="O3443">
        <v>1.5844682162100221E-2</v>
      </c>
      <c r="P3443">
        <v>7.0298886056625598E-2</v>
      </c>
      <c r="Q3443">
        <v>3.351917275803546</v>
      </c>
      <c r="R3443" s="95">
        <f>Table_nydc_frldevdb01_flc_fx_carry_view[[#This Row],[atmf]]/(Table_nydc_frldevdb01_flc_fx_carry_view[[#This Row],[atmf_cost_orig]]+1)</f>
        <v>3.2435460330964756</v>
      </c>
      <c r="S3443" s="95">
        <f>Table_nydc_frldevdb01_flc_fx_carry_view[[#This Row],[num_rate]]-Table_nydc_frldevdb01_flc_fx_carry_view[[#This Row],[asset_rate]]</f>
        <v>5.4454203894525377E-2</v>
      </c>
      <c r="T34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1.2975911584025857</v>
      </c>
      <c r="U3443" s="95">
        <f>Table_nydc_frldevdb01_flc_fx_carry_view[[#This Row],[atmf_cost_final]]/Table_nydc_frldevdb01_flc_fx_carry_view[[#This Row],[atmf_cost_orig]]</f>
        <v>1.1600358030199225</v>
      </c>
    </row>
    <row r="3444" spans="1:21" x14ac:dyDescent="0.25">
      <c r="A3444" t="s">
        <v>153</v>
      </c>
      <c r="B3444" t="s">
        <v>7</v>
      </c>
      <c r="C3444" t="s">
        <v>6</v>
      </c>
      <c r="D3444" t="s">
        <v>6</v>
      </c>
      <c r="E3444">
        <v>65.092143087424205</v>
      </c>
      <c r="F3444">
        <v>67.69</v>
      </c>
      <c r="G3444">
        <v>6.6075037821438795E-2</v>
      </c>
      <c r="H3444">
        <v>7.1073412154663104E-2</v>
      </c>
      <c r="I3444">
        <v>5.1542989222792698E-2</v>
      </c>
      <c r="J3444">
        <v>8.1256805555555506E-2</v>
      </c>
      <c r="K3444">
        <v>1.0905659131380399E-2</v>
      </c>
      <c r="L3444">
        <v>1.0761260683646301E-3</v>
      </c>
      <c r="M3444">
        <v>2.7943088740570499E-2</v>
      </c>
      <c r="N3444">
        <v>3.9904025083394599E-2</v>
      </c>
      <c r="O3444">
        <v>1.4316164989150559E-2</v>
      </c>
      <c r="P3444">
        <v>5.4763995754603112E-2</v>
      </c>
      <c r="Q3444">
        <v>66.556055882830933</v>
      </c>
      <c r="R3444" s="95">
        <f>Table_nydc_frldevdb01_flc_fx_carry_view[[#This Row],[atmf]]/(Table_nydc_frldevdb01_flc_fx_carry_view[[#This Row],[atmf_cost_orig]]+1)</f>
        <v>65.849949030673841</v>
      </c>
      <c r="S3444" s="95">
        <f>Table_nydc_frldevdb01_flc_fx_carry_view[[#This Row],[num_rate]]-Table_nydc_frldevdb01_flc_fx_carry_view[[#This Row],[asset_rate]]</f>
        <v>4.0447830765452553E-2</v>
      </c>
      <c r="T34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2.2789763424223302</v>
      </c>
      <c r="U3444" s="95">
        <f>Table_nydc_frldevdb01_flc_fx_carry_view[[#This Row],[atmf_cost_final]]/Table_nydc_frldevdb01_flc_fx_carry_view[[#This Row],[atmf_cost_orig]]</f>
        <v>1.4280463213595298</v>
      </c>
    </row>
    <row r="3445" spans="1:21" x14ac:dyDescent="0.25">
      <c r="A3445" t="s">
        <v>153</v>
      </c>
      <c r="B3445" t="s">
        <v>7</v>
      </c>
      <c r="C3445" t="s">
        <v>67</v>
      </c>
      <c r="D3445" t="s">
        <v>6</v>
      </c>
      <c r="E3445">
        <v>65.092143087424205</v>
      </c>
      <c r="F3445">
        <v>70.467290764957696</v>
      </c>
      <c r="G3445">
        <v>7.3841496564450396E-2</v>
      </c>
      <c r="H3445">
        <v>7.6766659785587096E-2</v>
      </c>
      <c r="I3445">
        <v>6.6075037821438795E-2</v>
      </c>
      <c r="J3445">
        <v>7.8986789384919195E-2</v>
      </c>
      <c r="K3445">
        <v>1.2573175191535699E-2</v>
      </c>
      <c r="L3445">
        <v>1.0905659131380399E-2</v>
      </c>
      <c r="M3445">
        <v>4.2010055887677505E-2</v>
      </c>
      <c r="N3445">
        <v>5.5928516119068197E-2</v>
      </c>
      <c r="O3445">
        <v>1.5835106727464132E-2</v>
      </c>
      <c r="P3445">
        <v>5.8388522036483925E-2</v>
      </c>
      <c r="Q3445">
        <v>68.452269475040765</v>
      </c>
      <c r="R3445" s="95">
        <f>Table_nydc_frldevdb01_flc_fx_carry_view[[#This Row],[atmf]]/(Table_nydc_frldevdb01_flc_fx_carry_view[[#This Row],[atmf_cost_orig]]+1)</f>
        <v>67.62630587564469</v>
      </c>
      <c r="S3445" s="95">
        <f>Table_nydc_frldevdb01_flc_fx_carry_view[[#This Row],[num_rate]]-Table_nydc_frldevdb01_flc_fx_carry_view[[#This Row],[asset_rate]]</f>
        <v>4.2553415309019793E-2</v>
      </c>
      <c r="T34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1.5294710554569322</v>
      </c>
      <c r="U3445" s="95">
        <f>Table_nydc_frldevdb01_flc_fx_carry_view[[#This Row],[atmf_cost_final]]/Table_nydc_frldevdb01_flc_fx_carry_view[[#This Row],[atmf_cost_orig]]</f>
        <v>1.3313125854582186</v>
      </c>
    </row>
    <row r="3446" spans="1:21" x14ac:dyDescent="0.25">
      <c r="A3446" t="s">
        <v>153</v>
      </c>
      <c r="B3446" t="s">
        <v>19</v>
      </c>
      <c r="C3446" t="s">
        <v>6</v>
      </c>
      <c r="D3446" t="s">
        <v>6</v>
      </c>
      <c r="E3446">
        <v>13.5275706377431</v>
      </c>
      <c r="F3446">
        <v>14.2881</v>
      </c>
      <c r="G3446">
        <v>0.15994884954859201</v>
      </c>
      <c r="H3446">
        <v>0.16622050973185401</v>
      </c>
      <c r="I3446">
        <v>0.17014123763632799</v>
      </c>
      <c r="J3446">
        <v>0.18991121429593</v>
      </c>
      <c r="K3446">
        <v>3.8458431132404602E-2</v>
      </c>
      <c r="L3446">
        <v>3.5522361890331601E-3</v>
      </c>
      <c r="M3446">
        <v>6.5289526185135796E-2</v>
      </c>
      <c r="N3446">
        <v>5.6211635833659603E-2</v>
      </c>
      <c r="O3446">
        <v>1.4316164989150559E-2</v>
      </c>
      <c r="P3446">
        <v>7.1593065754572249E-2</v>
      </c>
      <c r="Q3446">
        <v>13.914751967329405</v>
      </c>
      <c r="R3446" s="95">
        <f>Table_nydc_frldevdb01_flc_fx_carry_view[[#This Row],[atmf]]/(Table_nydc_frldevdb01_flc_fx_carry_view[[#This Row],[atmf_cost_orig]]+1)</f>
        <v>13.412410099596608</v>
      </c>
      <c r="S3446" s="95">
        <f>Table_nydc_frldevdb01_flc_fx_carry_view[[#This Row],[num_rate]]-Table_nydc_frldevdb01_flc_fx_carry_view[[#This Row],[asset_rate]]</f>
        <v>5.727690076542169E-2</v>
      </c>
      <c r="T34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1.9626258093877587</v>
      </c>
      <c r="U3446" s="95">
        <f>Table_nydc_frldevdb01_flc_fx_carry_view[[#This Row],[atmf_cost_final]]/Table_nydc_frldevdb01_flc_fx_carry_view[[#This Row],[atmf_cost_orig]]</f>
        <v>0.8609594695826891</v>
      </c>
    </row>
    <row r="3447" spans="1:21" x14ac:dyDescent="0.25">
      <c r="A3447" t="s">
        <v>153</v>
      </c>
      <c r="B3447" t="s">
        <v>19</v>
      </c>
      <c r="C3447" t="s">
        <v>67</v>
      </c>
      <c r="D3447" t="s">
        <v>6</v>
      </c>
      <c r="E3447">
        <v>13.5275706377431</v>
      </c>
      <c r="F3447">
        <v>15.0393104006092</v>
      </c>
      <c r="G3447">
        <v>0.16323423049425501</v>
      </c>
      <c r="H3447">
        <v>0.172844990221446</v>
      </c>
      <c r="I3447">
        <v>0.15994884954859201</v>
      </c>
      <c r="J3447">
        <v>0.17505344303512799</v>
      </c>
      <c r="K3447">
        <v>4.4677157384046796E-2</v>
      </c>
      <c r="L3447">
        <v>3.8458431132404602E-2</v>
      </c>
      <c r="M3447">
        <v>9.4399159197908408E-2</v>
      </c>
      <c r="N3447">
        <v>9.9462819144041301E-2</v>
      </c>
      <c r="O3447">
        <v>1.5835106727464132E-2</v>
      </c>
      <c r="P3447">
        <v>7.3623133838126242E-2</v>
      </c>
      <c r="Q3447">
        <v>14.326945967239043</v>
      </c>
      <c r="R3447" s="95">
        <f>Table_nydc_frldevdb01_flc_fx_carry_view[[#This Row],[atmf]]/(Table_nydc_frldevdb01_flc_fx_carry_view[[#This Row],[atmf_cost_orig]]+1)</f>
        <v>13.742070499790588</v>
      </c>
      <c r="S3447" s="95">
        <f>Table_nydc_frldevdb01_flc_fx_carry_view[[#This Row],[num_rate]]-Table_nydc_frldevdb01_flc_fx_carry_view[[#This Row],[asset_rate]]</f>
        <v>5.778802711066211E-2</v>
      </c>
      <c r="T34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1.2269093316075974</v>
      </c>
      <c r="U3447" s="95">
        <f>Table_nydc_frldevdb01_flc_fx_carry_view[[#This Row],[atmf_cost_final]]/Table_nydc_frldevdb01_flc_fx_carry_view[[#This Row],[atmf_cost_orig]]</f>
        <v>1.05364094330032</v>
      </c>
    </row>
    <row r="3448" spans="1:21" x14ac:dyDescent="0.25">
      <c r="A3448" t="s">
        <v>153</v>
      </c>
      <c r="B3448" t="s">
        <v>13</v>
      </c>
      <c r="C3448" t="s">
        <v>6</v>
      </c>
      <c r="D3448" t="s">
        <v>6</v>
      </c>
      <c r="E3448">
        <v>6.5827250756058202</v>
      </c>
      <c r="F3448">
        <v>6.7283999999999997</v>
      </c>
      <c r="G3448">
        <v>5.5672819780731797E-2</v>
      </c>
      <c r="H3448">
        <v>5.6833374392795601E-2</v>
      </c>
      <c r="I3448">
        <v>6.0749397327164903E-2</v>
      </c>
      <c r="J3448">
        <v>6.2961296296184896E-2</v>
      </c>
      <c r="K3448">
        <v>1.26341716012934E-2</v>
      </c>
      <c r="L3448">
        <v>1.2683393682026301E-3</v>
      </c>
      <c r="M3448">
        <v>2.2346197927798499E-2</v>
      </c>
      <c r="N3448">
        <v>2.21263171116436E-2</v>
      </c>
      <c r="O3448">
        <v>1.4316164989150559E-2</v>
      </c>
      <c r="P3448">
        <v>3.677550470920421E-2</v>
      </c>
      <c r="Q3448">
        <v>6.6636821435899911</v>
      </c>
      <c r="R3448" s="95">
        <f>Table_nydc_frldevdb01_flc_fx_carry_view[[#This Row],[atmf]]/(Table_nydc_frldevdb01_flc_fx_carry_view[[#This Row],[atmf_cost_orig]]+1)</f>
        <v>6.5813322469803728</v>
      </c>
      <c r="S3448" s="95">
        <f>Table_nydc_frldevdb01_flc_fx_carry_view[[#This Row],[num_rate]]-Table_nydc_frldevdb01_flc_fx_carry_view[[#This Row],[asset_rate]]</f>
        <v>2.245933972005365E-2</v>
      </c>
      <c r="T34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2.1476442754811571</v>
      </c>
      <c r="U3448" s="95">
        <f>Table_nydc_frldevdb01_flc_fx_carry_view[[#This Row],[atmf_cost_final]]/Table_nydc_frldevdb01_flc_fx_carry_view[[#This Row],[atmf_cost_orig]]</f>
        <v>0.99016025827456899</v>
      </c>
    </row>
    <row r="3449" spans="1:21" x14ac:dyDescent="0.25">
      <c r="A3449" t="s">
        <v>153</v>
      </c>
      <c r="B3449" t="s">
        <v>13</v>
      </c>
      <c r="C3449" t="s">
        <v>67</v>
      </c>
      <c r="D3449" t="s">
        <v>6</v>
      </c>
      <c r="E3449">
        <v>6.5827250756058202</v>
      </c>
      <c r="F3449">
        <v>6.8654000000000002</v>
      </c>
      <c r="G3449">
        <v>6.0927420611443801E-2</v>
      </c>
      <c r="H3449">
        <v>6.2388254146839697E-2</v>
      </c>
      <c r="I3449">
        <v>5.5672819780731797E-2</v>
      </c>
      <c r="J3449">
        <v>5.8534657783309102E-2</v>
      </c>
      <c r="K3449">
        <v>1.6510530767910401E-2</v>
      </c>
      <c r="L3449">
        <v>1.26341716012934E-2</v>
      </c>
      <c r="M3449">
        <v>3.4147273621647697E-2</v>
      </c>
      <c r="N3449">
        <v>3.4649046452177097E-2</v>
      </c>
      <c r="O3449">
        <v>1.5835106727464132E-2</v>
      </c>
      <c r="P3449">
        <v>3.8003852978582664E-2</v>
      </c>
      <c r="Q3449">
        <v>6.7464152097609045</v>
      </c>
      <c r="R3449" s="95">
        <f>Table_nydc_frldevdb01_flc_fx_carry_view[[#This Row],[atmf]]/(Table_nydc_frldevdb01_flc_fx_carry_view[[#This Row],[atmf_cost_orig]]+1)</f>
        <v>6.6387062801577041</v>
      </c>
      <c r="S3449" s="95">
        <f>Table_nydc_frldevdb01_flc_fx_carry_view[[#This Row],[num_rate]]-Table_nydc_frldevdb01_flc_fx_carry_view[[#This Row],[asset_rate]]</f>
        <v>2.2168746251118532E-2</v>
      </c>
      <c r="T34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1.2482392601317911</v>
      </c>
      <c r="U3449" s="95">
        <f>Table_nydc_frldevdb01_flc_fx_carry_view[[#This Row],[atmf_cost_final]]/Table_nydc_frldevdb01_flc_fx_carry_view[[#This Row],[atmf_cost_orig]]</f>
        <v>1.0146943746106658</v>
      </c>
    </row>
    <row r="3450" spans="1:21" x14ac:dyDescent="0.25">
      <c r="A3450" t="s">
        <v>153</v>
      </c>
      <c r="B3450" t="s">
        <v>16</v>
      </c>
      <c r="C3450" t="s">
        <v>6</v>
      </c>
      <c r="D3450" t="s">
        <v>6</v>
      </c>
      <c r="E3450">
        <v>18.770630722181799</v>
      </c>
      <c r="F3450">
        <v>19.8233</v>
      </c>
      <c r="G3450">
        <v>0.13078638176041299</v>
      </c>
      <c r="H3450">
        <v>0.13898610815157</v>
      </c>
      <c r="I3450">
        <v>0.14302342255974099</v>
      </c>
      <c r="J3450">
        <v>0.165795717581533</v>
      </c>
      <c r="K3450">
        <v>2.8141996514824498E-2</v>
      </c>
      <c r="L3450">
        <v>2.9860689688331701E-3</v>
      </c>
      <c r="M3450">
        <v>5.4611058755159994E-2</v>
      </c>
      <c r="N3450">
        <v>5.6071623486289503E-2</v>
      </c>
      <c r="O3450">
        <v>1.4316164989150559E-2</v>
      </c>
      <c r="P3450">
        <v>7.1543315748834768E-2</v>
      </c>
      <c r="Q3450">
        <v>19.312126131433867</v>
      </c>
      <c r="R3450" s="95">
        <f>Table_nydc_frldevdb01_flc_fx_carry_view[[#This Row],[atmf]]/(Table_nydc_frldevdb01_flc_fx_carry_view[[#This Row],[atmf_cost_orig]]+1)</f>
        <v>18.796787531698172</v>
      </c>
      <c r="S3450" s="95">
        <f>Table_nydc_frldevdb01_flc_fx_carry_view[[#This Row],[num_rate]]-Table_nydc_frldevdb01_flc_fx_carry_view[[#This Row],[asset_rate]]</f>
        <v>5.7227150759684209E-2</v>
      </c>
      <c r="T34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2.005569900264947</v>
      </c>
      <c r="U3450" s="95">
        <f>Table_nydc_frldevdb01_flc_fx_carry_view[[#This Row],[atmf_cost_final]]/Table_nydc_frldevdb01_flc_fx_carry_view[[#This Row],[atmf_cost_orig]]</f>
        <v>1.0267448528635512</v>
      </c>
    </row>
    <row r="3451" spans="1:21" x14ac:dyDescent="0.25">
      <c r="A3451" t="s">
        <v>153</v>
      </c>
      <c r="B3451" t="s">
        <v>16</v>
      </c>
      <c r="C3451" t="s">
        <v>67</v>
      </c>
      <c r="D3451" t="s">
        <v>6</v>
      </c>
      <c r="E3451">
        <v>18.770630722181799</v>
      </c>
      <c r="F3451">
        <v>20.807424999999999</v>
      </c>
      <c r="G3451">
        <v>0.13054155782372201</v>
      </c>
      <c r="H3451">
        <v>0.14042911664898899</v>
      </c>
      <c r="I3451">
        <v>0.13078638176041299</v>
      </c>
      <c r="J3451">
        <v>0.14776442220080999</v>
      </c>
      <c r="K3451">
        <v>3.0680052858615501E-2</v>
      </c>
      <c r="L3451">
        <v>2.8141996514824498E-2</v>
      </c>
      <c r="M3451">
        <v>7.676025587082061E-2</v>
      </c>
      <c r="N3451">
        <v>8.7126439253561408E-2</v>
      </c>
      <c r="O3451">
        <v>1.5835106727464132E-2</v>
      </c>
      <c r="P3451">
        <v>7.201599579975182E-2</v>
      </c>
      <c r="Q3451">
        <v>19.890850567752526</v>
      </c>
      <c r="R3451" s="95">
        <f>Table_nydc_frldevdb01_flc_fx_carry_view[[#This Row],[atmf]]/(Table_nydc_frldevdb01_flc_fx_carry_view[[#This Row],[atmf_cost_orig]]+1)</f>
        <v>19.324101987003754</v>
      </c>
      <c r="S3451" s="95">
        <f>Table_nydc_frldevdb01_flc_fx_carry_view[[#This Row],[num_rate]]-Table_nydc_frldevdb01_flc_fx_carry_view[[#This Row],[asset_rate]]</f>
        <v>5.6180889072287687E-2</v>
      </c>
      <c r="T34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1.28003869086935</v>
      </c>
      <c r="U3451" s="95">
        <f>Table_nydc_frldevdb01_flc_fx_carry_view[[#This Row],[atmf_cost_final]]/Table_nydc_frldevdb01_flc_fx_carry_view[[#This Row],[atmf_cost_orig]]</f>
        <v>1.1350462327820532</v>
      </c>
    </row>
    <row r="3452" spans="1:21" x14ac:dyDescent="0.25">
      <c r="A3452" t="s">
        <v>153</v>
      </c>
      <c r="B3452" t="s">
        <v>22</v>
      </c>
      <c r="C3452" t="s">
        <v>6</v>
      </c>
      <c r="D3452" t="s">
        <v>6</v>
      </c>
      <c r="E3452">
        <v>625.46572588595905</v>
      </c>
      <c r="F3452">
        <v>630.54742254300902</v>
      </c>
      <c r="G3452">
        <v>8.9026914837374196E-2</v>
      </c>
      <c r="H3452">
        <v>9.0031468210542295E-2</v>
      </c>
      <c r="I3452">
        <v>8.7972152500145007E-2</v>
      </c>
      <c r="J3452">
        <v>0.100080914991081</v>
      </c>
      <c r="K3452">
        <v>3.10268254010438E-2</v>
      </c>
      <c r="L3452">
        <v>1.83670122935263E-3</v>
      </c>
      <c r="M3452">
        <v>3.5390507852752599E-2</v>
      </c>
      <c r="N3452">
        <v>8.2624353651588097E-3</v>
      </c>
      <c r="O3452">
        <v>1.4316164989150559E-2</v>
      </c>
      <c r="P3452">
        <v>2.2429031546289169E-2</v>
      </c>
      <c r="Q3452">
        <v>627.80786836478092</v>
      </c>
      <c r="R3452" s="95">
        <f>Table_nydc_frldevdb01_flc_fx_carry_view[[#This Row],[atmf]]/(Table_nydc_frldevdb01_flc_fx_carry_view[[#This Row],[atmf_cost_orig]]+1)</f>
        <v>608.99478772571672</v>
      </c>
      <c r="S3452" s="95">
        <f>Table_nydc_frldevdb01_flc_fx_carry_view[[#This Row],[num_rate]]-Table_nydc_frldevdb01_flc_fx_carry_view[[#This Row],[asset_rate]]</f>
        <v>8.1128665571386094E-3</v>
      </c>
      <c r="T34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1.4725485199524291</v>
      </c>
      <c r="U3452" s="95">
        <f>Table_nydc_frldevdb01_flc_fx_carry_view[[#This Row],[atmf_cost_final]]/Table_nydc_frldevdb01_flc_fx_carry_view[[#This Row],[atmf_cost_orig]]</f>
        <v>0.2334647301343028</v>
      </c>
    </row>
    <row r="3453" spans="1:21" x14ac:dyDescent="0.25">
      <c r="A3453" t="s">
        <v>153</v>
      </c>
      <c r="B3453" t="s">
        <v>22</v>
      </c>
      <c r="C3453" t="s">
        <v>67</v>
      </c>
      <c r="D3453" t="s">
        <v>6</v>
      </c>
      <c r="E3453">
        <v>625.46572588595905</v>
      </c>
      <c r="F3453">
        <v>636.59442631271395</v>
      </c>
      <c r="G3453">
        <v>9.30083167974744E-2</v>
      </c>
      <c r="H3453">
        <v>9.4910153700526106E-2</v>
      </c>
      <c r="I3453">
        <v>8.9026914837374196E-2</v>
      </c>
      <c r="J3453">
        <v>9.1320505880180203E-2</v>
      </c>
      <c r="K3453">
        <v>4.24537110516311E-2</v>
      </c>
      <c r="L3453">
        <v>3.10268254010438E-2</v>
      </c>
      <c r="M3453">
        <v>5.1958348712228694E-2</v>
      </c>
      <c r="N3453">
        <v>4.0991977729258701E-2</v>
      </c>
      <c r="O3453">
        <v>1.5844682162100221E-2</v>
      </c>
      <c r="P3453">
        <v>2.4969484021367488E-2</v>
      </c>
      <c r="Q3453">
        <v>630.60079425483661</v>
      </c>
      <c r="R3453" s="95">
        <f>Table_nydc_frldevdb01_flc_fx_carry_view[[#This Row],[atmf]]/(Table_nydc_frldevdb01_flc_fx_carry_view[[#This Row],[atmf_cost_orig]]+1)</f>
        <v>605.1517411236016</v>
      </c>
      <c r="S3453" s="95">
        <f>Table_nydc_frldevdb01_flc_fx_carry_view[[#This Row],[num_rate]]-Table_nydc_frldevdb01_flc_fx_carry_view[[#This Row],[asset_rate]]</f>
        <v>9.1248018592672668E-3</v>
      </c>
      <c r="T34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1.0484515753321577</v>
      </c>
      <c r="U3453" s="95">
        <f>Table_nydc_frldevdb01_flc_fx_carry_view[[#This Row],[atmf_cost_final]]/Table_nydc_frldevdb01_flc_fx_carry_view[[#This Row],[atmf_cost_orig]]</f>
        <v>0.78893919351234121</v>
      </c>
    </row>
    <row r="3454" spans="1:21" x14ac:dyDescent="0.25">
      <c r="A3454" t="s">
        <v>153</v>
      </c>
      <c r="B3454" t="s">
        <v>15</v>
      </c>
      <c r="C3454" t="s">
        <v>6</v>
      </c>
      <c r="D3454" t="s">
        <v>6</v>
      </c>
      <c r="E3454">
        <v>57.759709955699897</v>
      </c>
      <c r="F3454">
        <v>60.938299999999998</v>
      </c>
      <c r="G3454">
        <v>0.116872126705048</v>
      </c>
      <c r="H3454">
        <v>0.12563573876506001</v>
      </c>
      <c r="I3454">
        <v>0.11237619865290301</v>
      </c>
      <c r="J3454">
        <v>0.131419629629629</v>
      </c>
      <c r="K3454">
        <v>2.3639334644124401E-2</v>
      </c>
      <c r="L3454">
        <v>2.3462127633453603E-3</v>
      </c>
      <c r="M3454">
        <v>4.9372633280319697E-2</v>
      </c>
      <c r="N3454">
        <v>5.5022404262976596E-2</v>
      </c>
      <c r="O3454">
        <v>1.4316164989150559E-2</v>
      </c>
      <c r="P3454">
        <v>7.0499011601128148E-2</v>
      </c>
      <c r="Q3454">
        <v>59.409497655017098</v>
      </c>
      <c r="R3454" s="95">
        <f>Table_nydc_frldevdb01_flc_fx_carry_view[[#This Row],[atmf]]/(Table_nydc_frldevdb01_flc_fx_carry_view[[#This Row],[atmf_cost_orig]]+1)</f>
        <v>58.071173258547809</v>
      </c>
      <c r="S3454" s="95">
        <f>Table_nydc_frldevdb01_flc_fx_carry_view[[#This Row],[num_rate]]-Table_nydc_frldevdb01_flc_fx_carry_view[[#This Row],[asset_rate]]</f>
        <v>5.6182846611977588E-2</v>
      </c>
      <c r="T34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2.0470050203956087</v>
      </c>
      <c r="U3454" s="95">
        <f>Table_nydc_frldevdb01_flc_fx_carry_view[[#This Row],[atmf_cost_final]]/Table_nydc_frldevdb01_flc_fx_carry_view[[#This Row],[atmf_cost_orig]]</f>
        <v>1.1144312265173213</v>
      </c>
    </row>
    <row r="3455" spans="1:21" x14ac:dyDescent="0.25">
      <c r="A3455" t="s">
        <v>153</v>
      </c>
      <c r="B3455" t="s">
        <v>15</v>
      </c>
      <c r="C3455" t="s">
        <v>67</v>
      </c>
      <c r="D3455" t="s">
        <v>6</v>
      </c>
      <c r="E3455">
        <v>57.759709955699897</v>
      </c>
      <c r="F3455">
        <v>63.831843013375298</v>
      </c>
      <c r="G3455">
        <v>0.12761897675300601</v>
      </c>
      <c r="H3455">
        <v>0.137527461866991</v>
      </c>
      <c r="I3455">
        <v>0.116872126705048</v>
      </c>
      <c r="J3455">
        <v>0.13612486672463001</v>
      </c>
      <c r="K3455">
        <v>3.0279004481533801E-2</v>
      </c>
      <c r="L3455">
        <v>2.3639334644124401E-2</v>
      </c>
      <c r="M3455">
        <v>7.5226775948530708E-2</v>
      </c>
      <c r="N3455">
        <v>8.1304564267955196E-2</v>
      </c>
      <c r="O3455">
        <v>1.5844682162100221E-2</v>
      </c>
      <c r="P3455">
        <v>7.0224729399299218E-2</v>
      </c>
      <c r="Q3455">
        <v>61.08615641503507</v>
      </c>
      <c r="R3455" s="95">
        <f>Table_nydc_frldevdb01_flc_fx_carry_view[[#This Row],[atmf]]/(Table_nydc_frldevdb01_flc_fx_carry_view[[#This Row],[atmf_cost_orig]]+1)</f>
        <v>59.365935113608828</v>
      </c>
      <c r="S3455" s="95">
        <f>Table_nydc_frldevdb01_flc_fx_carry_view[[#This Row],[num_rate]]-Table_nydc_frldevdb01_flc_fx_carry_view[[#This Row],[asset_rate]]</f>
        <v>5.4380047237198997E-2</v>
      </c>
      <c r="T34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1.2829385694054205</v>
      </c>
      <c r="U3455" s="95">
        <f>Table_nydc_frldevdb01_flc_fx_carry_view[[#This Row],[atmf_cost_final]]/Table_nydc_frldevdb01_flc_fx_carry_view[[#This Row],[atmf_cost_orig]]</f>
        <v>1.0807928858147908</v>
      </c>
    </row>
    <row r="3456" spans="1:21" x14ac:dyDescent="0.25">
      <c r="A3456" t="s">
        <v>153</v>
      </c>
      <c r="B3456" t="s">
        <v>11</v>
      </c>
      <c r="C3456" t="s">
        <v>6</v>
      </c>
      <c r="D3456" t="s">
        <v>6</v>
      </c>
      <c r="E3456">
        <v>22.238740117671099</v>
      </c>
      <c r="F3456">
        <v>24.016938938300001</v>
      </c>
      <c r="G3456">
        <v>0.12978589229861701</v>
      </c>
      <c r="H3456">
        <v>0.141097516734496</v>
      </c>
      <c r="I3456">
        <v>0.12795397253452501</v>
      </c>
      <c r="J3456">
        <v>0.15324496527777801</v>
      </c>
      <c r="K3456">
        <v>2.14685016834434E-2</v>
      </c>
      <c r="L3456">
        <v>2.6721525890530001E-3</v>
      </c>
      <c r="M3456">
        <v>5.6707809939401499E-2</v>
      </c>
      <c r="N3456">
        <v>7.9967735259986697E-2</v>
      </c>
      <c r="O3456">
        <v>-8.1128496506200909E-3</v>
      </c>
      <c r="P3456">
        <v>7.1543315748834768E-2</v>
      </c>
      <c r="Q3456">
        <v>23.199407853591591</v>
      </c>
      <c r="R3456" s="95">
        <f>Table_nydc_frldevdb01_flc_fx_carry_view[[#This Row],[atmf]]/(Table_nydc_frldevdb01_flc_fx_carry_view[[#This Row],[atmf_cost_orig]]+1)</f>
        <v>22.728079335078714</v>
      </c>
      <c r="S3456" s="95">
        <f>Table_nydc_frldevdb01_flc_fx_carry_view[[#This Row],[num_rate]]-Table_nydc_frldevdb01_flc_fx_carry_view[[#This Row],[asset_rate]]</f>
        <v>7.9656165399454859E-2</v>
      </c>
      <c r="T34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2.1934477859072312</v>
      </c>
      <c r="U3456" s="95">
        <f>Table_nydc_frldevdb01_flc_fx_carry_view[[#This Row],[atmf_cost_final]]/Table_nydc_frldevdb01_flc_fx_carry_view[[#This Row],[atmf_cost_orig]]</f>
        <v>1.4101714621926147</v>
      </c>
    </row>
    <row r="3457" spans="1:21" x14ac:dyDescent="0.25">
      <c r="A3457" t="s">
        <v>153</v>
      </c>
      <c r="B3457" t="s">
        <v>11</v>
      </c>
      <c r="C3457" t="s">
        <v>67</v>
      </c>
      <c r="D3457" t="s">
        <v>6</v>
      </c>
      <c r="E3457">
        <v>22.238740117671099</v>
      </c>
      <c r="F3457">
        <v>25.832801993363599</v>
      </c>
      <c r="G3457">
        <v>0.12994904029246801</v>
      </c>
      <c r="H3457">
        <v>0.14362392800323301</v>
      </c>
      <c r="I3457">
        <v>0.12978589229861701</v>
      </c>
      <c r="J3457">
        <v>0.15559976674277001</v>
      </c>
      <c r="K3457">
        <v>2.03176586596257E-2</v>
      </c>
      <c r="L3457">
        <v>2.14685016834434E-2</v>
      </c>
      <c r="M3457">
        <v>8.2327404290572795E-2</v>
      </c>
      <c r="N3457">
        <v>0.10997846376297199</v>
      </c>
      <c r="O3457">
        <v>-7.6643334109611208E-3</v>
      </c>
      <c r="P3457">
        <v>7.202769153040374E-2</v>
      </c>
      <c r="Q3457">
        <v>24.324449092523306</v>
      </c>
      <c r="R3457" s="95">
        <f>Table_nydc_frldevdb01_flc_fx_carry_view[[#This Row],[atmf]]/(Table_nydc_frldevdb01_flc_fx_carry_view[[#This Row],[atmf_cost_orig]]+1)</f>
        <v>23.867825845448387</v>
      </c>
      <c r="S3457" s="95">
        <f>Table_nydc_frldevdb01_flc_fx_carry_view[[#This Row],[num_rate]]-Table_nydc_frldevdb01_flc_fx_carry_view[[#This Row],[asset_rate]]</f>
        <v>7.9692024941364861E-2</v>
      </c>
      <c r="T34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1.4273556709343456</v>
      </c>
      <c r="U3457" s="95">
        <f>Table_nydc_frldevdb01_flc_fx_carry_view[[#This Row],[atmf_cost_final]]/Table_nydc_frldevdb01_flc_fx_carry_view[[#This Row],[atmf_cost_orig]]</f>
        <v>1.3358670142788103</v>
      </c>
    </row>
    <row r="3458" spans="1:21" x14ac:dyDescent="0.25">
      <c r="A3458" t="s">
        <v>153</v>
      </c>
      <c r="B3458" t="s">
        <v>24</v>
      </c>
      <c r="C3458" t="s">
        <v>6</v>
      </c>
      <c r="D3458" t="s">
        <v>6</v>
      </c>
      <c r="E3458">
        <v>30.206714802841599</v>
      </c>
      <c r="F3458">
        <v>29.786000000000001</v>
      </c>
      <c r="G3458">
        <v>5.8376998123993502E-2</v>
      </c>
      <c r="H3458">
        <v>5.6126948972883103E-2</v>
      </c>
      <c r="I3458">
        <v>4.3647468062489397E-2</v>
      </c>
      <c r="J3458">
        <v>6.8830337414840306E-2</v>
      </c>
      <c r="K3458">
        <v>1.6817474628315999E-2</v>
      </c>
      <c r="L3458">
        <v>9.1128168812643399E-4</v>
      </c>
      <c r="M3458">
        <v>2.2068513333712302E-2</v>
      </c>
      <c r="N3458">
        <v>1.3925654621207401E-2</v>
      </c>
      <c r="O3458">
        <v>1.4316164989150559E-2</v>
      </c>
      <c r="P3458">
        <v>4.6793134034617268E-4</v>
      </c>
      <c r="Q3458">
        <v>29.630409572478172</v>
      </c>
      <c r="R3458" s="95">
        <f>Table_nydc_frldevdb01_flc_fx_carry_view[[#This Row],[atmf]]/(Table_nydc_frldevdb01_flc_fx_carry_view[[#This Row],[atmf_cost_orig]]+1)</f>
        <v>29.142860396751765</v>
      </c>
      <c r="S3458" s="95">
        <f>Table_nydc_frldevdb01_flc_fx_carry_view[[#This Row],[num_rate]]-Table_nydc_frldevdb01_flc_fx_carry_view[[#This Row],[asset_rate]]</f>
        <v>-1.3848233648804387E-2</v>
      </c>
      <c r="T34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2.4784378221601306</v>
      </c>
      <c r="U3458" s="95">
        <f>Table_nydc_frldevdb01_flc_fx_carry_view[[#This Row],[atmf_cost_final]]/Table_nydc_frldevdb01_flc_fx_carry_view[[#This Row],[atmf_cost_orig]]</f>
        <v>0.63101915433217204</v>
      </c>
    </row>
    <row r="3459" spans="1:21" x14ac:dyDescent="0.25">
      <c r="A3459" t="s">
        <v>153</v>
      </c>
      <c r="B3459" t="s">
        <v>24</v>
      </c>
      <c r="C3459" t="s">
        <v>67</v>
      </c>
      <c r="D3459" t="s">
        <v>6</v>
      </c>
      <c r="E3459">
        <v>30.206714802841599</v>
      </c>
      <c r="F3459">
        <v>29.570465354630599</v>
      </c>
      <c r="G3459">
        <v>6.20657888257631E-2</v>
      </c>
      <c r="H3459">
        <v>5.9235310519414303E-2</v>
      </c>
      <c r="I3459">
        <v>5.8376998123993502E-2</v>
      </c>
      <c r="J3459">
        <v>5.5126522918669298E-2</v>
      </c>
      <c r="K3459">
        <v>2.4933507851100701E-2</v>
      </c>
      <c r="L3459">
        <v>1.6817474628315999E-2</v>
      </c>
      <c r="M3459">
        <v>3.2443155403156503E-2</v>
      </c>
      <c r="N3459">
        <v>2.5350275423654398E-2</v>
      </c>
      <c r="O3459">
        <v>1.5844682162100221E-2</v>
      </c>
      <c r="P3459">
        <v>5.1037288329302301E-3</v>
      </c>
      <c r="Q3459">
        <v>29.350056772635281</v>
      </c>
      <c r="R3459" s="95">
        <f>Table_nydc_frldevdb01_flc_fx_carry_view[[#This Row],[atmf]]/(Table_nydc_frldevdb01_flc_fx_carry_view[[#This Row],[atmf_cost_orig]]+1)</f>
        <v>28.641252741012835</v>
      </c>
      <c r="S3459" s="95">
        <f>Table_nydc_frldevdb01_flc_fx_carry_view[[#This Row],[num_rate]]-Table_nydc_frldevdb01_flc_fx_carry_view[[#This Row],[asset_rate]]</f>
        <v>-1.0740953329169991E-2</v>
      </c>
      <c r="T34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1.1362451747822047</v>
      </c>
      <c r="U3459" s="95">
        <f>Table_nydc_frldevdb01_flc_fx_carry_view[[#This Row],[atmf_cost_final]]/Table_nydc_frldevdb01_flc_fx_carry_view[[#This Row],[atmf_cost_orig]]</f>
        <v>0.78137515012451553</v>
      </c>
    </row>
    <row r="3460" spans="1:21" x14ac:dyDescent="0.25">
      <c r="A3460" t="s">
        <v>153</v>
      </c>
      <c r="B3460" t="s">
        <v>23</v>
      </c>
      <c r="C3460" t="s">
        <v>6</v>
      </c>
      <c r="D3460" t="s">
        <v>6</v>
      </c>
      <c r="E3460">
        <v>1.3549837391680499</v>
      </c>
      <c r="F3460">
        <v>1.3473999999999999</v>
      </c>
      <c r="G3460">
        <v>5.2462866614791999E-2</v>
      </c>
      <c r="H3460">
        <v>5.1849686520630198E-2</v>
      </c>
      <c r="I3460">
        <v>0.123643148510093</v>
      </c>
      <c r="J3460">
        <v>0.12840967408728601</v>
      </c>
      <c r="K3460">
        <v>1.80304768943731E-2</v>
      </c>
      <c r="L3460">
        <v>2.58144561348918E-3</v>
      </c>
      <c r="M3460">
        <v>2.0387131968621498E-2</v>
      </c>
      <c r="N3460">
        <v>6.3529804427020298E-3</v>
      </c>
      <c r="O3460">
        <v>1.4316164989150559E-2</v>
      </c>
      <c r="P3460">
        <v>8.6546184506084423E-3</v>
      </c>
      <c r="Q3460">
        <v>1.3442321085803464</v>
      </c>
      <c r="R3460" s="95">
        <f>Table_nydc_frldevdb01_flc_fx_carry_view[[#This Row],[atmf]]/(Table_nydc_frldevdb01_flc_fx_carry_view[[#This Row],[atmf_cost_orig]]+1)</f>
        <v>1.3204792159623535</v>
      </c>
      <c r="S3460" s="95">
        <f>Table_nydc_frldevdb01_flc_fx_carry_view[[#This Row],[num_rate]]-Table_nydc_frldevdb01_flc_fx_carry_view[[#This Row],[asset_rate]]</f>
        <v>-5.6615465385421171E-3</v>
      </c>
      <c r="T34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1.600376258038396</v>
      </c>
      <c r="U3460" s="95">
        <f>Table_nydc_frldevdb01_flc_fx_carry_view[[#This Row],[atmf_cost_final]]/Table_nydc_frldevdb01_flc_fx_carry_view[[#This Row],[atmf_cost_orig]]</f>
        <v>0.31161717364071168</v>
      </c>
    </row>
    <row r="3461" spans="1:21" x14ac:dyDescent="0.25">
      <c r="A3461" t="s">
        <v>153</v>
      </c>
      <c r="B3461" t="s">
        <v>23</v>
      </c>
      <c r="C3461" t="s">
        <v>67</v>
      </c>
      <c r="D3461" t="s">
        <v>6</v>
      </c>
      <c r="E3461">
        <v>1.3549837391680499</v>
      </c>
      <c r="F3461">
        <v>1.3406131346166801</v>
      </c>
      <c r="G3461">
        <v>5.57259921789484E-2</v>
      </c>
      <c r="H3461">
        <v>5.4555219406377198E-2</v>
      </c>
      <c r="I3461">
        <v>5.2462866614791999E-2</v>
      </c>
      <c r="J3461">
        <v>5.1382785378579598E-2</v>
      </c>
      <c r="K3461">
        <v>2.57709205183526E-2</v>
      </c>
      <c r="L3461">
        <v>1.80304768943731E-2</v>
      </c>
      <c r="M3461">
        <v>2.9881202644121599E-2</v>
      </c>
      <c r="N3461">
        <v>2.27324380901461E-2</v>
      </c>
      <c r="O3461">
        <v>1.5844682162100221E-2</v>
      </c>
      <c r="P3461">
        <v>1.0380808303491779E-2</v>
      </c>
      <c r="Q3461">
        <v>1.3351253925798985</v>
      </c>
      <c r="R3461" s="95">
        <f>Table_nydc_frldevdb01_flc_fx_carry_view[[#This Row],[atmf]]/(Table_nydc_frldevdb01_flc_fx_carry_view[[#This Row],[atmf_cost_orig]]+1)</f>
        <v>1.3017162864753566</v>
      </c>
      <c r="S3461" s="95">
        <f>Table_nydc_frldevdb01_flc_fx_carry_view[[#This Row],[num_rate]]-Table_nydc_frldevdb01_flc_fx_carry_view[[#This Row],[asset_rate]]</f>
        <v>-5.4638738586084423E-3</v>
      </c>
      <c r="T34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1.1439509629508222</v>
      </c>
      <c r="U3461" s="95">
        <f>Table_nydc_frldevdb01_flc_fx_carry_view[[#This Row],[atmf_cost_final]]/Table_nydc_frldevdb01_flc_fx_carry_view[[#This Row],[atmf_cost_orig]]</f>
        <v>0.7607604807906938</v>
      </c>
    </row>
    <row r="3462" spans="1:21" x14ac:dyDescent="0.25">
      <c r="A3462" t="s">
        <v>153</v>
      </c>
      <c r="B3462" t="s">
        <v>25</v>
      </c>
      <c r="C3462" t="s">
        <v>6</v>
      </c>
      <c r="D3462" t="s">
        <v>6</v>
      </c>
      <c r="E3462">
        <v>309.363788240921</v>
      </c>
      <c r="F3462">
        <v>310.10000000000002</v>
      </c>
      <c r="G3462">
        <v>5.8303643221352799E-2</v>
      </c>
      <c r="H3462">
        <v>5.8705113656796003E-2</v>
      </c>
      <c r="I3462">
        <v>4.2571903953003302E-2</v>
      </c>
      <c r="J3462">
        <v>4.8715053451834897E-2</v>
      </c>
      <c r="K3462">
        <v>2.22434058231471E-2</v>
      </c>
      <c r="L3462">
        <v>8.8906041908591398E-4</v>
      </c>
      <c r="M3462">
        <v>2.3610066797379099E-2</v>
      </c>
      <c r="N3462">
        <v>2.6216470854700403E-3</v>
      </c>
      <c r="O3462">
        <v>-8.1128496506200909E-3</v>
      </c>
      <c r="P3462">
        <v>-5.720358351157695E-3</v>
      </c>
      <c r="Q3462">
        <v>309.67677683447442</v>
      </c>
      <c r="R3462" s="95">
        <f>Table_nydc_frldevdb01_flc_fx_carry_view[[#This Row],[atmf]]/(Table_nydc_frldevdb01_flc_fx_carry_view[[#This Row],[atmf_cost_orig]]+1)</f>
        <v>302.94739184250665</v>
      </c>
      <c r="S3462" s="95">
        <f>Table_nydc_frldevdb01_flc_fx_carry_view[[#This Row],[num_rate]]-Table_nydc_frldevdb01_flc_fx_carry_view[[#This Row],[asset_rate]]</f>
        <v>2.3924912994623959E-3</v>
      </c>
      <c r="T34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1.2677516216907856</v>
      </c>
      <c r="U3462" s="95">
        <f>Table_nydc_frldevdb01_flc_fx_carry_view[[#This Row],[atmf_cost_final]]/Table_nydc_frldevdb01_flc_fx_carry_view[[#This Row],[atmf_cost_orig]]</f>
        <v>0.1110393760411158</v>
      </c>
    </row>
    <row r="3463" spans="1:21" x14ac:dyDescent="0.25">
      <c r="A3463" t="s">
        <v>153</v>
      </c>
      <c r="B3463" t="s">
        <v>25</v>
      </c>
      <c r="C3463" t="s">
        <v>67</v>
      </c>
      <c r="D3463" t="s">
        <v>6</v>
      </c>
      <c r="E3463">
        <v>309.363788240921</v>
      </c>
      <c r="F3463">
        <v>310.851172308782</v>
      </c>
      <c r="G3463">
        <v>6.1213219777252602E-2</v>
      </c>
      <c r="H3463">
        <v>6.1866880126011201E-2</v>
      </c>
      <c r="I3463">
        <v>5.8303643221352799E-2</v>
      </c>
      <c r="J3463">
        <v>5.9136203928688701E-2</v>
      </c>
      <c r="K3463">
        <v>3.2677451063610301E-2</v>
      </c>
      <c r="L3463">
        <v>2.22434058231471E-2</v>
      </c>
      <c r="M3463">
        <v>3.5512877333099997E-2</v>
      </c>
      <c r="N3463">
        <v>2.5053303847415598E-2</v>
      </c>
      <c r="O3463">
        <v>-7.6643334109611208E-3</v>
      </c>
      <c r="P3463">
        <v>-5.2803047582377846E-3</v>
      </c>
      <c r="Q3463">
        <v>309.97226879502728</v>
      </c>
      <c r="R3463" s="95">
        <f>Table_nydc_frldevdb01_flc_fx_carry_view[[#This Row],[atmf]]/(Table_nydc_frldevdb01_flc_fx_carry_view[[#This Row],[atmf_cost_orig]]+1)</f>
        <v>300.19054239997496</v>
      </c>
      <c r="S3463" s="95">
        <f>Table_nydc_frldevdb01_flc_fx_carry_view[[#This Row],[num_rate]]-Table_nydc_frldevdb01_flc_fx_carry_view[[#This Row],[asset_rate]]</f>
        <v>2.3840286527233362E-3</v>
      </c>
      <c r="T34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0.99099668169971766</v>
      </c>
      <c r="U3463" s="95">
        <f>Table_nydc_frldevdb01_flc_fx_carry_view[[#This Row],[atmf_cost_final]]/Table_nydc_frldevdb01_flc_fx_carry_view[[#This Row],[atmf_cost_orig]]</f>
        <v>0.70547096514943641</v>
      </c>
    </row>
    <row r="3464" spans="1:21" x14ac:dyDescent="0.25">
      <c r="A3464" t="s">
        <v>153</v>
      </c>
      <c r="B3464" t="s">
        <v>9</v>
      </c>
      <c r="C3464" t="s">
        <v>6</v>
      </c>
      <c r="D3464" t="s">
        <v>6</v>
      </c>
      <c r="E3464">
        <v>68.431540633258194</v>
      </c>
      <c r="F3464">
        <v>73.8298583033</v>
      </c>
      <c r="G3464">
        <v>0.122317800462868</v>
      </c>
      <c r="H3464">
        <v>0.13166887729961399</v>
      </c>
      <c r="I3464">
        <v>0.11127357853195501</v>
      </c>
      <c r="J3464">
        <v>0.12987015046296299</v>
      </c>
      <c r="K3464">
        <v>1.9340144373304703E-2</v>
      </c>
      <c r="L3464">
        <v>2.3238052756286102E-3</v>
      </c>
      <c r="M3464">
        <v>5.2924059239671098E-2</v>
      </c>
      <c r="N3464">
        <v>7.8894509136007193E-2</v>
      </c>
      <c r="O3464">
        <v>-8.1128496506200909E-3</v>
      </c>
      <c r="P3464">
        <v>7.0499011601128148E-2</v>
      </c>
      <c r="Q3464">
        <v>71.430928095321192</v>
      </c>
      <c r="R3464" s="95">
        <f>Table_nydc_frldevdb01_flc_fx_carry_view[[#This Row],[atmf]]/(Table_nydc_frldevdb01_flc_fx_carry_view[[#This Row],[atmf_cost_orig]]+1)</f>
        <v>70.118882416471152</v>
      </c>
      <c r="S3464" s="95">
        <f>Table_nydc_frldevdb01_flc_fx_carry_view[[#This Row],[num_rate]]-Table_nydc_frldevdb01_flc_fx_carry_view[[#This Row],[asset_rate]]</f>
        <v>7.8611861251748238E-2</v>
      </c>
      <c r="T34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2.2799814781886125</v>
      </c>
      <c r="U3464" s="95">
        <f>Table_nydc_frldevdb01_flc_fx_carry_view[[#This Row],[atmf_cost_final]]/Table_nydc_frldevdb01_flc_fx_carry_view[[#This Row],[atmf_cost_orig]]</f>
        <v>1.4907116020471276</v>
      </c>
    </row>
    <row r="3465" spans="1:21" x14ac:dyDescent="0.25">
      <c r="A3465" t="s">
        <v>153</v>
      </c>
      <c r="B3465" t="s">
        <v>9</v>
      </c>
      <c r="C3465" t="s">
        <v>67</v>
      </c>
      <c r="D3465" t="s">
        <v>6</v>
      </c>
      <c r="E3465">
        <v>68.431540633258194</v>
      </c>
      <c r="F3465">
        <v>79.241172720411598</v>
      </c>
      <c r="G3465">
        <v>0.13510116020266399</v>
      </c>
      <c r="H3465">
        <v>0.14316030721422299</v>
      </c>
      <c r="I3465">
        <v>0.122317800462868</v>
      </c>
      <c r="J3465">
        <v>0.14683000180807901</v>
      </c>
      <c r="K3465">
        <v>2.2991023069718699E-2</v>
      </c>
      <c r="L3465">
        <v>1.9340144373304703E-2</v>
      </c>
      <c r="M3465">
        <v>8.2062561576335791E-2</v>
      </c>
      <c r="N3465">
        <v>0.105067628969537</v>
      </c>
      <c r="O3465">
        <v>-7.6643334109611208E-3</v>
      </c>
      <c r="P3465">
        <v>7.0224729399299218E-2</v>
      </c>
      <c r="Q3465">
        <v>74.821359879190538</v>
      </c>
      <c r="R3465" s="95">
        <f>Table_nydc_frldevdb01_flc_fx_carry_view[[#This Row],[atmf]]/(Table_nydc_frldevdb01_flc_fx_carry_view[[#This Row],[atmf_cost_orig]]+1)</f>
        <v>73.231600033341891</v>
      </c>
      <c r="S3465" s="95">
        <f>Table_nydc_frldevdb01_flc_fx_carry_view[[#This Row],[num_rate]]-Table_nydc_frldevdb01_flc_fx_carry_view[[#This Row],[asset_rate]]</f>
        <v>7.788906281026034E-2</v>
      </c>
      <c r="T34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1.4512485498685508</v>
      </c>
      <c r="U3465" s="95">
        <f>Table_nydc_frldevdb01_flc_fx_carry_view[[#This Row],[atmf_cost_final]]/Table_nydc_frldevdb01_flc_fx_carry_view[[#This Row],[atmf_cost_orig]]</f>
        <v>1.280335721324048</v>
      </c>
    </row>
    <row r="3466" spans="1:21" x14ac:dyDescent="0.25">
      <c r="A3466" t="s">
        <v>153</v>
      </c>
      <c r="B3466" t="s">
        <v>10</v>
      </c>
      <c r="C3466" t="s">
        <v>6</v>
      </c>
      <c r="D3466" t="s">
        <v>6</v>
      </c>
      <c r="E3466">
        <v>13504.9286337841</v>
      </c>
      <c r="F3466">
        <v>14108.75</v>
      </c>
      <c r="G3466">
        <v>7.4434431036049506E-2</v>
      </c>
      <c r="H3466">
        <v>8.3355323041648902E-2</v>
      </c>
      <c r="I3466">
        <v>6.15406730962786E-2</v>
      </c>
      <c r="J3466">
        <v>9.9018981481481499E-2</v>
      </c>
      <c r="K3466">
        <v>1.2348542940593699E-2</v>
      </c>
      <c r="L3466">
        <v>1.28485978471748E-3</v>
      </c>
      <c r="M3466">
        <v>3.2769232389799098E-2</v>
      </c>
      <c r="N3466">
        <v>4.4703984238049804E-2</v>
      </c>
      <c r="O3466">
        <v>1.4316164989150559E-2</v>
      </c>
      <c r="P3466">
        <v>5.9479258907175758E-2</v>
      </c>
      <c r="Q3466">
        <v>13826.405271746802</v>
      </c>
      <c r="R3466" s="95">
        <f>Table_nydc_frldevdb01_flc_fx_carry_view[[#This Row],[atmf]]/(Table_nydc_frldevdb01_flc_fx_carry_view[[#This Row],[atmf_cost_orig]]+1)</f>
        <v>13661.08667601643</v>
      </c>
      <c r="S3466" s="95">
        <f>Table_nydc_frldevdb01_flc_fx_carry_view[[#This Row],[num_rate]]-Table_nydc_frldevdb01_flc_fx_carry_view[[#This Row],[asset_rate]]</f>
        <v>4.5163093918025199E-2</v>
      </c>
      <c r="T34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2.1262320531015093</v>
      </c>
      <c r="U3466" s="95">
        <f>Table_nydc_frldevdb01_flc_fx_carry_view[[#This Row],[atmf_cost_final]]/Table_nydc_frldevdb01_flc_fx_carry_view[[#This Row],[atmf_cost_orig]]</f>
        <v>1.3642060243060785</v>
      </c>
    </row>
    <row r="3467" spans="1:21" x14ac:dyDescent="0.25">
      <c r="A3467" t="s">
        <v>153</v>
      </c>
      <c r="B3467" t="s">
        <v>10</v>
      </c>
      <c r="C3467" t="s">
        <v>67</v>
      </c>
      <c r="D3467" t="s">
        <v>6</v>
      </c>
      <c r="E3467">
        <v>13504.9286337841</v>
      </c>
      <c r="F3467">
        <v>14789.723622568599</v>
      </c>
      <c r="G3467">
        <v>8.1518434329185999E-2</v>
      </c>
      <c r="H3467">
        <v>9.1239742883994807E-2</v>
      </c>
      <c r="I3467">
        <v>7.4434431036049506E-2</v>
      </c>
      <c r="J3467">
        <v>9.7147431524205893E-2</v>
      </c>
      <c r="K3467">
        <v>1.31509624774149E-2</v>
      </c>
      <c r="L3467">
        <v>1.2348542940593699E-2</v>
      </c>
      <c r="M3467">
        <v>4.9951844691845798E-2</v>
      </c>
      <c r="N3467">
        <v>6.7407976902635794E-2</v>
      </c>
      <c r="O3467">
        <v>1.5844682162100221E-2</v>
      </c>
      <c r="P3467">
        <v>6.4775555452025624E-2</v>
      </c>
      <c r="Q3467">
        <v>14264.7675906489</v>
      </c>
      <c r="R3467" s="95">
        <f>Table_nydc_frldevdb01_flc_fx_carry_view[[#This Row],[atmf]]/(Table_nydc_frldevdb01_flc_fx_carry_view[[#This Row],[atmf_cost_orig]]+1)</f>
        <v>14086.09708849008</v>
      </c>
      <c r="S3467" s="95">
        <f>Table_nydc_frldevdb01_flc_fx_carry_view[[#This Row],[num_rate]]-Table_nydc_frldevdb01_flc_fx_carry_view[[#This Row],[asset_rate]]</f>
        <v>4.8930873289925403E-2</v>
      </c>
      <c r="T34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1.4961444033113802</v>
      </c>
      <c r="U3467" s="95">
        <f>Table_nydc_frldevdb01_flc_fx_carry_view[[#This Row],[atmf_cost_final]]/Table_nydc_frldevdb01_flc_fx_carry_view[[#This Row],[atmf_cost_orig]]</f>
        <v>1.3494592105352128</v>
      </c>
    </row>
    <row r="3468" spans="1:21" x14ac:dyDescent="0.25">
      <c r="A3468" t="s">
        <v>153</v>
      </c>
      <c r="B3468" t="s">
        <v>18</v>
      </c>
      <c r="C3468" t="s">
        <v>6</v>
      </c>
      <c r="D3468" t="s">
        <v>6</v>
      </c>
      <c r="E3468">
        <v>2955.40419798941</v>
      </c>
      <c r="F3468">
        <v>3060.92</v>
      </c>
      <c r="G3468">
        <v>0.12389241941656801</v>
      </c>
      <c r="H3468">
        <v>0.12532558930690399</v>
      </c>
      <c r="I3468">
        <v>0.112670242752594</v>
      </c>
      <c r="J3468">
        <v>0.12581448941107001</v>
      </c>
      <c r="K3468">
        <v>3.2760852279963004E-2</v>
      </c>
      <c r="L3468">
        <v>2.3522760463126702E-3</v>
      </c>
      <c r="M3468">
        <v>4.9248695397766502E-2</v>
      </c>
      <c r="N3468">
        <v>3.5695763123183302E-2</v>
      </c>
      <c r="O3468">
        <v>1.4316164989150559E-2</v>
      </c>
      <c r="P3468">
        <v>5.0817688223020241E-2</v>
      </c>
      <c r="Q3468">
        <v>3011.2706420683298</v>
      </c>
      <c r="R3468" s="95">
        <f>Table_nydc_frldevdb01_flc_fx_carry_view[[#This Row],[atmf]]/(Table_nydc_frldevdb01_flc_fx_carry_view[[#This Row],[atmf_cost_orig]]+1)</f>
        <v>2917.2492788657851</v>
      </c>
      <c r="S3468" s="95">
        <f>Table_nydc_frldevdb01_flc_fx_carry_view[[#This Row],[num_rate]]-Table_nydc_frldevdb01_flc_fx_carry_view[[#This Row],[asset_rate]]</f>
        <v>3.6501523233869682E-2</v>
      </c>
      <c r="T34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2.0223073957361035</v>
      </c>
      <c r="U3468" s="95">
        <f>Table_nydc_frldevdb01_flc_fx_carry_view[[#This Row],[atmf_cost_final]]/Table_nydc_frldevdb01_flc_fx_carry_view[[#This Row],[atmf_cost_orig]]</f>
        <v>0.72480626816364668</v>
      </c>
    </row>
    <row r="3469" spans="1:21" x14ac:dyDescent="0.25">
      <c r="A3469" t="s">
        <v>153</v>
      </c>
      <c r="B3469" t="s">
        <v>18</v>
      </c>
      <c r="C3469" t="s">
        <v>67</v>
      </c>
      <c r="D3469" t="s">
        <v>6</v>
      </c>
      <c r="E3469">
        <v>2955.40419798941</v>
      </c>
      <c r="F3469">
        <v>3159.04</v>
      </c>
      <c r="G3469">
        <v>0.130578664951641</v>
      </c>
      <c r="H3469">
        <v>0.13289759906948001</v>
      </c>
      <c r="I3469">
        <v>0.12389241941656801</v>
      </c>
      <c r="J3469">
        <v>0.127488458973844</v>
      </c>
      <c r="K3469">
        <v>4.2320436745786498E-2</v>
      </c>
      <c r="L3469">
        <v>3.2760852279963004E-2</v>
      </c>
      <c r="M3469">
        <v>7.2701872973012102E-2</v>
      </c>
      <c r="N3469">
        <v>6.8247279288260992E-2</v>
      </c>
      <c r="O3469">
        <v>1.5844682162100221E-2</v>
      </c>
      <c r="P3469">
        <v>5.156005923749056E-2</v>
      </c>
      <c r="Q3469">
        <v>3065.8937447154767</v>
      </c>
      <c r="R3469" s="95">
        <f>Table_nydc_frldevdb01_flc_fx_carry_view[[#This Row],[atmf]]/(Table_nydc_frldevdb01_flc_fx_carry_view[[#This Row],[atmf_cost_orig]]+1)</f>
        <v>2944.9375260664601</v>
      </c>
      <c r="S3469" s="95">
        <f>Table_nydc_frldevdb01_flc_fx_carry_view[[#This Row],[num_rate]]-Table_nydc_frldevdb01_flc_fx_carry_view[[#This Row],[asset_rate]]</f>
        <v>3.5715377075390339E-2</v>
      </c>
      <c r="T34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1.1680299358756998</v>
      </c>
      <c r="U3469" s="95">
        <f>Table_nydc_frldevdb01_flc_fx_carry_view[[#This Row],[atmf_cost_final]]/Table_nydc_frldevdb01_flc_fx_carry_view[[#This Row],[atmf_cost_orig]]</f>
        <v>0.93872793777397301</v>
      </c>
    </row>
    <row r="3470" spans="1:21" x14ac:dyDescent="0.25">
      <c r="A3470" t="s">
        <v>153</v>
      </c>
      <c r="B3470" t="s">
        <v>12</v>
      </c>
      <c r="C3470" t="s">
        <v>6</v>
      </c>
      <c r="D3470" t="s">
        <v>6</v>
      </c>
      <c r="E3470">
        <v>16.0269589386094</v>
      </c>
      <c r="F3470">
        <v>17.3107618431</v>
      </c>
      <c r="G3470">
        <v>0.14898473269547699</v>
      </c>
      <c r="H3470">
        <v>0.157478710893728</v>
      </c>
      <c r="I3470">
        <v>0.120841245607715</v>
      </c>
      <c r="J3470">
        <v>0.13945423611111099</v>
      </c>
      <c r="K3470">
        <v>2.7789537637242102E-2</v>
      </c>
      <c r="L3470">
        <v>2.5236130316980301E-3</v>
      </c>
      <c r="M3470">
        <v>6.32786077751301E-2</v>
      </c>
      <c r="N3470">
        <v>8.0110951158666496E-2</v>
      </c>
      <c r="O3470">
        <v>-8.1128496506200909E-3</v>
      </c>
      <c r="P3470">
        <v>7.1593065754572249E-2</v>
      </c>
      <c r="Q3470">
        <v>16.717474227704653</v>
      </c>
      <c r="R3470" s="95">
        <f>Table_nydc_frldevdb01_flc_fx_carry_view[[#This Row],[atmf]]/(Table_nydc_frldevdb01_flc_fx_carry_view[[#This Row],[atmf_cost_orig]]+1)</f>
        <v>16.280551227605443</v>
      </c>
      <c r="S3470" s="95">
        <f>Table_nydc_frldevdb01_flc_fx_carry_view[[#This Row],[num_rate]]-Table_nydc_frldevdb01_flc_fx_carry_view[[#This Row],[asset_rate]]</f>
        <v>7.970591540519234E-2</v>
      </c>
      <c r="T34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2.1862319250832249</v>
      </c>
      <c r="U3470" s="95">
        <f>Table_nydc_frldevdb01_flc_fx_carry_view[[#This Row],[atmf_cost_final]]/Table_nydc_frldevdb01_flc_fx_carry_view[[#This Row],[atmf_cost_orig]]</f>
        <v>1.2660036934338477</v>
      </c>
    </row>
    <row r="3471" spans="1:21" x14ac:dyDescent="0.25">
      <c r="A3471" t="s">
        <v>153</v>
      </c>
      <c r="B3471" t="s">
        <v>12</v>
      </c>
      <c r="C3471" t="s">
        <v>67</v>
      </c>
      <c r="D3471" t="s">
        <v>6</v>
      </c>
      <c r="E3471">
        <v>16.0269589386094</v>
      </c>
      <c r="F3471">
        <v>18.672464055137201</v>
      </c>
      <c r="G3471">
        <v>0.15135921208779901</v>
      </c>
      <c r="H3471">
        <v>0.162996679323474</v>
      </c>
      <c r="I3471">
        <v>0.14898473269547699</v>
      </c>
      <c r="J3471">
        <v>0.169881650730274</v>
      </c>
      <c r="K3471">
        <v>2.8150965275445201E-2</v>
      </c>
      <c r="L3471">
        <v>2.7789537637242102E-2</v>
      </c>
      <c r="M3471">
        <v>9.3385803055966304E-2</v>
      </c>
      <c r="N3471">
        <v>0.117502710138894</v>
      </c>
      <c r="O3471">
        <v>-7.6643334109611208E-3</v>
      </c>
      <c r="P3471">
        <v>7.3642213551457517E-2</v>
      </c>
      <c r="Q3471">
        <v>17.528964875052687</v>
      </c>
      <c r="R3471" s="95">
        <f>Table_nydc_frldevdb01_flc_fx_carry_view[[#This Row],[atmf]]/(Table_nydc_frldevdb01_flc_fx_carry_view[[#This Row],[atmf_cost_orig]]+1)</f>
        <v>17.077653654317139</v>
      </c>
      <c r="S3471" s="95">
        <f>Table_nydc_frldevdb01_flc_fx_carry_view[[#This Row],[num_rate]]-Table_nydc_frldevdb01_flc_fx_carry_view[[#This Row],[asset_rate]]</f>
        <v>8.1306546962418638E-2</v>
      </c>
      <c r="T34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1.3752340858650824</v>
      </c>
      <c r="U3471" s="95">
        <f>Table_nydc_frldevdb01_flc_fx_carry_view[[#This Row],[atmf_cost_final]]/Table_nydc_frldevdb01_flc_fx_carry_view[[#This Row],[atmf_cost_orig]]</f>
        <v>1.258250251041632</v>
      </c>
    </row>
    <row r="3472" spans="1:21" x14ac:dyDescent="0.25">
      <c r="A3472" t="s">
        <v>153</v>
      </c>
      <c r="B3472" t="s">
        <v>100</v>
      </c>
      <c r="C3472" t="s">
        <v>6</v>
      </c>
      <c r="D3472" t="s">
        <v>6</v>
      </c>
      <c r="E3472">
        <v>16000.1335405052</v>
      </c>
      <c r="F3472">
        <v>17093.470171249999</v>
      </c>
      <c r="G3472">
        <v>7.6530381156034694E-2</v>
      </c>
      <c r="H3472">
        <v>8.9344790178776806E-2</v>
      </c>
      <c r="I3472">
        <v>0.106579049367811</v>
      </c>
      <c r="J3472">
        <v>0.12935125</v>
      </c>
      <c r="K3472">
        <v>8.0060486701030303E-3</v>
      </c>
      <c r="L3472">
        <v>2.2257663443086498E-3</v>
      </c>
      <c r="M3472">
        <v>3.5925965306487499E-2</v>
      </c>
      <c r="N3472">
        <v>6.833999613701161E-2</v>
      </c>
      <c r="O3472">
        <v>-8.1128496506200909E-3</v>
      </c>
      <c r="P3472">
        <v>5.9479258907175758E-2</v>
      </c>
      <c r="Q3472">
        <v>16629.184720132853</v>
      </c>
      <c r="R3472" s="95">
        <f>Table_nydc_frldevdb01_flc_fx_carry_view[[#This Row],[atmf]]/(Table_nydc_frldevdb01_flc_fx_carry_view[[#This Row],[atmf_cost_orig]]+1)</f>
        <v>16500.667753986407</v>
      </c>
      <c r="S3472" s="95">
        <f>Table_nydc_frldevdb01_flc_fx_carry_view[[#This Row],[num_rate]]-Table_nydc_frldevdb01_flc_fx_carry_view[[#This Row],[asset_rate]]</f>
        <v>6.7592108557795849E-2</v>
      </c>
      <c r="T34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2.3679952434580231</v>
      </c>
      <c r="U3472" s="95">
        <f>Table_nydc_frldevdb01_flc_fx_carry_view[[#This Row],[atmf_cost_final]]/Table_nydc_frldevdb01_flc_fx_carry_view[[#This Row],[atmf_cost_orig]]</f>
        <v>1.9022452299888737</v>
      </c>
    </row>
    <row r="3473" spans="1:21" x14ac:dyDescent="0.25">
      <c r="A3473" t="s">
        <v>153</v>
      </c>
      <c r="B3473" t="s">
        <v>100</v>
      </c>
      <c r="C3473" t="s">
        <v>67</v>
      </c>
      <c r="D3473" t="s">
        <v>6</v>
      </c>
      <c r="E3473">
        <v>16000.1335405052</v>
      </c>
      <c r="F3473">
        <v>18360.037698074</v>
      </c>
      <c r="G3473">
        <v>9.0401359895917396E-2</v>
      </c>
      <c r="H3473">
        <v>9.8471005261408506E-2</v>
      </c>
      <c r="I3473">
        <v>7.6530381156034694E-2</v>
      </c>
      <c r="J3473">
        <v>0.109501301285184</v>
      </c>
      <c r="K3473">
        <v>8.7621044973839705E-3</v>
      </c>
      <c r="L3473">
        <v>8.0060486701030303E-3</v>
      </c>
      <c r="M3473">
        <v>5.6496667785112302E-2</v>
      </c>
      <c r="N3473">
        <v>9.2390572352676004E-2</v>
      </c>
      <c r="O3473">
        <v>-7.6643334109611208E-3</v>
      </c>
      <c r="P3473">
        <v>6.4775555452025624E-2</v>
      </c>
      <c r="Q3473">
        <v>17523.5582955871</v>
      </c>
      <c r="R3473" s="95">
        <f>Table_nydc_frldevdb01_flc_fx_carry_view[[#This Row],[atmf]]/(Table_nydc_frldevdb01_flc_fx_carry_view[[#This Row],[atmf_cost_orig]]+1)</f>
        <v>17378.225845770834</v>
      </c>
      <c r="S3473" s="95">
        <f>Table_nydc_frldevdb01_flc_fx_carry_view[[#This Row],[num_rate]]-Table_nydc_frldevdb01_flc_fx_carry_view[[#This Row],[asset_rate]]</f>
        <v>7.2439888862986745E-2</v>
      </c>
      <c r="T34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1.7677866491399672</v>
      </c>
      <c r="U3473" s="95">
        <f>Table_nydc_frldevdb01_flc_fx_carry_view[[#This Row],[atmf_cost_final]]/Table_nydc_frldevdb01_flc_fx_carry_view[[#This Row],[atmf_cost_orig]]</f>
        <v>1.6353278162189642</v>
      </c>
    </row>
    <row r="3474" spans="1:21" x14ac:dyDescent="0.25">
      <c r="A3474" t="s">
        <v>153</v>
      </c>
      <c r="B3474" t="s">
        <v>101</v>
      </c>
      <c r="C3474" t="s">
        <v>6</v>
      </c>
      <c r="D3474" t="s">
        <v>6</v>
      </c>
      <c r="E3474">
        <v>21.857086123339901</v>
      </c>
      <c r="F3474">
        <v>21.810421000000002</v>
      </c>
      <c r="G3474">
        <v>8.97084843081591E-2</v>
      </c>
      <c r="H3474">
        <v>8.95339181133398E-2</v>
      </c>
      <c r="I3474">
        <v>0.11475</v>
      </c>
      <c r="J3474">
        <v>0.11475</v>
      </c>
      <c r="K3474">
        <v>3.42584544060444E-2</v>
      </c>
      <c r="L3474">
        <v>2.3957733154435501E-3</v>
      </c>
      <c r="M3474">
        <v>3.5196639047492199E-2</v>
      </c>
      <c r="N3474">
        <v>3.6104893558263603E-3</v>
      </c>
      <c r="O3474">
        <v>1.4316164989150559E-2</v>
      </c>
      <c r="P3474">
        <v>1.2149803161935813E-2</v>
      </c>
      <c r="Q3474">
        <v>21.789977977324192</v>
      </c>
      <c r="R3474" s="95">
        <f>Table_nydc_frldevdb01_flc_fx_carry_view[[#This Row],[atmf]]/(Table_nydc_frldevdb01_flc_fx_carry_view[[#This Row],[atmf_cost_orig]]+1)</f>
        <v>21.068867669497326</v>
      </c>
      <c r="S3474" s="95">
        <f>Table_nydc_frldevdb01_flc_fx_carry_view[[#This Row],[num_rate]]-Table_nydc_frldevdb01_flc_fx_carry_view[[#This Row],[asset_rate]]</f>
        <v>-2.1663618272147467E-3</v>
      </c>
      <c r="T34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1.2947515731106722</v>
      </c>
      <c r="U3474" s="95">
        <f>Table_nydc_frldevdb01_flc_fx_carry_view[[#This Row],[atmf_cost_final]]/Table_nydc_frldevdb01_flc_fx_carry_view[[#This Row],[atmf_cost_orig]]</f>
        <v>0.10258051488821379</v>
      </c>
    </row>
    <row r="3475" spans="1:21" x14ac:dyDescent="0.25">
      <c r="A3475" t="s">
        <v>153</v>
      </c>
      <c r="B3475" t="s">
        <v>101</v>
      </c>
      <c r="C3475" t="s">
        <v>67</v>
      </c>
      <c r="D3475" t="s">
        <v>6</v>
      </c>
      <c r="E3475">
        <v>21.857086123339901</v>
      </c>
      <c r="F3475">
        <v>21.767027095958401</v>
      </c>
      <c r="G3475">
        <v>9.1272795675217094E-2</v>
      </c>
      <c r="H3475">
        <v>9.1064505879447394E-2</v>
      </c>
      <c r="I3475">
        <v>8.97084843081591E-2</v>
      </c>
      <c r="J3475">
        <v>8.9371524466991495E-2</v>
      </c>
      <c r="K3475">
        <v>4.8094048330940699E-2</v>
      </c>
      <c r="L3475">
        <v>3.42584544060444E-2</v>
      </c>
      <c r="M3475">
        <v>4.9856039307079804E-2</v>
      </c>
      <c r="N3475">
        <v>3.6087181947180705E-2</v>
      </c>
      <c r="O3475">
        <v>1.5844682162100221E-2</v>
      </c>
      <c r="P3475">
        <v>1.3721712183131254E-2</v>
      </c>
      <c r="Q3475">
        <v>21.728741249953124</v>
      </c>
      <c r="R3475" s="95">
        <f>Table_nydc_frldevdb01_flc_fx_carry_view[[#This Row],[atmf]]/(Table_nydc_frldevdb01_flc_fx_carry_view[[#This Row],[atmf_cost_orig]]+1)</f>
        <v>20.733344650115036</v>
      </c>
      <c r="S3475" s="95">
        <f>Table_nydc_frldevdb01_flc_fx_carry_view[[#This Row],[num_rate]]-Table_nydc_frldevdb01_flc_fx_carry_view[[#This Row],[asset_rate]]</f>
        <v>-2.1229699789689672E-3</v>
      </c>
      <c r="T34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1.0378756565163765</v>
      </c>
      <c r="U3475" s="95">
        <f>Table_nydc_frldevdb01_flc_fx_carry_view[[#This Row],[atmf_cost_final]]/Table_nydc_frldevdb01_flc_fx_carry_view[[#This Row],[atmf_cost_orig]]</f>
        <v>0.72382769367032629</v>
      </c>
    </row>
    <row r="3476" spans="1:21" x14ac:dyDescent="0.25">
      <c r="A3476" t="s">
        <v>153</v>
      </c>
      <c r="B3476" t="s">
        <v>102</v>
      </c>
      <c r="C3476" t="s">
        <v>6</v>
      </c>
      <c r="D3476" t="s">
        <v>6</v>
      </c>
      <c r="E3476">
        <v>77.118732729255299</v>
      </c>
      <c r="F3476">
        <v>82.009887190000001</v>
      </c>
      <c r="G3476">
        <v>8.3791489911867995E-2</v>
      </c>
      <c r="H3476">
        <v>9.0088067937958705E-2</v>
      </c>
      <c r="I3476">
        <v>0.1036309251959</v>
      </c>
      <c r="J3476">
        <v>0.12459530092592599</v>
      </c>
      <c r="K3476">
        <v>1.10427377841004E-2</v>
      </c>
      <c r="L3476">
        <v>2.1641987165094802E-3</v>
      </c>
      <c r="M3476">
        <v>3.6224639583018498E-2</v>
      </c>
      <c r="N3476">
        <v>6.3430210416904401E-2</v>
      </c>
      <c r="O3476">
        <v>-8.1128496506200909E-3</v>
      </c>
      <c r="P3476">
        <v>5.4763995754603112E-2</v>
      </c>
      <c r="Q3476">
        <v>79.995449632981945</v>
      </c>
      <c r="R3476" s="95">
        <f>Table_nydc_frldevdb01_flc_fx_carry_view[[#This Row],[atmf]]/(Table_nydc_frldevdb01_flc_fx_carry_view[[#This Row],[atmf_cost_orig]]+1)</f>
        <v>79.142961918953347</v>
      </c>
      <c r="S3476" s="95">
        <f>Table_nydc_frldevdb01_flc_fx_carry_view[[#This Row],[num_rate]]-Table_nydc_frldevdb01_flc_fx_carry_view[[#This Row],[asset_rate]]</f>
        <v>6.2876845405223203E-2</v>
      </c>
      <c r="T34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2.4329382343563553</v>
      </c>
      <c r="U3476" s="95">
        <f>Table_nydc_frldevdb01_flc_fx_carry_view[[#This Row],[atmf_cost_final]]/Table_nydc_frldevdb01_flc_fx_carry_view[[#This Row],[atmf_cost_orig]]</f>
        <v>1.7510239203770965</v>
      </c>
    </row>
    <row r="3477" spans="1:21" x14ac:dyDescent="0.25">
      <c r="A3477" t="s">
        <v>153</v>
      </c>
      <c r="B3477" t="s">
        <v>102</v>
      </c>
      <c r="C3477" t="s">
        <v>67</v>
      </c>
      <c r="D3477" t="s">
        <v>6</v>
      </c>
      <c r="E3477">
        <v>77.118732729255299</v>
      </c>
      <c r="F3477">
        <v>87.487933698538797</v>
      </c>
      <c r="G3477">
        <v>9.6212058591304106E-2</v>
      </c>
      <c r="H3477">
        <v>9.9607042266676799E-2</v>
      </c>
      <c r="I3477">
        <v>8.3791489911867995E-2</v>
      </c>
      <c r="J3477">
        <v>0.101452476342253</v>
      </c>
      <c r="K3477">
        <v>1.24458548984992E-2</v>
      </c>
      <c r="L3477">
        <v>1.10427377841004E-2</v>
      </c>
      <c r="M3477">
        <v>5.7147381320087606E-2</v>
      </c>
      <c r="N3477">
        <v>8.4100111598234703E-2</v>
      </c>
      <c r="O3477">
        <v>-7.6643334109611208E-3</v>
      </c>
      <c r="P3477">
        <v>5.8411001955036394E-2</v>
      </c>
      <c r="Q3477">
        <v>83.74442985472686</v>
      </c>
      <c r="R3477" s="95">
        <f>Table_nydc_frldevdb01_flc_fx_carry_view[[#This Row],[atmf]]/(Table_nydc_frldevdb01_flc_fx_carry_view[[#This Row],[atmf_cost_orig]]+1)</f>
        <v>82.758502025791643</v>
      </c>
      <c r="S3477" s="95">
        <f>Table_nydc_frldevdb01_flc_fx_carry_view[[#This Row],[num_rate]]-Table_nydc_frldevdb01_flc_fx_carry_view[[#This Row],[asset_rate]]</f>
        <v>6.6075335365997509E-2</v>
      </c>
      <c r="T34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1.6343373406338884</v>
      </c>
      <c r="U3477" s="95">
        <f>Table_nydc_frldevdb01_flc_fx_carry_view[[#This Row],[atmf_cost_final]]/Table_nydc_frldevdb01_flc_fx_carry_view[[#This Row],[atmf_cost_orig]]</f>
        <v>1.4716354390270734</v>
      </c>
    </row>
    <row r="3478" spans="1:21" x14ac:dyDescent="0.25">
      <c r="A3478" t="s">
        <v>153</v>
      </c>
      <c r="B3478" t="s">
        <v>103</v>
      </c>
      <c r="C3478" t="s">
        <v>6</v>
      </c>
      <c r="D3478" t="s">
        <v>6</v>
      </c>
      <c r="E3478">
        <v>5.9867499689030002</v>
      </c>
      <c r="F3478">
        <v>5.55113931585558</v>
      </c>
      <c r="G3478">
        <v>0.115491013843037</v>
      </c>
      <c r="H3478">
        <v>0.133811301745665</v>
      </c>
      <c r="I3478">
        <v>0.144642821363511</v>
      </c>
      <c r="J3478">
        <v>0.1865125</v>
      </c>
      <c r="K3478">
        <v>1.7243166983220901E-2</v>
      </c>
      <c r="L3478">
        <v>3.0172004575688403E-3</v>
      </c>
      <c r="M3478">
        <v>4.9744500599187398E-2</v>
      </c>
      <c r="N3478">
        <v>7.2686215198943804E-2</v>
      </c>
      <c r="O3478">
        <v>7.1543315748834768E-2</v>
      </c>
      <c r="P3478">
        <v>-6.7182541083893321E-3</v>
      </c>
      <c r="Q3478">
        <v>5.3763991726913325</v>
      </c>
      <c r="R3478" s="95">
        <f>Table_nydc_frldevdb01_flc_fx_carry_view[[#This Row],[atmf]]/(Table_nydc_frldevdb01_flc_fx_carry_view[[#This Row],[atmf_cost_orig]]+1)</f>
        <v>5.2880861130370533</v>
      </c>
      <c r="S3478" s="95">
        <f>Table_nydc_frldevdb01_flc_fx_carry_view[[#This Row],[num_rate]]-Table_nydc_frldevdb01_flc_fx_carry_view[[#This Row],[asset_rate]]</f>
        <v>-7.82615698572241E-2</v>
      </c>
      <c r="T34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2.1435740319021739</v>
      </c>
      <c r="U3478" s="95">
        <f>Table_nydc_frldevdb01_flc_fx_carry_view[[#This Row],[atmf_cost_final]]/Table_nydc_frldevdb01_flc_fx_carry_view[[#This Row],[atmf_cost_orig]]</f>
        <v>1.4611909723369736</v>
      </c>
    </row>
    <row r="3479" spans="1:21" x14ac:dyDescent="0.25">
      <c r="A3479" t="s">
        <v>153</v>
      </c>
      <c r="B3479" t="s">
        <v>103</v>
      </c>
      <c r="C3479" t="s">
        <v>67</v>
      </c>
      <c r="D3479" t="s">
        <v>6</v>
      </c>
      <c r="E3479">
        <v>5.9867499689030002</v>
      </c>
      <c r="F3479">
        <v>5.1563160241915904</v>
      </c>
      <c r="G3479">
        <v>0.15895860655737701</v>
      </c>
      <c r="H3479">
        <v>0.15895860655737701</v>
      </c>
      <c r="I3479">
        <v>0.115491013843037</v>
      </c>
      <c r="J3479">
        <v>0.14662052692225599</v>
      </c>
      <c r="K3479">
        <v>3.2123954307606402E-2</v>
      </c>
      <c r="L3479">
        <v>1.7243166983220901E-2</v>
      </c>
      <c r="M3479">
        <v>7.8319877787639297E-2</v>
      </c>
      <c r="N3479">
        <v>9.2225666091177702E-2</v>
      </c>
      <c r="O3479">
        <v>7.202769153040374E-2</v>
      </c>
      <c r="P3479">
        <v>-7.3995129143911197E-3</v>
      </c>
      <c r="Q3479">
        <v>4.9286332592845365</v>
      </c>
      <c r="R3479" s="95">
        <f>Table_nydc_frldevdb01_flc_fx_carry_view[[#This Row],[atmf]]/(Table_nydc_frldevdb01_flc_fx_carry_view[[#This Row],[atmf_cost_orig]]+1)</f>
        <v>4.7818055944314679</v>
      </c>
      <c r="S3479" s="95">
        <f>Table_nydc_frldevdb01_flc_fx_carry_view[[#This Row],[num_rate]]-Table_nydc_frldevdb01_flc_fx_carry_view[[#This Row],[asset_rate]]</f>
        <v>-7.9427204444794855E-2</v>
      </c>
      <c r="T34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1.6231410362510932</v>
      </c>
      <c r="U3479" s="95">
        <f>Table_nydc_frldevdb01_flc_fx_carry_view[[#This Row],[atmf_cost_final]]/Table_nydc_frldevdb01_flc_fx_carry_view[[#This Row],[atmf_cost_orig]]</f>
        <v>1.1775512002360793</v>
      </c>
    </row>
    <row r="3480" spans="1:21" x14ac:dyDescent="0.25">
      <c r="A3480" t="s">
        <v>153</v>
      </c>
      <c r="B3480" t="s">
        <v>104</v>
      </c>
      <c r="C3480" t="s">
        <v>6</v>
      </c>
      <c r="D3480" t="s">
        <v>6</v>
      </c>
      <c r="E3480">
        <v>3.4929000000000001</v>
      </c>
      <c r="F3480">
        <v>3.4344574438840199</v>
      </c>
      <c r="G3480">
        <v>6.6890458899557304E-2</v>
      </c>
      <c r="H3480">
        <v>6.5941807897623606E-2</v>
      </c>
      <c r="I3480">
        <v>8.0375252842781103E-2</v>
      </c>
      <c r="J3480">
        <v>8.2160226920102095E-2</v>
      </c>
      <c r="K3480">
        <v>1.8975316279693E-2</v>
      </c>
      <c r="L3480">
        <v>1.67809179453906E-3</v>
      </c>
      <c r="M3480">
        <v>2.59263162960339E-2</v>
      </c>
      <c r="N3480">
        <v>1.67291627136971E-2</v>
      </c>
      <c r="O3480">
        <v>1.4316164989150559E-2</v>
      </c>
      <c r="P3480">
        <v>-2.5824957693779682E-3</v>
      </c>
      <c r="Q3480">
        <v>3.4107493252683452</v>
      </c>
      <c r="R3480" s="95">
        <f>Table_nydc_frldevdb01_flc_fx_carry_view[[#This Row],[atmf]]/(Table_nydc_frldevdb01_flc_fx_carry_view[[#This Row],[atmf_cost_orig]]+1)</f>
        <v>3.3476648267330318</v>
      </c>
      <c r="S3480" s="95">
        <f>Table_nydc_frldevdb01_flc_fx_carry_view[[#This Row],[num_rate]]-Table_nydc_frldevdb01_flc_fx_carry_view[[#This Row],[asset_rate]]</f>
        <v>-1.6898660758528528E-2</v>
      </c>
      <c r="T34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2.165310154477762</v>
      </c>
      <c r="U3480" s="95">
        <f>Table_nydc_frldevdb01_flc_fx_carry_view[[#This Row],[atmf_cost_final]]/Table_nydc_frldevdb01_flc_fx_carry_view[[#This Row],[atmf_cost_orig]]</f>
        <v>0.6452579889359854</v>
      </c>
    </row>
    <row r="3481" spans="1:21" x14ac:dyDescent="0.25">
      <c r="A3481" t="s">
        <v>153</v>
      </c>
      <c r="B3481" t="s">
        <v>104</v>
      </c>
      <c r="C3481" t="s">
        <v>67</v>
      </c>
      <c r="D3481" t="s">
        <v>6</v>
      </c>
      <c r="E3481">
        <v>3.4929000000000001</v>
      </c>
      <c r="F3481">
        <v>3.3669440000000002</v>
      </c>
      <c r="G3481">
        <v>7.2145006960824695E-2</v>
      </c>
      <c r="H3481">
        <v>7.0077606029141704E-2</v>
      </c>
      <c r="I3481">
        <v>6.6890458899557304E-2</v>
      </c>
      <c r="J3481">
        <v>6.6155552239603593E-2</v>
      </c>
      <c r="K3481">
        <v>2.46876502159518E-2</v>
      </c>
      <c r="L3481">
        <v>1.8975316279693E-2</v>
      </c>
      <c r="M3481">
        <v>3.8376974941826299E-2</v>
      </c>
      <c r="N3481">
        <v>3.6593702138936299E-2</v>
      </c>
      <c r="O3481">
        <v>1.5844682162100221E-2</v>
      </c>
      <c r="P3481">
        <v>-2.7025949948550369E-3</v>
      </c>
      <c r="Q3481">
        <v>3.3214752467779034</v>
      </c>
      <c r="R3481" s="95">
        <f>Table_nydc_frldevdb01_flc_fx_carry_view[[#This Row],[atmf]]/(Table_nydc_frldevdb01_flc_fx_carry_view[[#This Row],[atmf_cost_orig]]+1)</f>
        <v>3.2425064126529084</v>
      </c>
      <c r="S3481" s="95">
        <f>Table_nydc_frldevdb01_flc_fx_carry_view[[#This Row],[num_rate]]-Table_nydc_frldevdb01_flc_fx_carry_view[[#This Row],[asset_rate]]</f>
        <v>-1.8547277156955259E-2</v>
      </c>
      <c r="T34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1.2870164315660066</v>
      </c>
      <c r="U3481" s="95">
        <f>Table_nydc_frldevdb01_flc_fx_carry_view[[#This Row],[atmf_cost_final]]/Table_nydc_frldevdb01_flc_fx_carry_view[[#This Row],[atmf_cost_orig]]</f>
        <v>0.95353274181737424</v>
      </c>
    </row>
    <row r="3482" spans="1:21" x14ac:dyDescent="0.25">
      <c r="A3482" t="s">
        <v>153</v>
      </c>
      <c r="B3482" t="s">
        <v>105</v>
      </c>
      <c r="C3482" t="s">
        <v>6</v>
      </c>
      <c r="D3482" t="s">
        <v>6</v>
      </c>
      <c r="E3482">
        <v>35.416033057772403</v>
      </c>
      <c r="F3482">
        <v>33.161145577689602</v>
      </c>
      <c r="G3482">
        <v>0.18071691719702901</v>
      </c>
      <c r="H3482">
        <v>0.19448579293527801</v>
      </c>
      <c r="I3482">
        <v>0.21577612605375099</v>
      </c>
      <c r="J3482">
        <v>0.25351942227532898</v>
      </c>
      <c r="K3482">
        <v>4.2937707145441699E-2</v>
      </c>
      <c r="L3482">
        <v>4.5010986396815493E-3</v>
      </c>
      <c r="M3482">
        <v>7.3250295345004893E-2</v>
      </c>
      <c r="N3482">
        <v>6.3603172728789695E-2</v>
      </c>
      <c r="O3482">
        <v>6.1022779643056239E-2</v>
      </c>
      <c r="P3482">
        <v>-6.7113422491958423E-3</v>
      </c>
      <c r="Q3482">
        <v>32.185519188538301</v>
      </c>
      <c r="R3482" s="95">
        <f>Table_nydc_frldevdb01_flc_fx_carry_view[[#This Row],[atmf]]/(Table_nydc_frldevdb01_flc_fx_carry_view[[#This Row],[atmf_cost_orig]]+1)</f>
        <v>30.897867647014888</v>
      </c>
      <c r="S3482" s="95">
        <f>Table_nydc_frldevdb01_flc_fx_carry_view[[#This Row],[num_rate]]-Table_nydc_frldevdb01_flc_fx_carry_view[[#This Row],[asset_rate]]</f>
        <v>-6.7734121892252086E-2</v>
      </c>
      <c r="T34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1.9497534720562002</v>
      </c>
      <c r="U3482" s="95">
        <f>Table_nydc_frldevdb01_flc_fx_carry_view[[#This Row],[atmf_cost_final]]/Table_nydc_frldevdb01_flc_fx_carry_view[[#This Row],[atmf_cost_orig]]</f>
        <v>0.8682991983748628</v>
      </c>
    </row>
    <row r="3483" spans="1:21" x14ac:dyDescent="0.25">
      <c r="A3483" t="s">
        <v>153</v>
      </c>
      <c r="B3483" t="s">
        <v>105</v>
      </c>
      <c r="C3483" t="s">
        <v>67</v>
      </c>
      <c r="D3483" t="s">
        <v>6</v>
      </c>
      <c r="E3483">
        <v>35.416033057772403</v>
      </c>
      <c r="F3483">
        <v>30.5931796176076</v>
      </c>
      <c r="G3483">
        <v>0.186038765111461</v>
      </c>
      <c r="H3483">
        <v>0.20620786551029699</v>
      </c>
      <c r="I3483">
        <v>0.18071691719702901</v>
      </c>
      <c r="J3483">
        <v>0.21541089508145</v>
      </c>
      <c r="K3483">
        <v>4.4837105285076E-2</v>
      </c>
      <c r="L3483">
        <v>4.2937707145441699E-2</v>
      </c>
      <c r="M3483">
        <v>0.10175435925384299</v>
      </c>
      <c r="N3483">
        <v>0.11975205133338701</v>
      </c>
      <c r="O3483">
        <v>7.0298886056625598E-2</v>
      </c>
      <c r="P3483">
        <v>-7.3995129143911197E-3</v>
      </c>
      <c r="Q3483">
        <v>28.945671482539407</v>
      </c>
      <c r="R3483" s="95">
        <f>Table_nydc_frldevdb01_flc_fx_carry_view[[#This Row],[atmf]]/(Table_nydc_frldevdb01_flc_fx_carry_view[[#This Row],[atmf_cost_orig]]+1)</f>
        <v>27.767695549057468</v>
      </c>
      <c r="S3483" s="95">
        <f>Table_nydc_frldevdb01_flc_fx_carry_view[[#This Row],[num_rate]]-Table_nydc_frldevdb01_flc_fx_carry_view[[#This Row],[asset_rate]]</f>
        <v>-7.7698398971016713E-2</v>
      </c>
      <c r="T34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1.3495792370815487</v>
      </c>
      <c r="U3483" s="95">
        <f>Table_nydc_frldevdb01_flc_fx_carry_view[[#This Row],[atmf_cost_final]]/Table_nydc_frldevdb01_flc_fx_carry_view[[#This Row],[atmf_cost_orig]]</f>
        <v>1.1768739168672451</v>
      </c>
    </row>
    <row r="3484" spans="1:21" x14ac:dyDescent="0.25">
      <c r="A3484" t="s">
        <v>153</v>
      </c>
      <c r="B3484" t="s">
        <v>106</v>
      </c>
      <c r="C3484" t="s">
        <v>6</v>
      </c>
      <c r="D3484" t="s">
        <v>6</v>
      </c>
      <c r="E3484">
        <v>7.79896607573657</v>
      </c>
      <c r="F3484">
        <v>8.1517997484000002</v>
      </c>
      <c r="G3484">
        <v>7.7811274819462206E-2</v>
      </c>
      <c r="H3484">
        <v>7.9387888963161304E-2</v>
      </c>
      <c r="I3484">
        <v>9.4189091615571596E-2</v>
      </c>
      <c r="J3484">
        <v>0.108745416666667</v>
      </c>
      <c r="K3484">
        <v>1.3610442828728501E-2</v>
      </c>
      <c r="L3484">
        <v>1.9670185734739498E-3</v>
      </c>
      <c r="M3484">
        <v>3.1924482120809304E-2</v>
      </c>
      <c r="N3484">
        <v>4.5245735523753099E-2</v>
      </c>
      <c r="O3484">
        <v>-8.1128496506200909E-3</v>
      </c>
      <c r="P3484">
        <v>3.677550470920421E-2</v>
      </c>
      <c r="Q3484">
        <v>8.0051923413203934</v>
      </c>
      <c r="R3484" s="95">
        <f>Table_nydc_frldevdb01_flc_fx_carry_view[[#This Row],[atmf]]/(Table_nydc_frldevdb01_flc_fx_carry_view[[#This Row],[atmf_cost_orig]]+1)</f>
        <v>7.8996088276212193</v>
      </c>
      <c r="S3484" s="95">
        <f>Table_nydc_frldevdb01_flc_fx_carry_view[[#This Row],[num_rate]]-Table_nydc_frldevdb01_flc_fx_carry_view[[#This Row],[asset_rate]]</f>
        <v>4.4888354359824301E-2</v>
      </c>
      <c r="T34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2.3631442665405529</v>
      </c>
      <c r="U3484" s="95">
        <f>Table_nydc_frldevdb01_flc_fx_carry_view[[#This Row],[atmf_cost_final]]/Table_nydc_frldevdb01_flc_fx_carry_view[[#This Row],[atmf_cost_orig]]</f>
        <v>1.4172739076090013</v>
      </c>
    </row>
    <row r="3485" spans="1:21" x14ac:dyDescent="0.25">
      <c r="A3485" t="s">
        <v>153</v>
      </c>
      <c r="B3485" t="s">
        <v>106</v>
      </c>
      <c r="C3485" t="s">
        <v>67</v>
      </c>
      <c r="D3485" t="s">
        <v>6</v>
      </c>
      <c r="E3485">
        <v>7.79896607573657</v>
      </c>
      <c r="F3485">
        <v>8.5232021125356603</v>
      </c>
      <c r="G3485">
        <v>8.7488234334371001E-2</v>
      </c>
      <c r="H3485">
        <v>8.86540139611392E-2</v>
      </c>
      <c r="I3485">
        <v>7.7811274819462206E-2</v>
      </c>
      <c r="J3485">
        <v>8.4825895910995805E-2</v>
      </c>
      <c r="K3485">
        <v>1.6723617362220698E-2</v>
      </c>
      <c r="L3485">
        <v>1.3610442828728501E-2</v>
      </c>
      <c r="M3485">
        <v>5.0872090346351199E-2</v>
      </c>
      <c r="N3485">
        <v>6.2556371013430201E-2</v>
      </c>
      <c r="O3485">
        <v>-7.6643334109611208E-3</v>
      </c>
      <c r="P3485">
        <v>3.8011872280076735E-2</v>
      </c>
      <c r="Q3485">
        <v>8.2417586402667844</v>
      </c>
      <c r="R3485" s="95">
        <f>Table_nydc_frldevdb01_flc_fx_carry_view[[#This Row],[atmf]]/(Table_nydc_frldevdb01_flc_fx_carry_view[[#This Row],[atmf_cost_orig]]+1)</f>
        <v>8.1105989880524323</v>
      </c>
      <c r="S3485" s="95">
        <f>Table_nydc_frldevdb01_flc_fx_carry_view[[#This Row],[num_rate]]-Table_nydc_frldevdb01_flc_fx_carry_view[[#This Row],[asset_rate]]</f>
        <v>4.5676205691037856E-2</v>
      </c>
      <c r="T34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1.4333269955423156</v>
      </c>
      <c r="U3485" s="95">
        <f>Table_nydc_frldevdb01_flc_fx_carry_view[[#This Row],[atmf_cost_final]]/Table_nydc_frldevdb01_flc_fx_carry_view[[#This Row],[atmf_cost_orig]]</f>
        <v>1.2296795863415322</v>
      </c>
    </row>
    <row r="3486" spans="1:21" x14ac:dyDescent="0.25">
      <c r="A3486" t="s">
        <v>153</v>
      </c>
      <c r="B3486" t="s">
        <v>5</v>
      </c>
      <c r="C3486" t="s">
        <v>67</v>
      </c>
      <c r="D3486" t="s">
        <v>67</v>
      </c>
      <c r="E3486">
        <v>3.6639355341650401</v>
      </c>
      <c r="F3486">
        <v>4.4674560820552598</v>
      </c>
      <c r="G3486">
        <v>0.13172433829284999</v>
      </c>
      <c r="H3486">
        <v>0.14592018274521601</v>
      </c>
      <c r="I3486">
        <v>0.14765324301233901</v>
      </c>
      <c r="J3486">
        <v>0.18726067129629601</v>
      </c>
      <c r="K3486">
        <v>1.2048875526762599E-2</v>
      </c>
      <c r="L3486">
        <v>3.08283005920029E-3</v>
      </c>
      <c r="M3486">
        <v>7.9755124624801693E-2</v>
      </c>
      <c r="N3486">
        <v>0.21927706291051799</v>
      </c>
      <c r="O3486">
        <v>1.5835106727464132E-2</v>
      </c>
      <c r="P3486">
        <v>0.1292033690309341</v>
      </c>
      <c r="Q3486">
        <v>4.1841621568003466</v>
      </c>
      <c r="R3486" s="95">
        <f>Table_nydc_frldevdb01_flc_fx_carry_view[[#This Row],[atmf]]/(Table_nydc_frldevdb01_flc_fx_carry_view[[#This Row],[atmf_cost_orig]]+1)</f>
        <v>4.1374715249512084</v>
      </c>
      <c r="S3486" s="95">
        <f>Table_nydc_frldevdb01_flc_fx_carry_view[[#This Row],[num_rate]]-Table_nydc_frldevdb01_flc_fx_carry_view[[#This Row],[asset_rate]]</f>
        <v>0.11336826230346997</v>
      </c>
      <c r="T34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3.1931208083653697</v>
      </c>
      <c r="U3486" s="95">
        <f>Table_nydc_frldevdb01_flc_fx_carry_view[[#This Row],[atmf_cost_final]]/Table_nydc_frldevdb01_flc_fx_carry_view[[#This Row],[atmf_cost_orig]]</f>
        <v>2.7493789764868444</v>
      </c>
    </row>
    <row r="3487" spans="1:21" x14ac:dyDescent="0.25">
      <c r="A3487" t="s">
        <v>153</v>
      </c>
      <c r="B3487" t="s">
        <v>4</v>
      </c>
      <c r="C3487" t="s">
        <v>67</v>
      </c>
      <c r="D3487" t="s">
        <v>67</v>
      </c>
      <c r="E3487">
        <v>4.34217206220415</v>
      </c>
      <c r="F3487">
        <v>5.5488508978376103</v>
      </c>
      <c r="G3487">
        <v>0.13700715247884501</v>
      </c>
      <c r="H3487">
        <v>0.14540718664292601</v>
      </c>
      <c r="I3487">
        <v>0.14510646255926901</v>
      </c>
      <c r="J3487">
        <v>0.17547232638888899</v>
      </c>
      <c r="K3487">
        <v>8.5600724215231204E-3</v>
      </c>
      <c r="L3487">
        <v>3.0303584532887099E-3</v>
      </c>
      <c r="M3487">
        <v>8.3346005473954099E-2</v>
      </c>
      <c r="N3487">
        <v>0.27792609494291198</v>
      </c>
      <c r="O3487">
        <v>-7.6643334109611208E-3</v>
      </c>
      <c r="P3487">
        <v>0.12926178052065765</v>
      </c>
      <c r="Q3487">
        <v>5.1627498343588041</v>
      </c>
      <c r="R3487" s="95">
        <f>Table_nydc_frldevdb01_flc_fx_carry_view[[#This Row],[atmf]]/(Table_nydc_frldevdb01_flc_fx_carry_view[[#This Row],[atmf_cost_orig]]+1)</f>
        <v>5.1219563000188826</v>
      </c>
      <c r="S3487" s="95">
        <f>Table_nydc_frldevdb01_flc_fx_carry_view[[#This Row],[num_rate]]-Table_nydc_frldevdb01_flc_fx_carry_view[[#This Row],[asset_rate]]</f>
        <v>0.13692611393161877</v>
      </c>
      <c r="T34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3.6757679588873913</v>
      </c>
      <c r="U3487" s="95">
        <f>Table_nydc_frldevdb01_flc_fx_carry_view[[#This Row],[atmf_cost_final]]/Table_nydc_frldevdb01_flc_fx_carry_view[[#This Row],[atmf_cost_orig]]</f>
        <v>3.3346060601520344</v>
      </c>
    </row>
    <row r="3488" spans="1:21" x14ac:dyDescent="0.25">
      <c r="A3488" t="s">
        <v>153</v>
      </c>
      <c r="B3488" t="s">
        <v>17</v>
      </c>
      <c r="C3488" t="s">
        <v>67</v>
      </c>
      <c r="D3488" t="s">
        <v>67</v>
      </c>
      <c r="E3488">
        <v>1.18476253924653</v>
      </c>
      <c r="F3488">
        <v>1.2414050570936399</v>
      </c>
      <c r="G3488">
        <v>8.3699024326738994E-2</v>
      </c>
      <c r="H3488">
        <v>8.2628054872621398E-2</v>
      </c>
      <c r="I3488">
        <v>0.101940251976987</v>
      </c>
      <c r="J3488">
        <v>0.114868842592592</v>
      </c>
      <c r="K3488">
        <v>2.73520424981031E-2</v>
      </c>
      <c r="L3488">
        <v>2.1288912631548902E-3</v>
      </c>
      <c r="M3488">
        <v>4.7418323820369902E-2</v>
      </c>
      <c r="N3488">
        <v>4.7814090014771202E-2</v>
      </c>
      <c r="O3488">
        <v>-7.6643334109611208E-3</v>
      </c>
      <c r="P3488">
        <v>1.5844682162100221E-2</v>
      </c>
      <c r="Q3488">
        <v>1.2169846997436888</v>
      </c>
      <c r="R3488" s="95">
        <f>Table_nydc_frldevdb01_flc_fx_carry_view[[#This Row],[atmf]]/(Table_nydc_frldevdb01_flc_fx_carry_view[[#This Row],[atmf_cost_orig]]+1)</f>
        <v>1.1852046396951696</v>
      </c>
      <c r="S3488" s="95">
        <f>Table_nydc_frldevdb01_flc_fx_carry_view[[#This Row],[num_rate]]-Table_nydc_frldevdb01_flc_fx_carry_view[[#This Row],[asset_rate]]</f>
        <v>2.3509015573061343E-2</v>
      </c>
      <c r="T34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2.2767147543636379</v>
      </c>
      <c r="U3488" s="95">
        <f>Table_nydc_frldevdb01_flc_fx_carry_view[[#This Row],[atmf_cost_final]]/Table_nydc_frldevdb01_flc_fx_carry_view[[#This Row],[atmf_cost_orig]]</f>
        <v>1.0083462712832394</v>
      </c>
    </row>
    <row r="3489" spans="1:21" x14ac:dyDescent="0.25">
      <c r="A3489" t="s">
        <v>153</v>
      </c>
      <c r="B3489" t="s">
        <v>21</v>
      </c>
      <c r="C3489" t="s">
        <v>67</v>
      </c>
      <c r="D3489" t="s">
        <v>67</v>
      </c>
      <c r="E3489">
        <v>1.3143461132921701</v>
      </c>
      <c r="F3489">
        <v>1.34375701964554</v>
      </c>
      <c r="G3489">
        <v>9.4896378865575795E-2</v>
      </c>
      <c r="H3489">
        <v>9.3176741843605707E-2</v>
      </c>
      <c r="I3489">
        <v>0.11806110727992999</v>
      </c>
      <c r="J3489">
        <v>0.120681571212007</v>
      </c>
      <c r="K3489">
        <v>4.2405758768144099E-2</v>
      </c>
      <c r="L3489">
        <v>2.4653354047931898E-3</v>
      </c>
      <c r="M3489">
        <v>5.2161394708161404E-2</v>
      </c>
      <c r="N3489">
        <v>2.2377524071497398E-2</v>
      </c>
      <c r="O3489">
        <v>4.5404551726175467E-3</v>
      </c>
      <c r="P3489">
        <v>1.5844682162100221E-2</v>
      </c>
      <c r="Q3489">
        <v>1.3307744684134286</v>
      </c>
      <c r="R3489" s="95">
        <f>Table_nydc_frldevdb01_flc_fx_carry_view[[#This Row],[atmf]]/(Table_nydc_frldevdb01_flc_fx_carry_view[[#This Row],[atmf_cost_orig]]+1)</f>
        <v>1.2771396350445443</v>
      </c>
      <c r="S3489" s="95">
        <f>Table_nydc_frldevdb01_flc_fx_carry_view[[#This Row],[num_rate]]-Table_nydc_frldevdb01_flc_fx_carry_view[[#This Row],[asset_rate]]</f>
        <v>1.1304226989482673E-2</v>
      </c>
      <c r="T34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2.0410959151340453</v>
      </c>
      <c r="U3489" s="95">
        <f>Table_nydc_frldevdb01_flc_fx_carry_view[[#This Row],[atmf_cost_final]]/Table_nydc_frldevdb01_flc_fx_carry_view[[#This Row],[atmf_cost_orig]]</f>
        <v>0.42900547803021283</v>
      </c>
    </row>
    <row r="3490" spans="1:21" x14ac:dyDescent="0.25">
      <c r="A3490" t="s">
        <v>153</v>
      </c>
      <c r="B3490" t="s">
        <v>20</v>
      </c>
      <c r="C3490" t="s">
        <v>67</v>
      </c>
      <c r="D3490" t="s">
        <v>67</v>
      </c>
      <c r="E3490">
        <v>3.173</v>
      </c>
      <c r="F3490">
        <v>3.5072999999999999</v>
      </c>
      <c r="G3490">
        <v>0.13814612399019199</v>
      </c>
      <c r="H3490">
        <v>0.14870034227064699</v>
      </c>
      <c r="I3490">
        <v>0</v>
      </c>
      <c r="J3490">
        <v>0</v>
      </c>
      <c r="K3490">
        <v>3.49601760519299E-2</v>
      </c>
      <c r="L3490">
        <v>0</v>
      </c>
      <c r="M3490">
        <v>8.1316548065676605E-2</v>
      </c>
      <c r="N3490">
        <v>0.105340737084182</v>
      </c>
      <c r="O3490">
        <v>1.5844682162100221E-2</v>
      </c>
      <c r="P3490">
        <v>7.0298886056625598E-2</v>
      </c>
      <c r="Q3490">
        <v>3.351917275803546</v>
      </c>
      <c r="R3490" s="95">
        <f>Table_nydc_frldevdb01_flc_fx_carry_view[[#This Row],[atmf]]/(Table_nydc_frldevdb01_flc_fx_carry_view[[#This Row],[atmf_cost_orig]]+1)</f>
        <v>3.2435460330964756</v>
      </c>
      <c r="S3490" s="95">
        <f>Table_nydc_frldevdb01_flc_fx_carry_view[[#This Row],[num_rate]]-Table_nydc_frldevdb01_flc_fx_carry_view[[#This Row],[asset_rate]]</f>
        <v>5.4454203894525377E-2</v>
      </c>
      <c r="T34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2.2724111596339731</v>
      </c>
      <c r="U3490" s="95">
        <f>Table_nydc_frldevdb01_flc_fx_carry_view[[#This Row],[atmf_cost_final]]/Table_nydc_frldevdb01_flc_fx_carry_view[[#This Row],[atmf_cost_orig]]</f>
        <v>1.2954403450463967</v>
      </c>
    </row>
    <row r="3491" spans="1:21" x14ac:dyDescent="0.25">
      <c r="A3491" t="s">
        <v>153</v>
      </c>
      <c r="B3491" t="s">
        <v>7</v>
      </c>
      <c r="C3491" t="s">
        <v>67</v>
      </c>
      <c r="D3491" t="s">
        <v>67</v>
      </c>
      <c r="E3491">
        <v>65.092143087424205</v>
      </c>
      <c r="F3491">
        <v>70.467290764957696</v>
      </c>
      <c r="G3491">
        <v>7.3841496564450396E-2</v>
      </c>
      <c r="H3491">
        <v>7.6766659785587096E-2</v>
      </c>
      <c r="I3491">
        <v>5.1542989222792698E-2</v>
      </c>
      <c r="J3491">
        <v>8.1256805555555506E-2</v>
      </c>
      <c r="K3491">
        <v>1.2573175191535699E-2</v>
      </c>
      <c r="L3491">
        <v>1.0761260683646301E-3</v>
      </c>
      <c r="M3491">
        <v>4.2010055887677505E-2</v>
      </c>
      <c r="N3491">
        <v>8.2564219265863395E-2</v>
      </c>
      <c r="O3491">
        <v>1.5835106727464132E-2</v>
      </c>
      <c r="P3491">
        <v>5.8388522036483925E-2</v>
      </c>
      <c r="Q3491">
        <v>68.452269475040765</v>
      </c>
      <c r="R3491" s="95">
        <f>Table_nydc_frldevdb01_flc_fx_carry_view[[#This Row],[atmf]]/(Table_nydc_frldevdb01_flc_fx_carry_view[[#This Row],[atmf_cost_orig]]+1)</f>
        <v>67.62630587564469</v>
      </c>
      <c r="S3491" s="95">
        <f>Table_nydc_frldevdb01_flc_fx_carry_view[[#This Row],[num_rate]]-Table_nydc_frldevdb01_flc_fx_carry_view[[#This Row],[asset_rate]]</f>
        <v>4.2553415309019793E-2</v>
      </c>
      <c r="T34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2.7682312551607797</v>
      </c>
      <c r="U3491" s="95">
        <f>Table_nydc_frldevdb01_flc_fx_carry_view[[#This Row],[atmf_cost_final]]/Table_nydc_frldevdb01_flc_fx_carry_view[[#This Row],[atmf_cost_orig]]</f>
        <v>1.9653441901295194</v>
      </c>
    </row>
    <row r="3492" spans="1:21" x14ac:dyDescent="0.25">
      <c r="A3492" t="s">
        <v>153</v>
      </c>
      <c r="B3492" t="s">
        <v>19</v>
      </c>
      <c r="C3492" t="s">
        <v>67</v>
      </c>
      <c r="D3492" t="s">
        <v>67</v>
      </c>
      <c r="E3492">
        <v>13.5275706377431</v>
      </c>
      <c r="F3492">
        <v>15.0393104006092</v>
      </c>
      <c r="G3492">
        <v>0.16323423049425501</v>
      </c>
      <c r="H3492">
        <v>0.172844990221446</v>
      </c>
      <c r="I3492">
        <v>0.17014123763632799</v>
      </c>
      <c r="J3492">
        <v>0.18991121527777799</v>
      </c>
      <c r="K3492">
        <v>4.4677157384046796E-2</v>
      </c>
      <c r="L3492">
        <v>3.5522361890331601E-3</v>
      </c>
      <c r="M3492">
        <v>9.4399159197908408E-2</v>
      </c>
      <c r="N3492">
        <v>0.111734495988146</v>
      </c>
      <c r="O3492">
        <v>1.5835106727464132E-2</v>
      </c>
      <c r="P3492">
        <v>7.3623133838126242E-2</v>
      </c>
      <c r="Q3492">
        <v>14.326945967239043</v>
      </c>
      <c r="R3492" s="95">
        <f>Table_nydc_frldevdb01_flc_fx_carry_view[[#This Row],[atmf]]/(Table_nydc_frldevdb01_flc_fx_carry_view[[#This Row],[atmf_cost_orig]]+1)</f>
        <v>13.742070499790588</v>
      </c>
      <c r="S3492" s="95">
        <f>Table_nydc_frldevdb01_flc_fx_carry_view[[#This Row],[num_rate]]-Table_nydc_frldevdb01_flc_fx_carry_view[[#This Row],[asset_rate]]</f>
        <v>5.778802711066211E-2</v>
      </c>
      <c r="T34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2.1757422439285929</v>
      </c>
      <c r="U3492" s="95">
        <f>Table_nydc_frldevdb01_flc_fx_carry_view[[#This Row],[atmf_cost_final]]/Table_nydc_frldevdb01_flc_fx_carry_view[[#This Row],[atmf_cost_orig]]</f>
        <v>1.1836386779027761</v>
      </c>
    </row>
    <row r="3493" spans="1:21" x14ac:dyDescent="0.25">
      <c r="A3493" t="s">
        <v>153</v>
      </c>
      <c r="B3493" t="s">
        <v>13</v>
      </c>
      <c r="C3493" t="s">
        <v>67</v>
      </c>
      <c r="D3493" t="s">
        <v>67</v>
      </c>
      <c r="E3493">
        <v>6.5827250756058202</v>
      </c>
      <c r="F3493">
        <v>6.8654000000000002</v>
      </c>
      <c r="G3493">
        <v>6.0927420611443801E-2</v>
      </c>
      <c r="H3493">
        <v>6.2388254146839697E-2</v>
      </c>
      <c r="I3493">
        <v>6.0749397327164903E-2</v>
      </c>
      <c r="J3493">
        <v>6.2961296296296307E-2</v>
      </c>
      <c r="K3493">
        <v>1.6510530767910401E-2</v>
      </c>
      <c r="L3493">
        <v>1.2683393682026301E-3</v>
      </c>
      <c r="M3493">
        <v>3.4147273621647697E-2</v>
      </c>
      <c r="N3493">
        <v>4.2935014675066802E-2</v>
      </c>
      <c r="O3493">
        <v>1.5835106727464132E-2</v>
      </c>
      <c r="P3493">
        <v>3.8003852978582664E-2</v>
      </c>
      <c r="Q3493">
        <v>6.7464152097609045</v>
      </c>
      <c r="R3493" s="95">
        <f>Table_nydc_frldevdb01_flc_fx_carry_view[[#This Row],[atmf]]/(Table_nydc_frldevdb01_flc_fx_carry_view[[#This Row],[atmf_cost_orig]]+1)</f>
        <v>6.6387062801577041</v>
      </c>
      <c r="S3493" s="95">
        <f>Table_nydc_frldevdb01_flc_fx_carry_view[[#This Row],[num_rate]]-Table_nydc_frldevdb01_flc_fx_carry_view[[#This Row],[asset_rate]]</f>
        <v>2.2168746251118532E-2</v>
      </c>
      <c r="T34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2.3624926468797973</v>
      </c>
      <c r="U3493" s="95">
        <f>Table_nydc_frldevdb01_flc_fx_carry_view[[#This Row],[atmf_cost_final]]/Table_nydc_frldevdb01_flc_fx_carry_view[[#This Row],[atmf_cost_orig]]</f>
        <v>1.2573482483781109</v>
      </c>
    </row>
    <row r="3494" spans="1:21" x14ac:dyDescent="0.25">
      <c r="A3494" t="s">
        <v>153</v>
      </c>
      <c r="B3494" t="s">
        <v>16</v>
      </c>
      <c r="C3494" t="s">
        <v>67</v>
      </c>
      <c r="D3494" t="s">
        <v>67</v>
      </c>
      <c r="E3494">
        <v>18.770630722181799</v>
      </c>
      <c r="F3494">
        <v>20.807424999999999</v>
      </c>
      <c r="G3494">
        <v>0.13054155782372201</v>
      </c>
      <c r="H3494">
        <v>0.14042911664898899</v>
      </c>
      <c r="I3494">
        <v>0.14302342255974099</v>
      </c>
      <c r="J3494">
        <v>0.16579571759259301</v>
      </c>
      <c r="K3494">
        <v>3.0680052858615501E-2</v>
      </c>
      <c r="L3494">
        <v>2.9860689688331701E-3</v>
      </c>
      <c r="M3494">
        <v>7.676025587082061E-2</v>
      </c>
      <c r="N3494">
        <v>0.108492158240921</v>
      </c>
      <c r="O3494">
        <v>1.5835106727464132E-2</v>
      </c>
      <c r="P3494">
        <v>7.201599579975182E-2</v>
      </c>
      <c r="Q3494">
        <v>19.890850567752526</v>
      </c>
      <c r="R3494" s="95">
        <f>Table_nydc_frldevdb01_flc_fx_carry_view[[#This Row],[atmf]]/(Table_nydc_frldevdb01_flc_fx_carry_view[[#This Row],[atmf_cost_orig]]+1)</f>
        <v>19.324101987003754</v>
      </c>
      <c r="S3494" s="95">
        <f>Table_nydc_frldevdb01_flc_fx_carry_view[[#This Row],[num_rate]]-Table_nydc_frldevdb01_flc_fx_carry_view[[#This Row],[asset_rate]]</f>
        <v>5.6180889072287687E-2</v>
      </c>
      <c r="T34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2.2896185861885803</v>
      </c>
      <c r="U3494" s="95">
        <f>Table_nydc_frldevdb01_flc_fx_carry_view[[#This Row],[atmf_cost_final]]/Table_nydc_frldevdb01_flc_fx_carry_view[[#This Row],[atmf_cost_orig]]</f>
        <v>1.413389741997497</v>
      </c>
    </row>
    <row r="3495" spans="1:21" x14ac:dyDescent="0.25">
      <c r="A3495" t="s">
        <v>153</v>
      </c>
      <c r="B3495" t="s">
        <v>22</v>
      </c>
      <c r="C3495" t="s">
        <v>67</v>
      </c>
      <c r="D3495" t="s">
        <v>67</v>
      </c>
      <c r="E3495">
        <v>625.46572588595905</v>
      </c>
      <c r="F3495">
        <v>636.59442631271395</v>
      </c>
      <c r="G3495">
        <v>9.30083167974744E-2</v>
      </c>
      <c r="H3495">
        <v>9.4910153700526106E-2</v>
      </c>
      <c r="I3495">
        <v>8.7972152500145007E-2</v>
      </c>
      <c r="J3495">
        <v>0.103649785809299</v>
      </c>
      <c r="K3495">
        <v>4.24537110516311E-2</v>
      </c>
      <c r="L3495">
        <v>1.83670122935263E-3</v>
      </c>
      <c r="M3495">
        <v>5.1958348712228694E-2</v>
      </c>
      <c r="N3495">
        <v>1.7790635487382599E-2</v>
      </c>
      <c r="O3495">
        <v>1.5844682162100221E-2</v>
      </c>
      <c r="P3495">
        <v>2.4969484021367488E-2</v>
      </c>
      <c r="Q3495">
        <v>630.60079425483661</v>
      </c>
      <c r="R3495" s="95">
        <f>Table_nydc_frldevdb01_flc_fx_carry_view[[#This Row],[atmf]]/(Table_nydc_frldevdb01_flc_fx_carry_view[[#This Row],[atmf_cost_orig]]+1)</f>
        <v>605.1517411236016</v>
      </c>
      <c r="S3495" s="95">
        <f>Table_nydc_frldevdb01_flc_fx_carry_view[[#This Row],[num_rate]]-Table_nydc_frldevdb01_flc_fx_carry_view[[#This Row],[asset_rate]]</f>
        <v>9.1248018592672668E-3</v>
      </c>
      <c r="T34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1.6785420789020253</v>
      </c>
      <c r="U3495" s="95">
        <f>Table_nydc_frldevdb01_flc_fx_carry_view[[#This Row],[atmf_cost_final]]/Table_nydc_frldevdb01_flc_fx_carry_view[[#This Row],[atmf_cost_orig]]</f>
        <v>0.34240186473045997</v>
      </c>
    </row>
    <row r="3496" spans="1:21" x14ac:dyDescent="0.25">
      <c r="A3496" t="s">
        <v>153</v>
      </c>
      <c r="B3496" t="s">
        <v>15</v>
      </c>
      <c r="C3496" t="s">
        <v>67</v>
      </c>
      <c r="D3496" t="s">
        <v>67</v>
      </c>
      <c r="E3496">
        <v>57.759709955699897</v>
      </c>
      <c r="F3496">
        <v>63.831843013375298</v>
      </c>
      <c r="G3496">
        <v>0.12761897675300601</v>
      </c>
      <c r="H3496">
        <v>0.137527461866991</v>
      </c>
      <c r="I3496">
        <v>0.11237619865290301</v>
      </c>
      <c r="J3496">
        <v>0.13141962962963</v>
      </c>
      <c r="K3496">
        <v>3.0279004481533801E-2</v>
      </c>
      <c r="L3496">
        <v>2.3462127633453603E-3</v>
      </c>
      <c r="M3496">
        <v>7.5226775948530708E-2</v>
      </c>
      <c r="N3496">
        <v>0.105110553793221</v>
      </c>
      <c r="O3496">
        <v>1.5844682162100221E-2</v>
      </c>
      <c r="P3496">
        <v>7.0224729399299218E-2</v>
      </c>
      <c r="Q3496">
        <v>61.08615641503507</v>
      </c>
      <c r="R3496" s="95">
        <f>Table_nydc_frldevdb01_flc_fx_carry_view[[#This Row],[atmf]]/(Table_nydc_frldevdb01_flc_fx_carry_view[[#This Row],[atmf_cost_orig]]+1)</f>
        <v>59.365935113608828</v>
      </c>
      <c r="S3496" s="95">
        <f>Table_nydc_frldevdb01_flc_fx_carry_view[[#This Row],[num_rate]]-Table_nydc_frldevdb01_flc_fx_carry_view[[#This Row],[asset_rate]]</f>
        <v>5.4380047237198997E-2</v>
      </c>
      <c r="T34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2.286305587037408</v>
      </c>
      <c r="U3496" s="95">
        <f>Table_nydc_frldevdb01_flc_fx_carry_view[[#This Row],[atmf_cost_final]]/Table_nydc_frldevdb01_flc_fx_carry_view[[#This Row],[atmf_cost_orig]]</f>
        <v>1.3972492170226254</v>
      </c>
    </row>
    <row r="3497" spans="1:21" x14ac:dyDescent="0.25">
      <c r="A3497" t="s">
        <v>153</v>
      </c>
      <c r="B3497" t="s">
        <v>11</v>
      </c>
      <c r="C3497" t="s">
        <v>67</v>
      </c>
      <c r="D3497" t="s">
        <v>67</v>
      </c>
      <c r="E3497">
        <v>22.238740117671099</v>
      </c>
      <c r="F3497">
        <v>25.832801993363599</v>
      </c>
      <c r="G3497">
        <v>0.12994904029246801</v>
      </c>
      <c r="H3497">
        <v>0.14362392800323301</v>
      </c>
      <c r="I3497">
        <v>0.12795397253452501</v>
      </c>
      <c r="J3497">
        <v>0.15324496527777801</v>
      </c>
      <c r="K3497">
        <v>2.03176586596257E-2</v>
      </c>
      <c r="L3497">
        <v>2.6721525890530001E-3</v>
      </c>
      <c r="M3497">
        <v>8.2327404290572795E-2</v>
      </c>
      <c r="N3497">
        <v>0.16162927634927901</v>
      </c>
      <c r="O3497">
        <v>-7.6643334109611208E-3</v>
      </c>
      <c r="P3497">
        <v>7.202769153040374E-2</v>
      </c>
      <c r="Q3497">
        <v>24.324449092523306</v>
      </c>
      <c r="R3497" s="95">
        <f>Table_nydc_frldevdb01_flc_fx_carry_view[[#This Row],[atmf]]/(Table_nydc_frldevdb01_flc_fx_carry_view[[#This Row],[atmf_cost_orig]]+1)</f>
        <v>23.867825845448387</v>
      </c>
      <c r="S3497" s="95">
        <f>Table_nydc_frldevdb01_flc_fx_carry_view[[#This Row],[num_rate]]-Table_nydc_frldevdb01_flc_fx_carry_view[[#This Row],[asset_rate]]</f>
        <v>7.9692024941364861E-2</v>
      </c>
      <c r="T34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2.563421638693121</v>
      </c>
      <c r="U3497" s="95">
        <f>Table_nydc_frldevdb01_flc_fx_carry_view[[#This Row],[atmf_cost_final]]/Table_nydc_frldevdb01_flc_fx_carry_view[[#This Row],[atmf_cost_orig]]</f>
        <v>1.9632499984915348</v>
      </c>
    </row>
    <row r="3498" spans="1:21" x14ac:dyDescent="0.25">
      <c r="A3498" t="s">
        <v>153</v>
      </c>
      <c r="B3498" t="s">
        <v>24</v>
      </c>
      <c r="C3498" t="s">
        <v>67</v>
      </c>
      <c r="D3498" t="s">
        <v>67</v>
      </c>
      <c r="E3498">
        <v>30.206714802841599</v>
      </c>
      <c r="F3498">
        <v>29.570465354630599</v>
      </c>
      <c r="G3498">
        <v>6.20657888257631E-2</v>
      </c>
      <c r="H3498">
        <v>5.9235310519414303E-2</v>
      </c>
      <c r="I3498">
        <v>4.3647468062489397E-2</v>
      </c>
      <c r="J3498">
        <v>6.88342938441205E-2</v>
      </c>
      <c r="K3498">
        <v>2.4933507851100701E-2</v>
      </c>
      <c r="L3498">
        <v>9.1128168812643399E-4</v>
      </c>
      <c r="M3498">
        <v>3.2443155403156503E-2</v>
      </c>
      <c r="N3498">
        <v>2.1059786878516198E-2</v>
      </c>
      <c r="O3498">
        <v>1.5844682162100221E-2</v>
      </c>
      <c r="P3498">
        <v>5.1037288329302301E-3</v>
      </c>
      <c r="Q3498">
        <v>29.350056772635281</v>
      </c>
      <c r="R3498" s="95">
        <f>Table_nydc_frldevdb01_flc_fx_carry_view[[#This Row],[atmf]]/(Table_nydc_frldevdb01_flc_fx_carry_view[[#This Row],[atmf_cost_orig]]+1)</f>
        <v>28.641252741012835</v>
      </c>
      <c r="S3498" s="95">
        <f>Table_nydc_frldevdb01_flc_fx_carry_view[[#This Row],[num_rate]]-Table_nydc_frldevdb01_flc_fx_carry_view[[#This Row],[asset_rate]]</f>
        <v>-1.0740953329169991E-2</v>
      </c>
      <c r="T34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2.6830160870697606</v>
      </c>
      <c r="U3498" s="95">
        <f>Table_nydc_frldevdb01_flc_fx_carry_view[[#This Row],[atmf_cost_final]]/Table_nydc_frldevdb01_flc_fx_carry_view[[#This Row],[atmf_cost_orig]]</f>
        <v>0.64912881058626071</v>
      </c>
    </row>
    <row r="3499" spans="1:21" x14ac:dyDescent="0.25">
      <c r="A3499" t="s">
        <v>153</v>
      </c>
      <c r="B3499" t="s">
        <v>23</v>
      </c>
      <c r="C3499" t="s">
        <v>67</v>
      </c>
      <c r="D3499" t="s">
        <v>67</v>
      </c>
      <c r="E3499">
        <v>1.3549837391680499</v>
      </c>
      <c r="F3499">
        <v>1.3406131346166801</v>
      </c>
      <c r="G3499">
        <v>5.57259921789484E-2</v>
      </c>
      <c r="H3499">
        <v>5.4555219406377198E-2</v>
      </c>
      <c r="I3499">
        <v>0.123643148510093</v>
      </c>
      <c r="J3499">
        <v>0.129989318698712</v>
      </c>
      <c r="K3499">
        <v>2.57709205183526E-2</v>
      </c>
      <c r="L3499">
        <v>2.58144561348918E-3</v>
      </c>
      <c r="M3499">
        <v>2.9881202644121599E-2</v>
      </c>
      <c r="N3499">
        <v>1.0773920104905599E-2</v>
      </c>
      <c r="O3499">
        <v>1.5844682162100221E-2</v>
      </c>
      <c r="P3499">
        <v>1.0380808303491779E-2</v>
      </c>
      <c r="Q3499">
        <v>1.3351253925798985</v>
      </c>
      <c r="R3499" s="95">
        <f>Table_nydc_frldevdb01_flc_fx_carry_view[[#This Row],[atmf]]/(Table_nydc_frldevdb01_flc_fx_carry_view[[#This Row],[atmf_cost_orig]]+1)</f>
        <v>1.3017162864753566</v>
      </c>
      <c r="S3499" s="95">
        <f>Table_nydc_frldevdb01_flc_fx_carry_view[[#This Row],[num_rate]]-Table_nydc_frldevdb01_flc_fx_carry_view[[#This Row],[asset_rate]]</f>
        <v>-5.4638738586084423E-3</v>
      </c>
      <c r="T34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1.9931659775990866</v>
      </c>
      <c r="U3499" s="95">
        <f>Table_nydc_frldevdb01_flc_fx_carry_view[[#This Row],[atmf_cost_final]]/Table_nydc_frldevdb01_flc_fx_carry_view[[#This Row],[atmf_cost_orig]]</f>
        <v>0.36055844984623153</v>
      </c>
    </row>
    <row r="3500" spans="1:21" x14ac:dyDescent="0.25">
      <c r="A3500" t="s">
        <v>153</v>
      </c>
      <c r="B3500" t="s">
        <v>25</v>
      </c>
      <c r="C3500" t="s">
        <v>67</v>
      </c>
      <c r="D3500" t="s">
        <v>67</v>
      </c>
      <c r="E3500">
        <v>309.363788240921</v>
      </c>
      <c r="F3500">
        <v>310.851172308782</v>
      </c>
      <c r="G3500">
        <v>6.1213219777252602E-2</v>
      </c>
      <c r="H3500">
        <v>6.1866880126011201E-2</v>
      </c>
      <c r="I3500">
        <v>4.2571903953003302E-2</v>
      </c>
      <c r="J3500">
        <v>5.4033690068081099E-2</v>
      </c>
      <c r="K3500">
        <v>3.2677451063610301E-2</v>
      </c>
      <c r="L3500">
        <v>8.8906041908591398E-4</v>
      </c>
      <c r="M3500">
        <v>3.5512877333099997E-2</v>
      </c>
      <c r="N3500">
        <v>4.8607503670054699E-3</v>
      </c>
      <c r="O3500">
        <v>-7.6643334109611208E-3</v>
      </c>
      <c r="P3500">
        <v>-5.2803047582377846E-3</v>
      </c>
      <c r="Q3500">
        <v>309.97226879502728</v>
      </c>
      <c r="R3500" s="95">
        <f>Table_nydc_frldevdb01_flc_fx_carry_view[[#This Row],[atmf]]/(Table_nydc_frldevdb01_flc_fx_carry_view[[#This Row],[atmf_cost_orig]]+1)</f>
        <v>300.19054239997496</v>
      </c>
      <c r="S3500" s="95">
        <f>Table_nydc_frldevdb01_flc_fx_carry_view[[#This Row],[num_rate]]-Table_nydc_frldevdb01_flc_fx_carry_view[[#This Row],[asset_rate]]</f>
        <v>2.3840286527233362E-3</v>
      </c>
      <c r="T35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1.4007382207947017</v>
      </c>
      <c r="U3500" s="95">
        <f>Table_nydc_frldevdb01_flc_fx_carry_view[[#This Row],[atmf_cost_final]]/Table_nydc_frldevdb01_flc_fx_carry_view[[#This Row],[atmf_cost_orig]]</f>
        <v>0.13687289603185651</v>
      </c>
    </row>
    <row r="3501" spans="1:21" x14ac:dyDescent="0.25">
      <c r="A3501" t="s">
        <v>153</v>
      </c>
      <c r="B3501" t="s">
        <v>9</v>
      </c>
      <c r="C3501" t="s">
        <v>67</v>
      </c>
      <c r="D3501" t="s">
        <v>67</v>
      </c>
      <c r="E3501">
        <v>68.431540633258194</v>
      </c>
      <c r="F3501">
        <v>79.241172720411598</v>
      </c>
      <c r="G3501">
        <v>0.13510116020266399</v>
      </c>
      <c r="H3501">
        <v>0.14316030721422299</v>
      </c>
      <c r="I3501">
        <v>0.11127357853195501</v>
      </c>
      <c r="J3501">
        <v>0.12987015046296299</v>
      </c>
      <c r="K3501">
        <v>2.2991023069718699E-2</v>
      </c>
      <c r="L3501">
        <v>2.3238052756286102E-3</v>
      </c>
      <c r="M3501">
        <v>8.2062561576335791E-2</v>
      </c>
      <c r="N3501">
        <v>0.15797896114738999</v>
      </c>
      <c r="O3501">
        <v>-7.6643334109611208E-3</v>
      </c>
      <c r="P3501">
        <v>7.0224729399299218E-2</v>
      </c>
      <c r="Q3501">
        <v>74.821359879190538</v>
      </c>
      <c r="R3501" s="95">
        <f>Table_nydc_frldevdb01_flc_fx_carry_view[[#This Row],[atmf]]/(Table_nydc_frldevdb01_flc_fx_carry_view[[#This Row],[atmf_cost_orig]]+1)</f>
        <v>73.231600033341891</v>
      </c>
      <c r="S3501" s="95">
        <f>Table_nydc_frldevdb01_flc_fx_carry_view[[#This Row],[num_rate]]-Table_nydc_frldevdb01_flc_fx_carry_view[[#This Row],[asset_rate]]</f>
        <v>7.788906281026034E-2</v>
      </c>
      <c r="T35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2.635027964513319</v>
      </c>
      <c r="U3501" s="95">
        <f>Table_nydc_frldevdb01_flc_fx_carry_view[[#This Row],[atmf_cost_final]]/Table_nydc_frldevdb01_flc_fx_carry_view[[#This Row],[atmf_cost_orig]]</f>
        <v>1.9251039464620618</v>
      </c>
    </row>
    <row r="3502" spans="1:21" x14ac:dyDescent="0.25">
      <c r="A3502" t="s">
        <v>153</v>
      </c>
      <c r="B3502" t="s">
        <v>10</v>
      </c>
      <c r="C3502" t="s">
        <v>67</v>
      </c>
      <c r="D3502" t="s">
        <v>67</v>
      </c>
      <c r="E3502">
        <v>13504.9286337841</v>
      </c>
      <c r="F3502">
        <v>14789.723622568599</v>
      </c>
      <c r="G3502">
        <v>8.1518434329185999E-2</v>
      </c>
      <c r="H3502">
        <v>9.1239742883994807E-2</v>
      </c>
      <c r="I3502">
        <v>6.15406730962786E-2</v>
      </c>
      <c r="J3502">
        <v>9.9018981481481499E-2</v>
      </c>
      <c r="K3502">
        <v>1.31509624774149E-2</v>
      </c>
      <c r="L3502">
        <v>1.28485978471748E-3</v>
      </c>
      <c r="M3502">
        <v>4.9951844691845798E-2</v>
      </c>
      <c r="N3502">
        <v>9.5119944641394005E-2</v>
      </c>
      <c r="O3502">
        <v>1.5844682162100221E-2</v>
      </c>
      <c r="P3502">
        <v>6.4775555452025624E-2</v>
      </c>
      <c r="Q3502">
        <v>14264.7675906489</v>
      </c>
      <c r="R3502" s="95">
        <f>Table_nydc_frldevdb01_flc_fx_carry_view[[#This Row],[atmf]]/(Table_nydc_frldevdb01_flc_fx_carry_view[[#This Row],[atmf_cost_orig]]+1)</f>
        <v>14086.09708849008</v>
      </c>
      <c r="S3502" s="95">
        <f>Table_nydc_frldevdb01_flc_fx_carry_view[[#This Row],[num_rate]]-Table_nydc_frldevdb01_flc_fx_carry_view[[#This Row],[asset_rate]]</f>
        <v>4.8930873289925403E-2</v>
      </c>
      <c r="T35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2.5498053092836059</v>
      </c>
      <c r="U3502" s="95">
        <f>Table_nydc_frldevdb01_flc_fx_carry_view[[#This Row],[atmf_cost_final]]/Table_nydc_frldevdb01_flc_fx_carry_view[[#This Row],[atmf_cost_orig]]</f>
        <v>1.9042328712421206</v>
      </c>
    </row>
    <row r="3503" spans="1:21" x14ac:dyDescent="0.25">
      <c r="A3503" t="s">
        <v>153</v>
      </c>
      <c r="B3503" t="s">
        <v>18</v>
      </c>
      <c r="C3503" t="s">
        <v>67</v>
      </c>
      <c r="D3503" t="s">
        <v>67</v>
      </c>
      <c r="E3503">
        <v>2955.40419798941</v>
      </c>
      <c r="F3503">
        <v>3159.04</v>
      </c>
      <c r="G3503">
        <v>0.130578664951641</v>
      </c>
      <c r="H3503">
        <v>0.13289759906948001</v>
      </c>
      <c r="I3503">
        <v>0.112670242752594</v>
      </c>
      <c r="J3503">
        <v>0.125814490740741</v>
      </c>
      <c r="K3503">
        <v>4.2320436745786498E-2</v>
      </c>
      <c r="L3503">
        <v>2.3522760463126702E-3</v>
      </c>
      <c r="M3503">
        <v>7.2701872973012102E-2</v>
      </c>
      <c r="N3503">
        <v>6.8889542622449992E-2</v>
      </c>
      <c r="O3503">
        <v>1.5844682162100221E-2</v>
      </c>
      <c r="P3503">
        <v>5.156005923749056E-2</v>
      </c>
      <c r="Q3503">
        <v>3065.8937447154767</v>
      </c>
      <c r="R3503" s="95">
        <f>Table_nydc_frldevdb01_flc_fx_carry_view[[#This Row],[atmf]]/(Table_nydc_frldevdb01_flc_fx_carry_view[[#This Row],[atmf_cost_orig]]+1)</f>
        <v>2944.9375260664601</v>
      </c>
      <c r="S3503" s="95">
        <f>Table_nydc_frldevdb01_flc_fx_carry_view[[#This Row],[num_rate]]-Table_nydc_frldevdb01_flc_fx_carry_view[[#This Row],[asset_rate]]</f>
        <v>3.5715377075390339E-2</v>
      </c>
      <c r="T35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2.1900632372511581</v>
      </c>
      <c r="U3503" s="95">
        <f>Table_nydc_frldevdb01_flc_fx_carry_view[[#This Row],[atmf_cost_final]]/Table_nydc_frldevdb01_flc_fx_carry_view[[#This Row],[atmf_cost_orig]]</f>
        <v>0.94756214393572369</v>
      </c>
    </row>
    <row r="3504" spans="1:21" x14ac:dyDescent="0.25">
      <c r="A3504" t="s">
        <v>153</v>
      </c>
      <c r="B3504" t="s">
        <v>12</v>
      </c>
      <c r="C3504" t="s">
        <v>67</v>
      </c>
      <c r="D3504" t="s">
        <v>67</v>
      </c>
      <c r="E3504">
        <v>16.0269589386094</v>
      </c>
      <c r="F3504">
        <v>18.672464055137201</v>
      </c>
      <c r="G3504">
        <v>0.15135921208779901</v>
      </c>
      <c r="H3504">
        <v>0.162996679323474</v>
      </c>
      <c r="I3504">
        <v>0.120841245607715</v>
      </c>
      <c r="J3504">
        <v>0.13945423611111099</v>
      </c>
      <c r="K3504">
        <v>2.8150965275445201E-2</v>
      </c>
      <c r="L3504">
        <v>2.5236130316980301E-3</v>
      </c>
      <c r="M3504">
        <v>9.3385803055966304E-2</v>
      </c>
      <c r="N3504">
        <v>0.16508291922290802</v>
      </c>
      <c r="O3504">
        <v>-7.6643334109611208E-3</v>
      </c>
      <c r="P3504">
        <v>7.3642213551457517E-2</v>
      </c>
      <c r="Q3504">
        <v>17.528964875052687</v>
      </c>
      <c r="R3504" s="95">
        <f>Table_nydc_frldevdb01_flc_fx_carry_view[[#This Row],[atmf]]/(Table_nydc_frldevdb01_flc_fx_carry_view[[#This Row],[atmf_cost_orig]]+1)</f>
        <v>17.077653654317139</v>
      </c>
      <c r="S3504" s="95">
        <f>Table_nydc_frldevdb01_flc_fx_carry_view[[#This Row],[num_rate]]-Table_nydc_frldevdb01_flc_fx_carry_view[[#This Row],[asset_rate]]</f>
        <v>8.1306546962418638E-2</v>
      </c>
      <c r="T35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2.4919094110133528</v>
      </c>
      <c r="U3504" s="95">
        <f>Table_nydc_frldevdb01_flc_fx_carry_view[[#This Row],[atmf_cost_final]]/Table_nydc_frldevdb01_flc_fx_carry_view[[#This Row],[atmf_cost_orig]]</f>
        <v>1.7677517761877948</v>
      </c>
    </row>
    <row r="3505" spans="1:21" x14ac:dyDescent="0.25">
      <c r="A3505" t="s">
        <v>153</v>
      </c>
      <c r="B3505" t="s">
        <v>100</v>
      </c>
      <c r="C3505" t="s">
        <v>67</v>
      </c>
      <c r="D3505" t="s">
        <v>67</v>
      </c>
      <c r="E3505">
        <v>16000.1335405052</v>
      </c>
      <c r="F3505">
        <v>18360.037698074</v>
      </c>
      <c r="G3505">
        <v>9.0401359895917396E-2</v>
      </c>
      <c r="H3505">
        <v>9.8471005261408506E-2</v>
      </c>
      <c r="I3505">
        <v>0.106579049367811</v>
      </c>
      <c r="J3505">
        <v>0.12935125</v>
      </c>
      <c r="K3505">
        <v>8.7621044973839705E-3</v>
      </c>
      <c r="L3505">
        <v>2.2257663443086498E-3</v>
      </c>
      <c r="M3505">
        <v>5.6496667785112302E-2</v>
      </c>
      <c r="N3505">
        <v>0.14750794629656599</v>
      </c>
      <c r="O3505">
        <v>-7.6643334109611208E-3</v>
      </c>
      <c r="P3505">
        <v>6.4775555452025624E-2</v>
      </c>
      <c r="Q3505">
        <v>17523.5582955871</v>
      </c>
      <c r="R3505" s="95">
        <f>Table_nydc_frldevdb01_flc_fx_carry_view[[#This Row],[atmf]]/(Table_nydc_frldevdb01_flc_fx_carry_view[[#This Row],[atmf_cost_orig]]+1)</f>
        <v>17378.225845770834</v>
      </c>
      <c r="S3505" s="95">
        <f>Table_nydc_frldevdb01_flc_fx_carry_view[[#This Row],[num_rate]]-Table_nydc_frldevdb01_flc_fx_carry_view[[#This Row],[asset_rate]]</f>
        <v>7.2439888862986745E-2</v>
      </c>
      <c r="T35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3.0435426648096451</v>
      </c>
      <c r="U3505" s="95">
        <f>Table_nydc_frldevdb01_flc_fx_carry_view[[#This Row],[atmf_cost_final]]/Table_nydc_frldevdb01_flc_fx_carry_view[[#This Row],[atmf_cost_orig]]</f>
        <v>2.6109140959891532</v>
      </c>
    </row>
    <row r="3506" spans="1:21" x14ac:dyDescent="0.25">
      <c r="A3506" t="s">
        <v>153</v>
      </c>
      <c r="B3506" t="s">
        <v>101</v>
      </c>
      <c r="C3506" t="s">
        <v>67</v>
      </c>
      <c r="D3506" t="s">
        <v>67</v>
      </c>
      <c r="E3506">
        <v>21.857086123339901</v>
      </c>
      <c r="F3506">
        <v>21.767027095958401</v>
      </c>
      <c r="G3506">
        <v>9.1272795675217094E-2</v>
      </c>
      <c r="H3506">
        <v>9.1064505879447394E-2</v>
      </c>
      <c r="I3506">
        <v>0.11475</v>
      </c>
      <c r="J3506">
        <v>0.11475</v>
      </c>
      <c r="K3506">
        <v>4.8094048330940699E-2</v>
      </c>
      <c r="L3506">
        <v>2.3957733154435501E-3</v>
      </c>
      <c r="M3506">
        <v>4.9856039307079804E-2</v>
      </c>
      <c r="N3506">
        <v>4.9943435094298803E-3</v>
      </c>
      <c r="O3506">
        <v>1.5844682162100221E-2</v>
      </c>
      <c r="P3506">
        <v>1.3721712183131254E-2</v>
      </c>
      <c r="Q3506">
        <v>21.728741249953124</v>
      </c>
      <c r="R3506" s="95">
        <f>Table_nydc_frldevdb01_flc_fx_carry_view[[#This Row],[atmf]]/(Table_nydc_frldevdb01_flc_fx_carry_view[[#This Row],[atmf_cost_orig]]+1)</f>
        <v>20.733344650115036</v>
      </c>
      <c r="S3506" s="95">
        <f>Table_nydc_frldevdb01_flc_fx_carry_view[[#This Row],[num_rate]]-Table_nydc_frldevdb01_flc_fx_carry_view[[#This Row],[asset_rate]]</f>
        <v>-2.1229699789689672E-3</v>
      </c>
      <c r="T35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1.4747919990375586</v>
      </c>
      <c r="U3506" s="95">
        <f>Table_nydc_frldevdb01_flc_fx_carry_view[[#This Row],[atmf_cost_final]]/Table_nydc_frldevdb01_flc_fx_carry_view[[#This Row],[atmf_cost_orig]]</f>
        <v>0.10017529628994533</v>
      </c>
    </row>
    <row r="3507" spans="1:21" x14ac:dyDescent="0.25">
      <c r="A3507" t="s">
        <v>153</v>
      </c>
      <c r="B3507" t="s">
        <v>102</v>
      </c>
      <c r="C3507" t="s">
        <v>67</v>
      </c>
      <c r="D3507" t="s">
        <v>67</v>
      </c>
      <c r="E3507">
        <v>77.118732729255299</v>
      </c>
      <c r="F3507">
        <v>87.487933698538797</v>
      </c>
      <c r="G3507">
        <v>9.6212058591304106E-2</v>
      </c>
      <c r="H3507">
        <v>9.9607042266676799E-2</v>
      </c>
      <c r="I3507">
        <v>0.1036309251959</v>
      </c>
      <c r="J3507">
        <v>0.12459530092592599</v>
      </c>
      <c r="K3507">
        <v>1.24458548984992E-2</v>
      </c>
      <c r="L3507">
        <v>2.1641987165094802E-3</v>
      </c>
      <c r="M3507">
        <v>5.7147381320087606E-2</v>
      </c>
      <c r="N3507">
        <v>0.134471443217657</v>
      </c>
      <c r="O3507">
        <v>-7.6643334109611208E-3</v>
      </c>
      <c r="P3507">
        <v>5.8411001955036394E-2</v>
      </c>
      <c r="Q3507">
        <v>83.74442985472686</v>
      </c>
      <c r="R3507" s="95">
        <f>Table_nydc_frldevdb01_flc_fx_carry_view[[#This Row],[atmf]]/(Table_nydc_frldevdb01_flc_fx_carry_view[[#This Row],[atmf_cost_orig]]+1)</f>
        <v>82.758502025791643</v>
      </c>
      <c r="S3507" s="95">
        <f>Table_nydc_frldevdb01_flc_fx_carry_view[[#This Row],[num_rate]]-Table_nydc_frldevdb01_flc_fx_carry_view[[#This Row],[asset_rate]]</f>
        <v>6.6075335365997509E-2</v>
      </c>
      <c r="T35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2.9597925416088322</v>
      </c>
      <c r="U3507" s="95">
        <f>Table_nydc_frldevdb01_flc_fx_carry_view[[#This Row],[atmf_cost_final]]/Table_nydc_frldevdb01_flc_fx_carry_view[[#This Row],[atmf_cost_orig]]</f>
        <v>2.353063956937421</v>
      </c>
    </row>
    <row r="3508" spans="1:21" x14ac:dyDescent="0.25">
      <c r="A3508" t="s">
        <v>153</v>
      </c>
      <c r="B3508" t="s">
        <v>103</v>
      </c>
      <c r="C3508" t="s">
        <v>67</v>
      </c>
      <c r="D3508" t="s">
        <v>67</v>
      </c>
      <c r="E3508">
        <v>5.9867499689030002</v>
      </c>
      <c r="F3508">
        <v>5.1563160241915904</v>
      </c>
      <c r="G3508">
        <v>0.15895860655737701</v>
      </c>
      <c r="H3508">
        <v>0.15895860655737701</v>
      </c>
      <c r="I3508">
        <v>0.144642821363511</v>
      </c>
      <c r="J3508">
        <v>0.1865125</v>
      </c>
      <c r="K3508">
        <v>3.2123954307606402E-2</v>
      </c>
      <c r="L3508">
        <v>3.0172004575688403E-3</v>
      </c>
      <c r="M3508">
        <v>7.8319877787639297E-2</v>
      </c>
      <c r="N3508">
        <v>0.13856663052551801</v>
      </c>
      <c r="O3508">
        <v>7.202769153040374E-2</v>
      </c>
      <c r="P3508">
        <v>-7.3995129143911197E-3</v>
      </c>
      <c r="Q3508">
        <v>4.9286332592845365</v>
      </c>
      <c r="R3508" s="95">
        <f>Table_nydc_frldevdb01_flc_fx_carry_view[[#This Row],[atmf]]/(Table_nydc_frldevdb01_flc_fx_carry_view[[#This Row],[atmf_cost_orig]]+1)</f>
        <v>4.7818055944314679</v>
      </c>
      <c r="S3508" s="95">
        <f>Table_nydc_frldevdb01_flc_fx_carry_view[[#This Row],[num_rate]]-Table_nydc_frldevdb01_flc_fx_carry_view[[#This Row],[asset_rate]]</f>
        <v>-7.9427204444794855E-2</v>
      </c>
      <c r="T35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2.9342292535084233</v>
      </c>
      <c r="U3508" s="95">
        <f>Table_nydc_frldevdb01_flc_fx_carry_view[[#This Row],[atmf_cost_final]]/Table_nydc_frldevdb01_flc_fx_carry_view[[#This Row],[atmf_cost_orig]]</f>
        <v>1.7692396162981125</v>
      </c>
    </row>
    <row r="3509" spans="1:21" x14ac:dyDescent="0.25">
      <c r="A3509" t="s">
        <v>153</v>
      </c>
      <c r="B3509" t="s">
        <v>104</v>
      </c>
      <c r="C3509" t="s">
        <v>67</v>
      </c>
      <c r="D3509" t="s">
        <v>67</v>
      </c>
      <c r="E3509">
        <v>3.4929000000000001</v>
      </c>
      <c r="F3509">
        <v>3.3669440000000002</v>
      </c>
      <c r="G3509">
        <v>7.2145006960824695E-2</v>
      </c>
      <c r="H3509">
        <v>7.0077606029141704E-2</v>
      </c>
      <c r="I3509">
        <v>8.0375252842781103E-2</v>
      </c>
      <c r="J3509">
        <v>8.2160393518518504E-2</v>
      </c>
      <c r="K3509">
        <v>2.46876502159518E-2</v>
      </c>
      <c r="L3509">
        <v>1.67809179453906E-3</v>
      </c>
      <c r="M3509">
        <v>3.8376974941826299E-2</v>
      </c>
      <c r="N3509">
        <v>3.6054772238234903E-2</v>
      </c>
      <c r="O3509">
        <v>1.5844682162100221E-2</v>
      </c>
      <c r="P3509">
        <v>-2.7025949948550369E-3</v>
      </c>
      <c r="Q3509">
        <v>3.3214752467779034</v>
      </c>
      <c r="R3509" s="95">
        <f>Table_nydc_frldevdb01_flc_fx_carry_view[[#This Row],[atmf]]/(Table_nydc_frldevdb01_flc_fx_carry_view[[#This Row],[atmf_cost_orig]]+1)</f>
        <v>3.2425064126529084</v>
      </c>
      <c r="S3509" s="95">
        <f>Table_nydc_frldevdb01_flc_fx_carry_view[[#This Row],[num_rate]]-Table_nydc_frldevdb01_flc_fx_carry_view[[#This Row],[asset_rate]]</f>
        <v>-1.8547277156955259E-2</v>
      </c>
      <c r="T35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2.5112035204132246</v>
      </c>
      <c r="U3509" s="95">
        <f>Table_nydc_frldevdb01_flc_fx_carry_view[[#This Row],[atmf_cost_final]]/Table_nydc_frldevdb01_flc_fx_carry_view[[#This Row],[atmf_cost_orig]]</f>
        <v>0.93948968861898297</v>
      </c>
    </row>
    <row r="3510" spans="1:21" x14ac:dyDescent="0.25">
      <c r="A3510" t="s">
        <v>153</v>
      </c>
      <c r="B3510" t="s">
        <v>105</v>
      </c>
      <c r="C3510" t="s">
        <v>67</v>
      </c>
      <c r="D3510" t="s">
        <v>67</v>
      </c>
      <c r="E3510">
        <v>35.416033057772403</v>
      </c>
      <c r="F3510">
        <v>30.5931796176076</v>
      </c>
      <c r="G3510">
        <v>0.186038765111461</v>
      </c>
      <c r="H3510">
        <v>0.20620786551029699</v>
      </c>
      <c r="I3510">
        <v>0.21577612605375099</v>
      </c>
      <c r="J3510">
        <v>0.253519456018518</v>
      </c>
      <c r="K3510">
        <v>4.4837105285076E-2</v>
      </c>
      <c r="L3510">
        <v>4.5010986396815493E-3</v>
      </c>
      <c r="M3510">
        <v>0.10175435925384299</v>
      </c>
      <c r="N3510">
        <v>0.13603728743044602</v>
      </c>
      <c r="O3510">
        <v>7.0298886056625598E-2</v>
      </c>
      <c r="P3510">
        <v>-7.3995129143911197E-3</v>
      </c>
      <c r="Q3510">
        <v>28.945671482539407</v>
      </c>
      <c r="R3510" s="95">
        <f>Table_nydc_frldevdb01_flc_fx_carry_view[[#This Row],[atmf]]/(Table_nydc_frldevdb01_flc_fx_carry_view[[#This Row],[atmf_cost_orig]]+1)</f>
        <v>27.767695549057468</v>
      </c>
      <c r="S3510" s="95">
        <f>Table_nydc_frldevdb01_flc_fx_carry_view[[#This Row],[num_rate]]-Table_nydc_frldevdb01_flc_fx_carry_view[[#This Row],[asset_rate]]</f>
        <v>-7.7698398971016713E-2</v>
      </c>
      <c r="T35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2.3110072889838325</v>
      </c>
      <c r="U3510" s="95">
        <f>Table_nydc_frldevdb01_flc_fx_carry_view[[#This Row],[atmf_cost_final]]/Table_nydc_frldevdb01_flc_fx_carry_view[[#This Row],[atmf_cost_orig]]</f>
        <v>1.3369185205233185</v>
      </c>
    </row>
    <row r="3511" spans="1:21" x14ac:dyDescent="0.25">
      <c r="A3511" t="s">
        <v>153</v>
      </c>
      <c r="B3511" t="s">
        <v>106</v>
      </c>
      <c r="C3511" t="s">
        <v>67</v>
      </c>
      <c r="D3511" t="s">
        <v>67</v>
      </c>
      <c r="E3511">
        <v>7.79896607573657</v>
      </c>
      <c r="F3511">
        <v>8.5232021125356603</v>
      </c>
      <c r="G3511">
        <v>8.7488234334371001E-2</v>
      </c>
      <c r="H3511">
        <v>8.86540139611392E-2</v>
      </c>
      <c r="I3511">
        <v>9.4189091615571596E-2</v>
      </c>
      <c r="J3511">
        <v>0.108745416666667</v>
      </c>
      <c r="K3511">
        <v>1.6723617362220698E-2</v>
      </c>
      <c r="L3511">
        <v>1.9670185734739498E-3</v>
      </c>
      <c r="M3511">
        <v>5.0872090346351199E-2</v>
      </c>
      <c r="N3511">
        <v>9.2872632961652601E-2</v>
      </c>
      <c r="O3511">
        <v>-7.6643334109611208E-3</v>
      </c>
      <c r="P3511">
        <v>3.8011872280076735E-2</v>
      </c>
      <c r="Q3511">
        <v>8.2417586402667844</v>
      </c>
      <c r="R3511" s="95">
        <f>Table_nydc_frldevdb01_flc_fx_carry_view[[#This Row],[atmf]]/(Table_nydc_frldevdb01_flc_fx_carry_view[[#This Row],[atmf_cost_orig]]+1)</f>
        <v>8.1105989880524323</v>
      </c>
      <c r="S3511" s="95">
        <f>Table_nydc_frldevdb01_flc_fx_carry_view[[#This Row],[num_rate]]-Table_nydc_frldevdb01_flc_fx_carry_view[[#This Row],[asset_rate]]</f>
        <v>4.5676205691037856E-2</v>
      </c>
      <c r="T35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2.6620696752801911</v>
      </c>
      <c r="U3511" s="95">
        <f>Table_nydc_frldevdb01_flc_fx_carry_view[[#This Row],[atmf_cost_final]]/Table_nydc_frldevdb01_flc_fx_carry_view[[#This Row],[atmf_cost_orig]]</f>
        <v>1.8256107097103764</v>
      </c>
    </row>
    <row r="3512" spans="1:21" x14ac:dyDescent="0.25">
      <c r="A3512" t="s">
        <v>156</v>
      </c>
      <c r="B3512" t="s">
        <v>5</v>
      </c>
      <c r="C3512" t="s">
        <v>30</v>
      </c>
      <c r="D3512" t="s">
        <v>30</v>
      </c>
      <c r="E3512">
        <v>3.6367537841847999</v>
      </c>
      <c r="F3512">
        <v>3.7348287841848</v>
      </c>
      <c r="G3512">
        <v>0.116426528285817</v>
      </c>
      <c r="H3512">
        <v>0.122943033119047</v>
      </c>
      <c r="I3512">
        <v>0.103069383556564</v>
      </c>
      <c r="J3512">
        <v>0.138301642830118</v>
      </c>
      <c r="K3512">
        <v>1.2518161820632799E-2</v>
      </c>
      <c r="L3512">
        <v>3.7273174804284101E-3</v>
      </c>
      <c r="M3512">
        <v>2.49371070934718E-2</v>
      </c>
      <c r="N3512">
        <v>2.70415032174081E-2</v>
      </c>
      <c r="O3512">
        <v>1.2320806932774896E-2</v>
      </c>
      <c r="P3512">
        <v>0.1199137270428681</v>
      </c>
      <c r="Q3512">
        <v>3.6890151074546447</v>
      </c>
      <c r="R3512" s="95">
        <f>Table_nydc_frldevdb01_flc_fx_carry_view[[#This Row],[atmf]]/(Table_nydc_frldevdb01_flc_fx_carry_view[[#This Row],[atmf_cost_orig]]+1)</f>
        <v>3.6439589886408439</v>
      </c>
      <c r="S3512" s="95">
        <f>Table_nydc_frldevdb01_flc_fx_carry_view[[#This Row],[num_rate]]-Table_nydc_frldevdb01_flc_fx_carry_view[[#This Row],[asset_rate]]</f>
        <v>0.10759292011009319</v>
      </c>
      <c r="T35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1.8773080341991082</v>
      </c>
      <c r="U3512" s="95">
        <f>Table_nydc_frldevdb01_flc_fx_carry_view[[#This Row],[atmf_cost_final]]/Table_nydc_frldevdb01_flc_fx_carry_view[[#This Row],[atmf_cost_orig]]</f>
        <v>1.0843881415774648</v>
      </c>
    </row>
    <row r="3513" spans="1:21" x14ac:dyDescent="0.25">
      <c r="A3513" t="s">
        <v>156</v>
      </c>
      <c r="B3513" t="s">
        <v>5</v>
      </c>
      <c r="C3513" t="s">
        <v>14</v>
      </c>
      <c r="D3513" t="s">
        <v>30</v>
      </c>
      <c r="E3513">
        <v>3.6367537841847999</v>
      </c>
      <c r="F3513">
        <v>3.8298808017396899</v>
      </c>
      <c r="G3513">
        <v>0.120240121245692</v>
      </c>
      <c r="H3513">
        <v>0.129565051196529</v>
      </c>
      <c r="I3513">
        <v>0.116986338993662</v>
      </c>
      <c r="J3513">
        <v>0.13322668396440801</v>
      </c>
      <c r="K3513">
        <v>1.36456692661013E-2</v>
      </c>
      <c r="L3513">
        <v>1.25071467479772E-2</v>
      </c>
      <c r="M3513">
        <v>3.6245066024139204E-2</v>
      </c>
      <c r="N3513">
        <v>4.21547575558818E-2</v>
      </c>
      <c r="O3513">
        <v>1.3130944181418818E-2</v>
      </c>
      <c r="P3513">
        <v>0.12100609245940531</v>
      </c>
      <c r="Q3513">
        <v>3.7452406229473807</v>
      </c>
      <c r="R3513" s="95">
        <f>Table_nydc_frldevdb01_flc_fx_carry_view[[#This Row],[atmf]]/(Table_nydc_frldevdb01_flc_fx_carry_view[[#This Row],[atmf_cost_orig]]+1)</f>
        <v>3.6959218695575178</v>
      </c>
      <c r="S3513" s="95">
        <f>Table_nydc_frldevdb01_flc_fx_carry_view[[#This Row],[num_rate]]-Table_nydc_frldevdb01_flc_fx_carry_view[[#This Row],[asset_rate]]</f>
        <v>0.1078751482779865</v>
      </c>
      <c r="T35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1.3118762029504114</v>
      </c>
      <c r="U3513" s="95">
        <f>Table_nydc_frldevdb01_flc_fx_carry_view[[#This Row],[atmf_cost_final]]/Table_nydc_frldevdb01_flc_fx_carry_view[[#This Row],[atmf_cost_orig]]</f>
        <v>1.1630481657229357</v>
      </c>
    </row>
    <row r="3514" spans="1:21" x14ac:dyDescent="0.25">
      <c r="A3514" t="s">
        <v>156</v>
      </c>
      <c r="B3514" t="s">
        <v>5</v>
      </c>
      <c r="C3514" t="s">
        <v>8</v>
      </c>
      <c r="D3514" t="s">
        <v>30</v>
      </c>
      <c r="E3514">
        <v>3.6367537841847999</v>
      </c>
      <c r="F3514">
        <v>3.9263041085790502</v>
      </c>
      <c r="G3514">
        <v>0.123894051792397</v>
      </c>
      <c r="H3514">
        <v>0.13445116658759701</v>
      </c>
      <c r="I3514">
        <v>0.120288936219047</v>
      </c>
      <c r="J3514">
        <v>0.13652648912707099</v>
      </c>
      <c r="K3514">
        <v>1.42042184053862E-2</v>
      </c>
      <c r="L3514">
        <v>1.3810811859119801E-2</v>
      </c>
      <c r="M3514">
        <v>4.5883343897030304E-2</v>
      </c>
      <c r="N3514">
        <v>5.2891096671040499E-2</v>
      </c>
      <c r="O3514">
        <v>1.3786765209316643E-2</v>
      </c>
      <c r="P3514">
        <v>0.12183181303709407</v>
      </c>
      <c r="Q3514">
        <v>3.8057415445989369</v>
      </c>
      <c r="R3514" s="95">
        <f>Table_nydc_frldevdb01_flc_fx_carry_view[[#This Row],[atmf]]/(Table_nydc_frldevdb01_flc_fx_carry_view[[#This Row],[atmf_cost_orig]]+1)</f>
        <v>3.7540554895437785</v>
      </c>
      <c r="S3514" s="95">
        <f>Table_nydc_frldevdb01_flc_fx_carry_view[[#This Row],[num_rate]]-Table_nydc_frldevdb01_flc_fx_carry_view[[#This Row],[asset_rate]]</f>
        <v>0.10804504782777744</v>
      </c>
      <c r="T35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1.2336289024843432</v>
      </c>
      <c r="U3514" s="95">
        <f>Table_nydc_frldevdb01_flc_fx_carry_view[[#This Row],[atmf_cost_final]]/Table_nydc_frldevdb01_flc_fx_carry_view[[#This Row],[atmf_cost_orig]]</f>
        <v>1.1527297746593346</v>
      </c>
    </row>
    <row r="3515" spans="1:21" x14ac:dyDescent="0.25">
      <c r="A3515" t="s">
        <v>156</v>
      </c>
      <c r="B3515" t="s">
        <v>5</v>
      </c>
      <c r="C3515" t="s">
        <v>6</v>
      </c>
      <c r="D3515" t="s">
        <v>30</v>
      </c>
      <c r="E3515">
        <v>3.6367537841847999</v>
      </c>
      <c r="F3515">
        <v>4.0228586929168397</v>
      </c>
      <c r="G3515">
        <v>0.12557827721756001</v>
      </c>
      <c r="H3515">
        <v>0.13682403736427001</v>
      </c>
      <c r="I3515">
        <v>0.123894051792397</v>
      </c>
      <c r="J3515">
        <v>0.140020541460355</v>
      </c>
      <c r="K3515">
        <v>1.4138348529395399E-2</v>
      </c>
      <c r="L3515">
        <v>1.42042184053862E-2</v>
      </c>
      <c r="M3515">
        <v>5.3913808934305002E-2</v>
      </c>
      <c r="N3515">
        <v>6.1506954919377299E-2</v>
      </c>
      <c r="O3515">
        <v>1.4288671643286621E-2</v>
      </c>
      <c r="P3515">
        <v>0.1223884602993035</v>
      </c>
      <c r="Q3515">
        <v>3.8689686822867091</v>
      </c>
      <c r="R3515" s="95">
        <f>Table_nydc_frldevdb01_flc_fx_carry_view[[#This Row],[atmf]]/(Table_nydc_frldevdb01_flc_fx_carry_view[[#This Row],[atmf_cost_orig]]+1)</f>
        <v>3.8170661194625279</v>
      </c>
      <c r="S3515" s="95">
        <f>Table_nydc_frldevdb01_flc_fx_carry_view[[#This Row],[num_rate]]-Table_nydc_frldevdb01_flc_fx_carry_view[[#This Row],[asset_rate]]</f>
        <v>0.10809978865601688</v>
      </c>
      <c r="T35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1.1892442232586296</v>
      </c>
      <c r="U3515" s="95">
        <f>Table_nydc_frldevdb01_flc_fx_carry_view[[#This Row],[atmf_cost_final]]/Table_nydc_frldevdb01_flc_fx_carry_view[[#This Row],[atmf_cost_orig]]</f>
        <v>1.1408386113903526</v>
      </c>
    </row>
    <row r="3516" spans="1:21" x14ac:dyDescent="0.25">
      <c r="A3516" t="s">
        <v>156</v>
      </c>
      <c r="B3516" t="s">
        <v>5</v>
      </c>
      <c r="C3516" t="s">
        <v>67</v>
      </c>
      <c r="D3516" t="s">
        <v>30</v>
      </c>
      <c r="E3516">
        <v>3.6367537841847999</v>
      </c>
      <c r="F3516">
        <v>4.4232730265294498</v>
      </c>
      <c r="G3516">
        <v>0.13260472595426401</v>
      </c>
      <c r="H3516">
        <v>0.14618066514799299</v>
      </c>
      <c r="I3516">
        <v>0.13169888125269599</v>
      </c>
      <c r="J3516">
        <v>0.14819082580873599</v>
      </c>
      <c r="K3516">
        <v>1.2610494790129601E-2</v>
      </c>
      <c r="L3516">
        <v>1.32564724779598E-2</v>
      </c>
      <c r="M3516">
        <v>7.98613457625926E-2</v>
      </c>
      <c r="N3516">
        <v>8.9101504560483602E-2</v>
      </c>
      <c r="O3516">
        <v>1.573987302300528E-2</v>
      </c>
      <c r="P3516">
        <v>0.12768046257838617</v>
      </c>
      <c r="Q3516">
        <v>4.1445486058868255</v>
      </c>
      <c r="R3516" s="95">
        <f>Table_nydc_frldevdb01_flc_fx_carry_view[[#This Row],[atmf]]/(Table_nydc_frldevdb01_flc_fx_carry_view[[#This Row],[atmf_cost_orig]]+1)</f>
        <v>4.0961490508818583</v>
      </c>
      <c r="S3516" s="95">
        <f>Table_nydc_frldevdb01_flc_fx_carry_view[[#This Row],[num_rate]]-Table_nydc_frldevdb01_flc_fx_carry_view[[#This Row],[asset_rate]]</f>
        <v>0.11194058955538089</v>
      </c>
      <c r="T35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1.1277928975735911</v>
      </c>
      <c r="U3516" s="95">
        <f>Table_nydc_frldevdb01_flc_fx_carry_view[[#This Row],[atmf_cost_final]]/Table_nydc_frldevdb01_flc_fx_carry_view[[#This Row],[atmf_cost_orig]]</f>
        <v>1.1157025180286797</v>
      </c>
    </row>
    <row r="3517" spans="1:21" x14ac:dyDescent="0.25">
      <c r="A3517" t="s">
        <v>156</v>
      </c>
      <c r="B3517" t="s">
        <v>4</v>
      </c>
      <c r="C3517" t="s">
        <v>30</v>
      </c>
      <c r="D3517" t="s">
        <v>30</v>
      </c>
      <c r="E3517">
        <v>4.3139339214290304</v>
      </c>
      <c r="F3517">
        <v>4.4540193828179504</v>
      </c>
      <c r="G3517">
        <v>0.115160778820132</v>
      </c>
      <c r="H3517">
        <v>0.121551172343093</v>
      </c>
      <c r="I3517">
        <v>9.1531387204142903E-2</v>
      </c>
      <c r="J3517">
        <v>0.11896838346124999</v>
      </c>
      <c r="K3517">
        <v>1.0694867939904599E-2</v>
      </c>
      <c r="L3517">
        <v>3.3108119272563601E-3</v>
      </c>
      <c r="M3517">
        <v>2.4792640900596099E-2</v>
      </c>
      <c r="N3517">
        <v>3.2480659716969902E-2</v>
      </c>
      <c r="O3517">
        <v>-8.695041981072623E-3</v>
      </c>
      <c r="P3517">
        <v>0.11982217868800443</v>
      </c>
      <c r="Q3517">
        <v>4.3921005464929639</v>
      </c>
      <c r="R3517" s="95">
        <f>Table_nydc_frldevdb01_flc_fx_carry_view[[#This Row],[atmf]]/(Table_nydc_frldevdb01_flc_fx_carry_view[[#This Row],[atmf_cost_orig]]+1)</f>
        <v>4.3462640197179034</v>
      </c>
      <c r="S3517" s="95">
        <f>Table_nydc_frldevdb01_flc_fx_carry_view[[#This Row],[num_rate]]-Table_nydc_frldevdb01_flc_fx_carry_view[[#This Row],[asset_rate]]</f>
        <v>0.12851722066907706</v>
      </c>
      <c r="T35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2.0691103389909289</v>
      </c>
      <c r="U3517" s="95">
        <f>Table_nydc_frldevdb01_flc_fx_carry_view[[#This Row],[atmf_cost_final]]/Table_nydc_frldevdb01_flc_fx_carry_view[[#This Row],[atmf_cost_orig]]</f>
        <v>1.3100927749971547</v>
      </c>
    </row>
    <row r="3518" spans="1:21" x14ac:dyDescent="0.25">
      <c r="A3518" t="s">
        <v>156</v>
      </c>
      <c r="B3518" t="s">
        <v>4</v>
      </c>
      <c r="C3518" t="s">
        <v>14</v>
      </c>
      <c r="D3518" t="s">
        <v>30</v>
      </c>
      <c r="E3518">
        <v>4.3139339214290304</v>
      </c>
      <c r="F3518">
        <v>4.5916854318793003</v>
      </c>
      <c r="G3518">
        <v>0.12001198569268701</v>
      </c>
      <c r="H3518">
        <v>0.12868863533930699</v>
      </c>
      <c r="I3518">
        <v>0.11565281819273</v>
      </c>
      <c r="J3518">
        <v>0.132447012883467</v>
      </c>
      <c r="K3518">
        <v>1.10729250413298E-2</v>
      </c>
      <c r="L3518">
        <v>1.0447668299876301E-2</v>
      </c>
      <c r="M3518">
        <v>3.6393901449121899E-2</v>
      </c>
      <c r="N3518">
        <v>4.5487357316602105E-2</v>
      </c>
      <c r="O3518">
        <v>-8.320879090005201E-3</v>
      </c>
      <c r="P3518">
        <v>0.12100609245940531</v>
      </c>
      <c r="Q3518">
        <v>4.4782907377612142</v>
      </c>
      <c r="R3518" s="95">
        <f>Table_nydc_frldevdb01_flc_fx_carry_view[[#This Row],[atmf]]/(Table_nydc_frldevdb01_flc_fx_carry_view[[#This Row],[atmf_cost_orig]]+1)</f>
        <v>4.4304442793990262</v>
      </c>
      <c r="S3518" s="95">
        <f>Table_nydc_frldevdb01_flc_fx_carry_view[[#This Row],[num_rate]]-Table_nydc_frldevdb01_flc_fx_carry_view[[#This Row],[asset_rate]]</f>
        <v>0.12932697154941053</v>
      </c>
      <c r="T35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1.3838206099328354</v>
      </c>
      <c r="U3518" s="95">
        <f>Table_nydc_frldevdb01_flc_fx_carry_view[[#This Row],[atmf_cost_final]]/Table_nydc_frldevdb01_flc_fx_carry_view[[#This Row],[atmf_cost_orig]]</f>
        <v>1.2498620786835046</v>
      </c>
    </row>
    <row r="3519" spans="1:21" x14ac:dyDescent="0.25">
      <c r="A3519" t="s">
        <v>156</v>
      </c>
      <c r="B3519" t="s">
        <v>4</v>
      </c>
      <c r="C3519" t="s">
        <v>8</v>
      </c>
      <c r="D3519" t="s">
        <v>30</v>
      </c>
      <c r="E3519">
        <v>4.3139339214290304</v>
      </c>
      <c r="F3519">
        <v>4.7341663259223203</v>
      </c>
      <c r="G3519">
        <v>0.125673958558562</v>
      </c>
      <c r="H3519">
        <v>0.13435719047099101</v>
      </c>
      <c r="I3519">
        <v>0.119984806164744</v>
      </c>
      <c r="J3519">
        <v>0.136312372256881</v>
      </c>
      <c r="K3519">
        <v>1.1362553693777899E-2</v>
      </c>
      <c r="L3519">
        <v>1.1076219370141801E-2</v>
      </c>
      <c r="M3519">
        <v>4.6617881776097603E-2</v>
      </c>
      <c r="N3519">
        <v>5.6804854621209599E-2</v>
      </c>
      <c r="O3519">
        <v>-8.1439110529517768E-3</v>
      </c>
      <c r="P3519">
        <v>0.12183181303709407</v>
      </c>
      <c r="Q3519">
        <v>4.5729456275214417</v>
      </c>
      <c r="R3519" s="95">
        <f>Table_nydc_frldevdb01_flc_fx_carry_view[[#This Row],[atmf]]/(Table_nydc_frldevdb01_flc_fx_carry_view[[#This Row],[atmf_cost_orig]]+1)</f>
        <v>4.5232996763713791</v>
      </c>
      <c r="S3519" s="95">
        <f>Table_nydc_frldevdb01_flc_fx_carry_view[[#This Row],[num_rate]]-Table_nydc_frldevdb01_flc_fx_carry_view[[#This Row],[asset_rate]]</f>
        <v>0.12997572409004585</v>
      </c>
      <c r="T35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1.2970701944481515</v>
      </c>
      <c r="U3519" s="95">
        <f>Table_nydc_frldevdb01_flc_fx_carry_view[[#This Row],[atmf_cost_final]]/Table_nydc_frldevdb01_flc_fx_carry_view[[#This Row],[atmf_cost_orig]]</f>
        <v>1.2185207147343011</v>
      </c>
    </row>
    <row r="3520" spans="1:21" x14ac:dyDescent="0.25">
      <c r="A3520" t="s">
        <v>156</v>
      </c>
      <c r="B3520" t="s">
        <v>4</v>
      </c>
      <c r="C3520" t="s">
        <v>6</v>
      </c>
      <c r="D3520" t="s">
        <v>30</v>
      </c>
      <c r="E3520">
        <v>4.3139339214290304</v>
      </c>
      <c r="F3520">
        <v>4.8794457555871196</v>
      </c>
      <c r="G3520">
        <v>0.12899505591426899</v>
      </c>
      <c r="H3520">
        <v>0.13716253848976501</v>
      </c>
      <c r="I3520">
        <v>0.125673958558562</v>
      </c>
      <c r="J3520">
        <v>0.14038653327605299</v>
      </c>
      <c r="K3520">
        <v>1.1163571689695499E-2</v>
      </c>
      <c r="L3520">
        <v>1.1362553693777899E-2</v>
      </c>
      <c r="M3520">
        <v>5.5277911560754997E-2</v>
      </c>
      <c r="N3520">
        <v>6.6416484101033693E-2</v>
      </c>
      <c r="O3520">
        <v>-8.0799560349033676E-3</v>
      </c>
      <c r="P3520">
        <v>0.12240653860404156</v>
      </c>
      <c r="Q3520">
        <v>4.6732867936568088</v>
      </c>
      <c r="R3520" s="95">
        <f>Table_nydc_frldevdb01_flc_fx_carry_view[[#This Row],[atmf]]/(Table_nydc_frldevdb01_flc_fx_carry_view[[#This Row],[atmf_cost_orig]]+1)</f>
        <v>4.6238490374260035</v>
      </c>
      <c r="S3520" s="95">
        <f>Table_nydc_frldevdb01_flc_fx_carry_view[[#This Row],[num_rate]]-Table_nydc_frldevdb01_flc_fx_carry_view[[#This Row],[asset_rate]]</f>
        <v>0.13048649463894493</v>
      </c>
      <c r="T35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1.2479826416573681</v>
      </c>
      <c r="U3520" s="95">
        <f>Table_nydc_frldevdb01_flc_fx_carry_view[[#This Row],[atmf_cost_final]]/Table_nydc_frldevdb01_flc_fx_carry_view[[#This Row],[atmf_cost_orig]]</f>
        <v>1.2015013271265953</v>
      </c>
    </row>
    <row r="3521" spans="1:21" x14ac:dyDescent="0.25">
      <c r="A3521" t="s">
        <v>156</v>
      </c>
      <c r="B3521" t="s">
        <v>4</v>
      </c>
      <c r="C3521" t="s">
        <v>67</v>
      </c>
      <c r="D3521" t="s">
        <v>30</v>
      </c>
      <c r="E3521">
        <v>4.3139339214290304</v>
      </c>
      <c r="F3521">
        <v>5.4981763502842096</v>
      </c>
      <c r="G3521">
        <v>0.137268299972547</v>
      </c>
      <c r="H3521">
        <v>0.14589601814632699</v>
      </c>
      <c r="I3521">
        <v>0.136038631195012</v>
      </c>
      <c r="J3521">
        <v>0.14834377233624901</v>
      </c>
      <c r="K3521">
        <v>8.8594852234319902E-3</v>
      </c>
      <c r="L3521">
        <v>9.5699543394330098E-3</v>
      </c>
      <c r="M3521">
        <v>8.3574753332832499E-2</v>
      </c>
      <c r="N3521">
        <v>9.6819459650226897E-2</v>
      </c>
      <c r="O3521">
        <v>-7.7090054110135371E-3</v>
      </c>
      <c r="P3521">
        <v>0.12771575788949979</v>
      </c>
      <c r="Q3521">
        <v>5.1159376938567167</v>
      </c>
      <c r="R3521" s="95">
        <f>Table_nydc_frldevdb01_flc_fx_carry_view[[#This Row],[atmf]]/(Table_nydc_frldevdb01_flc_fx_carry_view[[#This Row],[atmf_cost_orig]]+1)</f>
        <v>5.0741089466813936</v>
      </c>
      <c r="S3521" s="95">
        <f>Table_nydc_frldevdb01_flc_fx_carry_view[[#This Row],[num_rate]]-Table_nydc_frldevdb01_flc_fx_carry_view[[#This Row],[asset_rate]]</f>
        <v>0.13542476330051334</v>
      </c>
      <c r="T35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1.1677600511724102</v>
      </c>
      <c r="U3521" s="95">
        <f>Table_nydc_frldevdb01_flc_fx_carry_view[[#This Row],[atmf_cost_final]]/Table_nydc_frldevdb01_flc_fx_carry_view[[#This Row],[atmf_cost_orig]]</f>
        <v>1.1584773605570571</v>
      </c>
    </row>
    <row r="3522" spans="1:21" x14ac:dyDescent="0.25">
      <c r="A3522" t="s">
        <v>156</v>
      </c>
      <c r="B3522" t="s">
        <v>17</v>
      </c>
      <c r="C3522" t="s">
        <v>30</v>
      </c>
      <c r="D3522" t="s">
        <v>30</v>
      </c>
      <c r="E3522">
        <v>1.18586084611856</v>
      </c>
      <c r="F3522">
        <v>1.19222595301601</v>
      </c>
      <c r="G3522">
        <v>6.9691805414000302E-2</v>
      </c>
      <c r="H3522">
        <v>7.0132677415390601E-2</v>
      </c>
      <c r="I3522">
        <v>4.8594448871391499E-2</v>
      </c>
      <c r="J3522">
        <v>5.4018230693471503E-2</v>
      </c>
      <c r="K3522">
        <v>1.16632897934223E-2</v>
      </c>
      <c r="L3522">
        <v>1.7577294230902E-3</v>
      </c>
      <c r="M3522">
        <v>1.43064036260745E-2</v>
      </c>
      <c r="N3522">
        <v>5.7096238917887501E-3</v>
      </c>
      <c r="O3522">
        <v>-8.695041981072623E-3</v>
      </c>
      <c r="P3522">
        <v>1.2367573986141755E-2</v>
      </c>
      <c r="Q3522">
        <v>1.1890830711026061</v>
      </c>
      <c r="R3522" s="95">
        <f>Table_nydc_frldevdb01_flc_fx_carry_view[[#This Row],[atmf]]/(Table_nydc_frldevdb01_flc_fx_carry_view[[#This Row],[atmf_cost_orig]]+1)</f>
        <v>1.175410062239463</v>
      </c>
      <c r="S3522" s="95">
        <f>Table_nydc_frldevdb01_flc_fx_carry_view[[#This Row],[num_rate]]-Table_nydc_frldevdb01_flc_fx_carry_view[[#This Row],[asset_rate]]</f>
        <v>2.1062615967214378E-2</v>
      </c>
      <c r="T35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1.4951662012729396</v>
      </c>
      <c r="U3522" s="95">
        <f>Table_nydc_frldevdb01_flc_fx_carry_view[[#This Row],[atmf_cost_final]]/Table_nydc_frldevdb01_flc_fx_carry_view[[#This Row],[atmf_cost_orig]]</f>
        <v>0.39909568057918693</v>
      </c>
    </row>
    <row r="3523" spans="1:21" x14ac:dyDescent="0.25">
      <c r="A3523" t="s">
        <v>156</v>
      </c>
      <c r="B3523" t="s">
        <v>17</v>
      </c>
      <c r="C3523" t="s">
        <v>14</v>
      </c>
      <c r="D3523" t="s">
        <v>30</v>
      </c>
      <c r="E3523">
        <v>1.18586084611856</v>
      </c>
      <c r="F3523">
        <v>1.1985749999999999</v>
      </c>
      <c r="G3523">
        <v>7.4337882970807401E-2</v>
      </c>
      <c r="H3523">
        <v>7.4544716091665505E-2</v>
      </c>
      <c r="I3523">
        <v>7.0198393700617798E-2</v>
      </c>
      <c r="J3523">
        <v>7.1244230979621903E-2</v>
      </c>
      <c r="K3523">
        <v>1.6020183917059498E-2</v>
      </c>
      <c r="L3523">
        <v>1.1446034055844E-2</v>
      </c>
      <c r="M3523">
        <v>2.1086502606666103E-2</v>
      </c>
      <c r="N3523">
        <v>1.7085141321992903E-2</v>
      </c>
      <c r="O3523">
        <v>-8.320879090005201E-3</v>
      </c>
      <c r="P3523">
        <v>1.3130944181418818E-2</v>
      </c>
      <c r="Q3523">
        <v>1.1925332465251524</v>
      </c>
      <c r="R3523" s="95">
        <f>Table_nydc_frldevdb01_flc_fx_carry_view[[#This Row],[atmf]]/(Table_nydc_frldevdb01_flc_fx_carry_view[[#This Row],[atmf_cost_orig]]+1)</f>
        <v>1.1738231745696717</v>
      </c>
      <c r="S3523" s="95">
        <f>Table_nydc_frldevdb01_flc_fx_carry_view[[#This Row],[num_rate]]-Table_nydc_frldevdb01_flc_fx_carry_view[[#This Row],[asset_rate]]</f>
        <v>2.1451823271424017E-2</v>
      </c>
      <c r="T35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1.1130581417464629</v>
      </c>
      <c r="U3523" s="95">
        <f>Table_nydc_frldevdb01_flc_fx_carry_view[[#This Row],[atmf_cost_final]]/Table_nydc_frldevdb01_flc_fx_carry_view[[#This Row],[atmf_cost_orig]]</f>
        <v>0.81024063784725286</v>
      </c>
    </row>
    <row r="3524" spans="1:21" x14ac:dyDescent="0.25">
      <c r="A3524" t="s">
        <v>156</v>
      </c>
      <c r="B3524" t="s">
        <v>17</v>
      </c>
      <c r="C3524" t="s">
        <v>8</v>
      </c>
      <c r="D3524" t="s">
        <v>30</v>
      </c>
      <c r="E3524">
        <v>1.18586084611856</v>
      </c>
      <c r="F3524">
        <v>1.2054279999999999</v>
      </c>
      <c r="G3524">
        <v>7.6737068709947703E-2</v>
      </c>
      <c r="H3524">
        <v>7.6702617975922899E-2</v>
      </c>
      <c r="I3524">
        <v>7.4308816212680998E-2</v>
      </c>
      <c r="J3524">
        <v>7.4753821661355899E-2</v>
      </c>
      <c r="K3524">
        <v>1.90515860581662E-2</v>
      </c>
      <c r="L3524">
        <v>1.5980873586825199E-2</v>
      </c>
      <c r="M3524">
        <v>2.6623580169764498E-2</v>
      </c>
      <c r="N3524">
        <v>2.4175307294823402E-2</v>
      </c>
      <c r="O3524">
        <v>-8.1439110529517768E-3</v>
      </c>
      <c r="P3524">
        <v>1.3786765209316643E-2</v>
      </c>
      <c r="Q3524">
        <v>1.196369100217852</v>
      </c>
      <c r="R3524" s="95">
        <f>Table_nydc_frldevdb01_flc_fx_carry_view[[#This Row],[atmf]]/(Table_nydc_frldevdb01_flc_fx_carry_view[[#This Row],[atmf_cost_orig]]+1)</f>
        <v>1.1741674585349657</v>
      </c>
      <c r="S3524" s="95">
        <f>Table_nydc_frldevdb01_flc_fx_carry_view[[#This Row],[num_rate]]-Table_nydc_frldevdb01_flc_fx_carry_view[[#This Row],[asset_rate]]</f>
        <v>2.1930676262268418E-2</v>
      </c>
      <c r="T35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1.0822028632386931</v>
      </c>
      <c r="U3524" s="95">
        <f>Table_nydc_frldevdb01_flc_fx_carry_view[[#This Row],[atmf_cost_final]]/Table_nydc_frldevdb01_flc_fx_carry_view[[#This Row],[atmf_cost_orig]]</f>
        <v>0.90804118532031552</v>
      </c>
    </row>
    <row r="3525" spans="1:21" x14ac:dyDescent="0.25">
      <c r="A3525" t="s">
        <v>156</v>
      </c>
      <c r="B3525" t="s">
        <v>17</v>
      </c>
      <c r="C3525" t="s">
        <v>6</v>
      </c>
      <c r="D3525" t="s">
        <v>30</v>
      </c>
      <c r="E3525">
        <v>1.18586084611856</v>
      </c>
      <c r="F3525">
        <v>1.2126110000000001</v>
      </c>
      <c r="G3525">
        <v>7.8073420187189796E-2</v>
      </c>
      <c r="H3525">
        <v>7.7806414396180204E-2</v>
      </c>
      <c r="I3525">
        <v>7.6737068709947703E-2</v>
      </c>
      <c r="J3525">
        <v>7.6809808972978594E-2</v>
      </c>
      <c r="K3525">
        <v>2.1267790623317601E-2</v>
      </c>
      <c r="L3525">
        <v>1.90515860581662E-2</v>
      </c>
      <c r="M3525">
        <v>3.1373543848321597E-2</v>
      </c>
      <c r="N3525">
        <v>2.9845003402053E-2</v>
      </c>
      <c r="O3525">
        <v>-8.0799560349033676E-3</v>
      </c>
      <c r="P3525">
        <v>1.4298992763353474E-2</v>
      </c>
      <c r="Q3525">
        <v>1.2004792529182708</v>
      </c>
      <c r="R3525" s="95">
        <f>Table_nydc_frldevdb01_flc_fx_carry_view[[#This Row],[atmf]]/(Table_nydc_frldevdb01_flc_fx_carry_view[[#This Row],[atmf_cost_orig]]+1)</f>
        <v>1.1757243602307605</v>
      </c>
      <c r="S3525" s="95">
        <f>Table_nydc_frldevdb01_flc_fx_carry_view[[#This Row],[num_rate]]-Table_nydc_frldevdb01_flc_fx_carry_view[[#This Row],[asset_rate]]</f>
        <v>2.2378948798256842E-2</v>
      </c>
      <c r="T35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1.0680467950851364</v>
      </c>
      <c r="U3525" s="95">
        <f>Table_nydc_frldevdb01_flc_fx_carry_view[[#This Row],[atmf_cost_final]]/Table_nydc_frldevdb01_flc_fx_carry_view[[#This Row],[atmf_cost_orig]]</f>
        <v>0.95127931821605893</v>
      </c>
    </row>
    <row r="3526" spans="1:21" x14ac:dyDescent="0.25">
      <c r="A3526" t="s">
        <v>156</v>
      </c>
      <c r="B3526" t="s">
        <v>17</v>
      </c>
      <c r="C3526" t="s">
        <v>67</v>
      </c>
      <c r="D3526" t="s">
        <v>30</v>
      </c>
      <c r="E3526">
        <v>1.18586084611856</v>
      </c>
      <c r="F3526">
        <v>1.2423659598585</v>
      </c>
      <c r="G3526">
        <v>8.3131123829734102E-2</v>
      </c>
      <c r="H3526">
        <v>8.2026025148972503E-2</v>
      </c>
      <c r="I3526">
        <v>8.2194404796317094E-2</v>
      </c>
      <c r="J3526">
        <v>8.1336770401375699E-2</v>
      </c>
      <c r="K3526">
        <v>2.7085149064328202E-2</v>
      </c>
      <c r="L3526">
        <v>2.6010398648558801E-2</v>
      </c>
      <c r="M3526">
        <v>4.7044746127991297E-2</v>
      </c>
      <c r="N3526">
        <v>4.6901747021984498E-2</v>
      </c>
      <c r="O3526">
        <v>-7.7090054110135371E-3</v>
      </c>
      <c r="P3526">
        <v>1.5745494032538481E-2</v>
      </c>
      <c r="Q3526">
        <v>1.2180540910003859</v>
      </c>
      <c r="R3526" s="95">
        <f>Table_nydc_frldevdb01_flc_fx_carry_view[[#This Row],[atmf]]/(Table_nydc_frldevdb01_flc_fx_carry_view[[#This Row],[atmf_cost_orig]]+1)</f>
        <v>1.1865452402610428</v>
      </c>
      <c r="S3526" s="95">
        <f>Table_nydc_frldevdb01_flc_fx_carry_view[[#This Row],[num_rate]]-Table_nydc_frldevdb01_flc_fx_carry_view[[#This Row],[asset_rate]]</f>
        <v>2.3454499443552018E-2</v>
      </c>
      <c r="T35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1.0466818697186466</v>
      </c>
      <c r="U3526" s="95">
        <f>Table_nydc_frldevdb01_flc_fx_carry_view[[#This Row],[atmf_cost_final]]/Table_nydc_frldevdb01_flc_fx_carry_view[[#This Row],[atmf_cost_orig]]</f>
        <v>0.99696035970482755</v>
      </c>
    </row>
    <row r="3527" spans="1:21" x14ac:dyDescent="0.25">
      <c r="A3527" t="s">
        <v>156</v>
      </c>
      <c r="B3527" t="s">
        <v>21</v>
      </c>
      <c r="C3527" t="s">
        <v>30</v>
      </c>
      <c r="D3527" t="s">
        <v>30</v>
      </c>
      <c r="E3527">
        <v>1.33094327963226</v>
      </c>
      <c r="F3527">
        <v>1.3348904393741601</v>
      </c>
      <c r="G3527">
        <v>8.4148332221692296E-2</v>
      </c>
      <c r="H3527">
        <v>8.3773282549004305E-2</v>
      </c>
      <c r="I3527">
        <v>6.6504708397051096E-2</v>
      </c>
      <c r="J3527">
        <v>6.6411720705029306E-2</v>
      </c>
      <c r="K3527">
        <v>1.5659570753324401E-2</v>
      </c>
      <c r="L3527">
        <v>2.4053409290996303E-3</v>
      </c>
      <c r="M3527">
        <v>1.7046142972068998E-2</v>
      </c>
      <c r="N3527">
        <v>4.17361392574837E-3</v>
      </c>
      <c r="O3527">
        <v>6.1900096094929136E-4</v>
      </c>
      <c r="P3527">
        <v>1.2367573986141755E-2</v>
      </c>
      <c r="Q3527">
        <v>1.3330420802592553</v>
      </c>
      <c r="R3527" s="95">
        <f>Table_nydc_frldevdb01_flc_fx_carry_view[[#This Row],[atmf]]/(Table_nydc_frldevdb01_flc_fx_carry_view[[#This Row],[atmf_cost_orig]]+1)</f>
        <v>1.3125170854817547</v>
      </c>
      <c r="S3527" s="95">
        <f>Table_nydc_frldevdb01_flc_fx_carry_view[[#This Row],[num_rate]]-Table_nydc_frldevdb01_flc_fx_carry_view[[#This Row],[asset_rate]]</f>
        <v>1.1748573025192463E-2</v>
      </c>
      <c r="T35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1.2752837340486551</v>
      </c>
      <c r="U3527" s="95">
        <f>Table_nydc_frldevdb01_flc_fx_carry_view[[#This Row],[atmf_cost_final]]/Table_nydc_frldevdb01_flc_fx_carry_view[[#This Row],[atmf_cost_orig]]</f>
        <v>0.2448421283681039</v>
      </c>
    </row>
    <row r="3528" spans="1:21" x14ac:dyDescent="0.25">
      <c r="A3528" t="s">
        <v>156</v>
      </c>
      <c r="B3528" t="s">
        <v>21</v>
      </c>
      <c r="C3528" t="s">
        <v>14</v>
      </c>
      <c r="D3528" t="s">
        <v>30</v>
      </c>
      <c r="E3528">
        <v>1.33094327963226</v>
      </c>
      <c r="F3528">
        <v>1.33853</v>
      </c>
      <c r="G3528">
        <v>8.6503477614128493E-2</v>
      </c>
      <c r="H3528">
        <v>8.5882666100963706E-2</v>
      </c>
      <c r="I3528">
        <v>8.4615384265409196E-2</v>
      </c>
      <c r="J3528">
        <v>8.3923632167860696E-2</v>
      </c>
      <c r="K3528">
        <v>2.1548869532838501E-2</v>
      </c>
      <c r="L3528">
        <v>1.5331042373796499E-2</v>
      </c>
      <c r="M3528">
        <v>2.41698005212659E-2</v>
      </c>
      <c r="N3528">
        <v>1.8080761874302801E-2</v>
      </c>
      <c r="O3528">
        <v>1.6231306833362218E-3</v>
      </c>
      <c r="P3528">
        <v>1.3130944181418818E-2</v>
      </c>
      <c r="Q3528">
        <v>1.3350309759446364</v>
      </c>
      <c r="R3528" s="95">
        <f>Table_nydc_frldevdb01_flc_fx_carry_view[[#This Row],[atmf]]/(Table_nydc_frldevdb01_flc_fx_carry_view[[#This Row],[atmf_cost_orig]]+1)</f>
        <v>1.3069414850142389</v>
      </c>
      <c r="S3528" s="95">
        <f>Table_nydc_frldevdb01_flc_fx_carry_view[[#This Row],[num_rate]]-Table_nydc_frldevdb01_flc_fx_carry_view[[#This Row],[asset_rate]]</f>
        <v>1.1507813498082596E-2</v>
      </c>
      <c r="T35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1.0491384598249869</v>
      </c>
      <c r="U3528" s="95">
        <f>Table_nydc_frldevdb01_flc_fx_carry_view[[#This Row],[atmf_cost_final]]/Table_nydc_frldevdb01_flc_fx_carry_view[[#This Row],[atmf_cost_orig]]</f>
        <v>0.74807244926967298</v>
      </c>
    </row>
    <row r="3529" spans="1:21" x14ac:dyDescent="0.25">
      <c r="A3529" t="s">
        <v>156</v>
      </c>
      <c r="B3529" t="s">
        <v>21</v>
      </c>
      <c r="C3529" t="s">
        <v>8</v>
      </c>
      <c r="D3529" t="s">
        <v>30</v>
      </c>
      <c r="E3529">
        <v>1.33094327963226</v>
      </c>
      <c r="F3529">
        <v>1.3421749999999999</v>
      </c>
      <c r="G3529">
        <v>8.8439838715059602E-2</v>
      </c>
      <c r="H3529">
        <v>8.7555278627043404E-2</v>
      </c>
      <c r="I3529">
        <v>8.6487287919918901E-2</v>
      </c>
      <c r="J3529">
        <v>8.5595878909188794E-2</v>
      </c>
      <c r="K3529">
        <v>2.6328395272897001E-2</v>
      </c>
      <c r="L3529">
        <v>2.1493360327936303E-2</v>
      </c>
      <c r="M3529">
        <v>3.0145030350044903E-2</v>
      </c>
      <c r="N3529">
        <v>2.5457890810188299E-2</v>
      </c>
      <c r="O3529">
        <v>2.4292292785681128E-3</v>
      </c>
      <c r="P3529">
        <v>1.3786765209316643E-2</v>
      </c>
      <c r="Q3529">
        <v>1.3370718845447782</v>
      </c>
      <c r="R3529" s="95">
        <f>Table_nydc_frldevdb01_flc_fx_carry_view[[#This Row],[atmf]]/(Table_nydc_frldevdb01_flc_fx_carry_view[[#This Row],[atmf_cost_orig]]+1)</f>
        <v>1.3028990680505701</v>
      </c>
      <c r="S3529" s="95">
        <f>Table_nydc_frldevdb01_flc_fx_carry_view[[#This Row],[num_rate]]-Table_nydc_frldevdb01_flc_fx_carry_view[[#This Row],[asset_rate]]</f>
        <v>1.1357535930748531E-2</v>
      </c>
      <c r="T35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1.0387502085252054</v>
      </c>
      <c r="U3529" s="95">
        <f>Table_nydc_frldevdb01_flc_fx_carry_view[[#This Row],[atmf_cost_final]]/Table_nydc_frldevdb01_flc_fx_carry_view[[#This Row],[atmf_cost_orig]]</f>
        <v>0.8445136898046075</v>
      </c>
    </row>
    <row r="3530" spans="1:21" x14ac:dyDescent="0.25">
      <c r="A3530" t="s">
        <v>156</v>
      </c>
      <c r="B3530" t="s">
        <v>21</v>
      </c>
      <c r="C3530" t="s">
        <v>6</v>
      </c>
      <c r="D3530" t="s">
        <v>30</v>
      </c>
      <c r="E3530">
        <v>1.33094327963226</v>
      </c>
      <c r="F3530">
        <v>1.3457950000000001</v>
      </c>
      <c r="G3530">
        <v>8.9554624707903402E-2</v>
      </c>
      <c r="H3530">
        <v>8.8457361861063497E-2</v>
      </c>
      <c r="I3530">
        <v>8.8439838715059602E-2</v>
      </c>
      <c r="J3530">
        <v>8.7298145150604606E-2</v>
      </c>
      <c r="K3530">
        <v>3.0274727983831597E-2</v>
      </c>
      <c r="L3530">
        <v>2.6328395272897001E-2</v>
      </c>
      <c r="M3530">
        <v>3.5264743386305801E-2</v>
      </c>
      <c r="N3530">
        <v>3.1462268547219598E-2</v>
      </c>
      <c r="O3530">
        <v>3.0638257896795124E-3</v>
      </c>
      <c r="P3530">
        <v>1.4298992763353474E-2</v>
      </c>
      <c r="Q3530">
        <v>1.3391128064700639</v>
      </c>
      <c r="R3530" s="95">
        <f>Table_nydc_frldevdb01_flc_fx_carry_view[[#This Row],[atmf]]/(Table_nydc_frldevdb01_flc_fx_carry_view[[#This Row],[atmf_cost_orig]]+1)</f>
        <v>1.2999525083776768</v>
      </c>
      <c r="S3530" s="95">
        <f>Table_nydc_frldevdb01_flc_fx_carry_view[[#This Row],[num_rate]]-Table_nydc_frldevdb01_flc_fx_carry_view[[#This Row],[asset_rate]]</f>
        <v>1.1235166973673962E-2</v>
      </c>
      <c r="T35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1.0288291438493484</v>
      </c>
      <c r="U3530" s="95">
        <f>Table_nydc_frldevdb01_flc_fx_carry_view[[#This Row],[atmf_cost_final]]/Table_nydc_frldevdb01_flc_fx_carry_view[[#This Row],[atmf_cost_orig]]</f>
        <v>0.89217347203034514</v>
      </c>
    </row>
    <row r="3531" spans="1:21" x14ac:dyDescent="0.25">
      <c r="A3531" t="s">
        <v>156</v>
      </c>
      <c r="B3531" t="s">
        <v>21</v>
      </c>
      <c r="C3531" t="s">
        <v>67</v>
      </c>
      <c r="D3531" t="s">
        <v>30</v>
      </c>
      <c r="E3531">
        <v>1.33094327963226</v>
      </c>
      <c r="F3531">
        <v>1.3599179819575999</v>
      </c>
      <c r="G3531">
        <v>9.4672200628332301E-2</v>
      </c>
      <c r="H3531">
        <v>9.30513168459286E-2</v>
      </c>
      <c r="I3531">
        <v>9.3801211895950906E-2</v>
      </c>
      <c r="J3531">
        <v>9.2118015496805095E-2</v>
      </c>
      <c r="K3531">
        <v>4.2498389959383299E-2</v>
      </c>
      <c r="L3531">
        <v>3.9983865567756405E-2</v>
      </c>
      <c r="M3531">
        <v>5.2036552909179398E-2</v>
      </c>
      <c r="N3531">
        <v>4.9680644493624596E-2</v>
      </c>
      <c r="O3531">
        <v>4.7341679918535187E-3</v>
      </c>
      <c r="P3531">
        <v>1.5745494032538481E-2</v>
      </c>
      <c r="Q3531">
        <v>1.3470694143785706</v>
      </c>
      <c r="R3531" s="95">
        <f>Table_nydc_frldevdb01_flc_fx_carry_view[[#This Row],[atmf]]/(Table_nydc_frldevdb01_flc_fx_carry_view[[#This Row],[atmf_cost_orig]]+1)</f>
        <v>1.2926527868228925</v>
      </c>
      <c r="S3531" s="95">
        <f>Table_nydc_frldevdb01_flc_fx_carry_view[[#This Row],[num_rate]]-Table_nydc_frldevdb01_flc_fx_carry_view[[#This Row],[asset_rate]]</f>
        <v>1.1011326040684962E-2</v>
      </c>
      <c r="T35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1.0166296148332716</v>
      </c>
      <c r="U3531" s="95">
        <f>Table_nydc_frldevdb01_flc_fx_carry_view[[#This Row],[atmf_cost_final]]/Table_nydc_frldevdb01_flc_fx_carry_view[[#This Row],[atmf_cost_orig]]</f>
        <v>0.95472589393715945</v>
      </c>
    </row>
    <row r="3532" spans="1:21" x14ac:dyDescent="0.25">
      <c r="A3532" t="s">
        <v>156</v>
      </c>
      <c r="B3532" t="s">
        <v>20</v>
      </c>
      <c r="C3532" t="s">
        <v>30</v>
      </c>
      <c r="D3532" t="s">
        <v>30</v>
      </c>
      <c r="E3532">
        <v>3.1597354463720202</v>
      </c>
      <c r="F3532">
        <v>3.1962592158937202</v>
      </c>
      <c r="G3532">
        <v>0.112830015763434</v>
      </c>
      <c r="H3532">
        <v>0.116076049670943</v>
      </c>
      <c r="I3532">
        <v>8.3316628825886196E-2</v>
      </c>
      <c r="J3532">
        <v>0.104588375011284</v>
      </c>
      <c r="K3532">
        <v>1.7511962175169503E-2</v>
      </c>
      <c r="L3532">
        <v>3.0129016167979297E-3</v>
      </c>
      <c r="M3532">
        <v>2.3543776385558698E-2</v>
      </c>
      <c r="N3532">
        <v>1.20790831023934E-2</v>
      </c>
      <c r="O3532">
        <v>1.2367573986141755E-2</v>
      </c>
      <c r="P3532">
        <v>5.9306350604019988E-2</v>
      </c>
      <c r="Q3532">
        <v>3.1770955657126896</v>
      </c>
      <c r="R3532" s="95">
        <f>Table_nydc_frldevdb01_flc_fx_carry_view[[#This Row],[atmf]]/(Table_nydc_frldevdb01_flc_fx_carry_view[[#This Row],[atmf_cost_orig]]+1)</f>
        <v>3.1227381667843015</v>
      </c>
      <c r="S3532" s="95">
        <f>Table_nydc_frldevdb01_flc_fx_carry_view[[#This Row],[num_rate]]-Table_nydc_frldevdb01_flc_fx_carry_view[[#This Row],[asset_rate]]</f>
        <v>4.6938776617878236E-2</v>
      </c>
      <c r="T35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1.503060467276973</v>
      </c>
      <c r="U3532" s="95">
        <f>Table_nydc_frldevdb01_flc_fx_carry_view[[#This Row],[atmf_cost_final]]/Table_nydc_frldevdb01_flc_fx_carry_view[[#This Row],[atmf_cost_orig]]</f>
        <v>0.51304781801285193</v>
      </c>
    </row>
    <row r="3533" spans="1:21" x14ac:dyDescent="0.25">
      <c r="A3533" t="s">
        <v>156</v>
      </c>
      <c r="B3533" t="s">
        <v>20</v>
      </c>
      <c r="C3533" t="s">
        <v>14</v>
      </c>
      <c r="D3533" t="s">
        <v>30</v>
      </c>
      <c r="E3533">
        <v>3.1597354463720202</v>
      </c>
      <c r="F3533">
        <v>3.2305000000000001</v>
      </c>
      <c r="G3533">
        <v>0.11813196927807799</v>
      </c>
      <c r="H3533">
        <v>0.123118934943763</v>
      </c>
      <c r="I3533">
        <v>0.112859612233004</v>
      </c>
      <c r="J3533">
        <v>0.11935583575766701</v>
      </c>
      <c r="K3533">
        <v>2.29505075599848E-2</v>
      </c>
      <c r="L3533">
        <v>1.70246340276934E-2</v>
      </c>
      <c r="M3533">
        <v>3.4441576059447497E-2</v>
      </c>
      <c r="N3533">
        <v>2.95510899593656E-2</v>
      </c>
      <c r="O3533">
        <v>1.3130944181418818E-2</v>
      </c>
      <c r="P3533">
        <v>5.911817476716854E-2</v>
      </c>
      <c r="Q3533">
        <v>3.1937998274096637</v>
      </c>
      <c r="R3533" s="95">
        <f>Table_nydc_frldevdb01_flc_fx_carry_view[[#This Row],[atmf]]/(Table_nydc_frldevdb01_flc_fx_carry_view[[#This Row],[atmf_cost_orig]]+1)</f>
        <v>3.1229409903516383</v>
      </c>
      <c r="S3533" s="95">
        <f>Table_nydc_frldevdb01_flc_fx_carry_view[[#This Row],[num_rate]]-Table_nydc_frldevdb01_flc_fx_carry_view[[#This Row],[asset_rate]]</f>
        <v>4.5987230585749723E-2</v>
      </c>
      <c r="T35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1.0901036689719426</v>
      </c>
      <c r="U3533" s="95">
        <f>Table_nydc_frldevdb01_flc_fx_carry_view[[#This Row],[atmf_cost_final]]/Table_nydc_frldevdb01_flc_fx_carry_view[[#This Row],[atmf_cost_orig]]</f>
        <v>0.85800632085939599</v>
      </c>
    </row>
    <row r="3534" spans="1:21" x14ac:dyDescent="0.25">
      <c r="A3534" t="s">
        <v>156</v>
      </c>
      <c r="B3534" t="s">
        <v>20</v>
      </c>
      <c r="C3534" t="s">
        <v>8</v>
      </c>
      <c r="D3534" t="s">
        <v>30</v>
      </c>
      <c r="E3534">
        <v>3.1597354463720202</v>
      </c>
      <c r="F3534">
        <v>3.26505</v>
      </c>
      <c r="G3534">
        <v>0.13129759775646299</v>
      </c>
      <c r="H3534">
        <v>0.137345978387752</v>
      </c>
      <c r="I3534">
        <v>0.11810580714496501</v>
      </c>
      <c r="J3534">
        <v>0.125645213426128</v>
      </c>
      <c r="K3534">
        <v>2.9946366468300799E-2</v>
      </c>
      <c r="L3534">
        <v>2.29046954295671E-2</v>
      </c>
      <c r="M3534">
        <v>4.6868129354231597E-2</v>
      </c>
      <c r="N3534">
        <v>4.0873065199377001E-2</v>
      </c>
      <c r="O3534">
        <v>1.3786765209316643E-2</v>
      </c>
      <c r="P3534">
        <v>5.9342835252499497E-2</v>
      </c>
      <c r="Q3534">
        <v>3.2107189748148248</v>
      </c>
      <c r="R3534" s="95">
        <f>Table_nydc_frldevdb01_flc_fx_carry_view[[#This Row],[atmf]]/(Table_nydc_frldevdb01_flc_fx_carry_view[[#This Row],[atmf_cost_orig]]+1)</f>
        <v>3.118874200529985</v>
      </c>
      <c r="S3534" s="95">
        <f>Table_nydc_frldevdb01_flc_fx_carry_view[[#This Row],[num_rate]]-Table_nydc_frldevdb01_flc_fx_carry_view[[#This Row],[asset_rate]]</f>
        <v>4.555607004318285E-2</v>
      </c>
      <c r="T35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1.0618497547172985</v>
      </c>
      <c r="U3534" s="95">
        <f>Table_nydc_frldevdb01_flc_fx_carry_view[[#This Row],[atmf_cost_final]]/Table_nydc_frldevdb01_flc_fx_carry_view[[#This Row],[atmf_cost_orig]]</f>
        <v>0.87208654927224405</v>
      </c>
    </row>
    <row r="3535" spans="1:21" x14ac:dyDescent="0.25">
      <c r="A3535" t="s">
        <v>156</v>
      </c>
      <c r="B3535" t="s">
        <v>20</v>
      </c>
      <c r="C3535" t="s">
        <v>6</v>
      </c>
      <c r="D3535" t="s">
        <v>30</v>
      </c>
      <c r="E3535">
        <v>3.1597354463720202</v>
      </c>
      <c r="F3535">
        <v>3.3032499999999998</v>
      </c>
      <c r="G3535">
        <v>0.137139242853448</v>
      </c>
      <c r="H3535">
        <v>0.14413920905472599</v>
      </c>
      <c r="I3535">
        <v>0.13129759775646299</v>
      </c>
      <c r="J3535">
        <v>0.13961935102892201</v>
      </c>
      <c r="K3535">
        <v>3.3972157079595597E-2</v>
      </c>
      <c r="L3535">
        <v>2.9946366468300799E-2</v>
      </c>
      <c r="M3535">
        <v>5.6556707404987604E-2</v>
      </c>
      <c r="N3535">
        <v>5.3932728799528602E-2</v>
      </c>
      <c r="O3535">
        <v>1.4298992763353474E-2</v>
      </c>
      <c r="P3535">
        <v>6.0749971583881061E-2</v>
      </c>
      <c r="Q3535">
        <v>3.2302952347059097</v>
      </c>
      <c r="R3535" s="95">
        <f>Table_nydc_frldevdb01_flc_fx_carry_view[[#This Row],[atmf]]/(Table_nydc_frldevdb01_flc_fx_carry_view[[#This Row],[atmf_cost_orig]]+1)</f>
        <v>3.1264294446751686</v>
      </c>
      <c r="S3535" s="95">
        <f>Table_nydc_frldevdb01_flc_fx_carry_view[[#This Row],[num_rate]]-Table_nydc_frldevdb01_flc_fx_carry_view[[#This Row],[asset_rate]]</f>
        <v>4.6450978820527587E-2</v>
      </c>
      <c r="T35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1.0620695114863423</v>
      </c>
      <c r="U3535" s="95">
        <f>Table_nydc_frldevdb01_flc_fx_carry_view[[#This Row],[atmf_cost_final]]/Table_nydc_frldevdb01_flc_fx_carry_view[[#This Row],[atmf_cost_orig]]</f>
        <v>0.95360446663435716</v>
      </c>
    </row>
    <row r="3536" spans="1:21" x14ac:dyDescent="0.25">
      <c r="A3536" t="s">
        <v>156</v>
      </c>
      <c r="B3536" t="s">
        <v>20</v>
      </c>
      <c r="C3536" t="s">
        <v>67</v>
      </c>
      <c r="D3536" t="s">
        <v>30</v>
      </c>
      <c r="E3536">
        <v>3.1597354463720202</v>
      </c>
      <c r="F3536">
        <v>3.4923289999999998</v>
      </c>
      <c r="G3536">
        <v>0.13729839301546501</v>
      </c>
      <c r="H3536">
        <v>0.14807099796703399</v>
      </c>
      <c r="I3536">
        <v>0.13772067167166199</v>
      </c>
      <c r="J3536">
        <v>0.14944653082460899</v>
      </c>
      <c r="K3536">
        <v>3.4566630038498102E-2</v>
      </c>
      <c r="L3536">
        <v>3.5035742031665804E-2</v>
      </c>
      <c r="M3536">
        <v>8.0937775841614407E-2</v>
      </c>
      <c r="N3536">
        <v>8.4293131576941696E-2</v>
      </c>
      <c r="O3536">
        <v>1.5745494032538481E-2</v>
      </c>
      <c r="P3536">
        <v>7.0198827910112463E-2</v>
      </c>
      <c r="Q3536">
        <v>3.3375624069980914</v>
      </c>
      <c r="R3536" s="95">
        <f>Table_nydc_frldevdb01_flc_fx_carry_view[[#This Row],[atmf]]/(Table_nydc_frldevdb01_flc_fx_carry_view[[#This Row],[atmf_cost_orig]]+1)</f>
        <v>3.2308325955958797</v>
      </c>
      <c r="S3536" s="95">
        <f>Table_nydc_frldevdb01_flc_fx_carry_view[[#This Row],[num_rate]]-Table_nydc_frldevdb01_flc_fx_carry_view[[#This Row],[asset_rate]]</f>
        <v>5.4453333877573978E-2</v>
      </c>
      <c r="T35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1.0622422347382587</v>
      </c>
      <c r="U3536" s="95">
        <f>Table_nydc_frldevdb01_flc_fx_carry_view[[#This Row],[atmf_cost_final]]/Table_nydc_frldevdb01_flc_fx_carry_view[[#This Row],[atmf_cost_orig]]</f>
        <v>1.041455991351842</v>
      </c>
    </row>
    <row r="3537" spans="1:21" x14ac:dyDescent="0.25">
      <c r="A3537" t="s">
        <v>156</v>
      </c>
      <c r="B3537" t="s">
        <v>7</v>
      </c>
      <c r="C3537" t="s">
        <v>30</v>
      </c>
      <c r="D3537" t="s">
        <v>30</v>
      </c>
      <c r="E3537">
        <v>64.906408117772202</v>
      </c>
      <c r="F3537">
        <v>65.437218505919702</v>
      </c>
      <c r="G3537">
        <v>5.4412199914860501E-2</v>
      </c>
      <c r="H3537">
        <v>5.6651801303174001E-2</v>
      </c>
      <c r="I3537">
        <v>4.31906679158311E-2</v>
      </c>
      <c r="J3537">
        <v>5.9062081973390301E-2</v>
      </c>
      <c r="K3537">
        <v>7.4201734386094504E-3</v>
      </c>
      <c r="L3537">
        <v>1.5618665955280601E-3</v>
      </c>
      <c r="M3537">
        <v>1.14919986672031E-2</v>
      </c>
      <c r="N3537">
        <v>8.3268852029314E-3</v>
      </c>
      <c r="O3537">
        <v>1.2320806932774896E-2</v>
      </c>
      <c r="P3537">
        <v>3.6129762852952232E-2</v>
      </c>
      <c r="Q3537">
        <v>65.171850122397203</v>
      </c>
      <c r="R3537" s="95">
        <f>Table_nydc_frldevdb01_flc_fx_carry_view[[#This Row],[atmf]]/(Table_nydc_frldevdb01_flc_fx_carry_view[[#This Row],[atmf_cost_orig]]+1)</f>
        <v>64.693757926057103</v>
      </c>
      <c r="S3537" s="95">
        <f>Table_nydc_frldevdb01_flc_fx_carry_view[[#This Row],[num_rate]]-Table_nydc_frldevdb01_flc_fx_carry_view[[#This Row],[asset_rate]]</f>
        <v>2.3808955920177337E-2</v>
      </c>
      <c r="T35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1.6614216543227915</v>
      </c>
      <c r="U3537" s="95">
        <f>Table_nydc_frldevdb01_flc_fx_carry_view[[#This Row],[atmf_cost_final]]/Table_nydc_frldevdb01_flc_fx_carry_view[[#This Row],[atmf_cost_orig]]</f>
        <v>0.7245811145710811</v>
      </c>
    </row>
    <row r="3538" spans="1:21" x14ac:dyDescent="0.25">
      <c r="A3538" t="s">
        <v>156</v>
      </c>
      <c r="B3538" t="s">
        <v>7</v>
      </c>
      <c r="C3538" t="s">
        <v>14</v>
      </c>
      <c r="D3538" t="s">
        <v>30</v>
      </c>
      <c r="E3538">
        <v>64.906408117772202</v>
      </c>
      <c r="F3538">
        <v>66.08</v>
      </c>
      <c r="G3538">
        <v>5.9449468906669398E-2</v>
      </c>
      <c r="H3538">
        <v>6.3110951389805894E-2</v>
      </c>
      <c r="I3538">
        <v>5.4325688296255899E-2</v>
      </c>
      <c r="J3538">
        <v>5.9910111510360499E-2</v>
      </c>
      <c r="K3538">
        <v>9.1453662302034694E-3</v>
      </c>
      <c r="L3538">
        <v>7.2090047143165805E-3</v>
      </c>
      <c r="M3538">
        <v>1.76589026592846E-2</v>
      </c>
      <c r="N3538">
        <v>1.7561267759936102E-2</v>
      </c>
      <c r="O3538">
        <v>1.3130944181418818E-2</v>
      </c>
      <c r="P3538">
        <v>4.5411173367200734E-2</v>
      </c>
      <c r="Q3538">
        <v>65.52217457980224</v>
      </c>
      <c r="R3538" s="95">
        <f>Table_nydc_frldevdb01_flc_fx_carry_view[[#This Row],[atmf]]/(Table_nydc_frldevdb01_flc_fx_carry_view[[#This Row],[atmf_cost_orig]]+1)</f>
        <v>64.933348322629271</v>
      </c>
      <c r="S3538" s="95">
        <f>Table_nydc_frldevdb01_flc_fx_carry_view[[#This Row],[num_rate]]-Table_nydc_frldevdb01_flc_fx_carry_view[[#This Row],[asset_rate]]</f>
        <v>3.2280229185781918E-2</v>
      </c>
      <c r="T35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1.2159768307630119</v>
      </c>
      <c r="U3538" s="95">
        <f>Table_nydc_frldevdb01_flc_fx_carry_view[[#This Row],[atmf_cost_final]]/Table_nydc_frldevdb01_flc_fx_carry_view[[#This Row],[atmf_cost_orig]]</f>
        <v>0.9944710664511669</v>
      </c>
    </row>
    <row r="3539" spans="1:21" x14ac:dyDescent="0.25">
      <c r="A3539" t="s">
        <v>156</v>
      </c>
      <c r="B3539" t="s">
        <v>7</v>
      </c>
      <c r="C3539" t="s">
        <v>8</v>
      </c>
      <c r="D3539" t="s">
        <v>30</v>
      </c>
      <c r="E3539">
        <v>64.906408117772202</v>
      </c>
      <c r="F3539">
        <v>66.7</v>
      </c>
      <c r="G3539">
        <v>6.3084971248298094E-2</v>
      </c>
      <c r="H3539">
        <v>6.73888122907043E-2</v>
      </c>
      <c r="I3539">
        <v>5.9422774090152598E-2</v>
      </c>
      <c r="J3539">
        <v>6.5404320888120204E-2</v>
      </c>
      <c r="K3539">
        <v>1.05391396544601E-2</v>
      </c>
      <c r="L3539">
        <v>9.1335581010688095E-3</v>
      </c>
      <c r="M3539">
        <v>2.30061140511017E-2</v>
      </c>
      <c r="N3539">
        <v>2.34359367710998E-2</v>
      </c>
      <c r="O3539">
        <v>1.3786765209316643E-2</v>
      </c>
      <c r="P3539">
        <v>4.8295702150318823E-2</v>
      </c>
      <c r="Q3539">
        <v>65.87869203313862</v>
      </c>
      <c r="R3539" s="95">
        <f>Table_nydc_frldevdb01_flc_fx_carry_view[[#This Row],[atmf]]/(Table_nydc_frldevdb01_flc_fx_carry_view[[#This Row],[atmf_cost_orig]]+1)</f>
        <v>65.200001333196496</v>
      </c>
      <c r="S3539" s="95">
        <f>Table_nydc_frldevdb01_flc_fx_carry_view[[#This Row],[num_rate]]-Table_nydc_frldevdb01_flc_fx_carry_view[[#This Row],[asset_rate]]</f>
        <v>3.4508936941002183E-2</v>
      </c>
      <c r="T35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1.1472213076721982</v>
      </c>
      <c r="U3539" s="95">
        <f>Table_nydc_frldevdb01_flc_fx_carry_view[[#This Row],[atmf_cost_final]]/Table_nydc_frldevdb01_flc_fx_carry_view[[#This Row],[atmf_cost_orig]]</f>
        <v>1.01868297788333</v>
      </c>
    </row>
    <row r="3540" spans="1:21" x14ac:dyDescent="0.25">
      <c r="A3540" t="s">
        <v>156</v>
      </c>
      <c r="B3540" t="s">
        <v>7</v>
      </c>
      <c r="C3540" t="s">
        <v>6</v>
      </c>
      <c r="D3540" t="s">
        <v>30</v>
      </c>
      <c r="E3540">
        <v>64.906408117772202</v>
      </c>
      <c r="F3540">
        <v>67.319999999999993</v>
      </c>
      <c r="G3540">
        <v>6.6129261124969793E-2</v>
      </c>
      <c r="H3540">
        <v>7.0961522626198398E-2</v>
      </c>
      <c r="I3540">
        <v>6.3084971248298094E-2</v>
      </c>
      <c r="J3540">
        <v>6.9209402594855002E-2</v>
      </c>
      <c r="K3540">
        <v>1.1718126139727399E-2</v>
      </c>
      <c r="L3540">
        <v>1.05391396544601E-2</v>
      </c>
      <c r="M3540">
        <v>2.7976310113329801E-2</v>
      </c>
      <c r="N3540">
        <v>2.8619705141902901E-2</v>
      </c>
      <c r="O3540">
        <v>1.4288671643286621E-2</v>
      </c>
      <c r="P3540">
        <v>4.9879655098012288E-2</v>
      </c>
      <c r="Q3540">
        <v>66.243008973149529</v>
      </c>
      <c r="R3540" s="95">
        <f>Table_nydc_frldevdb01_flc_fx_carry_view[[#This Row],[atmf]]/(Table_nydc_frldevdb01_flc_fx_carry_view[[#This Row],[atmf_cost_orig]]+1)</f>
        <v>65.487890467610342</v>
      </c>
      <c r="S3540" s="95">
        <f>Table_nydc_frldevdb01_flc_fx_carry_view[[#This Row],[num_rate]]-Table_nydc_frldevdb01_flc_fx_carry_view[[#This Row],[asset_rate]]</f>
        <v>3.5590983454725666E-2</v>
      </c>
      <c r="T35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1.1120901028552332</v>
      </c>
      <c r="U3540" s="95">
        <f>Table_nydc_frldevdb01_flc_fx_carry_view[[#This Row],[atmf_cost_final]]/Table_nydc_frldevdb01_flc_fx_carry_view[[#This Row],[atmf_cost_orig]]</f>
        <v>1.0229978516096925</v>
      </c>
    </row>
    <row r="3541" spans="1:21" x14ac:dyDescent="0.25">
      <c r="A3541" t="s">
        <v>156</v>
      </c>
      <c r="B3541" t="s">
        <v>7</v>
      </c>
      <c r="C3541" t="s">
        <v>67</v>
      </c>
      <c r="D3541" t="s">
        <v>30</v>
      </c>
      <c r="E3541">
        <v>64.906408117772202</v>
      </c>
      <c r="F3541">
        <v>70.119591592572803</v>
      </c>
      <c r="G3541">
        <v>7.3995324592527695E-2</v>
      </c>
      <c r="H3541">
        <v>7.7043797535294306E-2</v>
      </c>
      <c r="I3541">
        <v>7.2493163779338607E-2</v>
      </c>
      <c r="J3541">
        <v>7.7324355973634698E-2</v>
      </c>
      <c r="K3541">
        <v>1.30726230736945E-2</v>
      </c>
      <c r="L3541">
        <v>1.2911118063184901E-2</v>
      </c>
      <c r="M3541">
        <v>4.2142727120231004E-2</v>
      </c>
      <c r="N3541">
        <v>4.5083696619588998E-2</v>
      </c>
      <c r="O3541">
        <v>1.573987302300528E-2</v>
      </c>
      <c r="P3541">
        <v>5.6074139397766065E-2</v>
      </c>
      <c r="Q3541">
        <v>68.138789881123458</v>
      </c>
      <c r="R3541" s="95">
        <f>Table_nydc_frldevdb01_flc_fx_carry_view[[#This Row],[atmf]]/(Table_nydc_frldevdb01_flc_fx_carry_view[[#This Row],[atmf_cost_orig]]+1)</f>
        <v>67.284057900912813</v>
      </c>
      <c r="S3541" s="95">
        <f>Table_nydc_frldevdb01_flc_fx_carry_view[[#This Row],[num_rate]]-Table_nydc_frldevdb01_flc_fx_carry_view[[#This Row],[asset_rate]]</f>
        <v>4.0334266374760785E-2</v>
      </c>
      <c r="T35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1.1067238873621172</v>
      </c>
      <c r="U3541" s="95">
        <f>Table_nydc_frldevdb01_flc_fx_carry_view[[#This Row],[atmf_cost_final]]/Table_nydc_frldevdb01_flc_fx_carry_view[[#This Row],[atmf_cost_orig]]</f>
        <v>1.0697859322432448</v>
      </c>
    </row>
    <row r="3542" spans="1:21" x14ac:dyDescent="0.25">
      <c r="A3542" t="s">
        <v>156</v>
      </c>
      <c r="B3542" t="s">
        <v>19</v>
      </c>
      <c r="C3542" t="s">
        <v>30</v>
      </c>
      <c r="D3542" t="s">
        <v>30</v>
      </c>
      <c r="E3542">
        <v>13.314641841683301</v>
      </c>
      <c r="F3542">
        <v>13.509765808824501</v>
      </c>
      <c r="G3542">
        <v>0.16229581499905699</v>
      </c>
      <c r="H3542">
        <v>0.164959598459469</v>
      </c>
      <c r="I3542">
        <v>0.105519018684469</v>
      </c>
      <c r="J3542">
        <v>0.118919552401374</v>
      </c>
      <c r="K3542">
        <v>2.5981230220072E-2</v>
      </c>
      <c r="L3542">
        <v>3.8157804750904804E-3</v>
      </c>
      <c r="M3542">
        <v>3.3453872954651798E-2</v>
      </c>
      <c r="N3542">
        <v>1.5097095894747699E-2</v>
      </c>
      <c r="O3542">
        <v>1.2320806932774896E-2</v>
      </c>
      <c r="P3542">
        <v>7.0772006198144874E-2</v>
      </c>
      <c r="Q3542">
        <v>13.409560950612999</v>
      </c>
      <c r="R3542" s="95">
        <f>Table_nydc_frldevdb01_flc_fx_carry_view[[#This Row],[atmf]]/(Table_nydc_frldevdb01_flc_fx_carry_view[[#This Row],[atmf_cost_orig]]+1)</f>
        <v>13.072441995112937</v>
      </c>
      <c r="S3542" s="95">
        <f>Table_nydc_frldevdb01_flc_fx_carry_view[[#This Row],[num_rate]]-Table_nydc_frldevdb01_flc_fx_carry_view[[#This Row],[asset_rate]]</f>
        <v>5.8451199265369978E-2</v>
      </c>
      <c r="T35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1.5096821593587921</v>
      </c>
      <c r="U3542" s="95">
        <f>Table_nydc_frldevdb01_flc_fx_carry_view[[#This Row],[atmf_cost_final]]/Table_nydc_frldevdb01_flc_fx_carry_view[[#This Row],[atmf_cost_orig]]</f>
        <v>0.45128095976249089</v>
      </c>
    </row>
    <row r="3543" spans="1:21" x14ac:dyDescent="0.25">
      <c r="A3543" t="s">
        <v>156</v>
      </c>
      <c r="B3543" t="s">
        <v>19</v>
      </c>
      <c r="C3543" t="s">
        <v>14</v>
      </c>
      <c r="D3543" t="s">
        <v>30</v>
      </c>
      <c r="E3543">
        <v>13.314641841683301</v>
      </c>
      <c r="F3543">
        <v>13.6943</v>
      </c>
      <c r="G3543">
        <v>0.160921667155702</v>
      </c>
      <c r="H3543">
        <v>0.16496893236458601</v>
      </c>
      <c r="I3543">
        <v>0.16063031464929101</v>
      </c>
      <c r="J3543">
        <v>0.16667167991888901</v>
      </c>
      <c r="K3543">
        <v>3.1963233953117599E-2</v>
      </c>
      <c r="L3543">
        <v>2.4939203923780101E-2</v>
      </c>
      <c r="M3543">
        <v>4.6137237059282403E-2</v>
      </c>
      <c r="N3543">
        <v>4.0559683280561497E-2</v>
      </c>
      <c r="O3543">
        <v>1.3130944181418818E-2</v>
      </c>
      <c r="P3543">
        <v>7.1113037160796547E-2</v>
      </c>
      <c r="Q3543">
        <v>13.502909715746743</v>
      </c>
      <c r="R3543" s="95">
        <f>Table_nydc_frldevdb01_flc_fx_carry_view[[#This Row],[atmf]]/(Table_nydc_frldevdb01_flc_fx_carry_view[[#This Row],[atmf_cost_orig]]+1)</f>
        <v>13.090347532695631</v>
      </c>
      <c r="S3543" s="95">
        <f>Table_nydc_frldevdb01_flc_fx_carry_view[[#This Row],[num_rate]]-Table_nydc_frldevdb01_flc_fx_carry_view[[#This Row],[asset_rate]]</f>
        <v>5.7982092979377731E-2</v>
      </c>
      <c r="T35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1.102051356965448</v>
      </c>
      <c r="U3543" s="95">
        <f>Table_nydc_frldevdb01_flc_fx_carry_view[[#This Row],[atmf_cost_final]]/Table_nydc_frldevdb01_flc_fx_carry_view[[#This Row],[atmf_cost_orig]]</f>
        <v>0.87910949735559096</v>
      </c>
    </row>
    <row r="3544" spans="1:21" x14ac:dyDescent="0.25">
      <c r="A3544" t="s">
        <v>156</v>
      </c>
      <c r="B3544" t="s">
        <v>19</v>
      </c>
      <c r="C3544" t="s">
        <v>8</v>
      </c>
      <c r="D3544" t="s">
        <v>30</v>
      </c>
      <c r="E3544">
        <v>13.314641841683301</v>
      </c>
      <c r="F3544">
        <v>13.8772</v>
      </c>
      <c r="G3544">
        <v>0.16089181044885401</v>
      </c>
      <c r="H3544">
        <v>0.16608587077013301</v>
      </c>
      <c r="I3544">
        <v>0.16093646043954499</v>
      </c>
      <c r="J3544">
        <v>0.167457180841554</v>
      </c>
      <c r="K3544">
        <v>3.6076197281350704E-2</v>
      </c>
      <c r="L3544">
        <v>3.1911762570626501E-2</v>
      </c>
      <c r="M3544">
        <v>5.6659977728884599E-2</v>
      </c>
      <c r="N3544">
        <v>5.40340078202129E-2</v>
      </c>
      <c r="O3544">
        <v>1.3786765209316643E-2</v>
      </c>
      <c r="P3544">
        <v>7.117436399942402E-2</v>
      </c>
      <c r="Q3544">
        <v>13.597315836152854</v>
      </c>
      <c r="R3544" s="95">
        <f>Table_nydc_frldevdb01_flc_fx_carry_view[[#This Row],[atmf]]/(Table_nydc_frldevdb01_flc_fx_carry_view[[#This Row],[atmf_cost_orig]]+1)</f>
        <v>13.133079980777488</v>
      </c>
      <c r="S3544" s="95">
        <f>Table_nydc_frldevdb01_flc_fx_carry_view[[#This Row],[num_rate]]-Table_nydc_frldevdb01_flc_fx_carry_view[[#This Row],[asset_rate]]</f>
        <v>5.738759879010738E-2</v>
      </c>
      <c r="T35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1.0747416057013388</v>
      </c>
      <c r="U3544" s="95">
        <f>Table_nydc_frldevdb01_flc_fx_carry_view[[#This Row],[atmf_cost_final]]/Table_nydc_frldevdb01_flc_fx_carry_view[[#This Row],[atmf_cost_orig]]</f>
        <v>0.95365388385366401</v>
      </c>
    </row>
    <row r="3545" spans="1:21" x14ac:dyDescent="0.25">
      <c r="A3545" t="s">
        <v>156</v>
      </c>
      <c r="B3545" t="s">
        <v>19</v>
      </c>
      <c r="C3545" t="s">
        <v>6</v>
      </c>
      <c r="D3545" t="s">
        <v>30</v>
      </c>
      <c r="E3545">
        <v>13.314641841683301</v>
      </c>
      <c r="F3545">
        <v>14.0596</v>
      </c>
      <c r="G3545">
        <v>0.16054096232524301</v>
      </c>
      <c r="H3545">
        <v>0.166574590709439</v>
      </c>
      <c r="I3545">
        <v>0.16089181044885401</v>
      </c>
      <c r="J3545">
        <v>0.16816902772071399</v>
      </c>
      <c r="K3545">
        <v>3.8925947220543204E-2</v>
      </c>
      <c r="L3545">
        <v>3.6076197281350704E-2</v>
      </c>
      <c r="M3545">
        <v>6.560897582508389E-2</v>
      </c>
      <c r="N3545">
        <v>6.4482380991163102E-2</v>
      </c>
      <c r="O3545">
        <v>1.4288671643286621E-2</v>
      </c>
      <c r="P3545">
        <v>7.1295954905221004E-2</v>
      </c>
      <c r="Q3545">
        <v>13.694197340643386</v>
      </c>
      <c r="R3545" s="95">
        <f>Table_nydc_frldevdb01_flc_fx_carry_view[[#This Row],[atmf]]/(Table_nydc_frldevdb01_flc_fx_carry_view[[#This Row],[atmf_cost_orig]]+1)</f>
        <v>13.193957932940529</v>
      </c>
      <c r="S3545" s="95">
        <f>Table_nydc_frldevdb01_flc_fx_carry_view[[#This Row],[num_rate]]-Table_nydc_frldevdb01_flc_fx_carry_view[[#This Row],[asset_rate]]</f>
        <v>5.7007283261934383E-2</v>
      </c>
      <c r="T35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1.06457869272675</v>
      </c>
      <c r="U3545" s="95">
        <f>Table_nydc_frldevdb01_flc_fx_carry_view[[#This Row],[atmf_cost_final]]/Table_nydc_frldevdb01_flc_fx_carry_view[[#This Row],[atmf_cost_orig]]</f>
        <v>0.98282864776117929</v>
      </c>
    </row>
    <row r="3546" spans="1:21" x14ac:dyDescent="0.25">
      <c r="A3546" t="s">
        <v>156</v>
      </c>
      <c r="B3546" t="s">
        <v>19</v>
      </c>
      <c r="C3546" t="s">
        <v>67</v>
      </c>
      <c r="D3546" t="s">
        <v>30</v>
      </c>
      <c r="E3546">
        <v>13.314641841683301</v>
      </c>
      <c r="F3546">
        <v>14.787332845768001</v>
      </c>
      <c r="G3546">
        <v>0.16426075833919401</v>
      </c>
      <c r="H3546">
        <v>0.17308139967295699</v>
      </c>
      <c r="I3546">
        <v>0.16429237646119799</v>
      </c>
      <c r="J3546">
        <v>0.17377864278496699</v>
      </c>
      <c r="K3546">
        <v>4.5443551567317594E-2</v>
      </c>
      <c r="L3546">
        <v>4.4777840291796704E-2</v>
      </c>
      <c r="M3546">
        <v>9.4485646845398397E-2</v>
      </c>
      <c r="N3546">
        <v>9.6002948219607295E-2</v>
      </c>
      <c r="O3546">
        <v>1.573987302300528E-2</v>
      </c>
      <c r="P3546">
        <v>7.3008844759193336E-2</v>
      </c>
      <c r="Q3546">
        <v>14.096033812492687</v>
      </c>
      <c r="R3546" s="95">
        <f>Table_nydc_frldevdb01_flc_fx_carry_view[[#This Row],[atmf]]/(Table_nydc_frldevdb01_flc_fx_carry_view[[#This Row],[atmf_cost_orig]]+1)</f>
        <v>13.510759952301857</v>
      </c>
      <c r="S3546" s="95">
        <f>Table_nydc_frldevdb01_flc_fx_carry_view[[#This Row],[num_rate]]-Table_nydc_frldevdb01_flc_fx_carry_view[[#This Row],[asset_rate]]</f>
        <v>5.7268971736188057E-2</v>
      </c>
      <c r="T35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1.0445130379799552</v>
      </c>
      <c r="U3546" s="95">
        <f>Table_nydc_frldevdb01_flc_fx_carry_view[[#This Row],[atmf_cost_final]]/Table_nydc_frldevdb01_flc_fx_carry_view[[#This Row],[atmf_cost_orig]]</f>
        <v>1.016058538252816</v>
      </c>
    </row>
    <row r="3547" spans="1:21" x14ac:dyDescent="0.25">
      <c r="A3547" t="s">
        <v>156</v>
      </c>
      <c r="B3547" t="s">
        <v>13</v>
      </c>
      <c r="C3547" t="s">
        <v>30</v>
      </c>
      <c r="D3547" t="s">
        <v>30</v>
      </c>
      <c r="E3547">
        <v>6.5728142498193698</v>
      </c>
      <c r="F3547">
        <v>6.61023603976136</v>
      </c>
      <c r="G3547">
        <v>5.2908211110861601E-2</v>
      </c>
      <c r="H3547">
        <v>5.3094057139144502E-2</v>
      </c>
      <c r="I3547">
        <v>4.7395911871279998E-2</v>
      </c>
      <c r="J3547">
        <v>4.5036146851705101E-2</v>
      </c>
      <c r="K3547">
        <v>8.1168118343949002E-3</v>
      </c>
      <c r="L3547">
        <v>1.7139369551603999E-3</v>
      </c>
      <c r="M3547">
        <v>1.07703445146162E-2</v>
      </c>
      <c r="N3547">
        <v>5.8457940417455806E-3</v>
      </c>
      <c r="O3547">
        <v>1.2320806932774896E-2</v>
      </c>
      <c r="P3547">
        <v>3.4720244398178501E-2</v>
      </c>
      <c r="Q3547">
        <v>6.5927419834559924</v>
      </c>
      <c r="R3547" s="95">
        <f>Table_nydc_frldevdb01_flc_fx_carry_view[[#This Row],[atmf]]/(Table_nydc_frldevdb01_flc_fx_carry_view[[#This Row],[atmf_cost_orig]]+1)</f>
        <v>6.5398001392053837</v>
      </c>
      <c r="S3547" s="95">
        <f>Table_nydc_frldevdb01_flc_fx_carry_view[[#This Row],[num_rate]]-Table_nydc_frldevdb01_flc_fx_carry_view[[#This Row],[asset_rate]]</f>
        <v>2.2399437465403606E-2</v>
      </c>
      <c r="T35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1.5571155830802099</v>
      </c>
      <c r="U3547" s="95">
        <f>Table_nydc_frldevdb01_flc_fx_carry_view[[#This Row],[atmf_cost_final]]/Table_nydc_frldevdb01_flc_fx_carry_view[[#This Row],[atmf_cost_orig]]</f>
        <v>0.54276759984904666</v>
      </c>
    </row>
    <row r="3548" spans="1:21" x14ac:dyDescent="0.25">
      <c r="A3548" t="s">
        <v>156</v>
      </c>
      <c r="B3548" t="s">
        <v>13</v>
      </c>
      <c r="C3548" t="s">
        <v>14</v>
      </c>
      <c r="D3548" t="s">
        <v>30</v>
      </c>
      <c r="E3548">
        <v>6.5728142498193698</v>
      </c>
      <c r="F3548">
        <v>6.6459169999999999</v>
      </c>
      <c r="G3548">
        <v>5.3820044700017097E-2</v>
      </c>
      <c r="H3548">
        <v>5.4280499830931798E-2</v>
      </c>
      <c r="I3548">
        <v>5.2962182762601603E-2</v>
      </c>
      <c r="J3548">
        <v>5.3400867910627897E-2</v>
      </c>
      <c r="K3548">
        <v>1.0143340392255101E-2</v>
      </c>
      <c r="L3548">
        <v>7.8994837336029897E-3</v>
      </c>
      <c r="M3548">
        <v>1.5188405256991199E-2</v>
      </c>
      <c r="N3548">
        <v>1.35518159007555E-2</v>
      </c>
      <c r="O3548">
        <v>1.3130944181418818E-2</v>
      </c>
      <c r="P3548">
        <v>3.5594053249153115E-2</v>
      </c>
      <c r="Q3548">
        <v>6.612556224923547</v>
      </c>
      <c r="R3548" s="95">
        <f>Table_nydc_frldevdb01_flc_fx_carry_view[[#This Row],[atmf]]/(Table_nydc_frldevdb01_flc_fx_carry_view[[#This Row],[atmf_cost_orig]]+1)</f>
        <v>6.5464863128707718</v>
      </c>
      <c r="S3548" s="95">
        <f>Table_nydc_frldevdb01_flc_fx_carry_view[[#This Row],[num_rate]]-Table_nydc_frldevdb01_flc_fx_carry_view[[#This Row],[asset_rate]]</f>
        <v>2.2463109067734299E-2</v>
      </c>
      <c r="T35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1.1203685817126112</v>
      </c>
      <c r="U3548" s="95">
        <f>Table_nydc_frldevdb01_flc_fx_carry_view[[#This Row],[atmf_cost_final]]/Table_nydc_frldevdb01_flc_fx_carry_view[[#This Row],[atmf_cost_orig]]</f>
        <v>0.892247452675627</v>
      </c>
    </row>
    <row r="3549" spans="1:21" x14ac:dyDescent="0.25">
      <c r="A3549" t="s">
        <v>156</v>
      </c>
      <c r="B3549" t="s">
        <v>13</v>
      </c>
      <c r="C3549" t="s">
        <v>8</v>
      </c>
      <c r="D3549" t="s">
        <v>30</v>
      </c>
      <c r="E3549">
        <v>6.5728142498193698</v>
      </c>
      <c r="F3549">
        <v>6.6814999999999998</v>
      </c>
      <c r="G3549">
        <v>5.4934729596000202E-2</v>
      </c>
      <c r="H3549">
        <v>5.5868676675019997E-2</v>
      </c>
      <c r="I3549">
        <v>5.3814699132451703E-2</v>
      </c>
      <c r="J3549">
        <v>5.4578283128313101E-2</v>
      </c>
      <c r="K3549">
        <v>1.16510173443811E-2</v>
      </c>
      <c r="L3549">
        <v>1.0125324957529099E-2</v>
      </c>
      <c r="M3549">
        <v>1.9074056615349201E-2</v>
      </c>
      <c r="N3549">
        <v>1.81103215602492E-2</v>
      </c>
      <c r="O3549">
        <v>1.3786765209316643E-2</v>
      </c>
      <c r="P3549">
        <v>3.6132791094049453E-2</v>
      </c>
      <c r="Q3549">
        <v>6.6322684111285914</v>
      </c>
      <c r="R3549" s="95">
        <f>Table_nydc_frldevdb01_flc_fx_carry_view[[#This Row],[atmf]]/(Table_nydc_frldevdb01_flc_fx_carry_view[[#This Row],[atmf_cost_orig]]+1)</f>
        <v>6.5564420530842158</v>
      </c>
      <c r="S3549" s="95">
        <f>Table_nydc_frldevdb01_flc_fx_carry_view[[#This Row],[num_rate]]-Table_nydc_frldevdb01_flc_fx_carry_view[[#This Row],[asset_rate]]</f>
        <v>2.234602588473281E-2</v>
      </c>
      <c r="T35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1.0757044805016516</v>
      </c>
      <c r="U3549" s="95">
        <f>Table_nydc_frldevdb01_flc_fx_carry_view[[#This Row],[atmf_cost_final]]/Table_nydc_frldevdb01_flc_fx_carry_view[[#This Row],[atmf_cost_orig]]</f>
        <v>0.94947403824289434</v>
      </c>
    </row>
    <row r="3550" spans="1:21" x14ac:dyDescent="0.25">
      <c r="A3550" t="s">
        <v>156</v>
      </c>
      <c r="B3550" t="s">
        <v>13</v>
      </c>
      <c r="C3550" t="s">
        <v>6</v>
      </c>
      <c r="D3550" t="s">
        <v>30</v>
      </c>
      <c r="E3550">
        <v>6.5728142498193698</v>
      </c>
      <c r="F3550">
        <v>6.7183977422803798</v>
      </c>
      <c r="G3550">
        <v>5.5479085510262399E-2</v>
      </c>
      <c r="H3550">
        <v>5.66920664845584E-2</v>
      </c>
      <c r="I3550">
        <v>5.4934729596000202E-2</v>
      </c>
      <c r="J3550">
        <v>5.6257736161210201E-2</v>
      </c>
      <c r="K3550">
        <v>1.2612369322687E-2</v>
      </c>
      <c r="L3550">
        <v>1.16510173443811E-2</v>
      </c>
      <c r="M3550">
        <v>2.23513580912124E-2</v>
      </c>
      <c r="N3550">
        <v>2.2115665288154101E-2</v>
      </c>
      <c r="O3550">
        <v>1.4288671643286621E-2</v>
      </c>
      <c r="P3550">
        <v>3.6699314353685786E-2</v>
      </c>
      <c r="Q3550">
        <v>6.6535984219784536</v>
      </c>
      <c r="R3550" s="95">
        <f>Table_nydc_frldevdb01_flc_fx_carry_view[[#This Row],[atmf]]/(Table_nydc_frldevdb01_flc_fx_carry_view[[#This Row],[atmf_cost_orig]]+1)</f>
        <v>6.5715154473154964</v>
      </c>
      <c r="S3550" s="95">
        <f>Table_nydc_frldevdb01_flc_fx_carry_view[[#This Row],[num_rate]]-Table_nydc_frldevdb01_flc_fx_carry_view[[#This Row],[asset_rate]]</f>
        <v>2.2410642710399165E-2</v>
      </c>
      <c r="T35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1.0745107312981812</v>
      </c>
      <c r="U3550" s="95">
        <f>Table_nydc_frldevdb01_flc_fx_carry_view[[#This Row],[atmf_cost_final]]/Table_nydc_frldevdb01_flc_fx_carry_view[[#This Row],[atmf_cost_orig]]</f>
        <v>0.98945510147094984</v>
      </c>
    </row>
    <row r="3551" spans="1:21" x14ac:dyDescent="0.25">
      <c r="A3551" t="s">
        <v>156</v>
      </c>
      <c r="B3551" t="s">
        <v>13</v>
      </c>
      <c r="C3551" t="s">
        <v>67</v>
      </c>
      <c r="D3551" t="s">
        <v>30</v>
      </c>
      <c r="E3551">
        <v>6.5728142498193698</v>
      </c>
      <c r="F3551">
        <v>6.8586178865356002</v>
      </c>
      <c r="G3551">
        <v>6.0770380071861599E-2</v>
      </c>
      <c r="H3551">
        <v>6.2161176895510602E-2</v>
      </c>
      <c r="I3551">
        <v>5.9909741063132398E-2</v>
      </c>
      <c r="J3551">
        <v>6.1639316307725199E-2</v>
      </c>
      <c r="K3551">
        <v>1.6262610648921601E-2</v>
      </c>
      <c r="L3551">
        <v>1.5642106771720499E-2</v>
      </c>
      <c r="M3551">
        <v>3.4007854968508798E-2</v>
      </c>
      <c r="N3551">
        <v>3.4316959177486298E-2</v>
      </c>
      <c r="O3551">
        <v>1.573987302300528E-2</v>
      </c>
      <c r="P3551">
        <v>3.8204324314563554E-2</v>
      </c>
      <c r="Q3551">
        <v>6.7390321151742887</v>
      </c>
      <c r="R3551" s="95">
        <f>Table_nydc_frldevdb01_flc_fx_carry_view[[#This Row],[atmf]]/(Table_nydc_frldevdb01_flc_fx_carry_view[[#This Row],[atmf_cost_orig]]+1)</f>
        <v>6.6330423444843971</v>
      </c>
      <c r="S3551" s="95">
        <f>Table_nydc_frldevdb01_flc_fx_carry_view[[#This Row],[num_rate]]-Table_nydc_frldevdb01_flc_fx_carry_view[[#This Row],[asset_rate]]</f>
        <v>2.2464451291558274E-2</v>
      </c>
      <c r="T35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1.0523863221850656</v>
      </c>
      <c r="U3551" s="95">
        <f>Table_nydc_frldevdb01_flc_fx_carry_view[[#This Row],[atmf_cost_final]]/Table_nydc_frldevdb01_flc_fx_carry_view[[#This Row],[atmf_cost_orig]]</f>
        <v>1.0090892003998408</v>
      </c>
    </row>
    <row r="3552" spans="1:21" x14ac:dyDescent="0.25">
      <c r="A3552" t="s">
        <v>156</v>
      </c>
      <c r="B3552" t="s">
        <v>16</v>
      </c>
      <c r="C3552" t="s">
        <v>30</v>
      </c>
      <c r="D3552" t="s">
        <v>30</v>
      </c>
      <c r="E3552">
        <v>18.892141002422601</v>
      </c>
      <c r="F3552">
        <v>19.185117314665501</v>
      </c>
      <c r="G3552">
        <v>0.116817087503612</v>
      </c>
      <c r="H3552">
        <v>0.120494166837688</v>
      </c>
      <c r="I3552">
        <v>0.106499265624934</v>
      </c>
      <c r="J3552">
        <v>0.1285201989043</v>
      </c>
      <c r="K3552">
        <v>1.6681984398506898E-2</v>
      </c>
      <c r="L3552">
        <v>3.8512279068338498E-3</v>
      </c>
      <c r="M3552">
        <v>2.44396288135846E-2</v>
      </c>
      <c r="N3552">
        <v>1.6016672754501499E-2</v>
      </c>
      <c r="O3552">
        <v>1.2320806932774896E-2</v>
      </c>
      <c r="P3552">
        <v>7.4542858101253995E-2</v>
      </c>
      <c r="Q3552">
        <v>19.037431689045551</v>
      </c>
      <c r="R3552" s="95">
        <f>Table_nydc_frldevdb01_flc_fx_carry_view[[#This Row],[atmf]]/(Table_nydc_frldevdb01_flc_fx_carry_view[[#This Row],[atmf_cost_orig]]+1)</f>
        <v>18.727425975197782</v>
      </c>
      <c r="S3552" s="95">
        <f>Table_nydc_frldevdb01_flc_fx_carry_view[[#This Row],[num_rate]]-Table_nydc_frldevdb01_flc_fx_carry_view[[#This Row],[asset_rate]]</f>
        <v>6.2222051168479099E-2</v>
      </c>
      <c r="T35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1.5681879958332425</v>
      </c>
      <c r="U3552" s="95">
        <f>Table_nydc_frldevdb01_flc_fx_carry_view[[#This Row],[atmf_cost_final]]/Table_nydc_frldevdb01_flc_fx_carry_view[[#This Row],[atmf_cost_orig]]</f>
        <v>0.65535662904989544</v>
      </c>
    </row>
    <row r="3553" spans="1:21" x14ac:dyDescent="0.25">
      <c r="A3553" t="s">
        <v>156</v>
      </c>
      <c r="B3553" t="s">
        <v>16</v>
      </c>
      <c r="C3553" t="s">
        <v>14</v>
      </c>
      <c r="D3553" t="s">
        <v>30</v>
      </c>
      <c r="E3553">
        <v>18.892141002422601</v>
      </c>
      <c r="F3553">
        <v>19.445699999999999</v>
      </c>
      <c r="G3553">
        <v>0.118238784882397</v>
      </c>
      <c r="H3553">
        <v>0.123217113217418</v>
      </c>
      <c r="I3553">
        <v>0.116900078692355</v>
      </c>
      <c r="J3553">
        <v>0.12445765098160901</v>
      </c>
      <c r="K3553">
        <v>2.0397901967234299E-2</v>
      </c>
      <c r="L3553">
        <v>1.6217345887894499E-2</v>
      </c>
      <c r="M3553">
        <v>3.4469023361836298E-2</v>
      </c>
      <c r="N3553">
        <v>3.2283401129142401E-2</v>
      </c>
      <c r="O3553">
        <v>1.3130944181418818E-2</v>
      </c>
      <c r="P3553">
        <v>7.2929582714141808E-2</v>
      </c>
      <c r="Q3553">
        <v>19.175873949804707</v>
      </c>
      <c r="R3553" s="95">
        <f>Table_nydc_frldevdb01_flc_fx_carry_view[[#This Row],[atmf]]/(Table_nydc_frldevdb01_flc_fx_carry_view[[#This Row],[atmf_cost_orig]]+1)</f>
        <v>18.797759585690645</v>
      </c>
      <c r="S3553" s="95">
        <f>Table_nydc_frldevdb01_flc_fx_carry_view[[#This Row],[num_rate]]-Table_nydc_frldevdb01_flc_fx_carry_view[[#This Row],[asset_rate]]</f>
        <v>5.9798638532722992E-2</v>
      </c>
      <c r="T35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1.1417750434170233</v>
      </c>
      <c r="U3553" s="95">
        <f>Table_nydc_frldevdb01_flc_fx_carry_view[[#This Row],[atmf_cost_final]]/Table_nydc_frldevdb01_flc_fx_carry_view[[#This Row],[atmf_cost_orig]]</f>
        <v>0.93659169829819455</v>
      </c>
    </row>
    <row r="3554" spans="1:21" x14ac:dyDescent="0.25">
      <c r="A3554" t="s">
        <v>156</v>
      </c>
      <c r="B3554" t="s">
        <v>16</v>
      </c>
      <c r="C3554" t="s">
        <v>8</v>
      </c>
      <c r="D3554" t="s">
        <v>30</v>
      </c>
      <c r="E3554">
        <v>18.892141002422601</v>
      </c>
      <c r="F3554">
        <v>19.704699999999999</v>
      </c>
      <c r="G3554">
        <v>0.12774831145813001</v>
      </c>
      <c r="H3554">
        <v>0.13485455484995701</v>
      </c>
      <c r="I3554">
        <v>0.118233841531989</v>
      </c>
      <c r="J3554">
        <v>0.12585221380766301</v>
      </c>
      <c r="K3554">
        <v>2.5353943312395297E-2</v>
      </c>
      <c r="L3554">
        <v>2.0367864817071001E-2</v>
      </c>
      <c r="M3554">
        <v>4.6018924716070497E-2</v>
      </c>
      <c r="N3554">
        <v>4.2439260262310201E-2</v>
      </c>
      <c r="O3554">
        <v>1.3786765209316643E-2</v>
      </c>
      <c r="P3554">
        <v>7.2352477518584118E-2</v>
      </c>
      <c r="Q3554">
        <v>19.305747095291739</v>
      </c>
      <c r="R3554" s="95">
        <f>Table_nydc_frldevdb01_flc_fx_carry_view[[#This Row],[atmf]]/(Table_nydc_frldevdb01_flc_fx_carry_view[[#This Row],[atmf_cost_orig]]+1)</f>
        <v>18.837804493210875</v>
      </c>
      <c r="S3554" s="95">
        <f>Table_nydc_frldevdb01_flc_fx_carry_view[[#This Row],[num_rate]]-Table_nydc_frldevdb01_flc_fx_carry_view[[#This Row],[asset_rate]]</f>
        <v>5.8565712309267479E-2</v>
      </c>
      <c r="T35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1.068057842109351</v>
      </c>
      <c r="U3554" s="95">
        <f>Table_nydc_frldevdb01_flc_fx_carry_view[[#This Row],[atmf_cost_final]]/Table_nydc_frldevdb01_flc_fx_carry_view[[#This Row],[atmf_cost_orig]]</f>
        <v>0.92221320954702313</v>
      </c>
    </row>
    <row r="3555" spans="1:21" x14ac:dyDescent="0.25">
      <c r="A3555" t="s">
        <v>156</v>
      </c>
      <c r="B3555" t="s">
        <v>16</v>
      </c>
      <c r="C3555" t="s">
        <v>6</v>
      </c>
      <c r="D3555" t="s">
        <v>30</v>
      </c>
      <c r="E3555">
        <v>18.892141002422601</v>
      </c>
      <c r="F3555">
        <v>19.965699999999998</v>
      </c>
      <c r="G3555">
        <v>0.13202831407195201</v>
      </c>
      <c r="H3555">
        <v>0.14061169825085501</v>
      </c>
      <c r="I3555">
        <v>0.12774831145813001</v>
      </c>
      <c r="J3555">
        <v>0.13734665398865301</v>
      </c>
      <c r="K3555">
        <v>2.8465304443472502E-2</v>
      </c>
      <c r="L3555">
        <v>2.5353943312395297E-2</v>
      </c>
      <c r="M3555">
        <v>5.5401427201437994E-2</v>
      </c>
      <c r="N3555">
        <v>5.4021700025864795E-2</v>
      </c>
      <c r="O3555">
        <v>1.4288671643286621E-2</v>
      </c>
      <c r="P3555">
        <v>7.2293475820306874E-2</v>
      </c>
      <c r="Q3555">
        <v>19.442007694090663</v>
      </c>
      <c r="R3555" s="95">
        <f>Table_nydc_frldevdb01_flc_fx_carry_view[[#This Row],[atmf]]/(Table_nydc_frldevdb01_flc_fx_carry_view[[#This Row],[atmf_cost_orig]]+1)</f>
        <v>18.917635968090526</v>
      </c>
      <c r="S3555" s="95">
        <f>Table_nydc_frldevdb01_flc_fx_carry_view[[#This Row],[num_rate]]-Table_nydc_frldevdb01_flc_fx_carry_view[[#This Row],[asset_rate]]</f>
        <v>5.8004804177020253E-2</v>
      </c>
      <c r="T35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1.0642866819053209</v>
      </c>
      <c r="U3555" s="95">
        <f>Table_nydc_frldevdb01_flc_fx_carry_view[[#This Row],[atmf_cost_final]]/Table_nydc_frldevdb01_flc_fx_carry_view[[#This Row],[atmf_cost_orig]]</f>
        <v>0.97509581891173036</v>
      </c>
    </row>
    <row r="3556" spans="1:21" x14ac:dyDescent="0.25">
      <c r="A3556" t="s">
        <v>156</v>
      </c>
      <c r="B3556" t="s">
        <v>16</v>
      </c>
      <c r="C3556" t="s">
        <v>67</v>
      </c>
      <c r="D3556" t="s">
        <v>30</v>
      </c>
      <c r="E3556">
        <v>18.892141002422601</v>
      </c>
      <c r="F3556">
        <v>20.984580613482901</v>
      </c>
      <c r="G3556">
        <v>0.131713493363772</v>
      </c>
      <c r="H3556">
        <v>0.141868403423553</v>
      </c>
      <c r="I3556">
        <v>0.132111870968806</v>
      </c>
      <c r="J3556">
        <v>0.14327216259814801</v>
      </c>
      <c r="K3556">
        <v>3.0599693244204099E-2</v>
      </c>
      <c r="L3556">
        <v>3.0627997223384398E-2</v>
      </c>
      <c r="M3556">
        <v>7.7509831722186812E-2</v>
      </c>
      <c r="N3556">
        <v>8.0234662723745007E-2</v>
      </c>
      <c r="O3556">
        <v>1.573987302300528E-2</v>
      </c>
      <c r="P3556">
        <v>7.3150625825022408E-2</v>
      </c>
      <c r="Q3556">
        <v>20.044299737120394</v>
      </c>
      <c r="R3556" s="95">
        <f>Table_nydc_frldevdb01_flc_fx_carry_view[[#This Row],[atmf]]/(Table_nydc_frldevdb01_flc_fx_carry_view[[#This Row],[atmf_cost_orig]]+1)</f>
        <v>19.475071127604647</v>
      </c>
      <c r="S3556" s="95">
        <f>Table_nydc_frldevdb01_flc_fx_carry_view[[#This Row],[num_rate]]-Table_nydc_frldevdb01_flc_fx_carry_view[[#This Row],[asset_rate]]</f>
        <v>5.7410752802017129E-2</v>
      </c>
      <c r="T35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1.0574828194899384</v>
      </c>
      <c r="U3556" s="95">
        <f>Table_nydc_frldevdb01_flc_fx_carry_view[[#This Row],[atmf_cost_final]]/Table_nydc_frldevdb01_flc_fx_carry_view[[#This Row],[atmf_cost_orig]]</f>
        <v>1.0351546499458883</v>
      </c>
    </row>
    <row r="3557" spans="1:21" x14ac:dyDescent="0.25">
      <c r="A3557" t="s">
        <v>156</v>
      </c>
      <c r="B3557" t="s">
        <v>22</v>
      </c>
      <c r="C3557" t="s">
        <v>30</v>
      </c>
      <c r="D3557" t="s">
        <v>30</v>
      </c>
      <c r="E3557">
        <v>621.51142942976696</v>
      </c>
      <c r="F3557">
        <v>622.22151300474002</v>
      </c>
      <c r="G3557">
        <v>8.8488295978632295E-2</v>
      </c>
      <c r="H3557">
        <v>8.8703542740640295E-2</v>
      </c>
      <c r="I3557">
        <v>8.8211031803458198E-2</v>
      </c>
      <c r="J3557">
        <v>8.8732037844841793E-2</v>
      </c>
      <c r="K3557">
        <v>1.7375999202953199E-2</v>
      </c>
      <c r="L3557">
        <v>3.1898924341267E-3</v>
      </c>
      <c r="M3557">
        <v>1.7992887632019103E-2</v>
      </c>
      <c r="N3557">
        <v>3.8140185365972603E-3</v>
      </c>
      <c r="O3557">
        <v>1.2367573986141755E-2</v>
      </c>
      <c r="P3557">
        <v>1.6686041711886992E-2</v>
      </c>
      <c r="Q3557">
        <v>621.83790839429707</v>
      </c>
      <c r="R3557" s="95">
        <f>Table_nydc_frldevdb01_flc_fx_carry_view[[#This Row],[atmf]]/(Table_nydc_frldevdb01_flc_fx_carry_view[[#This Row],[atmf_cost_orig]]+1)</f>
        <v>611.22383129032107</v>
      </c>
      <c r="S3557" s="95">
        <f>Table_nydc_frldevdb01_flc_fx_carry_view[[#This Row],[num_rate]]-Table_nydc_frldevdb01_flc_fx_carry_view[[#This Row],[asset_rate]]</f>
        <v>4.3184677257452377E-3</v>
      </c>
      <c r="T35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1.0117325484863053</v>
      </c>
      <c r="U3557" s="95">
        <f>Table_nydc_frldevdb01_flc_fx_carry_view[[#This Row],[atmf_cost_final]]/Table_nydc_frldevdb01_flc_fx_carry_view[[#This Row],[atmf_cost_orig]]</f>
        <v>0.21197367618803184</v>
      </c>
    </row>
    <row r="3558" spans="1:21" x14ac:dyDescent="0.25">
      <c r="A3558" t="s">
        <v>156</v>
      </c>
      <c r="B3558" t="s">
        <v>22</v>
      </c>
      <c r="C3558" t="s">
        <v>14</v>
      </c>
      <c r="D3558" t="s">
        <v>30</v>
      </c>
      <c r="E3558">
        <v>621.51142942976696</v>
      </c>
      <c r="F3558">
        <v>623.22</v>
      </c>
      <c r="G3558">
        <v>8.8619702518177801E-2</v>
      </c>
      <c r="H3558">
        <v>8.9057263531171896E-2</v>
      </c>
      <c r="I3558">
        <v>8.8521737198858197E-2</v>
      </c>
      <c r="J3558">
        <v>8.9064837118966705E-2</v>
      </c>
      <c r="K3558">
        <v>2.3422646904097802E-2</v>
      </c>
      <c r="L3558">
        <v>1.6922329351462199E-2</v>
      </c>
      <c r="M3558">
        <v>2.49168254985505E-2</v>
      </c>
      <c r="N3558">
        <v>1.8428735703978402E-2</v>
      </c>
      <c r="O3558">
        <v>1.3130944181418818E-2</v>
      </c>
      <c r="P3558">
        <v>1.8575402844345733E-2</v>
      </c>
      <c r="Q3558">
        <v>622.29018732256475</v>
      </c>
      <c r="R3558" s="95">
        <f>Table_nydc_frldevdb01_flc_fx_carry_view[[#This Row],[atmf]]/(Table_nydc_frldevdb01_flc_fx_carry_view[[#This Row],[atmf_cost_orig]]+1)</f>
        <v>608.06885446226033</v>
      </c>
      <c r="S3558" s="95">
        <f>Table_nydc_frldevdb01_flc_fx_carry_view[[#This Row],[num_rate]]-Table_nydc_frldevdb01_flc_fx_carry_view[[#This Row],[asset_rate]]</f>
        <v>5.4444586629269157E-3</v>
      </c>
      <c r="T35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1.0081835987404058</v>
      </c>
      <c r="U3558" s="95">
        <f>Table_nydc_frldevdb01_flc_fx_carry_view[[#This Row],[atmf_cost_final]]/Table_nydc_frldevdb01_flc_fx_carry_view[[#This Row],[atmf_cost_orig]]</f>
        <v>0.73961009619987372</v>
      </c>
    </row>
    <row r="3559" spans="1:21" x14ac:dyDescent="0.25">
      <c r="A3559" t="s">
        <v>156</v>
      </c>
      <c r="B3559" t="s">
        <v>22</v>
      </c>
      <c r="C3559" t="s">
        <v>8</v>
      </c>
      <c r="D3559" t="s">
        <v>30</v>
      </c>
      <c r="E3559">
        <v>621.51142942976696</v>
      </c>
      <c r="F3559">
        <v>624.13423497870599</v>
      </c>
      <c r="G3559">
        <v>8.8923998488834796E-2</v>
      </c>
      <c r="H3559">
        <v>8.9528110135900105E-2</v>
      </c>
      <c r="I3559">
        <v>8.8619603716574E-2</v>
      </c>
      <c r="J3559">
        <v>8.9301277689098901E-2</v>
      </c>
      <c r="K3559">
        <v>2.8255960753929499E-2</v>
      </c>
      <c r="L3559">
        <v>2.3363276111641601E-2</v>
      </c>
      <c r="M3559">
        <v>3.05597427012737E-2</v>
      </c>
      <c r="N3559">
        <v>2.5679232586705798E-2</v>
      </c>
      <c r="O3559">
        <v>1.3786765209316643E-2</v>
      </c>
      <c r="P3559">
        <v>1.9368913877995692E-2</v>
      </c>
      <c r="Q3559">
        <v>622.69967071868712</v>
      </c>
      <c r="R3559" s="95">
        <f>Table_nydc_frldevdb01_flc_fx_carry_view[[#This Row],[atmf]]/(Table_nydc_frldevdb01_flc_fx_carry_view[[#This Row],[atmf_cost_orig]]+1)</f>
        <v>605.62644659759678</v>
      </c>
      <c r="S3559" s="95">
        <f>Table_nydc_frldevdb01_flc_fx_carry_view[[#This Row],[num_rate]]-Table_nydc_frldevdb01_flc_fx_carry_view[[#This Row],[asset_rate]]</f>
        <v>5.5821486686790482E-3</v>
      </c>
      <c r="T35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1.0052845833495792</v>
      </c>
      <c r="U3559" s="95">
        <f>Table_nydc_frldevdb01_flc_fx_carry_view[[#This Row],[atmf_cost_final]]/Table_nydc_frldevdb01_flc_fx_carry_view[[#This Row],[atmf_cost_orig]]</f>
        <v>0.8402960992742754</v>
      </c>
    </row>
    <row r="3560" spans="1:21" x14ac:dyDescent="0.25">
      <c r="A3560" t="s">
        <v>156</v>
      </c>
      <c r="B3560" t="s">
        <v>22</v>
      </c>
      <c r="C3560" t="s">
        <v>6</v>
      </c>
      <c r="D3560" t="s">
        <v>30</v>
      </c>
      <c r="E3560">
        <v>621.51142942976696</v>
      </c>
      <c r="F3560">
        <v>626.30893799972603</v>
      </c>
      <c r="G3560">
        <v>8.87639059157697E-2</v>
      </c>
      <c r="H3560">
        <v>8.9744200822864106E-2</v>
      </c>
      <c r="I3560">
        <v>8.8923998488834796E-2</v>
      </c>
      <c r="J3560">
        <v>9.0047261023671998E-2</v>
      </c>
      <c r="K3560">
        <v>3.12098228432332E-2</v>
      </c>
      <c r="L3560">
        <v>2.8255960753929499E-2</v>
      </c>
      <c r="M3560">
        <v>3.5375287377256204E-2</v>
      </c>
      <c r="N3560">
        <v>3.2545135650027403E-2</v>
      </c>
      <c r="O3560">
        <v>1.4304148243253139E-2</v>
      </c>
      <c r="P3560">
        <v>2.2014306322478784E-2</v>
      </c>
      <c r="Q3560">
        <v>623.71089239795845</v>
      </c>
      <c r="R3560" s="95">
        <f>Table_nydc_frldevdb01_flc_fx_carry_view[[#This Row],[atmf]]/(Table_nydc_frldevdb01_flc_fx_carry_view[[#This Row],[atmf_cost_orig]]+1)</f>
        <v>604.91007042118054</v>
      </c>
      <c r="S3560" s="95">
        <f>Table_nydc_frldevdb01_flc_fx_carry_view[[#This Row],[num_rate]]-Table_nydc_frldevdb01_flc_fx_carry_view[[#This Row],[asset_rate]]</f>
        <v>7.7101580792256451E-3</v>
      </c>
      <c r="T35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1.0296990554269396</v>
      </c>
      <c r="U3560" s="95">
        <f>Table_nydc_frldevdb01_flc_fx_carry_view[[#This Row],[atmf_cost_final]]/Table_nydc_frldevdb01_flc_fx_carry_view[[#This Row],[atmf_cost_orig]]</f>
        <v>0.9199963608197177</v>
      </c>
    </row>
    <row r="3561" spans="1:21" x14ac:dyDescent="0.25">
      <c r="A3561" t="s">
        <v>156</v>
      </c>
      <c r="B3561" t="s">
        <v>22</v>
      </c>
      <c r="C3561" t="s">
        <v>67</v>
      </c>
      <c r="D3561" t="s">
        <v>30</v>
      </c>
      <c r="E3561">
        <v>621.51142942976696</v>
      </c>
      <c r="F3561">
        <v>632.71</v>
      </c>
      <c r="G3561">
        <v>9.2841111215206495E-2</v>
      </c>
      <c r="H3561">
        <v>9.4795689170713002E-2</v>
      </c>
      <c r="I3561">
        <v>9.2374248990167093E-2</v>
      </c>
      <c r="J3561">
        <v>9.4399904312094704E-2</v>
      </c>
      <c r="K3561">
        <v>4.2240213904520998E-2</v>
      </c>
      <c r="L3561">
        <v>4.0043054445506404E-2</v>
      </c>
      <c r="M3561">
        <v>5.1872707829187695E-2</v>
      </c>
      <c r="N3561">
        <v>4.9777886624502499E-2</v>
      </c>
      <c r="O3561">
        <v>1.5745494032538481E-2</v>
      </c>
      <c r="P3561">
        <v>2.499173946870838E-2</v>
      </c>
      <c r="Q3561">
        <v>626.67357063807947</v>
      </c>
      <c r="R3561" s="95">
        <f>Table_nydc_frldevdb01_flc_fx_carry_view[[#This Row],[atmf]]/(Table_nydc_frldevdb01_flc_fx_carry_view[[#This Row],[atmf_cost_orig]]+1)</f>
        <v>601.50814379979624</v>
      </c>
      <c r="S3561" s="95">
        <f>Table_nydc_frldevdb01_flc_fx_carry_view[[#This Row],[num_rate]]-Table_nydc_frldevdb01_flc_fx_carry_view[[#This Row],[asset_rate]]</f>
        <v>9.246245436169899E-3</v>
      </c>
      <c r="T35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1.0106242739554014</v>
      </c>
      <c r="U3561" s="95">
        <f>Table_nydc_frldevdb01_flc_fx_carry_view[[#This Row],[atmf_cost_final]]/Table_nydc_frldevdb01_flc_fx_carry_view[[#This Row],[atmf_cost_orig]]</f>
        <v>0.95961612006870245</v>
      </c>
    </row>
    <row r="3562" spans="1:21" x14ac:dyDescent="0.25">
      <c r="A3562" t="s">
        <v>156</v>
      </c>
      <c r="B3562" t="s">
        <v>15</v>
      </c>
      <c r="C3562" t="s">
        <v>30</v>
      </c>
      <c r="D3562" t="s">
        <v>30</v>
      </c>
      <c r="E3562">
        <v>57.359808912383698</v>
      </c>
      <c r="F3562">
        <v>58.227803605345201</v>
      </c>
      <c r="G3562">
        <v>0.102226733991892</v>
      </c>
      <c r="H3562">
        <v>0.107002668102178</v>
      </c>
      <c r="I3562">
        <v>7.0826293398180099E-2</v>
      </c>
      <c r="J3562">
        <v>8.5137446713633602E-2</v>
      </c>
      <c r="K3562">
        <v>1.39992336230076E-2</v>
      </c>
      <c r="L3562">
        <v>2.5612269435065001E-3</v>
      </c>
      <c r="M3562">
        <v>2.1703893191231297E-2</v>
      </c>
      <c r="N3562">
        <v>1.5206252486907801E-2</v>
      </c>
      <c r="O3562">
        <v>1.2367573986141755E-2</v>
      </c>
      <c r="P3562">
        <v>7.3025710539254579E-2</v>
      </c>
      <c r="Q3562">
        <v>57.78260827958696</v>
      </c>
      <c r="R3562" s="95">
        <f>Table_nydc_frldevdb01_flc_fx_carry_view[[#This Row],[atmf]]/(Table_nydc_frldevdb01_flc_fx_carry_view[[#This Row],[atmf_cost_orig]]+1)</f>
        <v>56.990879640748091</v>
      </c>
      <c r="S3562" s="95">
        <f>Table_nydc_frldevdb01_flc_fx_carry_view[[#This Row],[num_rate]]-Table_nydc_frldevdb01_flc_fx_carry_view[[#This Row],[asset_rate]]</f>
        <v>6.0658136553112821E-2</v>
      </c>
      <c r="T35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1.6412179449891777</v>
      </c>
      <c r="U3562" s="95">
        <f>Table_nydc_frldevdb01_flc_fx_carry_view[[#This Row],[atmf_cost_final]]/Table_nydc_frldevdb01_flc_fx_carry_view[[#This Row],[atmf_cost_orig]]</f>
        <v>0.70062326389679053</v>
      </c>
    </row>
    <row r="3563" spans="1:21" x14ac:dyDescent="0.25">
      <c r="A3563" t="s">
        <v>156</v>
      </c>
      <c r="B3563" t="s">
        <v>15</v>
      </c>
      <c r="C3563" t="s">
        <v>14</v>
      </c>
      <c r="D3563" t="s">
        <v>30</v>
      </c>
      <c r="E3563">
        <v>57.359808912383698</v>
      </c>
      <c r="F3563">
        <v>59.005099999999999</v>
      </c>
      <c r="G3563">
        <v>0.109766743368993</v>
      </c>
      <c r="H3563">
        <v>0.116701021354137</v>
      </c>
      <c r="I3563">
        <v>0.102137272930482</v>
      </c>
      <c r="J3563">
        <v>0.111872407934674</v>
      </c>
      <c r="K3563">
        <v>1.8423447382699899E-2</v>
      </c>
      <c r="L3563">
        <v>1.3571664496104099E-2</v>
      </c>
      <c r="M3563">
        <v>3.2647257761198499E-2</v>
      </c>
      <c r="N3563">
        <v>2.96993411839526E-2</v>
      </c>
      <c r="O3563">
        <v>1.3130944181418818E-2</v>
      </c>
      <c r="P3563">
        <v>7.1661326544422463E-2</v>
      </c>
      <c r="Q3563">
        <v>58.177592949607309</v>
      </c>
      <c r="R3563" s="95">
        <f>Table_nydc_frldevdb01_flc_fx_carry_view[[#This Row],[atmf]]/(Table_nydc_frldevdb01_flc_fx_carry_view[[#This Row],[atmf_cost_orig]]+1)</f>
        <v>57.139647209178015</v>
      </c>
      <c r="S3563" s="95">
        <f>Table_nydc_frldevdb01_flc_fx_carry_view[[#This Row],[num_rate]]-Table_nydc_frldevdb01_flc_fx_carry_view[[#This Row],[asset_rate]]</f>
        <v>5.8530382363003647E-2</v>
      </c>
      <c r="T35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1.1338506531433994</v>
      </c>
      <c r="U3563" s="95">
        <f>Table_nydc_frldevdb01_flc_fx_carry_view[[#This Row],[atmf_cost_final]]/Table_nydc_frldevdb01_flc_fx_carry_view[[#This Row],[atmf_cost_orig]]</f>
        <v>0.90970400641889382</v>
      </c>
    </row>
    <row r="3564" spans="1:21" x14ac:dyDescent="0.25">
      <c r="A3564" t="s">
        <v>156</v>
      </c>
      <c r="B3564" t="s">
        <v>15</v>
      </c>
      <c r="C3564" t="s">
        <v>8</v>
      </c>
      <c r="D3564" t="s">
        <v>30</v>
      </c>
      <c r="E3564">
        <v>57.359808912383698</v>
      </c>
      <c r="F3564">
        <v>59.767600000000002</v>
      </c>
      <c r="G3564">
        <v>0.114775005464716</v>
      </c>
      <c r="H3564">
        <v>0.122991503970567</v>
      </c>
      <c r="I3564">
        <v>0.109728016357209</v>
      </c>
      <c r="J3564">
        <v>0.120360189138197</v>
      </c>
      <c r="K3564">
        <v>2.1693799514487602E-2</v>
      </c>
      <c r="L3564">
        <v>1.8389090744443202E-2</v>
      </c>
      <c r="M3564">
        <v>4.1974674968062897E-2</v>
      </c>
      <c r="N3564">
        <v>4.0686622326528601E-2</v>
      </c>
      <c r="O3564">
        <v>1.3786765209316643E-2</v>
      </c>
      <c r="P3564">
        <v>7.0950982073441846E-2</v>
      </c>
      <c r="Q3564">
        <v>58.579555334142441</v>
      </c>
      <c r="R3564" s="95">
        <f>Table_nydc_frldevdb01_flc_fx_carry_view[[#This Row],[atmf]]/(Table_nydc_frldevdb01_flc_fx_carry_view[[#This Row],[atmf_cost_orig]]+1)</f>
        <v>57.359935357192732</v>
      </c>
      <c r="S3564" s="95">
        <f>Table_nydc_frldevdb01_flc_fx_carry_view[[#This Row],[num_rate]]-Table_nydc_frldevdb01_flc_fx_carry_view[[#This Row],[asset_rate]]</f>
        <v>5.7164216864125206E-2</v>
      </c>
      <c r="T35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1.0994363450003135</v>
      </c>
      <c r="U3564" s="95">
        <f>Table_nydc_frldevdb01_flc_fx_carry_view[[#This Row],[atmf_cost_final]]/Table_nydc_frldevdb01_flc_fx_carry_view[[#This Row],[atmf_cost_orig]]</f>
        <v>0.96931357675754892</v>
      </c>
    </row>
    <row r="3565" spans="1:21" x14ac:dyDescent="0.25">
      <c r="A3565" t="s">
        <v>156</v>
      </c>
      <c r="B3565" t="s">
        <v>15</v>
      </c>
      <c r="C3565" t="s">
        <v>6</v>
      </c>
      <c r="D3565" t="s">
        <v>30</v>
      </c>
      <c r="E3565">
        <v>57.359808912383698</v>
      </c>
      <c r="F3565">
        <v>60.522500000000001</v>
      </c>
      <c r="G3565">
        <v>0.11704735385111099</v>
      </c>
      <c r="H3565">
        <v>0.12606259622139801</v>
      </c>
      <c r="I3565">
        <v>0.114775005464716</v>
      </c>
      <c r="J3565">
        <v>0.126006655459344</v>
      </c>
      <c r="K3565">
        <v>2.37780956989848E-2</v>
      </c>
      <c r="L3565">
        <v>2.1693799514487602E-2</v>
      </c>
      <c r="M3565">
        <v>4.96771071327506E-2</v>
      </c>
      <c r="N3565">
        <v>4.9810479063480302E-2</v>
      </c>
      <c r="O3565">
        <v>1.4298992763353474E-2</v>
      </c>
      <c r="P3565">
        <v>7.0583864495267962E-2</v>
      </c>
      <c r="Q3565">
        <v>58.994598226014041</v>
      </c>
      <c r="R3565" s="95">
        <f>Table_nydc_frldevdb01_flc_fx_carry_view[[#This Row],[atmf]]/(Table_nydc_frldevdb01_flc_fx_carry_view[[#This Row],[atmf_cost_orig]]+1)</f>
        <v>57.658207070287034</v>
      </c>
      <c r="S3565" s="95">
        <f>Table_nydc_frldevdb01_flc_fx_carry_view[[#This Row],[num_rate]]-Table_nydc_frldevdb01_flc_fx_carry_view[[#This Row],[asset_rate]]</f>
        <v>5.6284871731914488E-2</v>
      </c>
      <c r="T35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1.0856275198340435</v>
      </c>
      <c r="U3565" s="95">
        <f>Table_nydc_frldevdb01_flc_fx_carry_view[[#This Row],[atmf_cost_final]]/Table_nydc_frldevdb01_flc_fx_carry_view[[#This Row],[atmf_cost_orig]]</f>
        <v>1.0026847765183526</v>
      </c>
    </row>
    <row r="3566" spans="1:21" x14ac:dyDescent="0.25">
      <c r="A3566" t="s">
        <v>156</v>
      </c>
      <c r="B3566" t="s">
        <v>15</v>
      </c>
      <c r="C3566" t="s">
        <v>67</v>
      </c>
      <c r="D3566" t="s">
        <v>30</v>
      </c>
      <c r="E3566">
        <v>57.359808912383698</v>
      </c>
      <c r="F3566">
        <v>63.405299999999997</v>
      </c>
      <c r="G3566">
        <v>0.12600340960362999</v>
      </c>
      <c r="H3566">
        <v>0.13567071004256501</v>
      </c>
      <c r="I3566">
        <v>0.124777843079884</v>
      </c>
      <c r="J3566">
        <v>0.13620176418100699</v>
      </c>
      <c r="K3566">
        <v>2.9461617011948601E-2</v>
      </c>
      <c r="L3566">
        <v>2.8711111894423099E-2</v>
      </c>
      <c r="M3566">
        <v>7.4181374344564496E-2</v>
      </c>
      <c r="N3566">
        <v>7.6203562446341896E-2</v>
      </c>
      <c r="O3566">
        <v>1.5745494032538481E-2</v>
      </c>
      <c r="P3566">
        <v>7.0321528921443749E-2</v>
      </c>
      <c r="Q3566">
        <v>60.691204081261702</v>
      </c>
      <c r="R3566" s="95">
        <f>Table_nydc_frldevdb01_flc_fx_carry_view[[#This Row],[atmf]]/(Table_nydc_frldevdb01_flc_fx_carry_view[[#This Row],[atmf_cost_orig]]+1)</f>
        <v>59.02662391506103</v>
      </c>
      <c r="S3566" s="95">
        <f>Table_nydc_frldevdb01_flc_fx_carry_view[[#This Row],[num_rate]]-Table_nydc_frldevdb01_flc_fx_carry_view[[#This Row],[asset_rate]]</f>
        <v>5.4576034888905264E-2</v>
      </c>
      <c r="T35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1.0620015264993548</v>
      </c>
      <c r="U3566" s="95">
        <f>Table_nydc_frldevdb01_flc_fx_carry_view[[#This Row],[atmf_cost_final]]/Table_nydc_frldevdb01_flc_fx_carry_view[[#This Row],[atmf_cost_orig]]</f>
        <v>1.0272600517265231</v>
      </c>
    </row>
    <row r="3567" spans="1:21" x14ac:dyDescent="0.25">
      <c r="A3567" t="s">
        <v>156</v>
      </c>
      <c r="B3567" t="s">
        <v>11</v>
      </c>
      <c r="C3567" t="s">
        <v>30</v>
      </c>
      <c r="D3567" t="s">
        <v>30</v>
      </c>
      <c r="E3567">
        <v>22.403450314124001</v>
      </c>
      <c r="F3567">
        <v>22.8729947742011</v>
      </c>
      <c r="G3567">
        <v>0.111325316994986</v>
      </c>
      <c r="H3567">
        <v>0.116068298840626</v>
      </c>
      <c r="I3567">
        <v>8.9011178415838499E-2</v>
      </c>
      <c r="J3567">
        <v>0.114328585235988</v>
      </c>
      <c r="K3567">
        <v>1.36682680548095E-2</v>
      </c>
      <c r="L3567">
        <v>3.2196531275344902E-3</v>
      </c>
      <c r="M3567">
        <v>2.3674640490471497E-2</v>
      </c>
      <c r="N3567">
        <v>2.1049234488982001E-2</v>
      </c>
      <c r="O3567">
        <v>-8.695041981072623E-3</v>
      </c>
      <c r="P3567">
        <v>7.4492538819095247E-2</v>
      </c>
      <c r="Q3567">
        <v>22.646386595603506</v>
      </c>
      <c r="R3567" s="95">
        <f>Table_nydc_frldevdb01_flc_fx_carry_view[[#This Row],[atmf]]/(Table_nydc_frldevdb01_flc_fx_carry_view[[#This Row],[atmf_cost_orig]]+1)</f>
        <v>22.344008408025033</v>
      </c>
      <c r="S3567" s="95">
        <f>Table_nydc_frldevdb01_flc_fx_carry_view[[#This Row],[num_rate]]-Table_nydc_frldevdb01_flc_fx_carry_view[[#This Row],[asset_rate]]</f>
        <v>8.3187580800167873E-2</v>
      </c>
      <c r="T35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1.7818226811051081</v>
      </c>
      <c r="U3567" s="95">
        <f>Table_nydc_frldevdb01_flc_fx_carry_view[[#This Row],[atmf_cost_final]]/Table_nydc_frldevdb01_flc_fx_carry_view[[#This Row],[atmf_cost_orig]]</f>
        <v>0.88910471512561462</v>
      </c>
    </row>
    <row r="3568" spans="1:21" x14ac:dyDescent="0.25">
      <c r="A3568" t="s">
        <v>156</v>
      </c>
      <c r="B3568" t="s">
        <v>11</v>
      </c>
      <c r="C3568" t="s">
        <v>14</v>
      </c>
      <c r="D3568" t="s">
        <v>30</v>
      </c>
      <c r="E3568">
        <v>22.403450314124001</v>
      </c>
      <c r="F3568">
        <v>23.3071298775</v>
      </c>
      <c r="G3568">
        <v>0.116317358066454</v>
      </c>
      <c r="H3568">
        <v>0.12198592247791</v>
      </c>
      <c r="I3568">
        <v>0.111662072522021</v>
      </c>
      <c r="J3568">
        <v>0.122162164144621</v>
      </c>
      <c r="K3568">
        <v>1.64565078876126E-2</v>
      </c>
      <c r="L3568">
        <v>1.33280622399174E-2</v>
      </c>
      <c r="M3568">
        <v>3.4499538891487901E-2</v>
      </c>
      <c r="N3568">
        <v>3.5445296460466902E-2</v>
      </c>
      <c r="O3568">
        <v>-8.320879090005201E-3</v>
      </c>
      <c r="P3568">
        <v>7.2929582714141808E-2</v>
      </c>
      <c r="Q3568">
        <v>22.894051791226573</v>
      </c>
      <c r="R3568" s="95">
        <f>Table_nydc_frldevdb01_flc_fx_carry_view[[#This Row],[atmf]]/(Table_nydc_frldevdb01_flc_fx_carry_view[[#This Row],[atmf_cost_orig]]+1)</f>
        <v>22.529860093001705</v>
      </c>
      <c r="S3568" s="95">
        <f>Table_nydc_frldevdb01_flc_fx_carry_view[[#This Row],[num_rate]]-Table_nydc_frldevdb01_flc_fx_carry_view[[#This Row],[asset_rate]]</f>
        <v>8.1250461804147009E-2</v>
      </c>
      <c r="T35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1.2258048116083788</v>
      </c>
      <c r="U3568" s="95">
        <f>Table_nydc_frldevdb01_flc_fx_carry_view[[#This Row],[atmf_cost_final]]/Table_nydc_frldevdb01_flc_fx_carry_view[[#This Row],[atmf_cost_orig]]</f>
        <v>1.0274136292648348</v>
      </c>
    </row>
    <row r="3569" spans="1:21" x14ac:dyDescent="0.25">
      <c r="A3569" t="s">
        <v>156</v>
      </c>
      <c r="B3569" t="s">
        <v>11</v>
      </c>
      <c r="C3569" t="s">
        <v>8</v>
      </c>
      <c r="D3569" t="s">
        <v>30</v>
      </c>
      <c r="E3569">
        <v>22.403450314124001</v>
      </c>
      <c r="F3569">
        <v>23.7525971116</v>
      </c>
      <c r="G3569">
        <v>0.1262893773564</v>
      </c>
      <c r="H3569">
        <v>0.13559305443064401</v>
      </c>
      <c r="I3569">
        <v>0.116288952940884</v>
      </c>
      <c r="J3569">
        <v>0.125624838878786</v>
      </c>
      <c r="K3569">
        <v>1.9953219768760098E-2</v>
      </c>
      <c r="L3569">
        <v>1.64366858246833E-2</v>
      </c>
      <c r="M3569">
        <v>4.7046200269046899E-2</v>
      </c>
      <c r="N3569">
        <v>4.6309174501046803E-2</v>
      </c>
      <c r="O3569">
        <v>-8.1439110529517768E-3</v>
      </c>
      <c r="P3569">
        <v>7.2352477518584118E-2</v>
      </c>
      <c r="Q3569">
        <v>23.126043661626763</v>
      </c>
      <c r="R3569" s="95">
        <f>Table_nydc_frldevdb01_flc_fx_carry_view[[#This Row],[atmf]]/(Table_nydc_frldevdb01_flc_fx_carry_view[[#This Row],[atmf_cost_orig]]+1)</f>
        <v>22.685338149831956</v>
      </c>
      <c r="S3569" s="95">
        <f>Table_nydc_frldevdb01_flc_fx_carry_view[[#This Row],[num_rate]]-Table_nydc_frldevdb01_flc_fx_carry_view[[#This Row],[asset_rate]]</f>
        <v>8.049638857153589E-2</v>
      </c>
      <c r="T35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1.1025914508020731</v>
      </c>
      <c r="U3569" s="95">
        <f>Table_nydc_frldevdb01_flc_fx_carry_view[[#This Row],[atmf_cost_final]]/Table_nydc_frldevdb01_flc_fx_carry_view[[#This Row],[atmf_cost_orig]]</f>
        <v>0.9843340001150952</v>
      </c>
    </row>
    <row r="3570" spans="1:21" x14ac:dyDescent="0.25">
      <c r="A3570" t="s">
        <v>156</v>
      </c>
      <c r="B3570" t="s">
        <v>11</v>
      </c>
      <c r="C3570" t="s">
        <v>6</v>
      </c>
      <c r="D3570" t="s">
        <v>30</v>
      </c>
      <c r="E3570">
        <v>22.403450314124001</v>
      </c>
      <c r="F3570">
        <v>24.210627442700002</v>
      </c>
      <c r="G3570">
        <v>0.13064853025362599</v>
      </c>
      <c r="H3570">
        <v>0.14220463698213701</v>
      </c>
      <c r="I3570">
        <v>0.1262893773564</v>
      </c>
      <c r="J3570">
        <v>0.13942240678654599</v>
      </c>
      <c r="K3570">
        <v>2.16809621485827E-2</v>
      </c>
      <c r="L3570">
        <v>1.9953219768760098E-2</v>
      </c>
      <c r="M3570">
        <v>5.7306549304658803E-2</v>
      </c>
      <c r="N3570">
        <v>5.9151968710926199E-2</v>
      </c>
      <c r="O3570">
        <v>-8.0799560349033676E-3</v>
      </c>
      <c r="P3570">
        <v>7.2295902926529057E-2</v>
      </c>
      <c r="Q3570">
        <v>23.377780293343882</v>
      </c>
      <c r="R3570" s="95">
        <f>Table_nydc_frldevdb01_flc_fx_carry_view[[#This Row],[atmf]]/(Table_nydc_frldevdb01_flc_fx_carry_view[[#This Row],[atmf_cost_orig]]+1)</f>
        <v>22.898399199950294</v>
      </c>
      <c r="S3570" s="95">
        <f>Table_nydc_frldevdb01_flc_fx_carry_view[[#This Row],[num_rate]]-Table_nydc_frldevdb01_flc_fx_carry_view[[#This Row],[asset_rate]]</f>
        <v>8.0375858961432428E-2</v>
      </c>
      <c r="T35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1.1002976251432977</v>
      </c>
      <c r="U3570" s="95">
        <f>Table_nydc_frldevdb01_flc_fx_carry_view[[#This Row],[atmf_cost_final]]/Table_nydc_frldevdb01_flc_fx_carry_view[[#This Row],[atmf_cost_orig]]</f>
        <v>1.0322025916524233</v>
      </c>
    </row>
    <row r="3571" spans="1:21" x14ac:dyDescent="0.25">
      <c r="A3571" t="s">
        <v>156</v>
      </c>
      <c r="B3571" t="s">
        <v>11</v>
      </c>
      <c r="C3571" t="s">
        <v>67</v>
      </c>
      <c r="D3571" t="s">
        <v>30</v>
      </c>
      <c r="E3571">
        <v>22.403450314124001</v>
      </c>
      <c r="F3571">
        <v>26.0740624050833</v>
      </c>
      <c r="G3571">
        <v>0.13075678501889301</v>
      </c>
      <c r="H3571">
        <v>0.144310702831803</v>
      </c>
      <c r="I3571">
        <v>0.130843420893933</v>
      </c>
      <c r="J3571">
        <v>0.146816361953506</v>
      </c>
      <c r="K3571">
        <v>2.0199576757933501E-2</v>
      </c>
      <c r="L3571">
        <v>2.08552319768282E-2</v>
      </c>
      <c r="M3571">
        <v>8.2669798440495296E-2</v>
      </c>
      <c r="N3571">
        <v>8.9177145169469799E-2</v>
      </c>
      <c r="O3571">
        <v>-7.7090054110135371E-3</v>
      </c>
      <c r="P3571">
        <v>7.3159791211857242E-2</v>
      </c>
      <c r="Q3571">
        <v>24.540981829863973</v>
      </c>
      <c r="R3571" s="95">
        <f>Table_nydc_frldevdb01_flc_fx_carry_view[[#This Row],[atmf]]/(Table_nydc_frldevdb01_flc_fx_carry_view[[#This Row],[atmf_cost_orig]]+1)</f>
        <v>24.083116054997589</v>
      </c>
      <c r="S3571" s="95">
        <f>Table_nydc_frldevdb01_flc_fx_carry_view[[#This Row],[num_rate]]-Table_nydc_frldevdb01_flc_fx_carry_view[[#This Row],[asset_rate]]</f>
        <v>8.0868796622870776E-2</v>
      </c>
      <c r="T35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1.0936716943284559</v>
      </c>
      <c r="U3571" s="95">
        <f>Table_nydc_frldevdb01_flc_fx_carry_view[[#This Row],[atmf_cost_final]]/Table_nydc_frldevdb01_flc_fx_carry_view[[#This Row],[atmf_cost_orig]]</f>
        <v>1.0787149219150258</v>
      </c>
    </row>
    <row r="3572" spans="1:21" x14ac:dyDescent="0.25">
      <c r="A3572" t="s">
        <v>156</v>
      </c>
      <c r="B3572" t="s">
        <v>24</v>
      </c>
      <c r="C3572" t="s">
        <v>30</v>
      </c>
      <c r="D3572" t="s">
        <v>30</v>
      </c>
      <c r="E3572">
        <v>30.139571267504699</v>
      </c>
      <c r="F3572">
        <v>30.004734250643001</v>
      </c>
      <c r="G3572">
        <v>4.8759834765883803E-2</v>
      </c>
      <c r="H3572">
        <v>4.7912861246520902E-2</v>
      </c>
      <c r="I3572">
        <v>3.3322665479189197E-2</v>
      </c>
      <c r="J3572">
        <v>4.0736776997002302E-2</v>
      </c>
      <c r="K3572">
        <v>7.8344462285946399E-3</v>
      </c>
      <c r="L3572">
        <v>1.2050189092910699E-3</v>
      </c>
      <c r="M3572">
        <v>9.7193731051143095E-3</v>
      </c>
      <c r="N3572">
        <v>4.6738365835448199E-3</v>
      </c>
      <c r="O3572">
        <v>1.2367573986141755E-2</v>
      </c>
      <c r="P3572">
        <v>-5.4285464045558179E-3</v>
      </c>
      <c r="Q3572">
        <v>29.948283925366432</v>
      </c>
      <c r="R3572" s="95">
        <f>Table_nydc_frldevdb01_flc_fx_carry_view[[#This Row],[atmf]]/(Table_nydc_frldevdb01_flc_fx_carry_view[[#This Row],[atmf_cost_orig]]+1)</f>
        <v>29.715914193437417</v>
      </c>
      <c r="S3572" s="95">
        <f>Table_nydc_frldevdb01_flc_fx_carry_view[[#This Row],[num_rate]]-Table_nydc_frldevdb01_flc_fx_carry_view[[#This Row],[asset_rate]]</f>
        <v>-1.7796120390697574E-2</v>
      </c>
      <c r="T35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1.8402929670452668</v>
      </c>
      <c r="U3572" s="95">
        <f>Table_nydc_frldevdb01_flc_fx_carry_view[[#This Row],[atmf_cost_final]]/Table_nydc_frldevdb01_flc_fx_carry_view[[#This Row],[atmf_cost_orig]]</f>
        <v>0.48087839956318362</v>
      </c>
    </row>
    <row r="3573" spans="1:21" x14ac:dyDescent="0.25">
      <c r="A3573" t="s">
        <v>156</v>
      </c>
      <c r="B3573" t="s">
        <v>24</v>
      </c>
      <c r="C3573" t="s">
        <v>14</v>
      </c>
      <c r="D3573" t="s">
        <v>30</v>
      </c>
      <c r="E3573">
        <v>30.139571267504699</v>
      </c>
      <c r="F3573">
        <v>29.890999999999998</v>
      </c>
      <c r="G3573">
        <v>5.3420567231678803E-2</v>
      </c>
      <c r="H3573">
        <v>5.1894943928240497E-2</v>
      </c>
      <c r="I3573">
        <v>4.8818029980679703E-2</v>
      </c>
      <c r="J3573">
        <v>4.7414629491347997E-2</v>
      </c>
      <c r="K3573">
        <v>1.12399501069015E-2</v>
      </c>
      <c r="L3573">
        <v>7.6257202939120795E-3</v>
      </c>
      <c r="M3573">
        <v>1.4520971421525999E-2</v>
      </c>
      <c r="N3573">
        <v>1.14070285759168E-2</v>
      </c>
      <c r="O3573">
        <v>1.3130944181418818E-2</v>
      </c>
      <c r="P3573">
        <v>-3.6325920946803179E-3</v>
      </c>
      <c r="Q3573">
        <v>29.793247719201407</v>
      </c>
      <c r="R3573" s="95">
        <f>Table_nydc_frldevdb01_flc_fx_carry_view[[#This Row],[atmf]]/(Table_nydc_frldevdb01_flc_fx_carry_view[[#This Row],[atmf_cost_orig]]+1)</f>
        <v>29.463166205541658</v>
      </c>
      <c r="S3573" s="95">
        <f>Table_nydc_frldevdb01_flc_fx_carry_view[[#This Row],[num_rate]]-Table_nydc_frldevdb01_flc_fx_carry_view[[#This Row],[asset_rate]]</f>
        <v>-1.6763536276099136E-2</v>
      </c>
      <c r="T35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1.1524790360703518</v>
      </c>
      <c r="U3573" s="95">
        <f>Table_nydc_frldevdb01_flc_fx_carry_view[[#This Row],[atmf_cost_final]]/Table_nydc_frldevdb01_flc_fx_carry_view[[#This Row],[atmf_cost_orig]]</f>
        <v>0.78555547316944196</v>
      </c>
    </row>
    <row r="3574" spans="1:21" x14ac:dyDescent="0.25">
      <c r="A3574" t="s">
        <v>156</v>
      </c>
      <c r="B3574" t="s">
        <v>24</v>
      </c>
      <c r="C3574" t="s">
        <v>8</v>
      </c>
      <c r="D3574" t="s">
        <v>30</v>
      </c>
      <c r="E3574">
        <v>30.139571267504699</v>
      </c>
      <c r="F3574">
        <v>29.786999999999999</v>
      </c>
      <c r="G3574">
        <v>5.6223871255493503E-2</v>
      </c>
      <c r="H3574">
        <v>5.4133773010072501E-2</v>
      </c>
      <c r="I3574">
        <v>5.3390758396316199E-2</v>
      </c>
      <c r="J3574">
        <v>5.1319943755156798E-2</v>
      </c>
      <c r="K3574">
        <v>1.40145968189442E-2</v>
      </c>
      <c r="L3574">
        <v>1.1210196059091701E-2</v>
      </c>
      <c r="M3574">
        <v>1.8481855188345001E-2</v>
      </c>
      <c r="N3574">
        <v>1.6114437152542498E-2</v>
      </c>
      <c r="O3574">
        <v>1.3786765209316643E-2</v>
      </c>
      <c r="P3574">
        <v>-2.1226326490672832E-3</v>
      </c>
      <c r="Q3574">
        <v>29.65452557244588</v>
      </c>
      <c r="R3574" s="95">
        <f>Table_nydc_frldevdb01_flc_fx_carry_view[[#This Row],[atmf]]/(Table_nydc_frldevdb01_flc_fx_carry_view[[#This Row],[atmf_cost_orig]]+1)</f>
        <v>29.246470958966249</v>
      </c>
      <c r="S3574" s="95">
        <f>Table_nydc_frldevdb01_flc_fx_carry_view[[#This Row],[num_rate]]-Table_nydc_frldevdb01_flc_fx_carry_view[[#This Row],[asset_rate]]</f>
        <v>-1.5909397858383925E-2</v>
      </c>
      <c r="T35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1.0978189949887784</v>
      </c>
      <c r="U3574" s="95">
        <f>Table_nydc_frldevdb01_flc_fx_carry_view[[#This Row],[atmf_cost_final]]/Table_nydc_frldevdb01_flc_fx_carry_view[[#This Row],[atmf_cost_orig]]</f>
        <v>0.87190582267436878</v>
      </c>
    </row>
    <row r="3575" spans="1:21" x14ac:dyDescent="0.25">
      <c r="A3575" t="s">
        <v>156</v>
      </c>
      <c r="B3575" t="s">
        <v>24</v>
      </c>
      <c r="C3575" t="s">
        <v>6</v>
      </c>
      <c r="D3575" t="s">
        <v>30</v>
      </c>
      <c r="E3575">
        <v>30.139571267504699</v>
      </c>
      <c r="F3575">
        <v>29.690999999999999</v>
      </c>
      <c r="G3575">
        <v>5.7718826310393198E-2</v>
      </c>
      <c r="H3575">
        <v>5.5254783825008903E-2</v>
      </c>
      <c r="I3575">
        <v>5.6223871255493503E-2</v>
      </c>
      <c r="J3575">
        <v>5.3641180546529103E-2</v>
      </c>
      <c r="K3575">
        <v>1.6247729660404102E-2</v>
      </c>
      <c r="L3575">
        <v>1.40145968189442E-2</v>
      </c>
      <c r="M3575">
        <v>2.1785797232782799E-2</v>
      </c>
      <c r="N3575">
        <v>1.99231651075597E-2</v>
      </c>
      <c r="O3575">
        <v>1.4298992763353474E-2</v>
      </c>
      <c r="P3575">
        <v>-8.7971490980853437E-4</v>
      </c>
      <c r="Q3575">
        <v>29.527474849044282</v>
      </c>
      <c r="R3575" s="95">
        <f>Table_nydc_frldevdb01_flc_fx_carry_view[[#This Row],[atmf]]/(Table_nydc_frldevdb01_flc_fx_carry_view[[#This Row],[atmf_cost_orig]]+1)</f>
        <v>29.057949406235295</v>
      </c>
      <c r="S3575" s="95">
        <f>Table_nydc_frldevdb01_flc_fx_carry_view[[#This Row],[num_rate]]-Table_nydc_frldevdb01_flc_fx_carry_view[[#This Row],[asset_rate]]</f>
        <v>-1.5178707673162008E-2</v>
      </c>
      <c r="T35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1.0669007214871644</v>
      </c>
      <c r="U3575" s="95">
        <f>Table_nydc_frldevdb01_flc_fx_carry_view[[#This Row],[atmf_cost_final]]/Table_nydc_frldevdb01_flc_fx_carry_view[[#This Row],[atmf_cost_orig]]</f>
        <v>0.91450245748086512</v>
      </c>
    </row>
    <row r="3576" spans="1:21" x14ac:dyDescent="0.25">
      <c r="A3576" t="s">
        <v>156</v>
      </c>
      <c r="B3576" t="s">
        <v>24</v>
      </c>
      <c r="C3576" t="s">
        <v>67</v>
      </c>
      <c r="D3576" t="s">
        <v>30</v>
      </c>
      <c r="E3576">
        <v>30.139571267504699</v>
      </c>
      <c r="F3576">
        <v>29.465882811856801</v>
      </c>
      <c r="G3576">
        <v>6.1542599626086297E-2</v>
      </c>
      <c r="H3576">
        <v>5.8431628547983103E-2</v>
      </c>
      <c r="I3576">
        <v>6.0888133609997702E-2</v>
      </c>
      <c r="J3576">
        <v>5.7722673178942897E-2</v>
      </c>
      <c r="K3576">
        <v>2.4134645173171498E-2</v>
      </c>
      <c r="L3576">
        <v>2.2526205218802702E-2</v>
      </c>
      <c r="M3576">
        <v>3.19889840011734E-2</v>
      </c>
      <c r="N3576">
        <v>3.0634694931818803E-2</v>
      </c>
      <c r="O3576">
        <v>1.5745494032538481E-2</v>
      </c>
      <c r="P3576">
        <v>4.150930209537676E-3</v>
      </c>
      <c r="Q3576">
        <v>29.236251387399523</v>
      </c>
      <c r="R3576" s="95">
        <f>Table_nydc_frldevdb01_flc_fx_carry_view[[#This Row],[atmf]]/(Table_nydc_frldevdb01_flc_fx_carry_view[[#This Row],[atmf_cost_orig]]+1)</f>
        <v>28.55251680847719</v>
      </c>
      <c r="S3576" s="95">
        <f>Table_nydc_frldevdb01_flc_fx_carry_view[[#This Row],[num_rate]]-Table_nydc_frldevdb01_flc_fx_carry_view[[#This Row],[asset_rate]]</f>
        <v>-1.1594563823000805E-2</v>
      </c>
      <c r="T35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1.0323580240908519</v>
      </c>
      <c r="U3576" s="95">
        <f>Table_nydc_frldevdb01_flc_fx_carry_view[[#This Row],[atmf_cost_final]]/Table_nydc_frldevdb01_flc_fx_carry_view[[#This Row],[atmf_cost_orig]]</f>
        <v>0.95766389237917282</v>
      </c>
    </row>
    <row r="3577" spans="1:21" x14ac:dyDescent="0.25">
      <c r="A3577" t="s">
        <v>156</v>
      </c>
      <c r="B3577" t="s">
        <v>23</v>
      </c>
      <c r="C3577" t="s">
        <v>30</v>
      </c>
      <c r="D3577" t="s">
        <v>30</v>
      </c>
      <c r="E3577">
        <v>1.3512702879621401</v>
      </c>
      <c r="F3577">
        <v>1.34972047019421</v>
      </c>
      <c r="G3577">
        <v>4.5659372967440798E-2</v>
      </c>
      <c r="H3577">
        <v>4.5538352787321802E-2</v>
      </c>
      <c r="I3577">
        <v>4.1077127054567002E-2</v>
      </c>
      <c r="J3577">
        <v>4.1563771505986301E-2</v>
      </c>
      <c r="K3577">
        <v>8.7065838211600102E-3</v>
      </c>
      <c r="L3577">
        <v>1.48538868111104E-3</v>
      </c>
      <c r="M3577">
        <v>9.2377139437419108E-3</v>
      </c>
      <c r="N3577">
        <v>2.1446083206910697E-3</v>
      </c>
      <c r="O3577">
        <v>1.2367573986141755E-2</v>
      </c>
      <c r="P3577">
        <v>7.80803959606552E-3</v>
      </c>
      <c r="Q3577">
        <v>1.3490039735483759</v>
      </c>
      <c r="R3577" s="95">
        <f>Table_nydc_frldevdb01_flc_fx_carry_view[[#This Row],[atmf]]/(Table_nydc_frldevdb01_flc_fx_carry_view[[#This Row],[atmf_cost_orig]]+1)</f>
        <v>1.3373662632166041</v>
      </c>
      <c r="S3577" s="95">
        <f>Table_nydc_frldevdb01_flc_fx_carry_view[[#This Row],[num_rate]]-Table_nydc_frldevdb01_flc_fx_carry_view[[#This Row],[asset_rate]]</f>
        <v>-4.5595343900762348E-3</v>
      </c>
      <c r="T35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1.2411640981224474</v>
      </c>
      <c r="U3577" s="95">
        <f>Table_nydc_frldevdb01_flc_fx_carry_view[[#This Row],[atmf_cost_final]]/Table_nydc_frldevdb01_flc_fx_carry_view[[#This Row],[atmf_cost_orig]]</f>
        <v>0.23215790548958648</v>
      </c>
    </row>
    <row r="3578" spans="1:21" x14ac:dyDescent="0.25">
      <c r="A3578" t="s">
        <v>156</v>
      </c>
      <c r="B3578" t="s">
        <v>23</v>
      </c>
      <c r="C3578" t="s">
        <v>14</v>
      </c>
      <c r="D3578" t="s">
        <v>30</v>
      </c>
      <c r="E3578">
        <v>1.3512702879621401</v>
      </c>
      <c r="F3578">
        <v>1.347925</v>
      </c>
      <c r="G3578">
        <v>4.83994943957545E-2</v>
      </c>
      <c r="H3578">
        <v>4.81266199701385E-2</v>
      </c>
      <c r="I3578">
        <v>4.5742775297527898E-2</v>
      </c>
      <c r="J3578">
        <v>4.5495391791619502E-2</v>
      </c>
      <c r="K3578">
        <v>1.2362809592518601E-2</v>
      </c>
      <c r="L3578">
        <v>8.4910223098028283E-3</v>
      </c>
      <c r="M3578">
        <v>1.34666441978746E-2</v>
      </c>
      <c r="N3578">
        <v>9.6716043675587893E-3</v>
      </c>
      <c r="O3578">
        <v>1.3130944181418818E-2</v>
      </c>
      <c r="P3578">
        <v>8.1387937005595982E-3</v>
      </c>
      <c r="Q3578">
        <v>1.3464387543090013</v>
      </c>
      <c r="R3578" s="95">
        <f>Table_nydc_frldevdb01_flc_fx_carry_view[[#This Row],[atmf]]/(Table_nydc_frldevdb01_flc_fx_carry_view[[#This Row],[atmf_cost_orig]]+1)</f>
        <v>1.3300141723626615</v>
      </c>
      <c r="S3578" s="95">
        <f>Table_nydc_frldevdb01_flc_fx_carry_view[[#This Row],[num_rate]]-Table_nydc_frldevdb01_flc_fx_carry_view[[#This Row],[asset_rate]]</f>
        <v>-4.9921504808592195E-3</v>
      </c>
      <c r="T35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1.0695280361999608</v>
      </c>
      <c r="U3578" s="95">
        <f>Table_nydc_frldevdb01_flc_fx_carry_view[[#This Row],[atmf_cost_final]]/Table_nydc_frldevdb01_flc_fx_carry_view[[#This Row],[atmf_cost_orig]]</f>
        <v>0.71818964141677033</v>
      </c>
    </row>
    <row r="3579" spans="1:21" x14ac:dyDescent="0.25">
      <c r="A3579" t="s">
        <v>156</v>
      </c>
      <c r="B3579" t="s">
        <v>23</v>
      </c>
      <c r="C3579" t="s">
        <v>8</v>
      </c>
      <c r="D3579" t="s">
        <v>30</v>
      </c>
      <c r="E3579">
        <v>1.3512702879621401</v>
      </c>
      <c r="F3579">
        <v>1.346069</v>
      </c>
      <c r="G3579">
        <v>5.0576874225277201E-2</v>
      </c>
      <c r="H3579">
        <v>5.0124812883350002E-2</v>
      </c>
      <c r="I3579">
        <v>4.8382357243760103E-2</v>
      </c>
      <c r="J3579">
        <v>4.7967069473323201E-2</v>
      </c>
      <c r="K3579">
        <v>1.54562577092491E-2</v>
      </c>
      <c r="L3579">
        <v>1.23292764125747E-2</v>
      </c>
      <c r="M3579">
        <v>1.7113375769533302E-2</v>
      </c>
      <c r="N3579">
        <v>1.4080126050365399E-2</v>
      </c>
      <c r="O3579">
        <v>1.3786765209316643E-2</v>
      </c>
      <c r="P3579">
        <v>8.5840010800744219E-3</v>
      </c>
      <c r="Q3579">
        <v>1.3438420949942149</v>
      </c>
      <c r="R3579" s="95">
        <f>Table_nydc_frldevdb01_flc_fx_carry_view[[#This Row],[atmf]]/(Table_nydc_frldevdb01_flc_fx_carry_view[[#This Row],[atmf_cost_orig]]+1)</f>
        <v>1.3234208025055061</v>
      </c>
      <c r="S3579" s="95">
        <f>Table_nydc_frldevdb01_flc_fx_carry_view[[#This Row],[num_rate]]-Table_nydc_frldevdb01_flc_fx_carry_view[[#This Row],[asset_rate]]</f>
        <v>-5.2027641292422214E-3</v>
      </c>
      <c r="T35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1.0565630052275345</v>
      </c>
      <c r="U3579" s="95">
        <f>Table_nydc_frldevdb01_flc_fx_carry_view[[#This Row],[atmf_cost_final]]/Table_nydc_frldevdb01_flc_fx_carry_view[[#This Row],[atmf_cost_orig]]</f>
        <v>0.82275561759311366</v>
      </c>
    </row>
    <row r="3580" spans="1:21" x14ac:dyDescent="0.25">
      <c r="A3580" t="s">
        <v>156</v>
      </c>
      <c r="B3580" t="s">
        <v>23</v>
      </c>
      <c r="C3580" t="s">
        <v>6</v>
      </c>
      <c r="D3580" t="s">
        <v>30</v>
      </c>
      <c r="E3580">
        <v>1.3512702879621401</v>
      </c>
      <c r="F3580">
        <v>1.343925</v>
      </c>
      <c r="G3580">
        <v>5.1756019819440197E-2</v>
      </c>
      <c r="H3580">
        <v>5.1141571246089999E-2</v>
      </c>
      <c r="I3580">
        <v>5.0576874225277201E-2</v>
      </c>
      <c r="J3580">
        <v>4.9951629238212503E-2</v>
      </c>
      <c r="K3580">
        <v>1.7881317785793199E-2</v>
      </c>
      <c r="L3580">
        <v>1.54562577092491E-2</v>
      </c>
      <c r="M3580">
        <v>2.0164413830857E-2</v>
      </c>
      <c r="N3580">
        <v>1.7840406265586198E-2</v>
      </c>
      <c r="O3580">
        <v>1.4298992763353474E-2</v>
      </c>
      <c r="P3580">
        <v>8.7855823340114575E-3</v>
      </c>
      <c r="Q3580">
        <v>1.340863679436509</v>
      </c>
      <c r="R3580" s="95">
        <f>Table_nydc_frldevdb01_flc_fx_carry_view[[#This Row],[atmf]]/(Table_nydc_frldevdb01_flc_fx_carry_view[[#This Row],[atmf_cost_orig]]+1)</f>
        <v>1.3173611839226755</v>
      </c>
      <c r="S3580" s="95">
        <f>Table_nydc_frldevdb01_flc_fx_carry_view[[#This Row],[num_rate]]-Table_nydc_frldevdb01_flc_fx_carry_view[[#This Row],[asset_rate]]</f>
        <v>-5.5134104293420166E-3</v>
      </c>
      <c r="T35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1.0442611739842391</v>
      </c>
      <c r="U3580" s="95">
        <f>Table_nydc_frldevdb01_flc_fx_carry_view[[#This Row],[atmf_cost_final]]/Table_nydc_frldevdb01_flc_fx_carry_view[[#This Row],[atmf_cost_orig]]</f>
        <v>0.88474708043759531</v>
      </c>
    </row>
    <row r="3581" spans="1:21" x14ac:dyDescent="0.25">
      <c r="A3581" t="s">
        <v>156</v>
      </c>
      <c r="B3581" t="s">
        <v>23</v>
      </c>
      <c r="C3581" t="s">
        <v>67</v>
      </c>
      <c r="D3581" t="s">
        <v>30</v>
      </c>
      <c r="E3581">
        <v>1.3512702879621401</v>
      </c>
      <c r="F3581">
        <v>1.338052</v>
      </c>
      <c r="G3581">
        <v>5.48376004693319E-2</v>
      </c>
      <c r="H3581">
        <v>5.3829437326544799E-2</v>
      </c>
      <c r="I3581">
        <v>5.43795268293139E-2</v>
      </c>
      <c r="J3581">
        <v>5.3361059212440297E-2</v>
      </c>
      <c r="K3581">
        <v>2.5624256817469198E-2</v>
      </c>
      <c r="L3581">
        <v>2.4060489059468001E-2</v>
      </c>
      <c r="M3581">
        <v>2.94707400408366E-2</v>
      </c>
      <c r="N3581">
        <v>2.80044478757304E-2</v>
      </c>
      <c r="O3581">
        <v>1.5745494032538481E-2</v>
      </c>
      <c r="P3581">
        <v>1.0693616431327116E-2</v>
      </c>
      <c r="Q3581">
        <v>1.3329249266317031</v>
      </c>
      <c r="R3581" s="95">
        <f>Table_nydc_frldevdb01_flc_fx_carry_view[[#This Row],[atmf]]/(Table_nydc_frldevdb01_flc_fx_carry_view[[#This Row],[atmf_cost_orig]]+1)</f>
        <v>1.2997474799011022</v>
      </c>
      <c r="S3581" s="95">
        <f>Table_nydc_frldevdb01_flc_fx_carry_view[[#This Row],[num_rate]]-Table_nydc_frldevdb01_flc_fx_carry_view[[#This Row],[asset_rate]]</f>
        <v>-5.0518776012113652E-3</v>
      </c>
      <c r="T35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1.025341483956782</v>
      </c>
      <c r="U3581" s="95">
        <f>Table_nydc_frldevdb01_flc_fx_carry_view[[#This Row],[atmf_cost_final]]/Table_nydc_frldevdb01_flc_fx_carry_view[[#This Row],[atmf_cost_orig]]</f>
        <v>0.95024583152393161</v>
      </c>
    </row>
    <row r="3582" spans="1:21" x14ac:dyDescent="0.25">
      <c r="A3582" t="s">
        <v>156</v>
      </c>
      <c r="B3582" t="s">
        <v>25</v>
      </c>
      <c r="C3582" t="s">
        <v>30</v>
      </c>
      <c r="D3582" t="s">
        <v>30</v>
      </c>
      <c r="E3582">
        <v>308.18308562160098</v>
      </c>
      <c r="F3582">
        <v>308.26896930010003</v>
      </c>
      <c r="G3582">
        <v>4.5088656243962202E-2</v>
      </c>
      <c r="H3582">
        <v>4.5168233526291603E-2</v>
      </c>
      <c r="I3582">
        <v>3.9744778762260298E-2</v>
      </c>
      <c r="J3582">
        <v>3.9985560818935E-2</v>
      </c>
      <c r="K3582">
        <v>9.0577175999068497E-3</v>
      </c>
      <c r="L3582">
        <v>1.4376248186960799E-3</v>
      </c>
      <c r="M3582">
        <v>9.2141805347033603E-3</v>
      </c>
      <c r="N3582">
        <v>1.59015882738264E-3</v>
      </c>
      <c r="O3582">
        <v>-8.695041981072623E-3</v>
      </c>
      <c r="P3582">
        <v>-7.4558094763431185E-3</v>
      </c>
      <c r="Q3582">
        <v>308.22074417790077</v>
      </c>
      <c r="R3582" s="95">
        <f>Table_nydc_frldevdb01_flc_fx_carry_view[[#This Row],[atmf]]/(Table_nydc_frldevdb01_flc_fx_carry_view[[#This Row],[atmf_cost_orig]]+1)</f>
        <v>305.45445679010624</v>
      </c>
      <c r="S3582" s="95">
        <f>Table_nydc_frldevdb01_flc_fx_carry_view[[#This Row],[num_rate]]-Table_nydc_frldevdb01_flc_fx_carry_view[[#This Row],[asset_rate]]</f>
        <v>1.2392325047295046E-3</v>
      </c>
      <c r="T35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0.97488909360507459</v>
      </c>
      <c r="U3582" s="95">
        <f>Table_nydc_frldevdb01_flc_fx_carry_view[[#This Row],[atmf_cost_final]]/Table_nydc_frldevdb01_flc_fx_carry_view[[#This Row],[atmf_cost_orig]]</f>
        <v>0.17257734655769183</v>
      </c>
    </row>
    <row r="3583" spans="1:21" x14ac:dyDescent="0.25">
      <c r="A3583" t="s">
        <v>156</v>
      </c>
      <c r="B3583" t="s">
        <v>25</v>
      </c>
      <c r="C3583" t="s">
        <v>14</v>
      </c>
      <c r="D3583" t="s">
        <v>30</v>
      </c>
      <c r="E3583">
        <v>308.18308562160098</v>
      </c>
      <c r="F3583">
        <v>308.48790000000002</v>
      </c>
      <c r="G3583">
        <v>5.0404409659294797E-2</v>
      </c>
      <c r="H3583">
        <v>5.06267843821014E-2</v>
      </c>
      <c r="I3583">
        <v>4.49341288930745E-2</v>
      </c>
      <c r="J3583">
        <v>4.5225225573367202E-2</v>
      </c>
      <c r="K3583">
        <v>1.37611250772804E-2</v>
      </c>
      <c r="L3583">
        <v>8.7840450717459103E-3</v>
      </c>
      <c r="M3583">
        <v>1.4321715560989601E-2</v>
      </c>
      <c r="N3583">
        <v>9.3456799861123107E-3</v>
      </c>
      <c r="O3583">
        <v>-8.320879090005201E-3</v>
      </c>
      <c r="P3583">
        <v>-6.2885714509938913E-3</v>
      </c>
      <c r="Q3583">
        <v>308.31506151053304</v>
      </c>
      <c r="R3583" s="95">
        <f>Table_nydc_frldevdb01_flc_fx_carry_view[[#This Row],[atmf]]/(Table_nydc_frldevdb01_flc_fx_carry_view[[#This Row],[atmf_cost_orig]]+1)</f>
        <v>304.13220506610668</v>
      </c>
      <c r="S3583" s="95">
        <f>Table_nydc_frldevdb01_flc_fx_carry_view[[#This Row],[num_rate]]-Table_nydc_frldevdb01_flc_fx_carry_view[[#This Row],[asset_rate]]</f>
        <v>2.0323076390113097E-3</v>
      </c>
      <c r="T35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1.0018630902370818</v>
      </c>
      <c r="U3583" s="95">
        <f>Table_nydc_frldevdb01_flc_fx_carry_view[[#This Row],[atmf_cost_final]]/Table_nydc_frldevdb01_flc_fx_carry_view[[#This Row],[atmf_cost_orig]]</f>
        <v>0.65255310694541846</v>
      </c>
    </row>
    <row r="3584" spans="1:21" x14ac:dyDescent="0.25">
      <c r="A3584" t="s">
        <v>156</v>
      </c>
      <c r="B3584" t="s">
        <v>25</v>
      </c>
      <c r="C3584" t="s">
        <v>8</v>
      </c>
      <c r="D3584" t="s">
        <v>30</v>
      </c>
      <c r="E3584">
        <v>308.18308562160098</v>
      </c>
      <c r="F3584">
        <v>308.68209999999999</v>
      </c>
      <c r="G3584">
        <v>5.5317383345482501E-2</v>
      </c>
      <c r="H3584">
        <v>5.5623285278760898E-2</v>
      </c>
      <c r="I3584">
        <v>5.0373653724242302E-2</v>
      </c>
      <c r="J3584">
        <v>5.07423038934154E-2</v>
      </c>
      <c r="K3584">
        <v>1.83845517771642E-2</v>
      </c>
      <c r="L3584">
        <v>1.3715692913327001E-2</v>
      </c>
      <c r="M3584">
        <v>1.9308594103558101E-2</v>
      </c>
      <c r="N3584">
        <v>1.4640237800562299E-2</v>
      </c>
      <c r="O3584">
        <v>-8.1439110529517768E-3</v>
      </c>
      <c r="P3584">
        <v>-5.9624008557937801E-3</v>
      </c>
      <c r="Q3584">
        <v>308.39712800038933</v>
      </c>
      <c r="R3584" s="95">
        <f>Table_nydc_frldevdb01_flc_fx_carry_view[[#This Row],[atmf]]/(Table_nydc_frldevdb01_flc_fx_carry_view[[#This Row],[atmf_cost_orig]]+1)</f>
        <v>302.83478603599315</v>
      </c>
      <c r="S3584" s="95">
        <f>Table_nydc_frldevdb01_flc_fx_carry_view[[#This Row],[num_rate]]-Table_nydc_frldevdb01_flc_fx_carry_view[[#This Row],[asset_rate]]</f>
        <v>2.1815101971579967E-3</v>
      </c>
      <c r="T35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1.0005438721009223</v>
      </c>
      <c r="U3584" s="95">
        <f>Table_nydc_frldevdb01_flc_fx_carry_view[[#This Row],[atmf_cost_final]]/Table_nydc_frldevdb01_flc_fx_carry_view[[#This Row],[atmf_cost_orig]]</f>
        <v>0.75822391428614999</v>
      </c>
    </row>
    <row r="3585" spans="1:21" x14ac:dyDescent="0.25">
      <c r="A3585" t="s">
        <v>156</v>
      </c>
      <c r="B3585" t="s">
        <v>25</v>
      </c>
      <c r="C3585" t="s">
        <v>6</v>
      </c>
      <c r="D3585" t="s">
        <v>30</v>
      </c>
      <c r="E3585">
        <v>308.18308562160098</v>
      </c>
      <c r="F3585">
        <v>308.89499999999998</v>
      </c>
      <c r="G3585">
        <v>5.7715092765525999E-2</v>
      </c>
      <c r="H3585">
        <v>5.8092580918644901E-2</v>
      </c>
      <c r="I3585">
        <v>5.5317383345482501E-2</v>
      </c>
      <c r="J3585">
        <v>5.5757724506069799E-2</v>
      </c>
      <c r="K3585">
        <v>2.21046644813792E-2</v>
      </c>
      <c r="L3585">
        <v>1.83845517771642E-2</v>
      </c>
      <c r="M3585">
        <v>2.34270489657608E-2</v>
      </c>
      <c r="N3585">
        <v>1.9710903111813099E-2</v>
      </c>
      <c r="O3585">
        <v>-8.0799560349033676E-3</v>
      </c>
      <c r="P3585">
        <v>-5.7664933256268546E-3</v>
      </c>
      <c r="Q3585">
        <v>308.48706149624485</v>
      </c>
      <c r="R3585" s="95">
        <f>Table_nydc_frldevdb01_flc_fx_carry_view[[#This Row],[atmf]]/(Table_nydc_frldevdb01_flc_fx_carry_view[[#This Row],[atmf_cost_orig]]+1)</f>
        <v>301.82415083923991</v>
      </c>
      <c r="S3585" s="95">
        <f>Table_nydc_frldevdb01_flc_fx_carry_view[[#This Row],[num_rate]]-Table_nydc_frldevdb01_flc_fx_carry_view[[#This Row],[asset_rate]]</f>
        <v>2.313462709276513E-3</v>
      </c>
      <c r="T35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1.0029997707279164</v>
      </c>
      <c r="U3585" s="95">
        <f>Table_nydc_frldevdb01_flc_fx_carry_view[[#This Row],[atmf_cost_final]]/Table_nydc_frldevdb01_flc_fx_carry_view[[#This Row],[atmf_cost_orig]]</f>
        <v>0.84137371039011621</v>
      </c>
    </row>
    <row r="3586" spans="1:21" x14ac:dyDescent="0.25">
      <c r="A3586" t="s">
        <v>156</v>
      </c>
      <c r="B3586" t="s">
        <v>25</v>
      </c>
      <c r="C3586" t="s">
        <v>67</v>
      </c>
      <c r="D3586" t="s">
        <v>30</v>
      </c>
      <c r="E3586">
        <v>308.18308562160098</v>
      </c>
      <c r="F3586">
        <v>309.57589661723699</v>
      </c>
      <c r="G3586">
        <v>6.0829671664252599E-2</v>
      </c>
      <c r="H3586">
        <v>6.1430082447553103E-2</v>
      </c>
      <c r="I3586">
        <v>6.03358363738059E-2</v>
      </c>
      <c r="J3586">
        <v>6.0956019410628899E-2</v>
      </c>
      <c r="K3586">
        <v>3.2580929148077399E-2</v>
      </c>
      <c r="L3586">
        <v>3.02813456239392E-2</v>
      </c>
      <c r="M3586">
        <v>3.5240961334887098E-2</v>
      </c>
      <c r="N3586">
        <v>3.2929314425479202E-2</v>
      </c>
      <c r="O3586">
        <v>-7.7090054110135371E-3</v>
      </c>
      <c r="P3586">
        <v>-5.4715680347261824E-3</v>
      </c>
      <c r="Q3586">
        <v>308.75459944488802</v>
      </c>
      <c r="R3586" s="95">
        <f>Table_nydc_frldevdb01_flc_fx_carry_view[[#This Row],[atmf]]/(Table_nydc_frldevdb01_flc_fx_carry_view[[#This Row],[atmf_cost_orig]]+1)</f>
        <v>299.03752670108378</v>
      </c>
      <c r="S3586" s="95">
        <f>Table_nydc_frldevdb01_flc_fx_carry_view[[#This Row],[num_rate]]-Table_nydc_frldevdb01_flc_fx_carry_view[[#This Row],[asset_rate]]</f>
        <v>2.2374373762873547E-3</v>
      </c>
      <c r="T35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0.99546494763126681</v>
      </c>
      <c r="U3586" s="95">
        <f>Table_nydc_frldevdb01_flc_fx_carry_view[[#This Row],[atmf_cost_final]]/Table_nydc_frldevdb01_flc_fx_carry_view[[#This Row],[atmf_cost_orig]]</f>
        <v>0.93440454454573973</v>
      </c>
    </row>
    <row r="3587" spans="1:21" x14ac:dyDescent="0.25">
      <c r="A3587" t="s">
        <v>156</v>
      </c>
      <c r="B3587" t="s">
        <v>9</v>
      </c>
      <c r="C3587" t="s">
        <v>30</v>
      </c>
      <c r="D3587" t="s">
        <v>30</v>
      </c>
      <c r="E3587">
        <v>68.020751530038098</v>
      </c>
      <c r="F3587">
        <v>69.420698645411903</v>
      </c>
      <c r="G3587">
        <v>0.109644724546847</v>
      </c>
      <c r="H3587">
        <v>0.11537369862862</v>
      </c>
      <c r="I3587">
        <v>7.6523415934565506E-2</v>
      </c>
      <c r="J3587">
        <v>9.1986911285753398E-2</v>
      </c>
      <c r="K3587">
        <v>1.3484575900576098E-2</v>
      </c>
      <c r="L3587">
        <v>2.76795605054338E-3</v>
      </c>
      <c r="M3587">
        <v>2.35330027733207E-2</v>
      </c>
      <c r="N3587">
        <v>2.06032699146513E-2</v>
      </c>
      <c r="O3587">
        <v>-8.695041981072623E-3</v>
      </c>
      <c r="P3587">
        <v>7.3025710539254579E-2</v>
      </c>
      <c r="Q3587">
        <v>68.730069567405181</v>
      </c>
      <c r="R3587" s="95">
        <f>Table_nydc_frldevdb01_flc_fx_carry_view[[#This Row],[atmf]]/(Table_nydc_frldevdb01_flc_fx_carry_view[[#This Row],[atmf_cost_orig]]+1)</f>
        <v>67.824582556021724</v>
      </c>
      <c r="S3587" s="95">
        <f>Table_nydc_frldevdb01_flc_fx_carry_view[[#This Row],[num_rate]]-Table_nydc_frldevdb01_flc_fx_carry_view[[#This Row],[asset_rate]]</f>
        <v>8.1720752520327206E-2</v>
      </c>
      <c r="T35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1.7749359267851672</v>
      </c>
      <c r="U3587" s="95">
        <f>Table_nydc_frldevdb01_flc_fx_carry_view[[#This Row],[atmf_cost_final]]/Table_nydc_frldevdb01_flc_fx_carry_view[[#This Row],[atmf_cost_orig]]</f>
        <v>0.87550535361382653</v>
      </c>
    </row>
    <row r="3588" spans="1:21" x14ac:dyDescent="0.25">
      <c r="A3588" t="s">
        <v>156</v>
      </c>
      <c r="B3588" t="s">
        <v>9</v>
      </c>
      <c r="C3588" t="s">
        <v>14</v>
      </c>
      <c r="D3588" t="s">
        <v>30</v>
      </c>
      <c r="E3588">
        <v>68.020751530038098</v>
      </c>
      <c r="F3588">
        <v>70.722037732499999</v>
      </c>
      <c r="G3588">
        <v>0.115321129736214</v>
      </c>
      <c r="H3588">
        <v>0.12323278865584</v>
      </c>
      <c r="I3588">
        <v>0.10923709782143599</v>
      </c>
      <c r="J3588">
        <v>0.12164745907407699</v>
      </c>
      <c r="K3588">
        <v>1.64017749377246E-2</v>
      </c>
      <c r="L3588">
        <v>1.30101855892878E-2</v>
      </c>
      <c r="M3588">
        <v>3.4851950931437399E-2</v>
      </c>
      <c r="N3588">
        <v>3.5187408977932697E-2</v>
      </c>
      <c r="O3588">
        <v>-8.320879090005201E-3</v>
      </c>
      <c r="P3588">
        <v>7.1661326544422463E-2</v>
      </c>
      <c r="Q3588">
        <v>69.440841976875049</v>
      </c>
      <c r="R3588" s="95">
        <f>Table_nydc_frldevdb01_flc_fx_carry_view[[#This Row],[atmf]]/(Table_nydc_frldevdb01_flc_fx_carry_view[[#This Row],[atmf_cost_orig]]+1)</f>
        <v>68.340246804236429</v>
      </c>
      <c r="S3588" s="95">
        <f>Table_nydc_frldevdb01_flc_fx_carry_view[[#This Row],[num_rate]]-Table_nydc_frldevdb01_flc_fx_carry_view[[#This Row],[asset_rate]]</f>
        <v>7.9982205634427664E-2</v>
      </c>
      <c r="T35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1.20200606195855</v>
      </c>
      <c r="U3588" s="95">
        <f>Table_nydc_frldevdb01_flc_fx_carry_view[[#This Row],[atmf_cost_final]]/Table_nydc_frldevdb01_flc_fx_carry_view[[#This Row],[atmf_cost_orig]]</f>
        <v>1.0096252300812436</v>
      </c>
    </row>
    <row r="3589" spans="1:21" x14ac:dyDescent="0.25">
      <c r="A3589" t="s">
        <v>156</v>
      </c>
      <c r="B3589" t="s">
        <v>9</v>
      </c>
      <c r="C3589" t="s">
        <v>8</v>
      </c>
      <c r="D3589" t="s">
        <v>30</v>
      </c>
      <c r="E3589">
        <v>68.020751530038098</v>
      </c>
      <c r="F3589">
        <v>72.045538532799995</v>
      </c>
      <c r="G3589">
        <v>0.119023237619775</v>
      </c>
      <c r="H3589">
        <v>0.12823756603935599</v>
      </c>
      <c r="I3589">
        <v>0.11529206513225899</v>
      </c>
      <c r="J3589">
        <v>0.128143880559805</v>
      </c>
      <c r="K3589">
        <v>1.8138440271905802E-2</v>
      </c>
      <c r="L3589">
        <v>1.6381731037890299E-2</v>
      </c>
      <c r="M3589">
        <v>4.44967845829186E-2</v>
      </c>
      <c r="N3589">
        <v>4.6767510223996001E-2</v>
      </c>
      <c r="O3589">
        <v>-8.1439110529517768E-3</v>
      </c>
      <c r="P3589">
        <v>7.0950982073441846E-2</v>
      </c>
      <c r="Q3589">
        <v>70.195306475696526</v>
      </c>
      <c r="R3589" s="95">
        <f>Table_nydc_frldevdb01_flc_fx_carry_view[[#This Row],[atmf]]/(Table_nydc_frldevdb01_flc_fx_carry_view[[#This Row],[atmf_cost_orig]]+1)</f>
        <v>68.976314332617832</v>
      </c>
      <c r="S3589" s="95">
        <f>Table_nydc_frldevdb01_flc_fx_carry_view[[#This Row],[num_rate]]-Table_nydc_frldevdb01_flc_fx_carry_view[[#This Row],[asset_rate]]</f>
        <v>7.9094893126393617E-2</v>
      </c>
      <c r="T35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1.1527954422163837</v>
      </c>
      <c r="U3589" s="95">
        <f>Table_nydc_frldevdb01_flc_fx_carry_view[[#This Row],[atmf_cost_final]]/Table_nydc_frldevdb01_flc_fx_carry_view[[#This Row],[atmf_cost_orig]]</f>
        <v>1.0510312298374271</v>
      </c>
    </row>
    <row r="3590" spans="1:21" x14ac:dyDescent="0.25">
      <c r="A3590" t="s">
        <v>156</v>
      </c>
      <c r="B3590" t="s">
        <v>9</v>
      </c>
      <c r="C3590" t="s">
        <v>6</v>
      </c>
      <c r="D3590" t="s">
        <v>30</v>
      </c>
      <c r="E3590">
        <v>68.020751530038098</v>
      </c>
      <c r="F3590">
        <v>73.390249247499995</v>
      </c>
      <c r="G3590">
        <v>0.120811090806117</v>
      </c>
      <c r="H3590">
        <v>0.13068144565843301</v>
      </c>
      <c r="I3590">
        <v>0.119023237619775</v>
      </c>
      <c r="J3590">
        <v>0.132376744813854</v>
      </c>
      <c r="K3590">
        <v>1.8952323590144798E-2</v>
      </c>
      <c r="L3590">
        <v>1.8138440271905802E-2</v>
      </c>
      <c r="M3590">
        <v>5.2669792636037202E-2</v>
      </c>
      <c r="N3590">
        <v>5.6353323804979899E-2</v>
      </c>
      <c r="O3590">
        <v>-8.0799560349033676E-3</v>
      </c>
      <c r="P3590">
        <v>7.0583864495267962E-2</v>
      </c>
      <c r="Q3590">
        <v>70.99642933889686</v>
      </c>
      <c r="R3590" s="95">
        <f>Table_nydc_frldevdb01_flc_fx_carry_view[[#This Row],[atmf]]/(Table_nydc_frldevdb01_flc_fx_carry_view[[#This Row],[atmf_cost_orig]]+1)</f>
        <v>69.718205804804384</v>
      </c>
      <c r="S3590" s="95">
        <f>Table_nydc_frldevdb01_flc_fx_carry_view[[#This Row],[num_rate]]-Table_nydc_frldevdb01_flc_fx_carry_view[[#This Row],[asset_rate]]</f>
        <v>7.8663820530171333E-2</v>
      </c>
      <c r="T35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1.1333852929785544</v>
      </c>
      <c r="U3590" s="95">
        <f>Table_nydc_frldevdb01_flc_fx_carry_view[[#This Row],[atmf_cost_final]]/Table_nydc_frldevdb01_flc_fx_carry_view[[#This Row],[atmf_cost_orig]]</f>
        <v>1.0699363142436673</v>
      </c>
    </row>
    <row r="3591" spans="1:21" x14ac:dyDescent="0.25">
      <c r="A3591" t="s">
        <v>156</v>
      </c>
      <c r="B3591" t="s">
        <v>9</v>
      </c>
      <c r="C3591" t="s">
        <v>67</v>
      </c>
      <c r="D3591" t="s">
        <v>30</v>
      </c>
      <c r="E3591">
        <v>68.020751530038098</v>
      </c>
      <c r="F3591">
        <v>78.772586394616198</v>
      </c>
      <c r="G3591">
        <v>0.13170240934056099</v>
      </c>
      <c r="H3591">
        <v>0.14054273977580201</v>
      </c>
      <c r="I3591">
        <v>0.129902941627242</v>
      </c>
      <c r="J3591">
        <v>0.141567255737992</v>
      </c>
      <c r="K3591">
        <v>2.16021029616606E-2</v>
      </c>
      <c r="L3591">
        <v>2.14220209640936E-2</v>
      </c>
      <c r="M3591">
        <v>8.051849537037481E-2</v>
      </c>
      <c r="N3591">
        <v>8.5860015433764592E-2</v>
      </c>
      <c r="O3591">
        <v>-7.7090054110135371E-3</v>
      </c>
      <c r="P3591">
        <v>7.0321528921443749E-2</v>
      </c>
      <c r="Q3591">
        <v>74.389807315601587</v>
      </c>
      <c r="R3591" s="95">
        <f>Table_nydc_frldevdb01_flc_fx_carry_view[[#This Row],[atmf]]/(Table_nydc_frldevdb01_flc_fx_carry_view[[#This Row],[atmf_cost_orig]]+1)</f>
        <v>72.902580318733854</v>
      </c>
      <c r="S3591" s="95">
        <f>Table_nydc_frldevdb01_flc_fx_carry_view[[#This Row],[num_rate]]-Table_nydc_frldevdb01_flc_fx_carry_view[[#This Row],[asset_rate]]</f>
        <v>7.8030534332457283E-2</v>
      </c>
      <c r="T35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1.0937192831267124</v>
      </c>
      <c r="U3591" s="95">
        <f>Table_nydc_frldevdb01_flc_fx_carry_view[[#This Row],[atmf_cost_final]]/Table_nydc_frldevdb01_flc_fx_carry_view[[#This Row],[atmf_cost_orig]]</f>
        <v>1.0663390446979848</v>
      </c>
    </row>
    <row r="3592" spans="1:21" x14ac:dyDescent="0.25">
      <c r="A3592" t="s">
        <v>156</v>
      </c>
      <c r="B3592" t="s">
        <v>10</v>
      </c>
      <c r="C3592" t="s">
        <v>30</v>
      </c>
      <c r="D3592" t="s">
        <v>30</v>
      </c>
      <c r="E3592">
        <v>13499.213976986101</v>
      </c>
      <c r="F3592">
        <v>13634.8537691765</v>
      </c>
      <c r="G3592">
        <v>6.0588165372015397E-2</v>
      </c>
      <c r="H3592">
        <v>6.4616147635210702E-2</v>
      </c>
      <c r="I3592">
        <v>5.0262215844586497E-2</v>
      </c>
      <c r="J3592">
        <v>7.2711357638098204E-2</v>
      </c>
      <c r="K3592">
        <v>7.9057571584676498E-3</v>
      </c>
      <c r="L3592">
        <v>1.8175884274593899E-3</v>
      </c>
      <c r="M3592">
        <v>1.3107454449680199E-2</v>
      </c>
      <c r="N3592">
        <v>1.02332284362509E-2</v>
      </c>
      <c r="O3592">
        <v>1.2367573986141755E-2</v>
      </c>
      <c r="P3592">
        <v>5.195757532921335E-2</v>
      </c>
      <c r="Q3592">
        <v>13564.296405307805</v>
      </c>
      <c r="R3592" s="95">
        <f>Table_nydc_frldevdb01_flc_fx_carry_view[[#This Row],[atmf]]/(Table_nydc_frldevdb01_flc_fx_carry_view[[#This Row],[atmf_cost_orig]]+1)</f>
        <v>13458.447777963445</v>
      </c>
      <c r="S3592" s="95">
        <f>Table_nydc_frldevdb01_flc_fx_carry_view[[#This Row],[num_rate]]-Table_nydc_frldevdb01_flc_fx_carry_view[[#This Row],[asset_rate]]</f>
        <v>3.9590001343071599E-2</v>
      </c>
      <c r="T35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1.6178642350081414</v>
      </c>
      <c r="U3592" s="95">
        <f>Table_nydc_frldevdb01_flc_fx_carry_view[[#This Row],[atmf_cost_final]]/Table_nydc_frldevdb01_flc_fx_carry_view[[#This Row],[atmf_cost_orig]]</f>
        <v>0.78071821462637814</v>
      </c>
    </row>
    <row r="3593" spans="1:21" x14ac:dyDescent="0.25">
      <c r="A3593" t="s">
        <v>156</v>
      </c>
      <c r="B3593" t="s">
        <v>10</v>
      </c>
      <c r="C3593" t="s">
        <v>14</v>
      </c>
      <c r="D3593" t="s">
        <v>30</v>
      </c>
      <c r="E3593">
        <v>13499.213976986101</v>
      </c>
      <c r="F3593">
        <v>13777.75</v>
      </c>
      <c r="G3593">
        <v>6.6807536932228795E-2</v>
      </c>
      <c r="H3593">
        <v>7.3645505648570503E-2</v>
      </c>
      <c r="I3593">
        <v>6.0440253279241303E-2</v>
      </c>
      <c r="J3593">
        <v>6.9563950816660197E-2</v>
      </c>
      <c r="K3593">
        <v>1.0170391464657199E-2</v>
      </c>
      <c r="L3593">
        <v>7.6547773065131193E-3</v>
      </c>
      <c r="M3593">
        <v>2.0605930736224201E-2</v>
      </c>
      <c r="N3593">
        <v>1.9799426708849401E-2</v>
      </c>
      <c r="O3593">
        <v>1.3130944181418818E-2</v>
      </c>
      <c r="P3593">
        <v>5.476135519506057E-2</v>
      </c>
      <c r="Q3593">
        <v>13635.456656574568</v>
      </c>
      <c r="R3593" s="95">
        <f>Table_nydc_frldevdb01_flc_fx_carry_view[[#This Row],[atmf]]/(Table_nydc_frldevdb01_flc_fx_carry_view[[#This Row],[atmf_cost_orig]]+1)</f>
        <v>13499.578618028687</v>
      </c>
      <c r="S3593" s="95">
        <f>Table_nydc_frldevdb01_flc_fx_carry_view[[#This Row],[num_rate]]-Table_nydc_frldevdb01_flc_fx_carry_view[[#This Row],[asset_rate]]</f>
        <v>4.1630411013641754E-2</v>
      </c>
      <c r="T35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1.1637778447565212</v>
      </c>
      <c r="U3593" s="95">
        <f>Table_nydc_frldevdb01_flc_fx_carry_view[[#This Row],[atmf_cost_final]]/Table_nydc_frldevdb01_flc_fx_carry_view[[#This Row],[atmf_cost_orig]]</f>
        <v>0.9608605872892213</v>
      </c>
    </row>
    <row r="3594" spans="1:21" x14ac:dyDescent="0.25">
      <c r="A3594" t="s">
        <v>156</v>
      </c>
      <c r="B3594" t="s">
        <v>10</v>
      </c>
      <c r="C3594" t="s">
        <v>8</v>
      </c>
      <c r="D3594" t="s">
        <v>30</v>
      </c>
      <c r="E3594">
        <v>13499.213976986101</v>
      </c>
      <c r="F3594">
        <v>13931.75</v>
      </c>
      <c r="G3594">
        <v>7.2562027406228594E-2</v>
      </c>
      <c r="H3594">
        <v>8.0323822329632297E-2</v>
      </c>
      <c r="I3594">
        <v>6.6777257233283496E-2</v>
      </c>
      <c r="J3594">
        <v>7.7651732298843798E-2</v>
      </c>
      <c r="K3594">
        <v>1.2040104793981399E-2</v>
      </c>
      <c r="L3594">
        <v>1.01550102657753E-2</v>
      </c>
      <c r="M3594">
        <v>2.7420412055685902E-2</v>
      </c>
      <c r="N3594">
        <v>2.78572973790253E-2</v>
      </c>
      <c r="O3594">
        <v>1.3786765209316643E-2</v>
      </c>
      <c r="P3594">
        <v>5.7017768723948474E-2</v>
      </c>
      <c r="Q3594">
        <v>13720.721093726339</v>
      </c>
      <c r="R3594" s="95">
        <f>Table_nydc_frldevdb01_flc_fx_carry_view[[#This Row],[atmf]]/(Table_nydc_frldevdb01_flc_fx_carry_view[[#This Row],[atmf_cost_orig]]+1)</f>
        <v>13559.931101743485</v>
      </c>
      <c r="S3594" s="95">
        <f>Table_nydc_frldevdb01_flc_fx_carry_view[[#This Row],[num_rate]]-Table_nydc_frldevdb01_flc_fx_carry_view[[#This Row],[asset_rate]]</f>
        <v>4.3231003514631827E-2</v>
      </c>
      <c r="T35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1.1509709664466201</v>
      </c>
      <c r="U3594" s="95">
        <f>Table_nydc_frldevdb01_flc_fx_carry_view[[#This Row],[atmf_cost_final]]/Table_nydc_frldevdb01_flc_fx_carry_view[[#This Row],[atmf_cost_orig]]</f>
        <v>1.015932850405463</v>
      </c>
    </row>
    <row r="3595" spans="1:21" x14ac:dyDescent="0.25">
      <c r="A3595" t="s">
        <v>156</v>
      </c>
      <c r="B3595" t="s">
        <v>10</v>
      </c>
      <c r="C3595" t="s">
        <v>6</v>
      </c>
      <c r="D3595" t="s">
        <v>30</v>
      </c>
      <c r="E3595">
        <v>13499.213976986101</v>
      </c>
      <c r="F3595">
        <v>14094.25</v>
      </c>
      <c r="G3595">
        <v>7.49782984513504E-2</v>
      </c>
      <c r="H3595">
        <v>8.3588324485813797E-2</v>
      </c>
      <c r="I3595">
        <v>7.2562027406228594E-2</v>
      </c>
      <c r="J3595">
        <v>8.3751106976742595E-2</v>
      </c>
      <c r="K3595">
        <v>1.2759859008135499E-2</v>
      </c>
      <c r="L3595">
        <v>1.2040104793981399E-2</v>
      </c>
      <c r="M3595">
        <v>3.2951685078844398E-2</v>
      </c>
      <c r="N3595">
        <v>3.4895755394676493E-2</v>
      </c>
      <c r="O3595">
        <v>1.4298992763353474E-2</v>
      </c>
      <c r="P3595">
        <v>5.897854594813276E-2</v>
      </c>
      <c r="Q3595">
        <v>13815.293986704748</v>
      </c>
      <c r="R3595" s="95">
        <f>Table_nydc_frldevdb01_flc_fx_carry_view[[#This Row],[atmf]]/(Table_nydc_frldevdb01_flc_fx_carry_view[[#This Row],[atmf_cost_orig]]+1)</f>
        <v>13644.636243489158</v>
      </c>
      <c r="S3595" s="95">
        <f>Table_nydc_frldevdb01_flc_fx_carry_view[[#This Row],[num_rate]]-Table_nydc_frldevdb01_flc_fx_carry_view[[#This Row],[asset_rate]]</f>
        <v>4.4679553184779286E-2</v>
      </c>
      <c r="T35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1.1319258852893177</v>
      </c>
      <c r="U3595" s="95">
        <f>Table_nydc_frldevdb01_flc_fx_carry_view[[#This Row],[atmf_cost_final]]/Table_nydc_frldevdb01_flc_fx_carry_view[[#This Row],[atmf_cost_orig]]</f>
        <v>1.0589975993998628</v>
      </c>
    </row>
    <row r="3596" spans="1:21" x14ac:dyDescent="0.25">
      <c r="A3596" t="s">
        <v>156</v>
      </c>
      <c r="B3596" t="s">
        <v>10</v>
      </c>
      <c r="C3596" t="s">
        <v>67</v>
      </c>
      <c r="D3596" t="s">
        <v>30</v>
      </c>
      <c r="E3596">
        <v>13499.213976986101</v>
      </c>
      <c r="F3596">
        <v>14740.0842808407</v>
      </c>
      <c r="G3596">
        <v>8.1527322794169202E-2</v>
      </c>
      <c r="H3596">
        <v>9.0954322120208694E-2</v>
      </c>
      <c r="I3596">
        <v>8.0535462187814294E-2</v>
      </c>
      <c r="J3596">
        <v>9.2188464412712598E-2</v>
      </c>
      <c r="K3596">
        <v>1.3752974153049699E-2</v>
      </c>
      <c r="L3596">
        <v>1.3796840588544799E-2</v>
      </c>
      <c r="M3596">
        <v>4.9773657153844499E-2</v>
      </c>
      <c r="N3596">
        <v>5.3331391417614699E-2</v>
      </c>
      <c r="O3596">
        <v>1.5745494032538481E-2</v>
      </c>
      <c r="P3596">
        <v>6.3144133350698545E-2</v>
      </c>
      <c r="Q3596">
        <v>14227.596536148876</v>
      </c>
      <c r="R3596" s="95">
        <f>Table_nydc_frldevdb01_flc_fx_carry_view[[#This Row],[atmf]]/(Table_nydc_frldevdb01_flc_fx_carry_view[[#This Row],[atmf_cost_orig]]+1)</f>
        <v>14041.202291934191</v>
      </c>
      <c r="S3596" s="95">
        <f>Table_nydc_frldevdb01_flc_fx_carry_view[[#This Row],[num_rate]]-Table_nydc_frldevdb01_flc_fx_carry_view[[#This Row],[asset_rate]]</f>
        <v>4.739863931816006E-2</v>
      </c>
      <c r="T35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1.0975513936867205</v>
      </c>
      <c r="U3596" s="95">
        <f>Table_nydc_frldevdb01_flc_fx_carry_view[[#This Row],[atmf_cost_final]]/Table_nydc_frldevdb01_flc_fx_carry_view[[#This Row],[atmf_cost_orig]]</f>
        <v>1.0714782571184926</v>
      </c>
    </row>
    <row r="3597" spans="1:21" x14ac:dyDescent="0.25">
      <c r="A3597" t="s">
        <v>156</v>
      </c>
      <c r="B3597" t="s">
        <v>18</v>
      </c>
      <c r="C3597" t="s">
        <v>30</v>
      </c>
      <c r="D3597" t="s">
        <v>30</v>
      </c>
      <c r="E3597">
        <v>2936.59411350962</v>
      </c>
      <c r="F3597">
        <v>2967.15</v>
      </c>
      <c r="G3597">
        <v>0.106343974070552</v>
      </c>
      <c r="H3597">
        <v>0.108029635487482</v>
      </c>
      <c r="I3597">
        <v>0.102633224107621</v>
      </c>
      <c r="J3597">
        <v>0.107977049649987</v>
      </c>
      <c r="K3597">
        <v>1.67164503020313E-2</v>
      </c>
      <c r="L3597">
        <v>4.28544130535073E-3</v>
      </c>
      <c r="M3597">
        <v>2.1912145716788602E-2</v>
      </c>
      <c r="N3597">
        <v>1.1511490518770201E-2</v>
      </c>
      <c r="O3597">
        <v>1.2367573986141755E-2</v>
      </c>
      <c r="P3597">
        <v>5.4953288561401685E-2</v>
      </c>
      <c r="Q3597">
        <v>2951.8132772899648</v>
      </c>
      <c r="R3597" s="95">
        <f>Table_nydc_frldevdb01_flc_fx_carry_view[[#This Row],[atmf]]/(Table_nydc_frldevdb01_flc_fx_carry_view[[#This Row],[atmf_cost_orig]]+1)</f>
        <v>2903.5274827062408</v>
      </c>
      <c r="S3597" s="95">
        <f>Table_nydc_frldevdb01_flc_fx_carry_view[[#This Row],[num_rate]]-Table_nydc_frldevdb01_flc_fx_carry_view[[#This Row],[asset_rate]]</f>
        <v>4.2585714575259934E-2</v>
      </c>
      <c r="T35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1.3907761399745198</v>
      </c>
      <c r="U3597" s="95">
        <f>Table_nydc_frldevdb01_flc_fx_carry_view[[#This Row],[atmf_cost_final]]/Table_nydc_frldevdb01_flc_fx_carry_view[[#This Row],[atmf_cost_orig]]</f>
        <v>0.52534747931830117</v>
      </c>
    </row>
    <row r="3598" spans="1:21" x14ac:dyDescent="0.25">
      <c r="A3598" t="s">
        <v>156</v>
      </c>
      <c r="B3598" t="s">
        <v>18</v>
      </c>
      <c r="C3598" t="s">
        <v>14</v>
      </c>
      <c r="D3598" t="s">
        <v>30</v>
      </c>
      <c r="E3598">
        <v>2936.59411350962</v>
      </c>
      <c r="F3598">
        <v>2992.5402070987702</v>
      </c>
      <c r="G3598">
        <v>0.112853949710986</v>
      </c>
      <c r="H3598">
        <v>0.115119658645114</v>
      </c>
      <c r="I3598">
        <v>0.106201081653435</v>
      </c>
      <c r="J3598">
        <v>0.109417417305627</v>
      </c>
      <c r="K3598">
        <v>2.28636757373443E-2</v>
      </c>
      <c r="L3598">
        <v>1.6218241599601099E-2</v>
      </c>
      <c r="M3598">
        <v>3.2205114782923802E-2</v>
      </c>
      <c r="N3598">
        <v>2.6347878710659599E-2</v>
      </c>
      <c r="O3598">
        <v>1.3130944181418818E-2</v>
      </c>
      <c r="P3598">
        <v>5.2559621956055909E-2</v>
      </c>
      <c r="Q3598">
        <v>2964.8442948388983</v>
      </c>
      <c r="R3598" s="95">
        <f>Table_nydc_frldevdb01_flc_fx_carry_view[[#This Row],[atmf]]/(Table_nydc_frldevdb01_flc_fx_carry_view[[#This Row],[atmf_cost_orig]]+1)</f>
        <v>2899.1720388133431</v>
      </c>
      <c r="S3598" s="95">
        <f>Table_nydc_frldevdb01_flc_fx_carry_view[[#This Row],[num_rate]]-Table_nydc_frldevdb01_flc_fx_carry_view[[#This Row],[asset_rate]]</f>
        <v>3.9428677774637093E-2</v>
      </c>
      <c r="T35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1.0843765143285908</v>
      </c>
      <c r="U3598" s="95">
        <f>Table_nydc_frldevdb01_flc_fx_carry_view[[#This Row],[atmf_cost_final]]/Table_nydc_frldevdb01_flc_fx_carry_view[[#This Row],[atmf_cost_orig]]</f>
        <v>0.81812714807121567</v>
      </c>
    </row>
    <row r="3599" spans="1:21" x14ac:dyDescent="0.25">
      <c r="A3599" t="s">
        <v>156</v>
      </c>
      <c r="B3599" t="s">
        <v>18</v>
      </c>
      <c r="C3599" t="s">
        <v>8</v>
      </c>
      <c r="D3599" t="s">
        <v>30</v>
      </c>
      <c r="E3599">
        <v>2936.59411350962</v>
      </c>
      <c r="F3599">
        <v>3015.3411264234001</v>
      </c>
      <c r="G3599">
        <v>0.116463186650726</v>
      </c>
      <c r="H3599">
        <v>0.119177664218375</v>
      </c>
      <c r="I3599">
        <v>0.112816280929633</v>
      </c>
      <c r="J3599">
        <v>0.116031434016793</v>
      </c>
      <c r="K3599">
        <v>2.7652267583472799E-2</v>
      </c>
      <c r="L3599">
        <v>2.28093240461247E-2</v>
      </c>
      <c r="M3599">
        <v>4.0674253859339898E-2</v>
      </c>
      <c r="N3599">
        <v>3.64716506897153E-2</v>
      </c>
      <c r="O3599">
        <v>1.3786765209316643E-2</v>
      </c>
      <c r="P3599">
        <v>5.0724722790405144E-2</v>
      </c>
      <c r="Q3599">
        <v>2976.5801406824148</v>
      </c>
      <c r="R3599" s="95">
        <f>Table_nydc_frldevdb01_flc_fx_carry_view[[#This Row],[atmf]]/(Table_nydc_frldevdb01_flc_fx_carry_view[[#This Row],[atmf_cost_orig]]+1)</f>
        <v>2897.4879653657322</v>
      </c>
      <c r="S3599" s="95">
        <f>Table_nydc_frldevdb01_flc_fx_carry_view[[#This Row],[num_rate]]-Table_nydc_frldevdb01_flc_fx_carry_view[[#This Row],[asset_rate]]</f>
        <v>3.6937957581088504E-2</v>
      </c>
      <c r="T35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1.0491737860997601</v>
      </c>
      <c r="U3599" s="95">
        <f>Table_nydc_frldevdb01_flc_fx_carry_view[[#This Row],[atmf_cost_final]]/Table_nydc_frldevdb01_flc_fx_carry_view[[#This Row],[atmf_cost_orig]]</f>
        <v>0.8966765761909713</v>
      </c>
    </row>
    <row r="3600" spans="1:21" x14ac:dyDescent="0.25">
      <c r="A3600" t="s">
        <v>156</v>
      </c>
      <c r="B3600" t="s">
        <v>18</v>
      </c>
      <c r="C3600" t="s">
        <v>6</v>
      </c>
      <c r="D3600" t="s">
        <v>30</v>
      </c>
      <c r="E3600">
        <v>2936.59411350962</v>
      </c>
      <c r="F3600">
        <v>3042.18</v>
      </c>
      <c r="G3600">
        <v>0.11815525897277999</v>
      </c>
      <c r="H3600">
        <v>0.121229612168545</v>
      </c>
      <c r="I3600">
        <v>0.116463186650726</v>
      </c>
      <c r="J3600">
        <v>0.120140737612784</v>
      </c>
      <c r="K3600">
        <v>3.0724885712819103E-2</v>
      </c>
      <c r="L3600">
        <v>2.7652267583472799E-2</v>
      </c>
      <c r="M3600">
        <v>4.78378477727689E-2</v>
      </c>
      <c r="N3600">
        <v>4.5738910537185803E-2</v>
      </c>
      <c r="O3600">
        <v>1.4304148243253139E-2</v>
      </c>
      <c r="P3600">
        <v>5.1165881072256336E-2</v>
      </c>
      <c r="Q3600">
        <v>2990.9952124085607</v>
      </c>
      <c r="R3600" s="95">
        <f>Table_nydc_frldevdb01_flc_fx_carry_view[[#This Row],[atmf]]/(Table_nydc_frldevdb01_flc_fx_carry_view[[#This Row],[atmf_cost_orig]]+1)</f>
        <v>2903.2927246007607</v>
      </c>
      <c r="S3600" s="95">
        <f>Table_nydc_frldevdb01_flc_fx_carry_view[[#This Row],[num_rate]]-Table_nydc_frldevdb01_flc_fx_carry_view[[#This Row],[asset_rate]]</f>
        <v>3.6861732829003194E-2</v>
      </c>
      <c r="T36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1.0568972741453073</v>
      </c>
      <c r="U3600" s="95">
        <f>Table_nydc_frldevdb01_flc_fx_carry_view[[#This Row],[atmf_cost_final]]/Table_nydc_frldevdb01_flc_fx_carry_view[[#This Row],[atmf_cost_orig]]</f>
        <v>0.9561239200067464</v>
      </c>
    </row>
    <row r="3601" spans="1:21" x14ac:dyDescent="0.25">
      <c r="A3601" t="s">
        <v>156</v>
      </c>
      <c r="B3601" t="s">
        <v>18</v>
      </c>
      <c r="C3601" t="s">
        <v>67</v>
      </c>
      <c r="D3601" t="s">
        <v>30</v>
      </c>
      <c r="E3601">
        <v>2936.59411350962</v>
      </c>
      <c r="F3601">
        <v>3141.2073065115301</v>
      </c>
      <c r="G3601">
        <v>0.12264149438293299</v>
      </c>
      <c r="H3601">
        <v>0.12619108135217799</v>
      </c>
      <c r="I3601">
        <v>0.122106492042168</v>
      </c>
      <c r="J3601">
        <v>0.12613866293099901</v>
      </c>
      <c r="K3601">
        <v>3.8127757821051399E-2</v>
      </c>
      <c r="L3601">
        <v>3.6920270191080198E-2</v>
      </c>
      <c r="M3601">
        <v>6.9012446153263712E-2</v>
      </c>
      <c r="N3601">
        <v>6.9042123717867096E-2</v>
      </c>
      <c r="O3601">
        <v>1.5745494032538481E-2</v>
      </c>
      <c r="P3601">
        <v>5.1956099637325129E-2</v>
      </c>
      <c r="Q3601">
        <v>3047.0986154556663</v>
      </c>
      <c r="R3601" s="95">
        <f>Table_nydc_frldevdb01_flc_fx_carry_view[[#This Row],[atmf]]/(Table_nydc_frldevdb01_flc_fx_carry_view[[#This Row],[atmf_cost_orig]]+1)</f>
        <v>2938.4197703355617</v>
      </c>
      <c r="S3601" s="95">
        <f>Table_nydc_frldevdb01_flc_fx_carry_view[[#This Row],[num_rate]]-Table_nydc_frldevdb01_flc_fx_carry_view[[#This Row],[asset_rate]]</f>
        <v>3.6210605604786644E-2</v>
      </c>
      <c r="T36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1.0400575580127915</v>
      </c>
      <c r="U3601" s="95">
        <f>Table_nydc_frldevdb01_flc_fx_carry_view[[#This Row],[atmf_cost_final]]/Table_nydc_frldevdb01_flc_fx_carry_view[[#This Row],[atmf_cost_orig]]</f>
        <v>1.0004300320631654</v>
      </c>
    </row>
    <row r="3602" spans="1:21" x14ac:dyDescent="0.25">
      <c r="A3602" t="s">
        <v>156</v>
      </c>
      <c r="B3602" t="s">
        <v>12</v>
      </c>
      <c r="C3602" t="s">
        <v>30</v>
      </c>
      <c r="D3602" t="s">
        <v>30</v>
      </c>
      <c r="E3602">
        <v>15.7893124401441</v>
      </c>
      <c r="F3602">
        <v>16.106693416449001</v>
      </c>
      <c r="G3602">
        <v>0.15312544219214999</v>
      </c>
      <c r="H3602">
        <v>0.15673217458397101</v>
      </c>
      <c r="I3602">
        <v>0.127161904715338</v>
      </c>
      <c r="J3602">
        <v>0.14340024134896701</v>
      </c>
      <c r="K3602">
        <v>2.2044334039474499E-2</v>
      </c>
      <c r="L3602">
        <v>4.5996028270396897E-3</v>
      </c>
      <c r="M3602">
        <v>3.19650725789812E-2</v>
      </c>
      <c r="N3602">
        <v>2.0461521874088898E-2</v>
      </c>
      <c r="O3602">
        <v>-8.695041981072623E-3</v>
      </c>
      <c r="P3602">
        <v>7.0796927694711617E-2</v>
      </c>
      <c r="Q3602">
        <v>15.948472787816637</v>
      </c>
      <c r="R3602" s="95">
        <f>Table_nydc_frldevdb01_flc_fx_carry_view[[#This Row],[atmf]]/(Table_nydc_frldevdb01_flc_fx_carry_view[[#This Row],[atmf_cost_orig]]+1)</f>
        <v>15.607789298718032</v>
      </c>
      <c r="S3602" s="95">
        <f>Table_nydc_frldevdb01_flc_fx_carry_view[[#This Row],[num_rate]]-Table_nydc_frldevdb01_flc_fx_carry_view[[#This Row],[asset_rate]]</f>
        <v>7.9491969675784244E-2</v>
      </c>
      <c r="T36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1.5988647401484612</v>
      </c>
      <c r="U3602" s="95">
        <f>Table_nydc_frldevdb01_flc_fx_carry_view[[#This Row],[atmf_cost_final]]/Table_nydc_frldevdb01_flc_fx_carry_view[[#This Row],[atmf_cost_orig]]</f>
        <v>0.64012123931617404</v>
      </c>
    </row>
    <row r="3603" spans="1:21" x14ac:dyDescent="0.25">
      <c r="A3603" t="s">
        <v>156</v>
      </c>
      <c r="B3603" t="s">
        <v>12</v>
      </c>
      <c r="C3603" t="s">
        <v>14</v>
      </c>
      <c r="D3603" t="s">
        <v>30</v>
      </c>
      <c r="E3603">
        <v>15.7893124401441</v>
      </c>
      <c r="F3603">
        <v>16.413645622499999</v>
      </c>
      <c r="G3603">
        <v>0.15148247690729999</v>
      </c>
      <c r="H3603">
        <v>0.15699782721542399</v>
      </c>
      <c r="I3603">
        <v>0.151501779068378</v>
      </c>
      <c r="J3603">
        <v>0.15947103848924599</v>
      </c>
      <c r="K3603">
        <v>2.5648915277402099E-2</v>
      </c>
      <c r="L3603">
        <v>2.1114882209854299E-2</v>
      </c>
      <c r="M3603">
        <v>4.4392449786707401E-2</v>
      </c>
      <c r="N3603">
        <v>4.2683113876795999E-2</v>
      </c>
      <c r="O3603">
        <v>-8.320879090005201E-3</v>
      </c>
      <c r="P3603">
        <v>7.1113037160796547E-2</v>
      </c>
      <c r="Q3603">
        <v>16.111656237804645</v>
      </c>
      <c r="R3603" s="95">
        <f>Table_nydc_frldevdb01_flc_fx_carry_view[[#This Row],[atmf]]/(Table_nydc_frldevdb01_flc_fx_carry_view[[#This Row],[atmf_cost_orig]]+1)</f>
        <v>15.715974991826204</v>
      </c>
      <c r="S3603" s="95">
        <f>Table_nydc_frldevdb01_flc_fx_carry_view[[#This Row],[num_rate]]-Table_nydc_frldevdb01_flc_fx_carry_view[[#This Row],[asset_rate]]</f>
        <v>7.9433916250801748E-2</v>
      </c>
      <c r="T36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1.1507024812334123</v>
      </c>
      <c r="U3603" s="95">
        <f>Table_nydc_frldevdb01_flc_fx_carry_view[[#This Row],[atmf_cost_final]]/Table_nydc_frldevdb01_flc_fx_carry_view[[#This Row],[atmf_cost_orig]]</f>
        <v>0.96149489568329172</v>
      </c>
    </row>
    <row r="3604" spans="1:21" x14ac:dyDescent="0.25">
      <c r="A3604" t="s">
        <v>156</v>
      </c>
      <c r="B3604" t="s">
        <v>12</v>
      </c>
      <c r="C3604" t="s">
        <v>8</v>
      </c>
      <c r="D3604" t="s">
        <v>30</v>
      </c>
      <c r="E3604">
        <v>15.7893124401441</v>
      </c>
      <c r="F3604">
        <v>16.727965441599999</v>
      </c>
      <c r="G3604">
        <v>0.150338630806021</v>
      </c>
      <c r="H3604">
        <v>0.15757442215064801</v>
      </c>
      <c r="I3604">
        <v>0.15149839618387401</v>
      </c>
      <c r="J3604">
        <v>0.16044515774020901</v>
      </c>
      <c r="K3604">
        <v>2.73724115999226E-2</v>
      </c>
      <c r="L3604">
        <v>2.5621086173692902E-2</v>
      </c>
      <c r="M3604">
        <v>5.4662017859041998E-2</v>
      </c>
      <c r="N3604">
        <v>5.6057052754853502E-2</v>
      </c>
      <c r="O3604">
        <v>-8.1439110529517768E-3</v>
      </c>
      <c r="P3604">
        <v>7.117436399942402E-2</v>
      </c>
      <c r="Q3604">
        <v>16.283592610768228</v>
      </c>
      <c r="R3604" s="95">
        <f>Table_nydc_frldevdb01_flc_fx_carry_view[[#This Row],[atmf]]/(Table_nydc_frldevdb01_flc_fx_carry_view[[#This Row],[atmf_cost_orig]]+1)</f>
        <v>15.860972670237688</v>
      </c>
      <c r="S3604" s="95">
        <f>Table_nydc_frldevdb01_flc_fx_carry_view[[#This Row],[num_rate]]-Table_nydc_frldevdb01_flc_fx_carry_view[[#This Row],[asset_rate]]</f>
        <v>7.9318275052375792E-2</v>
      </c>
      <c r="T36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1.1152951893906413</v>
      </c>
      <c r="U3604" s="95">
        <f>Table_nydc_frldevdb01_flc_fx_carry_view[[#This Row],[atmf_cost_final]]/Table_nydc_frldevdb01_flc_fx_carry_view[[#This Row],[atmf_cost_orig]]</f>
        <v>1.0255211013140588</v>
      </c>
    </row>
    <row r="3605" spans="1:21" x14ac:dyDescent="0.25">
      <c r="A3605" t="s">
        <v>156</v>
      </c>
      <c r="B3605" t="s">
        <v>12</v>
      </c>
      <c r="C3605" t="s">
        <v>6</v>
      </c>
      <c r="D3605" t="s">
        <v>30</v>
      </c>
      <c r="E3605">
        <v>15.7893124401441</v>
      </c>
      <c r="F3605">
        <v>17.048825615599998</v>
      </c>
      <c r="G3605">
        <v>0.14943038350177901</v>
      </c>
      <c r="H3605">
        <v>0.15776506657849601</v>
      </c>
      <c r="I3605">
        <v>0.150338630806021</v>
      </c>
      <c r="J3605">
        <v>0.16065739713239599</v>
      </c>
      <c r="K3605">
        <v>2.8172585171158303E-2</v>
      </c>
      <c r="L3605">
        <v>2.73724115999226E-2</v>
      </c>
      <c r="M3605">
        <v>6.3564770406847104E-2</v>
      </c>
      <c r="N3605">
        <v>6.6438756930059101E-2</v>
      </c>
      <c r="O3605">
        <v>-8.0799560349033676E-3</v>
      </c>
      <c r="P3605">
        <v>7.1301123358335425E-2</v>
      </c>
      <c r="Q3605">
        <v>16.466055914570315</v>
      </c>
      <c r="R3605" s="95">
        <f>Table_nydc_frldevdb01_flc_fx_carry_view[[#This Row],[atmf]]/(Table_nydc_frldevdb01_flc_fx_carry_view[[#This Row],[atmf_cost_orig]]+1)</f>
        <v>16.029889377661771</v>
      </c>
      <c r="S3605" s="95">
        <f>Table_nydc_frldevdb01_flc_fx_carry_view[[#This Row],[num_rate]]-Table_nydc_frldevdb01_flc_fx_carry_view[[#This Row],[asset_rate]]</f>
        <v>7.9381079393238796E-2</v>
      </c>
      <c r="T36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1.1038127504696362</v>
      </c>
      <c r="U3605" s="95">
        <f>Table_nydc_frldevdb01_flc_fx_carry_view[[#This Row],[atmf_cost_final]]/Table_nydc_frldevdb01_flc_fx_carry_view[[#This Row],[atmf_cost_orig]]</f>
        <v>1.0452135122146593</v>
      </c>
    </row>
    <row r="3606" spans="1:21" x14ac:dyDescent="0.25">
      <c r="A3606" t="s">
        <v>156</v>
      </c>
      <c r="B3606" t="s">
        <v>12</v>
      </c>
      <c r="C3606" t="s">
        <v>67</v>
      </c>
      <c r="D3606" t="s">
        <v>30</v>
      </c>
      <c r="E3606">
        <v>15.7893124401441</v>
      </c>
      <c r="F3606">
        <v>18.3738041272785</v>
      </c>
      <c r="G3606">
        <v>0.15260092884952101</v>
      </c>
      <c r="H3606">
        <v>0.16318762150591301</v>
      </c>
      <c r="I3606">
        <v>0.15250663658043601</v>
      </c>
      <c r="J3606">
        <v>0.16481245963868499</v>
      </c>
      <c r="K3606">
        <v>2.89057448770852E-2</v>
      </c>
      <c r="L3606">
        <v>2.9329118574883798E-2</v>
      </c>
      <c r="M3606">
        <v>9.3438365248190811E-2</v>
      </c>
      <c r="N3606">
        <v>9.8919102307708798E-2</v>
      </c>
      <c r="O3606">
        <v>-7.7090054110135371E-3</v>
      </c>
      <c r="P3606">
        <v>7.3020523687381877E-2</v>
      </c>
      <c r="Q3606">
        <v>17.259972851628753</v>
      </c>
      <c r="R3606" s="95">
        <f>Table_nydc_frldevdb01_flc_fx_carry_view[[#This Row],[atmf]]/(Table_nydc_frldevdb01_flc_fx_carry_view[[#This Row],[atmf_cost_orig]]+1)</f>
        <v>16.80369439306072</v>
      </c>
      <c r="S3606" s="95">
        <f>Table_nydc_frldevdb01_flc_fx_carry_view[[#This Row],[num_rate]]-Table_nydc_frldevdb01_flc_fx_carry_view[[#This Row],[asset_rate]]</f>
        <v>8.0729529098395411E-2</v>
      </c>
      <c r="T36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1.0783690997302788</v>
      </c>
      <c r="U3606" s="95">
        <f>Table_nydc_frldevdb01_flc_fx_carry_view[[#This Row],[atmf_cost_final]]/Table_nydc_frldevdb01_flc_fx_carry_view[[#This Row],[atmf_cost_orig]]</f>
        <v>1.0586561745270271</v>
      </c>
    </row>
    <row r="3607" spans="1:21" x14ac:dyDescent="0.25">
      <c r="A3607" t="s">
        <v>156</v>
      </c>
      <c r="B3607" t="s">
        <v>100</v>
      </c>
      <c r="C3607" t="s">
        <v>30</v>
      </c>
      <c r="D3607" t="s">
        <v>30</v>
      </c>
      <c r="E3607">
        <v>16008.189308684199</v>
      </c>
      <c r="F3607">
        <v>16255.826529190401</v>
      </c>
      <c r="G3607">
        <v>6.5546353266596302E-2</v>
      </c>
      <c r="H3607">
        <v>7.3660394053787603E-2</v>
      </c>
      <c r="I3607">
        <v>6.13291117330357E-2</v>
      </c>
      <c r="J3607">
        <v>8.3322550191692699E-2</v>
      </c>
      <c r="K3607">
        <v>7.0084579047733197E-3</v>
      </c>
      <c r="L3607">
        <v>2.2183589897568001E-3</v>
      </c>
      <c r="M3607">
        <v>1.50259418367658E-2</v>
      </c>
      <c r="N3607">
        <v>1.5530160943287298E-2</v>
      </c>
      <c r="O3607">
        <v>-8.695041981072623E-3</v>
      </c>
      <c r="P3607">
        <v>5.195757532921335E-2</v>
      </c>
      <c r="Q3607">
        <v>16126.532315472345</v>
      </c>
      <c r="R3607" s="95">
        <f>Table_nydc_frldevdb01_flc_fx_carry_view[[#This Row],[atmf]]/(Table_nydc_frldevdb01_flc_fx_carry_view[[#This Row],[atmf_cost_orig]]+1)</f>
        <v>16015.183316176393</v>
      </c>
      <c r="S3607" s="95">
        <f>Table_nydc_frldevdb01_flc_fx_carry_view[[#This Row],[num_rate]]-Table_nydc_frldevdb01_flc_fx_carry_view[[#This Row],[asset_rate]]</f>
        <v>6.0652617310285969E-2</v>
      </c>
      <c r="T36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1.6603465708751712</v>
      </c>
      <c r="U3607" s="95">
        <f>Table_nydc_frldevdb01_flc_fx_carry_view[[#This Row],[atmf_cost_final]]/Table_nydc_frldevdb01_flc_fx_carry_view[[#This Row],[atmf_cost_orig]]</f>
        <v>1.0335565724930309</v>
      </c>
    </row>
    <row r="3608" spans="1:21" x14ac:dyDescent="0.25">
      <c r="A3608" t="s">
        <v>156</v>
      </c>
      <c r="B3608" t="s">
        <v>100</v>
      </c>
      <c r="C3608" t="s">
        <v>14</v>
      </c>
      <c r="D3608" t="s">
        <v>30</v>
      </c>
      <c r="E3608">
        <v>16008.189308684199</v>
      </c>
      <c r="F3608">
        <v>16513.666706249998</v>
      </c>
      <c r="G3608">
        <v>6.7891306253752295E-2</v>
      </c>
      <c r="H3608">
        <v>8.2217826880296302E-2</v>
      </c>
      <c r="I3608">
        <v>6.6113327411151598E-2</v>
      </c>
      <c r="J3608">
        <v>8.1007151248769699E-2</v>
      </c>
      <c r="K3608">
        <v>7.3824536253851002E-3</v>
      </c>
      <c r="L3608">
        <v>6.9067632089429495E-3</v>
      </c>
      <c r="M3608">
        <v>2.3256418300262701E-2</v>
      </c>
      <c r="N3608">
        <v>2.5625539157446899E-2</v>
      </c>
      <c r="O3608">
        <v>-8.320879090005201E-3</v>
      </c>
      <c r="P3608">
        <v>5.476135519506057E-2</v>
      </c>
      <c r="Q3608">
        <v>16255.625481587243</v>
      </c>
      <c r="R3608" s="95">
        <f>Table_nydc_frldevdb01_flc_fx_carry_view[[#This Row],[atmf]]/(Table_nydc_frldevdb01_flc_fx_carry_view[[#This Row],[atmf_cost_orig]]+1)</f>
        <v>16138.346567794757</v>
      </c>
      <c r="S3608" s="95">
        <f>Table_nydc_frldevdb01_flc_fx_carry_view[[#This Row],[num_rate]]-Table_nydc_frldevdb01_flc_fx_carry_view[[#This Row],[asset_rate]]</f>
        <v>6.3082234285065764E-2</v>
      </c>
      <c r="T36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1.1792123979038829</v>
      </c>
      <c r="U3608" s="95">
        <f>Table_nydc_frldevdb01_flc_fx_carry_view[[#This Row],[atmf_cost_final]]/Table_nydc_frldevdb01_flc_fx_carry_view[[#This Row],[atmf_cost_orig]]</f>
        <v>1.1018695495839717</v>
      </c>
    </row>
    <row r="3609" spans="1:21" x14ac:dyDescent="0.25">
      <c r="A3609" t="s">
        <v>156</v>
      </c>
      <c r="B3609" t="s">
        <v>100</v>
      </c>
      <c r="C3609" t="s">
        <v>8</v>
      </c>
      <c r="D3609" t="s">
        <v>30</v>
      </c>
      <c r="E3609">
        <v>16008.189308684199</v>
      </c>
      <c r="F3609">
        <v>16793.721538999998</v>
      </c>
      <c r="G3609">
        <v>7.3590368742859999E-2</v>
      </c>
      <c r="H3609">
        <v>8.6938492346069193E-2</v>
      </c>
      <c r="I3609">
        <v>6.7878496858955695E-2</v>
      </c>
      <c r="J3609">
        <v>8.8823937682395201E-2</v>
      </c>
      <c r="K3609">
        <v>8.16045416749373E-3</v>
      </c>
      <c r="L3609">
        <v>7.3824518490241695E-3</v>
      </c>
      <c r="M3609">
        <v>3.0174890778661898E-2</v>
      </c>
      <c r="N3609">
        <v>3.4800122509961097E-2</v>
      </c>
      <c r="O3609">
        <v>-8.1439110529517768E-3</v>
      </c>
      <c r="P3609">
        <v>5.7017768723948474E-2</v>
      </c>
      <c r="Q3609">
        <v>16431.980740590338</v>
      </c>
      <c r="R3609" s="95">
        <f>Table_nydc_frldevdb01_flc_fx_carry_view[[#This Row],[atmf]]/(Table_nydc_frldevdb01_flc_fx_carry_view[[#This Row],[atmf_cost_orig]]+1)</f>
        <v>16301.816021070361</v>
      </c>
      <c r="S3609" s="95">
        <f>Table_nydc_frldevdb01_flc_fx_carry_view[[#This Row],[num_rate]]-Table_nydc_frldevdb01_flc_fx_carry_view[[#This Row],[asset_rate]]</f>
        <v>6.5161679776900253E-2</v>
      </c>
      <c r="T36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1.2454404873131133</v>
      </c>
      <c r="U3609" s="95">
        <f>Table_nydc_frldevdb01_flc_fx_carry_view[[#This Row],[atmf_cost_final]]/Table_nydc_frldevdb01_flc_fx_carry_view[[#This Row],[atmf_cost_orig]]</f>
        <v>1.1532808110301402</v>
      </c>
    </row>
    <row r="3610" spans="1:21" x14ac:dyDescent="0.25">
      <c r="A3610" t="s">
        <v>156</v>
      </c>
      <c r="B3610" t="s">
        <v>100</v>
      </c>
      <c r="C3610" t="s">
        <v>6</v>
      </c>
      <c r="D3610" t="s">
        <v>30</v>
      </c>
      <c r="E3610">
        <v>16008.189308684199</v>
      </c>
      <c r="F3610">
        <v>17090.842586750001</v>
      </c>
      <c r="G3610">
        <v>7.6848847732653394E-2</v>
      </c>
      <c r="H3610">
        <v>8.9247798433315706E-2</v>
      </c>
      <c r="I3610">
        <v>7.3590368742859999E-2</v>
      </c>
      <c r="J3610">
        <v>9.2363604334187804E-2</v>
      </c>
      <c r="K3610">
        <v>8.2765273080924115E-3</v>
      </c>
      <c r="L3610">
        <v>8.16045416749373E-3</v>
      </c>
      <c r="M3610">
        <v>3.5984122758844196E-2</v>
      </c>
      <c r="N3610">
        <v>4.2017541914658098E-2</v>
      </c>
      <c r="O3610">
        <v>-8.0799560349033676E-3</v>
      </c>
      <c r="P3610">
        <v>5.897854594813276E-2</v>
      </c>
      <c r="Q3610">
        <v>16630.063514568043</v>
      </c>
      <c r="R3610" s="95">
        <f>Table_nydc_frldevdb01_flc_fx_carry_view[[#This Row],[atmf]]/(Table_nydc_frldevdb01_flc_fx_carry_view[[#This Row],[atmf_cost_orig]]+1)</f>
        <v>16497.205132098727</v>
      </c>
      <c r="S3610" s="95">
        <f>Table_nydc_frldevdb01_flc_fx_carry_view[[#This Row],[num_rate]]-Table_nydc_frldevdb01_flc_fx_carry_view[[#This Row],[asset_rate]]</f>
        <v>6.7058501983036131E-2</v>
      </c>
      <c r="T36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1.2219424744865663</v>
      </c>
      <c r="U3610" s="95">
        <f>Table_nydc_frldevdb01_flc_fx_carry_view[[#This Row],[atmf_cost_final]]/Table_nydc_frldevdb01_flc_fx_carry_view[[#This Row],[atmf_cost_orig]]</f>
        <v>1.1676689243266603</v>
      </c>
    </row>
    <row r="3611" spans="1:21" x14ac:dyDescent="0.25">
      <c r="A3611" t="s">
        <v>156</v>
      </c>
      <c r="B3611" t="s">
        <v>100</v>
      </c>
      <c r="C3611" t="s">
        <v>67</v>
      </c>
      <c r="D3611" t="s">
        <v>30</v>
      </c>
      <c r="E3611">
        <v>16008.189308684199</v>
      </c>
      <c r="F3611">
        <v>18312.578955961799</v>
      </c>
      <c r="G3611">
        <v>9.0320292707704294E-2</v>
      </c>
      <c r="H3611">
        <v>9.8387355409902094E-2</v>
      </c>
      <c r="I3611">
        <v>8.8087023863675298E-2</v>
      </c>
      <c r="J3611">
        <v>0.100565930329629</v>
      </c>
      <c r="K3611">
        <v>9.1550810938243899E-3</v>
      </c>
      <c r="L3611">
        <v>9.2155287961490986E-3</v>
      </c>
      <c r="M3611">
        <v>5.6414622490710498E-2</v>
      </c>
      <c r="N3611">
        <v>6.3655536741224997E-2</v>
      </c>
      <c r="O3611">
        <v>-7.7090054110135371E-3</v>
      </c>
      <c r="P3611">
        <v>6.3144133350698545E-2</v>
      </c>
      <c r="Q3611">
        <v>17486.189652218956</v>
      </c>
      <c r="R3611" s="95">
        <f>Table_nydc_frldevdb01_flc_fx_carry_view[[#This Row],[atmf]]/(Table_nydc_frldevdb01_flc_fx_carry_view[[#This Row],[atmf_cost_orig]]+1)</f>
        <v>17334.651155041949</v>
      </c>
      <c r="S3611" s="95">
        <f>Table_nydc_frldevdb01_flc_fx_carry_view[[#This Row],[num_rate]]-Table_nydc_frldevdb01_flc_fx_carry_view[[#This Row],[asset_rate]]</f>
        <v>7.0853138761712078E-2</v>
      </c>
      <c r="T36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1.1519368647251178</v>
      </c>
      <c r="U3611" s="95">
        <f>Table_nydc_frldevdb01_flc_fx_carry_view[[#This Row],[atmf_cost_final]]/Table_nydc_frldevdb01_flc_fx_carry_view[[#This Row],[atmf_cost_orig]]</f>
        <v>1.1283517274569519</v>
      </c>
    </row>
    <row r="3612" spans="1:21" x14ac:dyDescent="0.25">
      <c r="A3612" t="s">
        <v>156</v>
      </c>
      <c r="B3612" t="s">
        <v>101</v>
      </c>
      <c r="C3612" t="s">
        <v>30</v>
      </c>
      <c r="D3612" t="s">
        <v>30</v>
      </c>
      <c r="E3612">
        <v>21.774895743204699</v>
      </c>
      <c r="F3612">
        <v>21.7612483586379</v>
      </c>
      <c r="G3612">
        <v>7.5906844548202998E-2</v>
      </c>
      <c r="H3612">
        <v>7.5853607644928295E-2</v>
      </c>
      <c r="I3612">
        <v>5.8500000000000003E-2</v>
      </c>
      <c r="J3612">
        <v>5.8500000000000003E-2</v>
      </c>
      <c r="K3612">
        <v>1.5091824712600899E-2</v>
      </c>
      <c r="L3612">
        <v>2.1154835415466301E-3</v>
      </c>
      <c r="M3612">
        <v>1.5386721804041799E-2</v>
      </c>
      <c r="N3612">
        <v>2.4429033702849101E-3</v>
      </c>
      <c r="O3612">
        <v>1.2367573986141755E-2</v>
      </c>
      <c r="P3612">
        <v>9.9225266644804248E-3</v>
      </c>
      <c r="Q3612">
        <v>21.75483292168451</v>
      </c>
      <c r="R3612" s="95">
        <f>Table_nydc_frldevdb01_flc_fx_carry_view[[#This Row],[atmf]]/(Table_nydc_frldevdb01_flc_fx_carry_view[[#This Row],[atmf_cost_orig]]+1)</f>
        <v>21.431488014708918</v>
      </c>
      <c r="S3612" s="95">
        <f>Table_nydc_frldevdb01_flc_fx_carry_view[[#This Row],[num_rate]]-Table_nydc_frldevdb01_flc_fx_carry_view[[#This Row],[asset_rate]]</f>
        <v>-2.4450473216613301E-3</v>
      </c>
      <c r="T36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1.1102850392266324</v>
      </c>
      <c r="U3612" s="95">
        <f>Table_nydc_frldevdb01_flc_fx_carry_view[[#This Row],[atmf_cost_final]]/Table_nydc_frldevdb01_flc_fx_carry_view[[#This Row],[atmf_cost_orig]]</f>
        <v>0.15876698112805326</v>
      </c>
    </row>
    <row r="3613" spans="1:21" x14ac:dyDescent="0.25">
      <c r="A3613" t="s">
        <v>156</v>
      </c>
      <c r="B3613" t="s">
        <v>101</v>
      </c>
      <c r="C3613" t="s">
        <v>14</v>
      </c>
      <c r="D3613" t="s">
        <v>30</v>
      </c>
      <c r="E3613">
        <v>21.774895743204699</v>
      </c>
      <c r="F3613">
        <v>21.751261</v>
      </c>
      <c r="G3613">
        <v>8.2491191460170907E-2</v>
      </c>
      <c r="H3613">
        <v>8.23901418925201E-2</v>
      </c>
      <c r="I3613">
        <v>7.6262699972602196E-2</v>
      </c>
      <c r="J3613">
        <v>7.6169256549402403E-2</v>
      </c>
      <c r="K3613">
        <v>2.2557158485101699E-2</v>
      </c>
      <c r="L3613">
        <v>1.4760421218207101E-2</v>
      </c>
      <c r="M3613">
        <v>2.3052016813788601E-2</v>
      </c>
      <c r="N3613">
        <v>1.52743250145093E-2</v>
      </c>
      <c r="O3613">
        <v>1.3130944181418818E-2</v>
      </c>
      <c r="P3613">
        <v>1.0950897033975488E-2</v>
      </c>
      <c r="Q3613">
        <v>21.740502531252567</v>
      </c>
      <c r="R3613" s="95">
        <f>Table_nydc_frldevdb01_flc_fx_carry_view[[#This Row],[atmf]]/(Table_nydc_frldevdb01_flc_fx_carry_view[[#This Row],[atmf_cost_orig]]+1)</f>
        <v>21.261148643978547</v>
      </c>
      <c r="S3613" s="95">
        <f>Table_nydc_frldevdb01_flc_fx_carry_view[[#This Row],[num_rate]]-Table_nydc_frldevdb01_flc_fx_carry_view[[#This Row],[asset_rate]]</f>
        <v>-2.1800471474433293E-3</v>
      </c>
      <c r="T36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1.0384867072275707</v>
      </c>
      <c r="U3613" s="95">
        <f>Table_nydc_frldevdb01_flc_fx_carry_view[[#This Row],[atmf_cost_final]]/Table_nydc_frldevdb01_flc_fx_carry_view[[#This Row],[atmf_cost_orig]]</f>
        <v>0.66260254527373663</v>
      </c>
    </row>
    <row r="3614" spans="1:21" x14ac:dyDescent="0.25">
      <c r="A3614" t="s">
        <v>156</v>
      </c>
      <c r="B3614" t="s">
        <v>101</v>
      </c>
      <c r="C3614" t="s">
        <v>8</v>
      </c>
      <c r="D3614" t="s">
        <v>30</v>
      </c>
      <c r="E3614">
        <v>21.774895743204699</v>
      </c>
      <c r="F3614">
        <v>21.7409</v>
      </c>
      <c r="G3614">
        <v>8.7048736609731198E-2</v>
      </c>
      <c r="H3614">
        <v>8.6903529026364307E-2</v>
      </c>
      <c r="I3614">
        <v>8.2451826723490093E-2</v>
      </c>
      <c r="J3614">
        <v>8.2304915257650907E-2</v>
      </c>
      <c r="K3614">
        <v>2.8970981120577197E-2</v>
      </c>
      <c r="L3614">
        <v>2.2487114458638598E-2</v>
      </c>
      <c r="M3614">
        <v>2.9665531469231798E-2</v>
      </c>
      <c r="N3614">
        <v>2.3201275880689799E-2</v>
      </c>
      <c r="O3614">
        <v>1.3786765209316643E-2</v>
      </c>
      <c r="P3614">
        <v>1.1677752374011191E-2</v>
      </c>
      <c r="Q3614">
        <v>21.725810330859897</v>
      </c>
      <c r="R3614" s="95">
        <f>Table_nydc_frldevdb01_flc_fx_carry_view[[#This Row],[atmf]]/(Table_nydc_frldevdb01_flc_fx_carry_view[[#This Row],[atmf_cost_orig]]+1)</f>
        <v>21.114526353987848</v>
      </c>
      <c r="S3614" s="95">
        <f>Table_nydc_frldevdb01_flc_fx_carry_view[[#This Row],[num_rate]]-Table_nydc_frldevdb01_flc_fx_carry_view[[#This Row],[asset_rate]]</f>
        <v>-2.1090128353054519E-3</v>
      </c>
      <c r="T36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1.0282356396978114</v>
      </c>
      <c r="U3614" s="95">
        <f>Table_nydc_frldevdb01_flc_fx_carry_view[[#This Row],[atmf_cost_final]]/Table_nydc_frldevdb01_flc_fx_carry_view[[#This Row],[atmf_cost_orig]]</f>
        <v>0.78209540606927841</v>
      </c>
    </row>
    <row r="3615" spans="1:21" x14ac:dyDescent="0.25">
      <c r="A3615" t="s">
        <v>156</v>
      </c>
      <c r="B3615" t="s">
        <v>101</v>
      </c>
      <c r="C3615" t="s">
        <v>6</v>
      </c>
      <c r="D3615" t="s">
        <v>30</v>
      </c>
      <c r="E3615">
        <v>21.774895743204699</v>
      </c>
      <c r="F3615">
        <v>21.729225</v>
      </c>
      <c r="G3615">
        <v>8.9351454577097297E-2</v>
      </c>
      <c r="H3615">
        <v>8.9169237170200893E-2</v>
      </c>
      <c r="I3615">
        <v>8.7048736609731198E-2</v>
      </c>
      <c r="J3615">
        <v>8.6852711432749793E-2</v>
      </c>
      <c r="K3615">
        <v>3.42328905527901E-2</v>
      </c>
      <c r="L3615">
        <v>2.8970981120577197E-2</v>
      </c>
      <c r="M3615">
        <v>3.5150339318693796E-2</v>
      </c>
      <c r="N3615">
        <v>2.9906707574226199E-2</v>
      </c>
      <c r="O3615">
        <v>1.4298992763353474E-2</v>
      </c>
      <c r="P3615">
        <v>1.2172637171111996E-2</v>
      </c>
      <c r="Q3615">
        <v>21.70930782232978</v>
      </c>
      <c r="R3615" s="95">
        <f>Table_nydc_frldevdb01_flc_fx_carry_view[[#This Row],[atmf]]/(Table_nydc_frldevdb01_flc_fx_carry_view[[#This Row],[atmf_cost_orig]]+1)</f>
        <v>20.991371180249576</v>
      </c>
      <c r="S3615" s="95">
        <f>Table_nydc_frldevdb01_flc_fx_carry_view[[#This Row],[num_rate]]-Table_nydc_frldevdb01_flc_fx_carry_view[[#This Row],[asset_rate]]</f>
        <v>-2.126355592241478E-3</v>
      </c>
      <c r="T36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1.019922298034051</v>
      </c>
      <c r="U3615" s="95">
        <f>Table_nydc_frldevdb01_flc_fx_carry_view[[#This Row],[atmf_cost_final]]/Table_nydc_frldevdb01_flc_fx_carry_view[[#This Row],[atmf_cost_orig]]</f>
        <v>0.85082272757239341</v>
      </c>
    </row>
    <row r="3616" spans="1:21" x14ac:dyDescent="0.25">
      <c r="A3616" t="s">
        <v>156</v>
      </c>
      <c r="B3616" t="s">
        <v>101</v>
      </c>
      <c r="C3616" t="s">
        <v>67</v>
      </c>
      <c r="D3616" t="s">
        <v>30</v>
      </c>
      <c r="E3616">
        <v>21.774895743204699</v>
      </c>
      <c r="F3616">
        <v>21.688282999999998</v>
      </c>
      <c r="G3616">
        <v>9.0768558758357695E-2</v>
      </c>
      <c r="H3616">
        <v>9.0560302954809005E-2</v>
      </c>
      <c r="I3616">
        <v>9.0490461453317697E-2</v>
      </c>
      <c r="J3616">
        <v>9.0267959484994595E-2</v>
      </c>
      <c r="K3616">
        <v>4.7859755302442498E-2</v>
      </c>
      <c r="L3616">
        <v>4.4939523147386896E-2</v>
      </c>
      <c r="M3616">
        <v>4.95583309258327E-2</v>
      </c>
      <c r="N3616">
        <v>4.6656837030751498E-2</v>
      </c>
      <c r="O3616">
        <v>1.5745494032538481E-2</v>
      </c>
      <c r="P3616">
        <v>1.3693731037874282E-2</v>
      </c>
      <c r="Q3616">
        <v>21.651506279224428</v>
      </c>
      <c r="R3616" s="95">
        <f>Table_nydc_frldevdb01_flc_fx_carry_view[[#This Row],[atmf]]/(Table_nydc_frldevdb01_flc_fx_carry_view[[#This Row],[atmf_cost_orig]]+1)</f>
        <v>20.664199750449701</v>
      </c>
      <c r="S3616" s="95">
        <f>Table_nydc_frldevdb01_flc_fx_carry_view[[#This Row],[num_rate]]-Table_nydc_frldevdb01_flc_fx_carry_view[[#This Row],[asset_rate]]</f>
        <v>-2.0517629946641986E-3</v>
      </c>
      <c r="T36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1.0110317490233378</v>
      </c>
      <c r="U3616" s="95">
        <f>Table_nydc_frldevdb01_flc_fx_carry_view[[#This Row],[atmf_cost_final]]/Table_nydc_frldevdb01_flc_fx_carry_view[[#This Row],[atmf_cost_orig]]</f>
        <v>0.94145295370371773</v>
      </c>
    </row>
    <row r="3617" spans="1:21" x14ac:dyDescent="0.25">
      <c r="A3617" t="s">
        <v>156</v>
      </c>
      <c r="B3617" t="s">
        <v>102</v>
      </c>
      <c r="C3617" t="s">
        <v>30</v>
      </c>
      <c r="D3617" t="s">
        <v>30</v>
      </c>
      <c r="E3617">
        <v>76.969968049057599</v>
      </c>
      <c r="F3617">
        <v>78.015950195937094</v>
      </c>
      <c r="G3617">
        <v>7.2912595584670795E-2</v>
      </c>
      <c r="H3617">
        <v>7.6147986989588703E-2</v>
      </c>
      <c r="I3617">
        <v>4.8638203032006E-2</v>
      </c>
      <c r="J3617">
        <v>6.6038685183974197E-2</v>
      </c>
      <c r="K3617">
        <v>9.0164902785820396E-3</v>
      </c>
      <c r="L3617">
        <v>1.7593120699281801E-3</v>
      </c>
      <c r="M3617">
        <v>1.55333217292845E-2</v>
      </c>
      <c r="N3617">
        <v>1.36159759421645E-2</v>
      </c>
      <c r="O3617">
        <v>-8.695041981072623E-3</v>
      </c>
      <c r="P3617">
        <v>3.6722314413424335E-2</v>
      </c>
      <c r="Q3617">
        <v>77.510825212422873</v>
      </c>
      <c r="R3617" s="95">
        <f>Table_nydc_frldevdb01_flc_fx_carry_view[[#This Row],[atmf]]/(Table_nydc_frldevdb01_flc_fx_carry_view[[#This Row],[atmf_cost_orig]]+1)</f>
        <v>76.822639421706896</v>
      </c>
      <c r="S3617" s="95">
        <f>Table_nydc_frldevdb01_flc_fx_carry_view[[#This Row],[num_rate]]-Table_nydc_frldevdb01_flc_fx_carry_view[[#This Row],[asset_rate]]</f>
        <v>4.5417356394496955E-2</v>
      </c>
      <c r="T36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1.8193909052164099</v>
      </c>
      <c r="U3617" s="95">
        <f>Table_nydc_frldevdb01_flc_fx_carry_view[[#This Row],[atmf_cost_final]]/Table_nydc_frldevdb01_flc_fx_carry_view[[#This Row],[atmf_cost_orig]]</f>
        <v>0.87656562964859686</v>
      </c>
    </row>
    <row r="3618" spans="1:21" x14ac:dyDescent="0.25">
      <c r="A3618" t="s">
        <v>156</v>
      </c>
      <c r="B3618" t="s">
        <v>102</v>
      </c>
      <c r="C3618" t="s">
        <v>14</v>
      </c>
      <c r="D3618" t="s">
        <v>30</v>
      </c>
      <c r="E3618">
        <v>76.969968049057599</v>
      </c>
      <c r="F3618">
        <v>79.201836</v>
      </c>
      <c r="G3618">
        <v>7.8492455002831002E-2</v>
      </c>
      <c r="H3618">
        <v>8.3023325922047003E-2</v>
      </c>
      <c r="I3618">
        <v>7.28814905385122E-2</v>
      </c>
      <c r="J3618">
        <v>8.0310681660632599E-2</v>
      </c>
      <c r="K3618">
        <v>1.0587702200378701E-2</v>
      </c>
      <c r="L3618">
        <v>8.7684596155070908E-3</v>
      </c>
      <c r="M3618">
        <v>2.3484199604714501E-2</v>
      </c>
      <c r="N3618">
        <v>2.5054214464339499E-2</v>
      </c>
      <c r="O3618">
        <v>-8.320879090005201E-3</v>
      </c>
      <c r="P3618">
        <v>4.5411173367200734E-2</v>
      </c>
      <c r="Q3618">
        <v>78.193414828626473</v>
      </c>
      <c r="R3618" s="95">
        <f>Table_nydc_frldevdb01_flc_fx_carry_view[[#This Row],[atmf]]/(Table_nydc_frldevdb01_flc_fx_carry_view[[#This Row],[atmf_cost_orig]]+1)</f>
        <v>77.384522428962725</v>
      </c>
      <c r="S3618" s="95">
        <f>Table_nydc_frldevdb01_flc_fx_carry_view[[#This Row],[num_rate]]-Table_nydc_frldevdb01_flc_fx_carry_view[[#This Row],[asset_rate]]</f>
        <v>5.3732052457205935E-2</v>
      </c>
      <c r="T36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1.2628044916565593</v>
      </c>
      <c r="U3618" s="95">
        <f>Table_nydc_frldevdb01_flc_fx_carry_view[[#This Row],[atmf_cost_final]]/Table_nydc_frldevdb01_flc_fx_carry_view[[#This Row],[atmf_cost_orig]]</f>
        <v>1.0668540927964951</v>
      </c>
    </row>
    <row r="3619" spans="1:21" x14ac:dyDescent="0.25">
      <c r="A3619" t="s">
        <v>156</v>
      </c>
      <c r="B3619" t="s">
        <v>102</v>
      </c>
      <c r="C3619" t="s">
        <v>8</v>
      </c>
      <c r="D3619" t="s">
        <v>30</v>
      </c>
      <c r="E3619">
        <v>76.969968049057599</v>
      </c>
      <c r="F3619">
        <v>80.402047600000003</v>
      </c>
      <c r="G3619">
        <v>8.2004361872941106E-2</v>
      </c>
      <c r="H3619">
        <v>8.7466282717752405E-2</v>
      </c>
      <c r="I3619">
        <v>7.8460958302288497E-2</v>
      </c>
      <c r="J3619">
        <v>8.5781142829266896E-2</v>
      </c>
      <c r="K3619">
        <v>1.1486284070736699E-2</v>
      </c>
      <c r="L3619">
        <v>1.05781038046164E-2</v>
      </c>
      <c r="M3619">
        <v>3.03579908835243E-2</v>
      </c>
      <c r="N3619">
        <v>3.2844570021645099E-2</v>
      </c>
      <c r="O3619">
        <v>-8.1439110529517768E-3</v>
      </c>
      <c r="P3619">
        <v>4.8295702150318823E-2</v>
      </c>
      <c r="Q3619">
        <v>78.91282784906447</v>
      </c>
      <c r="R3619" s="95">
        <f>Table_nydc_frldevdb01_flc_fx_carry_view[[#This Row],[atmf]]/(Table_nydc_frldevdb01_flc_fx_carry_view[[#This Row],[atmf_cost_orig]]+1)</f>
        <v>78.033118888179672</v>
      </c>
      <c r="S3619" s="95">
        <f>Table_nydc_frldevdb01_flc_fx_carry_view[[#This Row],[num_rate]]-Table_nydc_frldevdb01_flc_fx_carry_view[[#This Row],[asset_rate]]</f>
        <v>5.6439613203270601E-2</v>
      </c>
      <c r="T36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1.1798861882456113</v>
      </c>
      <c r="U3619" s="95">
        <f>Table_nydc_frldevdb01_flc_fx_carry_view[[#This Row],[atmf_cost_final]]/Table_nydc_frldevdb01_flc_fx_carry_view[[#This Row],[atmf_cost_orig]]</f>
        <v>1.0819085540825528</v>
      </c>
    </row>
    <row r="3620" spans="1:21" x14ac:dyDescent="0.25">
      <c r="A3620" t="s">
        <v>156</v>
      </c>
      <c r="B3620" t="s">
        <v>102</v>
      </c>
      <c r="C3620" t="s">
        <v>6</v>
      </c>
      <c r="D3620" t="s">
        <v>30</v>
      </c>
      <c r="E3620">
        <v>76.969968049057599</v>
      </c>
      <c r="F3620">
        <v>81.632972519999996</v>
      </c>
      <c r="G3620">
        <v>8.3838381865939296E-2</v>
      </c>
      <c r="H3620">
        <v>8.9678557376818693E-2</v>
      </c>
      <c r="I3620">
        <v>8.2004361872941106E-2</v>
      </c>
      <c r="J3620">
        <v>8.9865660362531893E-2</v>
      </c>
      <c r="K3620">
        <v>1.17606086810387E-2</v>
      </c>
      <c r="L3620">
        <v>1.1486284070736699E-2</v>
      </c>
      <c r="M3620">
        <v>3.6157685196559805E-2</v>
      </c>
      <c r="N3620">
        <v>3.9729856386564302E-2</v>
      </c>
      <c r="O3620">
        <v>-8.0799560349033676E-3</v>
      </c>
      <c r="P3620">
        <v>4.9907246241582187E-2</v>
      </c>
      <c r="Q3620">
        <v>79.688798798288204</v>
      </c>
      <c r="R3620" s="95">
        <f>Table_nydc_frldevdb01_flc_fx_carry_view[[#This Row],[atmf]]/(Table_nydc_frldevdb01_flc_fx_carry_view[[#This Row],[atmf_cost_orig]]+1)</f>
        <v>78.784314092612433</v>
      </c>
      <c r="S3620" s="95">
        <f>Table_nydc_frldevdb01_flc_fx_carry_view[[#This Row],[num_rate]]-Table_nydc_frldevdb01_flc_fx_carry_view[[#This Row],[asset_rate]]</f>
        <v>5.7987202276485558E-2</v>
      </c>
      <c r="T36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1.1576621607863304</v>
      </c>
      <c r="U3620" s="95">
        <f>Table_nydc_frldevdb01_flc_fx_carry_view[[#This Row],[atmf_cost_final]]/Table_nydc_frldevdb01_flc_fx_carry_view[[#This Row],[atmf_cost_orig]]</f>
        <v>1.0987942444486012</v>
      </c>
    </row>
    <row r="3621" spans="1:21" x14ac:dyDescent="0.25">
      <c r="A3621" t="s">
        <v>156</v>
      </c>
      <c r="B3621" t="s">
        <v>102</v>
      </c>
      <c r="C3621" t="s">
        <v>67</v>
      </c>
      <c r="D3621" t="s">
        <v>30</v>
      </c>
      <c r="E3621">
        <v>76.969968049057599</v>
      </c>
      <c r="F3621">
        <v>87.123841029532002</v>
      </c>
      <c r="G3621">
        <v>9.6021146470963506E-2</v>
      </c>
      <c r="H3621">
        <v>9.92214162807801E-2</v>
      </c>
      <c r="I3621">
        <v>9.4157488025762695E-2</v>
      </c>
      <c r="J3621">
        <v>9.93579458177314E-2</v>
      </c>
      <c r="K3621">
        <v>1.2752944211283401E-2</v>
      </c>
      <c r="L3621">
        <v>1.2870703489039501E-2</v>
      </c>
      <c r="M3621">
        <v>5.6892084132231902E-2</v>
      </c>
      <c r="N3621">
        <v>6.24178503812758E-2</v>
      </c>
      <c r="O3621">
        <v>-7.7090054110135371E-3</v>
      </c>
      <c r="P3621">
        <v>5.6096218554455658E-2</v>
      </c>
      <c r="Q3621">
        <v>83.440834366316466</v>
      </c>
      <c r="R3621" s="95">
        <f>Table_nydc_frldevdb01_flc_fx_carry_view[[#This Row],[atmf]]/(Table_nydc_frldevdb01_flc_fx_carry_view[[#This Row],[atmf_cost_orig]]+1)</f>
        <v>82.433999021825969</v>
      </c>
      <c r="S3621" s="95">
        <f>Table_nydc_frldevdb01_flc_fx_carry_view[[#This Row],[num_rate]]-Table_nydc_frldevdb01_flc_fx_carry_view[[#This Row],[asset_rate]]</f>
        <v>6.3805223965469199E-2</v>
      </c>
      <c r="T36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1.1225218022139383</v>
      </c>
      <c r="U3621" s="95">
        <f>Table_nydc_frldevdb01_flc_fx_carry_view[[#This Row],[atmf_cost_final]]/Table_nydc_frldevdb01_flc_fx_carry_view[[#This Row],[atmf_cost_orig]]</f>
        <v>1.097127154565134</v>
      </c>
    </row>
    <row r="3622" spans="1:21" x14ac:dyDescent="0.25">
      <c r="A3622" t="s">
        <v>156</v>
      </c>
      <c r="B3622" t="s">
        <v>103</v>
      </c>
      <c r="C3622" t="s">
        <v>30</v>
      </c>
      <c r="D3622" t="s">
        <v>30</v>
      </c>
      <c r="E3622">
        <v>5.9170227504744002</v>
      </c>
      <c r="F3622">
        <v>5.7985568723336396</v>
      </c>
      <c r="G3622">
        <v>0.142432180882512</v>
      </c>
      <c r="H3622">
        <v>0.149691917733244</v>
      </c>
      <c r="I3622">
        <v>0.14001170987213499</v>
      </c>
      <c r="J3622">
        <v>0.16666666565550001</v>
      </c>
      <c r="K3622">
        <v>1.9798162796198501E-2</v>
      </c>
      <c r="L3622">
        <v>5.0584817744924807E-3</v>
      </c>
      <c r="M3622">
        <v>2.9868331097088301E-2</v>
      </c>
      <c r="N3622">
        <v>2.0626219385752601E-2</v>
      </c>
      <c r="O3622">
        <v>7.4492538819095247E-2</v>
      </c>
      <c r="P3622">
        <v>-6.5659878910531086E-3</v>
      </c>
      <c r="Q3622">
        <v>5.7407465880195243</v>
      </c>
      <c r="R3622" s="95">
        <f>Table_nydc_frldevdb01_flc_fx_carry_view[[#This Row],[atmf]]/(Table_nydc_frldevdb01_flc_fx_carry_view[[#This Row],[atmf_cost_orig]]+1)</f>
        <v>5.63038662054654</v>
      </c>
      <c r="S3622" s="95">
        <f>Table_nydc_frldevdb01_flc_fx_carry_view[[#This Row],[num_rate]]-Table_nydc_frldevdb01_flc_fx_carry_view[[#This Row],[asset_rate]]</f>
        <v>-8.1058526710148349E-2</v>
      </c>
      <c r="T36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1.5459262592348686</v>
      </c>
      <c r="U3622" s="95">
        <f>Table_nydc_frldevdb01_flc_fx_carry_view[[#This Row],[atmf_cost_final]]/Table_nydc_frldevdb01_flc_fx_carry_view[[#This Row],[atmf_cost_orig]]</f>
        <v>0.69057153942435501</v>
      </c>
    </row>
    <row r="3623" spans="1:21" x14ac:dyDescent="0.25">
      <c r="A3623" t="s">
        <v>156</v>
      </c>
      <c r="B3623" t="s">
        <v>103</v>
      </c>
      <c r="C3623" t="s">
        <v>14</v>
      </c>
      <c r="D3623" t="s">
        <v>30</v>
      </c>
      <c r="E3623">
        <v>5.9170227504744002</v>
      </c>
      <c r="F3623">
        <v>5.6930169651902496</v>
      </c>
      <c r="G3623">
        <v>0.130006969505402</v>
      </c>
      <c r="H3623">
        <v>0.14143829951568701</v>
      </c>
      <c r="I3623">
        <v>0.141395145881589</v>
      </c>
      <c r="J3623">
        <v>0.15606994817929401</v>
      </c>
      <c r="K3623">
        <v>2.0157076910997399E-2</v>
      </c>
      <c r="L3623">
        <v>1.9037849522017699E-2</v>
      </c>
      <c r="M3623">
        <v>3.8401087590791597E-2</v>
      </c>
      <c r="N3623">
        <v>4.0055880188410699E-2</v>
      </c>
      <c r="O3623">
        <v>7.2929582714141808E-2</v>
      </c>
      <c r="P3623">
        <v>-6.3472125551678332E-3</v>
      </c>
      <c r="Q3623">
        <v>5.5910144380711957</v>
      </c>
      <c r="R3623" s="95">
        <f>Table_nydc_frldevdb01_flc_fx_carry_view[[#This Row],[atmf]]/(Table_nydc_frldevdb01_flc_fx_carry_view[[#This Row],[atmf_cost_orig]]+1)</f>
        <v>5.4824836310588765</v>
      </c>
      <c r="S3623" s="95">
        <f>Table_nydc_frldevdb01_flc_fx_carry_view[[#This Row],[num_rate]]-Table_nydc_frldevdb01_flc_fx_carry_view[[#This Row],[asset_rate]]</f>
        <v>-7.9276795269309641E-2</v>
      </c>
      <c r="T36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1.1520509955451361</v>
      </c>
      <c r="U3623" s="95">
        <f>Table_nydc_frldevdb01_flc_fx_carry_view[[#This Row],[atmf_cost_final]]/Table_nydc_frldevdb01_flc_fx_carry_view[[#This Row],[atmf_cost_orig]]</f>
        <v>1.0430923367393352</v>
      </c>
    </row>
    <row r="3624" spans="1:21" x14ac:dyDescent="0.25">
      <c r="A3624" t="s">
        <v>156</v>
      </c>
      <c r="B3624" t="s">
        <v>103</v>
      </c>
      <c r="C3624" t="s">
        <v>8</v>
      </c>
      <c r="D3624" t="s">
        <v>30</v>
      </c>
      <c r="E3624">
        <v>5.9170227504744002</v>
      </c>
      <c r="F3624">
        <v>5.5867056628481402</v>
      </c>
      <c r="G3624">
        <v>0.118377760209383</v>
      </c>
      <c r="H3624">
        <v>0.135444421293304</v>
      </c>
      <c r="I3624">
        <v>0.130101352669343</v>
      </c>
      <c r="J3624">
        <v>0.14670174016734999</v>
      </c>
      <c r="K3624">
        <v>1.7921878610182202E-2</v>
      </c>
      <c r="L3624">
        <v>2.0160693197032599E-2</v>
      </c>
      <c r="M3624">
        <v>4.4265453389406302E-2</v>
      </c>
      <c r="N3624">
        <v>4.9121252475686397E-2</v>
      </c>
      <c r="O3624">
        <v>7.2352477518584118E-2</v>
      </c>
      <c r="P3624">
        <v>-6.455996755574179E-3</v>
      </c>
      <c r="Q3624">
        <v>5.4433094337341101</v>
      </c>
      <c r="R3624" s="95">
        <f>Table_nydc_frldevdb01_flc_fx_carry_view[[#This Row],[atmf]]/(Table_nydc_frldevdb01_flc_fx_carry_view[[#This Row],[atmf_cost_orig]]+1)</f>
        <v>5.3498903413065984</v>
      </c>
      <c r="S3624" s="95">
        <f>Table_nydc_frldevdb01_flc_fx_carry_view[[#This Row],[num_rate]]-Table_nydc_frldevdb01_flc_fx_carry_view[[#This Row],[asset_rate]]</f>
        <v>-7.8808474274158297E-2</v>
      </c>
      <c r="T36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1.0993405231204076</v>
      </c>
      <c r="U3624" s="95">
        <f>Table_nydc_frldevdb01_flc_fx_carry_view[[#This Row],[atmf_cost_final]]/Table_nydc_frldevdb01_flc_fx_carry_view[[#This Row],[atmf_cost_orig]]</f>
        <v>1.1096972630905479</v>
      </c>
    </row>
    <row r="3625" spans="1:21" x14ac:dyDescent="0.25">
      <c r="A3625" t="s">
        <v>156</v>
      </c>
      <c r="B3625" t="s">
        <v>103</v>
      </c>
      <c r="C3625" t="s">
        <v>6</v>
      </c>
      <c r="D3625" t="s">
        <v>30</v>
      </c>
      <c r="E3625">
        <v>5.9170227504744002</v>
      </c>
      <c r="F3625">
        <v>5.4831285654898103</v>
      </c>
      <c r="G3625">
        <v>0.11026852345147201</v>
      </c>
      <c r="H3625">
        <v>0.13229804797856001</v>
      </c>
      <c r="I3625">
        <v>0.118377760209383</v>
      </c>
      <c r="J3625">
        <v>0.140423509012367</v>
      </c>
      <c r="K3625">
        <v>1.5573111913621901E-2</v>
      </c>
      <c r="L3625">
        <v>1.7921878610182202E-2</v>
      </c>
      <c r="M3625">
        <v>4.9282789366760102E-2</v>
      </c>
      <c r="N3625">
        <v>5.4789258165746202E-2</v>
      </c>
      <c r="O3625">
        <v>7.2295902926529057E-2</v>
      </c>
      <c r="P3625">
        <v>-6.6402915298566763E-3</v>
      </c>
      <c r="Q3625">
        <v>5.3043215954011229</v>
      </c>
      <c r="R3625" s="95">
        <f>Table_nydc_frldevdb01_flc_fx_carry_view[[#This Row],[atmf]]/(Table_nydc_frldevdb01_flc_fx_carry_view[[#This Row],[atmf_cost_orig]]+1)</f>
        <v>5.225596589455991</v>
      </c>
      <c r="S3625" s="95">
        <f>Table_nydc_frldevdb01_flc_fx_carry_view[[#This Row],[num_rate]]-Table_nydc_frldevdb01_flc_fx_carry_view[[#This Row],[asset_rate]]</f>
        <v>-7.8936194456385736E-2</v>
      </c>
      <c r="T36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1.0936734594039208</v>
      </c>
      <c r="U3625" s="95">
        <f>Table_nydc_frldevdb01_flc_fx_carry_view[[#This Row],[atmf_cost_final]]/Table_nydc_frldevdb01_flc_fx_carry_view[[#This Row],[atmf_cost_orig]]</f>
        <v>1.1117320847650733</v>
      </c>
    </row>
    <row r="3626" spans="1:21" x14ac:dyDescent="0.25">
      <c r="A3626" t="s">
        <v>156</v>
      </c>
      <c r="B3626" t="s">
        <v>103</v>
      </c>
      <c r="C3626" t="s">
        <v>67</v>
      </c>
      <c r="D3626" t="s">
        <v>30</v>
      </c>
      <c r="E3626">
        <v>5.9170227504744002</v>
      </c>
      <c r="F3626">
        <v>5.08825261726113</v>
      </c>
      <c r="G3626">
        <v>0.158937394251914</v>
      </c>
      <c r="H3626">
        <v>0.158937394251914</v>
      </c>
      <c r="I3626">
        <v>0.15564071458332901</v>
      </c>
      <c r="J3626">
        <v>0.15564071458332901</v>
      </c>
      <c r="K3626">
        <v>3.1662440405884097E-2</v>
      </c>
      <c r="L3626">
        <v>3.06989546429722E-2</v>
      </c>
      <c r="M3626">
        <v>7.81111348571525E-2</v>
      </c>
      <c r="N3626">
        <v>8.0606896961478297E-2</v>
      </c>
      <c r="O3626">
        <v>7.3159791211857242E-2</v>
      </c>
      <c r="P3626">
        <v>-7.2799985820061397E-3</v>
      </c>
      <c r="Q3626">
        <v>4.8624004638175631</v>
      </c>
      <c r="R3626" s="95">
        <f>Table_nydc_frldevdb01_flc_fx_carry_view[[#This Row],[atmf]]/(Table_nydc_frldevdb01_flc_fx_carry_view[[#This Row],[atmf_cost_orig]]+1)</f>
        <v>4.719599355529625</v>
      </c>
      <c r="S3626" s="95">
        <f>Table_nydc_frldevdb01_flc_fx_carry_view[[#This Row],[num_rate]]-Table_nydc_frldevdb01_flc_fx_carry_view[[#This Row],[asset_rate]]</f>
        <v>-8.0439789793863375E-2</v>
      </c>
      <c r="T36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1.0744745984382178</v>
      </c>
      <c r="U3626" s="95">
        <f>Table_nydc_frldevdb01_flc_fx_carry_view[[#This Row],[atmf_cost_final]]/Table_nydc_frldevdb01_flc_fx_carry_view[[#This Row],[atmf_cost_orig]]</f>
        <v>1.031951425477174</v>
      </c>
    </row>
    <row r="3627" spans="1:21" x14ac:dyDescent="0.25">
      <c r="A3627" t="s">
        <v>156</v>
      </c>
      <c r="B3627" t="s">
        <v>104</v>
      </c>
      <c r="C3627" t="s">
        <v>30</v>
      </c>
      <c r="D3627" t="s">
        <v>30</v>
      </c>
      <c r="E3627">
        <v>3.4919045684819299</v>
      </c>
      <c r="F3627">
        <v>3.4798597411717398</v>
      </c>
      <c r="G3627">
        <v>6.4329665949111395E-2</v>
      </c>
      <c r="H3627">
        <v>6.4197597105484797E-2</v>
      </c>
      <c r="I3627">
        <v>5.2824008283655598E-2</v>
      </c>
      <c r="J3627">
        <v>5.2967744372066597E-2</v>
      </c>
      <c r="K3627">
        <v>1.1419340750668099E-2</v>
      </c>
      <c r="L3627">
        <v>1.9102281077685399E-3</v>
      </c>
      <c r="M3627">
        <v>1.3022558642365501E-2</v>
      </c>
      <c r="N3627">
        <v>4.1112273609019701E-3</v>
      </c>
      <c r="O3627">
        <v>1.2367573986141755E-2</v>
      </c>
      <c r="P3627">
        <v>-1.1145455639165166E-3</v>
      </c>
      <c r="Q3627">
        <v>3.4742896977673392</v>
      </c>
      <c r="R3627" s="95">
        <f>Table_nydc_frldevdb01_flc_fx_carry_view[[#This Row],[atmf]]/(Table_nydc_frldevdb01_flc_fx_carry_view[[#This Row],[atmf_cost_orig]]+1)</f>
        <v>3.4351256163884294</v>
      </c>
      <c r="S3627" s="95">
        <f>Table_nydc_frldevdb01_flc_fx_carry_view[[#This Row],[num_rate]]-Table_nydc_frldevdb01_flc_fx_carry_view[[#This Row],[asset_rate]]</f>
        <v>-1.3482119550058271E-2</v>
      </c>
      <c r="T36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1.3728634545134279</v>
      </c>
      <c r="U3627" s="95">
        <f>Table_nydc_frldevdb01_flc_fx_carry_view[[#This Row],[atmf_cost_final]]/Table_nydc_frldevdb01_flc_fx_carry_view[[#This Row],[atmf_cost_orig]]</f>
        <v>0.31570042983159724</v>
      </c>
    </row>
    <row r="3628" spans="1:21" x14ac:dyDescent="0.25">
      <c r="A3628" t="s">
        <v>156</v>
      </c>
      <c r="B3628" t="s">
        <v>104</v>
      </c>
      <c r="C3628" t="s">
        <v>14</v>
      </c>
      <c r="D3628" t="s">
        <v>30</v>
      </c>
      <c r="E3628">
        <v>3.4919045684819299</v>
      </c>
      <c r="F3628">
        <v>3.4664510000000002</v>
      </c>
      <c r="G3628">
        <v>6.5101530904789998E-2</v>
      </c>
      <c r="H3628">
        <v>6.4750636957586302E-2</v>
      </c>
      <c r="I3628">
        <v>6.4403054317510894E-2</v>
      </c>
      <c r="J3628">
        <v>6.4209223640270902E-2</v>
      </c>
      <c r="K3628">
        <v>1.4866712300548699E-2</v>
      </c>
      <c r="L3628">
        <v>1.1127701009238601E-2</v>
      </c>
      <c r="M3628">
        <v>1.81176196808676E-2</v>
      </c>
      <c r="N3628">
        <v>1.4714583640811399E-2</v>
      </c>
      <c r="O3628">
        <v>1.3130944181418818E-2</v>
      </c>
      <c r="P3628">
        <v>-1.4920001392093273E-3</v>
      </c>
      <c r="Q3628">
        <v>3.4552184049866157</v>
      </c>
      <c r="R3628" s="95">
        <f>Table_nydc_frldevdb01_flc_fx_carry_view[[#This Row],[atmf]]/(Table_nydc_frldevdb01_flc_fx_carry_view[[#This Row],[atmf_cost_orig]]+1)</f>
        <v>3.4047647668513692</v>
      </c>
      <c r="S3628" s="95">
        <f>Table_nydc_frldevdb01_flc_fx_carry_view[[#This Row],[num_rate]]-Table_nydc_frldevdb01_flc_fx_carry_view[[#This Row],[asset_rate]]</f>
        <v>-1.4622944320628144E-2</v>
      </c>
      <c r="T36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1.1033481462092405</v>
      </c>
      <c r="U3628" s="95">
        <f>Table_nydc_frldevdb01_flc_fx_carry_view[[#This Row],[atmf_cost_final]]/Table_nydc_frldevdb01_flc_fx_carry_view[[#This Row],[atmf_cost_orig]]</f>
        <v>0.81216980486405488</v>
      </c>
    </row>
    <row r="3629" spans="1:21" x14ac:dyDescent="0.25">
      <c r="A3629" t="s">
        <v>156</v>
      </c>
      <c r="B3629" t="s">
        <v>104</v>
      </c>
      <c r="C3629" t="s">
        <v>8</v>
      </c>
      <c r="D3629" t="s">
        <v>30</v>
      </c>
      <c r="E3629">
        <v>3.4919045684819299</v>
      </c>
      <c r="F3629">
        <v>3.4508070000000002</v>
      </c>
      <c r="G3629">
        <v>6.5974402871944005E-2</v>
      </c>
      <c r="H3629">
        <v>6.5356911102910906E-2</v>
      </c>
      <c r="I3629">
        <v>6.5095787792667698E-2</v>
      </c>
      <c r="J3629">
        <v>6.4653127330058902E-2</v>
      </c>
      <c r="K3629">
        <v>1.7250361882551302E-2</v>
      </c>
      <c r="L3629">
        <v>1.48355923748876E-2</v>
      </c>
      <c r="M3629">
        <v>2.2312623379505601E-2</v>
      </c>
      <c r="N3629">
        <v>2.0354818204173897E-2</v>
      </c>
      <c r="O3629">
        <v>1.3786765209316643E-2</v>
      </c>
      <c r="P3629">
        <v>-2.0242403311261929E-3</v>
      </c>
      <c r="Q3629">
        <v>3.4334260992551036</v>
      </c>
      <c r="R3629" s="95">
        <f>Table_nydc_frldevdb01_flc_fx_carry_view[[#This Row],[atmf]]/(Table_nydc_frldevdb01_flc_fx_carry_view[[#This Row],[atmf_cost_orig]]+1)</f>
        <v>3.3754909418926173</v>
      </c>
      <c r="S3629" s="95">
        <f>Table_nydc_frldevdb01_flc_fx_carry_view[[#This Row],[num_rate]]-Table_nydc_frldevdb01_flc_fx_carry_view[[#This Row],[asset_rate]]</f>
        <v>-1.5811005540442836E-2</v>
      </c>
      <c r="T36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1.0902688121913358</v>
      </c>
      <c r="U3629" s="95">
        <f>Table_nydc_frldevdb01_flc_fx_carry_view[[#This Row],[atmf_cost_final]]/Table_nydc_frldevdb01_flc_fx_carry_view[[#This Row],[atmf_cost_orig]]</f>
        <v>0.91225571542923234</v>
      </c>
    </row>
    <row r="3630" spans="1:21" x14ac:dyDescent="0.25">
      <c r="A3630" t="s">
        <v>156</v>
      </c>
      <c r="B3630" t="s">
        <v>104</v>
      </c>
      <c r="C3630" t="s">
        <v>6</v>
      </c>
      <c r="D3630" t="s">
        <v>30</v>
      </c>
      <c r="E3630">
        <v>3.4919045684819299</v>
      </c>
      <c r="F3630">
        <v>3.433961</v>
      </c>
      <c r="G3630">
        <v>6.6561495932678794E-2</v>
      </c>
      <c r="H3630">
        <v>6.5673989135838204E-2</v>
      </c>
      <c r="I3630">
        <v>6.5974402871944005E-2</v>
      </c>
      <c r="J3630">
        <v>6.5242569972950401E-2</v>
      </c>
      <c r="K3630">
        <v>1.8974145774682299E-2</v>
      </c>
      <c r="L3630">
        <v>1.7250361882551302E-2</v>
      </c>
      <c r="M3630">
        <v>2.5892503737309901E-2</v>
      </c>
      <c r="N3630">
        <v>2.4718286463387501E-2</v>
      </c>
      <c r="O3630">
        <v>1.4298992763353474E-2</v>
      </c>
      <c r="P3630">
        <v>-2.4696330288588777E-3</v>
      </c>
      <c r="Q3630">
        <v>3.4103668612698526</v>
      </c>
      <c r="R3630" s="95">
        <f>Table_nydc_frldevdb01_flc_fx_carry_view[[#This Row],[atmf]]/(Table_nydc_frldevdb01_flc_fx_carry_view[[#This Row],[atmf_cost_orig]]+1)</f>
        <v>3.3472912488298094</v>
      </c>
      <c r="S3630" s="95">
        <f>Table_nydc_frldevdb01_flc_fx_carry_view[[#This Row],[num_rate]]-Table_nydc_frldevdb01_flc_fx_carry_view[[#This Row],[asset_rate]]</f>
        <v>-1.6768625792212354E-2</v>
      </c>
      <c r="T36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1.0794359906176163</v>
      </c>
      <c r="U3630" s="95">
        <f>Table_nydc_frldevdb01_flc_fx_carry_view[[#This Row],[atmf_cost_final]]/Table_nydc_frldevdb01_flc_fx_carry_view[[#This Row],[atmf_cost_orig]]</f>
        <v>0.95465030010866014</v>
      </c>
    </row>
    <row r="3631" spans="1:21" x14ac:dyDescent="0.25">
      <c r="A3631" t="s">
        <v>156</v>
      </c>
      <c r="B3631" t="s">
        <v>104</v>
      </c>
      <c r="C3631" t="s">
        <v>67</v>
      </c>
      <c r="D3631" t="s">
        <v>30</v>
      </c>
      <c r="E3631">
        <v>3.4919045684819299</v>
      </c>
      <c r="F3631">
        <v>3.365996</v>
      </c>
      <c r="G3631">
        <v>7.1720118355971696E-2</v>
      </c>
      <c r="H3631">
        <v>6.9792933647310998E-2</v>
      </c>
      <c r="I3631">
        <v>7.0925041235662997E-2</v>
      </c>
      <c r="J3631">
        <v>6.91357474546659E-2</v>
      </c>
      <c r="K3631">
        <v>2.44471583333674E-2</v>
      </c>
      <c r="L3631">
        <v>2.3497014771546299E-2</v>
      </c>
      <c r="M3631">
        <v>3.8204195306266599E-2</v>
      </c>
      <c r="N3631">
        <v>3.7996538219652196E-2</v>
      </c>
      <c r="O3631">
        <v>1.5745494032538481E-2</v>
      </c>
      <c r="P3631">
        <v>-2.8138809280158043E-3</v>
      </c>
      <c r="Q3631">
        <v>3.3203182589498348</v>
      </c>
      <c r="R3631" s="95">
        <f>Table_nydc_frldevdb01_flc_fx_carry_view[[#This Row],[atmf]]/(Table_nydc_frldevdb01_flc_fx_carry_view[[#This Row],[atmf_cost_orig]]+1)</f>
        <v>3.2421329206891163</v>
      </c>
      <c r="S3631" s="95">
        <f>Table_nydc_frldevdb01_flc_fx_carry_view[[#This Row],[num_rate]]-Table_nydc_frldevdb01_flc_fx_carry_view[[#This Row],[asset_rate]]</f>
        <v>-1.8559374960554285E-2</v>
      </c>
      <c r="T36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1.0539713949064298</v>
      </c>
      <c r="U3631" s="95">
        <f>Table_nydc_frldevdb01_flc_fx_carry_view[[#This Row],[atmf_cost_final]]/Table_nydc_frldevdb01_flc_fx_carry_view[[#This Row],[atmf_cost_orig]]</f>
        <v>0.99456454755950996</v>
      </c>
    </row>
    <row r="3632" spans="1:21" x14ac:dyDescent="0.25">
      <c r="A3632" t="s">
        <v>156</v>
      </c>
      <c r="B3632" t="s">
        <v>105</v>
      </c>
      <c r="C3632" t="s">
        <v>30</v>
      </c>
      <c r="D3632" t="s">
        <v>30</v>
      </c>
      <c r="E3632">
        <v>35.378034020175903</v>
      </c>
      <c r="F3632">
        <v>34.805060020882998</v>
      </c>
      <c r="G3632">
        <v>0.204433042729294</v>
      </c>
      <c r="H3632">
        <v>0.20763688486617299</v>
      </c>
      <c r="I3632">
        <v>0.21648715455898601</v>
      </c>
      <c r="J3632">
        <v>0.23401335039228499</v>
      </c>
      <c r="K3632">
        <v>3.3682047408846498E-2</v>
      </c>
      <c r="L3632">
        <v>7.8218853674074506E-3</v>
      </c>
      <c r="M3632">
        <v>4.1585235722352197E-2</v>
      </c>
      <c r="N3632">
        <v>1.8844367392984399E-2</v>
      </c>
      <c r="O3632">
        <v>5.9306350604019988E-2</v>
      </c>
      <c r="P3632">
        <v>-6.5659878910531086E-3</v>
      </c>
      <c r="Q3632">
        <v>34.53214596842507</v>
      </c>
      <c r="R3632" s="95">
        <f>Table_nydc_frldevdb01_flc_fx_carry_view[[#This Row],[atmf]]/(Table_nydc_frldevdb01_flc_fx_carry_view[[#This Row],[atmf_cost_orig]]+1)</f>
        <v>33.415469831180218</v>
      </c>
      <c r="S3632" s="95">
        <f>Table_nydc_frldevdb01_flc_fx_carry_view[[#This Row],[num_rate]]-Table_nydc_frldevdb01_flc_fx_carry_view[[#This Row],[asset_rate]]</f>
        <v>-6.5872338495073096E-2</v>
      </c>
      <c r="T36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1.3946880155621133</v>
      </c>
      <c r="U3632" s="95">
        <f>Table_nydc_frldevdb01_flc_fx_carry_view[[#This Row],[atmf_cost_final]]/Table_nydc_frldevdb01_flc_fx_carry_view[[#This Row],[atmf_cost_orig]]</f>
        <v>0.45315042864733579</v>
      </c>
    </row>
    <row r="3633" spans="1:21" x14ac:dyDescent="0.25">
      <c r="A3633" t="s">
        <v>156</v>
      </c>
      <c r="B3633" t="s">
        <v>105</v>
      </c>
      <c r="C3633" t="s">
        <v>14</v>
      </c>
      <c r="D3633" t="s">
        <v>30</v>
      </c>
      <c r="E3633">
        <v>35.378034020175903</v>
      </c>
      <c r="F3633">
        <v>34.268596192539903</v>
      </c>
      <c r="G3633">
        <v>0.19907588379970101</v>
      </c>
      <c r="H3633">
        <v>0.205600183585878</v>
      </c>
      <c r="I3633">
        <v>0.20480670622914399</v>
      </c>
      <c r="J3633">
        <v>0.21119261656028801</v>
      </c>
      <c r="K3633">
        <v>4.0974158456316204E-2</v>
      </c>
      <c r="L3633">
        <v>3.2828935897173998E-2</v>
      </c>
      <c r="M3633">
        <v>5.6175908844717098E-2</v>
      </c>
      <c r="N3633">
        <v>4.9090077800587599E-2</v>
      </c>
      <c r="O3633">
        <v>5.911817476716854E-2</v>
      </c>
      <c r="P3633">
        <v>-6.3472125551678332E-3</v>
      </c>
      <c r="Q3633">
        <v>33.755454203491325</v>
      </c>
      <c r="R3633" s="95">
        <f>Table_nydc_frldevdb01_flc_fx_carry_view[[#This Row],[atmf]]/(Table_nydc_frldevdb01_flc_fx_carry_view[[#This Row],[atmf_cost_orig]]+1)</f>
        <v>32.445917299916559</v>
      </c>
      <c r="S3633" s="95">
        <f>Table_nydc_frldevdb01_flc_fx_carry_view[[#This Row],[num_rate]]-Table_nydc_frldevdb01_flc_fx_carry_view[[#This Row],[asset_rate]]</f>
        <v>-6.5465387322336366E-2</v>
      </c>
      <c r="T36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1.069688785037612</v>
      </c>
      <c r="U3633" s="95">
        <f>Table_nydc_frldevdb01_flc_fx_carry_view[[#This Row],[atmf_cost_final]]/Table_nydc_frldevdb01_flc_fx_carry_view[[#This Row],[atmf_cost_orig]]</f>
        <v>0.87386352637896192</v>
      </c>
    </row>
    <row r="3634" spans="1:21" x14ac:dyDescent="0.25">
      <c r="A3634" t="s">
        <v>156</v>
      </c>
      <c r="B3634" t="s">
        <v>105</v>
      </c>
      <c r="C3634" t="s">
        <v>8</v>
      </c>
      <c r="D3634" t="s">
        <v>30</v>
      </c>
      <c r="E3634">
        <v>35.378034020175903</v>
      </c>
      <c r="F3634">
        <v>33.716539128908202</v>
      </c>
      <c r="G3634">
        <v>0.188373760526135</v>
      </c>
      <c r="H3634">
        <v>0.19745683870160899</v>
      </c>
      <c r="I3634">
        <v>0.19911439825624799</v>
      </c>
      <c r="J3634">
        <v>0.20943453903659501</v>
      </c>
      <c r="K3634">
        <v>4.2816934544744202E-2</v>
      </c>
      <c r="L3634">
        <v>4.0910339533022699E-2</v>
      </c>
      <c r="M3634">
        <v>6.5100009091441702E-2</v>
      </c>
      <c r="N3634">
        <v>6.4862749632226602E-2</v>
      </c>
      <c r="O3634">
        <v>5.9342835252499497E-2</v>
      </c>
      <c r="P3634">
        <v>-6.455996755574179E-3</v>
      </c>
      <c r="Q3634">
        <v>32.981607510090925</v>
      </c>
      <c r="R3634" s="95">
        <f>Table_nydc_frldevdb01_flc_fx_carry_view[[#This Row],[atmf]]/(Table_nydc_frldevdb01_flc_fx_carry_view[[#This Row],[atmf_cost_orig]]+1)</f>
        <v>31.655749545687542</v>
      </c>
      <c r="S3634" s="95">
        <f>Table_nydc_frldevdb01_flc_fx_carry_view[[#This Row],[num_rate]]-Table_nydc_frldevdb01_flc_fx_carry_view[[#This Row],[asset_rate]]</f>
        <v>-6.5798832008073682E-2</v>
      </c>
      <c r="T36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1.0749149561479077</v>
      </c>
      <c r="U3634" s="95">
        <f>Table_nydc_frldevdb01_flc_fx_carry_view[[#This Row],[atmf_cost_final]]/Table_nydc_frldevdb01_flc_fx_carry_view[[#This Row],[atmf_cost_orig]]</f>
        <v>0.99635546196496172</v>
      </c>
    </row>
    <row r="3635" spans="1:21" x14ac:dyDescent="0.25">
      <c r="A3635" t="s">
        <v>156</v>
      </c>
      <c r="B3635" t="s">
        <v>105</v>
      </c>
      <c r="C3635" t="s">
        <v>6</v>
      </c>
      <c r="D3635" t="s">
        <v>30</v>
      </c>
      <c r="E3635">
        <v>35.378034020175903</v>
      </c>
      <c r="F3635">
        <v>33.1414516006963</v>
      </c>
      <c r="G3635">
        <v>0.18161550883281699</v>
      </c>
      <c r="H3635">
        <v>0.19305548281760801</v>
      </c>
      <c r="I3635">
        <v>0.188373760526135</v>
      </c>
      <c r="J3635">
        <v>0.20113858073073601</v>
      </c>
      <c r="K3635">
        <v>4.33498126024775E-2</v>
      </c>
      <c r="L3635">
        <v>4.2816934544744202E-2</v>
      </c>
      <c r="M3635">
        <v>7.2644849393869795E-2</v>
      </c>
      <c r="N3635">
        <v>7.4225039561516604E-2</v>
      </c>
      <c r="O3635">
        <v>6.0749971583881061E-2</v>
      </c>
      <c r="P3635">
        <v>-6.6402915298566763E-3</v>
      </c>
      <c r="Q3635">
        <v>32.198204029048568</v>
      </c>
      <c r="R3635" s="95">
        <f>Table_nydc_frldevdb01_flc_fx_carry_view[[#This Row],[atmf]]/(Table_nydc_frldevdb01_flc_fx_carry_view[[#This Row],[atmf_cost_orig]]+1)</f>
        <v>30.896947502636937</v>
      </c>
      <c r="S3635" s="95">
        <f>Table_nydc_frldevdb01_flc_fx_carry_view[[#This Row],[num_rate]]-Table_nydc_frldevdb01_flc_fx_carry_view[[#This Row],[asset_rate]]</f>
        <v>-6.7390263113737733E-2</v>
      </c>
      <c r="T36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1.0721305878680782</v>
      </c>
      <c r="U3635" s="95">
        <f>Table_nydc_frldevdb01_flc_fx_carry_view[[#This Row],[atmf_cost_final]]/Table_nydc_frldevdb01_flc_fx_carry_view[[#This Row],[atmf_cost_orig]]</f>
        <v>1.021752267102644</v>
      </c>
    </row>
    <row r="3636" spans="1:21" x14ac:dyDescent="0.25">
      <c r="A3636" t="s">
        <v>156</v>
      </c>
      <c r="B3636" t="s">
        <v>105</v>
      </c>
      <c r="C3636" t="s">
        <v>67</v>
      </c>
      <c r="D3636" t="s">
        <v>30</v>
      </c>
      <c r="E3636">
        <v>35.378034020175903</v>
      </c>
      <c r="F3636">
        <v>30.57825313303</v>
      </c>
      <c r="G3636">
        <v>0.18600669963751501</v>
      </c>
      <c r="H3636">
        <v>0.206071620555066</v>
      </c>
      <c r="I3636">
        <v>0.18572116257907401</v>
      </c>
      <c r="J3636">
        <v>0.20727950196309999</v>
      </c>
      <c r="K3636">
        <v>4.4926755311166099E-2</v>
      </c>
      <c r="L3636">
        <v>4.5297518548191404E-2</v>
      </c>
      <c r="M3636">
        <v>0.10165370058554</v>
      </c>
      <c r="N3636">
        <v>0.10561835601194701</v>
      </c>
      <c r="O3636">
        <v>7.0198827910112463E-2</v>
      </c>
      <c r="P3636">
        <v>-7.2799985820061397E-3</v>
      </c>
      <c r="Q3636">
        <v>28.936759178683104</v>
      </c>
      <c r="R3636" s="95">
        <f>Table_nydc_frldevdb01_flc_fx_carry_view[[#This Row],[atmf]]/(Table_nydc_frldevdb01_flc_fx_carry_view[[#This Row],[atmf_cost_orig]]+1)</f>
        <v>27.756683535649497</v>
      </c>
      <c r="S3636" s="95">
        <f>Table_nydc_frldevdb01_flc_fx_carry_view[[#This Row],[num_rate]]-Table_nydc_frldevdb01_flc_fx_carry_view[[#This Row],[asset_rate]]</f>
        <v>-7.7478826492118597E-2</v>
      </c>
      <c r="T36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1.0633542344294928</v>
      </c>
      <c r="U3636" s="95">
        <f>Table_nydc_frldevdb01_flc_fx_carry_view[[#This Row],[atmf_cost_final]]/Table_nydc_frldevdb01_flc_fx_carry_view[[#This Row],[atmf_cost_orig]]</f>
        <v>1.0390015848274092</v>
      </c>
    </row>
    <row r="3637" spans="1:21" x14ac:dyDescent="0.25">
      <c r="A3637" t="s">
        <v>156</v>
      </c>
      <c r="B3637" t="s">
        <v>106</v>
      </c>
      <c r="C3637" t="s">
        <v>30</v>
      </c>
      <c r="D3637" t="s">
        <v>30</v>
      </c>
      <c r="E3637">
        <v>7.7944430676709002</v>
      </c>
      <c r="F3637">
        <v>7.8808949621652804</v>
      </c>
      <c r="G3637">
        <v>7.0436465374920001E-2</v>
      </c>
      <c r="H3637">
        <v>7.1515871175928405E-2</v>
      </c>
      <c r="I3637">
        <v>4.8939540283053001E-2</v>
      </c>
      <c r="J3637">
        <v>6.3375396029027004E-2</v>
      </c>
      <c r="K3637">
        <v>9.4597993366133913E-3</v>
      </c>
      <c r="L3637">
        <v>1.77021184341524E-3</v>
      </c>
      <c r="M3637">
        <v>1.4588531089583402E-2</v>
      </c>
      <c r="N3637">
        <v>1.1153195089230799E-2</v>
      </c>
      <c r="O3637">
        <v>-8.695041981072623E-3</v>
      </c>
      <c r="P3637">
        <v>3.4767869186077979E-2</v>
      </c>
      <c r="Q3637">
        <v>7.8406822063685313</v>
      </c>
      <c r="R3637" s="95">
        <f>Table_nydc_frldevdb01_flc_fx_carry_view[[#This Row],[atmf]]/(Table_nydc_frldevdb01_flc_fx_carry_view[[#This Row],[atmf_cost_orig]]+1)</f>
        <v>7.7675774175190568</v>
      </c>
      <c r="S3637" s="95">
        <f>Table_nydc_frldevdb01_flc_fx_carry_view[[#This Row],[num_rate]]-Table_nydc_frldevdb01_flc_fx_carry_view[[#This Row],[asset_rate]]</f>
        <v>4.3462911167150606E-2</v>
      </c>
      <c r="T36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1.8294938588632452</v>
      </c>
      <c r="U3637" s="95">
        <f>Table_nydc_frldevdb01_flc_fx_carry_view[[#This Row],[atmf_cost_final]]/Table_nydc_frldevdb01_flc_fx_carry_view[[#This Row],[atmf_cost_orig]]</f>
        <v>0.76451803274385022</v>
      </c>
    </row>
    <row r="3638" spans="1:21" x14ac:dyDescent="0.25">
      <c r="A3638" t="s">
        <v>156</v>
      </c>
      <c r="B3638" t="s">
        <v>106</v>
      </c>
      <c r="C3638" t="s">
        <v>14</v>
      </c>
      <c r="D3638" t="s">
        <v>30</v>
      </c>
      <c r="E3638">
        <v>7.7944430676709002</v>
      </c>
      <c r="F3638">
        <v>7.9656299682749996</v>
      </c>
      <c r="G3638">
        <v>7.4151939235343606E-2</v>
      </c>
      <c r="H3638">
        <v>7.5103836983706596E-2</v>
      </c>
      <c r="I3638">
        <v>7.0439004099924998E-2</v>
      </c>
      <c r="J3638">
        <v>7.3045034156913199E-2</v>
      </c>
      <c r="K3638">
        <v>1.17194393986678E-2</v>
      </c>
      <c r="L3638">
        <v>9.1926718627608501E-3</v>
      </c>
      <c r="M3638">
        <v>2.12446244962653E-2</v>
      </c>
      <c r="N3638">
        <v>2.0756834335614798E-2</v>
      </c>
      <c r="O3638">
        <v>-8.320879090005201E-3</v>
      </c>
      <c r="P3638">
        <v>3.5594053249153115E-2</v>
      </c>
      <c r="Q3638">
        <v>7.8904717642134994</v>
      </c>
      <c r="R3638" s="95">
        <f>Table_nydc_frldevdb01_flc_fx_carry_view[[#This Row],[atmf]]/(Table_nydc_frldevdb01_flc_fx_carry_view[[#This Row],[atmf_cost_orig]]+1)</f>
        <v>7.799923521951551</v>
      </c>
      <c r="S3638" s="95">
        <f>Table_nydc_frldevdb01_flc_fx_carry_view[[#This Row],[num_rate]]-Table_nydc_frldevdb01_flc_fx_carry_view[[#This Row],[asset_rate]]</f>
        <v>4.3914932339158316E-2</v>
      </c>
      <c r="T36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1.2140617063463399</v>
      </c>
      <c r="U3638" s="95">
        <f>Table_nydc_frldevdb01_flc_fx_carry_view[[#This Row],[atmf_cost_final]]/Table_nydc_frldevdb01_flc_fx_carry_view[[#This Row],[atmf_cost_orig]]</f>
        <v>0.97703936067515562</v>
      </c>
    </row>
    <row r="3639" spans="1:21" x14ac:dyDescent="0.25">
      <c r="A3639" t="s">
        <v>156</v>
      </c>
      <c r="B3639" t="s">
        <v>106</v>
      </c>
      <c r="C3639" t="s">
        <v>8</v>
      </c>
      <c r="D3639" t="s">
        <v>30</v>
      </c>
      <c r="E3639">
        <v>7.7944430676709002</v>
      </c>
      <c r="F3639">
        <v>8.0540671820000007</v>
      </c>
      <c r="G3639">
        <v>7.63659843093598E-2</v>
      </c>
      <c r="H3639">
        <v>7.77031380862412E-2</v>
      </c>
      <c r="I3639">
        <v>7.4128127542011604E-2</v>
      </c>
      <c r="J3639">
        <v>7.6057415374277598E-2</v>
      </c>
      <c r="K3639">
        <v>1.3005657686282701E-2</v>
      </c>
      <c r="L3639">
        <v>1.17010631252623E-2</v>
      </c>
      <c r="M3639">
        <v>2.69707321930414E-2</v>
      </c>
      <c r="N3639">
        <v>2.7675864601898303E-2</v>
      </c>
      <c r="O3639">
        <v>-8.1439110529517768E-3</v>
      </c>
      <c r="P3639">
        <v>3.6132791094049453E-2</v>
      </c>
      <c r="Q3639">
        <v>7.9431406312666981</v>
      </c>
      <c r="R3639" s="95">
        <f>Table_nydc_frldevdb01_flc_fx_carry_view[[#This Row],[atmf]]/(Table_nydc_frldevdb01_flc_fx_carry_view[[#This Row],[atmf_cost_orig]]+1)</f>
        <v>7.842547922277169</v>
      </c>
      <c r="S3639" s="95">
        <f>Table_nydc_frldevdb01_flc_fx_carry_view[[#This Row],[num_rate]]-Table_nydc_frldevdb01_flc_fx_carry_view[[#This Row],[asset_rate]]</f>
        <v>4.4276702147001232E-2</v>
      </c>
      <c r="T36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1.1439109378832641</v>
      </c>
      <c r="U3639" s="95">
        <f>Table_nydc_frldevdb01_flc_fx_carry_view[[#This Row],[atmf_cost_final]]/Table_nydc_frldevdb01_flc_fx_carry_view[[#This Row],[atmf_cost_orig]]</f>
        <v>1.0261443554372185</v>
      </c>
    </row>
    <row r="3640" spans="1:21" x14ac:dyDescent="0.25">
      <c r="A3640" t="s">
        <v>156</v>
      </c>
      <c r="B3640" t="s">
        <v>106</v>
      </c>
      <c r="C3640" t="s">
        <v>6</v>
      </c>
      <c r="D3640" t="s">
        <v>30</v>
      </c>
      <c r="E3640">
        <v>7.7944430676709002</v>
      </c>
      <c r="F3640">
        <v>8.1463206980000002</v>
      </c>
      <c r="G3640">
        <v>7.7585987794729194E-2</v>
      </c>
      <c r="H3640">
        <v>7.9023209954832099E-2</v>
      </c>
      <c r="I3640">
        <v>7.63659843093598E-2</v>
      </c>
      <c r="J3640">
        <v>7.8716796725584001E-2</v>
      </c>
      <c r="K3640">
        <v>1.3632259321932001E-2</v>
      </c>
      <c r="L3640">
        <v>1.3005657686282701E-2</v>
      </c>
      <c r="M3640">
        <v>3.1863932362655001E-2</v>
      </c>
      <c r="N3640">
        <v>3.3625150987653701E-2</v>
      </c>
      <c r="O3640">
        <v>-8.0799560349033676E-3</v>
      </c>
      <c r="P3640">
        <v>3.6709679987508577E-2</v>
      </c>
      <c r="Q3640">
        <v>8.0004589463150566</v>
      </c>
      <c r="R3640" s="95">
        <f>Table_nydc_frldevdb01_flc_fx_carry_view[[#This Row],[atmf]]/(Table_nydc_frldevdb01_flc_fx_carry_view[[#This Row],[atmf_cost_orig]]+1)</f>
        <v>7.8947625190730326</v>
      </c>
      <c r="S3640" s="95">
        <f>Table_nydc_frldevdb01_flc_fx_carry_view[[#This Row],[num_rate]]-Table_nydc_frldevdb01_flc_fx_carry_view[[#This Row],[asset_rate]]</f>
        <v>4.4789636022411941E-2</v>
      </c>
      <c r="T36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1.1309709896241815</v>
      </c>
      <c r="U3640" s="95">
        <f>Table_nydc_frldevdb01_flc_fx_carry_view[[#This Row],[atmf_cost_final]]/Table_nydc_frldevdb01_flc_fx_carry_view[[#This Row],[atmf_cost_orig]]</f>
        <v>1.0552731095758563</v>
      </c>
    </row>
    <row r="3641" spans="1:21" x14ac:dyDescent="0.25">
      <c r="A3641" t="s">
        <v>156</v>
      </c>
      <c r="B3641" t="s">
        <v>106</v>
      </c>
      <c r="C3641" t="s">
        <v>67</v>
      </c>
      <c r="D3641" t="s">
        <v>30</v>
      </c>
      <c r="E3641">
        <v>7.7944430676709002</v>
      </c>
      <c r="F3641">
        <v>8.52138811866946</v>
      </c>
      <c r="G3641">
        <v>8.83186684073866E-2</v>
      </c>
      <c r="H3641">
        <v>8.93073287264574E-2</v>
      </c>
      <c r="I3641">
        <v>8.6697287663137196E-2</v>
      </c>
      <c r="J3641">
        <v>8.8672917220369102E-2</v>
      </c>
      <c r="K3641">
        <v>1.6964225111098401E-2</v>
      </c>
      <c r="L3641">
        <v>1.6587620040419998E-2</v>
      </c>
      <c r="M3641">
        <v>5.1215487471278701E-2</v>
      </c>
      <c r="N3641">
        <v>5.3741680320058702E-2</v>
      </c>
      <c r="O3641">
        <v>-7.7090054110135371E-3</v>
      </c>
      <c r="P3641">
        <v>3.8210511239718317E-2</v>
      </c>
      <c r="Q3641">
        <v>8.2391856106837107</v>
      </c>
      <c r="R3641" s="95">
        <f>Table_nydc_frldevdb01_flc_fx_carry_view[[#This Row],[atmf]]/(Table_nydc_frldevdb01_flc_fx_carry_view[[#This Row],[atmf_cost_orig]]+1)</f>
        <v>8.1062239095885484</v>
      </c>
      <c r="S3641" s="95">
        <f>Table_nydc_frldevdb01_flc_fx_carry_view[[#This Row],[num_rate]]-Table_nydc_frldevdb01_flc_fx_carry_view[[#This Row],[asset_rate]]</f>
        <v>4.5919516650731851E-2</v>
      </c>
      <c r="T36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1.0847501002717239</v>
      </c>
      <c r="U3641" s="95">
        <f>Table_nydc_frldevdb01_flc_fx_carry_view[[#This Row],[atmf_cost_final]]/Table_nydc_frldevdb01_flc_fx_carry_view[[#This Row],[atmf_cost_orig]]</f>
        <v>1.0493247838399795</v>
      </c>
    </row>
    <row r="3642" spans="1:21" x14ac:dyDescent="0.25">
      <c r="A3642" t="s">
        <v>156</v>
      </c>
      <c r="B3642" t="s">
        <v>5</v>
      </c>
      <c r="C3642" t="s">
        <v>14</v>
      </c>
      <c r="D3642" t="s">
        <v>14</v>
      </c>
      <c r="E3642">
        <v>3.6367537841847999</v>
      </c>
      <c r="F3642">
        <v>3.8298808017396899</v>
      </c>
      <c r="G3642">
        <v>0.120240121245692</v>
      </c>
      <c r="H3642">
        <v>0.129565051196529</v>
      </c>
      <c r="I3642">
        <v>0.103069383556564</v>
      </c>
      <c r="J3642">
        <v>0.140175363755872</v>
      </c>
      <c r="K3642">
        <v>1.36456692661013E-2</v>
      </c>
      <c r="L3642">
        <v>3.7273174804284101E-3</v>
      </c>
      <c r="M3642">
        <v>3.6245066024139204E-2</v>
      </c>
      <c r="N3642">
        <v>5.3097456104694206E-2</v>
      </c>
      <c r="O3642">
        <v>1.3130944181418818E-2</v>
      </c>
      <c r="P3642">
        <v>0.12100609245940531</v>
      </c>
      <c r="Q3642">
        <v>3.7452406229473807</v>
      </c>
      <c r="R3642" s="95">
        <f>Table_nydc_frldevdb01_flc_fx_carry_view[[#This Row],[atmf]]/(Table_nydc_frldevdb01_flc_fx_carry_view[[#This Row],[atmf_cost_orig]]+1)</f>
        <v>3.6959218695575178</v>
      </c>
      <c r="S3642" s="95">
        <f>Table_nydc_frldevdb01_flc_fx_carry_view[[#This Row],[num_rate]]-Table_nydc_frldevdb01_flc_fx_carry_view[[#This Row],[asset_rate]]</f>
        <v>0.1078751482779865</v>
      </c>
      <c r="T36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2.1845777191688254</v>
      </c>
      <c r="U3642" s="95">
        <f>Table_nydc_frldevdb01_flc_fx_carry_view[[#This Row],[atmf_cost_final]]/Table_nydc_frldevdb01_flc_fx_carry_view[[#This Row],[atmf_cost_orig]]</f>
        <v>1.4649568045849692</v>
      </c>
    </row>
    <row r="3643" spans="1:21" x14ac:dyDescent="0.25">
      <c r="A3643" t="s">
        <v>156</v>
      </c>
      <c r="B3643" t="s">
        <v>5</v>
      </c>
      <c r="C3643" t="s">
        <v>8</v>
      </c>
      <c r="D3643" t="s">
        <v>14</v>
      </c>
      <c r="E3643">
        <v>3.6367537841847999</v>
      </c>
      <c r="F3643">
        <v>3.9263041085790502</v>
      </c>
      <c r="G3643">
        <v>0.123894051792397</v>
      </c>
      <c r="H3643">
        <v>0.13445116658759701</v>
      </c>
      <c r="I3643">
        <v>0.116726768332578</v>
      </c>
      <c r="J3643">
        <v>0.14345051109095999</v>
      </c>
      <c r="K3643">
        <v>1.42042184053862E-2</v>
      </c>
      <c r="L3643">
        <v>1.2213151035901001E-2</v>
      </c>
      <c r="M3643">
        <v>4.5883343897030304E-2</v>
      </c>
      <c r="N3643">
        <v>6.1814135506300501E-2</v>
      </c>
      <c r="O3643">
        <v>1.3786765209316643E-2</v>
      </c>
      <c r="P3643">
        <v>0.12183181303709407</v>
      </c>
      <c r="Q3643">
        <v>3.8057415445989369</v>
      </c>
      <c r="R3643" s="95">
        <f>Table_nydc_frldevdb01_flc_fx_carry_view[[#This Row],[atmf]]/(Table_nydc_frldevdb01_flc_fx_carry_view[[#This Row],[atmf_cost_orig]]+1)</f>
        <v>3.7540554895437785</v>
      </c>
      <c r="S3643" s="95">
        <f>Table_nydc_frldevdb01_flc_fx_carry_view[[#This Row],[num_rate]]-Table_nydc_frldevdb01_flc_fx_carry_view[[#This Row],[asset_rate]]</f>
        <v>0.10804504782777744</v>
      </c>
      <c r="T36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1.5657308622197472</v>
      </c>
      <c r="U3643" s="95">
        <f>Table_nydc_frldevdb01_flc_fx_carry_view[[#This Row],[atmf_cost_final]]/Table_nydc_frldevdb01_flc_fx_carry_view[[#This Row],[atmf_cost_orig]]</f>
        <v>1.3472020619295204</v>
      </c>
    </row>
    <row r="3644" spans="1:21" x14ac:dyDescent="0.25">
      <c r="A3644" t="s">
        <v>156</v>
      </c>
      <c r="B3644" t="s">
        <v>5</v>
      </c>
      <c r="C3644" t="s">
        <v>6</v>
      </c>
      <c r="D3644" t="s">
        <v>14</v>
      </c>
      <c r="E3644">
        <v>3.6367537841847999</v>
      </c>
      <c r="F3644">
        <v>4.0228586929168397</v>
      </c>
      <c r="G3644">
        <v>0.12557827721756001</v>
      </c>
      <c r="H3644">
        <v>0.13682403736427001</v>
      </c>
      <c r="I3644">
        <v>0.12034802785489999</v>
      </c>
      <c r="J3644">
        <v>0.14384466682761499</v>
      </c>
      <c r="K3644">
        <v>1.4138348529395399E-2</v>
      </c>
      <c r="L3644">
        <v>1.38176879797598E-2</v>
      </c>
      <c r="M3644">
        <v>5.3913808934305002E-2</v>
      </c>
      <c r="N3644">
        <v>7.110365884274121E-2</v>
      </c>
      <c r="O3644">
        <v>1.4288671643286621E-2</v>
      </c>
      <c r="P3644">
        <v>0.1223884602993035</v>
      </c>
      <c r="Q3644">
        <v>3.8689686822867091</v>
      </c>
      <c r="R3644" s="95">
        <f>Table_nydc_frldevdb01_flc_fx_carry_view[[#This Row],[atmf]]/(Table_nydc_frldevdb01_flc_fx_carry_view[[#This Row],[atmf_cost_orig]]+1)</f>
        <v>3.8170661194625279</v>
      </c>
      <c r="S3644" s="95">
        <f>Table_nydc_frldevdb01_flc_fx_carry_view[[#This Row],[num_rate]]-Table_nydc_frldevdb01_flc_fx_carry_view[[#This Row],[asset_rate]]</f>
        <v>0.10809978865601688</v>
      </c>
      <c r="T36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1.4402340106140024</v>
      </c>
      <c r="U3644" s="95">
        <f>Table_nydc_frldevdb01_flc_fx_carry_view[[#This Row],[atmf_cost_final]]/Table_nydc_frldevdb01_flc_fx_carry_view[[#This Row],[atmf_cost_orig]]</f>
        <v>1.3188394633623894</v>
      </c>
    </row>
    <row r="3645" spans="1:21" x14ac:dyDescent="0.25">
      <c r="A3645" t="s">
        <v>156</v>
      </c>
      <c r="B3645" t="s">
        <v>5</v>
      </c>
      <c r="C3645" t="s">
        <v>67</v>
      </c>
      <c r="D3645" t="s">
        <v>14</v>
      </c>
      <c r="E3645">
        <v>3.6367537841847999</v>
      </c>
      <c r="F3645">
        <v>4.4232730265294498</v>
      </c>
      <c r="G3645">
        <v>0.13260472595426401</v>
      </c>
      <c r="H3645">
        <v>0.14618066514799299</v>
      </c>
      <c r="I3645">
        <v>0.13038512329233901</v>
      </c>
      <c r="J3645">
        <v>0.15070378898912801</v>
      </c>
      <c r="K3645">
        <v>1.2610494790129601E-2</v>
      </c>
      <c r="L3645">
        <v>1.3803345931370701E-2</v>
      </c>
      <c r="M3645">
        <v>7.98613457625926E-2</v>
      </c>
      <c r="N3645">
        <v>9.9806867520449302E-2</v>
      </c>
      <c r="O3645">
        <v>1.573987302300528E-2</v>
      </c>
      <c r="P3645">
        <v>0.12768046257838617</v>
      </c>
      <c r="Q3645">
        <v>4.1445486058868255</v>
      </c>
      <c r="R3645" s="95">
        <f>Table_nydc_frldevdb01_flc_fx_carry_view[[#This Row],[atmf]]/(Table_nydc_frldevdb01_flc_fx_carry_view[[#This Row],[atmf_cost_orig]]+1)</f>
        <v>4.0961490508818583</v>
      </c>
      <c r="S3645" s="95">
        <f>Table_nydc_frldevdb01_flc_fx_carry_view[[#This Row],[num_rate]]-Table_nydc_frldevdb01_flc_fx_carry_view[[#This Row],[asset_rate]]</f>
        <v>0.11194058955538089</v>
      </c>
      <c r="T36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1.2788465922058623</v>
      </c>
      <c r="U3645" s="95">
        <f>Table_nydc_frldevdb01_flc_fx_carry_view[[#This Row],[atmf_cost_final]]/Table_nydc_frldevdb01_flc_fx_carry_view[[#This Row],[atmf_cost_orig]]</f>
        <v>1.2497518864401516</v>
      </c>
    </row>
    <row r="3646" spans="1:21" x14ac:dyDescent="0.25">
      <c r="A3646" t="s">
        <v>156</v>
      </c>
      <c r="B3646" t="s">
        <v>4</v>
      </c>
      <c r="C3646" t="s">
        <v>14</v>
      </c>
      <c r="D3646" t="s">
        <v>14</v>
      </c>
      <c r="E3646">
        <v>4.3139339214290304</v>
      </c>
      <c r="F3646">
        <v>4.5916854318793003</v>
      </c>
      <c r="G3646">
        <v>0.12001198569268701</v>
      </c>
      <c r="H3646">
        <v>0.12868863533930699</v>
      </c>
      <c r="I3646">
        <v>9.1531387204142903E-2</v>
      </c>
      <c r="J3646">
        <v>0.11908168953248199</v>
      </c>
      <c r="K3646">
        <v>1.10729250413298E-2</v>
      </c>
      <c r="L3646">
        <v>3.3108119272563601E-3</v>
      </c>
      <c r="M3646">
        <v>3.6393901449121899E-2</v>
      </c>
      <c r="N3646">
        <v>6.4390884788381397E-2</v>
      </c>
      <c r="O3646">
        <v>-8.320879090005201E-3</v>
      </c>
      <c r="P3646">
        <v>0.12100609245940531</v>
      </c>
      <c r="Q3646">
        <v>4.4782907377612142</v>
      </c>
      <c r="R3646" s="95">
        <f>Table_nydc_frldevdb01_flc_fx_carry_view[[#This Row],[atmf]]/(Table_nydc_frldevdb01_flc_fx_carry_view[[#This Row],[atmf_cost_orig]]+1)</f>
        <v>4.4304442793990262</v>
      </c>
      <c r="S3646" s="95">
        <f>Table_nydc_frldevdb01_flc_fx_carry_view[[#This Row],[num_rate]]-Table_nydc_frldevdb01_flc_fx_carry_view[[#This Row],[asset_rate]]</f>
        <v>0.12932697154941053</v>
      </c>
      <c r="T36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2.4122321302873884</v>
      </c>
      <c r="U3646" s="95">
        <f>Table_nydc_frldevdb01_flc_fx_carry_view[[#This Row],[atmf_cost_final]]/Table_nydc_frldevdb01_flc_fx_carry_view[[#This Row],[atmf_cost_orig]]</f>
        <v>1.7692767805726692</v>
      </c>
    </row>
    <row r="3647" spans="1:21" x14ac:dyDescent="0.25">
      <c r="A3647" t="s">
        <v>156</v>
      </c>
      <c r="B3647" t="s">
        <v>4</v>
      </c>
      <c r="C3647" t="s">
        <v>8</v>
      </c>
      <c r="D3647" t="s">
        <v>14</v>
      </c>
      <c r="E3647">
        <v>4.3139339214290304</v>
      </c>
      <c r="F3647">
        <v>4.7341663259223203</v>
      </c>
      <c r="G3647">
        <v>0.125673958558562</v>
      </c>
      <c r="H3647">
        <v>0.13435719047099101</v>
      </c>
      <c r="I3647">
        <v>0.11565281819273</v>
      </c>
      <c r="J3647">
        <v>0.14559928456317001</v>
      </c>
      <c r="K3647">
        <v>1.1362553693777899E-2</v>
      </c>
      <c r="L3647">
        <v>1.0447668299876301E-2</v>
      </c>
      <c r="M3647">
        <v>4.6617881776097603E-2</v>
      </c>
      <c r="N3647">
        <v>7.1939992997008206E-2</v>
      </c>
      <c r="O3647">
        <v>-8.1439110529517768E-3</v>
      </c>
      <c r="P3647">
        <v>0.12183181303709407</v>
      </c>
      <c r="Q3647">
        <v>4.5729456275214417</v>
      </c>
      <c r="R3647" s="95">
        <f>Table_nydc_frldevdb01_flc_fx_carry_view[[#This Row],[atmf]]/(Table_nydc_frldevdb01_flc_fx_carry_view[[#This Row],[atmf_cost_orig]]+1)</f>
        <v>4.5232996763713791</v>
      </c>
      <c r="S3647" s="95">
        <f>Table_nydc_frldevdb01_flc_fx_carry_view[[#This Row],[num_rate]]-Table_nydc_frldevdb01_flc_fx_carry_view[[#This Row],[asset_rate]]</f>
        <v>0.12997572409004585</v>
      </c>
      <c r="T36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1.7441994740071607</v>
      </c>
      <c r="U3647" s="95">
        <f>Table_nydc_frldevdb01_flc_fx_carry_view[[#This Row],[atmf_cost_final]]/Table_nydc_frldevdb01_flc_fx_carry_view[[#This Row],[atmf_cost_orig]]</f>
        <v>1.5431845089515417</v>
      </c>
    </row>
    <row r="3648" spans="1:21" x14ac:dyDescent="0.25">
      <c r="A3648" t="s">
        <v>156</v>
      </c>
      <c r="B3648" t="s">
        <v>4</v>
      </c>
      <c r="C3648" t="s">
        <v>6</v>
      </c>
      <c r="D3648" t="s">
        <v>14</v>
      </c>
      <c r="E3648">
        <v>4.3139339214290304</v>
      </c>
      <c r="F3648">
        <v>4.8794457555871196</v>
      </c>
      <c r="G3648">
        <v>0.12899505591426899</v>
      </c>
      <c r="H3648">
        <v>0.13716253848976501</v>
      </c>
      <c r="I3648">
        <v>0.120124698044778</v>
      </c>
      <c r="J3648">
        <v>0.14545880867248301</v>
      </c>
      <c r="K3648">
        <v>1.1163571689695499E-2</v>
      </c>
      <c r="L3648">
        <v>1.12255108417914E-2</v>
      </c>
      <c r="M3648">
        <v>5.5277911560754997E-2</v>
      </c>
      <c r="N3648">
        <v>8.1128716625105193E-2</v>
      </c>
      <c r="O3648">
        <v>-8.0799560349033676E-3</v>
      </c>
      <c r="P3648">
        <v>0.12240653860404156</v>
      </c>
      <c r="Q3648">
        <v>4.6732867936568088</v>
      </c>
      <c r="R3648" s="95">
        <f>Table_nydc_frldevdb01_flc_fx_carry_view[[#This Row],[atmf]]/(Table_nydc_frldevdb01_flc_fx_carry_view[[#This Row],[atmf_cost_orig]]+1)</f>
        <v>4.6238490374260035</v>
      </c>
      <c r="S3648" s="95">
        <f>Table_nydc_frldevdb01_flc_fx_carry_view[[#This Row],[num_rate]]-Table_nydc_frldevdb01_flc_fx_carry_view[[#This Row],[asset_rate]]</f>
        <v>0.13048649463894493</v>
      </c>
      <c r="T36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1.584591450028082</v>
      </c>
      <c r="U3648" s="95">
        <f>Table_nydc_frldevdb01_flc_fx_carry_view[[#This Row],[atmf_cost_final]]/Table_nydc_frldevdb01_flc_fx_carry_view[[#This Row],[atmf_cost_orig]]</f>
        <v>1.4676516231250529</v>
      </c>
    </row>
    <row r="3649" spans="1:21" x14ac:dyDescent="0.25">
      <c r="A3649" t="s">
        <v>156</v>
      </c>
      <c r="B3649" t="s">
        <v>4</v>
      </c>
      <c r="C3649" t="s">
        <v>67</v>
      </c>
      <c r="D3649" t="s">
        <v>14</v>
      </c>
      <c r="E3649">
        <v>4.3139339214290304</v>
      </c>
      <c r="F3649">
        <v>5.4981763502842096</v>
      </c>
      <c r="G3649">
        <v>0.137268299972547</v>
      </c>
      <c r="H3649">
        <v>0.14589601814632699</v>
      </c>
      <c r="I3649">
        <v>0.134402710933229</v>
      </c>
      <c r="J3649">
        <v>0.15148831736950299</v>
      </c>
      <c r="K3649">
        <v>8.8594852234319902E-3</v>
      </c>
      <c r="L3649">
        <v>1.02507528780666E-2</v>
      </c>
      <c r="M3649">
        <v>8.3574753332832499E-2</v>
      </c>
      <c r="N3649">
        <v>0.112379328648936</v>
      </c>
      <c r="O3649">
        <v>-7.7090054110135371E-3</v>
      </c>
      <c r="P3649">
        <v>0.12771575788949979</v>
      </c>
      <c r="Q3649">
        <v>5.1159376938567167</v>
      </c>
      <c r="R3649" s="95">
        <f>Table_nydc_frldevdb01_flc_fx_carry_view[[#This Row],[atmf]]/(Table_nydc_frldevdb01_flc_fx_carry_view[[#This Row],[atmf_cost_orig]]+1)</f>
        <v>5.0741089466813936</v>
      </c>
      <c r="S3649" s="95">
        <f>Table_nydc_frldevdb01_flc_fx_carry_view[[#This Row],[num_rate]]-Table_nydc_frldevdb01_flc_fx_carry_view[[#This Row],[asset_rate]]</f>
        <v>0.13542476330051334</v>
      </c>
      <c r="T36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1.3669036912419219</v>
      </c>
      <c r="U3649" s="95">
        <f>Table_nydc_frldevdb01_flc_fx_carry_view[[#This Row],[atmf_cost_final]]/Table_nydc_frldevdb01_flc_fx_carry_view[[#This Row],[atmf_cost_orig]]</f>
        <v>1.3446564203592757</v>
      </c>
    </row>
    <row r="3650" spans="1:21" x14ac:dyDescent="0.25">
      <c r="A3650" t="s">
        <v>156</v>
      </c>
      <c r="B3650" t="s">
        <v>17</v>
      </c>
      <c r="C3650" t="s">
        <v>14</v>
      </c>
      <c r="D3650" t="s">
        <v>14</v>
      </c>
      <c r="E3650">
        <v>1.18586084611856</v>
      </c>
      <c r="F3650">
        <v>1.1985749999999999</v>
      </c>
      <c r="G3650">
        <v>7.4337882970807401E-2</v>
      </c>
      <c r="H3650">
        <v>7.4544716091665505E-2</v>
      </c>
      <c r="I3650">
        <v>4.8594448871391499E-2</v>
      </c>
      <c r="J3650">
        <v>5.6871051734140803E-2</v>
      </c>
      <c r="K3650">
        <v>1.6020183917059498E-2</v>
      </c>
      <c r="L3650">
        <v>1.7577294230902E-3</v>
      </c>
      <c r="M3650">
        <v>2.1086502606666103E-2</v>
      </c>
      <c r="N3650">
        <v>1.07590547392064E-2</v>
      </c>
      <c r="O3650">
        <v>-8.320879090005201E-3</v>
      </c>
      <c r="P3650">
        <v>1.3130944181418818E-2</v>
      </c>
      <c r="Q3650">
        <v>1.1925332465251524</v>
      </c>
      <c r="R3650" s="95">
        <f>Table_nydc_frldevdb01_flc_fx_carry_view[[#This Row],[atmf]]/(Table_nydc_frldevdb01_flc_fx_carry_view[[#This Row],[atmf_cost_orig]]+1)</f>
        <v>1.1738231745696717</v>
      </c>
      <c r="S3650" s="95">
        <f>Table_nydc_frldevdb01_flc_fx_carry_view[[#This Row],[num_rate]]-Table_nydc_frldevdb01_flc_fx_carry_view[[#This Row],[asset_rate]]</f>
        <v>2.1451823271424017E-2</v>
      </c>
      <c r="T36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1.7766993881735351</v>
      </c>
      <c r="U3650" s="95">
        <f>Table_nydc_frldevdb01_flc_fx_carry_view[[#This Row],[atmf_cost_final]]/Table_nydc_frldevdb01_flc_fx_carry_view[[#This Row],[atmf_cost_orig]]</f>
        <v>0.51023419767131639</v>
      </c>
    </row>
    <row r="3651" spans="1:21" x14ac:dyDescent="0.25">
      <c r="A3651" t="s">
        <v>156</v>
      </c>
      <c r="B3651" t="s">
        <v>17</v>
      </c>
      <c r="C3651" t="s">
        <v>8</v>
      </c>
      <c r="D3651" t="s">
        <v>14</v>
      </c>
      <c r="E3651">
        <v>1.18586084611856</v>
      </c>
      <c r="F3651">
        <v>1.2054279999999999</v>
      </c>
      <c r="G3651">
        <v>7.6737068709947703E-2</v>
      </c>
      <c r="H3651">
        <v>7.6702617975922899E-2</v>
      </c>
      <c r="I3651">
        <v>7.0198393700617798E-2</v>
      </c>
      <c r="J3651">
        <v>7.2068354399517601E-2</v>
      </c>
      <c r="K3651">
        <v>1.90515860581662E-2</v>
      </c>
      <c r="L3651">
        <v>1.1446034055844E-2</v>
      </c>
      <c r="M3651">
        <v>2.6623580169764498E-2</v>
      </c>
      <c r="N3651">
        <v>2.06956465275526E-2</v>
      </c>
      <c r="O3651">
        <v>-8.1439110529517768E-3</v>
      </c>
      <c r="P3651">
        <v>1.3786765209316643E-2</v>
      </c>
      <c r="Q3651">
        <v>1.196369100217852</v>
      </c>
      <c r="R3651" s="95">
        <f>Table_nydc_frldevdb01_flc_fx_carry_view[[#This Row],[atmf]]/(Table_nydc_frldevdb01_flc_fx_carry_view[[#This Row],[atmf_cost_orig]]+1)</f>
        <v>1.1741674585349657</v>
      </c>
      <c r="S3651" s="95">
        <f>Table_nydc_frldevdb01_flc_fx_carry_view[[#This Row],[num_rate]]-Table_nydc_frldevdb01_flc_fx_carry_view[[#This Row],[asset_rate]]</f>
        <v>2.1930676262268418E-2</v>
      </c>
      <c r="T36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1.2215556873638653</v>
      </c>
      <c r="U3651" s="95">
        <f>Table_nydc_frldevdb01_flc_fx_carry_view[[#This Row],[atmf_cost_final]]/Table_nydc_frldevdb01_flc_fx_carry_view[[#This Row],[atmf_cost_orig]]</f>
        <v>0.7773427313527107</v>
      </c>
    </row>
    <row r="3652" spans="1:21" x14ac:dyDescent="0.25">
      <c r="A3652" t="s">
        <v>156</v>
      </c>
      <c r="B3652" t="s">
        <v>17</v>
      </c>
      <c r="C3652" t="s">
        <v>6</v>
      </c>
      <c r="D3652" t="s">
        <v>14</v>
      </c>
      <c r="E3652">
        <v>1.18586084611856</v>
      </c>
      <c r="F3652">
        <v>1.2126110000000001</v>
      </c>
      <c r="G3652">
        <v>7.8073420187189796E-2</v>
      </c>
      <c r="H3652">
        <v>7.7806414396180204E-2</v>
      </c>
      <c r="I3652">
        <v>7.4422973602707096E-2</v>
      </c>
      <c r="J3652">
        <v>7.5172745797944099E-2</v>
      </c>
      <c r="K3652">
        <v>2.1267790623317601E-2</v>
      </c>
      <c r="L3652">
        <v>1.6185832519405301E-2</v>
      </c>
      <c r="M3652">
        <v>3.1373543848321597E-2</v>
      </c>
      <c r="N3652">
        <v>2.7915441628017301E-2</v>
      </c>
      <c r="O3652">
        <v>-8.0799560349033676E-3</v>
      </c>
      <c r="P3652">
        <v>1.4298992763353474E-2</v>
      </c>
      <c r="Q3652">
        <v>1.2004792529182708</v>
      </c>
      <c r="R3652" s="95">
        <f>Table_nydc_frldevdb01_flc_fx_carry_view[[#This Row],[atmf]]/(Table_nydc_frldevdb01_flc_fx_carry_view[[#This Row],[atmf_cost_orig]]+1)</f>
        <v>1.1757243602307605</v>
      </c>
      <c r="S3652" s="95">
        <f>Table_nydc_frldevdb01_flc_fx_carry_view[[#This Row],[num_rate]]-Table_nydc_frldevdb01_flc_fx_carry_view[[#This Row],[asset_rate]]</f>
        <v>2.2378948798256842E-2</v>
      </c>
      <c r="T36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1.1606862791375316</v>
      </c>
      <c r="U3652" s="95">
        <f>Table_nydc_frldevdb01_flc_fx_carry_view[[#This Row],[atmf_cost_final]]/Table_nydc_frldevdb01_flc_fx_carry_view[[#This Row],[atmf_cost_orig]]</f>
        <v>0.88977648693361444</v>
      </c>
    </row>
    <row r="3653" spans="1:21" x14ac:dyDescent="0.25">
      <c r="A3653" t="s">
        <v>156</v>
      </c>
      <c r="B3653" t="s">
        <v>17</v>
      </c>
      <c r="C3653" t="s">
        <v>67</v>
      </c>
      <c r="D3653" t="s">
        <v>14</v>
      </c>
      <c r="E3653">
        <v>1.18586084611856</v>
      </c>
      <c r="F3653">
        <v>1.2423659598585</v>
      </c>
      <c r="G3653">
        <v>8.3131123829734102E-2</v>
      </c>
      <c r="H3653">
        <v>8.2026025148972503E-2</v>
      </c>
      <c r="I3653">
        <v>8.1037428088276395E-2</v>
      </c>
      <c r="J3653">
        <v>8.0454373117182898E-2</v>
      </c>
      <c r="K3653">
        <v>2.7085149064328202E-2</v>
      </c>
      <c r="L3653">
        <v>2.4709018753869497E-2</v>
      </c>
      <c r="M3653">
        <v>4.7044746127991297E-2</v>
      </c>
      <c r="N3653">
        <v>4.6632727843794096E-2</v>
      </c>
      <c r="O3653">
        <v>-7.7090054110135371E-3</v>
      </c>
      <c r="P3653">
        <v>1.5745494032538481E-2</v>
      </c>
      <c r="Q3653">
        <v>1.2180540910003859</v>
      </c>
      <c r="R3653" s="95">
        <f>Table_nydc_frldevdb01_flc_fx_carry_view[[#This Row],[atmf]]/(Table_nydc_frldevdb01_flc_fx_carry_view[[#This Row],[atmf_cost_orig]]+1)</f>
        <v>1.1865452402610428</v>
      </c>
      <c r="S3653" s="95">
        <f>Table_nydc_frldevdb01_flc_fx_carry_view[[#This Row],[num_rate]]-Table_nydc_frldevdb01_flc_fx_carry_view[[#This Row],[asset_rate]]</f>
        <v>2.3454499443552018E-2</v>
      </c>
      <c r="T36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1.0984043926336176</v>
      </c>
      <c r="U3653" s="95">
        <f>Table_nydc_frldevdb01_flc_fx_carry_view[[#This Row],[atmf_cost_final]]/Table_nydc_frldevdb01_flc_fx_carry_view[[#This Row],[atmf_cost_orig]]</f>
        <v>0.9912419915482964</v>
      </c>
    </row>
    <row r="3654" spans="1:21" x14ac:dyDescent="0.25">
      <c r="A3654" t="s">
        <v>156</v>
      </c>
      <c r="B3654" t="s">
        <v>21</v>
      </c>
      <c r="C3654" t="s">
        <v>14</v>
      </c>
      <c r="D3654" t="s">
        <v>14</v>
      </c>
      <c r="E3654">
        <v>1.33094327963226</v>
      </c>
      <c r="F3654">
        <v>1.33853</v>
      </c>
      <c r="G3654">
        <v>8.6503477614128493E-2</v>
      </c>
      <c r="H3654">
        <v>8.5882666100963706E-2</v>
      </c>
      <c r="I3654">
        <v>6.6504708397051096E-2</v>
      </c>
      <c r="J3654">
        <v>6.8009440621710202E-2</v>
      </c>
      <c r="K3654">
        <v>2.1548869532838501E-2</v>
      </c>
      <c r="L3654">
        <v>2.4053409290996303E-3</v>
      </c>
      <c r="M3654">
        <v>2.41698005212659E-2</v>
      </c>
      <c r="N3654">
        <v>6.2967432881141103E-3</v>
      </c>
      <c r="O3654">
        <v>1.6231306833362218E-3</v>
      </c>
      <c r="P3654">
        <v>1.3130944181418818E-2</v>
      </c>
      <c r="Q3654">
        <v>1.3350309759446364</v>
      </c>
      <c r="R3654" s="95">
        <f>Table_nydc_frldevdb01_flc_fx_carry_view[[#This Row],[atmf]]/(Table_nydc_frldevdb01_flc_fx_carry_view[[#This Row],[atmf_cost_orig]]+1)</f>
        <v>1.3069414850142389</v>
      </c>
      <c r="S3654" s="95">
        <f>Table_nydc_frldevdb01_flc_fx_carry_view[[#This Row],[num_rate]]-Table_nydc_frldevdb01_flc_fx_carry_view[[#This Row],[asset_rate]]</f>
        <v>1.1507813498082596E-2</v>
      </c>
      <c r="T36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1.4847404896186847</v>
      </c>
      <c r="U3654" s="95">
        <f>Table_nydc_frldevdb01_flc_fx_carry_view[[#This Row],[atmf_cost_final]]/Table_nydc_frldevdb01_flc_fx_carry_view[[#This Row],[atmf_cost_orig]]</f>
        <v>0.26052111115165782</v>
      </c>
    </row>
    <row r="3655" spans="1:21" x14ac:dyDescent="0.25">
      <c r="A3655" t="s">
        <v>156</v>
      </c>
      <c r="B3655" t="s">
        <v>21</v>
      </c>
      <c r="C3655" t="s">
        <v>8</v>
      </c>
      <c r="D3655" t="s">
        <v>14</v>
      </c>
      <c r="E3655">
        <v>1.33094327963226</v>
      </c>
      <c r="F3655">
        <v>1.3421749999999999</v>
      </c>
      <c r="G3655">
        <v>8.8439838715059602E-2</v>
      </c>
      <c r="H3655">
        <v>8.7555278627043404E-2</v>
      </c>
      <c r="I3655">
        <v>8.4615384265409196E-2</v>
      </c>
      <c r="J3655">
        <v>8.3642270368975397E-2</v>
      </c>
      <c r="K3655">
        <v>2.6328395272897001E-2</v>
      </c>
      <c r="L3655">
        <v>1.5331042373796499E-2</v>
      </c>
      <c r="M3655">
        <v>3.0145030350044903E-2</v>
      </c>
      <c r="N3655">
        <v>1.9521476588980999E-2</v>
      </c>
      <c r="O3655">
        <v>2.4292292785681128E-3</v>
      </c>
      <c r="P3655">
        <v>1.3786765209316643E-2</v>
      </c>
      <c r="Q3655">
        <v>1.3370718845447782</v>
      </c>
      <c r="R3655" s="95">
        <f>Table_nydc_frldevdb01_flc_fx_carry_view[[#This Row],[atmf]]/(Table_nydc_frldevdb01_flc_fx_carry_view[[#This Row],[atmf_cost_orig]]+1)</f>
        <v>1.3028990680505701</v>
      </c>
      <c r="S3655" s="95">
        <f>Table_nydc_frldevdb01_flc_fx_carry_view[[#This Row],[num_rate]]-Table_nydc_frldevdb01_flc_fx_carry_view[[#This Row],[asset_rate]]</f>
        <v>1.1357535930748531E-2</v>
      </c>
      <c r="T36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1.0979394494052419</v>
      </c>
      <c r="U3655" s="95">
        <f>Table_nydc_frldevdb01_flc_fx_carry_view[[#This Row],[atmf_cost_final]]/Table_nydc_frldevdb01_flc_fx_carry_view[[#This Row],[atmf_cost_orig]]</f>
        <v>0.64758523585138539</v>
      </c>
    </row>
    <row r="3656" spans="1:21" x14ac:dyDescent="0.25">
      <c r="A3656" t="s">
        <v>156</v>
      </c>
      <c r="B3656" t="s">
        <v>21</v>
      </c>
      <c r="C3656" t="s">
        <v>6</v>
      </c>
      <c r="D3656" t="s">
        <v>14</v>
      </c>
      <c r="E3656">
        <v>1.33094327963226</v>
      </c>
      <c r="F3656">
        <v>1.3457950000000001</v>
      </c>
      <c r="G3656">
        <v>8.9554624707903402E-2</v>
      </c>
      <c r="H3656">
        <v>8.8457361861063497E-2</v>
      </c>
      <c r="I3656">
        <v>8.6543179077682497E-2</v>
      </c>
      <c r="J3656">
        <v>8.5406521260041196E-2</v>
      </c>
      <c r="K3656">
        <v>3.0274727983831597E-2</v>
      </c>
      <c r="L3656">
        <v>2.1744338930424802E-2</v>
      </c>
      <c r="M3656">
        <v>3.5264743386305801E-2</v>
      </c>
      <c r="N3656">
        <v>2.70901607820585E-2</v>
      </c>
      <c r="O3656">
        <v>3.0638257896795124E-3</v>
      </c>
      <c r="P3656">
        <v>1.4298992763353474E-2</v>
      </c>
      <c r="Q3656">
        <v>1.3391128064700639</v>
      </c>
      <c r="R3656" s="95">
        <f>Table_nydc_frldevdb01_flc_fx_carry_view[[#This Row],[atmf]]/(Table_nydc_frldevdb01_flc_fx_carry_view[[#This Row],[atmf_cost_orig]]+1)</f>
        <v>1.2999525083776768</v>
      </c>
      <c r="S3656" s="95">
        <f>Table_nydc_frldevdb01_flc_fx_carry_view[[#This Row],[num_rate]]-Table_nydc_frldevdb01_flc_fx_carry_view[[#This Row],[asset_rate]]</f>
        <v>1.1235166973673962E-2</v>
      </c>
      <c r="T36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1.0713036775363609</v>
      </c>
      <c r="U3656" s="95">
        <f>Table_nydc_frldevdb01_flc_fx_carry_view[[#This Row],[atmf_cost_final]]/Table_nydc_frldevdb01_flc_fx_carry_view[[#This Row],[atmf_cost_orig]]</f>
        <v>0.76819390078358829</v>
      </c>
    </row>
    <row r="3657" spans="1:21" x14ac:dyDescent="0.25">
      <c r="A3657" t="s">
        <v>156</v>
      </c>
      <c r="B3657" t="s">
        <v>21</v>
      </c>
      <c r="C3657" t="s">
        <v>67</v>
      </c>
      <c r="D3657" t="s">
        <v>14</v>
      </c>
      <c r="E3657">
        <v>1.33094327963226</v>
      </c>
      <c r="F3657">
        <v>1.3599179819575999</v>
      </c>
      <c r="G3657">
        <v>9.4672200628332301E-2</v>
      </c>
      <c r="H3657">
        <v>9.30513168459286E-2</v>
      </c>
      <c r="I3657">
        <v>9.2700312284494504E-2</v>
      </c>
      <c r="J3657">
        <v>9.0940943008635602E-2</v>
      </c>
      <c r="K3657">
        <v>4.2498389959383299E-2</v>
      </c>
      <c r="L3657">
        <v>3.7168736313496098E-2</v>
      </c>
      <c r="M3657">
        <v>5.2036552909179398E-2</v>
      </c>
      <c r="N3657">
        <v>4.7039034232870799E-2</v>
      </c>
      <c r="O3657">
        <v>4.7341679918535187E-3</v>
      </c>
      <c r="P3657">
        <v>1.5745494032538481E-2</v>
      </c>
      <c r="Q3657">
        <v>1.3470694143785706</v>
      </c>
      <c r="R3657" s="95">
        <f>Table_nydc_frldevdb01_flc_fx_carry_view[[#This Row],[atmf]]/(Table_nydc_frldevdb01_flc_fx_carry_view[[#This Row],[atmf_cost_orig]]+1)</f>
        <v>1.2926527868228925</v>
      </c>
      <c r="S3657" s="95">
        <f>Table_nydc_frldevdb01_flc_fx_carry_view[[#This Row],[num_rate]]-Table_nydc_frldevdb01_flc_fx_carry_view[[#This Row],[asset_rate]]</f>
        <v>1.1011326040684962E-2</v>
      </c>
      <c r="T36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1.0348216916954331</v>
      </c>
      <c r="U3657" s="95">
        <f>Table_nydc_frldevdb01_flc_fx_carry_view[[#This Row],[atmf_cost_final]]/Table_nydc_frldevdb01_flc_fx_carry_view[[#This Row],[atmf_cost_orig]]</f>
        <v>0.90396138105014601</v>
      </c>
    </row>
    <row r="3658" spans="1:21" x14ac:dyDescent="0.25">
      <c r="A3658" t="s">
        <v>156</v>
      </c>
      <c r="B3658" t="s">
        <v>20</v>
      </c>
      <c r="C3658" t="s">
        <v>14</v>
      </c>
      <c r="D3658" t="s">
        <v>14</v>
      </c>
      <c r="E3658">
        <v>3.1597354463720202</v>
      </c>
      <c r="F3658">
        <v>3.2305000000000001</v>
      </c>
      <c r="G3658">
        <v>0.11813196927807799</v>
      </c>
      <c r="H3658">
        <v>0.123118934943763</v>
      </c>
      <c r="I3658">
        <v>8.3316628825886196E-2</v>
      </c>
      <c r="J3658">
        <v>0.114863382556966</v>
      </c>
      <c r="K3658">
        <v>2.29505075599848E-2</v>
      </c>
      <c r="L3658">
        <v>3.0129016167979297E-3</v>
      </c>
      <c r="M3658">
        <v>3.4441576059447497E-2</v>
      </c>
      <c r="N3658">
        <v>2.2455311329698802E-2</v>
      </c>
      <c r="O3658">
        <v>1.3130944181418818E-2</v>
      </c>
      <c r="P3658">
        <v>5.911817476716854E-2</v>
      </c>
      <c r="Q3658">
        <v>3.1937998274096637</v>
      </c>
      <c r="R3658" s="95">
        <f>Table_nydc_frldevdb01_flc_fx_carry_view[[#This Row],[atmf]]/(Table_nydc_frldevdb01_flc_fx_carry_view[[#This Row],[atmf_cost_orig]]+1)</f>
        <v>3.1229409903516383</v>
      </c>
      <c r="S3658" s="95">
        <f>Table_nydc_frldevdb01_flc_fx_carry_view[[#This Row],[num_rate]]-Table_nydc_frldevdb01_flc_fx_carry_view[[#This Row],[asset_rate]]</f>
        <v>4.5987230585749723E-2</v>
      </c>
      <c r="T36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1.6919583860987311</v>
      </c>
      <c r="U3658" s="95">
        <f>Table_nydc_frldevdb01_flc_fx_carry_view[[#This Row],[atmf_cost_final]]/Table_nydc_frldevdb01_flc_fx_carry_view[[#This Row],[atmf_cost_orig]]</f>
        <v>0.6519826877533148</v>
      </c>
    </row>
    <row r="3659" spans="1:21" x14ac:dyDescent="0.25">
      <c r="A3659" t="s">
        <v>156</v>
      </c>
      <c r="B3659" t="s">
        <v>20</v>
      </c>
      <c r="C3659" t="s">
        <v>8</v>
      </c>
      <c r="D3659" t="s">
        <v>14</v>
      </c>
      <c r="E3659">
        <v>3.1597354463720202</v>
      </c>
      <c r="F3659">
        <v>3.26505</v>
      </c>
      <c r="G3659">
        <v>0.13129759775646299</v>
      </c>
      <c r="H3659">
        <v>0.137345978387752</v>
      </c>
      <c r="I3659">
        <v>0.112859612233004</v>
      </c>
      <c r="J3659">
        <v>0.12292688284787601</v>
      </c>
      <c r="K3659">
        <v>2.9946366468300799E-2</v>
      </c>
      <c r="L3659">
        <v>1.70246340276934E-2</v>
      </c>
      <c r="M3659">
        <v>4.6868129354231597E-2</v>
      </c>
      <c r="N3659">
        <v>3.6890741931269497E-2</v>
      </c>
      <c r="O3659">
        <v>1.3786765209316643E-2</v>
      </c>
      <c r="P3659">
        <v>5.9342835252499497E-2</v>
      </c>
      <c r="Q3659">
        <v>3.2107189748148248</v>
      </c>
      <c r="R3659" s="95">
        <f>Table_nydc_frldevdb01_flc_fx_carry_view[[#This Row],[atmf]]/(Table_nydc_frldevdb01_flc_fx_carry_view[[#This Row],[atmf_cost_orig]]+1)</f>
        <v>3.118874200529985</v>
      </c>
      <c r="S3659" s="95">
        <f>Table_nydc_frldevdb01_flc_fx_carry_view[[#This Row],[num_rate]]-Table_nydc_frldevdb01_flc_fx_carry_view[[#This Row],[asset_rate]]</f>
        <v>4.555607004318285E-2</v>
      </c>
      <c r="T36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1.1739975342695119</v>
      </c>
      <c r="U3659" s="95">
        <f>Table_nydc_frldevdb01_flc_fx_carry_view[[#This Row],[atmf_cost_final]]/Table_nydc_frldevdb01_flc_fx_carry_view[[#This Row],[atmf_cost_orig]]</f>
        <v>0.78711786537174289</v>
      </c>
    </row>
    <row r="3660" spans="1:21" x14ac:dyDescent="0.25">
      <c r="A3660" t="s">
        <v>156</v>
      </c>
      <c r="B3660" t="s">
        <v>20</v>
      </c>
      <c r="C3660" t="s">
        <v>6</v>
      </c>
      <c r="D3660" t="s">
        <v>14</v>
      </c>
      <c r="E3660">
        <v>3.1597354463720202</v>
      </c>
      <c r="F3660">
        <v>3.3032499999999998</v>
      </c>
      <c r="G3660">
        <v>0.137139242853448</v>
      </c>
      <c r="H3660">
        <v>0.14413920905472599</v>
      </c>
      <c r="I3660">
        <v>0.118256276497443</v>
      </c>
      <c r="J3660">
        <v>0.12861011313187301</v>
      </c>
      <c r="K3660">
        <v>3.3972157079595597E-2</v>
      </c>
      <c r="L3660">
        <v>2.3194856349606201E-2</v>
      </c>
      <c r="M3660">
        <v>5.6556707404987604E-2</v>
      </c>
      <c r="N3660">
        <v>4.88685844865306E-2</v>
      </c>
      <c r="O3660">
        <v>1.4298992763353474E-2</v>
      </c>
      <c r="P3660">
        <v>6.0749971583881061E-2</v>
      </c>
      <c r="Q3660">
        <v>3.2302952347059097</v>
      </c>
      <c r="R3660" s="95">
        <f>Table_nydc_frldevdb01_flc_fx_carry_view[[#This Row],[atmf]]/(Table_nydc_frldevdb01_flc_fx_carry_view[[#This Row],[atmf_cost_orig]]+1)</f>
        <v>3.1264294446751686</v>
      </c>
      <c r="S3660" s="95">
        <f>Table_nydc_frldevdb01_flc_fx_carry_view[[#This Row],[num_rate]]-Table_nydc_frldevdb01_flc_fx_carry_view[[#This Row],[asset_rate]]</f>
        <v>4.6450978820527587E-2</v>
      </c>
      <c r="T36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1.1367827903156966</v>
      </c>
      <c r="U3660" s="95">
        <f>Table_nydc_frldevdb01_flc_fx_carry_view[[#This Row],[atmf_cost_final]]/Table_nydc_frldevdb01_flc_fx_carry_view[[#This Row],[atmf_cost_orig]]</f>
        <v>0.86406346353573249</v>
      </c>
    </row>
    <row r="3661" spans="1:21" x14ac:dyDescent="0.25">
      <c r="A3661" t="s">
        <v>156</v>
      </c>
      <c r="B3661" t="s">
        <v>20</v>
      </c>
      <c r="C3661" t="s">
        <v>67</v>
      </c>
      <c r="D3661" t="s">
        <v>14</v>
      </c>
      <c r="E3661">
        <v>3.1597354463720202</v>
      </c>
      <c r="F3661">
        <v>3.4923289999999998</v>
      </c>
      <c r="G3661">
        <v>0.13729839301546501</v>
      </c>
      <c r="H3661">
        <v>0.14807099796703399</v>
      </c>
      <c r="I3661">
        <v>0.138103526098107</v>
      </c>
      <c r="J3661">
        <v>0.15085842843029501</v>
      </c>
      <c r="K3661">
        <v>3.4566630038498102E-2</v>
      </c>
      <c r="L3661">
        <v>3.5280233383300399E-2</v>
      </c>
      <c r="M3661">
        <v>8.0937775841614407E-2</v>
      </c>
      <c r="N3661">
        <v>8.7656471787934495E-2</v>
      </c>
      <c r="O3661">
        <v>1.5745494032538481E-2</v>
      </c>
      <c r="P3661">
        <v>7.0198827910112463E-2</v>
      </c>
      <c r="Q3661">
        <v>3.3375624069980914</v>
      </c>
      <c r="R3661" s="95">
        <f>Table_nydc_frldevdb01_flc_fx_carry_view[[#This Row],[atmf]]/(Table_nydc_frldevdb01_flc_fx_carry_view[[#This Row],[atmf_cost_orig]]+1)</f>
        <v>3.2308325955958797</v>
      </c>
      <c r="S3661" s="95">
        <f>Table_nydc_frldevdb01_flc_fx_carry_view[[#This Row],[num_rate]]-Table_nydc_frldevdb01_flc_fx_carry_view[[#This Row],[asset_rate]]</f>
        <v>5.4453333877573978E-2</v>
      </c>
      <c r="T36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1.1295006301335393</v>
      </c>
      <c r="U3661" s="95">
        <f>Table_nydc_frldevdb01_flc_fx_carry_view[[#This Row],[atmf_cost_final]]/Table_nydc_frldevdb01_flc_fx_carry_view[[#This Row],[atmf_cost_orig]]</f>
        <v>1.0830106322598705</v>
      </c>
    </row>
    <row r="3662" spans="1:21" x14ac:dyDescent="0.25">
      <c r="A3662" t="s">
        <v>156</v>
      </c>
      <c r="B3662" t="s">
        <v>7</v>
      </c>
      <c r="C3662" t="s">
        <v>14</v>
      </c>
      <c r="D3662" t="s">
        <v>14</v>
      </c>
      <c r="E3662">
        <v>64.906408117772202</v>
      </c>
      <c r="F3662">
        <v>66.08</v>
      </c>
      <c r="G3662">
        <v>5.9449468906669398E-2</v>
      </c>
      <c r="H3662">
        <v>6.3110951389805894E-2</v>
      </c>
      <c r="I3662">
        <v>4.31906679158311E-2</v>
      </c>
      <c r="J3662">
        <v>6.3461932262494497E-2</v>
      </c>
      <c r="K3662">
        <v>9.1453662302034694E-3</v>
      </c>
      <c r="L3662">
        <v>1.5618665955280601E-3</v>
      </c>
      <c r="M3662">
        <v>1.76589026592846E-2</v>
      </c>
      <c r="N3662">
        <v>1.8079852847870601E-2</v>
      </c>
      <c r="O3662">
        <v>1.3130944181418818E-2</v>
      </c>
      <c r="P3662">
        <v>4.5411173367200734E-2</v>
      </c>
      <c r="Q3662">
        <v>65.52217457980224</v>
      </c>
      <c r="R3662" s="95">
        <f>Table_nydc_frldevdb01_flc_fx_carry_view[[#This Row],[atmf]]/(Table_nydc_frldevdb01_flc_fx_carry_view[[#This Row],[atmf_cost_orig]]+1)</f>
        <v>64.933348322629271</v>
      </c>
      <c r="S3662" s="95">
        <f>Table_nydc_frldevdb01_flc_fx_carry_view[[#This Row],[num_rate]]-Table_nydc_frldevdb01_flc_fx_carry_view[[#This Row],[asset_rate]]</f>
        <v>3.2280229185781918E-2</v>
      </c>
      <c r="T36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1.9402026866202455</v>
      </c>
      <c r="U3662" s="95">
        <f>Table_nydc_frldevdb01_flc_fx_carry_view[[#This Row],[atmf_cost_final]]/Table_nydc_frldevdb01_flc_fx_carry_view[[#This Row],[atmf_cost_orig]]</f>
        <v>1.0238378452335302</v>
      </c>
    </row>
    <row r="3663" spans="1:21" x14ac:dyDescent="0.25">
      <c r="A3663" t="s">
        <v>156</v>
      </c>
      <c r="B3663" t="s">
        <v>7</v>
      </c>
      <c r="C3663" t="s">
        <v>8</v>
      </c>
      <c r="D3663" t="s">
        <v>14</v>
      </c>
      <c r="E3663">
        <v>64.906408117772202</v>
      </c>
      <c r="F3663">
        <v>66.7</v>
      </c>
      <c r="G3663">
        <v>6.3084971248298094E-2</v>
      </c>
      <c r="H3663">
        <v>6.73888122907043E-2</v>
      </c>
      <c r="I3663">
        <v>5.4328518024943297E-2</v>
      </c>
      <c r="J3663">
        <v>6.3831078080428302E-2</v>
      </c>
      <c r="K3663">
        <v>1.05391396544601E-2</v>
      </c>
      <c r="L3663">
        <v>7.2231038413185398E-3</v>
      </c>
      <c r="M3663">
        <v>2.30061140511017E-2</v>
      </c>
      <c r="N3663">
        <v>2.47290576112143E-2</v>
      </c>
      <c r="O3663">
        <v>1.3786765209316643E-2</v>
      </c>
      <c r="P3663">
        <v>4.8295702150318823E-2</v>
      </c>
      <c r="Q3663">
        <v>65.87869203313862</v>
      </c>
      <c r="R3663" s="95">
        <f>Table_nydc_frldevdb01_flc_fx_carry_view[[#This Row],[atmf]]/(Table_nydc_frldevdb01_flc_fx_carry_view[[#This Row],[atmf_cost_orig]]+1)</f>
        <v>65.200001333196496</v>
      </c>
      <c r="S3663" s="95">
        <f>Table_nydc_frldevdb01_flc_fx_carry_view[[#This Row],[num_rate]]-Table_nydc_frldevdb01_flc_fx_carry_view[[#This Row],[asset_rate]]</f>
        <v>3.4508936941002183E-2</v>
      </c>
      <c r="T36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1.4041862293879082</v>
      </c>
      <c r="U3663" s="95">
        <f>Table_nydc_frldevdb01_flc_fx_carry_view[[#This Row],[atmf_cost_final]]/Table_nydc_frldevdb01_flc_fx_carry_view[[#This Row],[atmf_cost_orig]]</f>
        <v>1.0748906815069055</v>
      </c>
    </row>
    <row r="3664" spans="1:21" x14ac:dyDescent="0.25">
      <c r="A3664" t="s">
        <v>156</v>
      </c>
      <c r="B3664" t="s">
        <v>7</v>
      </c>
      <c r="C3664" t="s">
        <v>6</v>
      </c>
      <c r="D3664" t="s">
        <v>14</v>
      </c>
      <c r="E3664">
        <v>64.906408117772202</v>
      </c>
      <c r="F3664">
        <v>67.319999999999993</v>
      </c>
      <c r="G3664">
        <v>6.6129261124969793E-2</v>
      </c>
      <c r="H3664">
        <v>7.0961522626198398E-2</v>
      </c>
      <c r="I3664">
        <v>5.9557216116947302E-2</v>
      </c>
      <c r="J3664">
        <v>6.8043283924092396E-2</v>
      </c>
      <c r="K3664">
        <v>1.1718126139727399E-2</v>
      </c>
      <c r="L3664">
        <v>9.261521619877951E-3</v>
      </c>
      <c r="M3664">
        <v>2.7976310113329801E-2</v>
      </c>
      <c r="N3664">
        <v>3.00344134469436E-2</v>
      </c>
      <c r="O3664">
        <v>1.4288671643286621E-2</v>
      </c>
      <c r="P3664">
        <v>4.9879655098012288E-2</v>
      </c>
      <c r="Q3664">
        <v>66.243008973149529</v>
      </c>
      <c r="R3664" s="95">
        <f>Table_nydc_frldevdb01_flc_fx_carry_view[[#This Row],[atmf]]/(Table_nydc_frldevdb01_flc_fx_carry_view[[#This Row],[atmf_cost_orig]]+1)</f>
        <v>65.487890467610342</v>
      </c>
      <c r="S3664" s="95">
        <f>Table_nydc_frldevdb01_flc_fx_carry_view[[#This Row],[num_rate]]-Table_nydc_frldevdb01_flc_fx_carry_view[[#This Row],[asset_rate]]</f>
        <v>3.5590983454725666E-2</v>
      </c>
      <c r="T36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1.27768832366478</v>
      </c>
      <c r="U3664" s="95">
        <f>Table_nydc_frldevdb01_flc_fx_carry_view[[#This Row],[atmf_cost_final]]/Table_nydc_frldevdb01_flc_fx_carry_view[[#This Row],[atmf_cost_orig]]</f>
        <v>1.0735659322218185</v>
      </c>
    </row>
    <row r="3665" spans="1:21" x14ac:dyDescent="0.25">
      <c r="A3665" t="s">
        <v>156</v>
      </c>
      <c r="B3665" t="s">
        <v>7</v>
      </c>
      <c r="C3665" t="s">
        <v>67</v>
      </c>
      <c r="D3665" t="s">
        <v>14</v>
      </c>
      <c r="E3665">
        <v>64.906408117772202</v>
      </c>
      <c r="F3665">
        <v>70.119591592572803</v>
      </c>
      <c r="G3665">
        <v>7.3995324592527695E-2</v>
      </c>
      <c r="H3665">
        <v>7.7043797535294306E-2</v>
      </c>
      <c r="I3665">
        <v>7.0739386800835399E-2</v>
      </c>
      <c r="J3665">
        <v>7.7535118289963595E-2</v>
      </c>
      <c r="K3665">
        <v>1.30726230736945E-2</v>
      </c>
      <c r="L3665">
        <v>1.26196824691632E-2</v>
      </c>
      <c r="M3665">
        <v>4.2142727120231004E-2</v>
      </c>
      <c r="N3665">
        <v>4.8220158486126694E-2</v>
      </c>
      <c r="O3665">
        <v>1.573987302300528E-2</v>
      </c>
      <c r="P3665">
        <v>5.6074139397766065E-2</v>
      </c>
      <c r="Q3665">
        <v>68.138789881123458</v>
      </c>
      <c r="R3665" s="95">
        <f>Table_nydc_frldevdb01_flc_fx_carry_view[[#This Row],[atmf]]/(Table_nydc_frldevdb01_flc_fx_carry_view[[#This Row],[atmf_cost_orig]]+1)</f>
        <v>67.284057900912813</v>
      </c>
      <c r="S3665" s="95">
        <f>Table_nydc_frldevdb01_flc_fx_carry_view[[#This Row],[num_rate]]-Table_nydc_frldevdb01_flc_fx_carry_view[[#This Row],[asset_rate]]</f>
        <v>4.0334266374760785E-2</v>
      </c>
      <c r="T36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1.2246421946055963</v>
      </c>
      <c r="U3665" s="95">
        <f>Table_nydc_frldevdb01_flc_fx_carry_view[[#This Row],[atmf_cost_final]]/Table_nydc_frldevdb01_flc_fx_carry_view[[#This Row],[atmf_cost_orig]]</f>
        <v>1.1442106807316266</v>
      </c>
    </row>
    <row r="3666" spans="1:21" x14ac:dyDescent="0.25">
      <c r="A3666" t="s">
        <v>156</v>
      </c>
      <c r="B3666" t="s">
        <v>19</v>
      </c>
      <c r="C3666" t="s">
        <v>14</v>
      </c>
      <c r="D3666" t="s">
        <v>14</v>
      </c>
      <c r="E3666">
        <v>13.314641841683301</v>
      </c>
      <c r="F3666">
        <v>13.6943</v>
      </c>
      <c r="G3666">
        <v>0.160921667155702</v>
      </c>
      <c r="H3666">
        <v>0.16496893236458601</v>
      </c>
      <c r="I3666">
        <v>0.105519018684469</v>
      </c>
      <c r="J3666">
        <v>0.122648790588747</v>
      </c>
      <c r="K3666">
        <v>3.1963233953117599E-2</v>
      </c>
      <c r="L3666">
        <v>3.8157804750904804E-3</v>
      </c>
      <c r="M3666">
        <v>4.6137237059282403E-2</v>
      </c>
      <c r="N3666">
        <v>2.8530419514831398E-2</v>
      </c>
      <c r="O3666">
        <v>1.3130944181418818E-2</v>
      </c>
      <c r="P3666">
        <v>7.1113037160796547E-2</v>
      </c>
      <c r="Q3666">
        <v>13.502909715746743</v>
      </c>
      <c r="R3666" s="95">
        <f>Table_nydc_frldevdb01_flc_fx_carry_view[[#This Row],[atmf]]/(Table_nydc_frldevdb01_flc_fx_carry_view[[#This Row],[atmf_cost_orig]]+1)</f>
        <v>13.090347532695631</v>
      </c>
      <c r="S3666" s="95">
        <f>Table_nydc_frldevdb01_flc_fx_carry_view[[#This Row],[num_rate]]-Table_nydc_frldevdb01_flc_fx_carry_view[[#This Row],[asset_rate]]</f>
        <v>5.7982092979377731E-2</v>
      </c>
      <c r="T36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1.7436597730807322</v>
      </c>
      <c r="U3666" s="95">
        <f>Table_nydc_frldevdb01_flc_fx_carry_view[[#This Row],[atmf_cost_final]]/Table_nydc_frldevdb01_flc_fx_carry_view[[#This Row],[atmf_cost_orig]]</f>
        <v>0.61838162259634766</v>
      </c>
    </row>
    <row r="3667" spans="1:21" x14ac:dyDescent="0.25">
      <c r="A3667" t="s">
        <v>156</v>
      </c>
      <c r="B3667" t="s">
        <v>19</v>
      </c>
      <c r="C3667" t="s">
        <v>8</v>
      </c>
      <c r="D3667" t="s">
        <v>14</v>
      </c>
      <c r="E3667">
        <v>13.314641841683301</v>
      </c>
      <c r="F3667">
        <v>13.8772</v>
      </c>
      <c r="G3667">
        <v>0.16089181044885401</v>
      </c>
      <c r="H3667">
        <v>0.16608587077013301</v>
      </c>
      <c r="I3667">
        <v>0.16096443255437501</v>
      </c>
      <c r="J3667">
        <v>0.170619519270134</v>
      </c>
      <c r="K3667">
        <v>3.6076197281350704E-2</v>
      </c>
      <c r="L3667">
        <v>2.5106912670010102E-2</v>
      </c>
      <c r="M3667">
        <v>5.6659977728884599E-2</v>
      </c>
      <c r="N3667">
        <v>4.9669685446045796E-2</v>
      </c>
      <c r="O3667">
        <v>1.3786765209316643E-2</v>
      </c>
      <c r="P3667">
        <v>7.117436399942402E-2</v>
      </c>
      <c r="Q3667">
        <v>13.597315836152854</v>
      </c>
      <c r="R3667" s="95">
        <f>Table_nydc_frldevdb01_flc_fx_carry_view[[#This Row],[atmf]]/(Table_nydc_frldevdb01_flc_fx_carry_view[[#This Row],[atmf_cost_orig]]+1)</f>
        <v>13.133079980777488</v>
      </c>
      <c r="S3667" s="95">
        <f>Table_nydc_frldevdb01_flc_fx_carry_view[[#This Row],[num_rate]]-Table_nydc_frldevdb01_flc_fx_carry_view[[#This Row],[asset_rate]]</f>
        <v>5.738759879010738E-2</v>
      </c>
      <c r="T36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1.1933071691395016</v>
      </c>
      <c r="U3667" s="95">
        <f>Table_nydc_frldevdb01_flc_fx_carry_view[[#This Row],[atmf_cost_final]]/Table_nydc_frldevdb01_flc_fx_carry_view[[#This Row],[atmf_cost_orig]]</f>
        <v>0.87662733797236858</v>
      </c>
    </row>
    <row r="3668" spans="1:21" x14ac:dyDescent="0.25">
      <c r="A3668" t="s">
        <v>156</v>
      </c>
      <c r="B3668" t="s">
        <v>19</v>
      </c>
      <c r="C3668" t="s">
        <v>6</v>
      </c>
      <c r="D3668" t="s">
        <v>14</v>
      </c>
      <c r="E3668">
        <v>13.314641841683301</v>
      </c>
      <c r="F3668">
        <v>14.0596</v>
      </c>
      <c r="G3668">
        <v>0.16054096232524301</v>
      </c>
      <c r="H3668">
        <v>0.166574590709439</v>
      </c>
      <c r="I3668">
        <v>0.160913624734491</v>
      </c>
      <c r="J3668">
        <v>0.170083322423001</v>
      </c>
      <c r="K3668">
        <v>3.8925947220543204E-2</v>
      </c>
      <c r="L3668">
        <v>3.2252619051069797E-2</v>
      </c>
      <c r="M3668">
        <v>6.560897582508389E-2</v>
      </c>
      <c r="N3668">
        <v>6.2893204993257193E-2</v>
      </c>
      <c r="O3668">
        <v>1.4288671643286621E-2</v>
      </c>
      <c r="P3668">
        <v>7.1295954905221004E-2</v>
      </c>
      <c r="Q3668">
        <v>13.694197340643386</v>
      </c>
      <c r="R3668" s="95">
        <f>Table_nydc_frldevdb01_flc_fx_carry_view[[#This Row],[atmf]]/(Table_nydc_frldevdb01_flc_fx_carry_view[[#This Row],[atmf_cost_orig]]+1)</f>
        <v>13.193957932940529</v>
      </c>
      <c r="S3668" s="95">
        <f>Table_nydc_frldevdb01_flc_fx_carry_view[[#This Row],[num_rate]]-Table_nydc_frldevdb01_flc_fx_carry_view[[#This Row],[asset_rate]]</f>
        <v>5.7007283261934383E-2</v>
      </c>
      <c r="T36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1.1483173966606341</v>
      </c>
      <c r="U3668" s="95">
        <f>Table_nydc_frldevdb01_flc_fx_carry_view[[#This Row],[atmf_cost_final]]/Table_nydc_frldevdb01_flc_fx_carry_view[[#This Row],[atmf_cost_orig]]</f>
        <v>0.95860671809498976</v>
      </c>
    </row>
    <row r="3669" spans="1:21" x14ac:dyDescent="0.25">
      <c r="A3669" t="s">
        <v>156</v>
      </c>
      <c r="B3669" t="s">
        <v>19</v>
      </c>
      <c r="C3669" t="s">
        <v>67</v>
      </c>
      <c r="D3669" t="s">
        <v>14</v>
      </c>
      <c r="E3669">
        <v>13.314641841683301</v>
      </c>
      <c r="F3669">
        <v>14.787332845768001</v>
      </c>
      <c r="G3669">
        <v>0.16426075833919401</v>
      </c>
      <c r="H3669">
        <v>0.17308139967295699</v>
      </c>
      <c r="I3669">
        <v>0.16408509973191901</v>
      </c>
      <c r="J3669">
        <v>0.17445131246990001</v>
      </c>
      <c r="K3669">
        <v>4.5443551567317594E-2</v>
      </c>
      <c r="L3669">
        <v>4.3678916223195897E-2</v>
      </c>
      <c r="M3669">
        <v>9.4485646845398397E-2</v>
      </c>
      <c r="N3669">
        <v>9.7345466058080699E-2</v>
      </c>
      <c r="O3669">
        <v>1.573987302300528E-2</v>
      </c>
      <c r="P3669">
        <v>7.3008844759193336E-2</v>
      </c>
      <c r="Q3669">
        <v>14.096033812492687</v>
      </c>
      <c r="R3669" s="95">
        <f>Table_nydc_frldevdb01_flc_fx_carry_view[[#This Row],[atmf]]/(Table_nydc_frldevdb01_flc_fx_carry_view[[#This Row],[atmf_cost_orig]]+1)</f>
        <v>13.510759952301857</v>
      </c>
      <c r="S3669" s="95">
        <f>Table_nydc_frldevdb01_flc_fx_carry_view[[#This Row],[num_rate]]-Table_nydc_frldevdb01_flc_fx_carry_view[[#This Row],[asset_rate]]</f>
        <v>5.7268971736188057E-2</v>
      </c>
      <c r="T36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1.0942956154418404</v>
      </c>
      <c r="U3669" s="95">
        <f>Table_nydc_frldevdb01_flc_fx_carry_view[[#This Row],[atmf_cost_final]]/Table_nydc_frldevdb01_flc_fx_carry_view[[#This Row],[atmf_cost_orig]]</f>
        <v>1.0302672343172044</v>
      </c>
    </row>
    <row r="3670" spans="1:21" x14ac:dyDescent="0.25">
      <c r="A3670" t="s">
        <v>156</v>
      </c>
      <c r="B3670" t="s">
        <v>13</v>
      </c>
      <c r="C3670" t="s">
        <v>14</v>
      </c>
      <c r="D3670" t="s">
        <v>14</v>
      </c>
      <c r="E3670">
        <v>6.5728142498193698</v>
      </c>
      <c r="F3670">
        <v>6.6459169999999999</v>
      </c>
      <c r="G3670">
        <v>5.3820044700017097E-2</v>
      </c>
      <c r="H3670">
        <v>5.4280499830931798E-2</v>
      </c>
      <c r="I3670">
        <v>4.7395911871279998E-2</v>
      </c>
      <c r="J3670">
        <v>4.3140593275888497E-2</v>
      </c>
      <c r="K3670">
        <v>1.0143340392255101E-2</v>
      </c>
      <c r="L3670">
        <v>1.7139369551603999E-3</v>
      </c>
      <c r="M3670">
        <v>1.5188405256991199E-2</v>
      </c>
      <c r="N3670">
        <v>1.1122918017417801E-2</v>
      </c>
      <c r="O3670">
        <v>1.3130944181418818E-2</v>
      </c>
      <c r="P3670">
        <v>3.5594053249153115E-2</v>
      </c>
      <c r="Q3670">
        <v>6.612556224923547</v>
      </c>
      <c r="R3670" s="95">
        <f>Table_nydc_frldevdb01_flc_fx_carry_view[[#This Row],[atmf]]/(Table_nydc_frldevdb01_flc_fx_carry_view[[#This Row],[atmf_cost_orig]]+1)</f>
        <v>6.5464863128707718</v>
      </c>
      <c r="S3670" s="95">
        <f>Table_nydc_frldevdb01_flc_fx_carry_view[[#This Row],[num_rate]]-Table_nydc_frldevdb01_flc_fx_carry_view[[#This Row],[asset_rate]]</f>
        <v>2.2463109067734299E-2</v>
      </c>
      <c r="T36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1.8649871338670239</v>
      </c>
      <c r="U3670" s="95">
        <f>Table_nydc_frldevdb01_flc_fx_carry_view[[#This Row],[atmf_cost_final]]/Table_nydc_frldevdb01_flc_fx_carry_view[[#This Row],[atmf_cost_orig]]</f>
        <v>0.73232955199809002</v>
      </c>
    </row>
    <row r="3671" spans="1:21" x14ac:dyDescent="0.25">
      <c r="A3671" t="s">
        <v>156</v>
      </c>
      <c r="B3671" t="s">
        <v>13</v>
      </c>
      <c r="C3671" t="s">
        <v>8</v>
      </c>
      <c r="D3671" t="s">
        <v>14</v>
      </c>
      <c r="E3671">
        <v>6.5728142498193698</v>
      </c>
      <c r="F3671">
        <v>6.6814999999999998</v>
      </c>
      <c r="G3671">
        <v>5.4934729596000202E-2</v>
      </c>
      <c r="H3671">
        <v>5.5868676675019997E-2</v>
      </c>
      <c r="I3671">
        <v>5.2950328831659801E-2</v>
      </c>
      <c r="J3671">
        <v>5.38903561105879E-2</v>
      </c>
      <c r="K3671">
        <v>1.16510173443811E-2</v>
      </c>
      <c r="L3671">
        <v>7.9280449925281694E-3</v>
      </c>
      <c r="M3671">
        <v>1.9074056615349201E-2</v>
      </c>
      <c r="N3671">
        <v>1.7013818209479902E-2</v>
      </c>
      <c r="O3671">
        <v>1.3786765209316643E-2</v>
      </c>
      <c r="P3671">
        <v>3.6132791094049453E-2</v>
      </c>
      <c r="Q3671">
        <v>6.6322684111285914</v>
      </c>
      <c r="R3671" s="95">
        <f>Table_nydc_frldevdb01_flc_fx_carry_view[[#This Row],[atmf]]/(Table_nydc_frldevdb01_flc_fx_carry_view[[#This Row],[atmf_cost_orig]]+1)</f>
        <v>6.5564420530842158</v>
      </c>
      <c r="S3671" s="95">
        <f>Table_nydc_frldevdb01_flc_fx_carry_view[[#This Row],[num_rate]]-Table_nydc_frldevdb01_flc_fx_carry_view[[#This Row],[asset_rate]]</f>
        <v>2.234602588473281E-2</v>
      </c>
      <c r="T36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1.223996382787125</v>
      </c>
      <c r="U3671" s="95">
        <f>Table_nydc_frldevdb01_flc_fx_carry_view[[#This Row],[atmf_cost_final]]/Table_nydc_frldevdb01_flc_fx_carry_view[[#This Row],[atmf_cost_orig]]</f>
        <v>0.89198740218630834</v>
      </c>
    </row>
    <row r="3672" spans="1:21" x14ac:dyDescent="0.25">
      <c r="A3672" t="s">
        <v>156</v>
      </c>
      <c r="B3672" t="s">
        <v>13</v>
      </c>
      <c r="C3672" t="s">
        <v>6</v>
      </c>
      <c r="D3672" t="s">
        <v>14</v>
      </c>
      <c r="E3672">
        <v>6.5728142498193698</v>
      </c>
      <c r="F3672">
        <v>6.7183977422803798</v>
      </c>
      <c r="G3672">
        <v>5.5479085510262399E-2</v>
      </c>
      <c r="H3672">
        <v>5.66920664845584E-2</v>
      </c>
      <c r="I3672">
        <v>5.3837247191818399E-2</v>
      </c>
      <c r="J3672">
        <v>5.5022204233104201E-2</v>
      </c>
      <c r="K3672">
        <v>1.2612369322687E-2</v>
      </c>
      <c r="L3672">
        <v>1.0242476125448801E-2</v>
      </c>
      <c r="M3672">
        <v>2.23513580912124E-2</v>
      </c>
      <c r="N3672">
        <v>2.15804777800973E-2</v>
      </c>
      <c r="O3672">
        <v>1.4288671643286621E-2</v>
      </c>
      <c r="P3672">
        <v>3.6699314353685786E-2</v>
      </c>
      <c r="Q3672">
        <v>6.6535984219784536</v>
      </c>
      <c r="R3672" s="95">
        <f>Table_nydc_frldevdb01_flc_fx_carry_view[[#This Row],[atmf]]/(Table_nydc_frldevdb01_flc_fx_carry_view[[#This Row],[atmf_cost_orig]]+1)</f>
        <v>6.5715154473154964</v>
      </c>
      <c r="S3672" s="95">
        <f>Table_nydc_frldevdb01_flc_fx_carry_view[[#This Row],[num_rate]]-Table_nydc_frldevdb01_flc_fx_carry_view[[#This Row],[asset_rate]]</f>
        <v>2.2410642710399165E-2</v>
      </c>
      <c r="T36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1.1641867471180181</v>
      </c>
      <c r="U3672" s="95">
        <f>Table_nydc_frldevdb01_flc_fx_carry_view[[#This Row],[atmf_cost_final]]/Table_nydc_frldevdb01_flc_fx_carry_view[[#This Row],[atmf_cost_orig]]</f>
        <v>0.96551080663782229</v>
      </c>
    </row>
    <row r="3673" spans="1:21" x14ac:dyDescent="0.25">
      <c r="A3673" t="s">
        <v>156</v>
      </c>
      <c r="B3673" t="s">
        <v>13</v>
      </c>
      <c r="C3673" t="s">
        <v>67</v>
      </c>
      <c r="D3673" t="s">
        <v>14</v>
      </c>
      <c r="E3673">
        <v>6.5728142498193698</v>
      </c>
      <c r="F3673">
        <v>6.8586178865356002</v>
      </c>
      <c r="G3673">
        <v>6.0770380071861599E-2</v>
      </c>
      <c r="H3673">
        <v>6.2161176895510602E-2</v>
      </c>
      <c r="I3673">
        <v>5.8797578523404101E-2</v>
      </c>
      <c r="J3673">
        <v>6.0822907915529301E-2</v>
      </c>
      <c r="K3673">
        <v>1.6262610648921601E-2</v>
      </c>
      <c r="L3673">
        <v>1.4850613620962599E-2</v>
      </c>
      <c r="M3673">
        <v>3.4007854968508798E-2</v>
      </c>
      <c r="N3673">
        <v>3.4532392133152498E-2</v>
      </c>
      <c r="O3673">
        <v>1.573987302300528E-2</v>
      </c>
      <c r="P3673">
        <v>3.8204324314563554E-2</v>
      </c>
      <c r="Q3673">
        <v>6.7390321151742887</v>
      </c>
      <c r="R3673" s="95">
        <f>Table_nydc_frldevdb01_flc_fx_carry_view[[#This Row],[atmf]]/(Table_nydc_frldevdb01_flc_fx_carry_view[[#This Row],[atmf_cost_orig]]+1)</f>
        <v>6.6330423444843971</v>
      </c>
      <c r="S3673" s="95">
        <f>Table_nydc_frldevdb01_flc_fx_carry_view[[#This Row],[num_rate]]-Table_nydc_frldevdb01_flc_fx_carry_view[[#This Row],[asset_rate]]</f>
        <v>2.2464451291558274E-2</v>
      </c>
      <c r="T36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1.1091297565548397</v>
      </c>
      <c r="U3673" s="95">
        <f>Table_nydc_frldevdb01_flc_fx_carry_view[[#This Row],[atmf_cost_final]]/Table_nydc_frldevdb01_flc_fx_carry_view[[#This Row],[atmf_cost_orig]]</f>
        <v>1.0154240002825647</v>
      </c>
    </row>
    <row r="3674" spans="1:21" x14ac:dyDescent="0.25">
      <c r="A3674" t="s">
        <v>156</v>
      </c>
      <c r="B3674" t="s">
        <v>16</v>
      </c>
      <c r="C3674" t="s">
        <v>14</v>
      </c>
      <c r="D3674" t="s">
        <v>14</v>
      </c>
      <c r="E3674">
        <v>18.892141002422601</v>
      </c>
      <c r="F3674">
        <v>19.445699999999999</v>
      </c>
      <c r="G3674">
        <v>0.118238784882397</v>
      </c>
      <c r="H3674">
        <v>0.123217113217418</v>
      </c>
      <c r="I3674">
        <v>0.106499265624934</v>
      </c>
      <c r="J3674">
        <v>0.135294798246684</v>
      </c>
      <c r="K3674">
        <v>2.0397901967234299E-2</v>
      </c>
      <c r="L3674">
        <v>3.8512279068338498E-3</v>
      </c>
      <c r="M3674">
        <v>3.4469023361836298E-2</v>
      </c>
      <c r="N3674">
        <v>2.9335085700509401E-2</v>
      </c>
      <c r="O3674">
        <v>1.3130944181418818E-2</v>
      </c>
      <c r="P3674">
        <v>7.2929582714141808E-2</v>
      </c>
      <c r="Q3674">
        <v>19.175873949804707</v>
      </c>
      <c r="R3674" s="95">
        <f>Table_nydc_frldevdb01_flc_fx_carry_view[[#This Row],[atmf]]/(Table_nydc_frldevdb01_flc_fx_carry_view[[#This Row],[atmf_cost_orig]]+1)</f>
        <v>18.797759585690645</v>
      </c>
      <c r="S3674" s="95">
        <f>Table_nydc_frldevdb01_flc_fx_carry_view[[#This Row],[num_rate]]-Table_nydc_frldevdb01_flc_fx_carry_view[[#This Row],[asset_rate]]</f>
        <v>5.9798638532722992E-2</v>
      </c>
      <c r="T36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1.8110751146992261</v>
      </c>
      <c r="U3674" s="95">
        <f>Table_nydc_frldevdb01_flc_fx_carry_view[[#This Row],[atmf_cost_final]]/Table_nydc_frldevdb01_flc_fx_carry_view[[#This Row],[atmf_cost_orig]]</f>
        <v>0.8510564802653755</v>
      </c>
    </row>
    <row r="3675" spans="1:21" x14ac:dyDescent="0.25">
      <c r="A3675" t="s">
        <v>156</v>
      </c>
      <c r="B3675" t="s">
        <v>16</v>
      </c>
      <c r="C3675" t="s">
        <v>8</v>
      </c>
      <c r="D3675" t="s">
        <v>14</v>
      </c>
      <c r="E3675">
        <v>18.892141002422601</v>
      </c>
      <c r="F3675">
        <v>19.704699999999999</v>
      </c>
      <c r="G3675">
        <v>0.12774831145813001</v>
      </c>
      <c r="H3675">
        <v>0.13485455484995701</v>
      </c>
      <c r="I3675">
        <v>0.116861953496045</v>
      </c>
      <c r="J3675">
        <v>0.12881267649230199</v>
      </c>
      <c r="K3675">
        <v>2.5353943312395297E-2</v>
      </c>
      <c r="L3675">
        <v>1.6268573521947598E-2</v>
      </c>
      <c r="M3675">
        <v>4.6018924716070497E-2</v>
      </c>
      <c r="N3675">
        <v>4.1724280447446201E-2</v>
      </c>
      <c r="O3675">
        <v>1.3786765209316643E-2</v>
      </c>
      <c r="P3675">
        <v>7.2352477518584118E-2</v>
      </c>
      <c r="Q3675">
        <v>19.305747095291739</v>
      </c>
      <c r="R3675" s="95">
        <f>Table_nydc_frldevdb01_flc_fx_carry_view[[#This Row],[atmf]]/(Table_nydc_frldevdb01_flc_fx_carry_view[[#This Row],[atmf_cost_orig]]+1)</f>
        <v>18.837804493210875</v>
      </c>
      <c r="S3675" s="95">
        <f>Table_nydc_frldevdb01_flc_fx_carry_view[[#This Row],[num_rate]]-Table_nydc_frldevdb01_flc_fx_carry_view[[#This Row],[asset_rate]]</f>
        <v>5.8565712309267479E-2</v>
      </c>
      <c r="T36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1.2318282038701176</v>
      </c>
      <c r="U3675" s="95">
        <f>Table_nydc_frldevdb01_flc_fx_carry_view[[#This Row],[atmf_cost_final]]/Table_nydc_frldevdb01_flc_fx_carry_view[[#This Row],[atmf_cost_orig]]</f>
        <v>0.90667656197702196</v>
      </c>
    </row>
    <row r="3676" spans="1:21" x14ac:dyDescent="0.25">
      <c r="A3676" t="s">
        <v>156</v>
      </c>
      <c r="B3676" t="s">
        <v>16</v>
      </c>
      <c r="C3676" t="s">
        <v>6</v>
      </c>
      <c r="D3676" t="s">
        <v>14</v>
      </c>
      <c r="E3676">
        <v>18.892141002422601</v>
      </c>
      <c r="F3676">
        <v>19.965699999999998</v>
      </c>
      <c r="G3676">
        <v>0.13202831407195201</v>
      </c>
      <c r="H3676">
        <v>0.14061169825085501</v>
      </c>
      <c r="I3676">
        <v>0.11829542691865499</v>
      </c>
      <c r="J3676">
        <v>0.128686739804553</v>
      </c>
      <c r="K3676">
        <v>2.8465304443472502E-2</v>
      </c>
      <c r="L3676">
        <v>2.0610189359917697E-2</v>
      </c>
      <c r="M3676">
        <v>5.5401427201437994E-2</v>
      </c>
      <c r="N3676">
        <v>5.1478220253367901E-2</v>
      </c>
      <c r="O3676">
        <v>1.4288671643286621E-2</v>
      </c>
      <c r="P3676">
        <v>7.2293475820306874E-2</v>
      </c>
      <c r="Q3676">
        <v>19.442007694090663</v>
      </c>
      <c r="R3676" s="95">
        <f>Table_nydc_frldevdb01_flc_fx_carry_view[[#This Row],[atmf]]/(Table_nydc_frldevdb01_flc_fx_carry_view[[#This Row],[atmf_cost_orig]]+1)</f>
        <v>18.917635968090526</v>
      </c>
      <c r="S3676" s="95">
        <f>Table_nydc_frldevdb01_flc_fx_carry_view[[#This Row],[num_rate]]-Table_nydc_frldevdb01_flc_fx_carry_view[[#This Row],[asset_rate]]</f>
        <v>5.8004804177020253E-2</v>
      </c>
      <c r="T36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1.1459715702521431</v>
      </c>
      <c r="U3676" s="95">
        <f>Table_nydc_frldevdb01_flc_fx_carry_view[[#This Row],[atmf_cost_final]]/Table_nydc_frldevdb01_flc_fx_carry_view[[#This Row],[atmf_cost_orig]]</f>
        <v>0.92918581440500758</v>
      </c>
    </row>
    <row r="3677" spans="1:21" x14ac:dyDescent="0.25">
      <c r="A3677" t="s">
        <v>156</v>
      </c>
      <c r="B3677" t="s">
        <v>16</v>
      </c>
      <c r="C3677" t="s">
        <v>67</v>
      </c>
      <c r="D3677" t="s">
        <v>14</v>
      </c>
      <c r="E3677">
        <v>18.892141002422601</v>
      </c>
      <c r="F3677">
        <v>20.984580613482901</v>
      </c>
      <c r="G3677">
        <v>0.131713493363772</v>
      </c>
      <c r="H3677">
        <v>0.141868403423553</v>
      </c>
      <c r="I3677">
        <v>0.13241603540821401</v>
      </c>
      <c r="J3677">
        <v>0.14500810178346399</v>
      </c>
      <c r="K3677">
        <v>3.0599693244204099E-2</v>
      </c>
      <c r="L3677">
        <v>3.0380535524692498E-2</v>
      </c>
      <c r="M3677">
        <v>7.7509831722186812E-2</v>
      </c>
      <c r="N3677">
        <v>8.3064214526634705E-2</v>
      </c>
      <c r="O3677">
        <v>1.573987302300528E-2</v>
      </c>
      <c r="P3677">
        <v>7.3150625825022408E-2</v>
      </c>
      <c r="Q3677">
        <v>20.044299737120394</v>
      </c>
      <c r="R3677" s="95">
        <f>Table_nydc_frldevdb01_flc_fx_carry_view[[#This Row],[atmf]]/(Table_nydc_frldevdb01_flc_fx_carry_view[[#This Row],[atmf_cost_orig]]+1)</f>
        <v>19.475071127604647</v>
      </c>
      <c r="S3677" s="95">
        <f>Table_nydc_frldevdb01_flc_fx_carry_view[[#This Row],[num_rate]]-Table_nydc_frldevdb01_flc_fx_carry_view[[#This Row],[asset_rate]]</f>
        <v>5.7410752802017129E-2</v>
      </c>
      <c r="T36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1.1230766037211617</v>
      </c>
      <c r="U3677" s="95">
        <f>Table_nydc_frldevdb01_flc_fx_carry_view[[#This Row],[atmf_cost_final]]/Table_nydc_frldevdb01_flc_fx_carry_view[[#This Row],[atmf_cost_orig]]</f>
        <v>1.0716603646406573</v>
      </c>
    </row>
    <row r="3678" spans="1:21" x14ac:dyDescent="0.25">
      <c r="A3678" t="s">
        <v>156</v>
      </c>
      <c r="B3678" t="s">
        <v>22</v>
      </c>
      <c r="C3678" t="s">
        <v>14</v>
      </c>
      <c r="D3678" t="s">
        <v>14</v>
      </c>
      <c r="E3678">
        <v>621.51142942976696</v>
      </c>
      <c r="F3678">
        <v>623.22</v>
      </c>
      <c r="G3678">
        <v>8.8619702518177801E-2</v>
      </c>
      <c r="H3678">
        <v>8.9057263531171896E-2</v>
      </c>
      <c r="I3678">
        <v>8.8211031803458198E-2</v>
      </c>
      <c r="J3678">
        <v>8.9732381729176899E-2</v>
      </c>
      <c r="K3678">
        <v>2.3422646904097802E-2</v>
      </c>
      <c r="L3678">
        <v>3.1898924341267E-3</v>
      </c>
      <c r="M3678">
        <v>2.49168254985505E-2</v>
      </c>
      <c r="N3678">
        <v>4.8069568910997593E-3</v>
      </c>
      <c r="O3678">
        <v>1.3130944181418818E-2</v>
      </c>
      <c r="P3678">
        <v>1.8575402844345733E-2</v>
      </c>
      <c r="Q3678">
        <v>622.29018732256475</v>
      </c>
      <c r="R3678" s="95">
        <f>Table_nydc_frldevdb01_flc_fx_carry_view[[#This Row],[atmf]]/(Table_nydc_frldevdb01_flc_fx_carry_view[[#This Row],[atmf_cost_orig]]+1)</f>
        <v>608.06885446226033</v>
      </c>
      <c r="S3678" s="95">
        <f>Table_nydc_frldevdb01_flc_fx_carry_view[[#This Row],[num_rate]]-Table_nydc_frldevdb01_flc_fx_carry_view[[#This Row],[asset_rate]]</f>
        <v>5.4444586629269157E-3</v>
      </c>
      <c r="T36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1.082243088595024</v>
      </c>
      <c r="U3678" s="95">
        <f>Table_nydc_frldevdb01_flc_fx_carry_view[[#This Row],[atmf_cost_final]]/Table_nydc_frldevdb01_flc_fx_carry_view[[#This Row],[atmf_cost_orig]]</f>
        <v>0.19292011702611944</v>
      </c>
    </row>
    <row r="3679" spans="1:21" x14ac:dyDescent="0.25">
      <c r="A3679" t="s">
        <v>156</v>
      </c>
      <c r="B3679" t="s">
        <v>22</v>
      </c>
      <c r="C3679" t="s">
        <v>8</v>
      </c>
      <c r="D3679" t="s">
        <v>14</v>
      </c>
      <c r="E3679">
        <v>621.51142942976696</v>
      </c>
      <c r="F3679">
        <v>624.13423497870599</v>
      </c>
      <c r="G3679">
        <v>8.8923998488834796E-2</v>
      </c>
      <c r="H3679">
        <v>8.9528110135900105E-2</v>
      </c>
      <c r="I3679">
        <v>8.8521737198858197E-2</v>
      </c>
      <c r="J3679">
        <v>8.9375180631009202E-2</v>
      </c>
      <c r="K3679">
        <v>2.8255960753929499E-2</v>
      </c>
      <c r="L3679">
        <v>1.6922329351462199E-2</v>
      </c>
      <c r="M3679">
        <v>3.05597427012737E-2</v>
      </c>
      <c r="N3679">
        <v>1.9266459246252202E-2</v>
      </c>
      <c r="O3679">
        <v>1.3786765209316643E-2</v>
      </c>
      <c r="P3679">
        <v>1.9368913877995692E-2</v>
      </c>
      <c r="Q3679">
        <v>622.69967071868712</v>
      </c>
      <c r="R3679" s="95">
        <f>Table_nydc_frldevdb01_flc_fx_carry_view[[#This Row],[atmf]]/(Table_nydc_frldevdb01_flc_fx_carry_view[[#This Row],[atmf_cost_orig]]+1)</f>
        <v>605.62644659759678</v>
      </c>
      <c r="S3679" s="95">
        <f>Table_nydc_frldevdb01_flc_fx_carry_view[[#This Row],[num_rate]]-Table_nydc_frldevdb01_flc_fx_carry_view[[#This Row],[asset_rate]]</f>
        <v>5.5821486686790482E-3</v>
      </c>
      <c r="T36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1.0175137874885751</v>
      </c>
      <c r="U3679" s="95">
        <f>Table_nydc_frldevdb01_flc_fx_carry_view[[#This Row],[atmf_cost_final]]/Table_nydc_frldevdb01_flc_fx_carry_view[[#This Row],[atmf_cost_orig]]</f>
        <v>0.63045227293255957</v>
      </c>
    </row>
    <row r="3680" spans="1:21" x14ac:dyDescent="0.25">
      <c r="A3680" t="s">
        <v>156</v>
      </c>
      <c r="B3680" t="s">
        <v>22</v>
      </c>
      <c r="C3680" t="s">
        <v>6</v>
      </c>
      <c r="D3680" t="s">
        <v>14</v>
      </c>
      <c r="E3680">
        <v>621.51142942976696</v>
      </c>
      <c r="F3680">
        <v>626.30893799972603</v>
      </c>
      <c r="G3680">
        <v>8.87639059157697E-2</v>
      </c>
      <c r="H3680">
        <v>8.9744200822864106E-2</v>
      </c>
      <c r="I3680">
        <v>8.8624643030032701E-2</v>
      </c>
      <c r="J3680">
        <v>8.9893573291583997E-2</v>
      </c>
      <c r="K3680">
        <v>3.12098228432332E-2</v>
      </c>
      <c r="L3680">
        <v>2.3618044139315501E-2</v>
      </c>
      <c r="M3680">
        <v>3.5375287377256204E-2</v>
      </c>
      <c r="N3680">
        <v>2.7947435094979198E-2</v>
      </c>
      <c r="O3680">
        <v>1.4304148243253139E-2</v>
      </c>
      <c r="P3680">
        <v>2.2014306322478784E-2</v>
      </c>
      <c r="Q3680">
        <v>623.71089239795845</v>
      </c>
      <c r="R3680" s="95">
        <f>Table_nydc_frldevdb01_flc_fx_carry_view[[#This Row],[atmf]]/(Table_nydc_frldevdb01_flc_fx_carry_view[[#This Row],[atmf_cost_orig]]+1)</f>
        <v>604.91007042118054</v>
      </c>
      <c r="S3680" s="95">
        <f>Table_nydc_frldevdb01_flc_fx_carry_view[[#This Row],[num_rate]]-Table_nydc_frldevdb01_flc_fx_carry_view[[#This Row],[asset_rate]]</f>
        <v>7.7101580792256451E-3</v>
      </c>
      <c r="T36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1.0393536952005622</v>
      </c>
      <c r="U3680" s="95">
        <f>Table_nydc_frldevdb01_flc_fx_carry_view[[#This Row],[atmf_cost_final]]/Table_nydc_frldevdb01_flc_fx_carry_view[[#This Row],[atmf_cost_orig]]</f>
        <v>0.79002708294455903</v>
      </c>
    </row>
    <row r="3681" spans="1:21" x14ac:dyDescent="0.25">
      <c r="A3681" t="s">
        <v>156</v>
      </c>
      <c r="B3681" t="s">
        <v>22</v>
      </c>
      <c r="C3681" t="s">
        <v>67</v>
      </c>
      <c r="D3681" t="s">
        <v>14</v>
      </c>
      <c r="E3681">
        <v>621.51142942976696</v>
      </c>
      <c r="F3681">
        <v>632.71</v>
      </c>
      <c r="G3681">
        <v>9.2841111215206495E-2</v>
      </c>
      <c r="H3681">
        <v>9.4795689170713002E-2</v>
      </c>
      <c r="I3681">
        <v>9.1689619794027996E-2</v>
      </c>
      <c r="J3681">
        <v>9.3781079858998001E-2</v>
      </c>
      <c r="K3681">
        <v>4.2240213904520998E-2</v>
      </c>
      <c r="L3681">
        <v>3.7583408304866305E-2</v>
      </c>
      <c r="M3681">
        <v>5.1872707829187695E-2</v>
      </c>
      <c r="N3681">
        <v>4.7426424240812795E-2</v>
      </c>
      <c r="O3681">
        <v>1.5745494032538481E-2</v>
      </c>
      <c r="P3681">
        <v>2.499173946870838E-2</v>
      </c>
      <c r="Q3681">
        <v>626.67357063807947</v>
      </c>
      <c r="R3681" s="95">
        <f>Table_nydc_frldevdb01_flc_fx_carry_view[[#This Row],[atmf]]/(Table_nydc_frldevdb01_flc_fx_carry_view[[#This Row],[atmf_cost_orig]]+1)</f>
        <v>601.50814379979624</v>
      </c>
      <c r="S3681" s="95">
        <f>Table_nydc_frldevdb01_flc_fx_carry_view[[#This Row],[num_rate]]-Table_nydc_frldevdb01_flc_fx_carry_view[[#This Row],[asset_rate]]</f>
        <v>9.246245436169899E-3</v>
      </c>
      <c r="T36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1.0218554003694404</v>
      </c>
      <c r="U3681" s="95">
        <f>Table_nydc_frldevdb01_flc_fx_carry_view[[#This Row],[atmf_cost_final]]/Table_nydc_frldevdb01_flc_fx_carry_view[[#This Row],[atmf_cost_orig]]</f>
        <v>0.914284721688019</v>
      </c>
    </row>
    <row r="3682" spans="1:21" x14ac:dyDescent="0.25">
      <c r="A3682" t="s">
        <v>156</v>
      </c>
      <c r="B3682" t="s">
        <v>15</v>
      </c>
      <c r="C3682" t="s">
        <v>14</v>
      </c>
      <c r="D3682" t="s">
        <v>14</v>
      </c>
      <c r="E3682">
        <v>57.359808912383698</v>
      </c>
      <c r="F3682">
        <v>59.005099999999999</v>
      </c>
      <c r="G3682">
        <v>0.109766743368993</v>
      </c>
      <c r="H3682">
        <v>0.116701021354137</v>
      </c>
      <c r="I3682">
        <v>7.0826293398180099E-2</v>
      </c>
      <c r="J3682">
        <v>8.6158541351673501E-2</v>
      </c>
      <c r="K3682">
        <v>1.8423447382699899E-2</v>
      </c>
      <c r="L3682">
        <v>2.5612269435065001E-3</v>
      </c>
      <c r="M3682">
        <v>3.2647257761198499E-2</v>
      </c>
      <c r="N3682">
        <v>2.8679356169117699E-2</v>
      </c>
      <c r="O3682">
        <v>1.3130944181418818E-2</v>
      </c>
      <c r="P3682">
        <v>7.1661326544422463E-2</v>
      </c>
      <c r="Q3682">
        <v>58.177592949607309</v>
      </c>
      <c r="R3682" s="95">
        <f>Table_nydc_frldevdb01_flc_fx_carry_view[[#This Row],[atmf]]/(Table_nydc_frldevdb01_flc_fx_carry_view[[#This Row],[atmf_cost_orig]]+1)</f>
        <v>57.139647209178015</v>
      </c>
      <c r="S3682" s="95">
        <f>Table_nydc_frldevdb01_flc_fx_carry_view[[#This Row],[num_rate]]-Table_nydc_frldevdb01_flc_fx_carry_view[[#This Row],[asset_rate]]</f>
        <v>5.8530382363003647E-2</v>
      </c>
      <c r="T36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1.8362259148991908</v>
      </c>
      <c r="U3682" s="95">
        <f>Table_nydc_frldevdb01_flc_fx_carry_view[[#This Row],[atmf_cost_final]]/Table_nydc_frldevdb01_flc_fx_carry_view[[#This Row],[atmf_cost_orig]]</f>
        <v>0.87846141256014831</v>
      </c>
    </row>
    <row r="3683" spans="1:21" x14ac:dyDescent="0.25">
      <c r="A3683" t="s">
        <v>156</v>
      </c>
      <c r="B3683" t="s">
        <v>15</v>
      </c>
      <c r="C3683" t="s">
        <v>8</v>
      </c>
      <c r="D3683" t="s">
        <v>14</v>
      </c>
      <c r="E3683">
        <v>57.359808912383698</v>
      </c>
      <c r="F3683">
        <v>59.767600000000002</v>
      </c>
      <c r="G3683">
        <v>0.114775005464716</v>
      </c>
      <c r="H3683">
        <v>0.122991503970567</v>
      </c>
      <c r="I3683">
        <v>0.102137272930482</v>
      </c>
      <c r="J3683">
        <v>0.117388033001336</v>
      </c>
      <c r="K3683">
        <v>2.1693799514487602E-2</v>
      </c>
      <c r="L3683">
        <v>1.3571664496104099E-2</v>
      </c>
      <c r="M3683">
        <v>4.1974674968062897E-2</v>
      </c>
      <c r="N3683">
        <v>3.9183889309610698E-2</v>
      </c>
      <c r="O3683">
        <v>1.3786765209316643E-2</v>
      </c>
      <c r="P3683">
        <v>7.0950982073441846E-2</v>
      </c>
      <c r="Q3683">
        <v>58.579555334142441</v>
      </c>
      <c r="R3683" s="95">
        <f>Table_nydc_frldevdb01_flc_fx_carry_view[[#This Row],[atmf]]/(Table_nydc_frldevdb01_flc_fx_carry_view[[#This Row],[atmf_cost_orig]]+1)</f>
        <v>57.359935357192732</v>
      </c>
      <c r="S3683" s="95">
        <f>Table_nydc_frldevdb01_flc_fx_carry_view[[#This Row],[num_rate]]-Table_nydc_frldevdb01_flc_fx_carry_view[[#This Row],[asset_rate]]</f>
        <v>5.7164216864125206E-2</v>
      </c>
      <c r="T36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1.2628757014032865</v>
      </c>
      <c r="U3683" s="95">
        <f>Table_nydc_frldevdb01_flc_fx_carry_view[[#This Row],[atmf_cost_final]]/Table_nydc_frldevdb01_flc_fx_carry_view[[#This Row],[atmf_cost_orig]]</f>
        <v>0.93351263206741653</v>
      </c>
    </row>
    <row r="3684" spans="1:21" x14ac:dyDescent="0.25">
      <c r="A3684" t="s">
        <v>156</v>
      </c>
      <c r="B3684" t="s">
        <v>15</v>
      </c>
      <c r="C3684" t="s">
        <v>6</v>
      </c>
      <c r="D3684" t="s">
        <v>14</v>
      </c>
      <c r="E3684">
        <v>57.359808912383698</v>
      </c>
      <c r="F3684">
        <v>60.522500000000001</v>
      </c>
      <c r="G3684">
        <v>0.11704735385111099</v>
      </c>
      <c r="H3684">
        <v>0.12606259622139801</v>
      </c>
      <c r="I3684">
        <v>0.109937400504692</v>
      </c>
      <c r="J3684">
        <v>0.124289788621584</v>
      </c>
      <c r="K3684">
        <v>2.37780956989848E-2</v>
      </c>
      <c r="L3684">
        <v>1.86485545330628E-2</v>
      </c>
      <c r="M3684">
        <v>4.96771071327506E-2</v>
      </c>
      <c r="N3684">
        <v>4.9635209383016299E-2</v>
      </c>
      <c r="O3684">
        <v>1.4298992763353474E-2</v>
      </c>
      <c r="P3684">
        <v>7.0583864495267962E-2</v>
      </c>
      <c r="Q3684">
        <v>58.994598226014041</v>
      </c>
      <c r="R3684" s="95">
        <f>Table_nydc_frldevdb01_flc_fx_carry_view[[#This Row],[atmf]]/(Table_nydc_frldevdb01_flc_fx_carry_view[[#This Row],[atmf_cost_orig]]+1)</f>
        <v>57.658207070287034</v>
      </c>
      <c r="S3684" s="95">
        <f>Table_nydc_frldevdb01_flc_fx_carry_view[[#This Row],[num_rate]]-Table_nydc_frldevdb01_flc_fx_carry_view[[#This Row],[asset_rate]]</f>
        <v>5.6284871731914488E-2</v>
      </c>
      <c r="T36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1.1964416066303862</v>
      </c>
      <c r="U3684" s="95">
        <f>Table_nydc_frldevdb01_flc_fx_carry_view[[#This Row],[atmf_cost_final]]/Table_nydc_frldevdb01_flc_fx_carry_view[[#This Row],[atmf_cost_orig]]</f>
        <v>0.99915659843834426</v>
      </c>
    </row>
    <row r="3685" spans="1:21" x14ac:dyDescent="0.25">
      <c r="A3685" t="s">
        <v>156</v>
      </c>
      <c r="B3685" t="s">
        <v>15</v>
      </c>
      <c r="C3685" t="s">
        <v>67</v>
      </c>
      <c r="D3685" t="s">
        <v>14</v>
      </c>
      <c r="E3685">
        <v>57.359808912383698</v>
      </c>
      <c r="F3685">
        <v>63.405299999999997</v>
      </c>
      <c r="G3685">
        <v>0.12600340960362999</v>
      </c>
      <c r="H3685">
        <v>0.13567071004256501</v>
      </c>
      <c r="I3685">
        <v>0.123176247505332</v>
      </c>
      <c r="J3685">
        <v>0.13655408833433499</v>
      </c>
      <c r="K3685">
        <v>2.9461617011948601E-2</v>
      </c>
      <c r="L3685">
        <v>2.76419554435842E-2</v>
      </c>
      <c r="M3685">
        <v>7.4181374344564496E-2</v>
      </c>
      <c r="N3685">
        <v>7.8107661037311704E-2</v>
      </c>
      <c r="O3685">
        <v>1.5745494032538481E-2</v>
      </c>
      <c r="P3685">
        <v>7.0321528921443749E-2</v>
      </c>
      <c r="Q3685">
        <v>60.691204081261702</v>
      </c>
      <c r="R3685" s="95">
        <f>Table_nydc_frldevdb01_flc_fx_carry_view[[#This Row],[atmf]]/(Table_nydc_frldevdb01_flc_fx_carry_view[[#This Row],[atmf_cost_orig]]+1)</f>
        <v>59.02662391506103</v>
      </c>
      <c r="S3685" s="95">
        <f>Table_nydc_frldevdb01_flc_fx_carry_view[[#This Row],[num_rate]]-Table_nydc_frldevdb01_flc_fx_carry_view[[#This Row],[asset_rate]]</f>
        <v>5.4576034888905264E-2</v>
      </c>
      <c r="T36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1.1284879123644274</v>
      </c>
      <c r="U3685" s="95">
        <f>Table_nydc_frldevdb01_flc_fx_carry_view[[#This Row],[atmf_cost_final]]/Table_nydc_frldevdb01_flc_fx_carry_view[[#This Row],[atmf_cost_orig]]</f>
        <v>1.0529282010132359</v>
      </c>
    </row>
    <row r="3686" spans="1:21" x14ac:dyDescent="0.25">
      <c r="A3686" t="s">
        <v>156</v>
      </c>
      <c r="B3686" t="s">
        <v>11</v>
      </c>
      <c r="C3686" t="s">
        <v>14</v>
      </c>
      <c r="D3686" t="s">
        <v>14</v>
      </c>
      <c r="E3686">
        <v>22.403450314124001</v>
      </c>
      <c r="F3686">
        <v>23.3071298775</v>
      </c>
      <c r="G3686">
        <v>0.116317358066454</v>
      </c>
      <c r="H3686">
        <v>0.12198592247791</v>
      </c>
      <c r="I3686">
        <v>8.9011178415838499E-2</v>
      </c>
      <c r="J3686">
        <v>0.11598567823572099</v>
      </c>
      <c r="K3686">
        <v>1.64565078876126E-2</v>
      </c>
      <c r="L3686">
        <v>3.2196531275344902E-3</v>
      </c>
      <c r="M3686">
        <v>3.4499538891487901E-2</v>
      </c>
      <c r="N3686">
        <v>4.0340690361034402E-2</v>
      </c>
      <c r="O3686">
        <v>-8.320879090005201E-3</v>
      </c>
      <c r="P3686">
        <v>7.2929582714141808E-2</v>
      </c>
      <c r="Q3686">
        <v>22.894051791226573</v>
      </c>
      <c r="R3686" s="95">
        <f>Table_nydc_frldevdb01_flc_fx_carry_view[[#This Row],[atmf]]/(Table_nydc_frldevdb01_flc_fx_carry_view[[#This Row],[atmf_cost_orig]]+1)</f>
        <v>22.529860093001705</v>
      </c>
      <c r="S3686" s="95">
        <f>Table_nydc_frldevdb01_flc_fx_carry_view[[#This Row],[num_rate]]-Table_nydc_frldevdb01_flc_fx_carry_view[[#This Row],[asset_rate]]</f>
        <v>8.1250461804147009E-2</v>
      </c>
      <c r="T36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2.0573614946140157</v>
      </c>
      <c r="U3686" s="95">
        <f>Table_nydc_frldevdb01_flc_fx_carry_view[[#This Row],[atmf_cost_final]]/Table_nydc_frldevdb01_flc_fx_carry_view[[#This Row],[atmf_cost_orig]]</f>
        <v>1.1693110011678358</v>
      </c>
    </row>
    <row r="3687" spans="1:21" x14ac:dyDescent="0.25">
      <c r="A3687" t="s">
        <v>156</v>
      </c>
      <c r="B3687" t="s">
        <v>11</v>
      </c>
      <c r="C3687" t="s">
        <v>8</v>
      </c>
      <c r="D3687" t="s">
        <v>14</v>
      </c>
      <c r="E3687">
        <v>22.403450314124001</v>
      </c>
      <c r="F3687">
        <v>23.7525971116</v>
      </c>
      <c r="G3687">
        <v>0.1262893773564</v>
      </c>
      <c r="H3687">
        <v>0.13559305443064401</v>
      </c>
      <c r="I3687">
        <v>0.111662072522021</v>
      </c>
      <c r="J3687">
        <v>0.128661730979578</v>
      </c>
      <c r="K3687">
        <v>1.9953219768760098E-2</v>
      </c>
      <c r="L3687">
        <v>1.33280622399174E-2</v>
      </c>
      <c r="M3687">
        <v>4.7046200269046899E-2</v>
      </c>
      <c r="N3687">
        <v>5.0052035823755198E-2</v>
      </c>
      <c r="O3687">
        <v>-8.1439110529517768E-3</v>
      </c>
      <c r="P3687">
        <v>7.2352477518584118E-2</v>
      </c>
      <c r="Q3687">
        <v>23.126043661626763</v>
      </c>
      <c r="R3687" s="95">
        <f>Table_nydc_frldevdb01_flc_fx_carry_view[[#This Row],[atmf]]/(Table_nydc_frldevdb01_flc_fx_carry_view[[#This Row],[atmf_cost_orig]]+1)</f>
        <v>22.685338149831956</v>
      </c>
      <c r="S3687" s="95">
        <f>Table_nydc_frldevdb01_flc_fx_carry_view[[#This Row],[num_rate]]-Table_nydc_frldevdb01_flc_fx_carry_view[[#This Row],[asset_rate]]</f>
        <v>8.049638857153589E-2</v>
      </c>
      <c r="T36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1.3554792756540406</v>
      </c>
      <c r="U3687" s="95">
        <f>Table_nydc_frldevdb01_flc_fx_carry_view[[#This Row],[atmf_cost_final]]/Table_nydc_frldevdb01_flc_fx_carry_view[[#This Row],[atmf_cost_orig]]</f>
        <v>1.0638911439716403</v>
      </c>
    </row>
    <row r="3688" spans="1:21" x14ac:dyDescent="0.25">
      <c r="A3688" t="s">
        <v>156</v>
      </c>
      <c r="B3688" t="s">
        <v>11</v>
      </c>
      <c r="C3688" t="s">
        <v>6</v>
      </c>
      <c r="D3688" t="s">
        <v>14</v>
      </c>
      <c r="E3688">
        <v>22.403450314124001</v>
      </c>
      <c r="F3688">
        <v>24.210627442700002</v>
      </c>
      <c r="G3688">
        <v>0.13064853025362599</v>
      </c>
      <c r="H3688">
        <v>0.14220463698213701</v>
      </c>
      <c r="I3688">
        <v>0.116437421531595</v>
      </c>
      <c r="J3688">
        <v>0.12972136440856899</v>
      </c>
      <c r="K3688">
        <v>2.16809621485827E-2</v>
      </c>
      <c r="L3688">
        <v>1.66561651148108E-2</v>
      </c>
      <c r="M3688">
        <v>5.7306549304658803E-2</v>
      </c>
      <c r="N3688">
        <v>6.0172750968038806E-2</v>
      </c>
      <c r="O3688">
        <v>-8.0799560349033676E-3</v>
      </c>
      <c r="P3688">
        <v>7.2295902926529057E-2</v>
      </c>
      <c r="Q3688">
        <v>23.377780293343882</v>
      </c>
      <c r="R3688" s="95">
        <f>Table_nydc_frldevdb01_flc_fx_carry_view[[#This Row],[atmf]]/(Table_nydc_frldevdb01_flc_fx_carry_view[[#This Row],[atmf_cost_orig]]+1)</f>
        <v>22.898399199950294</v>
      </c>
      <c r="S3688" s="95">
        <f>Table_nydc_frldevdb01_flc_fx_carry_view[[#This Row],[num_rate]]-Table_nydc_frldevdb01_flc_fx_carry_view[[#This Row],[asset_rate]]</f>
        <v>8.0375858961432428E-2</v>
      </c>
      <c r="T36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1.2214980671779905</v>
      </c>
      <c r="U3688" s="95">
        <f>Table_nydc_frldevdb01_flc_fx_carry_view[[#This Row],[atmf_cost_final]]/Table_nydc_frldevdb01_flc_fx_carry_view[[#This Row],[atmf_cost_orig]]</f>
        <v>1.0500152547685677</v>
      </c>
    </row>
    <row r="3689" spans="1:21" x14ac:dyDescent="0.25">
      <c r="A3689" t="s">
        <v>156</v>
      </c>
      <c r="B3689" t="s">
        <v>11</v>
      </c>
      <c r="C3689" t="s">
        <v>67</v>
      </c>
      <c r="D3689" t="s">
        <v>14</v>
      </c>
      <c r="E3689">
        <v>22.403450314124001</v>
      </c>
      <c r="F3689">
        <v>26.0740624050833</v>
      </c>
      <c r="G3689">
        <v>0.13075678501889301</v>
      </c>
      <c r="H3689">
        <v>0.144310702831803</v>
      </c>
      <c r="I3689">
        <v>0.13105306017592</v>
      </c>
      <c r="J3689">
        <v>0.14960405584953701</v>
      </c>
      <c r="K3689">
        <v>2.0199576757933501E-2</v>
      </c>
      <c r="L3689">
        <v>2.1438216917977301E-2</v>
      </c>
      <c r="M3689">
        <v>8.2669798440495296E-2</v>
      </c>
      <c r="N3689">
        <v>9.6072424027336997E-2</v>
      </c>
      <c r="O3689">
        <v>-7.7090054110135371E-3</v>
      </c>
      <c r="P3689">
        <v>7.3159791211857242E-2</v>
      </c>
      <c r="Q3689">
        <v>24.540981829863973</v>
      </c>
      <c r="R3689" s="95">
        <f>Table_nydc_frldevdb01_flc_fx_carry_view[[#This Row],[atmf]]/(Table_nydc_frldevdb01_flc_fx_carry_view[[#This Row],[atmf_cost_orig]]+1)</f>
        <v>24.083116054997589</v>
      </c>
      <c r="S3689" s="95">
        <f>Table_nydc_frldevdb01_flc_fx_carry_view[[#This Row],[num_rate]]-Table_nydc_frldevdb01_flc_fx_carry_view[[#This Row],[asset_rate]]</f>
        <v>8.0868796622870776E-2</v>
      </c>
      <c r="T36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1.1947165401238429</v>
      </c>
      <c r="U3689" s="95">
        <f>Table_nydc_frldevdb01_flc_fx_carry_view[[#This Row],[atmf_cost_final]]/Table_nydc_frldevdb01_flc_fx_carry_view[[#This Row],[atmf_cost_orig]]</f>
        <v>1.1621223934214471</v>
      </c>
    </row>
    <row r="3690" spans="1:21" x14ac:dyDescent="0.25">
      <c r="A3690" t="s">
        <v>156</v>
      </c>
      <c r="B3690" t="s">
        <v>24</v>
      </c>
      <c r="C3690" t="s">
        <v>14</v>
      </c>
      <c r="D3690" t="s">
        <v>14</v>
      </c>
      <c r="E3690">
        <v>30.139571267504699</v>
      </c>
      <c r="F3690">
        <v>29.890999999999998</v>
      </c>
      <c r="G3690">
        <v>5.3420567231678803E-2</v>
      </c>
      <c r="H3690">
        <v>5.1894943928240497E-2</v>
      </c>
      <c r="I3690">
        <v>3.3322665479189197E-2</v>
      </c>
      <c r="J3690">
        <v>4.55940357002085E-2</v>
      </c>
      <c r="K3690">
        <v>1.12399501069015E-2</v>
      </c>
      <c r="L3690">
        <v>1.2050189092910699E-3</v>
      </c>
      <c r="M3690">
        <v>1.4520971421525999E-2</v>
      </c>
      <c r="N3690">
        <v>8.2806304777264198E-3</v>
      </c>
      <c r="O3690">
        <v>1.3130944181418818E-2</v>
      </c>
      <c r="P3690">
        <v>-3.6325920946803179E-3</v>
      </c>
      <c r="Q3690">
        <v>29.793247719201407</v>
      </c>
      <c r="R3690" s="95">
        <f>Table_nydc_frldevdb01_flc_fx_carry_view[[#This Row],[atmf]]/(Table_nydc_frldevdb01_flc_fx_carry_view[[#This Row],[atmf_cost_orig]]+1)</f>
        <v>29.463166205541658</v>
      </c>
      <c r="S3690" s="95">
        <f>Table_nydc_frldevdb01_flc_fx_carry_view[[#This Row],[num_rate]]-Table_nydc_frldevdb01_flc_fx_carry_view[[#This Row],[asset_rate]]</f>
        <v>-1.6763536276099136E-2</v>
      </c>
      <c r="T36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2.1565271572291289</v>
      </c>
      <c r="U3690" s="95">
        <f>Table_nydc_frldevdb01_flc_fx_carry_view[[#This Row],[atmf_cost_final]]/Table_nydc_frldevdb01_flc_fx_carry_view[[#This Row],[atmf_cost_orig]]</f>
        <v>0.57025320395928536</v>
      </c>
    </row>
    <row r="3691" spans="1:21" x14ac:dyDescent="0.25">
      <c r="A3691" t="s">
        <v>156</v>
      </c>
      <c r="B3691" t="s">
        <v>24</v>
      </c>
      <c r="C3691" t="s">
        <v>8</v>
      </c>
      <c r="D3691" t="s">
        <v>14</v>
      </c>
      <c r="E3691">
        <v>30.139571267504699</v>
      </c>
      <c r="F3691">
        <v>29.786999999999999</v>
      </c>
      <c r="G3691">
        <v>5.6223871255493503E-2</v>
      </c>
      <c r="H3691">
        <v>5.4133773010072501E-2</v>
      </c>
      <c r="I3691">
        <v>4.8818029980679703E-2</v>
      </c>
      <c r="J3691">
        <v>4.7104816264925499E-2</v>
      </c>
      <c r="K3691">
        <v>1.40145968189442E-2</v>
      </c>
      <c r="L3691">
        <v>7.6257202939120795E-3</v>
      </c>
      <c r="M3691">
        <v>1.8481855188345001E-2</v>
      </c>
      <c r="N3691">
        <v>1.3386882060451201E-2</v>
      </c>
      <c r="O3691">
        <v>1.3786765209316643E-2</v>
      </c>
      <c r="P3691">
        <v>-2.1226326490672832E-3</v>
      </c>
      <c r="Q3691">
        <v>29.65452557244588</v>
      </c>
      <c r="R3691" s="95">
        <f>Table_nydc_frldevdb01_flc_fx_carry_view[[#This Row],[atmf]]/(Table_nydc_frldevdb01_flc_fx_carry_view[[#This Row],[atmf_cost_orig]]+1)</f>
        <v>29.246470958966249</v>
      </c>
      <c r="S3691" s="95">
        <f>Table_nydc_frldevdb01_flc_fx_carry_view[[#This Row],[num_rate]]-Table_nydc_frldevdb01_flc_fx_carry_view[[#This Row],[asset_rate]]</f>
        <v>-1.5909397858383925E-2</v>
      </c>
      <c r="T36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1.2896414960014664</v>
      </c>
      <c r="U3691" s="95">
        <f>Table_nydc_frldevdb01_flc_fx_carry_view[[#This Row],[atmf_cost_final]]/Table_nydc_frldevdb01_flc_fx_carry_view[[#This Row],[atmf_cost_orig]]</f>
        <v>0.72432566558000167</v>
      </c>
    </row>
    <row r="3692" spans="1:21" x14ac:dyDescent="0.25">
      <c r="A3692" t="s">
        <v>156</v>
      </c>
      <c r="B3692" t="s">
        <v>24</v>
      </c>
      <c r="C3692" t="s">
        <v>6</v>
      </c>
      <c r="D3692" t="s">
        <v>14</v>
      </c>
      <c r="E3692">
        <v>30.139571267504699</v>
      </c>
      <c r="F3692">
        <v>29.690999999999999</v>
      </c>
      <c r="G3692">
        <v>5.7718826310393198E-2</v>
      </c>
      <c r="H3692">
        <v>5.5254783825008903E-2</v>
      </c>
      <c r="I3692">
        <v>5.34879225016444E-2</v>
      </c>
      <c r="J3692">
        <v>5.0990088523883099E-2</v>
      </c>
      <c r="K3692">
        <v>1.6247729660404102E-2</v>
      </c>
      <c r="L3692">
        <v>1.13630776578026E-2</v>
      </c>
      <c r="M3692">
        <v>2.1785797232782799E-2</v>
      </c>
      <c r="N3692">
        <v>1.78826649060983E-2</v>
      </c>
      <c r="O3692">
        <v>1.4298992763353474E-2</v>
      </c>
      <c r="P3692">
        <v>-8.7971490980853437E-4</v>
      </c>
      <c r="Q3692">
        <v>29.527474849044282</v>
      </c>
      <c r="R3692" s="95">
        <f>Table_nydc_frldevdb01_flc_fx_carry_view[[#This Row],[atmf]]/(Table_nydc_frldevdb01_flc_fx_carry_view[[#This Row],[atmf_cost_orig]]+1)</f>
        <v>29.057949406235295</v>
      </c>
      <c r="S3692" s="95">
        <f>Table_nydc_frldevdb01_flc_fx_carry_view[[#This Row],[num_rate]]-Table_nydc_frldevdb01_flc_fx_carry_view[[#This Row],[asset_rate]]</f>
        <v>-1.5178707673162008E-2</v>
      </c>
      <c r="T36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1.1772314373360784</v>
      </c>
      <c r="U3692" s="95">
        <f>Table_nydc_frldevdb01_flc_fx_carry_view[[#This Row],[atmf_cost_final]]/Table_nydc_frldevdb01_flc_fx_carry_view[[#This Row],[atmf_cost_orig]]</f>
        <v>0.82084050976059075</v>
      </c>
    </row>
    <row r="3693" spans="1:21" x14ac:dyDescent="0.25">
      <c r="A3693" t="s">
        <v>156</v>
      </c>
      <c r="B3693" t="s">
        <v>24</v>
      </c>
      <c r="C3693" t="s">
        <v>67</v>
      </c>
      <c r="D3693" t="s">
        <v>14</v>
      </c>
      <c r="E3693">
        <v>30.139571267504699</v>
      </c>
      <c r="F3693">
        <v>29.465882811856801</v>
      </c>
      <c r="G3693">
        <v>6.1542599626086297E-2</v>
      </c>
      <c r="H3693">
        <v>5.8431628547983103E-2</v>
      </c>
      <c r="I3693">
        <v>6.0047590627426102E-2</v>
      </c>
      <c r="J3693">
        <v>5.6853347801506797E-2</v>
      </c>
      <c r="K3693">
        <v>2.4134645173171498E-2</v>
      </c>
      <c r="L3693">
        <v>2.0707170473388502E-2</v>
      </c>
      <c r="M3693">
        <v>3.19889840011734E-2</v>
      </c>
      <c r="N3693">
        <v>2.91073498708527E-2</v>
      </c>
      <c r="O3693">
        <v>1.5745494032538481E-2</v>
      </c>
      <c r="P3693">
        <v>4.150930209537676E-3</v>
      </c>
      <c r="Q3693">
        <v>29.236251387399523</v>
      </c>
      <c r="R3693" s="95">
        <f>Table_nydc_frldevdb01_flc_fx_carry_view[[#This Row],[atmf]]/(Table_nydc_frldevdb01_flc_fx_carry_view[[#This Row],[atmf_cost_orig]]+1)</f>
        <v>28.55251680847719</v>
      </c>
      <c r="S3693" s="95">
        <f>Table_nydc_frldevdb01_flc_fx_carry_view[[#This Row],[num_rate]]-Table_nydc_frldevdb01_flc_fx_carry_view[[#This Row],[asset_rate]]</f>
        <v>-1.1594563823000805E-2</v>
      </c>
      <c r="T36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1.0694954192090991</v>
      </c>
      <c r="U3693" s="95">
        <f>Table_nydc_frldevdb01_flc_fx_carry_view[[#This Row],[atmf_cost_final]]/Table_nydc_frldevdb01_flc_fx_carry_view[[#This Row],[atmf_cost_orig]]</f>
        <v>0.90991792267566241</v>
      </c>
    </row>
    <row r="3694" spans="1:21" x14ac:dyDescent="0.25">
      <c r="A3694" t="s">
        <v>156</v>
      </c>
      <c r="B3694" t="s">
        <v>23</v>
      </c>
      <c r="C3694" t="s">
        <v>14</v>
      </c>
      <c r="D3694" t="s">
        <v>14</v>
      </c>
      <c r="E3694">
        <v>1.3512702879621401</v>
      </c>
      <c r="F3694">
        <v>1.347925</v>
      </c>
      <c r="G3694">
        <v>4.83994943957545E-2</v>
      </c>
      <c r="H3694">
        <v>4.81266199701385E-2</v>
      </c>
      <c r="I3694">
        <v>4.1077127054567002E-2</v>
      </c>
      <c r="J3694">
        <v>4.2045036602254601E-2</v>
      </c>
      <c r="K3694">
        <v>1.2362809592518601E-2</v>
      </c>
      <c r="L3694">
        <v>1.48538868111104E-3</v>
      </c>
      <c r="M3694">
        <v>1.34666441978746E-2</v>
      </c>
      <c r="N3694">
        <v>3.0663065106610503E-3</v>
      </c>
      <c r="O3694">
        <v>1.3130944181418818E-2</v>
      </c>
      <c r="P3694">
        <v>8.1387937005595982E-3</v>
      </c>
      <c r="Q3694">
        <v>1.3464387543090013</v>
      </c>
      <c r="R3694" s="95">
        <f>Table_nydc_frldevdb01_flc_fx_carry_view[[#This Row],[atmf]]/(Table_nydc_frldevdb01_flc_fx_carry_view[[#This Row],[atmf_cost_orig]]+1)</f>
        <v>1.3300141723626615</v>
      </c>
      <c r="S3694" s="95">
        <f>Table_nydc_frldevdb01_flc_fx_carry_view[[#This Row],[num_rate]]-Table_nydc_frldevdb01_flc_fx_carry_view[[#This Row],[asset_rate]]</f>
        <v>-4.9921504808592195E-3</v>
      </c>
      <c r="T36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1.4322053520329217</v>
      </c>
      <c r="U3694" s="95">
        <f>Table_nydc_frldevdb01_flc_fx_carry_view[[#This Row],[atmf_cost_final]]/Table_nydc_frldevdb01_flc_fx_carry_view[[#This Row],[atmf_cost_orig]]</f>
        <v>0.22769640792507134</v>
      </c>
    </row>
    <row r="3695" spans="1:21" x14ac:dyDescent="0.25">
      <c r="A3695" t="s">
        <v>156</v>
      </c>
      <c r="B3695" t="s">
        <v>23</v>
      </c>
      <c r="C3695" t="s">
        <v>8</v>
      </c>
      <c r="D3695" t="s">
        <v>14</v>
      </c>
      <c r="E3695">
        <v>1.3512702879621401</v>
      </c>
      <c r="F3695">
        <v>1.346069</v>
      </c>
      <c r="G3695">
        <v>5.0576874225277201E-2</v>
      </c>
      <c r="H3695">
        <v>5.0124812883350002E-2</v>
      </c>
      <c r="I3695">
        <v>4.5742775297527898E-2</v>
      </c>
      <c r="J3695">
        <v>4.5376394978004997E-2</v>
      </c>
      <c r="K3695">
        <v>1.54562577092491E-2</v>
      </c>
      <c r="L3695">
        <v>8.4910223098028283E-3</v>
      </c>
      <c r="M3695">
        <v>1.7113375769533302E-2</v>
      </c>
      <c r="N3695">
        <v>1.0377022180136201E-2</v>
      </c>
      <c r="O3695">
        <v>1.3786765209316643E-2</v>
      </c>
      <c r="P3695">
        <v>8.5840010800744219E-3</v>
      </c>
      <c r="Q3695">
        <v>1.3438420949942149</v>
      </c>
      <c r="R3695" s="95">
        <f>Table_nydc_frldevdb01_flc_fx_carry_view[[#This Row],[atmf]]/(Table_nydc_frldevdb01_flc_fx_carry_view[[#This Row],[atmf_cost_orig]]+1)</f>
        <v>1.3234208025055061</v>
      </c>
      <c r="S3695" s="95">
        <f>Table_nydc_frldevdb01_flc_fx_carry_view[[#This Row],[num_rate]]-Table_nydc_frldevdb01_flc_fx_carry_view[[#This Row],[asset_rate]]</f>
        <v>-5.2027641292422214E-3</v>
      </c>
      <c r="T36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1.1381204004317691</v>
      </c>
      <c r="U3695" s="95">
        <f>Table_nydc_frldevdb01_flc_fx_carry_view[[#This Row],[atmf_cost_final]]/Table_nydc_frldevdb01_flc_fx_carry_view[[#This Row],[atmf_cost_orig]]</f>
        <v>0.60636909513845105</v>
      </c>
    </row>
    <row r="3696" spans="1:21" x14ac:dyDescent="0.25">
      <c r="A3696" t="s">
        <v>156</v>
      </c>
      <c r="B3696" t="s">
        <v>23</v>
      </c>
      <c r="C3696" t="s">
        <v>6</v>
      </c>
      <c r="D3696" t="s">
        <v>14</v>
      </c>
      <c r="E3696">
        <v>1.3512702879621401</v>
      </c>
      <c r="F3696">
        <v>1.343925</v>
      </c>
      <c r="G3696">
        <v>5.1756019819440197E-2</v>
      </c>
      <c r="H3696">
        <v>5.1141571246089999E-2</v>
      </c>
      <c r="I3696">
        <v>4.8445572486221403E-2</v>
      </c>
      <c r="J3696">
        <v>4.7878775636716497E-2</v>
      </c>
      <c r="K3696">
        <v>1.7881317785793199E-2</v>
      </c>
      <c r="L3696">
        <v>1.2479583504550999E-2</v>
      </c>
      <c r="M3696">
        <v>2.0164413830857E-2</v>
      </c>
      <c r="N3696">
        <v>1.5004130014693999E-2</v>
      </c>
      <c r="O3696">
        <v>1.4298992763353474E-2</v>
      </c>
      <c r="P3696">
        <v>8.7855823340114575E-3</v>
      </c>
      <c r="Q3696">
        <v>1.340863679436509</v>
      </c>
      <c r="R3696" s="95">
        <f>Table_nydc_frldevdb01_flc_fx_carry_view[[#This Row],[atmf]]/(Table_nydc_frldevdb01_flc_fx_carry_view[[#This Row],[atmf_cost_orig]]+1)</f>
        <v>1.3173611839226755</v>
      </c>
      <c r="S3696" s="95">
        <f>Table_nydc_frldevdb01_flc_fx_carry_view[[#This Row],[num_rate]]-Table_nydc_frldevdb01_flc_fx_carry_view[[#This Row],[asset_rate]]</f>
        <v>-5.5134104293420166E-3</v>
      </c>
      <c r="T36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1.1057557195638918</v>
      </c>
      <c r="U3696" s="95">
        <f>Table_nydc_frldevdb01_flc_fx_carry_view[[#This Row],[atmf_cost_final]]/Table_nydc_frldevdb01_flc_fx_carry_view[[#This Row],[atmf_cost_orig]]</f>
        <v>0.74408956990029762</v>
      </c>
    </row>
    <row r="3697" spans="1:21" x14ac:dyDescent="0.25">
      <c r="A3697" t="s">
        <v>156</v>
      </c>
      <c r="B3697" t="s">
        <v>23</v>
      </c>
      <c r="C3697" t="s">
        <v>67</v>
      </c>
      <c r="D3697" t="s">
        <v>14</v>
      </c>
      <c r="E3697">
        <v>1.3512702879621401</v>
      </c>
      <c r="F3697">
        <v>1.338052</v>
      </c>
      <c r="G3697">
        <v>5.48376004693319E-2</v>
      </c>
      <c r="H3697">
        <v>5.3829437326544799E-2</v>
      </c>
      <c r="I3697">
        <v>5.37888918726592E-2</v>
      </c>
      <c r="J3697">
        <v>5.27758503064003E-2</v>
      </c>
      <c r="K3697">
        <v>2.5624256817469198E-2</v>
      </c>
      <c r="L3697">
        <v>2.2308657888554802E-2</v>
      </c>
      <c r="M3697">
        <v>2.94707400408366E-2</v>
      </c>
      <c r="N3697">
        <v>2.6365640657848199E-2</v>
      </c>
      <c r="O3697">
        <v>1.5745494032538481E-2</v>
      </c>
      <c r="P3697">
        <v>1.0693616431327116E-2</v>
      </c>
      <c r="Q3697">
        <v>1.3329249266317031</v>
      </c>
      <c r="R3697" s="95">
        <f>Table_nydc_frldevdb01_flc_fx_carry_view[[#This Row],[atmf]]/(Table_nydc_frldevdb01_flc_fx_carry_view[[#This Row],[atmf_cost_orig]]+1)</f>
        <v>1.2997474799011022</v>
      </c>
      <c r="S3697" s="95">
        <f>Table_nydc_frldevdb01_flc_fx_carry_view[[#This Row],[num_rate]]-Table_nydc_frldevdb01_flc_fx_carry_view[[#This Row],[asset_rate]]</f>
        <v>-5.0518776012113652E-3</v>
      </c>
      <c r="T36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1.0547251953803436</v>
      </c>
      <c r="U3697" s="95">
        <f>Table_nydc_frldevdb01_flc_fx_carry_view[[#This Row],[atmf_cost_final]]/Table_nydc_frldevdb01_flc_fx_carry_view[[#This Row],[atmf_cost_orig]]</f>
        <v>0.89463788901514618</v>
      </c>
    </row>
    <row r="3698" spans="1:21" x14ac:dyDescent="0.25">
      <c r="A3698" t="s">
        <v>156</v>
      </c>
      <c r="B3698" t="s">
        <v>25</v>
      </c>
      <c r="C3698" t="s">
        <v>14</v>
      </c>
      <c r="D3698" t="s">
        <v>14</v>
      </c>
      <c r="E3698">
        <v>308.18308562160098</v>
      </c>
      <c r="F3698">
        <v>308.48790000000002</v>
      </c>
      <c r="G3698">
        <v>5.0404409659294797E-2</v>
      </c>
      <c r="H3698">
        <v>5.06267843821014E-2</v>
      </c>
      <c r="I3698">
        <v>3.9744778762260298E-2</v>
      </c>
      <c r="J3698">
        <v>4.0794987702737803E-2</v>
      </c>
      <c r="K3698">
        <v>1.37611250772804E-2</v>
      </c>
      <c r="L3698">
        <v>1.4376248186960799E-3</v>
      </c>
      <c r="M3698">
        <v>1.4321715560989601E-2</v>
      </c>
      <c r="N3698">
        <v>2.0233518418967603E-3</v>
      </c>
      <c r="O3698">
        <v>-8.320879090005201E-3</v>
      </c>
      <c r="P3698">
        <v>-6.2885714509938913E-3</v>
      </c>
      <c r="Q3698">
        <v>308.31506151053304</v>
      </c>
      <c r="R3698" s="95">
        <f>Table_nydc_frldevdb01_flc_fx_carry_view[[#This Row],[atmf]]/(Table_nydc_frldevdb01_flc_fx_carry_view[[#This Row],[atmf_cost_orig]]+1)</f>
        <v>304.13220506610668</v>
      </c>
      <c r="S3698" s="95">
        <f>Table_nydc_frldevdb01_flc_fx_carry_view[[#This Row],[num_rate]]-Table_nydc_frldevdb01_flc_fx_carry_view[[#This Row],[asset_rate]]</f>
        <v>2.0323076390113097E-3</v>
      </c>
      <c r="T36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1.0448393974245891</v>
      </c>
      <c r="U3698" s="95">
        <f>Table_nydc_frldevdb01_flc_fx_carry_view[[#This Row],[atmf_cost_final]]/Table_nydc_frldevdb01_flc_fx_carry_view[[#This Row],[atmf_cost_orig]]</f>
        <v>0.1412785942633922</v>
      </c>
    </row>
    <row r="3699" spans="1:21" x14ac:dyDescent="0.25">
      <c r="A3699" t="s">
        <v>156</v>
      </c>
      <c r="B3699" t="s">
        <v>25</v>
      </c>
      <c r="C3699" t="s">
        <v>8</v>
      </c>
      <c r="D3699" t="s">
        <v>14</v>
      </c>
      <c r="E3699">
        <v>308.18308562160098</v>
      </c>
      <c r="F3699">
        <v>308.68209999999999</v>
      </c>
      <c r="G3699">
        <v>5.5317383345482501E-2</v>
      </c>
      <c r="H3699">
        <v>5.5623285278760898E-2</v>
      </c>
      <c r="I3699">
        <v>4.49341288930745E-2</v>
      </c>
      <c r="J3699">
        <v>4.5417929443650799E-2</v>
      </c>
      <c r="K3699">
        <v>1.83845517771642E-2</v>
      </c>
      <c r="L3699">
        <v>8.7840450717459103E-3</v>
      </c>
      <c r="M3699">
        <v>1.9308594103558101E-2</v>
      </c>
      <c r="N3699">
        <v>9.7139716476499598E-3</v>
      </c>
      <c r="O3699">
        <v>-8.1439110529517768E-3</v>
      </c>
      <c r="P3699">
        <v>-5.9624008557937801E-3</v>
      </c>
      <c r="Q3699">
        <v>308.39712800038933</v>
      </c>
      <c r="R3699" s="95">
        <f>Table_nydc_frldevdb01_flc_fx_carry_view[[#This Row],[atmf]]/(Table_nydc_frldevdb01_flc_fx_carry_view[[#This Row],[atmf_cost_orig]]+1)</f>
        <v>302.83478603599315</v>
      </c>
      <c r="S3699" s="95">
        <f>Table_nydc_frldevdb01_flc_fx_carry_view[[#This Row],[num_rate]]-Table_nydc_frldevdb01_flc_fx_carry_view[[#This Row],[asset_rate]]</f>
        <v>2.1815101971579967E-3</v>
      </c>
      <c r="T36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1.0063679436991935</v>
      </c>
      <c r="U3699" s="95">
        <f>Table_nydc_frldevdb01_flc_fx_carry_view[[#This Row],[atmf_cost_final]]/Table_nydc_frldevdb01_flc_fx_carry_view[[#This Row],[atmf_cost_orig]]</f>
        <v>0.50309057177083194</v>
      </c>
    </row>
    <row r="3700" spans="1:21" x14ac:dyDescent="0.25">
      <c r="A3700" t="s">
        <v>156</v>
      </c>
      <c r="B3700" t="s">
        <v>25</v>
      </c>
      <c r="C3700" t="s">
        <v>6</v>
      </c>
      <c r="D3700" t="s">
        <v>14</v>
      </c>
      <c r="E3700">
        <v>308.18308562160098</v>
      </c>
      <c r="F3700">
        <v>308.89499999999998</v>
      </c>
      <c r="G3700">
        <v>5.7715092765525999E-2</v>
      </c>
      <c r="H3700">
        <v>5.8092580918644901E-2</v>
      </c>
      <c r="I3700">
        <v>5.0496540454296197E-2</v>
      </c>
      <c r="J3700">
        <v>5.1022660838942101E-2</v>
      </c>
      <c r="K3700">
        <v>2.21046644813792E-2</v>
      </c>
      <c r="L3700">
        <v>1.3901155653399101E-2</v>
      </c>
      <c r="M3700">
        <v>2.34270489657608E-2</v>
      </c>
      <c r="N3700">
        <v>1.52306800737917E-2</v>
      </c>
      <c r="O3700">
        <v>-8.0799560349033676E-3</v>
      </c>
      <c r="P3700">
        <v>-5.7664933256268546E-3</v>
      </c>
      <c r="Q3700">
        <v>308.48706149624485</v>
      </c>
      <c r="R3700" s="95">
        <f>Table_nydc_frldevdb01_flc_fx_carry_view[[#This Row],[atmf]]/(Table_nydc_frldevdb01_flc_fx_carry_view[[#This Row],[atmf_cost_orig]]+1)</f>
        <v>301.82415083923991</v>
      </c>
      <c r="S3700" s="95">
        <f>Table_nydc_frldevdb01_flc_fx_carry_view[[#This Row],[num_rate]]-Table_nydc_frldevdb01_flc_fx_carry_view[[#This Row],[asset_rate]]</f>
        <v>2.313462709276513E-3</v>
      </c>
      <c r="T37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1.0053992890080967</v>
      </c>
      <c r="U3700" s="95">
        <f>Table_nydc_frldevdb01_flc_fx_carry_view[[#This Row],[atmf_cost_final]]/Table_nydc_frldevdb01_flc_fx_carry_view[[#This Row],[atmf_cost_orig]]</f>
        <v>0.65013225080340709</v>
      </c>
    </row>
    <row r="3701" spans="1:21" x14ac:dyDescent="0.25">
      <c r="A3701" t="s">
        <v>156</v>
      </c>
      <c r="B3701" t="s">
        <v>25</v>
      </c>
      <c r="C3701" t="s">
        <v>67</v>
      </c>
      <c r="D3701" t="s">
        <v>14</v>
      </c>
      <c r="E3701">
        <v>308.18308562160098</v>
      </c>
      <c r="F3701">
        <v>309.57589661723699</v>
      </c>
      <c r="G3701">
        <v>6.0829671664252599E-2</v>
      </c>
      <c r="H3701">
        <v>6.1430082447553103E-2</v>
      </c>
      <c r="I3701">
        <v>5.9655092115741298E-2</v>
      </c>
      <c r="J3701">
        <v>6.0291411169124301E-2</v>
      </c>
      <c r="K3701">
        <v>3.2580929148077399E-2</v>
      </c>
      <c r="L3701">
        <v>2.77920011069046E-2</v>
      </c>
      <c r="M3701">
        <v>3.5240961334887098E-2</v>
      </c>
      <c r="N3701">
        <v>3.0423932925568102E-2</v>
      </c>
      <c r="O3701">
        <v>-7.7090054110135371E-3</v>
      </c>
      <c r="P3701">
        <v>-5.4715680347261824E-3</v>
      </c>
      <c r="Q3701">
        <v>308.75459944488802</v>
      </c>
      <c r="R3701" s="95">
        <f>Table_nydc_frldevdb01_flc_fx_carry_view[[#This Row],[atmf]]/(Table_nydc_frldevdb01_flc_fx_carry_view[[#This Row],[atmf_cost_orig]]+1)</f>
        <v>299.03752670108378</v>
      </c>
      <c r="S3701" s="95">
        <f>Table_nydc_frldevdb01_flc_fx_carry_view[[#This Row],[num_rate]]-Table_nydc_frldevdb01_flc_fx_carry_view[[#This Row],[asset_rate]]</f>
        <v>2.2374373762873547E-3</v>
      </c>
      <c r="T37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0.9894360796513898</v>
      </c>
      <c r="U3701" s="95">
        <f>Table_nydc_frldevdb01_flc_fx_carry_view[[#This Row],[atmf_cost_final]]/Table_nydc_frldevdb01_flc_fx_carry_view[[#This Row],[atmf_cost_orig]]</f>
        <v>0.86331166271135917</v>
      </c>
    </row>
    <row r="3702" spans="1:21" x14ac:dyDescent="0.25">
      <c r="A3702" t="s">
        <v>156</v>
      </c>
      <c r="B3702" t="s">
        <v>9</v>
      </c>
      <c r="C3702" t="s">
        <v>14</v>
      </c>
      <c r="D3702" t="s">
        <v>14</v>
      </c>
      <c r="E3702">
        <v>68.020751530038098</v>
      </c>
      <c r="F3702">
        <v>70.722037732499999</v>
      </c>
      <c r="G3702">
        <v>0.115321129736214</v>
      </c>
      <c r="H3702">
        <v>0.12323278865584</v>
      </c>
      <c r="I3702">
        <v>7.6523415934565506E-2</v>
      </c>
      <c r="J3702">
        <v>9.2283185807810503E-2</v>
      </c>
      <c r="K3702">
        <v>1.64017749377246E-2</v>
      </c>
      <c r="L3702">
        <v>2.76795605054338E-3</v>
      </c>
      <c r="M3702">
        <v>3.4851950931437399E-2</v>
      </c>
      <c r="N3702">
        <v>3.9716471351143805E-2</v>
      </c>
      <c r="O3702">
        <v>-8.320879090005201E-3</v>
      </c>
      <c r="P3702">
        <v>7.1661326544422463E-2</v>
      </c>
      <c r="Q3702">
        <v>69.440841976875049</v>
      </c>
      <c r="R3702" s="95">
        <f>Table_nydc_frldevdb01_flc_fx_carry_view[[#This Row],[atmf]]/(Table_nydc_frldevdb01_flc_fx_carry_view[[#This Row],[atmf_cost_orig]]+1)</f>
        <v>68.340246804236429</v>
      </c>
      <c r="S3702" s="95">
        <f>Table_nydc_frldevdb01_flc_fx_carry_view[[#This Row],[num_rate]]-Table_nydc_frldevdb01_flc_fx_carry_view[[#This Row],[asset_rate]]</f>
        <v>7.9982205634427664E-2</v>
      </c>
      <c r="T37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2.0026104527778621</v>
      </c>
      <c r="U3702" s="95">
        <f>Table_nydc_frldevdb01_flc_fx_carry_view[[#This Row],[atmf_cost_final]]/Table_nydc_frldevdb01_flc_fx_carry_view[[#This Row],[atmf_cost_orig]]</f>
        <v>1.1395767034469935</v>
      </c>
    </row>
    <row r="3703" spans="1:21" x14ac:dyDescent="0.25">
      <c r="A3703" t="s">
        <v>156</v>
      </c>
      <c r="B3703" t="s">
        <v>9</v>
      </c>
      <c r="C3703" t="s">
        <v>8</v>
      </c>
      <c r="D3703" t="s">
        <v>14</v>
      </c>
      <c r="E3703">
        <v>68.020751530038098</v>
      </c>
      <c r="F3703">
        <v>72.045538532799995</v>
      </c>
      <c r="G3703">
        <v>0.119023237619775</v>
      </c>
      <c r="H3703">
        <v>0.12823756603935599</v>
      </c>
      <c r="I3703">
        <v>0.10923709782143599</v>
      </c>
      <c r="J3703">
        <v>0.12959446263551599</v>
      </c>
      <c r="K3703">
        <v>1.8138440271905802E-2</v>
      </c>
      <c r="L3703">
        <v>1.30101855892878E-2</v>
      </c>
      <c r="M3703">
        <v>4.44967845829186E-2</v>
      </c>
      <c r="N3703">
        <v>4.9723928172977001E-2</v>
      </c>
      <c r="O3703">
        <v>-8.1439110529517768E-3</v>
      </c>
      <c r="P3703">
        <v>7.0950982073441846E-2</v>
      </c>
      <c r="Q3703">
        <v>70.195306475696526</v>
      </c>
      <c r="R3703" s="95">
        <f>Table_nydc_frldevdb01_flc_fx_carry_view[[#This Row],[atmf]]/(Table_nydc_frldevdb01_flc_fx_carry_view[[#This Row],[atmf_cost_orig]]+1)</f>
        <v>68.976314332617832</v>
      </c>
      <c r="S3703" s="95">
        <f>Table_nydc_frldevdb01_flc_fx_carry_view[[#This Row],[num_rate]]-Table_nydc_frldevdb01_flc_fx_carry_view[[#This Row],[asset_rate]]</f>
        <v>7.9094893126393617E-2</v>
      </c>
      <c r="T37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1.3928698309153587</v>
      </c>
      <c r="U3703" s="95">
        <f>Table_nydc_frldevdb01_flc_fx_carry_view[[#This Row],[atmf_cost_final]]/Table_nydc_frldevdb01_flc_fx_carry_view[[#This Row],[atmf_cost_orig]]</f>
        <v>1.1174723890513427</v>
      </c>
    </row>
    <row r="3704" spans="1:21" x14ac:dyDescent="0.25">
      <c r="A3704" t="s">
        <v>156</v>
      </c>
      <c r="B3704" t="s">
        <v>9</v>
      </c>
      <c r="C3704" t="s">
        <v>6</v>
      </c>
      <c r="D3704" t="s">
        <v>14</v>
      </c>
      <c r="E3704">
        <v>68.020751530038098</v>
      </c>
      <c r="F3704">
        <v>73.390249247499995</v>
      </c>
      <c r="G3704">
        <v>0.120811090806117</v>
      </c>
      <c r="H3704">
        <v>0.13068144565843301</v>
      </c>
      <c r="I3704">
        <v>0.11545975021371301</v>
      </c>
      <c r="J3704">
        <v>0.13366987586040499</v>
      </c>
      <c r="K3704">
        <v>1.8952323590144798E-2</v>
      </c>
      <c r="L3704">
        <v>1.6605658948664802E-2</v>
      </c>
      <c r="M3704">
        <v>5.2669792636037202E-2</v>
      </c>
      <c r="N3704">
        <v>6.0535239239984495E-2</v>
      </c>
      <c r="O3704">
        <v>-8.0799560349033676E-3</v>
      </c>
      <c r="P3704">
        <v>7.0583864495267962E-2</v>
      </c>
      <c r="Q3704">
        <v>70.99642933889686</v>
      </c>
      <c r="R3704" s="95">
        <f>Table_nydc_frldevdb01_flc_fx_carry_view[[#This Row],[atmf]]/(Table_nydc_frldevdb01_flc_fx_carry_view[[#This Row],[atmf_cost_orig]]+1)</f>
        <v>69.718205804804384</v>
      </c>
      <c r="S3704" s="95">
        <f>Table_nydc_frldevdb01_flc_fx_carry_view[[#This Row],[num_rate]]-Table_nydc_frldevdb01_flc_fx_carry_view[[#This Row],[asset_rate]]</f>
        <v>7.8663820530171333E-2</v>
      </c>
      <c r="T37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1.3028730072096373</v>
      </c>
      <c r="U3704" s="95">
        <f>Table_nydc_frldevdb01_flc_fx_carry_view[[#This Row],[atmf_cost_final]]/Table_nydc_frldevdb01_flc_fx_carry_view[[#This Row],[atmf_cost_orig]]</f>
        <v>1.1493350592492304</v>
      </c>
    </row>
    <row r="3705" spans="1:21" x14ac:dyDescent="0.25">
      <c r="A3705" t="s">
        <v>156</v>
      </c>
      <c r="B3705" t="s">
        <v>9</v>
      </c>
      <c r="C3705" t="s">
        <v>67</v>
      </c>
      <c r="D3705" t="s">
        <v>14</v>
      </c>
      <c r="E3705">
        <v>68.020751530038098</v>
      </c>
      <c r="F3705">
        <v>78.772586394616198</v>
      </c>
      <c r="G3705">
        <v>0.13170240934056099</v>
      </c>
      <c r="H3705">
        <v>0.14054273977580201</v>
      </c>
      <c r="I3705">
        <v>0.12764256409740801</v>
      </c>
      <c r="J3705">
        <v>0.142588748636473</v>
      </c>
      <c r="K3705">
        <v>2.16021029616606E-2</v>
      </c>
      <c r="L3705">
        <v>2.0985034746298998E-2</v>
      </c>
      <c r="M3705">
        <v>8.051849537037481E-2</v>
      </c>
      <c r="N3705">
        <v>9.15289301733892E-2</v>
      </c>
      <c r="O3705">
        <v>-7.7090054110135371E-3</v>
      </c>
      <c r="P3705">
        <v>7.0321528921443749E-2</v>
      </c>
      <c r="Q3705">
        <v>74.389807315601587</v>
      </c>
      <c r="R3705" s="95">
        <f>Table_nydc_frldevdb01_flc_fx_carry_view[[#This Row],[atmf]]/(Table_nydc_frldevdb01_flc_fx_carry_view[[#This Row],[atmf_cost_orig]]+1)</f>
        <v>72.902580318733854</v>
      </c>
      <c r="S3705" s="95">
        <f>Table_nydc_frldevdb01_flc_fx_carry_view[[#This Row],[num_rate]]-Table_nydc_frldevdb01_flc_fx_carry_view[[#This Row],[asset_rate]]</f>
        <v>7.8030534332457283E-2</v>
      </c>
      <c r="T37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1.1973559911427332</v>
      </c>
      <c r="U3705" s="95">
        <f>Table_nydc_frldevdb01_flc_fx_carry_view[[#This Row],[atmf_cost_final]]/Table_nydc_frldevdb01_flc_fx_carry_view[[#This Row],[atmf_cost_orig]]</f>
        <v>1.136744169800588</v>
      </c>
    </row>
    <row r="3706" spans="1:21" x14ac:dyDescent="0.25">
      <c r="A3706" t="s">
        <v>156</v>
      </c>
      <c r="B3706" t="s">
        <v>10</v>
      </c>
      <c r="C3706" t="s">
        <v>14</v>
      </c>
      <c r="D3706" t="s">
        <v>14</v>
      </c>
      <c r="E3706">
        <v>13499.213976986101</v>
      </c>
      <c r="F3706">
        <v>13777.75</v>
      </c>
      <c r="G3706">
        <v>6.6807536932228795E-2</v>
      </c>
      <c r="H3706">
        <v>7.3645505648570503E-2</v>
      </c>
      <c r="I3706">
        <v>5.0262215844586497E-2</v>
      </c>
      <c r="J3706">
        <v>7.89491192073625E-2</v>
      </c>
      <c r="K3706">
        <v>1.0170391464657199E-2</v>
      </c>
      <c r="L3706">
        <v>1.8175884274593899E-3</v>
      </c>
      <c r="M3706">
        <v>2.0605930736224201E-2</v>
      </c>
      <c r="N3706">
        <v>2.0634768493240498E-2</v>
      </c>
      <c r="O3706">
        <v>1.3130944181418818E-2</v>
      </c>
      <c r="P3706">
        <v>5.476135519506057E-2</v>
      </c>
      <c r="Q3706">
        <v>13635.456656574568</v>
      </c>
      <c r="R3706" s="95">
        <f>Table_nydc_frldevdb01_flc_fx_carry_view[[#This Row],[atmf]]/(Table_nydc_frldevdb01_flc_fx_carry_view[[#This Row],[atmf_cost_orig]]+1)</f>
        <v>13499.578618028687</v>
      </c>
      <c r="S3706" s="95">
        <f>Table_nydc_frldevdb01_flc_fx_carry_view[[#This Row],[num_rate]]-Table_nydc_frldevdb01_flc_fx_carry_view[[#This Row],[asset_rate]]</f>
        <v>4.1630411013641754E-2</v>
      </c>
      <c r="T37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1.8031823345297533</v>
      </c>
      <c r="U3706" s="95">
        <f>Table_nydc_frldevdb01_flc_fx_carry_view[[#This Row],[atmf_cost_final]]/Table_nydc_frldevdb01_flc_fx_carry_view[[#This Row],[atmf_cost_orig]]</f>
        <v>1.0013994882048982</v>
      </c>
    </row>
    <row r="3707" spans="1:21" x14ac:dyDescent="0.25">
      <c r="A3707" t="s">
        <v>156</v>
      </c>
      <c r="B3707" t="s">
        <v>10</v>
      </c>
      <c r="C3707" t="s">
        <v>8</v>
      </c>
      <c r="D3707" t="s">
        <v>14</v>
      </c>
      <c r="E3707">
        <v>13499.213976986101</v>
      </c>
      <c r="F3707">
        <v>13931.75</v>
      </c>
      <c r="G3707">
        <v>7.2562027406228594E-2</v>
      </c>
      <c r="H3707">
        <v>8.0323822329632297E-2</v>
      </c>
      <c r="I3707">
        <v>6.0440253279241303E-2</v>
      </c>
      <c r="J3707">
        <v>7.5861874258596695E-2</v>
      </c>
      <c r="K3707">
        <v>1.2040104793981399E-2</v>
      </c>
      <c r="L3707">
        <v>7.6547773065131193E-3</v>
      </c>
      <c r="M3707">
        <v>2.7420412055685902E-2</v>
      </c>
      <c r="N3707">
        <v>2.8573269270907503E-2</v>
      </c>
      <c r="O3707">
        <v>1.3786765209316643E-2</v>
      </c>
      <c r="P3707">
        <v>5.7017768723948474E-2</v>
      </c>
      <c r="Q3707">
        <v>13720.721093726339</v>
      </c>
      <c r="R3707" s="95">
        <f>Table_nydc_frldevdb01_flc_fx_carry_view[[#This Row],[atmf]]/(Table_nydc_frldevdb01_flc_fx_carry_view[[#This Row],[atmf_cost_orig]]+1)</f>
        <v>13559.931101743485</v>
      </c>
      <c r="S3707" s="95">
        <f>Table_nydc_frldevdb01_flc_fx_carry_view[[#This Row],[num_rate]]-Table_nydc_frldevdb01_flc_fx_carry_view[[#This Row],[asset_rate]]</f>
        <v>4.3231003514631827E-2</v>
      </c>
      <c r="T37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1.3600828389481809</v>
      </c>
      <c r="U3707" s="95">
        <f>Table_nydc_frldevdb01_flc_fx_carry_view[[#This Row],[atmf_cost_final]]/Table_nydc_frldevdb01_flc_fx_carry_view[[#This Row],[atmf_cost_orig]]</f>
        <v>1.0420437596955274</v>
      </c>
    </row>
    <row r="3708" spans="1:21" x14ac:dyDescent="0.25">
      <c r="A3708" t="s">
        <v>156</v>
      </c>
      <c r="B3708" t="s">
        <v>10</v>
      </c>
      <c r="C3708" t="s">
        <v>6</v>
      </c>
      <c r="D3708" t="s">
        <v>14</v>
      </c>
      <c r="E3708">
        <v>13499.213976986101</v>
      </c>
      <c r="F3708">
        <v>14094.25</v>
      </c>
      <c r="G3708">
        <v>7.49782984513504E-2</v>
      </c>
      <c r="H3708">
        <v>8.3588324485813797E-2</v>
      </c>
      <c r="I3708">
        <v>6.6949648234812406E-2</v>
      </c>
      <c r="J3708">
        <v>8.2257669002104794E-2</v>
      </c>
      <c r="K3708">
        <v>1.2759859008135499E-2</v>
      </c>
      <c r="L3708">
        <v>1.0303612660303598E-2</v>
      </c>
      <c r="M3708">
        <v>3.2951685078844398E-2</v>
      </c>
      <c r="N3708">
        <v>3.6538393175283998E-2</v>
      </c>
      <c r="O3708">
        <v>1.4298992763353474E-2</v>
      </c>
      <c r="P3708">
        <v>5.897854594813276E-2</v>
      </c>
      <c r="Q3708">
        <v>13815.293986704748</v>
      </c>
      <c r="R3708" s="95">
        <f>Table_nydc_frldevdb01_flc_fx_carry_view[[#This Row],[atmf]]/(Table_nydc_frldevdb01_flc_fx_carry_view[[#This Row],[atmf_cost_orig]]+1)</f>
        <v>13644.636243489158</v>
      </c>
      <c r="S3708" s="95">
        <f>Table_nydc_frldevdb01_flc_fx_carry_view[[#This Row],[num_rate]]-Table_nydc_frldevdb01_flc_fx_carry_view[[#This Row],[asset_rate]]</f>
        <v>4.4679553184779286E-2</v>
      </c>
      <c r="T37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1.2992772631415272</v>
      </c>
      <c r="U3708" s="95">
        <f>Table_nydc_frldevdb01_flc_fx_carry_view[[#This Row],[atmf_cost_final]]/Table_nydc_frldevdb01_flc_fx_carry_view[[#This Row],[atmf_cost_orig]]</f>
        <v>1.1088474864899196</v>
      </c>
    </row>
    <row r="3709" spans="1:21" x14ac:dyDescent="0.25">
      <c r="A3709" t="s">
        <v>156</v>
      </c>
      <c r="B3709" t="s">
        <v>10</v>
      </c>
      <c r="C3709" t="s">
        <v>67</v>
      </c>
      <c r="D3709" t="s">
        <v>14</v>
      </c>
      <c r="E3709">
        <v>13499.213976986101</v>
      </c>
      <c r="F3709">
        <v>14740.0842808407</v>
      </c>
      <c r="G3709">
        <v>8.1527322794169202E-2</v>
      </c>
      <c r="H3709">
        <v>9.0954322120208694E-2</v>
      </c>
      <c r="I3709">
        <v>7.9299494429563994E-2</v>
      </c>
      <c r="J3709">
        <v>9.3459921683954797E-2</v>
      </c>
      <c r="K3709">
        <v>1.3752974153049699E-2</v>
      </c>
      <c r="L3709">
        <v>1.3711237334189301E-2</v>
      </c>
      <c r="M3709">
        <v>4.9773657153844499E-2</v>
      </c>
      <c r="N3709">
        <v>5.7074776790483402E-2</v>
      </c>
      <c r="O3709">
        <v>1.5745494032538481E-2</v>
      </c>
      <c r="P3709">
        <v>6.3144133350698545E-2</v>
      </c>
      <c r="Q3709">
        <v>14227.596536148876</v>
      </c>
      <c r="R3709" s="95">
        <f>Table_nydc_frldevdb01_flc_fx_carry_view[[#This Row],[atmf]]/(Table_nydc_frldevdb01_flc_fx_carry_view[[#This Row],[atmf_cost_orig]]+1)</f>
        <v>14041.202291934191</v>
      </c>
      <c r="S3709" s="95">
        <f>Table_nydc_frldevdb01_flc_fx_carry_view[[#This Row],[num_rate]]-Table_nydc_frldevdb01_flc_fx_carry_view[[#This Row],[asset_rate]]</f>
        <v>4.739863931816006E-2</v>
      </c>
      <c r="T37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1.203851116741381</v>
      </c>
      <c r="U3709" s="95">
        <f>Table_nydc_frldevdb01_flc_fx_carry_view[[#This Row],[atmf_cost_final]]/Table_nydc_frldevdb01_flc_fx_carry_view[[#This Row],[atmf_cost_orig]]</f>
        <v>1.1466864211739958</v>
      </c>
    </row>
    <row r="3710" spans="1:21" x14ac:dyDescent="0.25">
      <c r="A3710" t="s">
        <v>156</v>
      </c>
      <c r="B3710" t="s">
        <v>18</v>
      </c>
      <c r="C3710" t="s">
        <v>14</v>
      </c>
      <c r="D3710" t="s">
        <v>14</v>
      </c>
      <c r="E3710">
        <v>2936.59411350962</v>
      </c>
      <c r="F3710">
        <v>2992.5402070987702</v>
      </c>
      <c r="G3710">
        <v>0.112853949710986</v>
      </c>
      <c r="H3710">
        <v>0.115119658645114</v>
      </c>
      <c r="I3710">
        <v>0.102633224107621</v>
      </c>
      <c r="J3710">
        <v>0.11021244260371101</v>
      </c>
      <c r="K3710">
        <v>2.28636757373443E-2</v>
      </c>
      <c r="L3710">
        <v>4.28544130535073E-3</v>
      </c>
      <c r="M3710">
        <v>3.2205114782923802E-2</v>
      </c>
      <c r="N3710">
        <v>1.9296332472436999E-2</v>
      </c>
      <c r="O3710">
        <v>1.3130944181418818E-2</v>
      </c>
      <c r="P3710">
        <v>5.2559621956055909E-2</v>
      </c>
      <c r="Q3710">
        <v>2964.8442948388983</v>
      </c>
      <c r="R3710" s="95">
        <f>Table_nydc_frldevdb01_flc_fx_carry_view[[#This Row],[atmf]]/(Table_nydc_frldevdb01_flc_fx_carry_view[[#This Row],[atmf_cost_orig]]+1)</f>
        <v>2899.1720388133431</v>
      </c>
      <c r="S3710" s="95">
        <f>Table_nydc_frldevdb01_flc_fx_carry_view[[#This Row],[num_rate]]-Table_nydc_frldevdb01_flc_fx_carry_view[[#This Row],[asset_rate]]</f>
        <v>3.9428677774637093E-2</v>
      </c>
      <c r="T37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1.6069142124509852</v>
      </c>
      <c r="U3710" s="95">
        <f>Table_nydc_frldevdb01_flc_fx_carry_view[[#This Row],[atmf_cost_final]]/Table_nydc_frldevdb01_flc_fx_carry_view[[#This Row],[atmf_cost_orig]]</f>
        <v>0.59916980897296912</v>
      </c>
    </row>
    <row r="3711" spans="1:21" x14ac:dyDescent="0.25">
      <c r="A3711" t="s">
        <v>156</v>
      </c>
      <c r="B3711" t="s">
        <v>18</v>
      </c>
      <c r="C3711" t="s">
        <v>8</v>
      </c>
      <c r="D3711" t="s">
        <v>14</v>
      </c>
      <c r="E3711">
        <v>2936.59411350962</v>
      </c>
      <c r="F3711">
        <v>3015.3411264234001</v>
      </c>
      <c r="G3711">
        <v>0.116463186650726</v>
      </c>
      <c r="H3711">
        <v>0.119177664218375</v>
      </c>
      <c r="I3711">
        <v>0.106201081653435</v>
      </c>
      <c r="J3711">
        <v>0.11095539564911799</v>
      </c>
      <c r="K3711">
        <v>2.7652267583472799E-2</v>
      </c>
      <c r="L3711">
        <v>1.6218241599601099E-2</v>
      </c>
      <c r="M3711">
        <v>4.0674253859339898E-2</v>
      </c>
      <c r="N3711">
        <v>3.1250000768751701E-2</v>
      </c>
      <c r="O3711">
        <v>1.3786765209316643E-2</v>
      </c>
      <c r="P3711">
        <v>5.0724722790405144E-2</v>
      </c>
      <c r="Q3711">
        <v>2976.5801406824148</v>
      </c>
      <c r="R3711" s="95">
        <f>Table_nydc_frldevdb01_flc_fx_carry_view[[#This Row],[atmf]]/(Table_nydc_frldevdb01_flc_fx_carry_view[[#This Row],[atmf_cost_orig]]+1)</f>
        <v>2897.4879653657322</v>
      </c>
      <c r="S3711" s="95">
        <f>Table_nydc_frldevdb01_flc_fx_carry_view[[#This Row],[num_rate]]-Table_nydc_frldevdb01_flc_fx_carry_view[[#This Row],[asset_rate]]</f>
        <v>3.6937957581088504E-2</v>
      </c>
      <c r="T37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1.1543368922917774</v>
      </c>
      <c r="U3711" s="95">
        <f>Table_nydc_frldevdb01_flc_fx_carry_view[[#This Row],[atmf_cost_final]]/Table_nydc_frldevdb01_flc_fx_carry_view[[#This Row],[atmf_cost_orig]]</f>
        <v>0.76829930001471591</v>
      </c>
    </row>
    <row r="3712" spans="1:21" x14ac:dyDescent="0.25">
      <c r="A3712" t="s">
        <v>156</v>
      </c>
      <c r="B3712" t="s">
        <v>18</v>
      </c>
      <c r="C3712" t="s">
        <v>6</v>
      </c>
      <c r="D3712" t="s">
        <v>14</v>
      </c>
      <c r="E3712">
        <v>2936.59411350962</v>
      </c>
      <c r="F3712">
        <v>3042.18</v>
      </c>
      <c r="G3712">
        <v>0.11815525897277999</v>
      </c>
      <c r="H3712">
        <v>0.121229612168545</v>
      </c>
      <c r="I3712">
        <v>0.112982947637631</v>
      </c>
      <c r="J3712">
        <v>0.11727106959978</v>
      </c>
      <c r="K3712">
        <v>3.0724885712819103E-2</v>
      </c>
      <c r="L3712">
        <v>2.31087979943282E-2</v>
      </c>
      <c r="M3712">
        <v>4.78378477727689E-2</v>
      </c>
      <c r="N3712">
        <v>4.2175942145987605E-2</v>
      </c>
      <c r="O3712">
        <v>1.4304148243253139E-2</v>
      </c>
      <c r="P3712">
        <v>5.1165881072256336E-2</v>
      </c>
      <c r="Q3712">
        <v>2990.9952124085607</v>
      </c>
      <c r="R3712" s="95">
        <f>Table_nydc_frldevdb01_flc_fx_carry_view[[#This Row],[atmf]]/(Table_nydc_frldevdb01_flc_fx_carry_view[[#This Row],[atmf_cost_orig]]+1)</f>
        <v>2903.2927246007607</v>
      </c>
      <c r="S3712" s="95">
        <f>Table_nydc_frldevdb01_flc_fx_carry_view[[#This Row],[num_rate]]-Table_nydc_frldevdb01_flc_fx_carry_view[[#This Row],[asset_rate]]</f>
        <v>3.6861732829003194E-2</v>
      </c>
      <c r="T37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1.1141930943844645</v>
      </c>
      <c r="U3712" s="95">
        <f>Table_nydc_frldevdb01_flc_fx_carry_view[[#This Row],[atmf_cost_final]]/Table_nydc_frldevdb01_flc_fx_carry_view[[#This Row],[atmf_cost_orig]]</f>
        <v>0.88164380526324049</v>
      </c>
    </row>
    <row r="3713" spans="1:21" x14ac:dyDescent="0.25">
      <c r="A3713" t="s">
        <v>156</v>
      </c>
      <c r="B3713" t="s">
        <v>18</v>
      </c>
      <c r="C3713" t="s">
        <v>67</v>
      </c>
      <c r="D3713" t="s">
        <v>14</v>
      </c>
      <c r="E3713">
        <v>2936.59411350962</v>
      </c>
      <c r="F3713">
        <v>3141.2073065115301</v>
      </c>
      <c r="G3713">
        <v>0.12264149438293299</v>
      </c>
      <c r="H3713">
        <v>0.12619108135217799</v>
      </c>
      <c r="I3713">
        <v>0.12138201863702</v>
      </c>
      <c r="J3713">
        <v>0.12588290167163699</v>
      </c>
      <c r="K3713">
        <v>3.8127757821051399E-2</v>
      </c>
      <c r="L3713">
        <v>3.5399025154602401E-2</v>
      </c>
      <c r="M3713">
        <v>6.9012446153263712E-2</v>
      </c>
      <c r="N3713">
        <v>6.8830285531909105E-2</v>
      </c>
      <c r="O3713">
        <v>1.5745494032538481E-2</v>
      </c>
      <c r="P3713">
        <v>5.1956099637325129E-2</v>
      </c>
      <c r="Q3713">
        <v>3047.0986154556663</v>
      </c>
      <c r="R3713" s="95">
        <f>Table_nydc_frldevdb01_flc_fx_carry_view[[#This Row],[atmf]]/(Table_nydc_frldevdb01_flc_fx_carry_view[[#This Row],[atmf_cost_orig]]+1)</f>
        <v>2938.4197703355617</v>
      </c>
      <c r="S3713" s="95">
        <f>Table_nydc_frldevdb01_flc_fx_carry_view[[#This Row],[num_rate]]-Table_nydc_frldevdb01_flc_fx_carry_view[[#This Row],[asset_rate]]</f>
        <v>3.6210605604786644E-2</v>
      </c>
      <c r="T37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1.0824541927605709</v>
      </c>
      <c r="U3713" s="95">
        <f>Table_nydc_frldevdb01_flc_fx_carry_view[[#This Row],[atmf_cost_final]]/Table_nydc_frldevdb01_flc_fx_carry_view[[#This Row],[atmf_cost_orig]]</f>
        <v>0.99736046711125026</v>
      </c>
    </row>
    <row r="3714" spans="1:21" x14ac:dyDescent="0.25">
      <c r="A3714" t="s">
        <v>156</v>
      </c>
      <c r="B3714" t="s">
        <v>12</v>
      </c>
      <c r="C3714" t="s">
        <v>14</v>
      </c>
      <c r="D3714" t="s">
        <v>14</v>
      </c>
      <c r="E3714">
        <v>15.7893124401441</v>
      </c>
      <c r="F3714">
        <v>16.413645622499999</v>
      </c>
      <c r="G3714">
        <v>0.15148247690729999</v>
      </c>
      <c r="H3714">
        <v>0.15699782721542399</v>
      </c>
      <c r="I3714">
        <v>0.127161904715338</v>
      </c>
      <c r="J3714">
        <v>0.14606930438229199</v>
      </c>
      <c r="K3714">
        <v>2.5648915277402099E-2</v>
      </c>
      <c r="L3714">
        <v>4.5996028270396897E-3</v>
      </c>
      <c r="M3714">
        <v>4.4392449786707401E-2</v>
      </c>
      <c r="N3714">
        <v>3.9551909596246396E-2</v>
      </c>
      <c r="O3714">
        <v>-8.320879090005201E-3</v>
      </c>
      <c r="P3714">
        <v>7.1113037160796547E-2</v>
      </c>
      <c r="Q3714">
        <v>16.111656237804645</v>
      </c>
      <c r="R3714" s="95">
        <f>Table_nydc_frldevdb01_flc_fx_carry_view[[#This Row],[atmf]]/(Table_nydc_frldevdb01_flc_fx_carry_view[[#This Row],[atmf_cost_orig]]+1)</f>
        <v>15.715974991826204</v>
      </c>
      <c r="S3714" s="95">
        <f>Table_nydc_frldevdb01_flc_fx_carry_view[[#This Row],[num_rate]]-Table_nydc_frldevdb01_flc_fx_carry_view[[#This Row],[asset_rate]]</f>
        <v>7.9433916250801748E-2</v>
      </c>
      <c r="T37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1.8647660478259582</v>
      </c>
      <c r="U3714" s="95">
        <f>Table_nydc_frldevdb01_flc_fx_carry_view[[#This Row],[atmf_cost_final]]/Table_nydc_frldevdb01_flc_fx_carry_view[[#This Row],[atmf_cost_orig]]</f>
        <v>0.89096028235165281</v>
      </c>
    </row>
    <row r="3715" spans="1:21" x14ac:dyDescent="0.25">
      <c r="A3715" t="s">
        <v>156</v>
      </c>
      <c r="B3715" t="s">
        <v>12</v>
      </c>
      <c r="C3715" t="s">
        <v>8</v>
      </c>
      <c r="D3715" t="s">
        <v>14</v>
      </c>
      <c r="E3715">
        <v>15.7893124401441</v>
      </c>
      <c r="F3715">
        <v>16.727965441599999</v>
      </c>
      <c r="G3715">
        <v>0.150338630806021</v>
      </c>
      <c r="H3715">
        <v>0.15757442215064801</v>
      </c>
      <c r="I3715">
        <v>0.151501779068378</v>
      </c>
      <c r="J3715">
        <v>0.164539239927604</v>
      </c>
      <c r="K3715">
        <v>2.73724115999226E-2</v>
      </c>
      <c r="L3715">
        <v>2.1114882209854299E-2</v>
      </c>
      <c r="M3715">
        <v>5.4662017859041998E-2</v>
      </c>
      <c r="N3715">
        <v>5.6442876934434602E-2</v>
      </c>
      <c r="O3715">
        <v>-8.1439110529517768E-3</v>
      </c>
      <c r="P3715">
        <v>7.117436399942402E-2</v>
      </c>
      <c r="Q3715">
        <v>16.283592610768228</v>
      </c>
      <c r="R3715" s="95">
        <f>Table_nydc_frldevdb01_flc_fx_carry_view[[#This Row],[atmf]]/(Table_nydc_frldevdb01_flc_fx_carry_view[[#This Row],[atmf_cost_orig]]+1)</f>
        <v>15.860972670237688</v>
      </c>
      <c r="S3715" s="95">
        <f>Table_nydc_frldevdb01_flc_fx_carry_view[[#This Row],[num_rate]]-Table_nydc_frldevdb01_flc_fx_carry_view[[#This Row],[asset_rate]]</f>
        <v>7.9318275052375792E-2</v>
      </c>
      <c r="T37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1.2945586092058292</v>
      </c>
      <c r="U3715" s="95">
        <f>Table_nydc_frldevdb01_flc_fx_carry_view[[#This Row],[atmf_cost_final]]/Table_nydc_frldevdb01_flc_fx_carry_view[[#This Row],[atmf_cost_orig]]</f>
        <v>1.0325794609336403</v>
      </c>
    </row>
    <row r="3716" spans="1:21" x14ac:dyDescent="0.25">
      <c r="A3716" t="s">
        <v>156</v>
      </c>
      <c r="B3716" t="s">
        <v>12</v>
      </c>
      <c r="C3716" t="s">
        <v>6</v>
      </c>
      <c r="D3716" t="s">
        <v>14</v>
      </c>
      <c r="E3716">
        <v>15.7893124401441</v>
      </c>
      <c r="F3716">
        <v>17.048825615599998</v>
      </c>
      <c r="G3716">
        <v>0.14943038350177901</v>
      </c>
      <c r="H3716">
        <v>0.15776506657849601</v>
      </c>
      <c r="I3716">
        <v>0.15147549660347101</v>
      </c>
      <c r="J3716">
        <v>0.164105428739691</v>
      </c>
      <c r="K3716">
        <v>2.8172585171158303E-2</v>
      </c>
      <c r="L3716">
        <v>2.5893987364183399E-2</v>
      </c>
      <c r="M3716">
        <v>6.3564770406847104E-2</v>
      </c>
      <c r="N3716">
        <v>6.947016925699781E-2</v>
      </c>
      <c r="O3716">
        <v>-8.0799560349033676E-3</v>
      </c>
      <c r="P3716">
        <v>7.1301123358335425E-2</v>
      </c>
      <c r="Q3716">
        <v>16.466055914570315</v>
      </c>
      <c r="R3716" s="95">
        <f>Table_nydc_frldevdb01_flc_fx_carry_view[[#This Row],[atmf]]/(Table_nydc_frldevdb01_flc_fx_carry_view[[#This Row],[atmf_cost_orig]]+1)</f>
        <v>16.029889377661771</v>
      </c>
      <c r="S3716" s="95">
        <f>Table_nydc_frldevdb01_flc_fx_carry_view[[#This Row],[num_rate]]-Table_nydc_frldevdb01_flc_fx_carry_view[[#This Row],[asset_rate]]</f>
        <v>7.9381079393238796E-2</v>
      </c>
      <c r="T37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1.2312373933009659</v>
      </c>
      <c r="U3716" s="95">
        <f>Table_nydc_frldevdb01_flc_fx_carry_view[[#This Row],[atmf_cost_final]]/Table_nydc_frldevdb01_flc_fx_carry_view[[#This Row],[atmf_cost_orig]]</f>
        <v>1.0929036447760785</v>
      </c>
    </row>
    <row r="3717" spans="1:21" x14ac:dyDescent="0.25">
      <c r="A3717" t="s">
        <v>156</v>
      </c>
      <c r="B3717" t="s">
        <v>12</v>
      </c>
      <c r="C3717" t="s">
        <v>67</v>
      </c>
      <c r="D3717" t="s">
        <v>14</v>
      </c>
      <c r="E3717">
        <v>15.7893124401441</v>
      </c>
      <c r="F3717">
        <v>18.3738041272785</v>
      </c>
      <c r="G3717">
        <v>0.15260092884952101</v>
      </c>
      <c r="H3717">
        <v>0.16318762150591301</v>
      </c>
      <c r="I3717">
        <v>0.152345878686652</v>
      </c>
      <c r="J3717">
        <v>0.16646943113982601</v>
      </c>
      <c r="K3717">
        <v>2.89057448770852E-2</v>
      </c>
      <c r="L3717">
        <v>2.95427649811222E-2</v>
      </c>
      <c r="M3717">
        <v>9.3438365248190811E-2</v>
      </c>
      <c r="N3717">
        <v>0.10460915287084199</v>
      </c>
      <c r="O3717">
        <v>-7.7090054110135371E-3</v>
      </c>
      <c r="P3717">
        <v>7.3020523687381877E-2</v>
      </c>
      <c r="Q3717">
        <v>17.259972851628753</v>
      </c>
      <c r="R3717" s="95">
        <f>Table_nydc_frldevdb01_flc_fx_carry_view[[#This Row],[atmf]]/(Table_nydc_frldevdb01_flc_fx_carry_view[[#This Row],[atmf_cost_orig]]+1)</f>
        <v>16.80369439306072</v>
      </c>
      <c r="S3717" s="95">
        <f>Table_nydc_frldevdb01_flc_fx_carry_view[[#This Row],[num_rate]]-Table_nydc_frldevdb01_flc_fx_carry_view[[#This Row],[asset_rate]]</f>
        <v>8.0729529098395411E-2</v>
      </c>
      <c r="T37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1.1632316719519213</v>
      </c>
      <c r="U3717" s="95">
        <f>Table_nydc_frldevdb01_flc_fx_carry_view[[#This Row],[atmf_cost_final]]/Table_nydc_frldevdb01_flc_fx_carry_view[[#This Row],[atmf_cost_orig]]</f>
        <v>1.1195524728303985</v>
      </c>
    </row>
    <row r="3718" spans="1:21" x14ac:dyDescent="0.25">
      <c r="A3718" t="s">
        <v>156</v>
      </c>
      <c r="B3718" t="s">
        <v>100</v>
      </c>
      <c r="C3718" t="s">
        <v>14</v>
      </c>
      <c r="D3718" t="s">
        <v>14</v>
      </c>
      <c r="E3718">
        <v>16008.189308684199</v>
      </c>
      <c r="F3718">
        <v>16513.666706249998</v>
      </c>
      <c r="G3718">
        <v>6.7891306253752295E-2</v>
      </c>
      <c r="H3718">
        <v>8.2217826880296302E-2</v>
      </c>
      <c r="I3718">
        <v>6.13291117330357E-2</v>
      </c>
      <c r="J3718">
        <v>8.4825273772979895E-2</v>
      </c>
      <c r="K3718">
        <v>7.3824536253851002E-3</v>
      </c>
      <c r="L3718">
        <v>2.2183589897568001E-3</v>
      </c>
      <c r="M3718">
        <v>2.3256418300262701E-2</v>
      </c>
      <c r="N3718">
        <v>3.1579235821705701E-2</v>
      </c>
      <c r="O3718">
        <v>-8.320879090005201E-3</v>
      </c>
      <c r="P3718">
        <v>5.476135519506057E-2</v>
      </c>
      <c r="Q3718">
        <v>16255.625481587243</v>
      </c>
      <c r="R3718" s="95">
        <f>Table_nydc_frldevdb01_flc_fx_carry_view[[#This Row],[atmf]]/(Table_nydc_frldevdb01_flc_fx_carry_view[[#This Row],[atmf_cost_orig]]+1)</f>
        <v>16138.346567794757</v>
      </c>
      <c r="S3718" s="95">
        <f>Table_nydc_frldevdb01_flc_fx_carry_view[[#This Row],[num_rate]]-Table_nydc_frldevdb01_flc_fx_carry_view[[#This Row],[asset_rate]]</f>
        <v>6.3082234285065764E-2</v>
      </c>
      <c r="T37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1.8496246799903686</v>
      </c>
      <c r="U3718" s="95">
        <f>Table_nydc_frldevdb01_flc_fx_carry_view[[#This Row],[atmf_cost_final]]/Table_nydc_frldevdb01_flc_fx_carry_view[[#This Row],[atmf_cost_orig]]</f>
        <v>1.3578718534379384</v>
      </c>
    </row>
    <row r="3719" spans="1:21" x14ac:dyDescent="0.25">
      <c r="A3719" t="s">
        <v>156</v>
      </c>
      <c r="B3719" t="s">
        <v>100</v>
      </c>
      <c r="C3719" t="s">
        <v>8</v>
      </c>
      <c r="D3719" t="s">
        <v>14</v>
      </c>
      <c r="E3719">
        <v>16008.189308684199</v>
      </c>
      <c r="F3719">
        <v>16793.721538999998</v>
      </c>
      <c r="G3719">
        <v>7.3590368742859999E-2</v>
      </c>
      <c r="H3719">
        <v>8.6938492346069193E-2</v>
      </c>
      <c r="I3719">
        <v>6.6113327411151598E-2</v>
      </c>
      <c r="J3719">
        <v>9.0335301610993401E-2</v>
      </c>
      <c r="K3719">
        <v>8.16045416749373E-3</v>
      </c>
      <c r="L3719">
        <v>6.9067632089429495E-3</v>
      </c>
      <c r="M3719">
        <v>3.0174890778661898E-2</v>
      </c>
      <c r="N3719">
        <v>3.9700707746182499E-2</v>
      </c>
      <c r="O3719">
        <v>-8.1439110529517768E-3</v>
      </c>
      <c r="P3719">
        <v>5.7017768723948474E-2</v>
      </c>
      <c r="Q3719">
        <v>16431.980740590338</v>
      </c>
      <c r="R3719" s="95">
        <f>Table_nydc_frldevdb01_flc_fx_carry_view[[#This Row],[atmf]]/(Table_nydc_frldevdb01_flc_fx_carry_view[[#This Row],[atmf_cost_orig]]+1)</f>
        <v>16301.816021070361</v>
      </c>
      <c r="S3719" s="95">
        <f>Table_nydc_frldevdb01_flc_fx_carry_view[[#This Row],[num_rate]]-Table_nydc_frldevdb01_flc_fx_carry_view[[#This Row],[asset_rate]]</f>
        <v>6.5161679776900253E-2</v>
      </c>
      <c r="T37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1.4896563158288054</v>
      </c>
      <c r="U3719" s="95">
        <f>Table_nydc_frldevdb01_flc_fx_carry_view[[#This Row],[atmf_cost_final]]/Table_nydc_frldevdb01_flc_fx_carry_view[[#This Row],[atmf_cost_orig]]</f>
        <v>1.3156868748057495</v>
      </c>
    </row>
    <row r="3720" spans="1:21" x14ac:dyDescent="0.25">
      <c r="A3720" t="s">
        <v>156</v>
      </c>
      <c r="B3720" t="s">
        <v>100</v>
      </c>
      <c r="C3720" t="s">
        <v>6</v>
      </c>
      <c r="D3720" t="s">
        <v>14</v>
      </c>
      <c r="E3720">
        <v>16008.189308684199</v>
      </c>
      <c r="F3720">
        <v>17090.842586750001</v>
      </c>
      <c r="G3720">
        <v>7.6848847732653394E-2</v>
      </c>
      <c r="H3720">
        <v>8.9247798433315706E-2</v>
      </c>
      <c r="I3720">
        <v>6.7978966004406893E-2</v>
      </c>
      <c r="J3720">
        <v>9.5897096099439902E-2</v>
      </c>
      <c r="K3720">
        <v>8.2765273080924115E-3</v>
      </c>
      <c r="L3720">
        <v>7.4804574451064702E-3</v>
      </c>
      <c r="M3720">
        <v>3.5984122758844196E-2</v>
      </c>
      <c r="N3720">
        <v>4.8689034891350298E-2</v>
      </c>
      <c r="O3720">
        <v>-8.0799560349033676E-3</v>
      </c>
      <c r="P3720">
        <v>5.897854594813276E-2</v>
      </c>
      <c r="Q3720">
        <v>16630.063514568043</v>
      </c>
      <c r="R3720" s="95">
        <f>Table_nydc_frldevdb01_flc_fx_carry_view[[#This Row],[atmf]]/(Table_nydc_frldevdb01_flc_fx_carry_view[[#This Row],[atmf_cost_orig]]+1)</f>
        <v>16497.205132098727</v>
      </c>
      <c r="S3720" s="95">
        <f>Table_nydc_frldevdb01_flc_fx_carry_view[[#This Row],[num_rate]]-Table_nydc_frldevdb01_flc_fx_carry_view[[#This Row],[asset_rate]]</f>
        <v>6.7058501983036131E-2</v>
      </c>
      <c r="T37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1.487266461627428</v>
      </c>
      <c r="U3720" s="95">
        <f>Table_nydc_frldevdb01_flc_fx_carry_view[[#This Row],[atmf_cost_final]]/Table_nydc_frldevdb01_flc_fx_carry_view[[#This Row],[atmf_cost_orig]]</f>
        <v>1.3530699419199674</v>
      </c>
    </row>
    <row r="3721" spans="1:21" x14ac:dyDescent="0.25">
      <c r="A3721" t="s">
        <v>156</v>
      </c>
      <c r="B3721" t="s">
        <v>100</v>
      </c>
      <c r="C3721" t="s">
        <v>67</v>
      </c>
      <c r="D3721" t="s">
        <v>14</v>
      </c>
      <c r="E3721">
        <v>16008.189308684199</v>
      </c>
      <c r="F3721">
        <v>18312.578955961799</v>
      </c>
      <c r="G3721">
        <v>9.0320292707704294E-2</v>
      </c>
      <c r="H3721">
        <v>9.8387355409902094E-2</v>
      </c>
      <c r="I3721">
        <v>8.5400244723364604E-2</v>
      </c>
      <c r="J3721">
        <v>0.102614570222676</v>
      </c>
      <c r="K3721">
        <v>9.1550810938243899E-3</v>
      </c>
      <c r="L3721">
        <v>9.1626483931287299E-3</v>
      </c>
      <c r="M3721">
        <v>5.6414622490710498E-2</v>
      </c>
      <c r="N3721">
        <v>7.14304024276846E-2</v>
      </c>
      <c r="O3721">
        <v>-7.7090054110135371E-3</v>
      </c>
      <c r="P3721">
        <v>6.3144133350698545E-2</v>
      </c>
      <c r="Q3721">
        <v>17486.189652218956</v>
      </c>
      <c r="R3721" s="95">
        <f>Table_nydc_frldevdb01_flc_fx_carry_view[[#This Row],[atmf]]/(Table_nydc_frldevdb01_flc_fx_carry_view[[#This Row],[atmf_cost_orig]]+1)</f>
        <v>17334.651155041949</v>
      </c>
      <c r="S3721" s="95">
        <f>Table_nydc_frldevdb01_flc_fx_carry_view[[#This Row],[num_rate]]-Table_nydc_frldevdb01_flc_fx_carry_view[[#This Row],[asset_rate]]</f>
        <v>7.0853138761712078E-2</v>
      </c>
      <c r="T37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1.3175700016136558</v>
      </c>
      <c r="U3721" s="95">
        <f>Table_nydc_frldevdb01_flc_fx_carry_view[[#This Row],[atmf_cost_final]]/Table_nydc_frldevdb01_flc_fx_carry_view[[#This Row],[atmf_cost_orig]]</f>
        <v>1.2661682250811246</v>
      </c>
    </row>
    <row r="3722" spans="1:21" x14ac:dyDescent="0.25">
      <c r="A3722" t="s">
        <v>156</v>
      </c>
      <c r="B3722" t="s">
        <v>101</v>
      </c>
      <c r="C3722" t="s">
        <v>14</v>
      </c>
      <c r="D3722" t="s">
        <v>14</v>
      </c>
      <c r="E3722">
        <v>21.774895743204699</v>
      </c>
      <c r="F3722">
        <v>21.751261</v>
      </c>
      <c r="G3722">
        <v>8.2491191460170907E-2</v>
      </c>
      <c r="H3722">
        <v>8.23901418925201E-2</v>
      </c>
      <c r="I3722">
        <v>5.8500000000000003E-2</v>
      </c>
      <c r="J3722">
        <v>5.8500000000000003E-2</v>
      </c>
      <c r="K3722">
        <v>2.2557158485101699E-2</v>
      </c>
      <c r="L3722">
        <v>2.1154835415466301E-3</v>
      </c>
      <c r="M3722">
        <v>2.3052016813788601E-2</v>
      </c>
      <c r="N3722">
        <v>2.7011265728707099E-3</v>
      </c>
      <c r="O3722">
        <v>1.3130944181418818E-2</v>
      </c>
      <c r="P3722">
        <v>1.0950897033975488E-2</v>
      </c>
      <c r="Q3722">
        <v>21.740502531252567</v>
      </c>
      <c r="R3722" s="95">
        <f>Table_nydc_frldevdb01_flc_fx_carry_view[[#This Row],[atmf]]/(Table_nydc_frldevdb01_flc_fx_carry_view[[#This Row],[atmf_cost_orig]]+1)</f>
        <v>21.261148643978547</v>
      </c>
      <c r="S3722" s="95">
        <f>Table_nydc_frldevdb01_flc_fx_carry_view[[#This Row],[num_rate]]-Table_nydc_frldevdb01_flc_fx_carry_view[[#This Row],[asset_rate]]</f>
        <v>-2.1800471474433293E-3</v>
      </c>
      <c r="T37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1.1834559456199802</v>
      </c>
      <c r="U3722" s="95">
        <f>Table_nydc_frldevdb01_flc_fx_carry_view[[#This Row],[atmf_cost_final]]/Table_nydc_frldevdb01_flc_fx_carry_view[[#This Row],[atmf_cost_orig]]</f>
        <v>0.11717528208876833</v>
      </c>
    </row>
    <row r="3723" spans="1:21" x14ac:dyDescent="0.25">
      <c r="A3723" t="s">
        <v>156</v>
      </c>
      <c r="B3723" t="s">
        <v>101</v>
      </c>
      <c r="C3723" t="s">
        <v>8</v>
      </c>
      <c r="D3723" t="s">
        <v>14</v>
      </c>
      <c r="E3723">
        <v>21.774895743204699</v>
      </c>
      <c r="F3723">
        <v>21.7409</v>
      </c>
      <c r="G3723">
        <v>8.7048736609731198E-2</v>
      </c>
      <c r="H3723">
        <v>8.6903529026364307E-2</v>
      </c>
      <c r="I3723">
        <v>7.6262699972602196E-2</v>
      </c>
      <c r="J3723">
        <v>7.6123297788228905E-2</v>
      </c>
      <c r="K3723">
        <v>2.8970981120577197E-2</v>
      </c>
      <c r="L3723">
        <v>1.4760421218207101E-2</v>
      </c>
      <c r="M3723">
        <v>2.9665531469231798E-2</v>
      </c>
      <c r="N3723">
        <v>1.55025432548388E-2</v>
      </c>
      <c r="O3723">
        <v>1.3786765209316643E-2</v>
      </c>
      <c r="P3723">
        <v>1.1677752374011191E-2</v>
      </c>
      <c r="Q3723">
        <v>21.725810330859897</v>
      </c>
      <c r="R3723" s="95">
        <f>Table_nydc_frldevdb01_flc_fx_carry_view[[#This Row],[atmf]]/(Table_nydc_frldevdb01_flc_fx_carry_view[[#This Row],[atmf_cost_orig]]+1)</f>
        <v>21.114526353987848</v>
      </c>
      <c r="S3723" s="95">
        <f>Table_nydc_frldevdb01_flc_fx_carry_view[[#This Row],[num_rate]]-Table_nydc_frldevdb01_flc_fx_carry_view[[#This Row],[asset_rate]]</f>
        <v>-2.1090128353054519E-3</v>
      </c>
      <c r="T37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1.0684927853959743</v>
      </c>
      <c r="U3723" s="95">
        <f>Table_nydc_frldevdb01_flc_fx_carry_view[[#This Row],[atmf_cost_final]]/Table_nydc_frldevdb01_flc_fx_carry_view[[#This Row],[atmf_cost_orig]]</f>
        <v>0.5225776342796209</v>
      </c>
    </row>
    <row r="3724" spans="1:21" x14ac:dyDescent="0.25">
      <c r="A3724" t="s">
        <v>156</v>
      </c>
      <c r="B3724" t="s">
        <v>101</v>
      </c>
      <c r="C3724" t="s">
        <v>6</v>
      </c>
      <c r="D3724" t="s">
        <v>14</v>
      </c>
      <c r="E3724">
        <v>21.774895743204699</v>
      </c>
      <c r="F3724">
        <v>21.729225</v>
      </c>
      <c r="G3724">
        <v>8.9351454577097297E-2</v>
      </c>
      <c r="H3724">
        <v>8.9169237170200893E-2</v>
      </c>
      <c r="I3724">
        <v>8.2605021464654899E-2</v>
      </c>
      <c r="J3724">
        <v>8.2406715087349397E-2</v>
      </c>
      <c r="K3724">
        <v>3.42328905527901E-2</v>
      </c>
      <c r="L3724">
        <v>2.2775618993000599E-2</v>
      </c>
      <c r="M3724">
        <v>3.5150339318693796E-2</v>
      </c>
      <c r="N3724">
        <v>2.3737497659154498E-2</v>
      </c>
      <c r="O3724">
        <v>1.4298992763353474E-2</v>
      </c>
      <c r="P3724">
        <v>1.2172637171111996E-2</v>
      </c>
      <c r="Q3724">
        <v>21.70930782232978</v>
      </c>
      <c r="R3724" s="95">
        <f>Table_nydc_frldevdb01_flc_fx_carry_view[[#This Row],[atmf]]/(Table_nydc_frldevdb01_flc_fx_carry_view[[#This Row],[atmf_cost_orig]]+1)</f>
        <v>20.991371180249576</v>
      </c>
      <c r="S3724" s="95">
        <f>Table_nydc_frldevdb01_flc_fx_carry_view[[#This Row],[num_rate]]-Table_nydc_frldevdb01_flc_fx_carry_view[[#This Row],[asset_rate]]</f>
        <v>-2.126355592241478E-3</v>
      </c>
      <c r="T37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1.048427663648813</v>
      </c>
      <c r="U3724" s="95">
        <f>Table_nydc_frldevdb01_flc_fx_carry_view[[#This Row],[atmf_cost_final]]/Table_nydc_frldevdb01_flc_fx_carry_view[[#This Row],[atmf_cost_orig]]</f>
        <v>0.67531347119970264</v>
      </c>
    </row>
    <row r="3725" spans="1:21" x14ac:dyDescent="0.25">
      <c r="A3725" t="s">
        <v>156</v>
      </c>
      <c r="B3725" t="s">
        <v>101</v>
      </c>
      <c r="C3725" t="s">
        <v>67</v>
      </c>
      <c r="D3725" t="s">
        <v>14</v>
      </c>
      <c r="E3725">
        <v>21.774895743204699</v>
      </c>
      <c r="F3725">
        <v>21.688282999999998</v>
      </c>
      <c r="G3725">
        <v>9.0768558758357695E-2</v>
      </c>
      <c r="H3725">
        <v>9.0560302954809005E-2</v>
      </c>
      <c r="I3725">
        <v>9.0125085396765905E-2</v>
      </c>
      <c r="J3725">
        <v>8.9884899059123696E-2</v>
      </c>
      <c r="K3725">
        <v>4.7859755302442498E-2</v>
      </c>
      <c r="L3725">
        <v>4.1743875185712903E-2</v>
      </c>
      <c r="M3725">
        <v>4.95583309258327E-2</v>
      </c>
      <c r="N3725">
        <v>4.3480480738313801E-2</v>
      </c>
      <c r="O3725">
        <v>1.5745494032538481E-2</v>
      </c>
      <c r="P3725">
        <v>1.3693731037874282E-2</v>
      </c>
      <c r="Q3725">
        <v>21.651506279224428</v>
      </c>
      <c r="R3725" s="95">
        <f>Table_nydc_frldevdb01_flc_fx_carry_view[[#This Row],[atmf]]/(Table_nydc_frldevdb01_flc_fx_carry_view[[#This Row],[atmf_cost_orig]]+1)</f>
        <v>20.664199750449701</v>
      </c>
      <c r="S3725" s="95">
        <f>Table_nydc_frldevdb01_flc_fx_carry_view[[#This Row],[num_rate]]-Table_nydc_frldevdb01_flc_fx_carry_view[[#This Row],[asset_rate]]</f>
        <v>-2.0517629946641986E-3</v>
      </c>
      <c r="T37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1.0223893058907747</v>
      </c>
      <c r="U3725" s="95">
        <f>Table_nydc_frldevdb01_flc_fx_carry_view[[#This Row],[atmf_cost_final]]/Table_nydc_frldevdb01_flc_fx_carry_view[[#This Row],[atmf_cost_orig]]</f>
        <v>0.87735966740657989</v>
      </c>
    </row>
    <row r="3726" spans="1:21" x14ac:dyDescent="0.25">
      <c r="A3726" t="s">
        <v>156</v>
      </c>
      <c r="B3726" t="s">
        <v>102</v>
      </c>
      <c r="C3726" t="s">
        <v>14</v>
      </c>
      <c r="D3726" t="s">
        <v>14</v>
      </c>
      <c r="E3726">
        <v>76.969968049057599</v>
      </c>
      <c r="F3726">
        <v>79.201836</v>
      </c>
      <c r="G3726">
        <v>7.8492455002831002E-2</v>
      </c>
      <c r="H3726">
        <v>8.3023325922047003E-2</v>
      </c>
      <c r="I3726">
        <v>4.8638203032006E-2</v>
      </c>
      <c r="J3726">
        <v>6.6695585848965802E-2</v>
      </c>
      <c r="K3726">
        <v>1.0587702200378701E-2</v>
      </c>
      <c r="L3726">
        <v>1.7593120699281801E-3</v>
      </c>
      <c r="M3726">
        <v>2.3484199604714501E-2</v>
      </c>
      <c r="N3726">
        <v>2.8999376595489602E-2</v>
      </c>
      <c r="O3726">
        <v>-8.320879090005201E-3</v>
      </c>
      <c r="P3726">
        <v>4.5411173367200734E-2</v>
      </c>
      <c r="Q3726">
        <v>78.193414828626473</v>
      </c>
      <c r="R3726" s="95">
        <f>Table_nydc_frldevdb01_flc_fx_carry_view[[#This Row],[atmf]]/(Table_nydc_frldevdb01_flc_fx_carry_view[[#This Row],[atmf_cost_orig]]+1)</f>
        <v>77.384522428962725</v>
      </c>
      <c r="S3726" s="95">
        <f>Table_nydc_frldevdb01_flc_fx_carry_view[[#This Row],[num_rate]]-Table_nydc_frldevdb01_flc_fx_carry_view[[#This Row],[asset_rate]]</f>
        <v>5.3732052457205935E-2</v>
      </c>
      <c r="T37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2.1122064132237419</v>
      </c>
      <c r="U3726" s="95">
        <f>Table_nydc_frldevdb01_flc_fx_carry_view[[#This Row],[atmf_cost_final]]/Table_nydc_frldevdb01_flc_fx_carry_view[[#This Row],[atmf_cost_orig]]</f>
        <v>1.234846283186416</v>
      </c>
    </row>
    <row r="3727" spans="1:21" x14ac:dyDescent="0.25">
      <c r="A3727" t="s">
        <v>156</v>
      </c>
      <c r="B3727" t="s">
        <v>102</v>
      </c>
      <c r="C3727" t="s">
        <v>8</v>
      </c>
      <c r="D3727" t="s">
        <v>14</v>
      </c>
      <c r="E3727">
        <v>76.969968049057599</v>
      </c>
      <c r="F3727">
        <v>80.402047600000003</v>
      </c>
      <c r="G3727">
        <v>8.2004361872941106E-2</v>
      </c>
      <c r="H3727">
        <v>8.7466282717752405E-2</v>
      </c>
      <c r="I3727">
        <v>7.28814905385122E-2</v>
      </c>
      <c r="J3727">
        <v>8.5990858479359805E-2</v>
      </c>
      <c r="K3727">
        <v>1.1486284070736699E-2</v>
      </c>
      <c r="L3727">
        <v>8.7684596155070908E-3</v>
      </c>
      <c r="M3727">
        <v>3.03579908835243E-2</v>
      </c>
      <c r="N3727">
        <v>3.7081946701048397E-2</v>
      </c>
      <c r="O3727">
        <v>-8.1439110529517768E-3</v>
      </c>
      <c r="P3727">
        <v>4.8295702150318823E-2</v>
      </c>
      <c r="Q3727">
        <v>78.91282784906447</v>
      </c>
      <c r="R3727" s="95">
        <f>Table_nydc_frldevdb01_flc_fx_carry_view[[#This Row],[atmf]]/(Table_nydc_frldevdb01_flc_fx_carry_view[[#This Row],[atmf_cost_orig]]+1)</f>
        <v>78.033118888179672</v>
      </c>
      <c r="S3727" s="95">
        <f>Table_nydc_frldevdb01_flc_fx_carry_view[[#This Row],[num_rate]]-Table_nydc_frldevdb01_flc_fx_carry_view[[#This Row],[asset_rate]]</f>
        <v>5.6439613203270601E-2</v>
      </c>
      <c r="T37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1.5003140609600765</v>
      </c>
      <c r="U3727" s="95">
        <f>Table_nydc_frldevdb01_flc_fx_carry_view[[#This Row],[atmf_cost_final]]/Table_nydc_frldevdb01_flc_fx_carry_view[[#This Row],[atmf_cost_orig]]</f>
        <v>1.2214888278780425</v>
      </c>
    </row>
    <row r="3728" spans="1:21" x14ac:dyDescent="0.25">
      <c r="A3728" t="s">
        <v>156</v>
      </c>
      <c r="B3728" t="s">
        <v>102</v>
      </c>
      <c r="C3728" t="s">
        <v>6</v>
      </c>
      <c r="D3728" t="s">
        <v>14</v>
      </c>
      <c r="E3728">
        <v>76.969968049057599</v>
      </c>
      <c r="F3728">
        <v>81.632972519999996</v>
      </c>
      <c r="G3728">
        <v>8.3838381865939296E-2</v>
      </c>
      <c r="H3728">
        <v>8.9678557376818693E-2</v>
      </c>
      <c r="I3728">
        <v>7.8615655996426906E-2</v>
      </c>
      <c r="J3728">
        <v>8.92188857811652E-2</v>
      </c>
      <c r="K3728">
        <v>1.17606086810387E-2</v>
      </c>
      <c r="L3728">
        <v>1.0725073947099999E-2</v>
      </c>
      <c r="M3728">
        <v>3.6157685196559805E-2</v>
      </c>
      <c r="N3728">
        <v>4.4000054925419599E-2</v>
      </c>
      <c r="O3728">
        <v>-8.0799560349033676E-3</v>
      </c>
      <c r="P3728">
        <v>4.9907246241582187E-2</v>
      </c>
      <c r="Q3728">
        <v>79.688798798288204</v>
      </c>
      <c r="R3728" s="95">
        <f>Table_nydc_frldevdb01_flc_fx_carry_view[[#This Row],[atmf]]/(Table_nydc_frldevdb01_flc_fx_carry_view[[#This Row],[atmf_cost_orig]]+1)</f>
        <v>78.784314092612433</v>
      </c>
      <c r="S3728" s="95">
        <f>Table_nydc_frldevdb01_flc_fx_carry_view[[#This Row],[num_rate]]-Table_nydc_frldevdb01_flc_fx_carry_view[[#This Row],[asset_rate]]</f>
        <v>5.7987202276485558E-2</v>
      </c>
      <c r="T37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1.3638921432717763</v>
      </c>
      <c r="U3728" s="95">
        <f>Table_nydc_frldevdb01_flc_fx_carry_view[[#This Row],[atmf_cost_final]]/Table_nydc_frldevdb01_flc_fx_carry_view[[#This Row],[atmf_cost_orig]]</f>
        <v>1.2168935783977108</v>
      </c>
    </row>
    <row r="3729" spans="1:21" x14ac:dyDescent="0.25">
      <c r="A3729" t="s">
        <v>156</v>
      </c>
      <c r="B3729" t="s">
        <v>102</v>
      </c>
      <c r="C3729" t="s">
        <v>67</v>
      </c>
      <c r="D3729" t="s">
        <v>14</v>
      </c>
      <c r="E3729">
        <v>76.969968049057599</v>
      </c>
      <c r="F3729">
        <v>87.123841029532002</v>
      </c>
      <c r="G3729">
        <v>9.6021146470963506E-2</v>
      </c>
      <c r="H3729">
        <v>9.92214162807801E-2</v>
      </c>
      <c r="I3729">
        <v>9.1819605063684806E-2</v>
      </c>
      <c r="J3729">
        <v>9.9451140198184004E-2</v>
      </c>
      <c r="K3729">
        <v>1.2752944211283401E-2</v>
      </c>
      <c r="L3729">
        <v>1.27965867455705E-2</v>
      </c>
      <c r="M3729">
        <v>5.6892084132231902E-2</v>
      </c>
      <c r="N3729">
        <v>6.8475982172771704E-2</v>
      </c>
      <c r="O3729">
        <v>-7.7090054110135371E-3</v>
      </c>
      <c r="P3729">
        <v>5.6096218554455658E-2</v>
      </c>
      <c r="Q3729">
        <v>83.440834366316466</v>
      </c>
      <c r="R3729" s="95">
        <f>Table_nydc_frldevdb01_flc_fx_carry_view[[#This Row],[atmf]]/(Table_nydc_frldevdb01_flc_fx_carry_view[[#This Row],[atmf_cost_orig]]+1)</f>
        <v>82.433999021825969</v>
      </c>
      <c r="S3729" s="95">
        <f>Table_nydc_frldevdb01_flc_fx_carry_view[[#This Row],[num_rate]]-Table_nydc_frldevdb01_flc_fx_carry_view[[#This Row],[asset_rate]]</f>
        <v>6.3805223965469199E-2</v>
      </c>
      <c r="T37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1.2614517529548799</v>
      </c>
      <c r="U3729" s="95">
        <f>Table_nydc_frldevdb01_flc_fx_carry_view[[#This Row],[atmf_cost_final]]/Table_nydc_frldevdb01_flc_fx_carry_view[[#This Row],[atmf_cost_orig]]</f>
        <v>1.2036117716063246</v>
      </c>
    </row>
    <row r="3730" spans="1:21" x14ac:dyDescent="0.25">
      <c r="A3730" t="s">
        <v>156</v>
      </c>
      <c r="B3730" t="s">
        <v>103</v>
      </c>
      <c r="C3730" t="s">
        <v>14</v>
      </c>
      <c r="D3730" t="s">
        <v>14</v>
      </c>
      <c r="E3730">
        <v>5.9170227504744002</v>
      </c>
      <c r="F3730">
        <v>5.6930169651902496</v>
      </c>
      <c r="G3730">
        <v>0.130006969505402</v>
      </c>
      <c r="H3730">
        <v>0.14143829951568701</v>
      </c>
      <c r="I3730">
        <v>0.14001170987213499</v>
      </c>
      <c r="J3730">
        <v>0.17228840718420799</v>
      </c>
      <c r="K3730">
        <v>2.0157076910997399E-2</v>
      </c>
      <c r="L3730">
        <v>5.0584817744924807E-3</v>
      </c>
      <c r="M3730">
        <v>3.8401087590791597E-2</v>
      </c>
      <c r="N3730">
        <v>3.7850859849809695E-2</v>
      </c>
      <c r="O3730">
        <v>7.2929582714141808E-2</v>
      </c>
      <c r="P3730">
        <v>-6.3472125551678332E-3</v>
      </c>
      <c r="Q3730">
        <v>5.5910144380711957</v>
      </c>
      <c r="R3730" s="95">
        <f>Table_nydc_frldevdb01_flc_fx_carry_view[[#This Row],[atmf]]/(Table_nydc_frldevdb01_flc_fx_carry_view[[#This Row],[atmf_cost_orig]]+1)</f>
        <v>5.4824836310588765</v>
      </c>
      <c r="S3730" s="95">
        <f>Table_nydc_frldevdb01_flc_fx_carry_view[[#This Row],[num_rate]]-Table_nydc_frldevdb01_flc_fx_carry_view[[#This Row],[asset_rate]]</f>
        <v>-7.9276795269309641E-2</v>
      </c>
      <c r="T37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1.797432519135487</v>
      </c>
      <c r="U3730" s="95">
        <f>Table_nydc_frldevdb01_flc_fx_carry_view[[#This Row],[atmf_cost_final]]/Table_nydc_frldevdb01_flc_fx_carry_view[[#This Row],[atmf_cost_orig]]</f>
        <v>0.9856715583984178</v>
      </c>
    </row>
    <row r="3731" spans="1:21" x14ac:dyDescent="0.25">
      <c r="A3731" t="s">
        <v>156</v>
      </c>
      <c r="B3731" t="s">
        <v>103</v>
      </c>
      <c r="C3731" t="s">
        <v>8</v>
      </c>
      <c r="D3731" t="s">
        <v>14</v>
      </c>
      <c r="E3731">
        <v>5.9170227504744002</v>
      </c>
      <c r="F3731">
        <v>5.5867056628481402</v>
      </c>
      <c r="G3731">
        <v>0.118377760209383</v>
      </c>
      <c r="H3731">
        <v>0.135444421293304</v>
      </c>
      <c r="I3731">
        <v>0.141395145881589</v>
      </c>
      <c r="J3731">
        <v>0.16289631351279099</v>
      </c>
      <c r="K3731">
        <v>1.7921878610182202E-2</v>
      </c>
      <c r="L3731">
        <v>1.9037849522017699E-2</v>
      </c>
      <c r="M3731">
        <v>4.4265453389406302E-2</v>
      </c>
      <c r="N3731">
        <v>5.2492297111820505E-2</v>
      </c>
      <c r="O3731">
        <v>7.2352477518584118E-2</v>
      </c>
      <c r="P3731">
        <v>-6.455996755574179E-3</v>
      </c>
      <c r="Q3731">
        <v>5.4433094337341101</v>
      </c>
      <c r="R3731" s="95">
        <f>Table_nydc_frldevdb01_flc_fx_carry_view[[#This Row],[atmf]]/(Table_nydc_frldevdb01_flc_fx_carry_view[[#This Row],[atmf_cost_orig]]+1)</f>
        <v>5.3498903413065984</v>
      </c>
      <c r="S3731" s="95">
        <f>Table_nydc_frldevdb01_flc_fx_carry_view[[#This Row],[num_rate]]-Table_nydc_frldevdb01_flc_fx_carry_view[[#This Row],[asset_rate]]</f>
        <v>-7.8808474274158297E-2</v>
      </c>
      <c r="T37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1.2699281654130974</v>
      </c>
      <c r="U3731" s="95">
        <f>Table_nydc_frldevdb01_flc_fx_carry_view[[#This Row],[atmf_cost_final]]/Table_nydc_frldevdb01_flc_fx_carry_view[[#This Row],[atmf_cost_orig]]</f>
        <v>1.1858524671608373</v>
      </c>
    </row>
    <row r="3732" spans="1:21" x14ac:dyDescent="0.25">
      <c r="A3732" t="s">
        <v>156</v>
      </c>
      <c r="B3732" t="s">
        <v>103</v>
      </c>
      <c r="C3732" t="s">
        <v>6</v>
      </c>
      <c r="D3732" t="s">
        <v>14</v>
      </c>
      <c r="E3732">
        <v>5.9170227504744002</v>
      </c>
      <c r="F3732">
        <v>5.4831285654898103</v>
      </c>
      <c r="G3732">
        <v>0.11026852345147201</v>
      </c>
      <c r="H3732">
        <v>0.13229804797856001</v>
      </c>
      <c r="I3732">
        <v>0.129853106688012</v>
      </c>
      <c r="J3732">
        <v>0.150962066596598</v>
      </c>
      <c r="K3732">
        <v>1.5573111913621901E-2</v>
      </c>
      <c r="L3732">
        <v>2.0318439426530503E-2</v>
      </c>
      <c r="M3732">
        <v>4.9282789366760102E-2</v>
      </c>
      <c r="N3732">
        <v>6.0653618326574302E-2</v>
      </c>
      <c r="O3732">
        <v>7.2295902926529057E-2</v>
      </c>
      <c r="P3732">
        <v>-6.6402915298566763E-3</v>
      </c>
      <c r="Q3732">
        <v>5.3043215954011229</v>
      </c>
      <c r="R3732" s="95">
        <f>Table_nydc_frldevdb01_flc_fx_carry_view[[#This Row],[atmf]]/(Table_nydc_frldevdb01_flc_fx_carry_view[[#This Row],[atmf_cost_orig]]+1)</f>
        <v>5.225596589455991</v>
      </c>
      <c r="S3732" s="95">
        <f>Table_nydc_frldevdb01_flc_fx_carry_view[[#This Row],[num_rate]]-Table_nydc_frldevdb01_flc_fx_carry_view[[#This Row],[asset_rate]]</f>
        <v>-7.8936194456385736E-2</v>
      </c>
      <c r="T37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1.196545975739937</v>
      </c>
      <c r="U3732" s="95">
        <f>Table_nydc_frldevdb01_flc_fx_carry_view[[#This Row],[atmf_cost_final]]/Table_nydc_frldevdb01_flc_fx_carry_view[[#This Row],[atmf_cost_orig]]</f>
        <v>1.2307261643652725</v>
      </c>
    </row>
    <row r="3733" spans="1:21" x14ac:dyDescent="0.25">
      <c r="A3733" t="s">
        <v>156</v>
      </c>
      <c r="B3733" t="s">
        <v>103</v>
      </c>
      <c r="C3733" t="s">
        <v>67</v>
      </c>
      <c r="D3733" t="s">
        <v>14</v>
      </c>
      <c r="E3733">
        <v>5.9170227504744002</v>
      </c>
      <c r="F3733">
        <v>5.08825261726113</v>
      </c>
      <c r="G3733">
        <v>0.158937394251914</v>
      </c>
      <c r="H3733">
        <v>0.158937394251914</v>
      </c>
      <c r="I3733">
        <v>0.15095523505667199</v>
      </c>
      <c r="J3733">
        <v>0.15112048997057501</v>
      </c>
      <c r="K3733">
        <v>3.1662440405884097E-2</v>
      </c>
      <c r="L3733">
        <v>2.91138953889905E-2</v>
      </c>
      <c r="M3733">
        <v>7.81111348571525E-2</v>
      </c>
      <c r="N3733">
        <v>8.3231956449945299E-2</v>
      </c>
      <c r="O3733">
        <v>7.3159791211857242E-2</v>
      </c>
      <c r="P3733">
        <v>-7.2799985820061397E-3</v>
      </c>
      <c r="Q3733">
        <v>4.8624004638175631</v>
      </c>
      <c r="R3733" s="95">
        <f>Table_nydc_frldevdb01_flc_fx_carry_view[[#This Row],[atmf]]/(Table_nydc_frldevdb01_flc_fx_carry_view[[#This Row],[atmf_cost_orig]]+1)</f>
        <v>4.719599355529625</v>
      </c>
      <c r="S3733" s="95">
        <f>Table_nydc_frldevdb01_flc_fx_carry_view[[#This Row],[num_rate]]-Table_nydc_frldevdb01_flc_fx_carry_view[[#This Row],[asset_rate]]</f>
        <v>-8.0439789793863375E-2</v>
      </c>
      <c r="T37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1.165114793866439</v>
      </c>
      <c r="U3733" s="95">
        <f>Table_nydc_frldevdb01_flc_fx_carry_view[[#This Row],[atmf_cost_final]]/Table_nydc_frldevdb01_flc_fx_carry_view[[#This Row],[atmf_cost_orig]]</f>
        <v>1.065558151243835</v>
      </c>
    </row>
    <row r="3734" spans="1:21" x14ac:dyDescent="0.25">
      <c r="A3734" t="s">
        <v>156</v>
      </c>
      <c r="B3734" t="s">
        <v>104</v>
      </c>
      <c r="C3734" t="s">
        <v>14</v>
      </c>
      <c r="D3734" t="s">
        <v>14</v>
      </c>
      <c r="E3734">
        <v>3.4919045684819299</v>
      </c>
      <c r="F3734">
        <v>3.4664510000000002</v>
      </c>
      <c r="G3734">
        <v>6.5101530904789998E-2</v>
      </c>
      <c r="H3734">
        <v>6.4750636957586302E-2</v>
      </c>
      <c r="I3734">
        <v>5.2824008283655598E-2</v>
      </c>
      <c r="J3734">
        <v>5.2636319960611001E-2</v>
      </c>
      <c r="K3734">
        <v>1.4866712300548699E-2</v>
      </c>
      <c r="L3734">
        <v>1.9102281077685399E-3</v>
      </c>
      <c r="M3734">
        <v>1.81176196808676E-2</v>
      </c>
      <c r="N3734">
        <v>7.4172679241030597E-3</v>
      </c>
      <c r="O3734">
        <v>1.3130944181418818E-2</v>
      </c>
      <c r="P3734">
        <v>-1.4920001392093273E-3</v>
      </c>
      <c r="Q3734">
        <v>3.4552184049866157</v>
      </c>
      <c r="R3734" s="95">
        <f>Table_nydc_frldevdb01_flc_fx_carry_view[[#This Row],[atmf]]/(Table_nydc_frldevdb01_flc_fx_carry_view[[#This Row],[atmf_cost_orig]]+1)</f>
        <v>3.4047647668513692</v>
      </c>
      <c r="S3734" s="95">
        <f>Table_nydc_frldevdb01_flc_fx_carry_view[[#This Row],[num_rate]]-Table_nydc_frldevdb01_flc_fx_carry_view[[#This Row],[asset_rate]]</f>
        <v>-1.4622944320628144E-2</v>
      </c>
      <c r="T37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1.6940008348666957</v>
      </c>
      <c r="U3734" s="95">
        <f>Table_nydc_frldevdb01_flc_fx_carry_view[[#This Row],[atmf_cost_final]]/Table_nydc_frldevdb01_flc_fx_carry_view[[#This Row],[atmf_cost_orig]]</f>
        <v>0.40939527679432269</v>
      </c>
    </row>
    <row r="3735" spans="1:21" x14ac:dyDescent="0.25">
      <c r="A3735" t="s">
        <v>156</v>
      </c>
      <c r="B3735" t="s">
        <v>104</v>
      </c>
      <c r="C3735" t="s">
        <v>8</v>
      </c>
      <c r="D3735" t="s">
        <v>14</v>
      </c>
      <c r="E3735">
        <v>3.4919045684819299</v>
      </c>
      <c r="F3735">
        <v>3.4508070000000002</v>
      </c>
      <c r="G3735">
        <v>6.5974402871944005E-2</v>
      </c>
      <c r="H3735">
        <v>6.5356911102910906E-2</v>
      </c>
      <c r="I3735">
        <v>6.4403054317510894E-2</v>
      </c>
      <c r="J3735">
        <v>6.4335423302616296E-2</v>
      </c>
      <c r="K3735">
        <v>1.7250361882551302E-2</v>
      </c>
      <c r="L3735">
        <v>1.1127701009238601E-2</v>
      </c>
      <c r="M3735">
        <v>2.2312623379505601E-2</v>
      </c>
      <c r="N3735">
        <v>1.7296547669353898E-2</v>
      </c>
      <c r="O3735">
        <v>1.3786765209316643E-2</v>
      </c>
      <c r="P3735">
        <v>-2.0242403311261929E-3</v>
      </c>
      <c r="Q3735">
        <v>3.4334260992551036</v>
      </c>
      <c r="R3735" s="95">
        <f>Table_nydc_frldevdb01_flc_fx_carry_view[[#This Row],[atmf]]/(Table_nydc_frldevdb01_flc_fx_carry_view[[#This Row],[atmf_cost_orig]]+1)</f>
        <v>3.3754909418926173</v>
      </c>
      <c r="S3735" s="95">
        <f>Table_nydc_frldevdb01_flc_fx_carry_view[[#This Row],[num_rate]]-Table_nydc_frldevdb01_flc_fx_carry_view[[#This Row],[asset_rate]]</f>
        <v>-1.5811005540442836E-2</v>
      </c>
      <c r="T37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1.2185950219732371</v>
      </c>
      <c r="U3735" s="95">
        <f>Table_nydc_frldevdb01_flc_fx_carry_view[[#This Row],[atmf_cost_final]]/Table_nydc_frldevdb01_flc_fx_carry_view[[#This Row],[atmf_cost_orig]]</f>
        <v>0.7751911272450811</v>
      </c>
    </row>
    <row r="3736" spans="1:21" x14ac:dyDescent="0.25">
      <c r="A3736" t="s">
        <v>156</v>
      </c>
      <c r="B3736" t="s">
        <v>104</v>
      </c>
      <c r="C3736" t="s">
        <v>6</v>
      </c>
      <c r="D3736" t="s">
        <v>14</v>
      </c>
      <c r="E3736">
        <v>3.4919045684819299</v>
      </c>
      <c r="F3736">
        <v>3.433961</v>
      </c>
      <c r="G3736">
        <v>6.6561495932678794E-2</v>
      </c>
      <c r="H3736">
        <v>6.5673989135838204E-2</v>
      </c>
      <c r="I3736">
        <v>6.5112588058797105E-2</v>
      </c>
      <c r="J3736">
        <v>6.4700490318431697E-2</v>
      </c>
      <c r="K3736">
        <v>1.8974145774682299E-2</v>
      </c>
      <c r="L3736">
        <v>1.4996354974531599E-2</v>
      </c>
      <c r="M3736">
        <v>2.5892503737309901E-2</v>
      </c>
      <c r="N3736">
        <v>2.3171448685688302E-2</v>
      </c>
      <c r="O3736">
        <v>1.4298992763353474E-2</v>
      </c>
      <c r="P3736">
        <v>-2.4696330288588777E-3</v>
      </c>
      <c r="Q3736">
        <v>3.4103668612698526</v>
      </c>
      <c r="R3736" s="95">
        <f>Table_nydc_frldevdb01_flc_fx_carry_view[[#This Row],[atmf]]/(Table_nydc_frldevdb01_flc_fx_carry_view[[#This Row],[atmf_cost_orig]]+1)</f>
        <v>3.3472912488298094</v>
      </c>
      <c r="S3736" s="95">
        <f>Table_nydc_frldevdb01_flc_fx_carry_view[[#This Row],[num_rate]]-Table_nydc_frldevdb01_flc_fx_carry_view[[#This Row],[asset_rate]]</f>
        <v>-1.6768625792212354E-2</v>
      </c>
      <c r="T37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1.1816523162458321</v>
      </c>
      <c r="U3736" s="95">
        <f>Table_nydc_frldevdb01_flc_fx_carry_view[[#This Row],[atmf_cost_final]]/Table_nydc_frldevdb01_flc_fx_carry_view[[#This Row],[atmf_cost_orig]]</f>
        <v>0.89490954296163006</v>
      </c>
    </row>
    <row r="3737" spans="1:21" x14ac:dyDescent="0.25">
      <c r="A3737" t="s">
        <v>156</v>
      </c>
      <c r="B3737" t="s">
        <v>104</v>
      </c>
      <c r="C3737" t="s">
        <v>67</v>
      </c>
      <c r="D3737" t="s">
        <v>14</v>
      </c>
      <c r="E3737">
        <v>3.4919045684819299</v>
      </c>
      <c r="F3737">
        <v>3.365996</v>
      </c>
      <c r="G3737">
        <v>7.1720118355971696E-2</v>
      </c>
      <c r="H3737">
        <v>6.9792933647310998E-2</v>
      </c>
      <c r="I3737">
        <v>6.9942947614422393E-2</v>
      </c>
      <c r="J3737">
        <v>6.8355995215401297E-2</v>
      </c>
      <c r="K3737">
        <v>2.44471583333674E-2</v>
      </c>
      <c r="L3737">
        <v>2.2348041109233302E-2</v>
      </c>
      <c r="M3737">
        <v>3.8204195306266599E-2</v>
      </c>
      <c r="N3737">
        <v>3.7701252145802396E-2</v>
      </c>
      <c r="O3737">
        <v>1.5745494032538481E-2</v>
      </c>
      <c r="P3737">
        <v>-2.8138809280158043E-3</v>
      </c>
      <c r="Q3737">
        <v>3.3203182589498348</v>
      </c>
      <c r="R3737" s="95">
        <f>Table_nydc_frldevdb01_flc_fx_carry_view[[#This Row],[atmf]]/(Table_nydc_frldevdb01_flc_fx_carry_view[[#This Row],[atmf_cost_orig]]+1)</f>
        <v>3.2421329206891163</v>
      </c>
      <c r="S3737" s="95">
        <f>Table_nydc_frldevdb01_flc_fx_carry_view[[#This Row],[num_rate]]-Table_nydc_frldevdb01_flc_fx_carry_view[[#This Row],[asset_rate]]</f>
        <v>-1.8559374960554285E-2</v>
      </c>
      <c r="T37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1.1160260066767498</v>
      </c>
      <c r="U3737" s="95">
        <f>Table_nydc_frldevdb01_flc_fx_carry_view[[#This Row],[atmf_cost_final]]/Table_nydc_frldevdb01_flc_fx_carry_view[[#This Row],[atmf_cost_orig]]</f>
        <v>0.98683539447873925</v>
      </c>
    </row>
    <row r="3738" spans="1:21" x14ac:dyDescent="0.25">
      <c r="A3738" t="s">
        <v>156</v>
      </c>
      <c r="B3738" t="s">
        <v>105</v>
      </c>
      <c r="C3738" t="s">
        <v>14</v>
      </c>
      <c r="D3738" t="s">
        <v>14</v>
      </c>
      <c r="E3738">
        <v>35.378034020175903</v>
      </c>
      <c r="F3738">
        <v>34.268596192539903</v>
      </c>
      <c r="G3738">
        <v>0.19907588379970101</v>
      </c>
      <c r="H3738">
        <v>0.205600183585878</v>
      </c>
      <c r="I3738">
        <v>0.21648715455898601</v>
      </c>
      <c r="J3738">
        <v>0.24660280545604299</v>
      </c>
      <c r="K3738">
        <v>4.0974158456316204E-2</v>
      </c>
      <c r="L3738">
        <v>7.8218853674074506E-3</v>
      </c>
      <c r="M3738">
        <v>5.6175908844717098E-2</v>
      </c>
      <c r="N3738">
        <v>3.2090286182951101E-2</v>
      </c>
      <c r="O3738">
        <v>5.911817476716854E-2</v>
      </c>
      <c r="P3738">
        <v>-6.3472125551678332E-3</v>
      </c>
      <c r="Q3738">
        <v>33.755454203491325</v>
      </c>
      <c r="R3738" s="95">
        <f>Table_nydc_frldevdb01_flc_fx_carry_view[[#This Row],[atmf]]/(Table_nydc_frldevdb01_flc_fx_carry_view[[#This Row],[atmf_cost_orig]]+1)</f>
        <v>32.445917299916559</v>
      </c>
      <c r="S3738" s="95">
        <f>Table_nydc_frldevdb01_flc_fx_carry_view[[#This Row],[num_rate]]-Table_nydc_frldevdb01_flc_fx_carry_view[[#This Row],[asset_rate]]</f>
        <v>-6.5465387322336366E-2</v>
      </c>
      <c r="T37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1.596421477493849</v>
      </c>
      <c r="U3738" s="95">
        <f>Table_nydc_frldevdb01_flc_fx_carry_view[[#This Row],[atmf_cost_final]]/Table_nydc_frldevdb01_flc_fx_carry_view[[#This Row],[atmf_cost_orig]]</f>
        <v>0.57124640869907239</v>
      </c>
    </row>
    <row r="3739" spans="1:21" x14ac:dyDescent="0.25">
      <c r="A3739" t="s">
        <v>156</v>
      </c>
      <c r="B3739" t="s">
        <v>105</v>
      </c>
      <c r="C3739" t="s">
        <v>8</v>
      </c>
      <c r="D3739" t="s">
        <v>14</v>
      </c>
      <c r="E3739">
        <v>35.378034020175903</v>
      </c>
      <c r="F3739">
        <v>33.716539128908202</v>
      </c>
      <c r="G3739">
        <v>0.188373760526135</v>
      </c>
      <c r="H3739">
        <v>0.19745683870160899</v>
      </c>
      <c r="I3739">
        <v>0.20480670622914399</v>
      </c>
      <c r="J3739">
        <v>0.21458014949469401</v>
      </c>
      <c r="K3739">
        <v>4.2816934544744202E-2</v>
      </c>
      <c r="L3739">
        <v>3.2828935897173998E-2</v>
      </c>
      <c r="M3739">
        <v>6.5100009091441702E-2</v>
      </c>
      <c r="N3739">
        <v>5.8609292480548601E-2</v>
      </c>
      <c r="O3739">
        <v>5.9342835252499497E-2</v>
      </c>
      <c r="P3739">
        <v>-6.455996755574179E-3</v>
      </c>
      <c r="Q3739">
        <v>32.981607510090925</v>
      </c>
      <c r="R3739" s="95">
        <f>Table_nydc_frldevdb01_flc_fx_carry_view[[#This Row],[atmf]]/(Table_nydc_frldevdb01_flc_fx_carry_view[[#This Row],[atmf_cost_orig]]+1)</f>
        <v>31.655749545687542</v>
      </c>
      <c r="S3739" s="95">
        <f>Table_nydc_frldevdb01_flc_fx_carry_view[[#This Row],[num_rate]]-Table_nydc_frldevdb01_flc_fx_carry_view[[#This Row],[asset_rate]]</f>
        <v>-6.5798832008073682E-2</v>
      </c>
      <c r="T37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1.156947912611791</v>
      </c>
      <c r="U3739" s="95">
        <f>Table_nydc_frldevdb01_flc_fx_carry_view[[#This Row],[atmf_cost_final]]/Table_nydc_frldevdb01_flc_fx_carry_view[[#This Row],[atmf_cost_orig]]</f>
        <v>0.90029622573821733</v>
      </c>
    </row>
    <row r="3740" spans="1:21" x14ac:dyDescent="0.25">
      <c r="A3740" t="s">
        <v>156</v>
      </c>
      <c r="B3740" t="s">
        <v>105</v>
      </c>
      <c r="C3740" t="s">
        <v>6</v>
      </c>
      <c r="D3740" t="s">
        <v>14</v>
      </c>
      <c r="E3740">
        <v>35.378034020175903</v>
      </c>
      <c r="F3740">
        <v>33.1414516006963</v>
      </c>
      <c r="G3740">
        <v>0.18161550883281699</v>
      </c>
      <c r="H3740">
        <v>0.19305548281760801</v>
      </c>
      <c r="I3740">
        <v>0.19902566521595699</v>
      </c>
      <c r="J3740">
        <v>0.21338207197634601</v>
      </c>
      <c r="K3740">
        <v>4.33498126024775E-2</v>
      </c>
      <c r="L3740">
        <v>4.1327657552331802E-2</v>
      </c>
      <c r="M3740">
        <v>7.2644849393869795E-2</v>
      </c>
      <c r="N3740">
        <v>7.5062281203992998E-2</v>
      </c>
      <c r="O3740">
        <v>6.0749971583881061E-2</v>
      </c>
      <c r="P3740">
        <v>-6.6402915298566763E-3</v>
      </c>
      <c r="Q3740">
        <v>32.198204029048568</v>
      </c>
      <c r="R3740" s="95">
        <f>Table_nydc_frldevdb01_flc_fx_carry_view[[#This Row],[atmf]]/(Table_nydc_frldevdb01_flc_fx_carry_view[[#This Row],[atmf_cost_orig]]+1)</f>
        <v>30.896947502636937</v>
      </c>
      <c r="S3740" s="95">
        <f>Table_nydc_frldevdb01_flc_fx_carry_view[[#This Row],[num_rate]]-Table_nydc_frldevdb01_flc_fx_carry_view[[#This Row],[asset_rate]]</f>
        <v>-6.7390263113737733E-2</v>
      </c>
      <c r="T37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1.1515474068827036</v>
      </c>
      <c r="U3740" s="95">
        <f>Table_nydc_frldevdb01_flc_fx_carry_view[[#This Row],[atmf_cost_final]]/Table_nydc_frldevdb01_flc_fx_carry_view[[#This Row],[atmf_cost_orig]]</f>
        <v>1.0332774013614681</v>
      </c>
    </row>
    <row r="3741" spans="1:21" x14ac:dyDescent="0.25">
      <c r="A3741" t="s">
        <v>156</v>
      </c>
      <c r="B3741" t="s">
        <v>105</v>
      </c>
      <c r="C3741" t="s">
        <v>67</v>
      </c>
      <c r="D3741" t="s">
        <v>14</v>
      </c>
      <c r="E3741">
        <v>35.378034020175903</v>
      </c>
      <c r="F3741">
        <v>30.57825313303</v>
      </c>
      <c r="G3741">
        <v>0.18600669963751501</v>
      </c>
      <c r="H3741">
        <v>0.206071620555066</v>
      </c>
      <c r="I3741">
        <v>0.184981256139191</v>
      </c>
      <c r="J3741">
        <v>0.20805109775151201</v>
      </c>
      <c r="K3741">
        <v>4.4926755311166099E-2</v>
      </c>
      <c r="L3741">
        <v>4.5245456992573402E-2</v>
      </c>
      <c r="M3741">
        <v>0.10165370058554</v>
      </c>
      <c r="N3741">
        <v>0.10951569848152999</v>
      </c>
      <c r="O3741">
        <v>7.0198827910112463E-2</v>
      </c>
      <c r="P3741">
        <v>-7.2799985820061397E-3</v>
      </c>
      <c r="Q3741">
        <v>28.936759178683104</v>
      </c>
      <c r="R3741" s="95">
        <f>Table_nydc_frldevdb01_flc_fx_carry_view[[#This Row],[atmf]]/(Table_nydc_frldevdb01_flc_fx_carry_view[[#This Row],[atmf_cost_orig]]+1)</f>
        <v>27.756683535649497</v>
      </c>
      <c r="S3741" s="95">
        <f>Table_nydc_frldevdb01_flc_fx_carry_view[[#This Row],[num_rate]]-Table_nydc_frldevdb01_flc_fx_carry_view[[#This Row],[asset_rate]]</f>
        <v>-7.7478826492118597E-2</v>
      </c>
      <c r="T37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1.1329755406024009</v>
      </c>
      <c r="U3741" s="95">
        <f>Table_nydc_frldevdb01_flc_fx_carry_view[[#This Row],[atmf_cost_final]]/Table_nydc_frldevdb01_flc_fx_carry_view[[#This Row],[atmf_cost_orig]]</f>
        <v>1.077340990546372</v>
      </c>
    </row>
    <row r="3742" spans="1:21" x14ac:dyDescent="0.25">
      <c r="A3742" t="s">
        <v>156</v>
      </c>
      <c r="B3742" t="s">
        <v>106</v>
      </c>
      <c r="C3742" t="s">
        <v>14</v>
      </c>
      <c r="D3742" t="s">
        <v>14</v>
      </c>
      <c r="E3742">
        <v>7.7944430676709002</v>
      </c>
      <c r="F3742">
        <v>7.9656299682749996</v>
      </c>
      <c r="G3742">
        <v>7.4151939235343606E-2</v>
      </c>
      <c r="H3742">
        <v>7.5103836983706596E-2</v>
      </c>
      <c r="I3742">
        <v>4.8939540283053001E-2</v>
      </c>
      <c r="J3742">
        <v>6.46776714704662E-2</v>
      </c>
      <c r="K3742">
        <v>1.17194393986678E-2</v>
      </c>
      <c r="L3742">
        <v>1.77021184341524E-3</v>
      </c>
      <c r="M3742">
        <v>2.12446244962653E-2</v>
      </c>
      <c r="N3742">
        <v>2.1964932202166099E-2</v>
      </c>
      <c r="O3742">
        <v>-8.320879090005201E-3</v>
      </c>
      <c r="P3742">
        <v>3.5594053249153115E-2</v>
      </c>
      <c r="Q3742">
        <v>7.8904717642134994</v>
      </c>
      <c r="R3742" s="95">
        <f>Table_nydc_frldevdb01_flc_fx_carry_view[[#This Row],[atmf]]/(Table_nydc_frldevdb01_flc_fx_carry_view[[#This Row],[atmf_cost_orig]]+1)</f>
        <v>7.799923521951551</v>
      </c>
      <c r="S3742" s="95">
        <f>Table_nydc_frldevdb01_flc_fx_carry_view[[#This Row],[num_rate]]-Table_nydc_frldevdb01_flc_fx_carry_view[[#This Row],[asset_rate]]</f>
        <v>4.3914932339158316E-2</v>
      </c>
      <c r="T37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2.1201394148072246</v>
      </c>
      <c r="U3742" s="95">
        <f>Table_nydc_frldevdb01_flc_fx_carry_view[[#This Row],[atmf_cost_final]]/Table_nydc_frldevdb01_flc_fx_carry_view[[#This Row],[atmf_cost_orig]]</f>
        <v>1.0339054100969129</v>
      </c>
    </row>
    <row r="3743" spans="1:21" x14ac:dyDescent="0.25">
      <c r="A3743" t="s">
        <v>156</v>
      </c>
      <c r="B3743" t="s">
        <v>106</v>
      </c>
      <c r="C3743" t="s">
        <v>8</v>
      </c>
      <c r="D3743" t="s">
        <v>14</v>
      </c>
      <c r="E3743">
        <v>7.7944430676709002</v>
      </c>
      <c r="F3743">
        <v>8.0540671820000007</v>
      </c>
      <c r="G3743">
        <v>7.63659843093598E-2</v>
      </c>
      <c r="H3743">
        <v>7.77031380862412E-2</v>
      </c>
      <c r="I3743">
        <v>7.0439004099924998E-2</v>
      </c>
      <c r="J3743">
        <v>7.5583185177084497E-2</v>
      </c>
      <c r="K3743">
        <v>1.3005657686282701E-2</v>
      </c>
      <c r="L3743">
        <v>9.1926718627608501E-3</v>
      </c>
      <c r="M3743">
        <v>2.69707321930414E-2</v>
      </c>
      <c r="N3743">
        <v>2.8845029754941302E-2</v>
      </c>
      <c r="O3743">
        <v>-8.1439110529517768E-3</v>
      </c>
      <c r="P3743">
        <v>3.6132791094049453E-2</v>
      </c>
      <c r="Q3743">
        <v>7.9431406312666981</v>
      </c>
      <c r="R3743" s="95">
        <f>Table_nydc_frldevdb01_flc_fx_carry_view[[#This Row],[atmf]]/(Table_nydc_frldevdb01_flc_fx_carry_view[[#This Row],[atmf_cost_orig]]+1)</f>
        <v>7.842547922277169</v>
      </c>
      <c r="S3743" s="95">
        <f>Table_nydc_frldevdb01_flc_fx_carry_view[[#This Row],[num_rate]]-Table_nydc_frldevdb01_flc_fx_carry_view[[#This Row],[asset_rate]]</f>
        <v>4.4276702147001232E-2</v>
      </c>
      <c r="T37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1.4072504863951329</v>
      </c>
      <c r="U3743" s="95">
        <f>Table_nydc_frldevdb01_flc_fx_carry_view[[#This Row],[atmf_cost_final]]/Table_nydc_frldevdb01_flc_fx_carry_view[[#This Row],[atmf_cost_orig]]</f>
        <v>1.0694937589563653</v>
      </c>
    </row>
    <row r="3744" spans="1:21" x14ac:dyDescent="0.25">
      <c r="A3744" t="s">
        <v>156</v>
      </c>
      <c r="B3744" t="s">
        <v>106</v>
      </c>
      <c r="C3744" t="s">
        <v>6</v>
      </c>
      <c r="D3744" t="s">
        <v>14</v>
      </c>
      <c r="E3744">
        <v>7.7944430676709002</v>
      </c>
      <c r="F3744">
        <v>8.1463206980000002</v>
      </c>
      <c r="G3744">
        <v>7.7585987794729194E-2</v>
      </c>
      <c r="H3744">
        <v>7.9023209954832099E-2</v>
      </c>
      <c r="I3744">
        <v>7.4219390497097706E-2</v>
      </c>
      <c r="J3744">
        <v>7.7551123056478599E-2</v>
      </c>
      <c r="K3744">
        <v>1.3632259321932001E-2</v>
      </c>
      <c r="L3744">
        <v>1.18518090777454E-2</v>
      </c>
      <c r="M3744">
        <v>3.1863932362655001E-2</v>
      </c>
      <c r="N3744">
        <v>3.5495551124466E-2</v>
      </c>
      <c r="O3744">
        <v>-8.0799560349033676E-3</v>
      </c>
      <c r="P3744">
        <v>3.6709679987508577E-2</v>
      </c>
      <c r="Q3744">
        <v>8.0004589463150566</v>
      </c>
      <c r="R3744" s="95">
        <f>Table_nydc_frldevdb01_flc_fx_carry_view[[#This Row],[atmf]]/(Table_nydc_frldevdb01_flc_fx_carry_view[[#This Row],[atmf_cost_orig]]+1)</f>
        <v>7.8947625190730326</v>
      </c>
      <c r="S3744" s="95">
        <f>Table_nydc_frldevdb01_flc_fx_carry_view[[#This Row],[num_rate]]-Table_nydc_frldevdb01_flc_fx_carry_view[[#This Row],[asset_rate]]</f>
        <v>4.4789636022411941E-2</v>
      </c>
      <c r="T37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1.2968498279839151</v>
      </c>
      <c r="U3744" s="95">
        <f>Table_nydc_frldevdb01_flc_fx_carry_view[[#This Row],[atmf_cost_final]]/Table_nydc_frldevdb01_flc_fx_carry_view[[#This Row],[atmf_cost_orig]]</f>
        <v>1.113972711229682</v>
      </c>
    </row>
    <row r="3745" spans="1:21" x14ac:dyDescent="0.25">
      <c r="A3745" t="s">
        <v>156</v>
      </c>
      <c r="B3745" t="s">
        <v>106</v>
      </c>
      <c r="C3745" t="s">
        <v>67</v>
      </c>
      <c r="D3745" t="s">
        <v>14</v>
      </c>
      <c r="E3745">
        <v>7.7944430676709002</v>
      </c>
      <c r="F3745">
        <v>8.52138811866946</v>
      </c>
      <c r="G3745">
        <v>8.83186684073866E-2</v>
      </c>
      <c r="H3745">
        <v>8.93073287264574E-2</v>
      </c>
      <c r="I3745">
        <v>8.4693215114796397E-2</v>
      </c>
      <c r="J3745">
        <v>8.7690634405190704E-2</v>
      </c>
      <c r="K3745">
        <v>1.6964225111098401E-2</v>
      </c>
      <c r="L3745">
        <v>1.6017152271407001E-2</v>
      </c>
      <c r="M3745">
        <v>5.1215487471278701E-2</v>
      </c>
      <c r="N3745">
        <v>5.6403412790742798E-2</v>
      </c>
      <c r="O3745">
        <v>-7.7090054110135371E-3</v>
      </c>
      <c r="P3745">
        <v>3.8210511239718317E-2</v>
      </c>
      <c r="Q3745">
        <v>8.2391856106837107</v>
      </c>
      <c r="R3745" s="95">
        <f>Table_nydc_frldevdb01_flc_fx_carry_view[[#This Row],[atmf]]/(Table_nydc_frldevdb01_flc_fx_carry_view[[#This Row],[atmf_cost_orig]]+1)</f>
        <v>8.1062239095885484</v>
      </c>
      <c r="S3745" s="95">
        <f>Table_nydc_frldevdb01_flc_fx_carry_view[[#This Row],[num_rate]]-Table_nydc_frldevdb01_flc_fx_carry_view[[#This Row],[asset_rate]]</f>
        <v>4.5919516650731851E-2</v>
      </c>
      <c r="T37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1.1791174320712892</v>
      </c>
      <c r="U3745" s="95">
        <f>Table_nydc_frldevdb01_flc_fx_carry_view[[#This Row],[atmf_cost_final]]/Table_nydc_frldevdb01_flc_fx_carry_view[[#This Row],[atmf_cost_orig]]</f>
        <v>1.1012960253941437</v>
      </c>
    </row>
    <row r="3746" spans="1:21" x14ac:dyDescent="0.25">
      <c r="A3746" t="s">
        <v>156</v>
      </c>
      <c r="B3746" t="s">
        <v>5</v>
      </c>
      <c r="C3746" t="s">
        <v>8</v>
      </c>
      <c r="D3746" t="s">
        <v>8</v>
      </c>
      <c r="E3746">
        <v>3.6367537841847999</v>
      </c>
      <c r="F3746">
        <v>3.9263041085790502</v>
      </c>
      <c r="G3746">
        <v>0.123894051792397</v>
      </c>
      <c r="H3746">
        <v>0.13445116658759701</v>
      </c>
      <c r="I3746">
        <v>0.103069383556564</v>
      </c>
      <c r="J3746">
        <v>0.14017798601678799</v>
      </c>
      <c r="K3746">
        <v>1.42042184053862E-2</v>
      </c>
      <c r="L3746">
        <v>3.7273174804284101E-3</v>
      </c>
      <c r="M3746">
        <v>4.5883343897030304E-2</v>
      </c>
      <c r="N3746">
        <v>7.9607536193265799E-2</v>
      </c>
      <c r="O3746">
        <v>1.3786765209316643E-2</v>
      </c>
      <c r="P3746">
        <v>0.12183181303709407</v>
      </c>
      <c r="Q3746">
        <v>3.8057415445989369</v>
      </c>
      <c r="R3746" s="95">
        <f>Table_nydc_frldevdb01_flc_fx_carry_view[[#This Row],[atmf]]/(Table_nydc_frldevdb01_flc_fx_carry_view[[#This Row],[atmf_cost_orig]]+1)</f>
        <v>3.7540554895437785</v>
      </c>
      <c r="S3746" s="95">
        <f>Table_nydc_frldevdb01_flc_fx_carry_view[[#This Row],[num_rate]]-Table_nydc_frldevdb01_flc_fx_carry_view[[#This Row],[asset_rate]]</f>
        <v>0.10804504782777744</v>
      </c>
      <c r="T37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2.3952750442196411</v>
      </c>
      <c r="U3746" s="95">
        <f>Table_nydc_frldevdb01_flc_fx_carry_view[[#This Row],[atmf_cost_final]]/Table_nydc_frldevdb01_flc_fx_carry_view[[#This Row],[atmf_cost_orig]]</f>
        <v>1.7349985731623674</v>
      </c>
    </row>
    <row r="3747" spans="1:21" x14ac:dyDescent="0.25">
      <c r="A3747" t="s">
        <v>156</v>
      </c>
      <c r="B3747" t="s">
        <v>5</v>
      </c>
      <c r="C3747" t="s">
        <v>6</v>
      </c>
      <c r="D3747" t="s">
        <v>8</v>
      </c>
      <c r="E3747">
        <v>3.6367537841847999</v>
      </c>
      <c r="F3747">
        <v>4.0228586929168397</v>
      </c>
      <c r="G3747">
        <v>0.12557827721756001</v>
      </c>
      <c r="H3747">
        <v>0.13682403736427001</v>
      </c>
      <c r="I3747">
        <v>0.116426528285817</v>
      </c>
      <c r="J3747">
        <v>0.15280453305532399</v>
      </c>
      <c r="K3747">
        <v>1.4138348529395399E-2</v>
      </c>
      <c r="L3747">
        <v>1.2518161820632799E-2</v>
      </c>
      <c r="M3747">
        <v>5.3913808934305002E-2</v>
      </c>
      <c r="N3747">
        <v>8.420855236736699E-2</v>
      </c>
      <c r="O3747">
        <v>1.4288671643286621E-2</v>
      </c>
      <c r="P3747">
        <v>0.1223884602993035</v>
      </c>
      <c r="Q3747">
        <v>3.8689686822867091</v>
      </c>
      <c r="R3747" s="95">
        <f>Table_nydc_frldevdb01_flc_fx_carry_view[[#This Row],[atmf]]/(Table_nydc_frldevdb01_flc_fx_carry_view[[#This Row],[atmf_cost_orig]]+1)</f>
        <v>3.8170661194625279</v>
      </c>
      <c r="S3747" s="95">
        <f>Table_nydc_frldevdb01_flc_fx_carry_view[[#This Row],[num_rate]]-Table_nydc_frldevdb01_flc_fx_carry_view[[#This Row],[asset_rate]]</f>
        <v>0.10809978865601688</v>
      </c>
      <c r="T37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1.8023773909072145</v>
      </c>
      <c r="U3747" s="95">
        <f>Table_nydc_frldevdb01_flc_fx_carry_view[[#This Row],[atmf_cost_final]]/Table_nydc_frldevdb01_flc_fx_carry_view[[#This Row],[atmf_cost_orig]]</f>
        <v>1.5619106502005211</v>
      </c>
    </row>
    <row r="3748" spans="1:21" x14ac:dyDescent="0.25">
      <c r="A3748" t="s">
        <v>156</v>
      </c>
      <c r="B3748" t="s">
        <v>5</v>
      </c>
      <c r="C3748" t="s">
        <v>67</v>
      </c>
      <c r="D3748" t="s">
        <v>8</v>
      </c>
      <c r="E3748">
        <v>3.6367537841847999</v>
      </c>
      <c r="F3748">
        <v>4.4232730265294498</v>
      </c>
      <c r="G3748">
        <v>0.13260472595426401</v>
      </c>
      <c r="H3748">
        <v>0.14618066514799299</v>
      </c>
      <c r="I3748">
        <v>0.12856954033532</v>
      </c>
      <c r="J3748">
        <v>0.15431371048629</v>
      </c>
      <c r="K3748">
        <v>1.2610494790129601E-2</v>
      </c>
      <c r="L3748">
        <v>1.41665537398043E-2</v>
      </c>
      <c r="M3748">
        <v>7.98613457625926E-2</v>
      </c>
      <c r="N3748">
        <v>0.112070509043409</v>
      </c>
      <c r="O3748">
        <v>1.573987302300528E-2</v>
      </c>
      <c r="P3748">
        <v>0.12768046257838617</v>
      </c>
      <c r="Q3748">
        <v>4.1445486058868255</v>
      </c>
      <c r="R3748" s="95">
        <f>Table_nydc_frldevdb01_flc_fx_carry_view[[#This Row],[atmf]]/(Table_nydc_frldevdb01_flc_fx_carry_view[[#This Row],[atmf_cost_orig]]+1)</f>
        <v>4.0961490508818583</v>
      </c>
      <c r="S3748" s="95">
        <f>Table_nydc_frldevdb01_flc_fx_carry_view[[#This Row],[num_rate]]-Table_nydc_frldevdb01_flc_fx_carry_view[[#This Row],[asset_rate]]</f>
        <v>0.11194058955538089</v>
      </c>
      <c r="T37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1.4558024751789851</v>
      </c>
      <c r="U3748" s="95">
        <f>Table_nydc_frldevdb01_flc_fx_carry_view[[#This Row],[atmf_cost_final]]/Table_nydc_frldevdb01_flc_fx_carry_view[[#This Row],[atmf_cost_orig]]</f>
        <v>1.4033135551780711</v>
      </c>
    </row>
    <row r="3749" spans="1:21" x14ac:dyDescent="0.25">
      <c r="A3749" t="s">
        <v>156</v>
      </c>
      <c r="B3749" t="s">
        <v>4</v>
      </c>
      <c r="C3749" t="s">
        <v>8</v>
      </c>
      <c r="D3749" t="s">
        <v>8</v>
      </c>
      <c r="E3749">
        <v>4.3139339214290304</v>
      </c>
      <c r="F3749">
        <v>4.7341663259223203</v>
      </c>
      <c r="G3749">
        <v>0.125673958558562</v>
      </c>
      <c r="H3749">
        <v>0.13435719047099101</v>
      </c>
      <c r="I3749">
        <v>9.1531387204142903E-2</v>
      </c>
      <c r="J3749">
        <v>0.119081689814815</v>
      </c>
      <c r="K3749">
        <v>1.1362553693777899E-2</v>
      </c>
      <c r="L3749">
        <v>3.3108119272563601E-3</v>
      </c>
      <c r="M3749">
        <v>4.6617881776097603E-2</v>
      </c>
      <c r="N3749">
        <v>9.742210328697741E-2</v>
      </c>
      <c r="O3749">
        <v>-8.1439110529517768E-3</v>
      </c>
      <c r="P3749">
        <v>0.12183181303709407</v>
      </c>
      <c r="Q3749">
        <v>4.5729456275214417</v>
      </c>
      <c r="R3749" s="95">
        <f>Table_nydc_frldevdb01_flc_fx_carry_view[[#This Row],[atmf]]/(Table_nydc_frldevdb01_flc_fx_carry_view[[#This Row],[atmf_cost_orig]]+1)</f>
        <v>4.5232996763713791</v>
      </c>
      <c r="S3749" s="95">
        <f>Table_nydc_frldevdb01_flc_fx_carry_view[[#This Row],[num_rate]]-Table_nydc_frldevdb01_flc_fx_carry_view[[#This Row],[asset_rate]]</f>
        <v>0.12997572409004585</v>
      </c>
      <c r="T37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2.6694203820760127</v>
      </c>
      <c r="U3749" s="95">
        <f>Table_nydc_frldevdb01_flc_fx_carry_view[[#This Row],[atmf_cost_final]]/Table_nydc_frldevdb01_flc_fx_carry_view[[#This Row],[atmf_cost_orig]]</f>
        <v>2.0898011573088819</v>
      </c>
    </row>
    <row r="3750" spans="1:21" x14ac:dyDescent="0.25">
      <c r="A3750" t="s">
        <v>156</v>
      </c>
      <c r="B3750" t="s">
        <v>4</v>
      </c>
      <c r="C3750" t="s">
        <v>6</v>
      </c>
      <c r="D3750" t="s">
        <v>8</v>
      </c>
      <c r="E3750">
        <v>4.3139339214290304</v>
      </c>
      <c r="F3750">
        <v>4.8794457555871196</v>
      </c>
      <c r="G3750">
        <v>0.12899505591426899</v>
      </c>
      <c r="H3750">
        <v>0.13716253848976501</v>
      </c>
      <c r="I3750">
        <v>0.115160778820132</v>
      </c>
      <c r="J3750">
        <v>0.15592967563983401</v>
      </c>
      <c r="K3750">
        <v>1.1163571689695499E-2</v>
      </c>
      <c r="L3750">
        <v>1.0694867939904599E-2</v>
      </c>
      <c r="M3750">
        <v>5.5277911560754997E-2</v>
      </c>
      <c r="N3750">
        <v>0.100951302248265</v>
      </c>
      <c r="O3750">
        <v>-8.0799560349033676E-3</v>
      </c>
      <c r="P3750">
        <v>0.12240653860404156</v>
      </c>
      <c r="Q3750">
        <v>4.6732867936568088</v>
      </c>
      <c r="R3750" s="95">
        <f>Table_nydc_frldevdb01_flc_fx_carry_view[[#This Row],[atmf]]/(Table_nydc_frldevdb01_flc_fx_carry_view[[#This Row],[atmf_cost_orig]]+1)</f>
        <v>4.6238490374260035</v>
      </c>
      <c r="S3750" s="95">
        <f>Table_nydc_frldevdb01_flc_fx_carry_view[[#This Row],[num_rate]]-Table_nydc_frldevdb01_flc_fx_carry_view[[#This Row],[asset_rate]]</f>
        <v>0.13048649463894493</v>
      </c>
      <c r="T37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2.0459658825717049</v>
      </c>
      <c r="U3750" s="95">
        <f>Table_nydc_frldevdb01_flc_fx_carry_view[[#This Row],[atmf_cost_final]]/Table_nydc_frldevdb01_flc_fx_carry_view[[#This Row],[atmf_cost_orig]]</f>
        <v>1.8262502941579326</v>
      </c>
    </row>
    <row r="3751" spans="1:21" x14ac:dyDescent="0.25">
      <c r="A3751" t="s">
        <v>156</v>
      </c>
      <c r="B3751" t="s">
        <v>4</v>
      </c>
      <c r="C3751" t="s">
        <v>67</v>
      </c>
      <c r="D3751" t="s">
        <v>8</v>
      </c>
      <c r="E3751">
        <v>4.3139339214290304</v>
      </c>
      <c r="F3751">
        <v>5.4981763502842096</v>
      </c>
      <c r="G3751">
        <v>0.137268299972547</v>
      </c>
      <c r="H3751">
        <v>0.14589601814632699</v>
      </c>
      <c r="I3751">
        <v>0.13230257416146099</v>
      </c>
      <c r="J3751">
        <v>0.15615938748304301</v>
      </c>
      <c r="K3751">
        <v>8.8594852234319902E-3</v>
      </c>
      <c r="L3751">
        <v>1.0847681911454299E-2</v>
      </c>
      <c r="M3751">
        <v>8.3574753332832499E-2</v>
      </c>
      <c r="N3751">
        <v>0.130488540299141</v>
      </c>
      <c r="O3751">
        <v>-7.7090054110135371E-3</v>
      </c>
      <c r="P3751">
        <v>0.12771575788949979</v>
      </c>
      <c r="Q3751">
        <v>5.1159376938567167</v>
      </c>
      <c r="R3751" s="95">
        <f>Table_nydc_frldevdb01_flc_fx_carry_view[[#This Row],[atmf]]/(Table_nydc_frldevdb01_flc_fx_carry_view[[#This Row],[atmf_cost_orig]]+1)</f>
        <v>5.0741089466813936</v>
      </c>
      <c r="S3751" s="95">
        <f>Table_nydc_frldevdb01_flc_fx_carry_view[[#This Row],[num_rate]]-Table_nydc_frldevdb01_flc_fx_carry_view[[#This Row],[asset_rate]]</f>
        <v>0.13542476330051334</v>
      </c>
      <c r="T37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1.6012906252642325</v>
      </c>
      <c r="U3751" s="95">
        <f>Table_nydc_frldevdb01_flc_fx_carry_view[[#This Row],[atmf_cost_final]]/Table_nydc_frldevdb01_flc_fx_carry_view[[#This Row],[atmf_cost_orig]]</f>
        <v>1.56133922142105</v>
      </c>
    </row>
    <row r="3752" spans="1:21" x14ac:dyDescent="0.25">
      <c r="A3752" t="s">
        <v>156</v>
      </c>
      <c r="B3752" t="s">
        <v>17</v>
      </c>
      <c r="C3752" t="s">
        <v>8</v>
      </c>
      <c r="D3752" t="s">
        <v>8</v>
      </c>
      <c r="E3752">
        <v>1.18586084611856</v>
      </c>
      <c r="F3752">
        <v>1.2054279999999999</v>
      </c>
      <c r="G3752">
        <v>7.6737068709947703E-2</v>
      </c>
      <c r="H3752">
        <v>7.6702617975922899E-2</v>
      </c>
      <c r="I3752">
        <v>4.8594448871391499E-2</v>
      </c>
      <c r="J3752">
        <v>5.7320221671319602E-2</v>
      </c>
      <c r="K3752">
        <v>1.90515860581662E-2</v>
      </c>
      <c r="L3752">
        <v>1.7577294230902E-3</v>
      </c>
      <c r="M3752">
        <v>2.6623580169764498E-2</v>
      </c>
      <c r="N3752">
        <v>1.6503124564460198E-2</v>
      </c>
      <c r="O3752">
        <v>-8.1439110529517768E-3</v>
      </c>
      <c r="P3752">
        <v>1.3786765209316643E-2</v>
      </c>
      <c r="Q3752">
        <v>1.196369100217852</v>
      </c>
      <c r="R3752" s="95">
        <f>Table_nydc_frldevdb01_flc_fx_carry_view[[#This Row],[atmf]]/(Table_nydc_frldevdb01_flc_fx_carry_view[[#This Row],[atmf_cost_orig]]+1)</f>
        <v>1.1741674585349657</v>
      </c>
      <c r="S3752" s="95">
        <f>Table_nydc_frldevdb01_flc_fx_carry_view[[#This Row],[num_rate]]-Table_nydc_frldevdb01_flc_fx_carry_view[[#This Row],[asset_rate]]</f>
        <v>2.1930676262268418E-2</v>
      </c>
      <c r="T37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1.9473595626261702</v>
      </c>
      <c r="U3752" s="95">
        <f>Table_nydc_frldevdb01_flc_fx_carry_view[[#This Row],[atmf_cost_final]]/Table_nydc_frldevdb01_flc_fx_carry_view[[#This Row],[atmf_cost_orig]]</f>
        <v>0.61986872010557914</v>
      </c>
    </row>
    <row r="3753" spans="1:21" x14ac:dyDescent="0.25">
      <c r="A3753" t="s">
        <v>156</v>
      </c>
      <c r="B3753" t="s">
        <v>17</v>
      </c>
      <c r="C3753" t="s">
        <v>6</v>
      </c>
      <c r="D3753" t="s">
        <v>8</v>
      </c>
      <c r="E3753">
        <v>1.18586084611856</v>
      </c>
      <c r="F3753">
        <v>1.2126110000000001</v>
      </c>
      <c r="G3753">
        <v>7.8073420187189796E-2</v>
      </c>
      <c r="H3753">
        <v>7.7806414396180204E-2</v>
      </c>
      <c r="I3753">
        <v>6.9691805414000302E-2</v>
      </c>
      <c r="J3753">
        <v>7.2560055545059607E-2</v>
      </c>
      <c r="K3753">
        <v>2.1267790623317601E-2</v>
      </c>
      <c r="L3753">
        <v>1.16632897934223E-2</v>
      </c>
      <c r="M3753">
        <v>3.1373543848321597E-2</v>
      </c>
      <c r="N3753">
        <v>2.5035639757266102E-2</v>
      </c>
      <c r="O3753">
        <v>-8.0799560349033676E-3</v>
      </c>
      <c r="P3753">
        <v>1.4298992763353474E-2</v>
      </c>
      <c r="Q3753">
        <v>1.2004792529182708</v>
      </c>
      <c r="R3753" s="95">
        <f>Table_nydc_frldevdb01_flc_fx_carry_view[[#This Row],[atmf]]/(Table_nydc_frldevdb01_flc_fx_carry_view[[#This Row],[atmf_cost_orig]]+1)</f>
        <v>1.1757243602307605</v>
      </c>
      <c r="S3753" s="95">
        <f>Table_nydc_frldevdb01_flc_fx_carry_view[[#This Row],[num_rate]]-Table_nydc_frldevdb01_flc_fx_carry_view[[#This Row],[asset_rate]]</f>
        <v>2.2378948798256842E-2</v>
      </c>
      <c r="T37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1.3232412929654249</v>
      </c>
      <c r="U3753" s="95">
        <f>Table_nydc_frldevdb01_flc_fx_carry_view[[#This Row],[atmf_cost_final]]/Table_nydc_frldevdb01_flc_fx_carry_view[[#This Row],[atmf_cost_orig]]</f>
        <v>0.79798571300402976</v>
      </c>
    </row>
    <row r="3754" spans="1:21" x14ac:dyDescent="0.25">
      <c r="A3754" t="s">
        <v>156</v>
      </c>
      <c r="B3754" t="s">
        <v>17</v>
      </c>
      <c r="C3754" t="s">
        <v>67</v>
      </c>
      <c r="D3754" t="s">
        <v>8</v>
      </c>
      <c r="E3754">
        <v>1.18586084611856</v>
      </c>
      <c r="F3754">
        <v>1.2423659598585</v>
      </c>
      <c r="G3754">
        <v>8.3131123829734102E-2</v>
      </c>
      <c r="H3754">
        <v>8.2026025148972503E-2</v>
      </c>
      <c r="I3754">
        <v>7.9807449781340994E-2</v>
      </c>
      <c r="J3754">
        <v>7.9542713407742896E-2</v>
      </c>
      <c r="K3754">
        <v>2.7085149064328202E-2</v>
      </c>
      <c r="L3754">
        <v>2.32107472020791E-2</v>
      </c>
      <c r="M3754">
        <v>4.7044746127991297E-2</v>
      </c>
      <c r="N3754">
        <v>4.6328863768731098E-2</v>
      </c>
      <c r="O3754">
        <v>-7.7090054110135371E-3</v>
      </c>
      <c r="P3754">
        <v>1.5745494032538481E-2</v>
      </c>
      <c r="Q3754">
        <v>1.2180540910003859</v>
      </c>
      <c r="R3754" s="95">
        <f>Table_nydc_frldevdb01_flc_fx_carry_view[[#This Row],[atmf]]/(Table_nydc_frldevdb01_flc_fx_carry_view[[#This Row],[atmf_cost_orig]]+1)</f>
        <v>1.1865452402610428</v>
      </c>
      <c r="S3754" s="95">
        <f>Table_nydc_frldevdb01_flc_fx_carry_view[[#This Row],[num_rate]]-Table_nydc_frldevdb01_flc_fx_carry_view[[#This Row],[asset_rate]]</f>
        <v>2.3454499443552018E-2</v>
      </c>
      <c r="T37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1.1582456546048747</v>
      </c>
      <c r="U3754" s="95">
        <f>Table_nydc_frldevdb01_flc_fx_carry_view[[#This Row],[atmf_cost_final]]/Table_nydc_frldevdb01_flc_fx_carry_view[[#This Row],[atmf_cost_orig]]</f>
        <v>0.98478294776397457</v>
      </c>
    </row>
    <row r="3755" spans="1:21" x14ac:dyDescent="0.25">
      <c r="A3755" t="s">
        <v>156</v>
      </c>
      <c r="B3755" t="s">
        <v>21</v>
      </c>
      <c r="C3755" t="s">
        <v>8</v>
      </c>
      <c r="D3755" t="s">
        <v>8</v>
      </c>
      <c r="E3755">
        <v>1.33094327963226</v>
      </c>
      <c r="F3755">
        <v>1.3421749999999999</v>
      </c>
      <c r="G3755">
        <v>8.8439838715059602E-2</v>
      </c>
      <c r="H3755">
        <v>8.7555278627043404E-2</v>
      </c>
      <c r="I3755">
        <v>6.6504708397051096E-2</v>
      </c>
      <c r="J3755">
        <v>6.9705709479783495E-2</v>
      </c>
      <c r="K3755">
        <v>2.6328395272897001E-2</v>
      </c>
      <c r="L3755">
        <v>2.4053409290996303E-3</v>
      </c>
      <c r="M3755">
        <v>3.0145030350044903E-2</v>
      </c>
      <c r="N3755">
        <v>8.7100396545072914E-3</v>
      </c>
      <c r="O3755">
        <v>2.4292292785681128E-3</v>
      </c>
      <c r="P3755">
        <v>1.3786765209316643E-2</v>
      </c>
      <c r="Q3755">
        <v>1.3370718845447782</v>
      </c>
      <c r="R3755" s="95">
        <f>Table_nydc_frldevdb01_flc_fx_carry_view[[#This Row],[atmf]]/(Table_nydc_frldevdb01_flc_fx_carry_view[[#This Row],[atmf_cost_orig]]+1)</f>
        <v>1.3028990680505701</v>
      </c>
      <c r="S3755" s="95">
        <f>Table_nydc_frldevdb01_flc_fx_carry_view[[#This Row],[num_rate]]-Table_nydc_frldevdb01_flc_fx_carry_view[[#This Row],[asset_rate]]</f>
        <v>1.1357535930748531E-2</v>
      </c>
      <c r="T37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1.6518998012560955</v>
      </c>
      <c r="U3755" s="95">
        <f>Table_nydc_frldevdb01_flc_fx_carry_view[[#This Row],[atmf_cost_final]]/Table_nydc_frldevdb01_flc_fx_carry_view[[#This Row],[atmf_cost_orig]]</f>
        <v>0.28893782999605827</v>
      </c>
    </row>
    <row r="3756" spans="1:21" x14ac:dyDescent="0.25">
      <c r="A3756" t="s">
        <v>156</v>
      </c>
      <c r="B3756" t="s">
        <v>21</v>
      </c>
      <c r="C3756" t="s">
        <v>6</v>
      </c>
      <c r="D3756" t="s">
        <v>8</v>
      </c>
      <c r="E3756">
        <v>1.33094327963226</v>
      </c>
      <c r="F3756">
        <v>1.3457950000000001</v>
      </c>
      <c r="G3756">
        <v>8.9554624707903402E-2</v>
      </c>
      <c r="H3756">
        <v>8.8457361861063497E-2</v>
      </c>
      <c r="I3756">
        <v>8.4148332221692296E-2</v>
      </c>
      <c r="J3756">
        <v>8.2935430678879304E-2</v>
      </c>
      <c r="K3756">
        <v>3.0274727983831597E-2</v>
      </c>
      <c r="L3756">
        <v>1.5659570753324401E-2</v>
      </c>
      <c r="M3756">
        <v>3.5264743386305801E-2</v>
      </c>
      <c r="N3756">
        <v>2.1340607550418299E-2</v>
      </c>
      <c r="O3756">
        <v>3.0638257896795124E-3</v>
      </c>
      <c r="P3756">
        <v>1.4298992763353474E-2</v>
      </c>
      <c r="Q3756">
        <v>1.3391128064700639</v>
      </c>
      <c r="R3756" s="95">
        <f>Table_nydc_frldevdb01_flc_fx_carry_view[[#This Row],[atmf]]/(Table_nydc_frldevdb01_flc_fx_carry_view[[#This Row],[atmf_cost_orig]]+1)</f>
        <v>1.2999525083776768</v>
      </c>
      <c r="S3756" s="95">
        <f>Table_nydc_frldevdb01_flc_fx_carry_view[[#This Row],[num_rate]]-Table_nydc_frldevdb01_flc_fx_carry_view[[#This Row],[asset_rate]]</f>
        <v>1.1235166973673962E-2</v>
      </c>
      <c r="T37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1.1384808139624307</v>
      </c>
      <c r="U3756" s="95">
        <f>Table_nydc_frldevdb01_flc_fx_carry_view[[#This Row],[atmf_cost_final]]/Table_nydc_frldevdb01_flc_fx_carry_view[[#This Row],[atmf_cost_orig]]</f>
        <v>0.60515419938389237</v>
      </c>
    </row>
    <row r="3757" spans="1:21" x14ac:dyDescent="0.25">
      <c r="A3757" t="s">
        <v>156</v>
      </c>
      <c r="B3757" t="s">
        <v>21</v>
      </c>
      <c r="C3757" t="s">
        <v>67</v>
      </c>
      <c r="D3757" t="s">
        <v>8</v>
      </c>
      <c r="E3757">
        <v>1.33094327963226</v>
      </c>
      <c r="F3757">
        <v>1.3599179819575999</v>
      </c>
      <c r="G3757">
        <v>9.4672200628332301E-2</v>
      </c>
      <c r="H3757">
        <v>9.30513168459286E-2</v>
      </c>
      <c r="I3757">
        <v>9.1401789839761993E-2</v>
      </c>
      <c r="J3757">
        <v>8.9541597071111603E-2</v>
      </c>
      <c r="K3757">
        <v>4.2498389959383299E-2</v>
      </c>
      <c r="L3757">
        <v>3.4008109196216899E-2</v>
      </c>
      <c r="M3757">
        <v>5.2036552909179398E-2</v>
      </c>
      <c r="N3757">
        <v>4.40748344490886E-2</v>
      </c>
      <c r="O3757">
        <v>4.7341679918535187E-3</v>
      </c>
      <c r="P3757">
        <v>1.5745494032538481E-2</v>
      </c>
      <c r="Q3757">
        <v>1.3470694143785706</v>
      </c>
      <c r="R3757" s="95">
        <f>Table_nydc_frldevdb01_flc_fx_carry_view[[#This Row],[atmf]]/(Table_nydc_frldevdb01_flc_fx_carry_view[[#This Row],[atmf_cost_orig]]+1)</f>
        <v>1.2926527868228925</v>
      </c>
      <c r="S3757" s="95">
        <f>Table_nydc_frldevdb01_flc_fx_carry_view[[#This Row],[num_rate]]-Table_nydc_frldevdb01_flc_fx_carry_view[[#This Row],[asset_rate]]</f>
        <v>1.1011326040684962E-2</v>
      </c>
      <c r="T37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1.0554155245467789</v>
      </c>
      <c r="U3757" s="95">
        <f>Table_nydc_frldevdb01_flc_fx_carry_view[[#This Row],[atmf_cost_final]]/Table_nydc_frldevdb01_flc_fx_carry_view[[#This Row],[atmf_cost_orig]]</f>
        <v>0.84699758121975199</v>
      </c>
    </row>
    <row r="3758" spans="1:21" x14ac:dyDescent="0.25">
      <c r="A3758" t="s">
        <v>156</v>
      </c>
      <c r="B3758" t="s">
        <v>20</v>
      </c>
      <c r="C3758" t="s">
        <v>8</v>
      </c>
      <c r="D3758" t="s">
        <v>8</v>
      </c>
      <c r="E3758">
        <v>3.1597354463720202</v>
      </c>
      <c r="F3758">
        <v>3.26505</v>
      </c>
      <c r="G3758">
        <v>0.13129759775646299</v>
      </c>
      <c r="H3758">
        <v>0.137345978387752</v>
      </c>
      <c r="I3758">
        <v>8.3316628825886196E-2</v>
      </c>
      <c r="J3758">
        <v>0.116558552420171</v>
      </c>
      <c r="K3758">
        <v>2.9946366468300799E-2</v>
      </c>
      <c r="L3758">
        <v>3.0129016167979297E-3</v>
      </c>
      <c r="M3758">
        <v>4.6868129354231597E-2</v>
      </c>
      <c r="N3758">
        <v>3.3327653810760201E-2</v>
      </c>
      <c r="O3758">
        <v>1.3786765209316643E-2</v>
      </c>
      <c r="P3758">
        <v>5.9342835252499497E-2</v>
      </c>
      <c r="Q3758">
        <v>3.2107189748148248</v>
      </c>
      <c r="R3758" s="95">
        <f>Table_nydc_frldevdb01_flc_fx_carry_view[[#This Row],[atmf]]/(Table_nydc_frldevdb01_flc_fx_carry_view[[#This Row],[atmf_cost_orig]]+1)</f>
        <v>3.118874200529985</v>
      </c>
      <c r="S3758" s="95">
        <f>Table_nydc_frldevdb01_flc_fx_carry_view[[#This Row],[num_rate]]-Table_nydc_frldevdb01_flc_fx_carry_view[[#This Row],[asset_rate]]</f>
        <v>4.555607004318285E-2</v>
      </c>
      <c r="T37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1.7914653690820097</v>
      </c>
      <c r="U3758" s="95">
        <f>Table_nydc_frldevdb01_flc_fx_carry_view[[#This Row],[atmf_cost_final]]/Table_nydc_frldevdb01_flc_fx_carry_view[[#This Row],[atmf_cost_orig]]</f>
        <v>0.71109417572159062</v>
      </c>
    </row>
    <row r="3759" spans="1:21" x14ac:dyDescent="0.25">
      <c r="A3759" t="s">
        <v>156</v>
      </c>
      <c r="B3759" t="s">
        <v>20</v>
      </c>
      <c r="C3759" t="s">
        <v>6</v>
      </c>
      <c r="D3759" t="s">
        <v>8</v>
      </c>
      <c r="E3759">
        <v>3.1597354463720202</v>
      </c>
      <c r="F3759">
        <v>3.3032499999999998</v>
      </c>
      <c r="G3759">
        <v>0.137139242853448</v>
      </c>
      <c r="H3759">
        <v>0.14413920905472599</v>
      </c>
      <c r="I3759">
        <v>0.112830015763434</v>
      </c>
      <c r="J3759">
        <v>0.127090174380844</v>
      </c>
      <c r="K3759">
        <v>3.3972157079595597E-2</v>
      </c>
      <c r="L3759">
        <v>1.7511962175169503E-2</v>
      </c>
      <c r="M3759">
        <v>5.6556707404987604E-2</v>
      </c>
      <c r="N3759">
        <v>4.6197350268681499E-2</v>
      </c>
      <c r="O3759">
        <v>1.4298992763353474E-2</v>
      </c>
      <c r="P3759">
        <v>6.0749971583881061E-2</v>
      </c>
      <c r="Q3759">
        <v>3.2302952347059097</v>
      </c>
      <c r="R3759" s="95">
        <f>Table_nydc_frldevdb01_flc_fx_carry_view[[#This Row],[atmf]]/(Table_nydc_frldevdb01_flc_fx_carry_view[[#This Row],[atmf_cost_orig]]+1)</f>
        <v>3.1264294446751686</v>
      </c>
      <c r="S3759" s="95">
        <f>Table_nydc_frldevdb01_flc_fx_carry_view[[#This Row],[num_rate]]-Table_nydc_frldevdb01_flc_fx_carry_view[[#This Row],[asset_rate]]</f>
        <v>4.6450978820527587E-2</v>
      </c>
      <c r="T37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1.2701332406543762</v>
      </c>
      <c r="U3759" s="95">
        <f>Table_nydc_frldevdb01_flc_fx_carry_view[[#This Row],[atmf_cost_final]]/Table_nydc_frldevdb01_flc_fx_carry_view[[#This Row],[atmf_cost_orig]]</f>
        <v>0.81683238626100541</v>
      </c>
    </row>
    <row r="3760" spans="1:21" x14ac:dyDescent="0.25">
      <c r="A3760" t="s">
        <v>156</v>
      </c>
      <c r="B3760" t="s">
        <v>20</v>
      </c>
      <c r="C3760" t="s">
        <v>67</v>
      </c>
      <c r="D3760" t="s">
        <v>8</v>
      </c>
      <c r="E3760">
        <v>3.1597354463720202</v>
      </c>
      <c r="F3760">
        <v>3.4923289999999998</v>
      </c>
      <c r="G3760">
        <v>0.13729839301546501</v>
      </c>
      <c r="H3760">
        <v>0.14807099796703399</v>
      </c>
      <c r="I3760">
        <v>0.13794453043690699</v>
      </c>
      <c r="J3760">
        <v>0.15239251545715299</v>
      </c>
      <c r="K3760">
        <v>3.4566630038498102E-2</v>
      </c>
      <c r="L3760">
        <v>3.5027380733372006E-2</v>
      </c>
      <c r="M3760">
        <v>8.0937775841614407E-2</v>
      </c>
      <c r="N3760">
        <v>9.1093298157882696E-2</v>
      </c>
      <c r="O3760">
        <v>1.5745494032538481E-2</v>
      </c>
      <c r="P3760">
        <v>7.0198827910112463E-2</v>
      </c>
      <c r="Q3760">
        <v>3.3375624069980914</v>
      </c>
      <c r="R3760" s="95">
        <f>Table_nydc_frldevdb01_flc_fx_carry_view[[#This Row],[atmf]]/(Table_nydc_frldevdb01_flc_fx_carry_view[[#This Row],[atmf_cost_orig]]+1)</f>
        <v>3.2308325955958797</v>
      </c>
      <c r="S3760" s="95">
        <f>Table_nydc_frldevdb01_flc_fx_carry_view[[#This Row],[num_rate]]-Table_nydc_frldevdb01_flc_fx_carry_view[[#This Row],[asset_rate]]</f>
        <v>5.4453333877573978E-2</v>
      </c>
      <c r="T37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1.2090690547642853</v>
      </c>
      <c r="U3760" s="95">
        <f>Table_nydc_frldevdb01_flc_fx_carry_view[[#This Row],[atmf_cost_final]]/Table_nydc_frldevdb01_flc_fx_carry_view[[#This Row],[atmf_cost_orig]]</f>
        <v>1.1254732071726488</v>
      </c>
    </row>
    <row r="3761" spans="1:21" x14ac:dyDescent="0.25">
      <c r="A3761" t="s">
        <v>156</v>
      </c>
      <c r="B3761" t="s">
        <v>7</v>
      </c>
      <c r="C3761" t="s">
        <v>8</v>
      </c>
      <c r="D3761" t="s">
        <v>8</v>
      </c>
      <c r="E3761">
        <v>64.906408117772202</v>
      </c>
      <c r="F3761">
        <v>66.7</v>
      </c>
      <c r="G3761">
        <v>6.3084971248298094E-2</v>
      </c>
      <c r="H3761">
        <v>6.73888122907043E-2</v>
      </c>
      <c r="I3761">
        <v>4.31906679158311E-2</v>
      </c>
      <c r="J3761">
        <v>6.3526264881356695E-2</v>
      </c>
      <c r="K3761">
        <v>1.05391396544601E-2</v>
      </c>
      <c r="L3761">
        <v>1.5618665955280601E-3</v>
      </c>
      <c r="M3761">
        <v>2.30061140511017E-2</v>
      </c>
      <c r="N3761">
        <v>2.7629059783651398E-2</v>
      </c>
      <c r="O3761">
        <v>1.3786765209316643E-2</v>
      </c>
      <c r="P3761">
        <v>4.8295702150318823E-2</v>
      </c>
      <c r="Q3761">
        <v>65.87869203313862</v>
      </c>
      <c r="R3761" s="95">
        <f>Table_nydc_frldevdb01_flc_fx_carry_view[[#This Row],[atmf]]/(Table_nydc_frldevdb01_flc_fx_carry_view[[#This Row],[atmf_cost_orig]]+1)</f>
        <v>65.200001333196496</v>
      </c>
      <c r="S3761" s="95">
        <f>Table_nydc_frldevdb01_flc_fx_carry_view[[#This Row],[num_rate]]-Table_nydc_frldevdb01_flc_fx_carry_view[[#This Row],[asset_rate]]</f>
        <v>3.4508936941002183E-2</v>
      </c>
      <c r="T37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2.0908997130166096</v>
      </c>
      <c r="U3761" s="95">
        <f>Table_nydc_frldevdb01_flc_fx_carry_view[[#This Row],[atmf_cost_final]]/Table_nydc_frldevdb01_flc_fx_carry_view[[#This Row],[atmf_cost_orig]]</f>
        <v>1.2009442238824473</v>
      </c>
    </row>
    <row r="3762" spans="1:21" x14ac:dyDescent="0.25">
      <c r="A3762" t="s">
        <v>156</v>
      </c>
      <c r="B3762" t="s">
        <v>7</v>
      </c>
      <c r="C3762" t="s">
        <v>6</v>
      </c>
      <c r="D3762" t="s">
        <v>8</v>
      </c>
      <c r="E3762">
        <v>64.906408117772202</v>
      </c>
      <c r="F3762">
        <v>67.319999999999993</v>
      </c>
      <c r="G3762">
        <v>6.6129261124969793E-2</v>
      </c>
      <c r="H3762">
        <v>7.0961522626198398E-2</v>
      </c>
      <c r="I3762">
        <v>5.4412199914860501E-2</v>
      </c>
      <c r="J3762">
        <v>6.7961387008802998E-2</v>
      </c>
      <c r="K3762">
        <v>1.1718126139727399E-2</v>
      </c>
      <c r="L3762">
        <v>7.4201734386094504E-3</v>
      </c>
      <c r="M3762">
        <v>2.7976310113329801E-2</v>
      </c>
      <c r="N3762">
        <v>3.2757968207362397E-2</v>
      </c>
      <c r="O3762">
        <v>1.4288671643286621E-2</v>
      </c>
      <c r="P3762">
        <v>4.9879655098012288E-2</v>
      </c>
      <c r="Q3762">
        <v>66.243008973149529</v>
      </c>
      <c r="R3762" s="95">
        <f>Table_nydc_frldevdb01_flc_fx_carry_view[[#This Row],[atmf]]/(Table_nydc_frldevdb01_flc_fx_carry_view[[#This Row],[atmf_cost_orig]]+1)</f>
        <v>65.487890467610342</v>
      </c>
      <c r="S3762" s="95">
        <f>Table_nydc_frldevdb01_flc_fx_carry_view[[#This Row],[num_rate]]-Table_nydc_frldevdb01_flc_fx_carry_view[[#This Row],[asset_rate]]</f>
        <v>3.5590983454725666E-2</v>
      </c>
      <c r="T37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1.5584640209443228</v>
      </c>
      <c r="U3762" s="95">
        <f>Table_nydc_frldevdb01_flc_fx_carry_view[[#This Row],[atmf_cost_final]]/Table_nydc_frldevdb01_flc_fx_carry_view[[#This Row],[atmf_cost_orig]]</f>
        <v>1.170918111597365</v>
      </c>
    </row>
    <row r="3763" spans="1:21" x14ac:dyDescent="0.25">
      <c r="A3763" t="s">
        <v>156</v>
      </c>
      <c r="B3763" t="s">
        <v>7</v>
      </c>
      <c r="C3763" t="s">
        <v>67</v>
      </c>
      <c r="D3763" t="s">
        <v>8</v>
      </c>
      <c r="E3763">
        <v>64.906408117772202</v>
      </c>
      <c r="F3763">
        <v>70.119591592572803</v>
      </c>
      <c r="G3763">
        <v>7.3995324592527695E-2</v>
      </c>
      <c r="H3763">
        <v>7.7043797535294306E-2</v>
      </c>
      <c r="I3763">
        <v>6.8820780661214997E-2</v>
      </c>
      <c r="J3763">
        <v>7.8131170259415905E-2</v>
      </c>
      <c r="K3763">
        <v>1.30726230736945E-2</v>
      </c>
      <c r="L3763">
        <v>1.2316397870996499E-2</v>
      </c>
      <c r="M3763">
        <v>4.2142727120231004E-2</v>
      </c>
      <c r="N3763">
        <v>5.20453538694364E-2</v>
      </c>
      <c r="O3763">
        <v>1.573987302300528E-2</v>
      </c>
      <c r="P3763">
        <v>5.6074139397766065E-2</v>
      </c>
      <c r="Q3763">
        <v>68.138789881123458</v>
      </c>
      <c r="R3763" s="95">
        <f>Table_nydc_frldevdb01_flc_fx_carry_view[[#This Row],[atmf]]/(Table_nydc_frldevdb01_flc_fx_carry_view[[#This Row],[atmf_cost_orig]]+1)</f>
        <v>67.284057900912813</v>
      </c>
      <c r="S3763" s="95">
        <f>Table_nydc_frldevdb01_flc_fx_carry_view[[#This Row],[num_rate]]-Table_nydc_frldevdb01_flc_fx_carry_view[[#This Row],[asset_rate]]</f>
        <v>4.0334266374760785E-2</v>
      </c>
      <c r="T37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1.3666602615126631</v>
      </c>
      <c r="U3763" s="95">
        <f>Table_nydc_frldevdb01_flc_fx_carry_view[[#This Row],[atmf_cost_final]]/Table_nydc_frldevdb01_flc_fx_carry_view[[#This Row],[atmf_cost_orig]]</f>
        <v>1.2349783088539505</v>
      </c>
    </row>
    <row r="3764" spans="1:21" x14ac:dyDescent="0.25">
      <c r="A3764" t="s">
        <v>156</v>
      </c>
      <c r="B3764" t="s">
        <v>19</v>
      </c>
      <c r="C3764" t="s">
        <v>8</v>
      </c>
      <c r="D3764" t="s">
        <v>8</v>
      </c>
      <c r="E3764">
        <v>13.314641841683301</v>
      </c>
      <c r="F3764">
        <v>13.8772</v>
      </c>
      <c r="G3764">
        <v>0.16089181044885401</v>
      </c>
      <c r="H3764">
        <v>0.16608587077013301</v>
      </c>
      <c r="I3764">
        <v>0.105519018684469</v>
      </c>
      <c r="J3764">
        <v>0.122903545719528</v>
      </c>
      <c r="K3764">
        <v>3.6076197281350704E-2</v>
      </c>
      <c r="L3764">
        <v>3.8157804750904804E-3</v>
      </c>
      <c r="M3764">
        <v>5.6659977728884599E-2</v>
      </c>
      <c r="N3764">
        <v>4.2244563849608098E-2</v>
      </c>
      <c r="O3764">
        <v>1.3786765209316643E-2</v>
      </c>
      <c r="P3764">
        <v>7.117436399942402E-2</v>
      </c>
      <c r="Q3764">
        <v>13.597315836152854</v>
      </c>
      <c r="R3764" s="95">
        <f>Table_nydc_frldevdb01_flc_fx_carry_view[[#This Row],[atmf]]/(Table_nydc_frldevdb01_flc_fx_carry_view[[#This Row],[atmf_cost_orig]]+1)</f>
        <v>13.133079980777488</v>
      </c>
      <c r="S3764" s="95">
        <f>Table_nydc_frldevdb01_flc_fx_carry_view[[#This Row],[num_rate]]-Table_nydc_frldevdb01_flc_fx_carry_view[[#This Row],[asset_rate]]</f>
        <v>5.738759879010738E-2</v>
      </c>
      <c r="T37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1.8669448730503586</v>
      </c>
      <c r="U3764" s="95">
        <f>Table_nydc_frldevdb01_flc_fx_carry_view[[#This Row],[atmf_cost_final]]/Table_nydc_frldevdb01_flc_fx_carry_view[[#This Row],[atmf_cost_orig]]</f>
        <v>0.7455803115868912</v>
      </c>
    </row>
    <row r="3765" spans="1:21" x14ac:dyDescent="0.25">
      <c r="A3765" t="s">
        <v>156</v>
      </c>
      <c r="B3765" t="s">
        <v>19</v>
      </c>
      <c r="C3765" t="s">
        <v>6</v>
      </c>
      <c r="D3765" t="s">
        <v>8</v>
      </c>
      <c r="E3765">
        <v>13.314641841683301</v>
      </c>
      <c r="F3765">
        <v>14.0596</v>
      </c>
      <c r="G3765">
        <v>0.16054096232524301</v>
      </c>
      <c r="H3765">
        <v>0.166574590709439</v>
      </c>
      <c r="I3765">
        <v>0.16229581499905699</v>
      </c>
      <c r="J3765">
        <v>0.175462775045896</v>
      </c>
      <c r="K3765">
        <v>3.8925947220543204E-2</v>
      </c>
      <c r="L3765">
        <v>2.5981230220072E-2</v>
      </c>
      <c r="M3765">
        <v>6.560897582508389E-2</v>
      </c>
      <c r="N3765">
        <v>6.0133147264058003E-2</v>
      </c>
      <c r="O3765">
        <v>1.4288671643286621E-2</v>
      </c>
      <c r="P3765">
        <v>7.1295954905221004E-2</v>
      </c>
      <c r="Q3765">
        <v>13.694197340643386</v>
      </c>
      <c r="R3765" s="95">
        <f>Table_nydc_frldevdb01_flc_fx_carry_view[[#This Row],[atmf]]/(Table_nydc_frldevdb01_flc_fx_carry_view[[#This Row],[atmf_cost_orig]]+1)</f>
        <v>13.193957932940529</v>
      </c>
      <c r="S3765" s="95">
        <f>Table_nydc_frldevdb01_flc_fx_carry_view[[#This Row],[num_rate]]-Table_nydc_frldevdb01_flc_fx_carry_view[[#This Row],[asset_rate]]</f>
        <v>5.7007283261934383E-2</v>
      </c>
      <c r="T37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1.2799115703895143</v>
      </c>
      <c r="U3765" s="95">
        <f>Table_nydc_frldevdb01_flc_fx_carry_view[[#This Row],[atmf_cost_final]]/Table_nydc_frldevdb01_flc_fx_carry_view[[#This Row],[atmf_cost_orig]]</f>
        <v>0.91653842340681158</v>
      </c>
    </row>
    <row r="3766" spans="1:21" x14ac:dyDescent="0.25">
      <c r="A3766" t="s">
        <v>156</v>
      </c>
      <c r="B3766" t="s">
        <v>19</v>
      </c>
      <c r="C3766" t="s">
        <v>67</v>
      </c>
      <c r="D3766" t="s">
        <v>8</v>
      </c>
      <c r="E3766">
        <v>13.314641841683301</v>
      </c>
      <c r="F3766">
        <v>14.787332845768001</v>
      </c>
      <c r="G3766">
        <v>0.16426075833919401</v>
      </c>
      <c r="H3766">
        <v>0.17308139967295699</v>
      </c>
      <c r="I3766">
        <v>0.16277928455989099</v>
      </c>
      <c r="J3766">
        <v>0.17468964742932</v>
      </c>
      <c r="K3766">
        <v>4.5443551567317594E-2</v>
      </c>
      <c r="L3766">
        <v>4.1720661478128696E-2</v>
      </c>
      <c r="M3766">
        <v>9.4485646845398397E-2</v>
      </c>
      <c r="N3766">
        <v>9.8299713026926999E-2</v>
      </c>
      <c r="O3766">
        <v>1.573987302300528E-2</v>
      </c>
      <c r="P3766">
        <v>7.3008844759193336E-2</v>
      </c>
      <c r="Q3766">
        <v>14.096033812492687</v>
      </c>
      <c r="R3766" s="95">
        <f>Table_nydc_frldevdb01_flc_fx_carry_view[[#This Row],[atmf]]/(Table_nydc_frldevdb01_flc_fx_carry_view[[#This Row],[atmf_cost_orig]]+1)</f>
        <v>13.510759952301857</v>
      </c>
      <c r="S3766" s="95">
        <f>Table_nydc_frldevdb01_flc_fx_carry_view[[#This Row],[num_rate]]-Table_nydc_frldevdb01_flc_fx_carry_view[[#This Row],[asset_rate]]</f>
        <v>5.7268971736188057E-2</v>
      </c>
      <c r="T37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1.1536834066322228</v>
      </c>
      <c r="U3766" s="95">
        <f>Table_nydc_frldevdb01_flc_fx_carry_view[[#This Row],[atmf_cost_final]]/Table_nydc_frldevdb01_flc_fx_carry_view[[#This Row],[atmf_cost_orig]]</f>
        <v>1.0403666197869117</v>
      </c>
    </row>
    <row r="3767" spans="1:21" x14ac:dyDescent="0.25">
      <c r="A3767" t="s">
        <v>156</v>
      </c>
      <c r="B3767" t="s">
        <v>13</v>
      </c>
      <c r="C3767" t="s">
        <v>8</v>
      </c>
      <c r="D3767" t="s">
        <v>8</v>
      </c>
      <c r="E3767">
        <v>6.5728142498193698</v>
      </c>
      <c r="F3767">
        <v>6.6814999999999998</v>
      </c>
      <c r="G3767">
        <v>5.4934729596000202E-2</v>
      </c>
      <c r="H3767">
        <v>5.5868676675019997E-2</v>
      </c>
      <c r="I3767">
        <v>4.7395911871279998E-2</v>
      </c>
      <c r="J3767">
        <v>4.30851813486662E-2</v>
      </c>
      <c r="K3767">
        <v>1.16510173443811E-2</v>
      </c>
      <c r="L3767">
        <v>1.7139369551603999E-3</v>
      </c>
      <c r="M3767">
        <v>1.9074056615349201E-2</v>
      </c>
      <c r="N3767">
        <v>1.6532996807901101E-2</v>
      </c>
      <c r="O3767">
        <v>1.3786765209316643E-2</v>
      </c>
      <c r="P3767">
        <v>3.6132791094049453E-2</v>
      </c>
      <c r="Q3767">
        <v>6.6322684111285914</v>
      </c>
      <c r="R3767" s="95">
        <f>Table_nydc_frldevdb01_flc_fx_carry_view[[#This Row],[atmf]]/(Table_nydc_frldevdb01_flc_fx_carry_view[[#This Row],[atmf_cost_orig]]+1)</f>
        <v>6.5564420530842158</v>
      </c>
      <c r="S3767" s="95">
        <f>Table_nydc_frldevdb01_flc_fx_carry_view[[#This Row],[num_rate]]-Table_nydc_frldevdb01_flc_fx_carry_view[[#This Row],[asset_rate]]</f>
        <v>2.234602588473281E-2</v>
      </c>
      <c r="T37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1.9963601581226746</v>
      </c>
      <c r="U3767" s="95">
        <f>Table_nydc_frldevdb01_flc_fx_carry_view[[#This Row],[atmf_cost_final]]/Table_nydc_frldevdb01_flc_fx_carry_view[[#This Row],[atmf_cost_orig]]</f>
        <v>0.86677926679722295</v>
      </c>
    </row>
    <row r="3768" spans="1:21" x14ac:dyDescent="0.25">
      <c r="A3768" t="s">
        <v>156</v>
      </c>
      <c r="B3768" t="s">
        <v>13</v>
      </c>
      <c r="C3768" t="s">
        <v>6</v>
      </c>
      <c r="D3768" t="s">
        <v>8</v>
      </c>
      <c r="E3768">
        <v>6.5728142498193698</v>
      </c>
      <c r="F3768">
        <v>6.7183977422803798</v>
      </c>
      <c r="G3768">
        <v>5.5479085510262399E-2</v>
      </c>
      <c r="H3768">
        <v>5.66920664845584E-2</v>
      </c>
      <c r="I3768">
        <v>5.2908211110861601E-2</v>
      </c>
      <c r="J3768">
        <v>5.4734001726166499E-2</v>
      </c>
      <c r="K3768">
        <v>1.2612369322687E-2</v>
      </c>
      <c r="L3768">
        <v>8.1168118343949002E-3</v>
      </c>
      <c r="M3768">
        <v>2.23513580912124E-2</v>
      </c>
      <c r="N3768">
        <v>2.1187542077332498E-2</v>
      </c>
      <c r="O3768">
        <v>1.4288671643286621E-2</v>
      </c>
      <c r="P3768">
        <v>3.6699314353685786E-2</v>
      </c>
      <c r="Q3768">
        <v>6.6535984219784536</v>
      </c>
      <c r="R3768" s="95">
        <f>Table_nydc_frldevdb01_flc_fx_carry_view[[#This Row],[atmf]]/(Table_nydc_frldevdb01_flc_fx_carry_view[[#This Row],[atmf_cost_orig]]+1)</f>
        <v>6.5715154473154964</v>
      </c>
      <c r="S3768" s="95">
        <f>Table_nydc_frldevdb01_flc_fx_carry_view[[#This Row],[num_rate]]-Table_nydc_frldevdb01_flc_fx_carry_view[[#This Row],[asset_rate]]</f>
        <v>2.2410642710399165E-2</v>
      </c>
      <c r="T37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1.3421034312288938</v>
      </c>
      <c r="U3768" s="95">
        <f>Table_nydc_frldevdb01_flc_fx_carry_view[[#This Row],[atmf_cost_final]]/Table_nydc_frldevdb01_flc_fx_carry_view[[#This Row],[atmf_cost_orig]]</f>
        <v>0.94793085909453234</v>
      </c>
    </row>
    <row r="3769" spans="1:21" x14ac:dyDescent="0.25">
      <c r="A3769" t="s">
        <v>156</v>
      </c>
      <c r="B3769" t="s">
        <v>13</v>
      </c>
      <c r="C3769" t="s">
        <v>67</v>
      </c>
      <c r="D3769" t="s">
        <v>8</v>
      </c>
      <c r="E3769">
        <v>6.5728142498193698</v>
      </c>
      <c r="F3769">
        <v>6.8586178865356002</v>
      </c>
      <c r="G3769">
        <v>6.0770380071861599E-2</v>
      </c>
      <c r="H3769">
        <v>6.2161176895510602E-2</v>
      </c>
      <c r="I3769">
        <v>5.74566324982166E-2</v>
      </c>
      <c r="J3769">
        <v>5.9926247084812298E-2</v>
      </c>
      <c r="K3769">
        <v>1.6262610648921601E-2</v>
      </c>
      <c r="L3769">
        <v>1.38958525857473E-2</v>
      </c>
      <c r="M3769">
        <v>3.4007854968508798E-2</v>
      </c>
      <c r="N3769">
        <v>3.4807784468292302E-2</v>
      </c>
      <c r="O3769">
        <v>1.573987302300528E-2</v>
      </c>
      <c r="P3769">
        <v>3.8204324314563554E-2</v>
      </c>
      <c r="Q3769">
        <v>6.7390321151742887</v>
      </c>
      <c r="R3769" s="95">
        <f>Table_nydc_frldevdb01_flc_fx_carry_view[[#This Row],[atmf]]/(Table_nydc_frldevdb01_flc_fx_carry_view[[#This Row],[atmf_cost_orig]]+1)</f>
        <v>6.6330423444843971</v>
      </c>
      <c r="S3769" s="95">
        <f>Table_nydc_frldevdb01_flc_fx_carry_view[[#This Row],[num_rate]]-Table_nydc_frldevdb01_flc_fx_carry_view[[#This Row],[asset_rate]]</f>
        <v>2.2464451291558274E-2</v>
      </c>
      <c r="T37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1.1784527451933935</v>
      </c>
      <c r="U3769" s="95">
        <f>Table_nydc_frldevdb01_flc_fx_carry_view[[#This Row],[atmf_cost_final]]/Table_nydc_frldevdb01_flc_fx_carry_view[[#This Row],[atmf_cost_orig]]</f>
        <v>1.0235219039990684</v>
      </c>
    </row>
    <row r="3770" spans="1:21" x14ac:dyDescent="0.25">
      <c r="A3770" t="s">
        <v>156</v>
      </c>
      <c r="B3770" t="s">
        <v>16</v>
      </c>
      <c r="C3770" t="s">
        <v>8</v>
      </c>
      <c r="D3770" t="s">
        <v>8</v>
      </c>
      <c r="E3770">
        <v>18.892141002422601</v>
      </c>
      <c r="F3770">
        <v>19.704699999999999</v>
      </c>
      <c r="G3770">
        <v>0.12774831145813001</v>
      </c>
      <c r="H3770">
        <v>0.13485455484995701</v>
      </c>
      <c r="I3770">
        <v>0.106499265624934</v>
      </c>
      <c r="J3770">
        <v>0.136021544828587</v>
      </c>
      <c r="K3770">
        <v>2.5353943312395297E-2</v>
      </c>
      <c r="L3770">
        <v>3.8512279068338498E-3</v>
      </c>
      <c r="M3770">
        <v>4.6018924716070497E-2</v>
      </c>
      <c r="N3770">
        <v>4.3004525261089804E-2</v>
      </c>
      <c r="O3770">
        <v>1.3786765209316643E-2</v>
      </c>
      <c r="P3770">
        <v>7.2352477518584118E-2</v>
      </c>
      <c r="Q3770">
        <v>19.305747095291739</v>
      </c>
      <c r="R3770" s="95">
        <f>Table_nydc_frldevdb01_flc_fx_carry_view[[#This Row],[atmf]]/(Table_nydc_frldevdb01_flc_fx_carry_view[[#This Row],[atmf_cost_orig]]+1)</f>
        <v>18.837804493210875</v>
      </c>
      <c r="S3770" s="95">
        <f>Table_nydc_frldevdb01_flc_fx_carry_view[[#This Row],[num_rate]]-Table_nydc_frldevdb01_flc_fx_carry_view[[#This Row],[asset_rate]]</f>
        <v>5.8565712309267479E-2</v>
      </c>
      <c r="T37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1.8946688888523591</v>
      </c>
      <c r="U3770" s="95">
        <f>Table_nydc_frldevdb01_flc_fx_carry_view[[#This Row],[atmf_cost_final]]/Table_nydc_frldevdb01_flc_fx_carry_view[[#This Row],[atmf_cost_orig]]</f>
        <v>0.93449652564506747</v>
      </c>
    </row>
    <row r="3771" spans="1:21" x14ac:dyDescent="0.25">
      <c r="A3771" t="s">
        <v>156</v>
      </c>
      <c r="B3771" t="s">
        <v>16</v>
      </c>
      <c r="C3771" t="s">
        <v>6</v>
      </c>
      <c r="D3771" t="s">
        <v>8</v>
      </c>
      <c r="E3771">
        <v>18.892141002422601</v>
      </c>
      <c r="F3771">
        <v>19.965699999999998</v>
      </c>
      <c r="G3771">
        <v>0.13202831407195201</v>
      </c>
      <c r="H3771">
        <v>0.14061169825085501</v>
      </c>
      <c r="I3771">
        <v>0.116817087503612</v>
      </c>
      <c r="J3771">
        <v>0.133565750676543</v>
      </c>
      <c r="K3771">
        <v>2.8465304443472502E-2</v>
      </c>
      <c r="L3771">
        <v>1.6681984398506898E-2</v>
      </c>
      <c r="M3771">
        <v>5.5401427201437994E-2</v>
      </c>
      <c r="N3771">
        <v>5.2518570176158401E-2</v>
      </c>
      <c r="O3771">
        <v>1.4288671643286621E-2</v>
      </c>
      <c r="P3771">
        <v>7.2293475820306874E-2</v>
      </c>
      <c r="Q3771">
        <v>19.442007694090663</v>
      </c>
      <c r="R3771" s="95">
        <f>Table_nydc_frldevdb01_flc_fx_carry_view[[#This Row],[atmf]]/(Table_nydc_frldevdb01_flc_fx_carry_view[[#This Row],[atmf_cost_orig]]+1)</f>
        <v>18.917635968090526</v>
      </c>
      <c r="S3771" s="95">
        <f>Table_nydc_frldevdb01_flc_fx_carry_view[[#This Row],[num_rate]]-Table_nydc_frldevdb01_flc_fx_carry_view[[#This Row],[asset_rate]]</f>
        <v>5.8004804177020253E-2</v>
      </c>
      <c r="T37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1.3304285141429266</v>
      </c>
      <c r="U3771" s="95">
        <f>Table_nydc_frldevdb01_flc_fx_carry_view[[#This Row],[atmf_cost_final]]/Table_nydc_frldevdb01_flc_fx_carry_view[[#This Row],[atmf_cost_orig]]</f>
        <v>0.94796421011325915</v>
      </c>
    </row>
    <row r="3772" spans="1:21" x14ac:dyDescent="0.25">
      <c r="A3772" t="s">
        <v>156</v>
      </c>
      <c r="B3772" t="s">
        <v>16</v>
      </c>
      <c r="C3772" t="s">
        <v>67</v>
      </c>
      <c r="D3772" t="s">
        <v>8</v>
      </c>
      <c r="E3772">
        <v>18.892141002422601</v>
      </c>
      <c r="F3772">
        <v>20.984580613482901</v>
      </c>
      <c r="G3772">
        <v>0.131713493363772</v>
      </c>
      <c r="H3772">
        <v>0.141868403423553</v>
      </c>
      <c r="I3772">
        <v>0.132388970070067</v>
      </c>
      <c r="J3772">
        <v>0.14718534153489399</v>
      </c>
      <c r="K3772">
        <v>3.0599693244204099E-2</v>
      </c>
      <c r="L3772">
        <v>2.96890805718273E-2</v>
      </c>
      <c r="M3772">
        <v>7.7509831722186812E-2</v>
      </c>
      <c r="N3772">
        <v>8.599073622426559E-2</v>
      </c>
      <c r="O3772">
        <v>1.573987302300528E-2</v>
      </c>
      <c r="P3772">
        <v>7.3150625825022408E-2</v>
      </c>
      <c r="Q3772">
        <v>20.044299737120394</v>
      </c>
      <c r="R3772" s="95">
        <f>Table_nydc_frldevdb01_flc_fx_carry_view[[#This Row],[atmf]]/(Table_nydc_frldevdb01_flc_fx_carry_view[[#This Row],[atmf_cost_orig]]+1)</f>
        <v>19.475071127604647</v>
      </c>
      <c r="S3772" s="95">
        <f>Table_nydc_frldevdb01_flc_fx_carry_view[[#This Row],[num_rate]]-Table_nydc_frldevdb01_flc_fx_carry_view[[#This Row],[asset_rate]]</f>
        <v>5.7410752802017129E-2</v>
      </c>
      <c r="T37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1.2002022905744243</v>
      </c>
      <c r="U3772" s="95">
        <f>Table_nydc_frldevdb01_flc_fx_carry_view[[#This Row],[atmf_cost_final]]/Table_nydc_frldevdb01_flc_fx_carry_view[[#This Row],[atmf_cost_orig]]</f>
        <v>1.1094171450723349</v>
      </c>
    </row>
    <row r="3773" spans="1:21" x14ac:dyDescent="0.25">
      <c r="A3773" t="s">
        <v>156</v>
      </c>
      <c r="B3773" t="s">
        <v>22</v>
      </c>
      <c r="C3773" t="s">
        <v>8</v>
      </c>
      <c r="D3773" t="s">
        <v>8</v>
      </c>
      <c r="E3773">
        <v>621.51142942976696</v>
      </c>
      <c r="F3773">
        <v>624.13423497870599</v>
      </c>
      <c r="G3773">
        <v>8.8923998488834796E-2</v>
      </c>
      <c r="H3773">
        <v>8.9528110135900105E-2</v>
      </c>
      <c r="I3773">
        <v>8.8211031803458198E-2</v>
      </c>
      <c r="J3773">
        <v>9.1105110283372107E-2</v>
      </c>
      <c r="K3773">
        <v>2.8255960753929499E-2</v>
      </c>
      <c r="L3773">
        <v>3.1898924341267E-3</v>
      </c>
      <c r="M3773">
        <v>3.05597427012737E-2</v>
      </c>
      <c r="N3773">
        <v>5.8312317111095099E-3</v>
      </c>
      <c r="O3773">
        <v>1.3786765209316643E-2</v>
      </c>
      <c r="P3773">
        <v>1.9368913877995692E-2</v>
      </c>
      <c r="Q3773">
        <v>622.69967071868712</v>
      </c>
      <c r="R3773" s="95">
        <f>Table_nydc_frldevdb01_flc_fx_carry_view[[#This Row],[atmf]]/(Table_nydc_frldevdb01_flc_fx_carry_view[[#This Row],[atmf_cost_orig]]+1)</f>
        <v>605.62644659759678</v>
      </c>
      <c r="S3773" s="95">
        <f>Table_nydc_frldevdb01_flc_fx_carry_view[[#This Row],[num_rate]]-Table_nydc_frldevdb01_flc_fx_carry_view[[#This Row],[asset_rate]]</f>
        <v>5.5821486686790482E-3</v>
      </c>
      <c r="T37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1.1465231247374539</v>
      </c>
      <c r="U3773" s="95">
        <f>Table_nydc_frldevdb01_flc_fx_carry_view[[#This Row],[atmf_cost_final]]/Table_nydc_frldevdb01_flc_fx_carry_view[[#This Row],[atmf_cost_orig]]</f>
        <v>0.19081416254419151</v>
      </c>
    </row>
    <row r="3774" spans="1:21" x14ac:dyDescent="0.25">
      <c r="A3774" t="s">
        <v>156</v>
      </c>
      <c r="B3774" t="s">
        <v>22</v>
      </c>
      <c r="C3774" t="s">
        <v>6</v>
      </c>
      <c r="D3774" t="s">
        <v>8</v>
      </c>
      <c r="E3774">
        <v>621.51142942976696</v>
      </c>
      <c r="F3774">
        <v>626.30893799972603</v>
      </c>
      <c r="G3774">
        <v>8.87639059157697E-2</v>
      </c>
      <c r="H3774">
        <v>8.9744200822864106E-2</v>
      </c>
      <c r="I3774">
        <v>8.8488295978632295E-2</v>
      </c>
      <c r="J3774">
        <v>9.0101942119414094E-2</v>
      </c>
      <c r="K3774">
        <v>3.12098228432332E-2</v>
      </c>
      <c r="L3774">
        <v>1.7375999202953199E-2</v>
      </c>
      <c r="M3774">
        <v>3.5375287377256204E-2</v>
      </c>
      <c r="N3774">
        <v>2.1795948863171499E-2</v>
      </c>
      <c r="O3774">
        <v>1.4304148243253139E-2</v>
      </c>
      <c r="P3774">
        <v>2.2014306322478784E-2</v>
      </c>
      <c r="Q3774">
        <v>623.71089239795845</v>
      </c>
      <c r="R3774" s="95">
        <f>Table_nydc_frldevdb01_flc_fx_carry_view[[#This Row],[atmf]]/(Table_nydc_frldevdb01_flc_fx_carry_view[[#This Row],[atmf_cost_orig]]+1)</f>
        <v>604.91007042118054</v>
      </c>
      <c r="S3774" s="95">
        <f>Table_nydc_frldevdb01_flc_fx_carry_view[[#This Row],[num_rate]]-Table_nydc_frldevdb01_flc_fx_carry_view[[#This Row],[asset_rate]]</f>
        <v>7.7101580792256451E-3</v>
      </c>
      <c r="T37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1.0610940566452296</v>
      </c>
      <c r="U3774" s="95">
        <f>Table_nydc_frldevdb01_flc_fx_carry_view[[#This Row],[atmf_cost_final]]/Table_nydc_frldevdb01_flc_fx_carry_view[[#This Row],[atmf_cost_orig]]</f>
        <v>0.61613489187326698</v>
      </c>
    </row>
    <row r="3775" spans="1:21" x14ac:dyDescent="0.25">
      <c r="A3775" t="s">
        <v>156</v>
      </c>
      <c r="B3775" t="s">
        <v>22</v>
      </c>
      <c r="C3775" t="s">
        <v>67</v>
      </c>
      <c r="D3775" t="s">
        <v>8</v>
      </c>
      <c r="E3775">
        <v>621.51142942976696</v>
      </c>
      <c r="F3775">
        <v>632.71</v>
      </c>
      <c r="G3775">
        <v>9.2841111215206495E-2</v>
      </c>
      <c r="H3775">
        <v>9.4795689170713002E-2</v>
      </c>
      <c r="I3775">
        <v>9.0560277746670706E-2</v>
      </c>
      <c r="J3775">
        <v>9.2761841406177006E-2</v>
      </c>
      <c r="K3775">
        <v>4.2240213904520998E-2</v>
      </c>
      <c r="L3775">
        <v>3.4670377636834303E-2</v>
      </c>
      <c r="M3775">
        <v>5.1872707829187695E-2</v>
      </c>
      <c r="N3775">
        <v>4.4649080027457294E-2</v>
      </c>
      <c r="O3775">
        <v>1.5745494032538481E-2</v>
      </c>
      <c r="P3775">
        <v>2.499173946870838E-2</v>
      </c>
      <c r="Q3775">
        <v>626.67357063807947</v>
      </c>
      <c r="R3775" s="95">
        <f>Table_nydc_frldevdb01_flc_fx_carry_view[[#This Row],[atmf]]/(Table_nydc_frldevdb01_flc_fx_carry_view[[#This Row],[atmf_cost_orig]]+1)</f>
        <v>601.50814379979624</v>
      </c>
      <c r="S3775" s="95">
        <f>Table_nydc_frldevdb01_flc_fx_carry_view[[#This Row],[num_rate]]-Table_nydc_frldevdb01_flc_fx_carry_view[[#This Row],[asset_rate]]</f>
        <v>9.246245436169899E-3</v>
      </c>
      <c r="T37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1.0359417268948108</v>
      </c>
      <c r="U3775" s="95">
        <f>Table_nydc_frldevdb01_flc_fx_carry_view[[#This Row],[atmf_cost_final]]/Table_nydc_frldevdb01_flc_fx_carry_view[[#This Row],[atmf_cost_orig]]</f>
        <v>0.86074319032048263</v>
      </c>
    </row>
    <row r="3776" spans="1:21" x14ac:dyDescent="0.25">
      <c r="A3776" t="s">
        <v>156</v>
      </c>
      <c r="B3776" t="s">
        <v>15</v>
      </c>
      <c r="C3776" t="s">
        <v>8</v>
      </c>
      <c r="D3776" t="s">
        <v>8</v>
      </c>
      <c r="E3776">
        <v>57.359808912383698</v>
      </c>
      <c r="F3776">
        <v>59.767600000000002</v>
      </c>
      <c r="G3776">
        <v>0.114775005464716</v>
      </c>
      <c r="H3776">
        <v>0.122991503970567</v>
      </c>
      <c r="I3776">
        <v>7.0826293398180099E-2</v>
      </c>
      <c r="J3776">
        <v>8.6164418459043102E-2</v>
      </c>
      <c r="K3776">
        <v>2.1693799514487602E-2</v>
      </c>
      <c r="L3776">
        <v>2.5612269435065001E-3</v>
      </c>
      <c r="M3776">
        <v>4.1974674968062897E-2</v>
      </c>
      <c r="N3776">
        <v>4.19702098421341E-2</v>
      </c>
      <c r="O3776">
        <v>1.3786765209316643E-2</v>
      </c>
      <c r="P3776">
        <v>7.0950982073441846E-2</v>
      </c>
      <c r="Q3776">
        <v>58.579555334142441</v>
      </c>
      <c r="R3776" s="95">
        <f>Table_nydc_frldevdb01_flc_fx_carry_view[[#This Row],[atmf]]/(Table_nydc_frldevdb01_flc_fx_carry_view[[#This Row],[atmf_cost_orig]]+1)</f>
        <v>57.359935357192732</v>
      </c>
      <c r="S3776" s="95">
        <f>Table_nydc_frldevdb01_flc_fx_carry_view[[#This Row],[num_rate]]-Table_nydc_frldevdb01_flc_fx_carry_view[[#This Row],[asset_rate]]</f>
        <v>5.7164216864125206E-2</v>
      </c>
      <c r="T37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1.9431598497233622</v>
      </c>
      <c r="U3776" s="95">
        <f>Table_nydc_frldevdb01_flc_fx_carry_view[[#This Row],[atmf_cost_final]]/Table_nydc_frldevdb01_flc_fx_carry_view[[#This Row],[atmf_cost_orig]]</f>
        <v>0.99989362333520881</v>
      </c>
    </row>
    <row r="3777" spans="1:21" x14ac:dyDescent="0.25">
      <c r="A3777" t="s">
        <v>156</v>
      </c>
      <c r="B3777" t="s">
        <v>15</v>
      </c>
      <c r="C3777" t="s">
        <v>6</v>
      </c>
      <c r="D3777" t="s">
        <v>8</v>
      </c>
      <c r="E3777">
        <v>57.359808912383698</v>
      </c>
      <c r="F3777">
        <v>60.522500000000001</v>
      </c>
      <c r="G3777">
        <v>0.11704735385111099</v>
      </c>
      <c r="H3777">
        <v>0.12606259622139801</v>
      </c>
      <c r="I3777">
        <v>0.102226733991892</v>
      </c>
      <c r="J3777">
        <v>0.123041403109764</v>
      </c>
      <c r="K3777">
        <v>2.37780956989848E-2</v>
      </c>
      <c r="L3777">
        <v>1.39992336230076E-2</v>
      </c>
      <c r="M3777">
        <v>4.96771071327506E-2</v>
      </c>
      <c r="N3777">
        <v>4.9762857082676797E-2</v>
      </c>
      <c r="O3777">
        <v>1.4298992763353474E-2</v>
      </c>
      <c r="P3777">
        <v>7.0583864495267962E-2</v>
      </c>
      <c r="Q3777">
        <v>58.994598226014041</v>
      </c>
      <c r="R3777" s="95">
        <f>Table_nydc_frldevdb01_flc_fx_carry_view[[#This Row],[atmf]]/(Table_nydc_frldevdb01_flc_fx_carry_view[[#This Row],[atmf_cost_orig]]+1)</f>
        <v>57.658207070287034</v>
      </c>
      <c r="S3777" s="95">
        <f>Table_nydc_frldevdb01_flc_fx_carry_view[[#This Row],[num_rate]]-Table_nydc_frldevdb01_flc_fx_carry_view[[#This Row],[asset_rate]]</f>
        <v>5.6284871731914488E-2</v>
      </c>
      <c r="T37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1.3808875891317776</v>
      </c>
      <c r="U3777" s="95">
        <f>Table_nydc_frldevdb01_flc_fx_carry_view[[#This Row],[atmf_cost_final]]/Table_nydc_frldevdb01_flc_fx_carry_view[[#This Row],[atmf_cost_orig]]</f>
        <v>1.0017261462044689</v>
      </c>
    </row>
    <row r="3778" spans="1:21" x14ac:dyDescent="0.25">
      <c r="A3778" t="s">
        <v>156</v>
      </c>
      <c r="B3778" t="s">
        <v>15</v>
      </c>
      <c r="C3778" t="s">
        <v>67</v>
      </c>
      <c r="D3778" t="s">
        <v>8</v>
      </c>
      <c r="E3778">
        <v>57.359808912383698</v>
      </c>
      <c r="F3778">
        <v>63.405299999999997</v>
      </c>
      <c r="G3778">
        <v>0.12600340960362999</v>
      </c>
      <c r="H3778">
        <v>0.13567071004256501</v>
      </c>
      <c r="I3778">
        <v>0.120771961162698</v>
      </c>
      <c r="J3778">
        <v>0.13673009827162899</v>
      </c>
      <c r="K3778">
        <v>2.9461617011948601E-2</v>
      </c>
      <c r="L3778">
        <v>2.6059074603163899E-2</v>
      </c>
      <c r="M3778">
        <v>7.4181374344564496E-2</v>
      </c>
      <c r="N3778">
        <v>7.9939263994693699E-2</v>
      </c>
      <c r="O3778">
        <v>1.5745494032538481E-2</v>
      </c>
      <c r="P3778">
        <v>7.0321528921443749E-2</v>
      </c>
      <c r="Q3778">
        <v>60.691204081261702</v>
      </c>
      <c r="R3778" s="95">
        <f>Table_nydc_frldevdb01_flc_fx_carry_view[[#This Row],[atmf]]/(Table_nydc_frldevdb01_flc_fx_carry_view[[#This Row],[atmf_cost_orig]]+1)</f>
        <v>59.02662391506103</v>
      </c>
      <c r="S3778" s="95">
        <f>Table_nydc_frldevdb01_flc_fx_carry_view[[#This Row],[num_rate]]-Table_nydc_frldevdb01_flc_fx_carry_view[[#This Row],[asset_rate]]</f>
        <v>5.4576034888905264E-2</v>
      </c>
      <c r="T37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1.2048408266346482</v>
      </c>
      <c r="U3778" s="95">
        <f>Table_nydc_frldevdb01_flc_fx_carry_view[[#This Row],[atmf_cost_final]]/Table_nydc_frldevdb01_flc_fx_carry_view[[#This Row],[atmf_cost_orig]]</f>
        <v>1.077619074882388</v>
      </c>
    </row>
    <row r="3779" spans="1:21" x14ac:dyDescent="0.25">
      <c r="A3779" t="s">
        <v>156</v>
      </c>
      <c r="B3779" t="s">
        <v>11</v>
      </c>
      <c r="C3779" t="s">
        <v>8</v>
      </c>
      <c r="D3779" t="s">
        <v>8</v>
      </c>
      <c r="E3779">
        <v>22.403450314124001</v>
      </c>
      <c r="F3779">
        <v>23.7525971116</v>
      </c>
      <c r="G3779">
        <v>0.1262893773564</v>
      </c>
      <c r="H3779">
        <v>0.13559305443064401</v>
      </c>
      <c r="I3779">
        <v>8.9011178415838499E-2</v>
      </c>
      <c r="J3779">
        <v>0.115991943442705</v>
      </c>
      <c r="K3779">
        <v>1.9953219768760098E-2</v>
      </c>
      <c r="L3779">
        <v>3.2196531275344902E-3</v>
      </c>
      <c r="M3779">
        <v>4.7046200269046899E-2</v>
      </c>
      <c r="N3779">
        <v>6.0226239995413995E-2</v>
      </c>
      <c r="O3779">
        <v>-8.1439110529517768E-3</v>
      </c>
      <c r="P3779">
        <v>7.2352477518584118E-2</v>
      </c>
      <c r="Q3779">
        <v>23.126043661626763</v>
      </c>
      <c r="R3779" s="95">
        <f>Table_nydc_frldevdb01_flc_fx_carry_view[[#This Row],[atmf]]/(Table_nydc_frldevdb01_flc_fx_carry_view[[#This Row],[atmf_cost_orig]]+1)</f>
        <v>22.685338149831956</v>
      </c>
      <c r="S3779" s="95">
        <f>Table_nydc_frldevdb01_flc_fx_carry_view[[#This Row],[num_rate]]-Table_nydc_frldevdb01_flc_fx_carry_view[[#This Row],[asset_rate]]</f>
        <v>8.049638857153589E-2</v>
      </c>
      <c r="T37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2.1041091018862264</v>
      </c>
      <c r="U3779" s="95">
        <f>Table_nydc_frldevdb01_flc_fx_carry_view[[#This Row],[atmf_cost_final]]/Table_nydc_frldevdb01_flc_fx_carry_view[[#This Row],[atmf_cost_orig]]</f>
        <v>1.2801509930875041</v>
      </c>
    </row>
    <row r="3780" spans="1:21" x14ac:dyDescent="0.25">
      <c r="A3780" t="s">
        <v>156</v>
      </c>
      <c r="B3780" t="s">
        <v>11</v>
      </c>
      <c r="C3780" t="s">
        <v>6</v>
      </c>
      <c r="D3780" t="s">
        <v>8</v>
      </c>
      <c r="E3780">
        <v>22.403450314124001</v>
      </c>
      <c r="F3780">
        <v>24.210627442700002</v>
      </c>
      <c r="G3780">
        <v>0.13064853025362599</v>
      </c>
      <c r="H3780">
        <v>0.14220463698213701</v>
      </c>
      <c r="I3780">
        <v>0.111325316994986</v>
      </c>
      <c r="J3780">
        <v>0.13444209130490101</v>
      </c>
      <c r="K3780">
        <v>2.16809621485827E-2</v>
      </c>
      <c r="L3780">
        <v>1.36682680548095E-2</v>
      </c>
      <c r="M3780">
        <v>5.7306549304658803E-2</v>
      </c>
      <c r="N3780">
        <v>6.6695341739490696E-2</v>
      </c>
      <c r="O3780">
        <v>-8.0799560349033676E-3</v>
      </c>
      <c r="P3780">
        <v>7.2295902926529057E-2</v>
      </c>
      <c r="Q3780">
        <v>23.377780293343882</v>
      </c>
      <c r="R3780" s="95">
        <f>Table_nydc_frldevdb01_flc_fx_carry_view[[#This Row],[atmf]]/(Table_nydc_frldevdb01_flc_fx_carry_view[[#This Row],[atmf_cost_orig]]+1)</f>
        <v>22.898399199950294</v>
      </c>
      <c r="S3780" s="95">
        <f>Table_nydc_frldevdb01_flc_fx_carry_view[[#This Row],[num_rate]]-Table_nydc_frldevdb01_flc_fx_carry_view[[#This Row],[asset_rate]]</f>
        <v>8.0375858961432428E-2</v>
      </c>
      <c r="T37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1.4884547292475203</v>
      </c>
      <c r="U3780" s="95">
        <f>Table_nydc_frldevdb01_flc_fx_carry_view[[#This Row],[atmf_cost_final]]/Table_nydc_frldevdb01_flc_fx_carry_view[[#This Row],[atmf_cost_orig]]</f>
        <v>1.1638345450695042</v>
      </c>
    </row>
    <row r="3781" spans="1:21" x14ac:dyDescent="0.25">
      <c r="A3781" t="s">
        <v>156</v>
      </c>
      <c r="B3781" t="s">
        <v>11</v>
      </c>
      <c r="C3781" t="s">
        <v>67</v>
      </c>
      <c r="D3781" t="s">
        <v>8</v>
      </c>
      <c r="E3781">
        <v>22.403450314124001</v>
      </c>
      <c r="F3781">
        <v>26.0740624050833</v>
      </c>
      <c r="G3781">
        <v>0.13075678501889301</v>
      </c>
      <c r="H3781">
        <v>0.144310702831803</v>
      </c>
      <c r="I3781">
        <v>0.13097616735884701</v>
      </c>
      <c r="J3781">
        <v>0.15281534539929201</v>
      </c>
      <c r="K3781">
        <v>2.0199576757933501E-2</v>
      </c>
      <c r="L3781">
        <v>2.1741069387423997E-2</v>
      </c>
      <c r="M3781">
        <v>8.2669798440495296E-2</v>
      </c>
      <c r="N3781">
        <v>0.10348201693721</v>
      </c>
      <c r="O3781">
        <v>-7.7090054110135371E-3</v>
      </c>
      <c r="P3781">
        <v>7.3159791211857242E-2</v>
      </c>
      <c r="Q3781">
        <v>24.540981829863973</v>
      </c>
      <c r="R3781" s="95">
        <f>Table_nydc_frldevdb01_flc_fx_carry_view[[#This Row],[atmf]]/(Table_nydc_frldevdb01_flc_fx_carry_view[[#This Row],[atmf_cost_orig]]+1)</f>
        <v>24.083116054997589</v>
      </c>
      <c r="S3781" s="95">
        <f>Table_nydc_frldevdb01_flc_fx_carry_view[[#This Row],[num_rate]]-Table_nydc_frldevdb01_flc_fx_carry_view[[#This Row],[asset_rate]]</f>
        <v>8.0868796622870776E-2</v>
      </c>
      <c r="T37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1.3084785894493396</v>
      </c>
      <c r="U3781" s="95">
        <f>Table_nydc_frldevdb01_flc_fx_carry_view[[#This Row],[atmf_cost_final]]/Table_nydc_frldevdb01_flc_fx_carry_view[[#This Row],[atmf_cost_orig]]</f>
        <v>1.251751170189378</v>
      </c>
    </row>
    <row r="3782" spans="1:21" x14ac:dyDescent="0.25">
      <c r="A3782" t="s">
        <v>156</v>
      </c>
      <c r="B3782" t="s">
        <v>24</v>
      </c>
      <c r="C3782" t="s">
        <v>8</v>
      </c>
      <c r="D3782" t="s">
        <v>8</v>
      </c>
      <c r="E3782">
        <v>30.139571267504699</v>
      </c>
      <c r="F3782">
        <v>29.786999999999999</v>
      </c>
      <c r="G3782">
        <v>5.6223871255493503E-2</v>
      </c>
      <c r="H3782">
        <v>5.4133773010072501E-2</v>
      </c>
      <c r="I3782">
        <v>3.3322665479189197E-2</v>
      </c>
      <c r="J3782">
        <v>4.6665997795977902E-2</v>
      </c>
      <c r="K3782">
        <v>1.40145968189442E-2</v>
      </c>
      <c r="L3782">
        <v>1.2050189092910699E-3</v>
      </c>
      <c r="M3782">
        <v>1.8481855188345001E-2</v>
      </c>
      <c r="N3782">
        <v>1.16994752610632E-2</v>
      </c>
      <c r="O3782">
        <v>1.3786765209316643E-2</v>
      </c>
      <c r="P3782">
        <v>-2.1226326490672832E-3</v>
      </c>
      <c r="Q3782">
        <v>29.65452557244588</v>
      </c>
      <c r="R3782" s="95">
        <f>Table_nydc_frldevdb01_flc_fx_carry_view[[#This Row],[atmf]]/(Table_nydc_frldevdb01_flc_fx_carry_view[[#This Row],[atmf_cost_orig]]+1)</f>
        <v>29.246470958966249</v>
      </c>
      <c r="S3782" s="95">
        <f>Table_nydc_frldevdb01_flc_fx_carry_view[[#This Row],[num_rate]]-Table_nydc_frldevdb01_flc_fx_carry_view[[#This Row],[asset_rate]]</f>
        <v>-1.5909397858383925E-2</v>
      </c>
      <c r="T37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2.3491939538701367</v>
      </c>
      <c r="U3782" s="95">
        <f>Table_nydc_frldevdb01_flc_fx_carry_view[[#This Row],[atmf_cost_final]]/Table_nydc_frldevdb01_flc_fx_carry_view[[#This Row],[atmf_cost_orig]]</f>
        <v>0.63302493942497207</v>
      </c>
    </row>
    <row r="3783" spans="1:21" x14ac:dyDescent="0.25">
      <c r="A3783" t="s">
        <v>156</v>
      </c>
      <c r="B3783" t="s">
        <v>24</v>
      </c>
      <c r="C3783" t="s">
        <v>6</v>
      </c>
      <c r="D3783" t="s">
        <v>8</v>
      </c>
      <c r="E3783">
        <v>30.139571267504699</v>
      </c>
      <c r="F3783">
        <v>29.690999999999999</v>
      </c>
      <c r="G3783">
        <v>5.7718826310393198E-2</v>
      </c>
      <c r="H3783">
        <v>5.5254783825008903E-2</v>
      </c>
      <c r="I3783">
        <v>4.8759834765883803E-2</v>
      </c>
      <c r="J3783">
        <v>4.6935156244302001E-2</v>
      </c>
      <c r="K3783">
        <v>1.6247729660404102E-2</v>
      </c>
      <c r="L3783">
        <v>7.8344462285946399E-3</v>
      </c>
      <c r="M3783">
        <v>2.1785797232782799E-2</v>
      </c>
      <c r="N3783">
        <v>1.5580304388082802E-2</v>
      </c>
      <c r="O3783">
        <v>1.4298992763353474E-2</v>
      </c>
      <c r="P3783">
        <v>-8.7971490980853437E-4</v>
      </c>
      <c r="Q3783">
        <v>29.527474849044282</v>
      </c>
      <c r="R3783" s="95">
        <f>Table_nydc_frldevdb01_flc_fx_carry_view[[#This Row],[atmf]]/(Table_nydc_frldevdb01_flc_fx_carry_view[[#This Row],[atmf_cost_orig]]+1)</f>
        <v>29.057949406235295</v>
      </c>
      <c r="S3783" s="95">
        <f>Table_nydc_frldevdb01_flc_fx_carry_view[[#This Row],[num_rate]]-Table_nydc_frldevdb01_flc_fx_carry_view[[#This Row],[asset_rate]]</f>
        <v>-1.5178707673162008E-2</v>
      </c>
      <c r="T37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1.3986572135957489</v>
      </c>
      <c r="U3783" s="95">
        <f>Table_nydc_frldevdb01_flc_fx_carry_view[[#This Row],[atmf_cost_final]]/Table_nydc_frldevdb01_flc_fx_carry_view[[#This Row],[atmf_cost_orig]]</f>
        <v>0.71515878999543314</v>
      </c>
    </row>
    <row r="3784" spans="1:21" x14ac:dyDescent="0.25">
      <c r="A3784" t="s">
        <v>156</v>
      </c>
      <c r="B3784" t="s">
        <v>24</v>
      </c>
      <c r="C3784" t="s">
        <v>67</v>
      </c>
      <c r="D3784" t="s">
        <v>8</v>
      </c>
      <c r="E3784">
        <v>30.139571267504699</v>
      </c>
      <c r="F3784">
        <v>29.465882811856801</v>
      </c>
      <c r="G3784">
        <v>6.1542599626086297E-2</v>
      </c>
      <c r="H3784">
        <v>5.8431628547983103E-2</v>
      </c>
      <c r="I3784">
        <v>5.9101124462146E-2</v>
      </c>
      <c r="J3784">
        <v>5.5752478026557098E-2</v>
      </c>
      <c r="K3784">
        <v>2.4134645173171498E-2</v>
      </c>
      <c r="L3784">
        <v>1.8678073577348603E-2</v>
      </c>
      <c r="M3784">
        <v>3.19889840011734E-2</v>
      </c>
      <c r="N3784">
        <v>2.7349901984414501E-2</v>
      </c>
      <c r="O3784">
        <v>1.5745494032538481E-2</v>
      </c>
      <c r="P3784">
        <v>4.150930209537676E-3</v>
      </c>
      <c r="Q3784">
        <v>29.236251387399523</v>
      </c>
      <c r="R3784" s="95">
        <f>Table_nydc_frldevdb01_flc_fx_carry_view[[#This Row],[atmf]]/(Table_nydc_frldevdb01_flc_fx_carry_view[[#This Row],[atmf_cost_orig]]+1)</f>
        <v>28.55251680847719</v>
      </c>
      <c r="S3784" s="95">
        <f>Table_nydc_frldevdb01_flc_fx_carry_view[[#This Row],[num_rate]]-Table_nydc_frldevdb01_flc_fx_carry_view[[#This Row],[asset_rate]]</f>
        <v>-1.1594563823000805E-2</v>
      </c>
      <c r="T37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1.1040812723980691</v>
      </c>
      <c r="U3784" s="95">
        <f>Table_nydc_frldevdb01_flc_fx_carry_view[[#This Row],[atmf_cost_final]]/Table_nydc_frldevdb01_flc_fx_carry_view[[#This Row],[atmf_cost_orig]]</f>
        <v>0.85497876342090984</v>
      </c>
    </row>
    <row r="3785" spans="1:21" x14ac:dyDescent="0.25">
      <c r="A3785" t="s">
        <v>156</v>
      </c>
      <c r="B3785" t="s">
        <v>23</v>
      </c>
      <c r="C3785" t="s">
        <v>8</v>
      </c>
      <c r="D3785" t="s">
        <v>8</v>
      </c>
      <c r="E3785">
        <v>1.3512702879621401</v>
      </c>
      <c r="F3785">
        <v>1.346069</v>
      </c>
      <c r="G3785">
        <v>5.0576874225277201E-2</v>
      </c>
      <c r="H3785">
        <v>5.0124812883350002E-2</v>
      </c>
      <c r="I3785">
        <v>4.1077127054567002E-2</v>
      </c>
      <c r="J3785">
        <v>4.21592675839162E-2</v>
      </c>
      <c r="K3785">
        <v>1.54562577092491E-2</v>
      </c>
      <c r="L3785">
        <v>1.48538868111104E-3</v>
      </c>
      <c r="M3785">
        <v>1.7113375769533302E-2</v>
      </c>
      <c r="N3785">
        <v>4.1607894105572408E-3</v>
      </c>
      <c r="O3785">
        <v>1.3786765209316643E-2</v>
      </c>
      <c r="P3785">
        <v>8.5840010800744219E-3</v>
      </c>
      <c r="Q3785">
        <v>1.3438420949942149</v>
      </c>
      <c r="R3785" s="95">
        <f>Table_nydc_frldevdb01_flc_fx_carry_view[[#This Row],[atmf]]/(Table_nydc_frldevdb01_flc_fx_carry_view[[#This Row],[atmf_cost_orig]]+1)</f>
        <v>1.3234208025055061</v>
      </c>
      <c r="S3785" s="95">
        <f>Table_nydc_frldevdb01_flc_fx_carry_view[[#This Row],[num_rate]]-Table_nydc_frldevdb01_flc_fx_carry_view[[#This Row],[asset_rate]]</f>
        <v>-5.2027641292422214E-3</v>
      </c>
      <c r="T37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1.6144901160436087</v>
      </c>
      <c r="U3785" s="95">
        <f>Table_nydc_frldevdb01_flc_fx_carry_view[[#This Row],[atmf_cost_final]]/Table_nydc_frldevdb01_flc_fx_carry_view[[#This Row],[atmf_cost_orig]]</f>
        <v>0.24313083909281269</v>
      </c>
    </row>
    <row r="3786" spans="1:21" x14ac:dyDescent="0.25">
      <c r="A3786" t="s">
        <v>156</v>
      </c>
      <c r="B3786" t="s">
        <v>23</v>
      </c>
      <c r="C3786" t="s">
        <v>6</v>
      </c>
      <c r="D3786" t="s">
        <v>8</v>
      </c>
      <c r="E3786">
        <v>1.3512702879621401</v>
      </c>
      <c r="F3786">
        <v>1.343925</v>
      </c>
      <c r="G3786">
        <v>5.1756019819440197E-2</v>
      </c>
      <c r="H3786">
        <v>5.1141571246089999E-2</v>
      </c>
      <c r="I3786">
        <v>4.5659372967440798E-2</v>
      </c>
      <c r="J3786">
        <v>4.5164032051157002E-2</v>
      </c>
      <c r="K3786">
        <v>1.7881317785793199E-2</v>
      </c>
      <c r="L3786">
        <v>8.7065838211600102E-3</v>
      </c>
      <c r="M3786">
        <v>2.0164413830857E-2</v>
      </c>
      <c r="N3786">
        <v>1.14409362351898E-2</v>
      </c>
      <c r="O3786">
        <v>1.4298992763353474E-2</v>
      </c>
      <c r="P3786">
        <v>8.7855823340114575E-3</v>
      </c>
      <c r="Q3786">
        <v>1.340863679436509</v>
      </c>
      <c r="R3786" s="95">
        <f>Table_nydc_frldevdb01_flc_fx_carry_view[[#This Row],[atmf]]/(Table_nydc_frldevdb01_flc_fx_carry_view[[#This Row],[atmf_cost_orig]]+1)</f>
        <v>1.3173611839226755</v>
      </c>
      <c r="S3786" s="95">
        <f>Table_nydc_frldevdb01_flc_fx_carry_view[[#This Row],[num_rate]]-Table_nydc_frldevdb01_flc_fx_carry_view[[#This Row],[asset_rate]]</f>
        <v>-5.5134104293420166E-3</v>
      </c>
      <c r="T37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1.1976510668228932</v>
      </c>
      <c r="U3786" s="95">
        <f>Table_nydc_frldevdb01_flc_fx_carry_view[[#This Row],[atmf_cost_final]]/Table_nydc_frldevdb01_flc_fx_carry_view[[#This Row],[atmf_cost_orig]]</f>
        <v>0.56738253495284241</v>
      </c>
    </row>
    <row r="3787" spans="1:21" x14ac:dyDescent="0.25">
      <c r="A3787" t="s">
        <v>156</v>
      </c>
      <c r="B3787" t="s">
        <v>23</v>
      </c>
      <c r="C3787" t="s">
        <v>67</v>
      </c>
      <c r="D3787" t="s">
        <v>8</v>
      </c>
      <c r="E3787">
        <v>1.3512702879621401</v>
      </c>
      <c r="F3787">
        <v>1.338052</v>
      </c>
      <c r="G3787">
        <v>5.48376004693319E-2</v>
      </c>
      <c r="H3787">
        <v>5.3829437326544799E-2</v>
      </c>
      <c r="I3787">
        <v>5.2965438697601598E-2</v>
      </c>
      <c r="J3787">
        <v>5.1925810847711001E-2</v>
      </c>
      <c r="K3787">
        <v>2.5624256817469198E-2</v>
      </c>
      <c r="L3787">
        <v>2.02854328869383E-2</v>
      </c>
      <c r="M3787">
        <v>2.94707400408366E-2</v>
      </c>
      <c r="N3787">
        <v>2.44516477419871E-2</v>
      </c>
      <c r="O3787">
        <v>1.5745494032538481E-2</v>
      </c>
      <c r="P3787">
        <v>1.0693616431327116E-2</v>
      </c>
      <c r="Q3787">
        <v>1.3329249266317031</v>
      </c>
      <c r="R3787" s="95">
        <f>Table_nydc_frldevdb01_flc_fx_carry_view[[#This Row],[atmf]]/(Table_nydc_frldevdb01_flc_fx_carry_view[[#This Row],[atmf_cost_orig]]+1)</f>
        <v>1.2997474799011022</v>
      </c>
      <c r="S3787" s="95">
        <f>Table_nydc_frldevdb01_flc_fx_carry_view[[#This Row],[num_rate]]-Table_nydc_frldevdb01_flc_fx_carry_view[[#This Row],[asset_rate]]</f>
        <v>-5.0518776012113652E-3</v>
      </c>
      <c r="T37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1.0831231057343569</v>
      </c>
      <c r="U3787" s="95">
        <f>Table_nydc_frldevdb01_flc_fx_carry_view[[#This Row],[atmf_cost_final]]/Table_nydc_frldevdb01_flc_fx_carry_view[[#This Row],[atmf_cost_orig]]</f>
        <v>0.82969235615072057</v>
      </c>
    </row>
    <row r="3788" spans="1:21" x14ac:dyDescent="0.25">
      <c r="A3788" t="s">
        <v>156</v>
      </c>
      <c r="B3788" t="s">
        <v>25</v>
      </c>
      <c r="C3788" t="s">
        <v>8</v>
      </c>
      <c r="D3788" t="s">
        <v>8</v>
      </c>
      <c r="E3788">
        <v>308.18308562160098</v>
      </c>
      <c r="F3788">
        <v>308.68209999999999</v>
      </c>
      <c r="G3788">
        <v>5.5317383345482501E-2</v>
      </c>
      <c r="H3788">
        <v>5.5623285278760898E-2</v>
      </c>
      <c r="I3788">
        <v>3.9744778762260298E-2</v>
      </c>
      <c r="J3788">
        <v>4.1777739836742399E-2</v>
      </c>
      <c r="K3788">
        <v>1.83845517771642E-2</v>
      </c>
      <c r="L3788">
        <v>1.4376248186960799E-3</v>
      </c>
      <c r="M3788">
        <v>1.9308594103558101E-2</v>
      </c>
      <c r="N3788">
        <v>2.45798794834421E-3</v>
      </c>
      <c r="O3788">
        <v>-8.1439110529517768E-3</v>
      </c>
      <c r="P3788">
        <v>-5.9624008557937801E-3</v>
      </c>
      <c r="Q3788">
        <v>308.39712800038933</v>
      </c>
      <c r="R3788" s="95">
        <f>Table_nydc_frldevdb01_flc_fx_carry_view[[#This Row],[atmf]]/(Table_nydc_frldevdb01_flc_fx_carry_view[[#This Row],[atmf_cost_orig]]+1)</f>
        <v>302.83478603599315</v>
      </c>
      <c r="S3788" s="95">
        <f>Table_nydc_frldevdb01_flc_fx_carry_view[[#This Row],[num_rate]]-Table_nydc_frldevdb01_flc_fx_carry_view[[#This Row],[asset_rate]]</f>
        <v>2.1815101971579967E-3</v>
      </c>
      <c r="T37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1.1042385186294692</v>
      </c>
      <c r="U3788" s="95">
        <f>Table_nydc_frldevdb01_flc_fx_carry_view[[#This Row],[atmf_cost_final]]/Table_nydc_frldevdb01_flc_fx_carry_view[[#This Row],[atmf_cost_orig]]</f>
        <v>0.12730020296460959</v>
      </c>
    </row>
    <row r="3789" spans="1:21" x14ac:dyDescent="0.25">
      <c r="A3789" t="s">
        <v>156</v>
      </c>
      <c r="B3789" t="s">
        <v>25</v>
      </c>
      <c r="C3789" t="s">
        <v>6</v>
      </c>
      <c r="D3789" t="s">
        <v>8</v>
      </c>
      <c r="E3789">
        <v>308.18308562160098</v>
      </c>
      <c r="F3789">
        <v>308.89499999999998</v>
      </c>
      <c r="G3789">
        <v>5.7715092765525999E-2</v>
      </c>
      <c r="H3789">
        <v>5.8092580918644901E-2</v>
      </c>
      <c r="I3789">
        <v>4.5088656243962202E-2</v>
      </c>
      <c r="J3789">
        <v>4.5780675115635397E-2</v>
      </c>
      <c r="K3789">
        <v>2.21046644813792E-2</v>
      </c>
      <c r="L3789">
        <v>9.0577175999068497E-3</v>
      </c>
      <c r="M3789">
        <v>2.34270489657608E-2</v>
      </c>
      <c r="N3789">
        <v>1.04015933243863E-2</v>
      </c>
      <c r="O3789">
        <v>-8.0799560349033676E-3</v>
      </c>
      <c r="P3789">
        <v>-5.7664933256268546E-3</v>
      </c>
      <c r="Q3789">
        <v>308.48706149624485</v>
      </c>
      <c r="R3789" s="95">
        <f>Table_nydc_frldevdb01_flc_fx_carry_view[[#This Row],[atmf]]/(Table_nydc_frldevdb01_flc_fx_carry_view[[#This Row],[atmf_cost_orig]]+1)</f>
        <v>301.82415083923991</v>
      </c>
      <c r="S3789" s="95">
        <f>Table_nydc_frldevdb01_flc_fx_carry_view[[#This Row],[num_rate]]-Table_nydc_frldevdb01_flc_fx_carry_view[[#This Row],[asset_rate]]</f>
        <v>2.313462709276513E-3</v>
      </c>
      <c r="T37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1.0162518846460149</v>
      </c>
      <c r="U3789" s="95">
        <f>Table_nydc_frldevdb01_flc_fx_carry_view[[#This Row],[atmf_cost_final]]/Table_nydc_frldevdb01_flc_fx_carry_view[[#This Row],[atmf_cost_orig]]</f>
        <v>0.44399929925397263</v>
      </c>
    </row>
    <row r="3790" spans="1:21" x14ac:dyDescent="0.25">
      <c r="A3790" t="s">
        <v>156</v>
      </c>
      <c r="B3790" t="s">
        <v>25</v>
      </c>
      <c r="C3790" t="s">
        <v>67</v>
      </c>
      <c r="D3790" t="s">
        <v>8</v>
      </c>
      <c r="E3790">
        <v>308.18308562160098</v>
      </c>
      <c r="F3790">
        <v>309.57589661723699</v>
      </c>
      <c r="G3790">
        <v>6.0829671664252599E-2</v>
      </c>
      <c r="H3790">
        <v>6.1430082447553103E-2</v>
      </c>
      <c r="I3790">
        <v>5.8901754017174103E-2</v>
      </c>
      <c r="J3790">
        <v>5.95915707194144E-2</v>
      </c>
      <c r="K3790">
        <v>3.2580929148077399E-2</v>
      </c>
      <c r="L3790">
        <v>2.5129841140484898E-2</v>
      </c>
      <c r="M3790">
        <v>3.5240961334887098E-2</v>
      </c>
      <c r="N3790">
        <v>2.7760627301076701E-2</v>
      </c>
      <c r="O3790">
        <v>-7.7090054110135371E-3</v>
      </c>
      <c r="P3790">
        <v>-5.4715680347261824E-3</v>
      </c>
      <c r="Q3790">
        <v>308.75459944488802</v>
      </c>
      <c r="R3790" s="95">
        <f>Table_nydc_frldevdb01_flc_fx_carry_view[[#This Row],[atmf]]/(Table_nydc_frldevdb01_flc_fx_carry_view[[#This Row],[atmf_cost_orig]]+1)</f>
        <v>299.03752670108378</v>
      </c>
      <c r="S3790" s="95">
        <f>Table_nydc_frldevdb01_flc_fx_carry_view[[#This Row],[num_rate]]-Table_nydc_frldevdb01_flc_fx_carry_view[[#This Row],[asset_rate]]</f>
        <v>2.2374373762873547E-3</v>
      </c>
      <c r="T37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0.98900538633971491</v>
      </c>
      <c r="U3790" s="95">
        <f>Table_nydc_frldevdb01_flc_fx_carry_view[[#This Row],[atmf_cost_final]]/Table_nydc_frldevdb01_flc_fx_carry_view[[#This Row],[atmf_cost_orig]]</f>
        <v>0.78773751479914444</v>
      </c>
    </row>
    <row r="3791" spans="1:21" x14ac:dyDescent="0.25">
      <c r="A3791" t="s">
        <v>156</v>
      </c>
      <c r="B3791" t="s">
        <v>9</v>
      </c>
      <c r="C3791" t="s">
        <v>8</v>
      </c>
      <c r="D3791" t="s">
        <v>8</v>
      </c>
      <c r="E3791">
        <v>68.020751530038098</v>
      </c>
      <c r="F3791">
        <v>72.045538532799995</v>
      </c>
      <c r="G3791">
        <v>0.119023237619775</v>
      </c>
      <c r="H3791">
        <v>0.12823756603935599</v>
      </c>
      <c r="I3791">
        <v>7.6523415934565506E-2</v>
      </c>
      <c r="J3791">
        <v>9.2283252314682804E-2</v>
      </c>
      <c r="K3791">
        <v>1.8138440271905802E-2</v>
      </c>
      <c r="L3791">
        <v>2.76795605054338E-3</v>
      </c>
      <c r="M3791">
        <v>4.44967845829186E-2</v>
      </c>
      <c r="N3791">
        <v>5.9175635109569899E-2</v>
      </c>
      <c r="O3791">
        <v>-8.1439110529517768E-3</v>
      </c>
      <c r="P3791">
        <v>7.0950982073441846E-2</v>
      </c>
      <c r="Q3791">
        <v>70.195306475696526</v>
      </c>
      <c r="R3791" s="95">
        <f>Table_nydc_frldevdb01_flc_fx_carry_view[[#This Row],[atmf]]/(Table_nydc_frldevdb01_flc_fx_carry_view[[#This Row],[atmf_cost_orig]]+1)</f>
        <v>68.976314332617832</v>
      </c>
      <c r="S3791" s="95">
        <f>Table_nydc_frldevdb01_flc_fx_carry_view[[#This Row],[num_rate]]-Table_nydc_frldevdb01_flc_fx_carry_view[[#This Row],[asset_rate]]</f>
        <v>7.9094893126393617E-2</v>
      </c>
      <c r="T37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2.1400311944274435</v>
      </c>
      <c r="U3791" s="95">
        <f>Table_nydc_frldevdb01_flc_fx_carry_view[[#This Row],[atmf_cost_final]]/Table_nydc_frldevdb01_flc_fx_carry_view[[#This Row],[atmf_cost_orig]]</f>
        <v>1.3298856459908388</v>
      </c>
    </row>
    <row r="3792" spans="1:21" x14ac:dyDescent="0.25">
      <c r="A3792" t="s">
        <v>156</v>
      </c>
      <c r="B3792" t="s">
        <v>9</v>
      </c>
      <c r="C3792" t="s">
        <v>6</v>
      </c>
      <c r="D3792" t="s">
        <v>8</v>
      </c>
      <c r="E3792">
        <v>68.020751530038098</v>
      </c>
      <c r="F3792">
        <v>73.390249247499995</v>
      </c>
      <c r="G3792">
        <v>0.120811090806117</v>
      </c>
      <c r="H3792">
        <v>0.13068144565843301</v>
      </c>
      <c r="I3792">
        <v>0.109644724546847</v>
      </c>
      <c r="J3792">
        <v>0.13789788174318099</v>
      </c>
      <c r="K3792">
        <v>1.8952323590144798E-2</v>
      </c>
      <c r="L3792">
        <v>1.3484575900576098E-2</v>
      </c>
      <c r="M3792">
        <v>5.2669792636037202E-2</v>
      </c>
      <c r="N3792">
        <v>6.617445266631139E-2</v>
      </c>
      <c r="O3792">
        <v>-8.0799560349033676E-3</v>
      </c>
      <c r="P3792">
        <v>7.0583864495267962E-2</v>
      </c>
      <c r="Q3792">
        <v>70.99642933889686</v>
      </c>
      <c r="R3792" s="95">
        <f>Table_nydc_frldevdb01_flc_fx_carry_view[[#This Row],[atmf]]/(Table_nydc_frldevdb01_flc_fx_carry_view[[#This Row],[atmf_cost_orig]]+1)</f>
        <v>69.718205804804384</v>
      </c>
      <c r="S3792" s="95">
        <f>Table_nydc_frldevdb01_flc_fx_carry_view[[#This Row],[num_rate]]-Table_nydc_frldevdb01_flc_fx_carry_view[[#This Row],[asset_rate]]</f>
        <v>7.8663820530171333E-2</v>
      </c>
      <c r="T37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1.5626877774847157</v>
      </c>
      <c r="U3792" s="95">
        <f>Table_nydc_frldevdb01_flc_fx_carry_view[[#This Row],[atmf_cost_final]]/Table_nydc_frldevdb01_flc_fx_carry_view[[#This Row],[atmf_cost_orig]]</f>
        <v>1.2564023770436143</v>
      </c>
    </row>
    <row r="3793" spans="1:21" x14ac:dyDescent="0.25">
      <c r="A3793" t="s">
        <v>156</v>
      </c>
      <c r="B3793" t="s">
        <v>9</v>
      </c>
      <c r="C3793" t="s">
        <v>67</v>
      </c>
      <c r="D3793" t="s">
        <v>8</v>
      </c>
      <c r="E3793">
        <v>68.020751530038098</v>
      </c>
      <c r="F3793">
        <v>78.772586394616198</v>
      </c>
      <c r="G3793">
        <v>0.13170240934056099</v>
      </c>
      <c r="H3793">
        <v>0.14054273977580201</v>
      </c>
      <c r="I3793">
        <v>0.124909245423262</v>
      </c>
      <c r="J3793">
        <v>0.144227295980417</v>
      </c>
      <c r="K3793">
        <v>2.16021029616606E-2</v>
      </c>
      <c r="L3793">
        <v>2.0270526300371398E-2</v>
      </c>
      <c r="M3793">
        <v>8.051849537037481E-2</v>
      </c>
      <c r="N3793">
        <v>9.7937499812166109E-2</v>
      </c>
      <c r="O3793">
        <v>-7.7090054110135371E-3</v>
      </c>
      <c r="P3793">
        <v>7.0321528921443749E-2</v>
      </c>
      <c r="Q3793">
        <v>74.389807315601587</v>
      </c>
      <c r="R3793" s="95">
        <f>Table_nydc_frldevdb01_flc_fx_carry_view[[#This Row],[atmf]]/(Table_nydc_frldevdb01_flc_fx_carry_view[[#This Row],[atmf_cost_orig]]+1)</f>
        <v>72.902580318733854</v>
      </c>
      <c r="S3793" s="95">
        <f>Table_nydc_frldevdb01_flc_fx_carry_view[[#This Row],[num_rate]]-Table_nydc_frldevdb01_flc_fx_carry_view[[#This Row],[asset_rate]]</f>
        <v>7.8030534332457283E-2</v>
      </c>
      <c r="T37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1.318257454954203</v>
      </c>
      <c r="U3793" s="95">
        <f>Table_nydc_frldevdb01_flc_fx_carry_view[[#This Row],[atmf_cost_final]]/Table_nydc_frldevdb01_flc_fx_carry_view[[#This Row],[atmf_cost_orig]]</f>
        <v>1.2163354439457184</v>
      </c>
    </row>
    <row r="3794" spans="1:21" x14ac:dyDescent="0.25">
      <c r="A3794" t="s">
        <v>156</v>
      </c>
      <c r="B3794" t="s">
        <v>10</v>
      </c>
      <c r="C3794" t="s">
        <v>8</v>
      </c>
      <c r="D3794" t="s">
        <v>8</v>
      </c>
      <c r="E3794">
        <v>13499.213976986101</v>
      </c>
      <c r="F3794">
        <v>13931.75</v>
      </c>
      <c r="G3794">
        <v>7.2562027406228594E-2</v>
      </c>
      <c r="H3794">
        <v>8.0323822329632297E-2</v>
      </c>
      <c r="I3794">
        <v>5.0262215844586497E-2</v>
      </c>
      <c r="J3794">
        <v>7.9165412271164096E-2</v>
      </c>
      <c r="K3794">
        <v>1.2040104793981399E-2</v>
      </c>
      <c r="L3794">
        <v>1.8175884274593899E-3</v>
      </c>
      <c r="M3794">
        <v>2.7420412055685902E-2</v>
      </c>
      <c r="N3794">
        <v>3.2036417783976E-2</v>
      </c>
      <c r="O3794">
        <v>1.3786765209316643E-2</v>
      </c>
      <c r="P3794">
        <v>5.7017768723948474E-2</v>
      </c>
      <c r="Q3794">
        <v>13720.721093726339</v>
      </c>
      <c r="R3794" s="95">
        <f>Table_nydc_frldevdb01_flc_fx_carry_view[[#This Row],[atmf]]/(Table_nydc_frldevdb01_flc_fx_carry_view[[#This Row],[atmf_cost_orig]]+1)</f>
        <v>13559.931101743485</v>
      </c>
      <c r="S3794" s="95">
        <f>Table_nydc_frldevdb01_flc_fx_carry_view[[#This Row],[num_rate]]-Table_nydc_frldevdb01_flc_fx_carry_view[[#This Row],[asset_rate]]</f>
        <v>4.3231003514631827E-2</v>
      </c>
      <c r="T37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1.9647740999140253</v>
      </c>
      <c r="U3794" s="95">
        <f>Table_nydc_frldevdb01_flc_fx_carry_view[[#This Row],[atmf_cost_final]]/Table_nydc_frldevdb01_flc_fx_carry_view[[#This Row],[atmf_cost_orig]]</f>
        <v>1.1683419533928163</v>
      </c>
    </row>
    <row r="3795" spans="1:21" x14ac:dyDescent="0.25">
      <c r="A3795" t="s">
        <v>156</v>
      </c>
      <c r="B3795" t="s">
        <v>10</v>
      </c>
      <c r="C3795" t="s">
        <v>6</v>
      </c>
      <c r="D3795" t="s">
        <v>8</v>
      </c>
      <c r="E3795">
        <v>13499.213976986101</v>
      </c>
      <c r="F3795">
        <v>14094.25</v>
      </c>
      <c r="G3795">
        <v>7.49782984513504E-2</v>
      </c>
      <c r="H3795">
        <v>8.3588324485813797E-2</v>
      </c>
      <c r="I3795">
        <v>6.0588165372015397E-2</v>
      </c>
      <c r="J3795">
        <v>8.2463292507076999E-2</v>
      </c>
      <c r="K3795">
        <v>1.2759859008135499E-2</v>
      </c>
      <c r="L3795">
        <v>7.9057571584676498E-3</v>
      </c>
      <c r="M3795">
        <v>3.2951685078844398E-2</v>
      </c>
      <c r="N3795">
        <v>3.8818521783548998E-2</v>
      </c>
      <c r="O3795">
        <v>1.4298992763353474E-2</v>
      </c>
      <c r="P3795">
        <v>5.897854594813276E-2</v>
      </c>
      <c r="Q3795">
        <v>13815.293986704748</v>
      </c>
      <c r="R3795" s="95">
        <f>Table_nydc_frldevdb01_flc_fx_carry_view[[#This Row],[atmf]]/(Table_nydc_frldevdb01_flc_fx_carry_view[[#This Row],[atmf_cost_orig]]+1)</f>
        <v>13644.636243489158</v>
      </c>
      <c r="S3795" s="95">
        <f>Table_nydc_frldevdb01_flc_fx_carry_view[[#This Row],[num_rate]]-Table_nydc_frldevdb01_flc_fx_carry_view[[#This Row],[asset_rate]]</f>
        <v>4.4679553184779286E-2</v>
      </c>
      <c r="T37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1.5309543830671506</v>
      </c>
      <c r="U3795" s="95">
        <f>Table_nydc_frldevdb01_flc_fx_carry_view[[#This Row],[atmf_cost_final]]/Table_nydc_frldevdb01_flc_fx_carry_view[[#This Row],[atmf_cost_orig]]</f>
        <v>1.1780436020393756</v>
      </c>
    </row>
    <row r="3796" spans="1:21" x14ac:dyDescent="0.25">
      <c r="A3796" t="s">
        <v>156</v>
      </c>
      <c r="B3796" t="s">
        <v>10</v>
      </c>
      <c r="C3796" t="s">
        <v>67</v>
      </c>
      <c r="D3796" t="s">
        <v>8</v>
      </c>
      <c r="E3796">
        <v>13499.213976986101</v>
      </c>
      <c r="F3796">
        <v>14740.0842808407</v>
      </c>
      <c r="G3796">
        <v>8.1527322794169202E-2</v>
      </c>
      <c r="H3796">
        <v>9.0954322120208694E-2</v>
      </c>
      <c r="I3796">
        <v>7.7590561548897805E-2</v>
      </c>
      <c r="J3796">
        <v>9.4860531014509905E-2</v>
      </c>
      <c r="K3796">
        <v>1.3752974153049699E-2</v>
      </c>
      <c r="L3796">
        <v>1.34102991433238E-2</v>
      </c>
      <c r="M3796">
        <v>4.9773657153844499E-2</v>
      </c>
      <c r="N3796">
        <v>6.1116571825439905E-2</v>
      </c>
      <c r="O3796">
        <v>1.5745494032538481E-2</v>
      </c>
      <c r="P3796">
        <v>6.3144133350698545E-2</v>
      </c>
      <c r="Q3796">
        <v>14227.596536148876</v>
      </c>
      <c r="R3796" s="95">
        <f>Table_nydc_frldevdb01_flc_fx_carry_view[[#This Row],[atmf]]/(Table_nydc_frldevdb01_flc_fx_carry_view[[#This Row],[atmf_cost_orig]]+1)</f>
        <v>14041.202291934191</v>
      </c>
      <c r="S3796" s="95">
        <f>Table_nydc_frldevdb01_flc_fx_carry_view[[#This Row],[num_rate]]-Table_nydc_frldevdb01_flc_fx_carry_view[[#This Row],[asset_rate]]</f>
        <v>4.739863931816006E-2</v>
      </c>
      <c r="T37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1.324413328893943</v>
      </c>
      <c r="U3796" s="95">
        <f>Table_nydc_frldevdb01_flc_fx_carry_view[[#This Row],[atmf_cost_final]]/Table_nydc_frldevdb01_flc_fx_carry_view[[#This Row],[atmf_cost_orig]]</f>
        <v>1.2278899184871186</v>
      </c>
    </row>
    <row r="3797" spans="1:21" x14ac:dyDescent="0.25">
      <c r="A3797" t="s">
        <v>156</v>
      </c>
      <c r="B3797" t="s">
        <v>18</v>
      </c>
      <c r="C3797" t="s">
        <v>8</v>
      </c>
      <c r="D3797" t="s">
        <v>8</v>
      </c>
      <c r="E3797">
        <v>2936.59411350962</v>
      </c>
      <c r="F3797">
        <v>3015.3411264234001</v>
      </c>
      <c r="G3797">
        <v>0.116463186650726</v>
      </c>
      <c r="H3797">
        <v>0.119177664218375</v>
      </c>
      <c r="I3797">
        <v>0.102633224107621</v>
      </c>
      <c r="J3797">
        <v>0.110904921525771</v>
      </c>
      <c r="K3797">
        <v>2.7652267583472799E-2</v>
      </c>
      <c r="L3797">
        <v>4.28544130535073E-3</v>
      </c>
      <c r="M3797">
        <v>4.0674253859339898E-2</v>
      </c>
      <c r="N3797">
        <v>2.6856335035961403E-2</v>
      </c>
      <c r="O3797">
        <v>1.3786765209316643E-2</v>
      </c>
      <c r="P3797">
        <v>5.0724722790405144E-2</v>
      </c>
      <c r="Q3797">
        <v>2976.5801406824148</v>
      </c>
      <c r="R3797" s="95">
        <f>Table_nydc_frldevdb01_flc_fx_carry_view[[#This Row],[atmf]]/(Table_nydc_frldevdb01_flc_fx_carry_view[[#This Row],[atmf_cost_orig]]+1)</f>
        <v>2897.4879653657322</v>
      </c>
      <c r="S3797" s="95">
        <f>Table_nydc_frldevdb01_flc_fx_carry_view[[#This Row],[num_rate]]-Table_nydc_frldevdb01_flc_fx_carry_view[[#This Row],[asset_rate]]</f>
        <v>3.6937957581088504E-2</v>
      </c>
      <c r="T37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1.7332911625348595</v>
      </c>
      <c r="U3797" s="95">
        <f>Table_nydc_frldevdb01_flc_fx_carry_view[[#This Row],[atmf_cost_final]]/Table_nydc_frldevdb01_flc_fx_carry_view[[#This Row],[atmf_cost_orig]]</f>
        <v>0.6602784928479879</v>
      </c>
    </row>
    <row r="3798" spans="1:21" x14ac:dyDescent="0.25">
      <c r="A3798" t="s">
        <v>156</v>
      </c>
      <c r="B3798" t="s">
        <v>18</v>
      </c>
      <c r="C3798" t="s">
        <v>6</v>
      </c>
      <c r="D3798" t="s">
        <v>8</v>
      </c>
      <c r="E3798">
        <v>2936.59411350962</v>
      </c>
      <c r="F3798">
        <v>3042.18</v>
      </c>
      <c r="G3798">
        <v>0.11815525897277999</v>
      </c>
      <c r="H3798">
        <v>0.121229612168545</v>
      </c>
      <c r="I3798">
        <v>0.106343974070552</v>
      </c>
      <c r="J3798">
        <v>0.11313136040378199</v>
      </c>
      <c r="K3798">
        <v>3.0724885712819103E-2</v>
      </c>
      <c r="L3798">
        <v>1.67164503020313E-2</v>
      </c>
      <c r="M3798">
        <v>4.78378477727689E-2</v>
      </c>
      <c r="N3798">
        <v>3.7979748246901E-2</v>
      </c>
      <c r="O3798">
        <v>1.4304148243253139E-2</v>
      </c>
      <c r="P3798">
        <v>5.1165881072256336E-2</v>
      </c>
      <c r="Q3798">
        <v>2990.9952124085607</v>
      </c>
      <c r="R3798" s="95">
        <f>Table_nydc_frldevdb01_flc_fx_carry_view[[#This Row],[atmf]]/(Table_nydc_frldevdb01_flc_fx_carry_view[[#This Row],[atmf_cost_orig]]+1)</f>
        <v>2903.2927246007607</v>
      </c>
      <c r="S3798" s="95">
        <f>Table_nydc_frldevdb01_flc_fx_carry_view[[#This Row],[num_rate]]-Table_nydc_frldevdb01_flc_fx_carry_view[[#This Row],[asset_rate]]</f>
        <v>3.6861732829003194E-2</v>
      </c>
      <c r="T37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1.2425258625818563</v>
      </c>
      <c r="U3798" s="95">
        <f>Table_nydc_frldevdb01_flc_fx_carry_view[[#This Row],[atmf_cost_final]]/Table_nydc_frldevdb01_flc_fx_carry_view[[#This Row],[atmf_cost_orig]]</f>
        <v>0.79392677587223104</v>
      </c>
    </row>
    <row r="3799" spans="1:21" x14ac:dyDescent="0.25">
      <c r="A3799" t="s">
        <v>156</v>
      </c>
      <c r="B3799" t="s">
        <v>18</v>
      </c>
      <c r="C3799" t="s">
        <v>67</v>
      </c>
      <c r="D3799" t="s">
        <v>8</v>
      </c>
      <c r="E3799">
        <v>2936.59411350962</v>
      </c>
      <c r="F3799">
        <v>3141.2073065115301</v>
      </c>
      <c r="G3799">
        <v>0.12264149438293299</v>
      </c>
      <c r="H3799">
        <v>0.12619108135217799</v>
      </c>
      <c r="I3799">
        <v>0.120084433391955</v>
      </c>
      <c r="J3799">
        <v>0.125331544871392</v>
      </c>
      <c r="K3799">
        <v>3.8127757821051399E-2</v>
      </c>
      <c r="L3799">
        <v>3.3344116846153404E-2</v>
      </c>
      <c r="M3799">
        <v>6.9012446153263712E-2</v>
      </c>
      <c r="N3799">
        <v>6.8333224678013504E-2</v>
      </c>
      <c r="O3799">
        <v>1.5745494032538481E-2</v>
      </c>
      <c r="P3799">
        <v>5.1956099637325129E-2</v>
      </c>
      <c r="Q3799">
        <v>3047.0986154556663</v>
      </c>
      <c r="R3799" s="95">
        <f>Table_nydc_frldevdb01_flc_fx_carry_view[[#This Row],[atmf]]/(Table_nydc_frldevdb01_flc_fx_carry_view[[#This Row],[atmf_cost_orig]]+1)</f>
        <v>2938.4197703355617</v>
      </c>
      <c r="S3799" s="95">
        <f>Table_nydc_frldevdb01_flc_fx_carry_view[[#This Row],[num_rate]]-Table_nydc_frldevdb01_flc_fx_carry_view[[#This Row],[asset_rate]]</f>
        <v>3.6210605604786644E-2</v>
      </c>
      <c r="T37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1.1328949625619804</v>
      </c>
      <c r="U3799" s="95">
        <f>Table_nydc_frldevdb01_flc_fx_carry_view[[#This Row],[atmf_cost_final]]/Table_nydc_frldevdb01_flc_fx_carry_view[[#This Row],[atmf_cost_orig]]</f>
        <v>0.99015798579662306</v>
      </c>
    </row>
    <row r="3800" spans="1:21" x14ac:dyDescent="0.25">
      <c r="A3800" t="s">
        <v>156</v>
      </c>
      <c r="B3800" t="s">
        <v>12</v>
      </c>
      <c r="C3800" t="s">
        <v>8</v>
      </c>
      <c r="D3800" t="s">
        <v>8</v>
      </c>
      <c r="E3800">
        <v>15.7893124401441</v>
      </c>
      <c r="F3800">
        <v>16.727965441599999</v>
      </c>
      <c r="G3800">
        <v>0.150338630806021</v>
      </c>
      <c r="H3800">
        <v>0.15757442215064801</v>
      </c>
      <c r="I3800">
        <v>0.127161904715338</v>
      </c>
      <c r="J3800">
        <v>0.14614395715286699</v>
      </c>
      <c r="K3800">
        <v>2.73724115999226E-2</v>
      </c>
      <c r="L3800">
        <v>4.5996028270396897E-3</v>
      </c>
      <c r="M3800">
        <v>5.4662017859041998E-2</v>
      </c>
      <c r="N3800">
        <v>5.9454323690357296E-2</v>
      </c>
      <c r="O3800">
        <v>-8.1439110529517768E-3</v>
      </c>
      <c r="P3800">
        <v>7.117436399942402E-2</v>
      </c>
      <c r="Q3800">
        <v>16.283592610768228</v>
      </c>
      <c r="R3800" s="95">
        <f>Table_nydc_frldevdb01_flc_fx_carry_view[[#This Row],[atmf]]/(Table_nydc_frldevdb01_flc_fx_carry_view[[#This Row],[atmf_cost_orig]]+1)</f>
        <v>15.860972670237688</v>
      </c>
      <c r="S3800" s="95">
        <f>Table_nydc_frldevdb01_flc_fx_carry_view[[#This Row],[num_rate]]-Table_nydc_frldevdb01_flc_fx_carry_view[[#This Row],[asset_rate]]</f>
        <v>7.9318275052375792E-2</v>
      </c>
      <c r="T38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2.0100957244477189</v>
      </c>
      <c r="U3800" s="95">
        <f>Table_nydc_frldevdb01_flc_fx_carry_view[[#This Row],[atmf_cost_final]]/Table_nydc_frldevdb01_flc_fx_carry_view[[#This Row],[atmf_cost_orig]]</f>
        <v>1.0876715865790632</v>
      </c>
    </row>
    <row r="3801" spans="1:21" x14ac:dyDescent="0.25">
      <c r="A3801" t="s">
        <v>156</v>
      </c>
      <c r="B3801" t="s">
        <v>12</v>
      </c>
      <c r="C3801" t="s">
        <v>6</v>
      </c>
      <c r="D3801" t="s">
        <v>8</v>
      </c>
      <c r="E3801">
        <v>15.7893124401441</v>
      </c>
      <c r="F3801">
        <v>17.048825615599998</v>
      </c>
      <c r="G3801">
        <v>0.14943038350177901</v>
      </c>
      <c r="H3801">
        <v>0.15776506657849601</v>
      </c>
      <c r="I3801">
        <v>0.15312544219214999</v>
      </c>
      <c r="J3801">
        <v>0.171180686455249</v>
      </c>
      <c r="K3801">
        <v>2.8172585171158303E-2</v>
      </c>
      <c r="L3801">
        <v>2.2044334039474499E-2</v>
      </c>
      <c r="M3801">
        <v>6.3564770406847104E-2</v>
      </c>
      <c r="N3801">
        <v>7.2592731312153005E-2</v>
      </c>
      <c r="O3801">
        <v>-8.0799560349033676E-3</v>
      </c>
      <c r="P3801">
        <v>7.1301123358335425E-2</v>
      </c>
      <c r="Q3801">
        <v>16.466055914570315</v>
      </c>
      <c r="R3801" s="95">
        <f>Table_nydc_frldevdb01_flc_fx_carry_view[[#This Row],[atmf]]/(Table_nydc_frldevdb01_flc_fx_carry_view[[#This Row],[atmf_cost_orig]]+1)</f>
        <v>16.029889377661771</v>
      </c>
      <c r="S3801" s="95">
        <f>Table_nydc_frldevdb01_flc_fx_carry_view[[#This Row],[num_rate]]-Table_nydc_frldevdb01_flc_fx_carry_view[[#This Row],[asset_rate]]</f>
        <v>7.9381079393238796E-2</v>
      </c>
      <c r="T38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1.4282361186815464</v>
      </c>
      <c r="U3801" s="95">
        <f>Table_nydc_frldevdb01_flc_fx_carry_view[[#This Row],[atmf_cost_final]]/Table_nydc_frldevdb01_flc_fx_carry_view[[#This Row],[atmf_cost_orig]]</f>
        <v>1.1420277434736621</v>
      </c>
    </row>
    <row r="3802" spans="1:21" x14ac:dyDescent="0.25">
      <c r="A3802" t="s">
        <v>156</v>
      </c>
      <c r="B3802" t="s">
        <v>12</v>
      </c>
      <c r="C3802" t="s">
        <v>67</v>
      </c>
      <c r="D3802" t="s">
        <v>8</v>
      </c>
      <c r="E3802">
        <v>15.7893124401441</v>
      </c>
      <c r="F3802">
        <v>18.3738041272785</v>
      </c>
      <c r="G3802">
        <v>0.15260092884952101</v>
      </c>
      <c r="H3802">
        <v>0.16318762150591301</v>
      </c>
      <c r="I3802">
        <v>0.15123751386746501</v>
      </c>
      <c r="J3802">
        <v>0.16802108187332501</v>
      </c>
      <c r="K3802">
        <v>2.89057448770852E-2</v>
      </c>
      <c r="L3802">
        <v>2.9149229206017001E-2</v>
      </c>
      <c r="M3802">
        <v>9.3438365248190811E-2</v>
      </c>
      <c r="N3802">
        <v>0.110544797937874</v>
      </c>
      <c r="O3802">
        <v>-7.7090054110135371E-3</v>
      </c>
      <c r="P3802">
        <v>7.3020523687381877E-2</v>
      </c>
      <c r="Q3802">
        <v>17.259972851628753</v>
      </c>
      <c r="R3802" s="95">
        <f>Table_nydc_frldevdb01_flc_fx_carry_view[[#This Row],[atmf]]/(Table_nydc_frldevdb01_flc_fx_carry_view[[#This Row],[atmf_cost_orig]]+1)</f>
        <v>16.80369439306072</v>
      </c>
      <c r="S3802" s="95">
        <f>Table_nydc_frldevdb01_flc_fx_carry_view[[#This Row],[num_rate]]-Table_nydc_frldevdb01_flc_fx_carry_view[[#This Row],[asset_rate]]</f>
        <v>8.0729529098395411E-2</v>
      </c>
      <c r="T38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1.2613089049193755</v>
      </c>
      <c r="U3802" s="95">
        <f>Table_nydc_frldevdb01_flc_fx_carry_view[[#This Row],[atmf_cost_final]]/Table_nydc_frldevdb01_flc_fx_carry_view[[#This Row],[atmf_cost_orig]]</f>
        <v>1.1830771829563276</v>
      </c>
    </row>
    <row r="3803" spans="1:21" x14ac:dyDescent="0.25">
      <c r="A3803" t="s">
        <v>156</v>
      </c>
      <c r="B3803" t="s">
        <v>100</v>
      </c>
      <c r="C3803" t="s">
        <v>8</v>
      </c>
      <c r="D3803" t="s">
        <v>8</v>
      </c>
      <c r="E3803">
        <v>16008.189308684199</v>
      </c>
      <c r="F3803">
        <v>16793.721538999998</v>
      </c>
      <c r="G3803">
        <v>7.3590368742859999E-2</v>
      </c>
      <c r="H3803">
        <v>8.6938492346069193E-2</v>
      </c>
      <c r="I3803">
        <v>6.13291117330357E-2</v>
      </c>
      <c r="J3803">
        <v>8.4827175908918598E-2</v>
      </c>
      <c r="K3803">
        <v>8.16045416749373E-3</v>
      </c>
      <c r="L3803">
        <v>2.2183589897568001E-3</v>
      </c>
      <c r="M3803">
        <v>3.0174890778661898E-2</v>
      </c>
      <c r="N3803">
        <v>4.9075332316019099E-2</v>
      </c>
      <c r="O3803">
        <v>-8.1439110529517768E-3</v>
      </c>
      <c r="P3803">
        <v>5.7017768723948474E-2</v>
      </c>
      <c r="Q3803">
        <v>16431.980740590338</v>
      </c>
      <c r="R3803" s="95">
        <f>Table_nydc_frldevdb01_flc_fx_carry_view[[#This Row],[atmf]]/(Table_nydc_frldevdb01_flc_fx_carry_view[[#This Row],[atmf_cost_orig]]+1)</f>
        <v>16301.816021070361</v>
      </c>
      <c r="S3803" s="95">
        <f>Table_nydc_frldevdb01_flc_fx_carry_view[[#This Row],[num_rate]]-Table_nydc_frldevdb01_flc_fx_carry_view[[#This Row],[asset_rate]]</f>
        <v>6.5161679776900253E-2</v>
      </c>
      <c r="T38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2.1284657042956634</v>
      </c>
      <c r="U3803" s="95">
        <f>Table_nydc_frldevdb01_flc_fx_carry_view[[#This Row],[atmf_cost_final]]/Table_nydc_frldevdb01_flc_fx_carry_view[[#This Row],[atmf_cost_orig]]</f>
        <v>1.6263632129108683</v>
      </c>
    </row>
    <row r="3804" spans="1:21" x14ac:dyDescent="0.25">
      <c r="A3804" t="s">
        <v>156</v>
      </c>
      <c r="B3804" t="s">
        <v>100</v>
      </c>
      <c r="C3804" t="s">
        <v>6</v>
      </c>
      <c r="D3804" t="s">
        <v>8</v>
      </c>
      <c r="E3804">
        <v>16008.189308684199</v>
      </c>
      <c r="F3804">
        <v>17090.842586750001</v>
      </c>
      <c r="G3804">
        <v>7.6848847732653394E-2</v>
      </c>
      <c r="H3804">
        <v>8.9247798433315706E-2</v>
      </c>
      <c r="I3804">
        <v>6.5546353266596302E-2</v>
      </c>
      <c r="J3804">
        <v>9.9663205543016595E-2</v>
      </c>
      <c r="K3804">
        <v>8.2765273080924115E-3</v>
      </c>
      <c r="L3804">
        <v>7.0084579047733197E-3</v>
      </c>
      <c r="M3804">
        <v>3.5984122758844196E-2</v>
      </c>
      <c r="N3804">
        <v>5.5963645797418596E-2</v>
      </c>
      <c r="O3804">
        <v>-8.0799560349033676E-3</v>
      </c>
      <c r="P3804">
        <v>5.897854594813276E-2</v>
      </c>
      <c r="Q3804">
        <v>16630.063514568043</v>
      </c>
      <c r="R3804" s="95">
        <f>Table_nydc_frldevdb01_flc_fx_carry_view[[#This Row],[atmf]]/(Table_nydc_frldevdb01_flc_fx_carry_view[[#This Row],[atmf_cost_orig]]+1)</f>
        <v>16497.205132098727</v>
      </c>
      <c r="S3804" s="95">
        <f>Table_nydc_frldevdb01_flc_fx_carry_view[[#This Row],[num_rate]]-Table_nydc_frldevdb01_flc_fx_carry_view[[#This Row],[asset_rate]]</f>
        <v>6.7058501983036131E-2</v>
      </c>
      <c r="T38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1.7668508254229252</v>
      </c>
      <c r="U3804" s="95">
        <f>Table_nydc_frldevdb01_flc_fx_carry_view[[#This Row],[atmf_cost_final]]/Table_nydc_frldevdb01_flc_fx_carry_view[[#This Row],[atmf_cost_orig]]</f>
        <v>1.5552316273616487</v>
      </c>
    </row>
    <row r="3805" spans="1:21" x14ac:dyDescent="0.25">
      <c r="A3805" t="s">
        <v>156</v>
      </c>
      <c r="B3805" t="s">
        <v>100</v>
      </c>
      <c r="C3805" t="s">
        <v>67</v>
      </c>
      <c r="D3805" t="s">
        <v>8</v>
      </c>
      <c r="E3805">
        <v>16008.189308684199</v>
      </c>
      <c r="F3805">
        <v>18312.578955961799</v>
      </c>
      <c r="G3805">
        <v>9.0320292707704294E-2</v>
      </c>
      <c r="H3805">
        <v>9.8387355409902094E-2</v>
      </c>
      <c r="I3805">
        <v>8.1975966355676097E-2</v>
      </c>
      <c r="J3805">
        <v>0.105008229775207</v>
      </c>
      <c r="K3805">
        <v>9.1550810938243899E-3</v>
      </c>
      <c r="L3805">
        <v>8.9305034498554994E-3</v>
      </c>
      <c r="M3805">
        <v>5.6414622490710498E-2</v>
      </c>
      <c r="N3805">
        <v>8.0141044647141099E-2</v>
      </c>
      <c r="O3805">
        <v>-7.7090054110135371E-3</v>
      </c>
      <c r="P3805">
        <v>6.3144133350698545E-2</v>
      </c>
      <c r="Q3805">
        <v>17486.189652218956</v>
      </c>
      <c r="R3805" s="95">
        <f>Table_nydc_frldevdb01_flc_fx_carry_view[[#This Row],[atmf]]/(Table_nydc_frldevdb01_flc_fx_carry_view[[#This Row],[atmf_cost_orig]]+1)</f>
        <v>17334.651155041949</v>
      </c>
      <c r="S3805" s="95">
        <f>Table_nydc_frldevdb01_flc_fx_carry_view[[#This Row],[num_rate]]-Table_nydc_frldevdb01_flc_fx_carry_view[[#This Row],[asset_rate]]</f>
        <v>7.0853138761712078E-2</v>
      </c>
      <c r="T38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1.5067971269390608</v>
      </c>
      <c r="U3805" s="95">
        <f>Table_nydc_frldevdb01_flc_fx_carry_view[[#This Row],[atmf_cost_final]]/Table_nydc_frldevdb01_flc_fx_carry_view[[#This Row],[atmf_cost_orig]]</f>
        <v>1.4205722046679921</v>
      </c>
    </row>
    <row r="3806" spans="1:21" x14ac:dyDescent="0.25">
      <c r="A3806" t="s">
        <v>156</v>
      </c>
      <c r="B3806" t="s">
        <v>101</v>
      </c>
      <c r="C3806" t="s">
        <v>8</v>
      </c>
      <c r="D3806" t="s">
        <v>8</v>
      </c>
      <c r="E3806">
        <v>21.774895743204699</v>
      </c>
      <c r="F3806">
        <v>21.7409</v>
      </c>
      <c r="G3806">
        <v>8.7048736609731198E-2</v>
      </c>
      <c r="H3806">
        <v>8.6903529026364307E-2</v>
      </c>
      <c r="I3806">
        <v>5.8500000000000003E-2</v>
      </c>
      <c r="J3806">
        <v>5.8500000000000003E-2</v>
      </c>
      <c r="K3806">
        <v>2.8970981120577197E-2</v>
      </c>
      <c r="L3806">
        <v>2.1154835415466301E-3</v>
      </c>
      <c r="M3806">
        <v>2.9665531469231798E-2</v>
      </c>
      <c r="N3806">
        <v>2.9853971732960801E-3</v>
      </c>
      <c r="O3806">
        <v>1.3786765209316643E-2</v>
      </c>
      <c r="P3806">
        <v>1.1677752374011191E-2</v>
      </c>
      <c r="Q3806">
        <v>21.725810330859897</v>
      </c>
      <c r="R3806" s="95">
        <f>Table_nydc_frldevdb01_flc_fx_carry_view[[#This Row],[atmf]]/(Table_nydc_frldevdb01_flc_fx_carry_view[[#This Row],[atmf_cost_orig]]+1)</f>
        <v>21.114526353987848</v>
      </c>
      <c r="S3806" s="95">
        <f>Table_nydc_frldevdb01_flc_fx_carry_view[[#This Row],[num_rate]]-Table_nydc_frldevdb01_flc_fx_carry_view[[#This Row],[asset_rate]]</f>
        <v>-2.1090128353054519E-3</v>
      </c>
      <c r="T38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1.2524846232307598</v>
      </c>
      <c r="U3806" s="95">
        <f>Table_nydc_frldevdb01_flc_fx_carry_view[[#This Row],[atmf_cost_final]]/Table_nydc_frldevdb01_flc_fx_carry_view[[#This Row],[atmf_cost_orig]]</f>
        <v>0.10063521620681042</v>
      </c>
    </row>
    <row r="3807" spans="1:21" x14ac:dyDescent="0.25">
      <c r="A3807" t="s">
        <v>156</v>
      </c>
      <c r="B3807" t="s">
        <v>101</v>
      </c>
      <c r="C3807" t="s">
        <v>6</v>
      </c>
      <c r="D3807" t="s">
        <v>8</v>
      </c>
      <c r="E3807">
        <v>21.774895743204699</v>
      </c>
      <c r="F3807">
        <v>21.729225</v>
      </c>
      <c r="G3807">
        <v>8.9351454577097297E-2</v>
      </c>
      <c r="H3807">
        <v>8.9169237170200893E-2</v>
      </c>
      <c r="I3807">
        <v>7.5906844548202998E-2</v>
      </c>
      <c r="J3807">
        <v>7.5709858265825505E-2</v>
      </c>
      <c r="K3807">
        <v>3.42328905527901E-2</v>
      </c>
      <c r="L3807">
        <v>1.5091824712600899E-2</v>
      </c>
      <c r="M3807">
        <v>3.5150339318693796E-2</v>
      </c>
      <c r="N3807">
        <v>1.6090790332020301E-2</v>
      </c>
      <c r="O3807">
        <v>1.4298992763353474E-2</v>
      </c>
      <c r="P3807">
        <v>1.2172637171111996E-2</v>
      </c>
      <c r="Q3807">
        <v>21.70930782232978</v>
      </c>
      <c r="R3807" s="95">
        <f>Table_nydc_frldevdb01_flc_fx_carry_view[[#This Row],[atmf]]/(Table_nydc_frldevdb01_flc_fx_carry_view[[#This Row],[atmf_cost_orig]]+1)</f>
        <v>20.991371180249576</v>
      </c>
      <c r="S3807" s="95">
        <f>Table_nydc_frldevdb01_flc_fx_carry_view[[#This Row],[num_rate]]-Table_nydc_frldevdb01_flc_fx_carry_view[[#This Row],[asset_rate]]</f>
        <v>-2.126355592241478E-3</v>
      </c>
      <c r="T38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1.0888516683930698</v>
      </c>
      <c r="U3807" s="95">
        <f>Table_nydc_frldevdb01_flc_fx_carry_view[[#This Row],[atmf_cost_final]]/Table_nydc_frldevdb01_flc_fx_carry_view[[#This Row],[atmf_cost_orig]]</f>
        <v>0.45777055481973206</v>
      </c>
    </row>
    <row r="3808" spans="1:21" x14ac:dyDescent="0.25">
      <c r="A3808" t="s">
        <v>156</v>
      </c>
      <c r="B3808" t="s">
        <v>101</v>
      </c>
      <c r="C3808" t="s">
        <v>67</v>
      </c>
      <c r="D3808" t="s">
        <v>8</v>
      </c>
      <c r="E3808">
        <v>21.774895743204699</v>
      </c>
      <c r="F3808">
        <v>21.688282999999998</v>
      </c>
      <c r="G3808">
        <v>9.0768558758357695E-2</v>
      </c>
      <c r="H3808">
        <v>9.0560302954809005E-2</v>
      </c>
      <c r="I3808">
        <v>8.98226882120082E-2</v>
      </c>
      <c r="J3808">
        <v>8.9539565671402296E-2</v>
      </c>
      <c r="K3808">
        <v>4.7859755302442498E-2</v>
      </c>
      <c r="L3808">
        <v>3.82501199870054E-2</v>
      </c>
      <c r="M3808">
        <v>4.95583309258327E-2</v>
      </c>
      <c r="N3808">
        <v>3.9997931594764294E-2</v>
      </c>
      <c r="O3808">
        <v>1.5745494032538481E-2</v>
      </c>
      <c r="P3808">
        <v>1.3693731037874282E-2</v>
      </c>
      <c r="Q3808">
        <v>21.651506279224428</v>
      </c>
      <c r="R3808" s="95">
        <f>Table_nydc_frldevdb01_flc_fx_carry_view[[#This Row],[atmf]]/(Table_nydc_frldevdb01_flc_fx_carry_view[[#This Row],[atmf_cost_orig]]+1)</f>
        <v>20.664199750449701</v>
      </c>
      <c r="S3808" s="95">
        <f>Table_nydc_frldevdb01_flc_fx_carry_view[[#This Row],[num_rate]]-Table_nydc_frldevdb01_flc_fx_carry_view[[#This Row],[asset_rate]]</f>
        <v>-2.0517629946641986E-3</v>
      </c>
      <c r="T38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1.0289866307338273</v>
      </c>
      <c r="U3808" s="95">
        <f>Table_nydc_frldevdb01_flc_fx_carry_view[[#This Row],[atmf_cost_final]]/Table_nydc_frldevdb01_flc_fx_carry_view[[#This Row],[atmf_cost_orig]]</f>
        <v>0.80708794762728853</v>
      </c>
    </row>
    <row r="3809" spans="1:21" x14ac:dyDescent="0.25">
      <c r="A3809" t="s">
        <v>156</v>
      </c>
      <c r="B3809" t="s">
        <v>102</v>
      </c>
      <c r="C3809" t="s">
        <v>8</v>
      </c>
      <c r="D3809" t="s">
        <v>8</v>
      </c>
      <c r="E3809">
        <v>76.969968049057599</v>
      </c>
      <c r="F3809">
        <v>80.402047600000003</v>
      </c>
      <c r="G3809">
        <v>8.2004361872941106E-2</v>
      </c>
      <c r="H3809">
        <v>8.7466282717752405E-2</v>
      </c>
      <c r="I3809">
        <v>4.8638203032006E-2</v>
      </c>
      <c r="J3809">
        <v>6.6695648148133196E-2</v>
      </c>
      <c r="K3809">
        <v>1.1486284070736699E-2</v>
      </c>
      <c r="L3809">
        <v>1.7593120699281801E-3</v>
      </c>
      <c r="M3809">
        <v>3.03579908835243E-2</v>
      </c>
      <c r="N3809">
        <v>4.4594109015817E-2</v>
      </c>
      <c r="O3809">
        <v>-8.1439110529517768E-3</v>
      </c>
      <c r="P3809">
        <v>4.8295702150318823E-2</v>
      </c>
      <c r="Q3809">
        <v>78.91282784906447</v>
      </c>
      <c r="R3809" s="95">
        <f>Table_nydc_frldevdb01_flc_fx_carry_view[[#This Row],[atmf]]/(Table_nydc_frldevdb01_flc_fx_carry_view[[#This Row],[atmf_cost_orig]]+1)</f>
        <v>78.033118888179672</v>
      </c>
      <c r="S3809" s="95">
        <f>Table_nydc_frldevdb01_flc_fx_carry_view[[#This Row],[num_rate]]-Table_nydc_frldevdb01_flc_fx_carry_view[[#This Row],[asset_rate]]</f>
        <v>5.6439613203270601E-2</v>
      </c>
      <c r="T38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2.2697892337360632</v>
      </c>
      <c r="U3809" s="95">
        <f>Table_nydc_frldevdb01_flc_fx_carry_view[[#This Row],[atmf_cost_final]]/Table_nydc_frldevdb01_flc_fx_carry_view[[#This Row],[atmf_cost_orig]]</f>
        <v>1.4689413797807955</v>
      </c>
    </row>
    <row r="3810" spans="1:21" x14ac:dyDescent="0.25">
      <c r="A3810" t="s">
        <v>156</v>
      </c>
      <c r="B3810" t="s">
        <v>102</v>
      </c>
      <c r="C3810" t="s">
        <v>6</v>
      </c>
      <c r="D3810" t="s">
        <v>8</v>
      </c>
      <c r="E3810">
        <v>76.969968049057599</v>
      </c>
      <c r="F3810">
        <v>81.632972519999996</v>
      </c>
      <c r="G3810">
        <v>8.3838381865939296E-2</v>
      </c>
      <c r="H3810">
        <v>8.9678557376818693E-2</v>
      </c>
      <c r="I3810">
        <v>7.2912595584670795E-2</v>
      </c>
      <c r="J3810">
        <v>9.1758938309612403E-2</v>
      </c>
      <c r="K3810">
        <v>1.17606086810387E-2</v>
      </c>
      <c r="L3810">
        <v>9.0164902785820396E-3</v>
      </c>
      <c r="M3810">
        <v>3.6157685196559805E-2</v>
      </c>
      <c r="N3810">
        <v>5.0717248780118303E-2</v>
      </c>
      <c r="O3810">
        <v>-8.0799560349033676E-3</v>
      </c>
      <c r="P3810">
        <v>4.9907246241582187E-2</v>
      </c>
      <c r="Q3810">
        <v>79.688798798288204</v>
      </c>
      <c r="R3810" s="95">
        <f>Table_nydc_frldevdb01_flc_fx_carry_view[[#This Row],[atmf]]/(Table_nydc_frldevdb01_flc_fx_carry_view[[#This Row],[atmf_cost_orig]]+1)</f>
        <v>78.784314092612433</v>
      </c>
      <c r="S3810" s="95">
        <f>Table_nydc_frldevdb01_flc_fx_carry_view[[#This Row],[num_rate]]-Table_nydc_frldevdb01_flc_fx_carry_view[[#This Row],[asset_rate]]</f>
        <v>5.7987202276485558E-2</v>
      </c>
      <c r="T38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1.7092522735257554</v>
      </c>
      <c r="U3810" s="95">
        <f>Table_nydc_frldevdb01_flc_fx_carry_view[[#This Row],[atmf_cost_final]]/Table_nydc_frldevdb01_flc_fx_carry_view[[#This Row],[atmf_cost_orig]]</f>
        <v>1.4026685752810237</v>
      </c>
    </row>
    <row r="3811" spans="1:21" x14ac:dyDescent="0.25">
      <c r="A3811" t="s">
        <v>156</v>
      </c>
      <c r="B3811" t="s">
        <v>102</v>
      </c>
      <c r="C3811" t="s">
        <v>67</v>
      </c>
      <c r="D3811" t="s">
        <v>8</v>
      </c>
      <c r="E3811">
        <v>76.969968049057599</v>
      </c>
      <c r="F3811">
        <v>87.123841029532002</v>
      </c>
      <c r="G3811">
        <v>9.6021146470963506E-2</v>
      </c>
      <c r="H3811">
        <v>9.92214162807801E-2</v>
      </c>
      <c r="I3811">
        <v>8.8603288604908001E-2</v>
      </c>
      <c r="J3811">
        <v>9.9795021590195196E-2</v>
      </c>
      <c r="K3811">
        <v>1.2752944211283401E-2</v>
      </c>
      <c r="L3811">
        <v>1.2522989061696301E-2</v>
      </c>
      <c r="M3811">
        <v>5.6892084132231902E-2</v>
      </c>
      <c r="N3811">
        <v>7.5780223685255402E-2</v>
      </c>
      <c r="O3811">
        <v>-7.7090054110135371E-3</v>
      </c>
      <c r="P3811">
        <v>5.6096218554455658E-2</v>
      </c>
      <c r="Q3811">
        <v>83.440834366316466</v>
      </c>
      <c r="R3811" s="95">
        <f>Table_nydc_frldevdb01_flc_fx_carry_view[[#This Row],[atmf]]/(Table_nydc_frldevdb01_flc_fx_carry_view[[#This Row],[atmf_cost_orig]]+1)</f>
        <v>82.433999021825969</v>
      </c>
      <c r="S3811" s="95">
        <f>Table_nydc_frldevdb01_flc_fx_carry_view[[#This Row],[num_rate]]-Table_nydc_frldevdb01_flc_fx_carry_view[[#This Row],[asset_rate]]</f>
        <v>6.3805223965469199E-2</v>
      </c>
      <c r="T38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1.4331324701127022</v>
      </c>
      <c r="U3811" s="95">
        <f>Table_nydc_frldevdb01_flc_fx_carry_view[[#This Row],[atmf_cost_final]]/Table_nydc_frldevdb01_flc_fx_carry_view[[#This Row],[atmf_cost_orig]]</f>
        <v>1.33199943087201</v>
      </c>
    </row>
    <row r="3812" spans="1:21" x14ac:dyDescent="0.25">
      <c r="A3812" t="s">
        <v>156</v>
      </c>
      <c r="B3812" t="s">
        <v>103</v>
      </c>
      <c r="C3812" t="s">
        <v>8</v>
      </c>
      <c r="D3812" t="s">
        <v>8</v>
      </c>
      <c r="E3812">
        <v>5.9170227504744002</v>
      </c>
      <c r="F3812">
        <v>5.5867056628481402</v>
      </c>
      <c r="G3812">
        <v>0.118377760209383</v>
      </c>
      <c r="H3812">
        <v>0.135444421293304</v>
      </c>
      <c r="I3812">
        <v>0.14001170987213499</v>
      </c>
      <c r="J3812">
        <v>0.17272943603542401</v>
      </c>
      <c r="K3812">
        <v>1.7921878610182202E-2</v>
      </c>
      <c r="L3812">
        <v>5.0584817744924807E-3</v>
      </c>
      <c r="M3812">
        <v>4.4265453389406302E-2</v>
      </c>
      <c r="N3812">
        <v>5.5765523829617601E-2</v>
      </c>
      <c r="O3812">
        <v>7.2352477518584118E-2</v>
      </c>
      <c r="P3812">
        <v>-6.455996755574179E-3</v>
      </c>
      <c r="Q3812">
        <v>5.4433094337341101</v>
      </c>
      <c r="R3812" s="95">
        <f>Table_nydc_frldevdb01_flc_fx_carry_view[[#This Row],[atmf]]/(Table_nydc_frldevdb01_flc_fx_carry_view[[#This Row],[atmf_cost_orig]]+1)</f>
        <v>5.3498903413065984</v>
      </c>
      <c r="S3812" s="95">
        <f>Table_nydc_frldevdb01_flc_fx_carry_view[[#This Row],[num_rate]]-Table_nydc_frldevdb01_flc_fx_carry_view[[#This Row],[asset_rate]]</f>
        <v>-7.8808474274158297E-2</v>
      </c>
      <c r="T38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1.924835276915998</v>
      </c>
      <c r="U3812" s="95">
        <f>Table_nydc_frldevdb01_flc_fx_carry_view[[#This Row],[atmf_cost_final]]/Table_nydc_frldevdb01_flc_fx_carry_view[[#This Row],[atmf_cost_orig]]</f>
        <v>1.259797868532925</v>
      </c>
    </row>
    <row r="3813" spans="1:21" x14ac:dyDescent="0.25">
      <c r="A3813" t="s">
        <v>156</v>
      </c>
      <c r="B3813" t="s">
        <v>103</v>
      </c>
      <c r="C3813" t="s">
        <v>6</v>
      </c>
      <c r="D3813" t="s">
        <v>8</v>
      </c>
      <c r="E3813">
        <v>5.9170227504744002</v>
      </c>
      <c r="F3813">
        <v>5.4831285654898103</v>
      </c>
      <c r="G3813">
        <v>0.11026852345147201</v>
      </c>
      <c r="H3813">
        <v>0.13229804797856001</v>
      </c>
      <c r="I3813">
        <v>0.142432180882512</v>
      </c>
      <c r="J3813">
        <v>0.168565957057799</v>
      </c>
      <c r="K3813">
        <v>1.5573111913621901E-2</v>
      </c>
      <c r="L3813">
        <v>1.9798162796198501E-2</v>
      </c>
      <c r="M3813">
        <v>4.9282789366760102E-2</v>
      </c>
      <c r="N3813">
        <v>6.6068499714922804E-2</v>
      </c>
      <c r="O3813">
        <v>7.2295902926529057E-2</v>
      </c>
      <c r="P3813">
        <v>-6.6402915298566763E-3</v>
      </c>
      <c r="Q3813">
        <v>5.3043215954011229</v>
      </c>
      <c r="R3813" s="95">
        <f>Table_nydc_frldevdb01_flc_fx_carry_view[[#This Row],[atmf]]/(Table_nydc_frldevdb01_flc_fx_carry_view[[#This Row],[atmf_cost_orig]]+1)</f>
        <v>5.225596589455991</v>
      </c>
      <c r="S3813" s="95">
        <f>Table_nydc_frldevdb01_flc_fx_carry_view[[#This Row],[num_rate]]-Table_nydc_frldevdb01_flc_fx_carry_view[[#This Row],[asset_rate]]</f>
        <v>-7.8936194456385736E-2</v>
      </c>
      <c r="T38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1.372612864155921</v>
      </c>
      <c r="U3813" s="95">
        <f>Table_nydc_frldevdb01_flc_fx_carry_view[[#This Row],[atmf_cost_final]]/Table_nydc_frldevdb01_flc_fx_carry_view[[#This Row],[atmf_cost_orig]]</f>
        <v>1.340599843552772</v>
      </c>
    </row>
    <row r="3814" spans="1:21" x14ac:dyDescent="0.25">
      <c r="A3814" t="s">
        <v>156</v>
      </c>
      <c r="B3814" t="s">
        <v>103</v>
      </c>
      <c r="C3814" t="s">
        <v>67</v>
      </c>
      <c r="D3814" t="s">
        <v>8</v>
      </c>
      <c r="E3814">
        <v>5.9170227504744002</v>
      </c>
      <c r="F3814">
        <v>5.08825261726113</v>
      </c>
      <c r="G3814">
        <v>0.158937394251914</v>
      </c>
      <c r="H3814">
        <v>0.158937394251914</v>
      </c>
      <c r="I3814">
        <v>0.13687341361553901</v>
      </c>
      <c r="J3814">
        <v>0.14836112306155799</v>
      </c>
      <c r="K3814">
        <v>3.1662440405884097E-2</v>
      </c>
      <c r="L3814">
        <v>2.4082955738601301E-2</v>
      </c>
      <c r="M3814">
        <v>7.81111348571525E-2</v>
      </c>
      <c r="N3814">
        <v>8.7305520074036302E-2</v>
      </c>
      <c r="O3814">
        <v>7.3159791211857242E-2</v>
      </c>
      <c r="P3814">
        <v>-7.2799985820061397E-3</v>
      </c>
      <c r="Q3814">
        <v>4.8624004638175631</v>
      </c>
      <c r="R3814" s="95">
        <f>Table_nydc_frldevdb01_flc_fx_carry_view[[#This Row],[atmf]]/(Table_nydc_frldevdb01_flc_fx_carry_view[[#This Row],[atmf_cost_orig]]+1)</f>
        <v>4.719599355529625</v>
      </c>
      <c r="S3814" s="95">
        <f>Table_nydc_frldevdb01_flc_fx_carry_view[[#This Row],[num_rate]]-Table_nydc_frldevdb01_flc_fx_carry_view[[#This Row],[asset_rate]]</f>
        <v>-8.0439789793863375E-2</v>
      </c>
      <c r="T38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1.3611268321387349</v>
      </c>
      <c r="U3814" s="95">
        <f>Table_nydc_frldevdb01_flc_fx_carry_view[[#This Row],[atmf_cost_final]]/Table_nydc_frldevdb01_flc_fx_carry_view[[#This Row],[atmf_cost_orig]]</f>
        <v>1.1177090210467207</v>
      </c>
    </row>
    <row r="3815" spans="1:21" x14ac:dyDescent="0.25">
      <c r="A3815" t="s">
        <v>156</v>
      </c>
      <c r="B3815" t="s">
        <v>104</v>
      </c>
      <c r="C3815" t="s">
        <v>8</v>
      </c>
      <c r="D3815" t="s">
        <v>8</v>
      </c>
      <c r="E3815">
        <v>3.4919045684819299</v>
      </c>
      <c r="F3815">
        <v>3.4508070000000002</v>
      </c>
      <c r="G3815">
        <v>6.5974402871944005E-2</v>
      </c>
      <c r="H3815">
        <v>6.5356911102910906E-2</v>
      </c>
      <c r="I3815">
        <v>5.2824008283655598E-2</v>
      </c>
      <c r="J3815">
        <v>5.2504637649550802E-2</v>
      </c>
      <c r="K3815">
        <v>1.7250361882551302E-2</v>
      </c>
      <c r="L3815">
        <v>1.9102281077685399E-3</v>
      </c>
      <c r="M3815">
        <v>2.2312623379505601E-2</v>
      </c>
      <c r="N3815">
        <v>1.1777353773097701E-2</v>
      </c>
      <c r="O3815">
        <v>1.3786765209316643E-2</v>
      </c>
      <c r="P3815">
        <v>-2.0242403311261929E-3</v>
      </c>
      <c r="Q3815">
        <v>3.4334260992551036</v>
      </c>
      <c r="R3815" s="95">
        <f>Table_nydc_frldevdb01_flc_fx_carry_view[[#This Row],[atmf]]/(Table_nydc_frldevdb01_flc_fx_carry_view[[#This Row],[atmf_cost_orig]]+1)</f>
        <v>3.3754909418926173</v>
      </c>
      <c r="S3815" s="95">
        <f>Table_nydc_frldevdb01_flc_fx_carry_view[[#This Row],[num_rate]]-Table_nydc_frldevdb01_flc_fx_carry_view[[#This Row],[asset_rate]]</f>
        <v>-1.5811005540442836E-2</v>
      </c>
      <c r="T38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1.9491536877867135</v>
      </c>
      <c r="U3815" s="95">
        <f>Table_nydc_frldevdb01_flc_fx_carry_view[[#This Row],[atmf_cost_final]]/Table_nydc_frldevdb01_flc_fx_carry_view[[#This Row],[atmf_cost_orig]]</f>
        <v>0.52783366495198114</v>
      </c>
    </row>
    <row r="3816" spans="1:21" x14ac:dyDescent="0.25">
      <c r="A3816" t="s">
        <v>156</v>
      </c>
      <c r="B3816" t="s">
        <v>104</v>
      </c>
      <c r="C3816" t="s">
        <v>6</v>
      </c>
      <c r="D3816" t="s">
        <v>8</v>
      </c>
      <c r="E3816">
        <v>3.4919045684819299</v>
      </c>
      <c r="F3816">
        <v>3.433961</v>
      </c>
      <c r="G3816">
        <v>6.6561495932678794E-2</v>
      </c>
      <c r="H3816">
        <v>6.5673989135838204E-2</v>
      </c>
      <c r="I3816">
        <v>6.4329665949111395E-2</v>
      </c>
      <c r="J3816">
        <v>6.4669939214935093E-2</v>
      </c>
      <c r="K3816">
        <v>1.8974145774682299E-2</v>
      </c>
      <c r="L3816">
        <v>1.1419340750668099E-2</v>
      </c>
      <c r="M3816">
        <v>2.5892503737309901E-2</v>
      </c>
      <c r="N3816">
        <v>2.0646284089997999E-2</v>
      </c>
      <c r="O3816">
        <v>1.4298992763353474E-2</v>
      </c>
      <c r="P3816">
        <v>-2.4696330288588777E-3</v>
      </c>
      <c r="Q3816">
        <v>3.4103668612698526</v>
      </c>
      <c r="R3816" s="95">
        <f>Table_nydc_frldevdb01_flc_fx_carry_view[[#This Row],[atmf]]/(Table_nydc_frldevdb01_flc_fx_carry_view[[#This Row],[atmf_cost_orig]]+1)</f>
        <v>3.3472912488298094</v>
      </c>
      <c r="S3816" s="95">
        <f>Table_nydc_frldevdb01_flc_fx_carry_view[[#This Row],[num_rate]]-Table_nydc_frldevdb01_flc_fx_carry_view[[#This Row],[asset_rate]]</f>
        <v>-1.6768625792212354E-2</v>
      </c>
      <c r="T38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1.333689784364019</v>
      </c>
      <c r="U3816" s="95">
        <f>Table_nydc_frldevdb01_flc_fx_carry_view[[#This Row],[atmf_cost_final]]/Table_nydc_frldevdb01_flc_fx_carry_view[[#This Row],[atmf_cost_orig]]</f>
        <v>0.79738461368831082</v>
      </c>
    </row>
    <row r="3817" spans="1:21" x14ac:dyDescent="0.25">
      <c r="A3817" t="s">
        <v>156</v>
      </c>
      <c r="B3817" t="s">
        <v>104</v>
      </c>
      <c r="C3817" t="s">
        <v>67</v>
      </c>
      <c r="D3817" t="s">
        <v>8</v>
      </c>
      <c r="E3817">
        <v>3.4919045684819299</v>
      </c>
      <c r="F3817">
        <v>3.365996</v>
      </c>
      <c r="G3817">
        <v>7.1720118355971696E-2</v>
      </c>
      <c r="H3817">
        <v>6.9792933647310998E-2</v>
      </c>
      <c r="I3817">
        <v>6.8543373576882394E-2</v>
      </c>
      <c r="J3817">
        <v>6.7247736361137997E-2</v>
      </c>
      <c r="K3817">
        <v>2.44471583333674E-2</v>
      </c>
      <c r="L3817">
        <v>2.0872414177461E-2</v>
      </c>
      <c r="M3817">
        <v>3.8204195306266599E-2</v>
      </c>
      <c r="N3817">
        <v>3.7236016394730002E-2</v>
      </c>
      <c r="O3817">
        <v>1.5745494032538481E-2</v>
      </c>
      <c r="P3817">
        <v>-2.8138809280158043E-3</v>
      </c>
      <c r="Q3817">
        <v>3.3203182589498348</v>
      </c>
      <c r="R3817" s="95">
        <f>Table_nydc_frldevdb01_flc_fx_carry_view[[#This Row],[atmf]]/(Table_nydc_frldevdb01_flc_fx_carry_view[[#This Row],[atmf_cost_orig]]+1)</f>
        <v>3.2421329206891163</v>
      </c>
      <c r="S3817" s="95">
        <f>Table_nydc_frldevdb01_flc_fx_carry_view[[#This Row],[num_rate]]-Table_nydc_frldevdb01_flc_fx_carry_view[[#This Row],[asset_rate]]</f>
        <v>-1.8559374960554285E-2</v>
      </c>
      <c r="T38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1.1894714137575286</v>
      </c>
      <c r="U3817" s="95">
        <f>Table_nydc_frldevdb01_flc_fx_carry_view[[#This Row],[atmf_cost_final]]/Table_nydc_frldevdb01_flc_fx_carry_view[[#This Row],[atmf_cost_orig]]</f>
        <v>0.97465778551870752</v>
      </c>
    </row>
    <row r="3818" spans="1:21" x14ac:dyDescent="0.25">
      <c r="A3818" t="s">
        <v>156</v>
      </c>
      <c r="B3818" t="s">
        <v>105</v>
      </c>
      <c r="C3818" t="s">
        <v>8</v>
      </c>
      <c r="D3818" t="s">
        <v>8</v>
      </c>
      <c r="E3818">
        <v>35.378034020175903</v>
      </c>
      <c r="F3818">
        <v>33.716539128908202</v>
      </c>
      <c r="G3818">
        <v>0.188373760526135</v>
      </c>
      <c r="H3818">
        <v>0.19745683870160899</v>
      </c>
      <c r="I3818">
        <v>0.21648715455898601</v>
      </c>
      <c r="J3818">
        <v>0.25189980501310699</v>
      </c>
      <c r="K3818">
        <v>4.2816934544744202E-2</v>
      </c>
      <c r="L3818">
        <v>7.8218853674074506E-3</v>
      </c>
      <c r="M3818">
        <v>6.5100009091441702E-2</v>
      </c>
      <c r="N3818">
        <v>4.7058242276858502E-2</v>
      </c>
      <c r="O3818">
        <v>5.9342835252499497E-2</v>
      </c>
      <c r="P3818">
        <v>-6.455996755574179E-3</v>
      </c>
      <c r="Q3818">
        <v>32.981607510090925</v>
      </c>
      <c r="R3818" s="95">
        <f>Table_nydc_frldevdb01_flc_fx_carry_view[[#This Row],[atmf]]/(Table_nydc_frldevdb01_flc_fx_carry_view[[#This Row],[atmf_cost_orig]]+1)</f>
        <v>31.655749545687542</v>
      </c>
      <c r="S3818" s="95">
        <f>Table_nydc_frldevdb01_flc_fx_carry_view[[#This Row],[num_rate]]-Table_nydc_frldevdb01_flc_fx_carry_view[[#This Row],[asset_rate]]</f>
        <v>-6.5798832008073682E-2</v>
      </c>
      <c r="T38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1.7608143269110115</v>
      </c>
      <c r="U3818" s="95">
        <f>Table_nydc_frldevdb01_flc_fx_carry_view[[#This Row],[atmf_cost_final]]/Table_nydc_frldevdb01_flc_fx_carry_view[[#This Row],[atmf_cost_orig]]</f>
        <v>0.72286076351784967</v>
      </c>
    </row>
    <row r="3819" spans="1:21" x14ac:dyDescent="0.25">
      <c r="A3819" t="s">
        <v>156</v>
      </c>
      <c r="B3819" t="s">
        <v>105</v>
      </c>
      <c r="C3819" t="s">
        <v>6</v>
      </c>
      <c r="D3819" t="s">
        <v>8</v>
      </c>
      <c r="E3819">
        <v>35.378034020175903</v>
      </c>
      <c r="F3819">
        <v>33.1414516006963</v>
      </c>
      <c r="G3819">
        <v>0.18161550883281699</v>
      </c>
      <c r="H3819">
        <v>0.19305548281760801</v>
      </c>
      <c r="I3819">
        <v>0.204433042729294</v>
      </c>
      <c r="J3819">
        <v>0.21769056120761099</v>
      </c>
      <c r="K3819">
        <v>4.33498126024775E-2</v>
      </c>
      <c r="L3819">
        <v>3.3682047408846498E-2</v>
      </c>
      <c r="M3819">
        <v>7.2644849393869795E-2</v>
      </c>
      <c r="N3819">
        <v>7.0150363183679204E-2</v>
      </c>
      <c r="O3819">
        <v>6.0749971583881061E-2</v>
      </c>
      <c r="P3819">
        <v>-6.6402915298566763E-3</v>
      </c>
      <c r="Q3819">
        <v>32.198204029048568</v>
      </c>
      <c r="R3819" s="95">
        <f>Table_nydc_frldevdb01_flc_fx_carry_view[[#This Row],[atmf]]/(Table_nydc_frldevdb01_flc_fx_carry_view[[#This Row],[atmf_cost_orig]]+1)</f>
        <v>30.896947502636937</v>
      </c>
      <c r="S3819" s="95">
        <f>Table_nydc_frldevdb01_flc_fx_carry_view[[#This Row],[num_rate]]-Table_nydc_frldevdb01_flc_fx_carry_view[[#This Row],[asset_rate]]</f>
        <v>-6.7390263113737733E-2</v>
      </c>
      <c r="T38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1.2448632863826312</v>
      </c>
      <c r="U3819" s="95">
        <f>Table_nydc_frldevdb01_flc_fx_carry_view[[#This Row],[atmf_cost_final]]/Table_nydc_frldevdb01_flc_fx_carry_view[[#This Row],[atmf_cost_orig]]</f>
        <v>0.9656618985240667</v>
      </c>
    </row>
    <row r="3820" spans="1:21" x14ac:dyDescent="0.25">
      <c r="A3820" t="s">
        <v>156</v>
      </c>
      <c r="B3820" t="s">
        <v>105</v>
      </c>
      <c r="C3820" t="s">
        <v>67</v>
      </c>
      <c r="D3820" t="s">
        <v>8</v>
      </c>
      <c r="E3820">
        <v>35.378034020175903</v>
      </c>
      <c r="F3820">
        <v>30.57825313303</v>
      </c>
      <c r="G3820">
        <v>0.18600669963751501</v>
      </c>
      <c r="H3820">
        <v>0.206071620555066</v>
      </c>
      <c r="I3820">
        <v>0.183761484958433</v>
      </c>
      <c r="J3820">
        <v>0.20907420345292499</v>
      </c>
      <c r="K3820">
        <v>4.4926755311166099E-2</v>
      </c>
      <c r="L3820">
        <v>4.4688415094463703E-2</v>
      </c>
      <c r="M3820">
        <v>0.10165370058554</v>
      </c>
      <c r="N3820">
        <v>0.11356479916938199</v>
      </c>
      <c r="O3820">
        <v>7.0198827910112463E-2</v>
      </c>
      <c r="P3820">
        <v>-7.2799985820061397E-3</v>
      </c>
      <c r="Q3820">
        <v>28.936759178683104</v>
      </c>
      <c r="R3820" s="95">
        <f>Table_nydc_frldevdb01_flc_fx_carry_view[[#This Row],[atmf]]/(Table_nydc_frldevdb01_flc_fx_carry_view[[#This Row],[atmf_cost_orig]]+1)</f>
        <v>27.756683535649497</v>
      </c>
      <c r="S3820" s="95">
        <f>Table_nydc_frldevdb01_flc_fx_carry_view[[#This Row],[num_rate]]-Table_nydc_frldevdb01_flc_fx_carry_view[[#This Row],[asset_rate]]</f>
        <v>-7.7478826492118597E-2</v>
      </c>
      <c r="T38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1.2141740356682456</v>
      </c>
      <c r="U3820" s="95">
        <f>Table_nydc_frldevdb01_flc_fx_carry_view[[#This Row],[atmf_cost_final]]/Table_nydc_frldevdb01_flc_fx_carry_view[[#This Row],[atmf_cost_orig]]</f>
        <v>1.1171732904481817</v>
      </c>
    </row>
    <row r="3821" spans="1:21" x14ac:dyDescent="0.25">
      <c r="A3821" t="s">
        <v>156</v>
      </c>
      <c r="B3821" t="s">
        <v>106</v>
      </c>
      <c r="C3821" t="s">
        <v>8</v>
      </c>
      <c r="D3821" t="s">
        <v>8</v>
      </c>
      <c r="E3821">
        <v>7.7944430676709002</v>
      </c>
      <c r="F3821">
        <v>8.0540671820000007</v>
      </c>
      <c r="G3821">
        <v>7.63659843093598E-2</v>
      </c>
      <c r="H3821">
        <v>7.77031380862412E-2</v>
      </c>
      <c r="I3821">
        <v>4.8939540283053001E-2</v>
      </c>
      <c r="J3821">
        <v>6.4682730927304602E-2</v>
      </c>
      <c r="K3821">
        <v>1.3005657686282701E-2</v>
      </c>
      <c r="L3821">
        <v>1.77021184341524E-3</v>
      </c>
      <c r="M3821">
        <v>2.69707321930414E-2</v>
      </c>
      <c r="N3821">
        <v>3.3312052385030599E-2</v>
      </c>
      <c r="O3821">
        <v>-8.1439110529517768E-3</v>
      </c>
      <c r="P3821">
        <v>3.6132791094049453E-2</v>
      </c>
      <c r="Q3821">
        <v>7.9431406312666981</v>
      </c>
      <c r="R3821" s="95">
        <f>Table_nydc_frldevdb01_flc_fx_carry_view[[#This Row],[atmf]]/(Table_nydc_frldevdb01_flc_fx_carry_view[[#This Row],[atmf_cost_orig]]+1)</f>
        <v>7.842547922277169</v>
      </c>
      <c r="S3821" s="95">
        <f>Table_nydc_frldevdb01_flc_fx_carry_view[[#This Row],[num_rate]]-Table_nydc_frldevdb01_flc_fx_carry_view[[#This Row],[asset_rate]]</f>
        <v>4.4276702147001232E-2</v>
      </c>
      <c r="T38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2.2586231477927314</v>
      </c>
      <c r="U3821" s="95">
        <f>Table_nydc_frldevdb01_flc_fx_carry_view[[#This Row],[atmf_cost_final]]/Table_nydc_frldevdb01_flc_fx_carry_view[[#This Row],[atmf_cost_orig]]</f>
        <v>1.2351185776715878</v>
      </c>
    </row>
    <row r="3822" spans="1:21" x14ac:dyDescent="0.25">
      <c r="A3822" t="s">
        <v>156</v>
      </c>
      <c r="B3822" t="s">
        <v>106</v>
      </c>
      <c r="C3822" t="s">
        <v>6</v>
      </c>
      <c r="D3822" t="s">
        <v>8</v>
      </c>
      <c r="E3822">
        <v>7.7944430676709002</v>
      </c>
      <c r="F3822">
        <v>8.1463206980000002</v>
      </c>
      <c r="G3822">
        <v>7.7585987794729194E-2</v>
      </c>
      <c r="H3822">
        <v>7.9023209954832099E-2</v>
      </c>
      <c r="I3822">
        <v>7.0436465374920001E-2</v>
      </c>
      <c r="J3822">
        <v>7.8821380735817598E-2</v>
      </c>
      <c r="K3822">
        <v>1.3632259321932001E-2</v>
      </c>
      <c r="L3822">
        <v>9.4597993366133913E-3</v>
      </c>
      <c r="M3822">
        <v>3.1863932362655001E-2</v>
      </c>
      <c r="N3822">
        <v>3.84804204770186E-2</v>
      </c>
      <c r="O3822">
        <v>-8.0799560349033676E-3</v>
      </c>
      <c r="P3822">
        <v>3.6709679987508577E-2</v>
      </c>
      <c r="Q3822">
        <v>8.0004589463150566</v>
      </c>
      <c r="R3822" s="95">
        <f>Table_nydc_frldevdb01_flc_fx_carry_view[[#This Row],[atmf]]/(Table_nydc_frldevdb01_flc_fx_carry_view[[#This Row],[atmf_cost_orig]]+1)</f>
        <v>7.8947625190730326</v>
      </c>
      <c r="S3822" s="95">
        <f>Table_nydc_frldevdb01_flc_fx_carry_view[[#This Row],[num_rate]]-Table_nydc_frldevdb01_flc_fx_carry_view[[#This Row],[asset_rate]]</f>
        <v>4.4789636022411941E-2</v>
      </c>
      <c r="T38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1.591769503302499</v>
      </c>
      <c r="U3822" s="95">
        <f>Table_nydc_frldevdb01_flc_fx_carry_view[[#This Row],[atmf_cost_final]]/Table_nydc_frldevdb01_flc_fx_carry_view[[#This Row],[atmf_cost_orig]]</f>
        <v>1.2076481973115853</v>
      </c>
    </row>
    <row r="3823" spans="1:21" x14ac:dyDescent="0.25">
      <c r="A3823" t="s">
        <v>156</v>
      </c>
      <c r="B3823" t="s">
        <v>106</v>
      </c>
      <c r="C3823" t="s">
        <v>67</v>
      </c>
      <c r="D3823" t="s">
        <v>8</v>
      </c>
      <c r="E3823">
        <v>7.7944430676709002</v>
      </c>
      <c r="F3823">
        <v>8.52138811866946</v>
      </c>
      <c r="G3823">
        <v>8.83186684073866E-2</v>
      </c>
      <c r="H3823">
        <v>8.93073287264574E-2</v>
      </c>
      <c r="I3823">
        <v>8.1824642699492203E-2</v>
      </c>
      <c r="J3823">
        <v>8.6291511269174698E-2</v>
      </c>
      <c r="K3823">
        <v>1.6964225111098401E-2</v>
      </c>
      <c r="L3823">
        <v>1.50784509112769E-2</v>
      </c>
      <c r="M3823">
        <v>5.1215487471278701E-2</v>
      </c>
      <c r="N3823">
        <v>5.93569114716389E-2</v>
      </c>
      <c r="O3823">
        <v>-7.7090054110135371E-3</v>
      </c>
      <c r="P3823">
        <v>3.8210511239718317E-2</v>
      </c>
      <c r="Q3823">
        <v>8.2391856106837107</v>
      </c>
      <c r="R3823" s="95">
        <f>Table_nydc_frldevdb01_flc_fx_carry_view[[#This Row],[atmf]]/(Table_nydc_frldevdb01_flc_fx_carry_view[[#This Row],[atmf_cost_orig]]+1)</f>
        <v>8.1062239095885484</v>
      </c>
      <c r="S3823" s="95">
        <f>Table_nydc_frldevdb01_flc_fx_carry_view[[#This Row],[num_rate]]-Table_nydc_frldevdb01_flc_fx_carry_view[[#This Row],[asset_rate]]</f>
        <v>4.5919516650731851E-2</v>
      </c>
      <c r="T38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1.2927541208477933</v>
      </c>
      <c r="U3823" s="95">
        <f>Table_nydc_frldevdb01_flc_fx_carry_view[[#This Row],[atmf_cost_final]]/Table_nydc_frldevdb01_flc_fx_carry_view[[#This Row],[atmf_cost_orig]]</f>
        <v>1.1589641025075834</v>
      </c>
    </row>
    <row r="3824" spans="1:21" x14ac:dyDescent="0.25">
      <c r="A3824" t="s">
        <v>156</v>
      </c>
      <c r="B3824" t="s">
        <v>5</v>
      </c>
      <c r="C3824" t="s">
        <v>6</v>
      </c>
      <c r="D3824" t="s">
        <v>6</v>
      </c>
      <c r="E3824">
        <v>3.6367537841847999</v>
      </c>
      <c r="F3824">
        <v>4.0228586929168397</v>
      </c>
      <c r="G3824">
        <v>0.12557827721756001</v>
      </c>
      <c r="H3824">
        <v>0.13682403736427001</v>
      </c>
      <c r="I3824">
        <v>0.103069383556564</v>
      </c>
      <c r="J3824">
        <v>0.14017798611111101</v>
      </c>
      <c r="K3824">
        <v>1.4138348529395399E-2</v>
      </c>
      <c r="L3824">
        <v>3.7273174804284101E-3</v>
      </c>
      <c r="M3824">
        <v>5.3913808934305002E-2</v>
      </c>
      <c r="N3824">
        <v>0.106153776756833</v>
      </c>
      <c r="O3824">
        <v>1.4288671643286621E-2</v>
      </c>
      <c r="P3824">
        <v>0.1223884602993035</v>
      </c>
      <c r="Q3824">
        <v>3.8689686822867091</v>
      </c>
      <c r="R3824" s="95">
        <f>Table_nydc_frldevdb01_flc_fx_carry_view[[#This Row],[atmf]]/(Table_nydc_frldevdb01_flc_fx_carry_view[[#This Row],[atmf_cost_orig]]+1)</f>
        <v>3.8170661194625279</v>
      </c>
      <c r="S3824" s="95">
        <f>Table_nydc_frldevdb01_flc_fx_carry_view[[#This Row],[num_rate]]-Table_nydc_frldevdb01_flc_fx_carry_view[[#This Row],[asset_rate]]</f>
        <v>0.10809978865601688</v>
      </c>
      <c r="T38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2.575116874417418</v>
      </c>
      <c r="U3824" s="95">
        <f>Table_nydc_frldevdb01_flc_fx_carry_view[[#This Row],[atmf_cost_final]]/Table_nydc_frldevdb01_flc_fx_carry_view[[#This Row],[atmf_cost_orig]]</f>
        <v>1.9689533879192878</v>
      </c>
    </row>
    <row r="3825" spans="1:21" x14ac:dyDescent="0.25">
      <c r="A3825" t="s">
        <v>156</v>
      </c>
      <c r="B3825" t="s">
        <v>5</v>
      </c>
      <c r="C3825" t="s">
        <v>67</v>
      </c>
      <c r="D3825" t="s">
        <v>6</v>
      </c>
      <c r="E3825">
        <v>3.6367537841847999</v>
      </c>
      <c r="F3825">
        <v>4.4232730265294498</v>
      </c>
      <c r="G3825">
        <v>0.13260472595426401</v>
      </c>
      <c r="H3825">
        <v>0.14618066514799299</v>
      </c>
      <c r="I3825">
        <v>0.12557827721756001</v>
      </c>
      <c r="J3825">
        <v>0.15874561915799401</v>
      </c>
      <c r="K3825">
        <v>1.2610494790129601E-2</v>
      </c>
      <c r="L3825">
        <v>1.4138348529395399E-2</v>
      </c>
      <c r="M3825">
        <v>7.98613457625926E-2</v>
      </c>
      <c r="N3825">
        <v>0.12600222661600899</v>
      </c>
      <c r="O3825">
        <v>1.573987302300528E-2</v>
      </c>
      <c r="P3825">
        <v>0.12768046257838617</v>
      </c>
      <c r="Q3825">
        <v>4.1445486058868255</v>
      </c>
      <c r="R3825" s="95">
        <f>Table_nydc_frldevdb01_flc_fx_carry_view[[#This Row],[atmf]]/(Table_nydc_frldevdb01_flc_fx_carry_view[[#This Row],[atmf_cost_orig]]+1)</f>
        <v>4.0961490508818583</v>
      </c>
      <c r="S3825" s="95">
        <f>Table_nydc_frldevdb01_flc_fx_carry_view[[#This Row],[num_rate]]-Table_nydc_frldevdb01_flc_fx_carry_view[[#This Row],[asset_rate]]</f>
        <v>0.11194058955538089</v>
      </c>
      <c r="T38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1.6633823434058574</v>
      </c>
      <c r="U3825" s="95">
        <f>Table_nydc_frldevdb01_flc_fx_carry_view[[#This Row],[atmf_cost_final]]/Table_nydc_frldevdb01_flc_fx_carry_view[[#This Row],[atmf_cost_orig]]</f>
        <v>1.5777623756877508</v>
      </c>
    </row>
    <row r="3826" spans="1:21" x14ac:dyDescent="0.25">
      <c r="A3826" t="s">
        <v>156</v>
      </c>
      <c r="B3826" t="s">
        <v>4</v>
      </c>
      <c r="C3826" t="s">
        <v>6</v>
      </c>
      <c r="D3826" t="s">
        <v>6</v>
      </c>
      <c r="E3826">
        <v>4.3139339214290304</v>
      </c>
      <c r="F3826">
        <v>4.8794457555871196</v>
      </c>
      <c r="G3826">
        <v>0.12899505591426899</v>
      </c>
      <c r="H3826">
        <v>0.13716253848976501</v>
      </c>
      <c r="I3826">
        <v>9.1531387204142903E-2</v>
      </c>
      <c r="J3826">
        <v>0.119081689814815</v>
      </c>
      <c r="K3826">
        <v>1.1163571689695499E-2</v>
      </c>
      <c r="L3826">
        <v>3.3108119272563601E-3</v>
      </c>
      <c r="M3826">
        <v>5.5277911560754997E-2</v>
      </c>
      <c r="N3826">
        <v>0.13110210380798298</v>
      </c>
      <c r="O3826">
        <v>-8.0799560349033676E-3</v>
      </c>
      <c r="P3826">
        <v>0.12240653860404156</v>
      </c>
      <c r="Q3826">
        <v>4.6732867936568088</v>
      </c>
      <c r="R3826" s="95">
        <f>Table_nydc_frldevdb01_flc_fx_carry_view[[#This Row],[atmf]]/(Table_nydc_frldevdb01_flc_fx_carry_view[[#This Row],[atmf_cost_orig]]+1)</f>
        <v>4.6238490374260035</v>
      </c>
      <c r="S3826" s="95">
        <f>Table_nydc_frldevdb01_flc_fx_carry_view[[#This Row],[num_rate]]-Table_nydc_frldevdb01_flc_fx_carry_view[[#This Row],[asset_rate]]</f>
        <v>0.13048649463894493</v>
      </c>
      <c r="T38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2.8968197700394933</v>
      </c>
      <c r="U3826" s="95">
        <f>Table_nydc_frldevdb01_flc_fx_carry_view[[#This Row],[atmf_cost_final]]/Table_nydc_frldevdb01_flc_fx_carry_view[[#This Row],[atmf_cost_orig]]</f>
        <v>2.37169061034245</v>
      </c>
    </row>
    <row r="3827" spans="1:21" x14ac:dyDescent="0.25">
      <c r="A3827" t="s">
        <v>156</v>
      </c>
      <c r="B3827" t="s">
        <v>4</v>
      </c>
      <c r="C3827" t="s">
        <v>67</v>
      </c>
      <c r="D3827" t="s">
        <v>6</v>
      </c>
      <c r="E3827">
        <v>4.3139339214290304</v>
      </c>
      <c r="F3827">
        <v>5.4981763502842096</v>
      </c>
      <c r="G3827">
        <v>0.137268299972547</v>
      </c>
      <c r="H3827">
        <v>0.14589601814632699</v>
      </c>
      <c r="I3827">
        <v>0.12899505591426899</v>
      </c>
      <c r="J3827">
        <v>0.162838348713715</v>
      </c>
      <c r="K3827">
        <v>8.8594852234319902E-3</v>
      </c>
      <c r="L3827">
        <v>1.1163571689695499E-2</v>
      </c>
      <c r="M3827">
        <v>8.3574753332832499E-2</v>
      </c>
      <c r="N3827">
        <v>0.15148049829393401</v>
      </c>
      <c r="O3827">
        <v>-7.7090054110135371E-3</v>
      </c>
      <c r="P3827">
        <v>0.12771575788949979</v>
      </c>
      <c r="Q3827">
        <v>5.1159376938567167</v>
      </c>
      <c r="R3827" s="95">
        <f>Table_nydc_frldevdb01_flc_fx_carry_view[[#This Row],[atmf]]/(Table_nydc_frldevdb01_flc_fx_carry_view[[#This Row],[atmf_cost_orig]]+1)</f>
        <v>5.0741089466813936</v>
      </c>
      <c r="S3827" s="95">
        <f>Table_nydc_frldevdb01_flc_fx_carry_view[[#This Row],[num_rate]]-Table_nydc_frldevdb01_flc_fx_carry_view[[#This Row],[asset_rate]]</f>
        <v>0.13542476330051334</v>
      </c>
      <c r="T38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1.8780221252606888</v>
      </c>
      <c r="U3827" s="95">
        <f>Table_nydc_frldevdb01_flc_fx_carry_view[[#This Row],[atmf_cost_final]]/Table_nydc_frldevdb01_flc_fx_carry_view[[#This Row],[atmf_cost_orig]]</f>
        <v>1.8125150509349408</v>
      </c>
    </row>
    <row r="3828" spans="1:21" x14ac:dyDescent="0.25">
      <c r="A3828" t="s">
        <v>156</v>
      </c>
      <c r="B3828" t="s">
        <v>17</v>
      </c>
      <c r="C3828" t="s">
        <v>6</v>
      </c>
      <c r="D3828" t="s">
        <v>6</v>
      </c>
      <c r="E3828">
        <v>1.18586084611856</v>
      </c>
      <c r="F3828">
        <v>1.2126110000000001</v>
      </c>
      <c r="G3828">
        <v>7.8073420187189796E-2</v>
      </c>
      <c r="H3828">
        <v>7.7806414396180204E-2</v>
      </c>
      <c r="I3828">
        <v>4.8594448871391499E-2</v>
      </c>
      <c r="J3828">
        <v>5.7339944809206699E-2</v>
      </c>
      <c r="K3828">
        <v>2.1267790623317601E-2</v>
      </c>
      <c r="L3828">
        <v>1.7577294230902E-3</v>
      </c>
      <c r="M3828">
        <v>3.1373543848321597E-2</v>
      </c>
      <c r="N3828">
        <v>2.2559745594390702E-2</v>
      </c>
      <c r="O3828">
        <v>-8.0799560349033676E-3</v>
      </c>
      <c r="P3828">
        <v>1.4298992763353474E-2</v>
      </c>
      <c r="Q3828">
        <v>1.2004792529182708</v>
      </c>
      <c r="R3828" s="95">
        <f>Table_nydc_frldevdb01_flc_fx_carry_view[[#This Row],[atmf]]/(Table_nydc_frldevdb01_flc_fx_carry_view[[#This Row],[atmf_cost_orig]]+1)</f>
        <v>1.1757243602307605</v>
      </c>
      <c r="S3828" s="95">
        <f>Table_nydc_frldevdb01_flc_fx_carry_view[[#This Row],[num_rate]]-Table_nydc_frldevdb01_flc_fx_carry_view[[#This Row],[asset_rate]]</f>
        <v>2.2378948798256842E-2</v>
      </c>
      <c r="T38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2.0584330240551933</v>
      </c>
      <c r="U3828" s="95">
        <f>Table_nydc_frldevdb01_flc_fx_carry_view[[#This Row],[atmf_cost_final]]/Table_nydc_frldevdb01_flc_fx_carry_view[[#This Row],[atmf_cost_orig]]</f>
        <v>0.71906908902156397</v>
      </c>
    </row>
    <row r="3829" spans="1:21" x14ac:dyDescent="0.25">
      <c r="A3829" t="s">
        <v>156</v>
      </c>
      <c r="B3829" t="s">
        <v>17</v>
      </c>
      <c r="C3829" t="s">
        <v>67</v>
      </c>
      <c r="D3829" t="s">
        <v>6</v>
      </c>
      <c r="E3829">
        <v>1.18586084611856</v>
      </c>
      <c r="F3829">
        <v>1.2423659598585</v>
      </c>
      <c r="G3829">
        <v>8.3131123829734102E-2</v>
      </c>
      <c r="H3829">
        <v>8.2026025148972503E-2</v>
      </c>
      <c r="I3829">
        <v>7.8073420187189796E-2</v>
      </c>
      <c r="J3829">
        <v>7.8317336453795405E-2</v>
      </c>
      <c r="K3829">
        <v>2.7085149064328202E-2</v>
      </c>
      <c r="L3829">
        <v>2.1267790623317601E-2</v>
      </c>
      <c r="M3829">
        <v>4.7044746127991297E-2</v>
      </c>
      <c r="N3829">
        <v>4.5847077116172301E-2</v>
      </c>
      <c r="O3829">
        <v>-7.7090054110135371E-3</v>
      </c>
      <c r="P3829">
        <v>1.5745494032538481E-2</v>
      </c>
      <c r="Q3829">
        <v>1.2180540910003859</v>
      </c>
      <c r="R3829" s="95">
        <f>Table_nydc_frldevdb01_flc_fx_carry_view[[#This Row],[atmf]]/(Table_nydc_frldevdb01_flc_fx_carry_view[[#This Row],[atmf_cost_orig]]+1)</f>
        <v>1.1865452402610428</v>
      </c>
      <c r="S3829" s="95">
        <f>Table_nydc_frldevdb01_flc_fx_carry_view[[#This Row],[num_rate]]-Table_nydc_frldevdb01_flc_fx_carry_view[[#This Row],[asset_rate]]</f>
        <v>2.3454499443552018E-2</v>
      </c>
      <c r="T38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1.2314520385585266</v>
      </c>
      <c r="U3829" s="95">
        <f>Table_nydc_frldevdb01_flc_fx_carry_view[[#This Row],[atmf_cost_final]]/Table_nydc_frldevdb01_flc_fx_carry_view[[#This Row],[atmf_cost_orig]]</f>
        <v>0.97454191784645661</v>
      </c>
    </row>
    <row r="3830" spans="1:21" x14ac:dyDescent="0.25">
      <c r="A3830" t="s">
        <v>156</v>
      </c>
      <c r="B3830" t="s">
        <v>21</v>
      </c>
      <c r="C3830" t="s">
        <v>6</v>
      </c>
      <c r="D3830" t="s">
        <v>6</v>
      </c>
      <c r="E3830">
        <v>1.33094327963226</v>
      </c>
      <c r="F3830">
        <v>1.3457950000000001</v>
      </c>
      <c r="G3830">
        <v>8.9554624707903402E-2</v>
      </c>
      <c r="H3830">
        <v>8.8457361861063497E-2</v>
      </c>
      <c r="I3830">
        <v>6.6504708397051096E-2</v>
      </c>
      <c r="J3830">
        <v>7.0724809525828006E-2</v>
      </c>
      <c r="K3830">
        <v>3.0274727983831597E-2</v>
      </c>
      <c r="L3830">
        <v>2.4053409290996303E-3</v>
      </c>
      <c r="M3830">
        <v>3.5264743386305801E-2</v>
      </c>
      <c r="N3830">
        <v>1.1268183042426501E-2</v>
      </c>
      <c r="O3830">
        <v>3.0638257896795124E-3</v>
      </c>
      <c r="P3830">
        <v>1.4298992763353474E-2</v>
      </c>
      <c r="Q3830">
        <v>1.3391128064700639</v>
      </c>
      <c r="R3830" s="95">
        <f>Table_nydc_frldevdb01_flc_fx_carry_view[[#This Row],[atmf]]/(Table_nydc_frldevdb01_flc_fx_carry_view[[#This Row],[atmf_cost_orig]]+1)</f>
        <v>1.2999525083776768</v>
      </c>
      <c r="S3830" s="95">
        <f>Table_nydc_frldevdb01_flc_fx_carry_view[[#This Row],[num_rate]]-Table_nydc_frldevdb01_flc_fx_carry_view[[#This Row],[asset_rate]]</f>
        <v>1.1235166973673962E-2</v>
      </c>
      <c r="T38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1.7761151817151508</v>
      </c>
      <c r="U3830" s="95">
        <f>Table_nydc_frldevdb01_flc_fx_carry_view[[#This Row],[atmf_cost_final]]/Table_nydc_frldevdb01_flc_fx_carry_view[[#This Row],[atmf_cost_orig]]</f>
        <v>0.31953112259997968</v>
      </c>
    </row>
    <row r="3831" spans="1:21" x14ac:dyDescent="0.25">
      <c r="A3831" t="s">
        <v>156</v>
      </c>
      <c r="B3831" t="s">
        <v>21</v>
      </c>
      <c r="C3831" t="s">
        <v>67</v>
      </c>
      <c r="D3831" t="s">
        <v>6</v>
      </c>
      <c r="E3831">
        <v>1.33094327963226</v>
      </c>
      <c r="F3831">
        <v>1.3599179819575999</v>
      </c>
      <c r="G3831">
        <v>9.4672200628332301E-2</v>
      </c>
      <c r="H3831">
        <v>9.30513168459286E-2</v>
      </c>
      <c r="I3831">
        <v>8.9554624707903402E-2</v>
      </c>
      <c r="J3831">
        <v>8.7566079209604006E-2</v>
      </c>
      <c r="K3831">
        <v>4.2498389959383299E-2</v>
      </c>
      <c r="L3831">
        <v>3.0274727983831597E-2</v>
      </c>
      <c r="M3831">
        <v>5.2036552909179398E-2</v>
      </c>
      <c r="N3831">
        <v>4.0571220396583604E-2</v>
      </c>
      <c r="O3831">
        <v>4.7341679918535187E-3</v>
      </c>
      <c r="P3831">
        <v>1.5745494032538481E-2</v>
      </c>
      <c r="Q3831">
        <v>1.3470694143785706</v>
      </c>
      <c r="R3831" s="95">
        <f>Table_nydc_frldevdb01_flc_fx_carry_view[[#This Row],[atmf]]/(Table_nydc_frldevdb01_flc_fx_carry_view[[#This Row],[atmf_cost_orig]]+1)</f>
        <v>1.2926527868228925</v>
      </c>
      <c r="S3831" s="95">
        <f>Table_nydc_frldevdb01_flc_fx_carry_view[[#This Row],[num_rate]]-Table_nydc_frldevdb01_flc_fx_carry_view[[#This Row],[asset_rate]]</f>
        <v>1.1011326040684962E-2</v>
      </c>
      <c r="T38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1.0795047711962311</v>
      </c>
      <c r="U3831" s="95">
        <f>Table_nydc_frldevdb01_flc_fx_carry_view[[#This Row],[atmf_cost_final]]/Table_nydc_frldevdb01_flc_fx_carry_view[[#This Row],[atmf_cost_orig]]</f>
        <v>0.77966771679502855</v>
      </c>
    </row>
    <row r="3832" spans="1:21" x14ac:dyDescent="0.25">
      <c r="A3832" t="s">
        <v>156</v>
      </c>
      <c r="B3832" t="s">
        <v>20</v>
      </c>
      <c r="C3832" t="s">
        <v>6</v>
      </c>
      <c r="D3832" t="s">
        <v>6</v>
      </c>
      <c r="E3832">
        <v>3.1597354463720202</v>
      </c>
      <c r="F3832">
        <v>3.3032499999999998</v>
      </c>
      <c r="G3832">
        <v>0.137139242853448</v>
      </c>
      <c r="H3832">
        <v>0.14413920905472599</v>
      </c>
      <c r="I3832">
        <v>8.3316628825886196E-2</v>
      </c>
      <c r="J3832">
        <v>0.116660803997597</v>
      </c>
      <c r="K3832">
        <v>3.3972157079595597E-2</v>
      </c>
      <c r="L3832">
        <v>3.0129016167979297E-3</v>
      </c>
      <c r="M3832">
        <v>5.6556707404987604E-2</v>
      </c>
      <c r="N3832">
        <v>4.5412515013484804E-2</v>
      </c>
      <c r="O3832">
        <v>1.4298992763353474E-2</v>
      </c>
      <c r="P3832">
        <v>6.0749971583881061E-2</v>
      </c>
      <c r="Q3832">
        <v>3.2302952347059097</v>
      </c>
      <c r="R3832" s="95">
        <f>Table_nydc_frldevdb01_flc_fx_carry_view[[#This Row],[atmf]]/(Table_nydc_frldevdb01_flc_fx_carry_view[[#This Row],[atmf_cost_orig]]+1)</f>
        <v>3.1264294446751686</v>
      </c>
      <c r="S3832" s="95">
        <f>Table_nydc_frldevdb01_flc_fx_carry_view[[#This Row],[num_rate]]-Table_nydc_frldevdb01_flc_fx_carry_view[[#This Row],[asset_rate]]</f>
        <v>4.6450978820527587E-2</v>
      </c>
      <c r="T38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1.8773724863149752</v>
      </c>
      <c r="U3832" s="95">
        <f>Table_nydc_frldevdb01_flc_fx_carry_view[[#This Row],[atmf_cost_final]]/Table_nydc_frldevdb01_flc_fx_carry_view[[#This Row],[atmf_cost_orig]]</f>
        <v>0.80295542469079417</v>
      </c>
    </row>
    <row r="3833" spans="1:21" x14ac:dyDescent="0.25">
      <c r="A3833" t="s">
        <v>156</v>
      </c>
      <c r="B3833" t="s">
        <v>20</v>
      </c>
      <c r="C3833" t="s">
        <v>67</v>
      </c>
      <c r="D3833" t="s">
        <v>6</v>
      </c>
      <c r="E3833">
        <v>3.1597354463720202</v>
      </c>
      <c r="F3833">
        <v>3.4923289999999998</v>
      </c>
      <c r="G3833">
        <v>0.13729839301546501</v>
      </c>
      <c r="H3833">
        <v>0.14807099796703399</v>
      </c>
      <c r="I3833">
        <v>0.137139242853448</v>
      </c>
      <c r="J3833">
        <v>0.15404048320387501</v>
      </c>
      <c r="K3833">
        <v>3.4566630038498102E-2</v>
      </c>
      <c r="L3833">
        <v>3.3972157079595597E-2</v>
      </c>
      <c r="M3833">
        <v>8.0937775841614407E-2</v>
      </c>
      <c r="N3833">
        <v>9.4392496987083602E-2</v>
      </c>
      <c r="O3833">
        <v>1.5745494032538481E-2</v>
      </c>
      <c r="P3833">
        <v>7.0198827910112463E-2</v>
      </c>
      <c r="Q3833">
        <v>3.3375624069980914</v>
      </c>
      <c r="R3833" s="95">
        <f>Table_nydc_frldevdb01_flc_fx_carry_view[[#This Row],[atmf]]/(Table_nydc_frldevdb01_flc_fx_carry_view[[#This Row],[atmf_cost_orig]]+1)</f>
        <v>3.2308325955958797</v>
      </c>
      <c r="S3833" s="95">
        <f>Table_nydc_frldevdb01_flc_fx_carry_view[[#This Row],[num_rate]]-Table_nydc_frldevdb01_flc_fx_carry_view[[#This Row],[asset_rate]]</f>
        <v>5.4453333877573978E-2</v>
      </c>
      <c r="T38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1.3029727616397941</v>
      </c>
      <c r="U3833" s="95">
        <f>Table_nydc_frldevdb01_flc_fx_carry_view[[#This Row],[atmf_cost_final]]/Table_nydc_frldevdb01_flc_fx_carry_view[[#This Row],[atmf_cost_orig]]</f>
        <v>1.1662353703887105</v>
      </c>
    </row>
    <row r="3834" spans="1:21" x14ac:dyDescent="0.25">
      <c r="A3834" t="s">
        <v>156</v>
      </c>
      <c r="B3834" t="s">
        <v>7</v>
      </c>
      <c r="C3834" t="s">
        <v>6</v>
      </c>
      <c r="D3834" t="s">
        <v>6</v>
      </c>
      <c r="E3834">
        <v>64.906408117772202</v>
      </c>
      <c r="F3834">
        <v>67.319999999999993</v>
      </c>
      <c r="G3834">
        <v>6.6129261124969793E-2</v>
      </c>
      <c r="H3834">
        <v>7.0961522626198398E-2</v>
      </c>
      <c r="I3834">
        <v>4.31906679158311E-2</v>
      </c>
      <c r="J3834">
        <v>6.3526342584459605E-2</v>
      </c>
      <c r="K3834">
        <v>1.1718126139727399E-2</v>
      </c>
      <c r="L3834">
        <v>1.5618665955280601E-3</v>
      </c>
      <c r="M3834">
        <v>2.7976310113329801E-2</v>
      </c>
      <c r="N3834">
        <v>3.7179735267218295E-2</v>
      </c>
      <c r="O3834">
        <v>1.4288671643286621E-2</v>
      </c>
      <c r="P3834">
        <v>4.9879655098012288E-2</v>
      </c>
      <c r="Q3834">
        <v>66.243008973149529</v>
      </c>
      <c r="R3834" s="95">
        <f>Table_nydc_frldevdb01_flc_fx_carry_view[[#This Row],[atmf]]/(Table_nydc_frldevdb01_flc_fx_carry_view[[#This Row],[atmf_cost_orig]]+1)</f>
        <v>65.487890467610342</v>
      </c>
      <c r="S3834" s="95">
        <f>Table_nydc_frldevdb01_flc_fx_carry_view[[#This Row],[num_rate]]-Table_nydc_frldevdb01_flc_fx_carry_view[[#This Row],[asset_rate]]</f>
        <v>3.5590983454725666E-2</v>
      </c>
      <c r="T38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2.190765507975625</v>
      </c>
      <c r="U3834" s="95">
        <f>Table_nydc_frldevdb01_flc_fx_carry_view[[#This Row],[atmf_cost_final]]/Table_nydc_frldevdb01_flc_fx_carry_view[[#This Row],[atmf_cost_orig]]</f>
        <v>1.3289720880490012</v>
      </c>
    </row>
    <row r="3835" spans="1:21" x14ac:dyDescent="0.25">
      <c r="A3835" t="s">
        <v>156</v>
      </c>
      <c r="B3835" t="s">
        <v>7</v>
      </c>
      <c r="C3835" t="s">
        <v>67</v>
      </c>
      <c r="D3835" t="s">
        <v>6</v>
      </c>
      <c r="E3835">
        <v>64.906408117772202</v>
      </c>
      <c r="F3835">
        <v>70.119591592572803</v>
      </c>
      <c r="G3835">
        <v>7.3995324592527695E-2</v>
      </c>
      <c r="H3835">
        <v>7.7043797535294306E-2</v>
      </c>
      <c r="I3835">
        <v>6.6129261124969793E-2</v>
      </c>
      <c r="J3835">
        <v>7.8788260090717002E-2</v>
      </c>
      <c r="K3835">
        <v>1.30726230736945E-2</v>
      </c>
      <c r="L3835">
        <v>1.1718126139727399E-2</v>
      </c>
      <c r="M3835">
        <v>4.2142727120231004E-2</v>
      </c>
      <c r="N3835">
        <v>5.63256839623631E-2</v>
      </c>
      <c r="O3835">
        <v>1.573987302300528E-2</v>
      </c>
      <c r="P3835">
        <v>5.6074139397766065E-2</v>
      </c>
      <c r="Q3835">
        <v>68.138789881123458</v>
      </c>
      <c r="R3835" s="95">
        <f>Table_nydc_frldevdb01_flc_fx_carry_view[[#This Row],[atmf]]/(Table_nydc_frldevdb01_flc_fx_carry_view[[#This Row],[atmf_cost_orig]]+1)</f>
        <v>67.284057900912813</v>
      </c>
      <c r="S3835" s="95">
        <f>Table_nydc_frldevdb01_flc_fx_carry_view[[#This Row],[num_rate]]-Table_nydc_frldevdb01_flc_fx_carry_view[[#This Row],[asset_rate]]</f>
        <v>4.0334266374760785E-2</v>
      </c>
      <c r="T38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1.5344822210208213</v>
      </c>
      <c r="U3835" s="95">
        <f>Table_nydc_frldevdb01_flc_fx_carry_view[[#This Row],[atmf_cost_final]]/Table_nydc_frldevdb01_flc_fx_carry_view[[#This Row],[atmf_cost_orig]]</f>
        <v>1.3365457769657114</v>
      </c>
    </row>
    <row r="3836" spans="1:21" x14ac:dyDescent="0.25">
      <c r="A3836" t="s">
        <v>156</v>
      </c>
      <c r="B3836" t="s">
        <v>19</v>
      </c>
      <c r="C3836" t="s">
        <v>6</v>
      </c>
      <c r="D3836" t="s">
        <v>6</v>
      </c>
      <c r="E3836">
        <v>13.314641841683301</v>
      </c>
      <c r="F3836">
        <v>14.0596</v>
      </c>
      <c r="G3836">
        <v>0.16054096232524301</v>
      </c>
      <c r="H3836">
        <v>0.166574590709439</v>
      </c>
      <c r="I3836">
        <v>0.105519018684469</v>
      </c>
      <c r="J3836">
        <v>0.122908170819402</v>
      </c>
      <c r="K3836">
        <v>3.8925947220543204E-2</v>
      </c>
      <c r="L3836">
        <v>3.8157804750904804E-3</v>
      </c>
      <c r="M3836">
        <v>6.560897582508389E-2</v>
      </c>
      <c r="N3836">
        <v>5.5941284416945396E-2</v>
      </c>
      <c r="O3836">
        <v>1.4288671643286621E-2</v>
      </c>
      <c r="P3836">
        <v>7.1295954905221004E-2</v>
      </c>
      <c r="Q3836">
        <v>13.694197340643386</v>
      </c>
      <c r="R3836" s="95">
        <f>Table_nydc_frldevdb01_flc_fx_carry_view[[#This Row],[atmf]]/(Table_nydc_frldevdb01_flc_fx_carry_view[[#This Row],[atmf_cost_orig]]+1)</f>
        <v>13.193957932940529</v>
      </c>
      <c r="S3836" s="95">
        <f>Table_nydc_frldevdb01_flc_fx_carry_view[[#This Row],[num_rate]]-Table_nydc_frldevdb01_flc_fx_carry_view[[#This Row],[asset_rate]]</f>
        <v>5.7007283261934383E-2</v>
      </c>
      <c r="T38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1.953507778835295</v>
      </c>
      <c r="U3836" s="95">
        <f>Table_nydc_frldevdb01_flc_fx_carry_view[[#This Row],[atmf_cost_final]]/Table_nydc_frldevdb01_flc_fx_carry_view[[#This Row],[atmf_cost_orig]]</f>
        <v>0.85264681719902258</v>
      </c>
    </row>
    <row r="3837" spans="1:21" x14ac:dyDescent="0.25">
      <c r="A3837" t="s">
        <v>156</v>
      </c>
      <c r="B3837" t="s">
        <v>19</v>
      </c>
      <c r="C3837" t="s">
        <v>67</v>
      </c>
      <c r="D3837" t="s">
        <v>6</v>
      </c>
      <c r="E3837">
        <v>13.314641841683301</v>
      </c>
      <c r="F3837">
        <v>14.787332845768001</v>
      </c>
      <c r="G3837">
        <v>0.16426075833919401</v>
      </c>
      <c r="H3837">
        <v>0.17308139967295699</v>
      </c>
      <c r="I3837">
        <v>0.16054096232524301</v>
      </c>
      <c r="J3837">
        <v>0.17459760562101501</v>
      </c>
      <c r="K3837">
        <v>4.5443551567317594E-2</v>
      </c>
      <c r="L3837">
        <v>3.8925947220543204E-2</v>
      </c>
      <c r="M3837">
        <v>9.4485646845398397E-2</v>
      </c>
      <c r="N3837">
        <v>9.8954155229737703E-2</v>
      </c>
      <c r="O3837">
        <v>1.573987302300528E-2</v>
      </c>
      <c r="P3837">
        <v>7.3008844759193336E-2</v>
      </c>
      <c r="Q3837">
        <v>14.096033812492687</v>
      </c>
      <c r="R3837" s="95">
        <f>Table_nydc_frldevdb01_flc_fx_carry_view[[#This Row],[atmf]]/(Table_nydc_frldevdb01_flc_fx_carry_view[[#This Row],[atmf_cost_orig]]+1)</f>
        <v>13.510759952301857</v>
      </c>
      <c r="S3837" s="95">
        <f>Table_nydc_frldevdb01_flc_fx_carry_view[[#This Row],[num_rate]]-Table_nydc_frldevdb01_flc_fx_carry_view[[#This Row],[asset_rate]]</f>
        <v>5.7268971736188057E-2</v>
      </c>
      <c r="T38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1.2240139347395278</v>
      </c>
      <c r="U3837" s="95">
        <f>Table_nydc_frldevdb01_flc_fx_carry_view[[#This Row],[atmf_cost_final]]/Table_nydc_frldevdb01_flc_fx_carry_view[[#This Row],[atmf_cost_orig]]</f>
        <v>1.0472929861151385</v>
      </c>
    </row>
    <row r="3838" spans="1:21" x14ac:dyDescent="0.25">
      <c r="A3838" t="s">
        <v>156</v>
      </c>
      <c r="B3838" t="s">
        <v>13</v>
      </c>
      <c r="C3838" t="s">
        <v>6</v>
      </c>
      <c r="D3838" t="s">
        <v>6</v>
      </c>
      <c r="E3838">
        <v>6.5728142498193698</v>
      </c>
      <c r="F3838">
        <v>6.7183977422803798</v>
      </c>
      <c r="G3838">
        <v>5.5479085510262399E-2</v>
      </c>
      <c r="H3838">
        <v>5.66920664845584E-2</v>
      </c>
      <c r="I3838">
        <v>4.7395911871279998E-2</v>
      </c>
      <c r="J3838">
        <v>4.3084861355028099E-2</v>
      </c>
      <c r="K3838">
        <v>1.2612369322687E-2</v>
      </c>
      <c r="L3838">
        <v>1.7139369551603999E-3</v>
      </c>
      <c r="M3838">
        <v>2.23513580912124E-2</v>
      </c>
      <c r="N3838">
        <v>2.214577113871E-2</v>
      </c>
      <c r="O3838">
        <v>1.4288671643286621E-2</v>
      </c>
      <c r="P3838">
        <v>3.6699314353685786E-2</v>
      </c>
      <c r="Q3838">
        <v>6.6535984219784536</v>
      </c>
      <c r="R3838" s="95">
        <f>Table_nydc_frldevdb01_flc_fx_carry_view[[#This Row],[atmf]]/(Table_nydc_frldevdb01_flc_fx_carry_view[[#This Row],[atmf_cost_orig]]+1)</f>
        <v>6.5715154473154964</v>
      </c>
      <c r="S3838" s="95">
        <f>Table_nydc_frldevdb01_flc_fx_carry_view[[#This Row],[num_rate]]-Table_nydc_frldevdb01_flc_fx_carry_view[[#This Row],[asset_rate]]</f>
        <v>2.2410642710399165E-2</v>
      </c>
      <c r="T38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2.0979420624840932</v>
      </c>
      <c r="U3838" s="95">
        <f>Table_nydc_frldevdb01_flc_fx_carry_view[[#This Row],[atmf_cost_final]]/Table_nydc_frldevdb01_flc_fx_carry_view[[#This Row],[atmf_cost_orig]]</f>
        <v>0.99080203754673735</v>
      </c>
    </row>
    <row r="3839" spans="1:21" x14ac:dyDescent="0.25">
      <c r="A3839" t="s">
        <v>156</v>
      </c>
      <c r="B3839" t="s">
        <v>13</v>
      </c>
      <c r="C3839" t="s">
        <v>67</v>
      </c>
      <c r="D3839" t="s">
        <v>6</v>
      </c>
      <c r="E3839">
        <v>6.5728142498193698</v>
      </c>
      <c r="F3839">
        <v>6.8586178865356002</v>
      </c>
      <c r="G3839">
        <v>6.0770380071861599E-2</v>
      </c>
      <c r="H3839">
        <v>6.2161176895510602E-2</v>
      </c>
      <c r="I3839">
        <v>5.5479085510262399E-2</v>
      </c>
      <c r="J3839">
        <v>5.8524759872738398E-2</v>
      </c>
      <c r="K3839">
        <v>1.6262610648921601E-2</v>
      </c>
      <c r="L3839">
        <v>1.2612369322687E-2</v>
      </c>
      <c r="M3839">
        <v>3.4007854968508798E-2</v>
      </c>
      <c r="N3839">
        <v>3.5029833453842404E-2</v>
      </c>
      <c r="O3839">
        <v>1.573987302300528E-2</v>
      </c>
      <c r="P3839">
        <v>3.8204324314563554E-2</v>
      </c>
      <c r="Q3839">
        <v>6.7390321151742887</v>
      </c>
      <c r="R3839" s="95">
        <f>Table_nydc_frldevdb01_flc_fx_carry_view[[#This Row],[atmf]]/(Table_nydc_frldevdb01_flc_fx_carry_view[[#This Row],[atmf_cost_orig]]+1)</f>
        <v>6.6330423444843971</v>
      </c>
      <c r="S3839" s="95">
        <f>Table_nydc_frldevdb01_flc_fx_carry_view[[#This Row],[num_rate]]-Table_nydc_frldevdb01_flc_fx_carry_view[[#This Row],[asset_rate]]</f>
        <v>2.2464451291558274E-2</v>
      </c>
      <c r="T38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1.2632941946260503</v>
      </c>
      <c r="U3839" s="95">
        <f>Table_nydc_frldevdb01_flc_fx_carry_view[[#This Row],[atmf_cost_final]]/Table_nydc_frldevdb01_flc_fx_carry_view[[#This Row],[atmf_cost_orig]]</f>
        <v>1.03005124805078</v>
      </c>
    </row>
    <row r="3840" spans="1:21" x14ac:dyDescent="0.25">
      <c r="A3840" t="s">
        <v>156</v>
      </c>
      <c r="B3840" t="s">
        <v>16</v>
      </c>
      <c r="C3840" t="s">
        <v>6</v>
      </c>
      <c r="D3840" t="s">
        <v>6</v>
      </c>
      <c r="E3840">
        <v>18.892141002422601</v>
      </c>
      <c r="F3840">
        <v>19.965699999999998</v>
      </c>
      <c r="G3840">
        <v>0.13202831407195201</v>
      </c>
      <c r="H3840">
        <v>0.14061169825085501</v>
      </c>
      <c r="I3840">
        <v>0.106499265624934</v>
      </c>
      <c r="J3840">
        <v>0.13604729898051801</v>
      </c>
      <c r="K3840">
        <v>2.8465304443472502E-2</v>
      </c>
      <c r="L3840">
        <v>3.8512279068338498E-3</v>
      </c>
      <c r="M3840">
        <v>5.5401427201437994E-2</v>
      </c>
      <c r="N3840">
        <v>5.6816548088399997E-2</v>
      </c>
      <c r="O3840">
        <v>1.4288671643286621E-2</v>
      </c>
      <c r="P3840">
        <v>7.2293475820306874E-2</v>
      </c>
      <c r="Q3840">
        <v>19.442007694090663</v>
      </c>
      <c r="R3840" s="95">
        <f>Table_nydc_frldevdb01_flc_fx_carry_view[[#This Row],[atmf]]/(Table_nydc_frldevdb01_flc_fx_carry_view[[#This Row],[atmf_cost_orig]]+1)</f>
        <v>18.917635968090526</v>
      </c>
      <c r="S3840" s="95">
        <f>Table_nydc_frldevdb01_flc_fx_carry_view[[#This Row],[num_rate]]-Table_nydc_frldevdb01_flc_fx_carry_view[[#This Row],[asset_rate]]</f>
        <v>5.8004804177020253E-2</v>
      </c>
      <c r="T38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1.9663305167371705</v>
      </c>
      <c r="U3840" s="95">
        <f>Table_nydc_frldevdb01_flc_fx_carry_view[[#This Row],[atmf_cost_final]]/Table_nydc_frldevdb01_flc_fx_carry_view[[#This Row],[atmf_cost_orig]]</f>
        <v>1.0255430402869707</v>
      </c>
    </row>
    <row r="3841" spans="1:21" x14ac:dyDescent="0.25">
      <c r="A3841" t="s">
        <v>156</v>
      </c>
      <c r="B3841" t="s">
        <v>16</v>
      </c>
      <c r="C3841" t="s">
        <v>67</v>
      </c>
      <c r="D3841" t="s">
        <v>6</v>
      </c>
      <c r="E3841">
        <v>18.892141002422601</v>
      </c>
      <c r="F3841">
        <v>20.984580613482901</v>
      </c>
      <c r="G3841">
        <v>0.131713493363772</v>
      </c>
      <c r="H3841">
        <v>0.141868403423553</v>
      </c>
      <c r="I3841">
        <v>0.13202831407195201</v>
      </c>
      <c r="J3841">
        <v>0.149857080760911</v>
      </c>
      <c r="K3841">
        <v>3.0599693244204099E-2</v>
      </c>
      <c r="L3841">
        <v>2.8465304443472502E-2</v>
      </c>
      <c r="M3841">
        <v>7.7509831722186812E-2</v>
      </c>
      <c r="N3841">
        <v>8.8979861994676501E-2</v>
      </c>
      <c r="O3841">
        <v>1.573987302300528E-2</v>
      </c>
      <c r="P3841">
        <v>7.3150625825022408E-2</v>
      </c>
      <c r="Q3841">
        <v>20.044299737120394</v>
      </c>
      <c r="R3841" s="95">
        <f>Table_nydc_frldevdb01_flc_fx_carry_view[[#This Row],[atmf]]/(Table_nydc_frldevdb01_flc_fx_carry_view[[#This Row],[atmf_cost_orig]]+1)</f>
        <v>19.475071127604647</v>
      </c>
      <c r="S3841" s="95">
        <f>Table_nydc_frldevdb01_flc_fx_carry_view[[#This Row],[num_rate]]-Table_nydc_frldevdb01_flc_fx_carry_view[[#This Row],[asset_rate]]</f>
        <v>5.7410752802017129E-2</v>
      </c>
      <c r="T38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1.290010209191911</v>
      </c>
      <c r="U3841" s="95">
        <f>Table_nydc_frldevdb01_flc_fx_carry_view[[#This Row],[atmf_cost_final]]/Table_nydc_frldevdb01_flc_fx_carry_view[[#This Row],[atmf_cost_orig]]</f>
        <v>1.1479816175269344</v>
      </c>
    </row>
    <row r="3842" spans="1:21" x14ac:dyDescent="0.25">
      <c r="A3842" t="s">
        <v>156</v>
      </c>
      <c r="B3842" t="s">
        <v>22</v>
      </c>
      <c r="C3842" t="s">
        <v>6</v>
      </c>
      <c r="D3842" t="s">
        <v>6</v>
      </c>
      <c r="E3842">
        <v>621.51142942976696</v>
      </c>
      <c r="F3842">
        <v>626.30893799972603</v>
      </c>
      <c r="G3842">
        <v>8.87639059157697E-2</v>
      </c>
      <c r="H3842">
        <v>8.9744200822864106E-2</v>
      </c>
      <c r="I3842">
        <v>8.8211031803458198E-2</v>
      </c>
      <c r="J3842">
        <v>9.5776681022302801E-2</v>
      </c>
      <c r="K3842">
        <v>3.12098228432332E-2</v>
      </c>
      <c r="L3842">
        <v>3.1898924341267E-3</v>
      </c>
      <c r="M3842">
        <v>3.5375287377256204E-2</v>
      </c>
      <c r="N3842">
        <v>8.6165142962510797E-3</v>
      </c>
      <c r="O3842">
        <v>1.4304148243253139E-2</v>
      </c>
      <c r="P3842">
        <v>2.2014306322478784E-2</v>
      </c>
      <c r="Q3842">
        <v>623.71089239795845</v>
      </c>
      <c r="R3842" s="95">
        <f>Table_nydc_frldevdb01_flc_fx_carry_view[[#This Row],[atmf]]/(Table_nydc_frldevdb01_flc_fx_carry_view[[#This Row],[atmf_cost_orig]]+1)</f>
        <v>604.91007042118054</v>
      </c>
      <c r="S3842" s="95">
        <f>Table_nydc_frldevdb01_flc_fx_carry_view[[#This Row],[num_rate]]-Table_nydc_frldevdb01_flc_fx_carry_view[[#This Row],[asset_rate]]</f>
        <v>7.7101580792256451E-3</v>
      </c>
      <c r="T38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1.3027651100616506</v>
      </c>
      <c r="U3842" s="95">
        <f>Table_nydc_frldevdb01_flc_fx_carry_view[[#This Row],[atmf_cost_final]]/Table_nydc_frldevdb01_flc_fx_carry_view[[#This Row],[atmf_cost_orig]]</f>
        <v>0.24357439713100074</v>
      </c>
    </row>
    <row r="3843" spans="1:21" x14ac:dyDescent="0.25">
      <c r="A3843" t="s">
        <v>156</v>
      </c>
      <c r="B3843" t="s">
        <v>22</v>
      </c>
      <c r="C3843" t="s">
        <v>67</v>
      </c>
      <c r="D3843" t="s">
        <v>6</v>
      </c>
      <c r="E3843">
        <v>621.51142942976696</v>
      </c>
      <c r="F3843">
        <v>632.71</v>
      </c>
      <c r="G3843">
        <v>9.2841111215206495E-2</v>
      </c>
      <c r="H3843">
        <v>9.4795689170713002E-2</v>
      </c>
      <c r="I3843">
        <v>8.87639059157697E-2</v>
      </c>
      <c r="J3843">
        <v>9.1130159663420598E-2</v>
      </c>
      <c r="K3843">
        <v>4.2240213904520998E-2</v>
      </c>
      <c r="L3843">
        <v>3.12098228432332E-2</v>
      </c>
      <c r="M3843">
        <v>5.1872707829187695E-2</v>
      </c>
      <c r="N3843">
        <v>4.1364992263727099E-2</v>
      </c>
      <c r="O3843">
        <v>1.5745494032538481E-2</v>
      </c>
      <c r="P3843">
        <v>2.499173946870838E-2</v>
      </c>
      <c r="Q3843">
        <v>626.67357063807947</v>
      </c>
      <c r="R3843" s="95">
        <f>Table_nydc_frldevdb01_flc_fx_carry_view[[#This Row],[atmf]]/(Table_nydc_frldevdb01_flc_fx_carry_view[[#This Row],[atmf_cost_orig]]+1)</f>
        <v>601.50814379979624</v>
      </c>
      <c r="S3843" s="95">
        <f>Table_nydc_frldevdb01_flc_fx_carry_view[[#This Row],[num_rate]]-Table_nydc_frldevdb01_flc_fx_carry_view[[#This Row],[asset_rate]]</f>
        <v>9.246245436169899E-3</v>
      </c>
      <c r="T38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1.0542617000244086</v>
      </c>
      <c r="U3843" s="95">
        <f>Table_nydc_frldevdb01_flc_fx_carry_view[[#This Row],[atmf_cost_final]]/Table_nydc_frldevdb01_flc_fx_carry_view[[#This Row],[atmf_cost_orig]]</f>
        <v>0.797432676927883</v>
      </c>
    </row>
    <row r="3844" spans="1:21" x14ac:dyDescent="0.25">
      <c r="A3844" t="s">
        <v>156</v>
      </c>
      <c r="B3844" t="s">
        <v>15</v>
      </c>
      <c r="C3844" t="s">
        <v>6</v>
      </c>
      <c r="D3844" t="s">
        <v>6</v>
      </c>
      <c r="E3844">
        <v>57.359808912383698</v>
      </c>
      <c r="F3844">
        <v>60.522500000000001</v>
      </c>
      <c r="G3844">
        <v>0.11704735385111099</v>
      </c>
      <c r="H3844">
        <v>0.12606259622139801</v>
      </c>
      <c r="I3844">
        <v>7.0826293398180099E-2</v>
      </c>
      <c r="J3844">
        <v>8.6164421296166999E-2</v>
      </c>
      <c r="K3844">
        <v>2.37780956989848E-2</v>
      </c>
      <c r="L3844">
        <v>2.5612269435065001E-3</v>
      </c>
      <c r="M3844">
        <v>4.96771071327506E-2</v>
      </c>
      <c r="N3844">
        <v>5.5128872674600198E-2</v>
      </c>
      <c r="O3844">
        <v>1.4298992763353474E-2</v>
      </c>
      <c r="P3844">
        <v>7.0583864495267962E-2</v>
      </c>
      <c r="Q3844">
        <v>58.994598226014041</v>
      </c>
      <c r="R3844" s="95">
        <f>Table_nydc_frldevdb01_flc_fx_carry_view[[#This Row],[atmf]]/(Table_nydc_frldevdb01_flc_fx_carry_view[[#This Row],[atmf_cost_orig]]+1)</f>
        <v>57.658207070287034</v>
      </c>
      <c r="S3844" s="95">
        <f>Table_nydc_frldevdb01_flc_fx_carry_view[[#This Row],[num_rate]]-Table_nydc_frldevdb01_flc_fx_carry_view[[#This Row],[asset_rate]]</f>
        <v>5.6284871731914488E-2</v>
      </c>
      <c r="T38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2.029716302706392</v>
      </c>
      <c r="U3844" s="95">
        <f>Table_nydc_frldevdb01_flc_fx_carry_view[[#This Row],[atmf_cost_final]]/Table_nydc_frldevdb01_flc_fx_carry_view[[#This Row],[atmf_cost_orig]]</f>
        <v>1.1097440220760242</v>
      </c>
    </row>
    <row r="3845" spans="1:21" x14ac:dyDescent="0.25">
      <c r="A3845" t="s">
        <v>156</v>
      </c>
      <c r="B3845" t="s">
        <v>15</v>
      </c>
      <c r="C3845" t="s">
        <v>67</v>
      </c>
      <c r="D3845" t="s">
        <v>6</v>
      </c>
      <c r="E3845">
        <v>57.359808912383698</v>
      </c>
      <c r="F3845">
        <v>63.405299999999997</v>
      </c>
      <c r="G3845">
        <v>0.12600340960362999</v>
      </c>
      <c r="H3845">
        <v>0.13567071004256501</v>
      </c>
      <c r="I3845">
        <v>0.11704735385111099</v>
      </c>
      <c r="J3845">
        <v>0.13646083431946701</v>
      </c>
      <c r="K3845">
        <v>2.9461617011948601E-2</v>
      </c>
      <c r="L3845">
        <v>2.37780956989848E-2</v>
      </c>
      <c r="M3845">
        <v>7.4181374344564496E-2</v>
      </c>
      <c r="N3845">
        <v>8.1672508386879797E-2</v>
      </c>
      <c r="O3845">
        <v>1.5745494032538481E-2</v>
      </c>
      <c r="P3845">
        <v>7.0321528921443749E-2</v>
      </c>
      <c r="Q3845">
        <v>60.691204081261702</v>
      </c>
      <c r="R3845" s="95">
        <f>Table_nydc_frldevdb01_flc_fx_carry_view[[#This Row],[atmf]]/(Table_nydc_frldevdb01_flc_fx_carry_view[[#This Row],[atmf_cost_orig]]+1)</f>
        <v>59.02662391506103</v>
      </c>
      <c r="S3845" s="95">
        <f>Table_nydc_frldevdb01_flc_fx_carry_view[[#This Row],[num_rate]]-Table_nydc_frldevdb01_flc_fx_carry_view[[#This Row],[asset_rate]]</f>
        <v>5.4576034888905264E-2</v>
      </c>
      <c r="T38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1.2946048042543896</v>
      </c>
      <c r="U3845" s="95">
        <f>Table_nydc_frldevdb01_flc_fx_carry_view[[#This Row],[atmf_cost_final]]/Table_nydc_frldevdb01_flc_fx_carry_view[[#This Row],[atmf_cost_orig]]</f>
        <v>1.1009840287876009</v>
      </c>
    </row>
    <row r="3846" spans="1:21" x14ac:dyDescent="0.25">
      <c r="A3846" t="s">
        <v>156</v>
      </c>
      <c r="B3846" t="s">
        <v>11</v>
      </c>
      <c r="C3846" t="s">
        <v>6</v>
      </c>
      <c r="D3846" t="s">
        <v>6</v>
      </c>
      <c r="E3846">
        <v>22.403450314124001</v>
      </c>
      <c r="F3846">
        <v>24.210627442700002</v>
      </c>
      <c r="G3846">
        <v>0.13064853025362599</v>
      </c>
      <c r="H3846">
        <v>0.14220463698213701</v>
      </c>
      <c r="I3846">
        <v>8.9011178415838499E-2</v>
      </c>
      <c r="J3846">
        <v>0.115991944444438</v>
      </c>
      <c r="K3846">
        <v>2.16809621485827E-2</v>
      </c>
      <c r="L3846">
        <v>3.2196531275344902E-3</v>
      </c>
      <c r="M3846">
        <v>5.7306549304658803E-2</v>
      </c>
      <c r="N3846">
        <v>8.0672824943050905E-2</v>
      </c>
      <c r="O3846">
        <v>-8.0799560349033676E-3</v>
      </c>
      <c r="P3846">
        <v>7.2295902926529057E-2</v>
      </c>
      <c r="Q3846">
        <v>23.377780293343882</v>
      </c>
      <c r="R3846" s="95">
        <f>Table_nydc_frldevdb01_flc_fx_carry_view[[#This Row],[atmf]]/(Table_nydc_frldevdb01_flc_fx_carry_view[[#This Row],[atmf_cost_orig]]+1)</f>
        <v>22.898399199950294</v>
      </c>
      <c r="S3846" s="95">
        <f>Table_nydc_frldevdb01_flc_fx_carry_view[[#This Row],[num_rate]]-Table_nydc_frldevdb01_flc_fx_carry_view[[#This Row],[asset_rate]]</f>
        <v>8.0375858961432428E-2</v>
      </c>
      <c r="T38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2.1740882887401458</v>
      </c>
      <c r="U3846" s="95">
        <f>Table_nydc_frldevdb01_flc_fx_carry_view[[#This Row],[atmf_cost_final]]/Table_nydc_frldevdb01_flc_fx_carry_view[[#This Row],[atmf_cost_orig]]</f>
        <v>1.4077418012759759</v>
      </c>
    </row>
    <row r="3847" spans="1:21" x14ac:dyDescent="0.25">
      <c r="A3847" t="s">
        <v>156</v>
      </c>
      <c r="B3847" t="s">
        <v>11</v>
      </c>
      <c r="C3847" t="s">
        <v>67</v>
      </c>
      <c r="D3847" t="s">
        <v>6</v>
      </c>
      <c r="E3847">
        <v>22.403450314124001</v>
      </c>
      <c r="F3847">
        <v>26.0740624050833</v>
      </c>
      <c r="G3847">
        <v>0.13075678501889301</v>
      </c>
      <c r="H3847">
        <v>0.144310702831803</v>
      </c>
      <c r="I3847">
        <v>0.13064853025362599</v>
      </c>
      <c r="J3847">
        <v>0.156912472852831</v>
      </c>
      <c r="K3847">
        <v>2.0199576757933501E-2</v>
      </c>
      <c r="L3847">
        <v>2.16809621485827E-2</v>
      </c>
      <c r="M3847">
        <v>8.2669798440495296E-2</v>
      </c>
      <c r="N3847">
        <v>0.111595501567282</v>
      </c>
      <c r="O3847">
        <v>-7.7090054110135371E-3</v>
      </c>
      <c r="P3847">
        <v>7.3159791211857242E-2</v>
      </c>
      <c r="Q3847">
        <v>24.540981829863973</v>
      </c>
      <c r="R3847" s="95">
        <f>Table_nydc_frldevdb01_flc_fx_carry_view[[#This Row],[atmf]]/(Table_nydc_frldevdb01_flc_fx_carry_view[[#This Row],[atmf_cost_orig]]+1)</f>
        <v>24.083116054997589</v>
      </c>
      <c r="S3847" s="95">
        <f>Table_nydc_frldevdb01_flc_fx_carry_view[[#This Row],[num_rate]]-Table_nydc_frldevdb01_flc_fx_carry_view[[#This Row],[asset_rate]]</f>
        <v>8.0868796622870776E-2</v>
      </c>
      <c r="T38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1.4393183983817754</v>
      </c>
      <c r="U3847" s="95">
        <f>Table_nydc_frldevdb01_flc_fx_carry_view[[#This Row],[atmf_cost_final]]/Table_nydc_frldevdb01_flc_fx_carry_view[[#This Row],[atmf_cost_orig]]</f>
        <v>1.3498944435870019</v>
      </c>
    </row>
    <row r="3848" spans="1:21" x14ac:dyDescent="0.25">
      <c r="A3848" t="s">
        <v>156</v>
      </c>
      <c r="B3848" t="s">
        <v>24</v>
      </c>
      <c r="C3848" t="s">
        <v>6</v>
      </c>
      <c r="D3848" t="s">
        <v>6</v>
      </c>
      <c r="E3848">
        <v>30.139571267504699</v>
      </c>
      <c r="F3848">
        <v>29.690999999999999</v>
      </c>
      <c r="G3848">
        <v>5.7718826310393198E-2</v>
      </c>
      <c r="H3848">
        <v>5.5254783825008903E-2</v>
      </c>
      <c r="I3848">
        <v>3.3322665479189197E-2</v>
      </c>
      <c r="J3848">
        <v>4.68008777395977E-2</v>
      </c>
      <c r="K3848">
        <v>1.6247729660404102E-2</v>
      </c>
      <c r="L3848">
        <v>1.2050189092910699E-3</v>
      </c>
      <c r="M3848">
        <v>2.1785797232782799E-2</v>
      </c>
      <c r="N3848">
        <v>1.48809509913776E-2</v>
      </c>
      <c r="O3848">
        <v>1.4298992763353474E-2</v>
      </c>
      <c r="P3848">
        <v>-8.7971490980853437E-4</v>
      </c>
      <c r="Q3848">
        <v>29.527474849044282</v>
      </c>
      <c r="R3848" s="95">
        <f>Table_nydc_frldevdb01_flc_fx_carry_view[[#This Row],[atmf]]/(Table_nydc_frldevdb01_flc_fx_carry_view[[#This Row],[atmf_cost_orig]]+1)</f>
        <v>29.057949406235295</v>
      </c>
      <c r="S3848" s="95">
        <f>Table_nydc_frldevdb01_flc_fx_carry_view[[#This Row],[num_rate]]-Table_nydc_frldevdb01_flc_fx_carry_view[[#This Row],[asset_rate]]</f>
        <v>-1.5178707673162008E-2</v>
      </c>
      <c r="T38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2.4694411729997143</v>
      </c>
      <c r="U3848" s="95">
        <f>Table_nydc_frldevdb01_flc_fx_carry_view[[#This Row],[atmf_cost_final]]/Table_nydc_frldevdb01_flc_fx_carry_view[[#This Row],[atmf_cost_orig]]</f>
        <v>0.68305744482855391</v>
      </c>
    </row>
    <row r="3849" spans="1:21" x14ac:dyDescent="0.25">
      <c r="A3849" t="s">
        <v>156</v>
      </c>
      <c r="B3849" t="s">
        <v>24</v>
      </c>
      <c r="C3849" t="s">
        <v>67</v>
      </c>
      <c r="D3849" t="s">
        <v>6</v>
      </c>
      <c r="E3849">
        <v>30.139571267504699</v>
      </c>
      <c r="F3849">
        <v>29.465882811856801</v>
      </c>
      <c r="G3849">
        <v>6.1542599626086297E-2</v>
      </c>
      <c r="H3849">
        <v>5.8431628547983103E-2</v>
      </c>
      <c r="I3849">
        <v>5.7718826310393198E-2</v>
      </c>
      <c r="J3849">
        <v>5.4228183197291502E-2</v>
      </c>
      <c r="K3849">
        <v>2.4134645173171498E-2</v>
      </c>
      <c r="L3849">
        <v>1.6247729660404102E-2</v>
      </c>
      <c r="M3849">
        <v>3.19889840011734E-2</v>
      </c>
      <c r="N3849">
        <v>2.5245264485383501E-2</v>
      </c>
      <c r="O3849">
        <v>1.5745494032538481E-2</v>
      </c>
      <c r="P3849">
        <v>4.150930209537676E-3</v>
      </c>
      <c r="Q3849">
        <v>29.236251387399523</v>
      </c>
      <c r="R3849" s="95">
        <f>Table_nydc_frldevdb01_flc_fx_carry_view[[#This Row],[atmf]]/(Table_nydc_frldevdb01_flc_fx_carry_view[[#This Row],[atmf_cost_orig]]+1)</f>
        <v>28.55251680847719</v>
      </c>
      <c r="S3849" s="95">
        <f>Table_nydc_frldevdb01_flc_fx_carry_view[[#This Row],[num_rate]]-Table_nydc_frldevdb01_flc_fx_carry_view[[#This Row],[asset_rate]]</f>
        <v>-1.1594563823000805E-2</v>
      </c>
      <c r="T38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1.1455496155706741</v>
      </c>
      <c r="U3849" s="95">
        <f>Table_nydc_frldevdb01_flc_fx_carry_view[[#This Row],[atmf_cost_final]]/Table_nydc_frldevdb01_flc_fx_carry_view[[#This Row],[atmf_cost_orig]]</f>
        <v>0.78918619248605926</v>
      </c>
    </row>
    <row r="3850" spans="1:21" x14ac:dyDescent="0.25">
      <c r="A3850" t="s">
        <v>156</v>
      </c>
      <c r="B3850" t="s">
        <v>23</v>
      </c>
      <c r="C3850" t="s">
        <v>6</v>
      </c>
      <c r="D3850" t="s">
        <v>6</v>
      </c>
      <c r="E3850">
        <v>1.3512702879621401</v>
      </c>
      <c r="F3850">
        <v>1.343925</v>
      </c>
      <c r="G3850">
        <v>5.1756019819440197E-2</v>
      </c>
      <c r="H3850">
        <v>5.1141571246089999E-2</v>
      </c>
      <c r="I3850">
        <v>4.1077127054567002E-2</v>
      </c>
      <c r="J3850">
        <v>4.2143280200483697E-2</v>
      </c>
      <c r="K3850">
        <v>1.7881317785793199E-2</v>
      </c>
      <c r="L3850">
        <v>1.48538868111104E-3</v>
      </c>
      <c r="M3850">
        <v>2.0164413830857E-2</v>
      </c>
      <c r="N3850">
        <v>5.5664889025784899E-3</v>
      </c>
      <c r="O3850">
        <v>1.4298992763353474E-2</v>
      </c>
      <c r="P3850">
        <v>8.7855823340114575E-3</v>
      </c>
      <c r="Q3850">
        <v>1.340863679436509</v>
      </c>
      <c r="R3850" s="95">
        <f>Table_nydc_frldevdb01_flc_fx_carry_view[[#This Row],[atmf]]/(Table_nydc_frldevdb01_flc_fx_carry_view[[#This Row],[atmf_cost_orig]]+1)</f>
        <v>1.3173611839226755</v>
      </c>
      <c r="S3850" s="95">
        <f>Table_nydc_frldevdb01_flc_fx_carry_view[[#This Row],[num_rate]]-Table_nydc_frldevdb01_flc_fx_carry_view[[#This Row],[asset_rate]]</f>
        <v>-5.5134104293420166E-3</v>
      </c>
      <c r="T38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1.787528926034911</v>
      </c>
      <c r="U3850" s="95">
        <f>Table_nydc_frldevdb01_flc_fx_carry_view[[#This Row],[atmf_cost_final]]/Table_nydc_frldevdb01_flc_fx_carry_view[[#This Row],[atmf_cost_orig]]</f>
        <v>0.27605508145544294</v>
      </c>
    </row>
    <row r="3851" spans="1:21" x14ac:dyDescent="0.25">
      <c r="A3851" t="s">
        <v>156</v>
      </c>
      <c r="B3851" t="s">
        <v>23</v>
      </c>
      <c r="C3851" t="s">
        <v>67</v>
      </c>
      <c r="D3851" t="s">
        <v>6</v>
      </c>
      <c r="E3851">
        <v>1.3512702879621401</v>
      </c>
      <c r="F3851">
        <v>1.338052</v>
      </c>
      <c r="G3851">
        <v>5.48376004693319E-2</v>
      </c>
      <c r="H3851">
        <v>5.3829437326544799E-2</v>
      </c>
      <c r="I3851">
        <v>5.1756019819440197E-2</v>
      </c>
      <c r="J3851">
        <v>5.0707143654584001E-2</v>
      </c>
      <c r="K3851">
        <v>2.5624256817469198E-2</v>
      </c>
      <c r="L3851">
        <v>1.7881317785793199E-2</v>
      </c>
      <c r="M3851">
        <v>2.94707400408366E-2</v>
      </c>
      <c r="N3851">
        <v>2.2177279708105301E-2</v>
      </c>
      <c r="O3851">
        <v>1.5745494032538481E-2</v>
      </c>
      <c r="P3851">
        <v>1.0693616431327116E-2</v>
      </c>
      <c r="Q3851">
        <v>1.3329249266317031</v>
      </c>
      <c r="R3851" s="95">
        <f>Table_nydc_frldevdb01_flc_fx_carry_view[[#This Row],[atmf]]/(Table_nydc_frldevdb01_flc_fx_carry_view[[#This Row],[atmf_cost_orig]]+1)</f>
        <v>1.2997474799011022</v>
      </c>
      <c r="S3851" s="95">
        <f>Table_nydc_frldevdb01_flc_fx_carry_view[[#This Row],[num_rate]]-Table_nydc_frldevdb01_flc_fx_carry_view[[#This Row],[asset_rate]]</f>
        <v>-5.0518776012113652E-3</v>
      </c>
      <c r="T38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1.1168544545350192</v>
      </c>
      <c r="U3851" s="95">
        <f>Table_nydc_frldevdb01_flc_fx_carry_view[[#This Row],[atmf_cost_final]]/Table_nydc_frldevdb01_flc_fx_carry_view[[#This Row],[atmf_cost_orig]]</f>
        <v>0.75251858885711731</v>
      </c>
    </row>
    <row r="3852" spans="1:21" x14ac:dyDescent="0.25">
      <c r="A3852" t="s">
        <v>156</v>
      </c>
      <c r="B3852" t="s">
        <v>25</v>
      </c>
      <c r="C3852" t="s">
        <v>6</v>
      </c>
      <c r="D3852" t="s">
        <v>6</v>
      </c>
      <c r="E3852">
        <v>308.18308562160098</v>
      </c>
      <c r="F3852">
        <v>308.89499999999998</v>
      </c>
      <c r="G3852">
        <v>5.7715092765525999E-2</v>
      </c>
      <c r="H3852">
        <v>5.8092580918644901E-2</v>
      </c>
      <c r="I3852">
        <v>3.9744778762260298E-2</v>
      </c>
      <c r="J3852">
        <v>4.3093526943718603E-2</v>
      </c>
      <c r="K3852">
        <v>2.21046644813792E-2</v>
      </c>
      <c r="L3852">
        <v>1.4376248186960799E-3</v>
      </c>
      <c r="M3852">
        <v>2.34270489657608E-2</v>
      </c>
      <c r="N3852">
        <v>2.9802037124489799E-3</v>
      </c>
      <c r="O3852">
        <v>-8.0799560349033676E-3</v>
      </c>
      <c r="P3852">
        <v>-5.7664933256268546E-3</v>
      </c>
      <c r="Q3852">
        <v>308.48706149624485</v>
      </c>
      <c r="R3852" s="95">
        <f>Table_nydc_frldevdb01_flc_fx_carry_view[[#This Row],[atmf]]/(Table_nydc_frldevdb01_flc_fx_carry_view[[#This Row],[atmf_cost_orig]]+1)</f>
        <v>301.82415083923991</v>
      </c>
      <c r="S3852" s="95">
        <f>Table_nydc_frldevdb01_flc_fx_carry_view[[#This Row],[num_rate]]-Table_nydc_frldevdb01_flc_fx_carry_view[[#This Row],[asset_rate]]</f>
        <v>2.313462709276513E-3</v>
      </c>
      <c r="T38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1.1665131525452459</v>
      </c>
      <c r="U3852" s="95">
        <f>Table_nydc_frldevdb01_flc_fx_carry_view[[#This Row],[atmf_cost_final]]/Table_nydc_frldevdb01_flc_fx_carry_view[[#This Row],[atmf_cost_orig]]</f>
        <v>0.12721208363907122</v>
      </c>
    </row>
    <row r="3853" spans="1:21" x14ac:dyDescent="0.25">
      <c r="A3853" t="s">
        <v>156</v>
      </c>
      <c r="B3853" t="s">
        <v>25</v>
      </c>
      <c r="C3853" t="s">
        <v>67</v>
      </c>
      <c r="D3853" t="s">
        <v>6</v>
      </c>
      <c r="E3853">
        <v>308.18308562160098</v>
      </c>
      <c r="F3853">
        <v>309.57589661723699</v>
      </c>
      <c r="G3853">
        <v>6.0829671664252599E-2</v>
      </c>
      <c r="H3853">
        <v>6.1430082447553103E-2</v>
      </c>
      <c r="I3853">
        <v>5.7715092765525999E-2</v>
      </c>
      <c r="J3853">
        <v>5.8471277314464602E-2</v>
      </c>
      <c r="K3853">
        <v>3.2580929148077399E-2</v>
      </c>
      <c r="L3853">
        <v>2.21046644813792E-2</v>
      </c>
      <c r="M3853">
        <v>3.5240961334887098E-2</v>
      </c>
      <c r="N3853">
        <v>2.4733575222498101E-2</v>
      </c>
      <c r="O3853">
        <v>-7.7090054110135371E-3</v>
      </c>
      <c r="P3853">
        <v>-5.4715680347261824E-3</v>
      </c>
      <c r="Q3853">
        <v>308.75459944488802</v>
      </c>
      <c r="R3853" s="95">
        <f>Table_nydc_frldevdb01_flc_fx_carry_view[[#This Row],[atmf]]/(Table_nydc_frldevdb01_flc_fx_carry_view[[#This Row],[atmf_cost_orig]]+1)</f>
        <v>299.03752670108378</v>
      </c>
      <c r="S3853" s="95">
        <f>Table_nydc_frldevdb01_flc_fx_carry_view[[#This Row],[num_rate]]-Table_nydc_frldevdb01_flc_fx_carry_view[[#This Row],[asset_rate]]</f>
        <v>2.2374373762873547E-3</v>
      </c>
      <c r="T38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0.98830034995624461</v>
      </c>
      <c r="U3853" s="95">
        <f>Table_nydc_frldevdb01_flc_fx_carry_view[[#This Row],[atmf_cost_final]]/Table_nydc_frldevdb01_flc_fx_carry_view[[#This Row],[atmf_cost_orig]]</f>
        <v>0.70184167189596158</v>
      </c>
    </row>
    <row r="3854" spans="1:21" x14ac:dyDescent="0.25">
      <c r="A3854" t="s">
        <v>156</v>
      </c>
      <c r="B3854" t="s">
        <v>9</v>
      </c>
      <c r="C3854" t="s">
        <v>6</v>
      </c>
      <c r="D3854" t="s">
        <v>6</v>
      </c>
      <c r="E3854">
        <v>68.020751530038098</v>
      </c>
      <c r="F3854">
        <v>73.390249247499995</v>
      </c>
      <c r="G3854">
        <v>0.120811090806117</v>
      </c>
      <c r="H3854">
        <v>0.13068144565843301</v>
      </c>
      <c r="I3854">
        <v>7.6523415934565506E-2</v>
      </c>
      <c r="J3854">
        <v>9.2283252314814795E-2</v>
      </c>
      <c r="K3854">
        <v>1.8952323590144798E-2</v>
      </c>
      <c r="L3854">
        <v>2.76795605054338E-3</v>
      </c>
      <c r="M3854">
        <v>5.2669792636037202E-2</v>
      </c>
      <c r="N3854">
        <v>7.894664672493959E-2</v>
      </c>
      <c r="O3854">
        <v>-8.0799560349033676E-3</v>
      </c>
      <c r="P3854">
        <v>7.0583864495267962E-2</v>
      </c>
      <c r="Q3854">
        <v>70.99642933889686</v>
      </c>
      <c r="R3854" s="95">
        <f>Table_nydc_frldevdb01_flc_fx_carry_view[[#This Row],[atmf]]/(Table_nydc_frldevdb01_flc_fx_carry_view[[#This Row],[atmf_cost_orig]]+1)</f>
        <v>69.718205804804384</v>
      </c>
      <c r="S3854" s="95">
        <f>Table_nydc_frldevdb01_flc_fx_carry_view[[#This Row],[num_rate]]-Table_nydc_frldevdb01_flc_fx_carry_view[[#This Row],[asset_rate]]</f>
        <v>7.8663820530171333E-2</v>
      </c>
      <c r="T38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2.2593241079486246</v>
      </c>
      <c r="U3854" s="95">
        <f>Table_nydc_frldevdb01_flc_fx_carry_view[[#This Row],[atmf_cost_final]]/Table_nydc_frldevdb01_flc_fx_carry_view[[#This Row],[atmf_cost_orig]]</f>
        <v>1.4988979977666268</v>
      </c>
    </row>
    <row r="3855" spans="1:21" x14ac:dyDescent="0.25">
      <c r="A3855" t="s">
        <v>156</v>
      </c>
      <c r="B3855" t="s">
        <v>9</v>
      </c>
      <c r="C3855" t="s">
        <v>67</v>
      </c>
      <c r="D3855" t="s">
        <v>6</v>
      </c>
      <c r="E3855">
        <v>68.020751530038098</v>
      </c>
      <c r="F3855">
        <v>78.772586394616198</v>
      </c>
      <c r="G3855">
        <v>0.13170240934056099</v>
      </c>
      <c r="H3855">
        <v>0.14054273977580201</v>
      </c>
      <c r="I3855">
        <v>0.120811090806117</v>
      </c>
      <c r="J3855">
        <v>0.1464171817979</v>
      </c>
      <c r="K3855">
        <v>2.16021029616606E-2</v>
      </c>
      <c r="L3855">
        <v>1.8952323590144798E-2</v>
      </c>
      <c r="M3855">
        <v>8.051849537037481E-2</v>
      </c>
      <c r="N3855">
        <v>0.10509188681785599</v>
      </c>
      <c r="O3855">
        <v>-7.7090054110135371E-3</v>
      </c>
      <c r="P3855">
        <v>7.0321528921443749E-2</v>
      </c>
      <c r="Q3855">
        <v>74.389807315601587</v>
      </c>
      <c r="R3855" s="95">
        <f>Table_nydc_frldevdb01_flc_fx_carry_view[[#This Row],[atmf]]/(Table_nydc_frldevdb01_flc_fx_carry_view[[#This Row],[atmf_cost_orig]]+1)</f>
        <v>72.902580318733854</v>
      </c>
      <c r="S3855" s="95">
        <f>Table_nydc_frldevdb01_flc_fx_carry_view[[#This Row],[num_rate]]-Table_nydc_frldevdb01_flc_fx_carry_view[[#This Row],[asset_rate]]</f>
        <v>7.8030534332457283E-2</v>
      </c>
      <c r="T38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1.4620644561897929</v>
      </c>
      <c r="U3855" s="95">
        <f>Table_nydc_frldevdb01_flc_fx_carry_view[[#This Row],[atmf_cost_final]]/Table_nydc_frldevdb01_flc_fx_carry_view[[#This Row],[atmf_cost_orig]]</f>
        <v>1.3051894019435748</v>
      </c>
    </row>
    <row r="3856" spans="1:21" x14ac:dyDescent="0.25">
      <c r="A3856" t="s">
        <v>156</v>
      </c>
      <c r="B3856" t="s">
        <v>10</v>
      </c>
      <c r="C3856" t="s">
        <v>6</v>
      </c>
      <c r="D3856" t="s">
        <v>6</v>
      </c>
      <c r="E3856">
        <v>13499.213976986101</v>
      </c>
      <c r="F3856">
        <v>14094.25</v>
      </c>
      <c r="G3856">
        <v>7.49782984513504E-2</v>
      </c>
      <c r="H3856">
        <v>8.3588324485813797E-2</v>
      </c>
      <c r="I3856">
        <v>5.0262215844586497E-2</v>
      </c>
      <c r="J3856">
        <v>7.9165972128239198E-2</v>
      </c>
      <c r="K3856">
        <v>1.2759859008135499E-2</v>
      </c>
      <c r="L3856">
        <v>1.8175884274593899E-3</v>
      </c>
      <c r="M3856">
        <v>3.2951685078844398E-2</v>
      </c>
      <c r="N3856">
        <v>4.4072208076066197E-2</v>
      </c>
      <c r="O3856">
        <v>1.4298992763353474E-2</v>
      </c>
      <c r="P3856">
        <v>5.897854594813276E-2</v>
      </c>
      <c r="Q3856">
        <v>13815.293986704748</v>
      </c>
      <c r="R3856" s="95">
        <f>Table_nydc_frldevdb01_flc_fx_carry_view[[#This Row],[atmf]]/(Table_nydc_frldevdb01_flc_fx_carry_view[[#This Row],[atmf_cost_orig]]+1)</f>
        <v>13644.636243489158</v>
      </c>
      <c r="S3856" s="95">
        <f>Table_nydc_frldevdb01_flc_fx_carry_view[[#This Row],[num_rate]]-Table_nydc_frldevdb01_flc_fx_carry_view[[#This Row],[asset_rate]]</f>
        <v>4.4679553184779286E-2</v>
      </c>
      <c r="T38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2.0926596485447697</v>
      </c>
      <c r="U3856" s="95">
        <f>Table_nydc_frldevdb01_flc_fx_carry_view[[#This Row],[atmf_cost_final]]/Table_nydc_frldevdb01_flc_fx_carry_view[[#This Row],[atmf_cost_orig]]</f>
        <v>1.3374796454449422</v>
      </c>
    </row>
    <row r="3857" spans="1:21" x14ac:dyDescent="0.25">
      <c r="A3857" t="s">
        <v>156</v>
      </c>
      <c r="B3857" t="s">
        <v>10</v>
      </c>
      <c r="C3857" t="s">
        <v>67</v>
      </c>
      <c r="D3857" t="s">
        <v>6</v>
      </c>
      <c r="E3857">
        <v>13499.213976986101</v>
      </c>
      <c r="F3857">
        <v>14740.0842808407</v>
      </c>
      <c r="G3857">
        <v>8.1527322794169202E-2</v>
      </c>
      <c r="H3857">
        <v>9.0954322120208694E-2</v>
      </c>
      <c r="I3857">
        <v>7.49782984513504E-2</v>
      </c>
      <c r="J3857">
        <v>9.6381470867214603E-2</v>
      </c>
      <c r="K3857">
        <v>1.3752974153049699E-2</v>
      </c>
      <c r="L3857">
        <v>1.2759859008135499E-2</v>
      </c>
      <c r="M3857">
        <v>4.9773657153844499E-2</v>
      </c>
      <c r="N3857">
        <v>6.5544967827184789E-2</v>
      </c>
      <c r="O3857">
        <v>1.5745494032538481E-2</v>
      </c>
      <c r="P3857">
        <v>6.3144133350698545E-2</v>
      </c>
      <c r="Q3857">
        <v>14227.596536148876</v>
      </c>
      <c r="R3857" s="95">
        <f>Table_nydc_frldevdb01_flc_fx_carry_view[[#This Row],[atmf]]/(Table_nydc_frldevdb01_flc_fx_carry_view[[#This Row],[atmf_cost_orig]]+1)</f>
        <v>14041.202291934191</v>
      </c>
      <c r="S3857" s="95">
        <f>Table_nydc_frldevdb01_flc_fx_carry_view[[#This Row],[num_rate]]-Table_nydc_frldevdb01_flc_fx_carry_view[[#This Row],[asset_rate]]</f>
        <v>4.739863931816006E-2</v>
      </c>
      <c r="T38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1.4654111033342867</v>
      </c>
      <c r="U3857" s="95">
        <f>Table_nydc_frldevdb01_flc_fx_carry_view[[#This Row],[atmf_cost_final]]/Table_nydc_frldevdb01_flc_fx_carry_view[[#This Row],[atmf_cost_orig]]</f>
        <v>1.3168605960496942</v>
      </c>
    </row>
    <row r="3858" spans="1:21" x14ac:dyDescent="0.25">
      <c r="A3858" t="s">
        <v>156</v>
      </c>
      <c r="B3858" t="s">
        <v>18</v>
      </c>
      <c r="C3858" t="s">
        <v>6</v>
      </c>
      <c r="D3858" t="s">
        <v>6</v>
      </c>
      <c r="E3858">
        <v>2936.59411350962</v>
      </c>
      <c r="F3858">
        <v>3042.18</v>
      </c>
      <c r="G3858">
        <v>0.11815525897277999</v>
      </c>
      <c r="H3858">
        <v>0.121229612168545</v>
      </c>
      <c r="I3858">
        <v>0.102633224107621</v>
      </c>
      <c r="J3858">
        <v>0.111082694344609</v>
      </c>
      <c r="K3858">
        <v>3.0724885712819103E-2</v>
      </c>
      <c r="L3858">
        <v>4.28544130535073E-3</v>
      </c>
      <c r="M3858">
        <v>4.78378477727689E-2</v>
      </c>
      <c r="N3858">
        <v>3.5952225688334102E-2</v>
      </c>
      <c r="O3858">
        <v>1.4304148243253139E-2</v>
      </c>
      <c r="P3858">
        <v>5.1165881072256336E-2</v>
      </c>
      <c r="Q3858">
        <v>2990.9952124085607</v>
      </c>
      <c r="R3858" s="95">
        <f>Table_nydc_frldevdb01_flc_fx_carry_view[[#This Row],[atmf]]/(Table_nydc_frldevdb01_flc_fx_carry_view[[#This Row],[atmf_cost_orig]]+1)</f>
        <v>2903.2927246007607</v>
      </c>
      <c r="S3858" s="95">
        <f>Table_nydc_frldevdb01_flc_fx_carry_view[[#This Row],[num_rate]]-Table_nydc_frldevdb01_flc_fx_carry_view[[#This Row],[asset_rate]]</f>
        <v>3.6861732829003194E-2</v>
      </c>
      <c r="T38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1.8504560620218116</v>
      </c>
      <c r="U3858" s="95">
        <f>Table_nydc_frldevdb01_flc_fx_carry_view[[#This Row],[atmf_cost_final]]/Table_nydc_frldevdb01_flc_fx_carry_view[[#This Row],[atmf_cost_orig]]</f>
        <v>0.75154354474950813</v>
      </c>
    </row>
    <row r="3859" spans="1:21" x14ac:dyDescent="0.25">
      <c r="A3859" t="s">
        <v>156</v>
      </c>
      <c r="B3859" t="s">
        <v>18</v>
      </c>
      <c r="C3859" t="s">
        <v>67</v>
      </c>
      <c r="D3859" t="s">
        <v>6</v>
      </c>
      <c r="E3859">
        <v>2936.59411350962</v>
      </c>
      <c r="F3859">
        <v>3141.2073065115301</v>
      </c>
      <c r="G3859">
        <v>0.12264149438293299</v>
      </c>
      <c r="H3859">
        <v>0.12619108135217799</v>
      </c>
      <c r="I3859">
        <v>0.11815525897277999</v>
      </c>
      <c r="J3859">
        <v>0.12434549051593601</v>
      </c>
      <c r="K3859">
        <v>3.8127757821051399E-2</v>
      </c>
      <c r="L3859">
        <v>3.0724885712819103E-2</v>
      </c>
      <c r="M3859">
        <v>6.9012446153263712E-2</v>
      </c>
      <c r="N3859">
        <v>6.7537188172233198E-2</v>
      </c>
      <c r="O3859">
        <v>1.5745494032538481E-2</v>
      </c>
      <c r="P3859">
        <v>5.1956099637325129E-2</v>
      </c>
      <c r="Q3859">
        <v>3047.0986154556663</v>
      </c>
      <c r="R3859" s="95">
        <f>Table_nydc_frldevdb01_flc_fx_carry_view[[#This Row],[atmf]]/(Table_nydc_frldevdb01_flc_fx_carry_view[[#This Row],[atmf_cost_orig]]+1)</f>
        <v>2938.4197703355617</v>
      </c>
      <c r="S3859" s="95">
        <f>Table_nydc_frldevdb01_flc_fx_carry_view[[#This Row],[num_rate]]-Table_nydc_frldevdb01_flc_fx_carry_view[[#This Row],[asset_rate]]</f>
        <v>3.6210605604786644E-2</v>
      </c>
      <c r="T38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1.1919272768253697</v>
      </c>
      <c r="U3859" s="95">
        <f>Table_nydc_frldevdb01_flc_fx_carry_view[[#This Row],[atmf_cost_final]]/Table_nydc_frldevdb01_flc_fx_carry_view[[#This Row],[atmf_cost_orig]]</f>
        <v>0.97862330545776854</v>
      </c>
    </row>
    <row r="3860" spans="1:21" x14ac:dyDescent="0.25">
      <c r="A3860" t="s">
        <v>156</v>
      </c>
      <c r="B3860" t="s">
        <v>12</v>
      </c>
      <c r="C3860" t="s">
        <v>6</v>
      </c>
      <c r="D3860" t="s">
        <v>6</v>
      </c>
      <c r="E3860">
        <v>15.7893124401441</v>
      </c>
      <c r="F3860">
        <v>17.048825615599998</v>
      </c>
      <c r="G3860">
        <v>0.14943038350177901</v>
      </c>
      <c r="H3860">
        <v>0.15776506657849601</v>
      </c>
      <c r="I3860">
        <v>0.127161904715338</v>
      </c>
      <c r="J3860">
        <v>0.146144247529916</v>
      </c>
      <c r="K3860">
        <v>2.8172585171158303E-2</v>
      </c>
      <c r="L3860">
        <v>4.5996028270396897E-3</v>
      </c>
      <c r="M3860">
        <v>6.3564770406847104E-2</v>
      </c>
      <c r="N3860">
        <v>7.9777596526568004E-2</v>
      </c>
      <c r="O3860">
        <v>-8.0799560349033676E-3</v>
      </c>
      <c r="P3860">
        <v>7.1301123358335425E-2</v>
      </c>
      <c r="Q3860">
        <v>16.466055914570315</v>
      </c>
      <c r="R3860" s="95">
        <f>Table_nydc_frldevdb01_flc_fx_carry_view[[#This Row],[atmf]]/(Table_nydc_frldevdb01_flc_fx_carry_view[[#This Row],[atmf_cost_orig]]+1)</f>
        <v>16.029889377661771</v>
      </c>
      <c r="S3860" s="95">
        <f>Table_nydc_frldevdb01_flc_fx_carry_view[[#This Row],[num_rate]]-Table_nydc_frldevdb01_flc_fx_carry_view[[#This Row],[asset_rate]]</f>
        <v>7.9381079393238796E-2</v>
      </c>
      <c r="T38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2.1241410554022604</v>
      </c>
      <c r="U3860" s="95">
        <f>Table_nydc_frldevdb01_flc_fx_carry_view[[#This Row],[atmf_cost_final]]/Table_nydc_frldevdb01_flc_fx_carry_view[[#This Row],[atmf_cost_orig]]</f>
        <v>1.2550599336070987</v>
      </c>
    </row>
    <row r="3861" spans="1:21" x14ac:dyDescent="0.25">
      <c r="A3861" t="s">
        <v>156</v>
      </c>
      <c r="B3861" t="s">
        <v>12</v>
      </c>
      <c r="C3861" t="s">
        <v>67</v>
      </c>
      <c r="D3861" t="s">
        <v>6</v>
      </c>
      <c r="E3861">
        <v>15.7893124401441</v>
      </c>
      <c r="F3861">
        <v>18.3738041272785</v>
      </c>
      <c r="G3861">
        <v>0.15260092884952101</v>
      </c>
      <c r="H3861">
        <v>0.16318762150591301</v>
      </c>
      <c r="I3861">
        <v>0.14943038350177901</v>
      </c>
      <c r="J3861">
        <v>0.16978525329448901</v>
      </c>
      <c r="K3861">
        <v>2.89057448770852E-2</v>
      </c>
      <c r="L3861">
        <v>2.8172585171158303E-2</v>
      </c>
      <c r="M3861">
        <v>9.3438365248190811E-2</v>
      </c>
      <c r="N3861">
        <v>0.116970006166707</v>
      </c>
      <c r="O3861">
        <v>-7.7090054110135371E-3</v>
      </c>
      <c r="P3861">
        <v>7.3020523687381877E-2</v>
      </c>
      <c r="Q3861">
        <v>17.259972851628753</v>
      </c>
      <c r="R3861" s="95">
        <f>Table_nydc_frldevdb01_flc_fx_carry_view[[#This Row],[atmf]]/(Table_nydc_frldevdb01_flc_fx_carry_view[[#This Row],[atmf_cost_orig]]+1)</f>
        <v>16.80369439306072</v>
      </c>
      <c r="S3861" s="95">
        <f>Table_nydc_frldevdb01_flc_fx_carry_view[[#This Row],[num_rate]]-Table_nydc_frldevdb01_flc_fx_carry_view[[#This Row],[asset_rate]]</f>
        <v>8.0729529098395411E-2</v>
      </c>
      <c r="T38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1.3760082960354669</v>
      </c>
      <c r="U3861" s="95">
        <f>Table_nydc_frldevdb01_flc_fx_carry_view[[#This Row],[atmf_cost_final]]/Table_nydc_frldevdb01_flc_fx_carry_view[[#This Row],[atmf_cost_orig]]</f>
        <v>1.2518413165300086</v>
      </c>
    </row>
    <row r="3862" spans="1:21" x14ac:dyDescent="0.25">
      <c r="A3862" t="s">
        <v>156</v>
      </c>
      <c r="B3862" t="s">
        <v>100</v>
      </c>
      <c r="C3862" t="s">
        <v>6</v>
      </c>
      <c r="D3862" t="s">
        <v>6</v>
      </c>
      <c r="E3862">
        <v>16008.189308684199</v>
      </c>
      <c r="F3862">
        <v>17090.842586750001</v>
      </c>
      <c r="G3862">
        <v>7.6848847732653394E-2</v>
      </c>
      <c r="H3862">
        <v>8.9247798433315706E-2</v>
      </c>
      <c r="I3862">
        <v>6.13291117330357E-2</v>
      </c>
      <c r="J3862">
        <v>8.4827175925925896E-2</v>
      </c>
      <c r="K3862">
        <v>8.2765273080924115E-3</v>
      </c>
      <c r="L3862">
        <v>2.2183589897568001E-3</v>
      </c>
      <c r="M3862">
        <v>3.5984122758844196E-2</v>
      </c>
      <c r="N3862">
        <v>6.7637669535774408E-2</v>
      </c>
      <c r="O3862">
        <v>-8.0799560349033676E-3</v>
      </c>
      <c r="P3862">
        <v>5.897854594813276E-2</v>
      </c>
      <c r="Q3862">
        <v>16630.063514568043</v>
      </c>
      <c r="R3862" s="95">
        <f>Table_nydc_frldevdb01_flc_fx_carry_view[[#This Row],[atmf]]/(Table_nydc_frldevdb01_flc_fx_carry_view[[#This Row],[atmf_cost_orig]]+1)</f>
        <v>16497.205132098727</v>
      </c>
      <c r="S3862" s="95">
        <f>Table_nydc_frldevdb01_flc_fx_carry_view[[#This Row],[num_rate]]-Table_nydc_frldevdb01_flc_fx_carry_view[[#This Row],[asset_rate]]</f>
        <v>6.7058501983036131E-2</v>
      </c>
      <c r="T38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2.3610605497072323</v>
      </c>
      <c r="U3862" s="95">
        <f>Table_nydc_frldevdb01_flc_fx_carry_view[[#This Row],[atmf_cost_final]]/Table_nydc_frldevdb01_flc_fx_carry_view[[#This Row],[atmf_cost_orig]]</f>
        <v>1.8796531456126824</v>
      </c>
    </row>
    <row r="3863" spans="1:21" x14ac:dyDescent="0.25">
      <c r="A3863" t="s">
        <v>156</v>
      </c>
      <c r="B3863" t="s">
        <v>100</v>
      </c>
      <c r="C3863" t="s">
        <v>67</v>
      </c>
      <c r="D3863" t="s">
        <v>6</v>
      </c>
      <c r="E3863">
        <v>16008.189308684199</v>
      </c>
      <c r="F3863">
        <v>18312.578955961799</v>
      </c>
      <c r="G3863">
        <v>9.0320292707704294E-2</v>
      </c>
      <c r="H3863">
        <v>9.8387355409902094E-2</v>
      </c>
      <c r="I3863">
        <v>7.6848847732653394E-2</v>
      </c>
      <c r="J3863">
        <v>0.108291769327324</v>
      </c>
      <c r="K3863">
        <v>9.1550810938243899E-3</v>
      </c>
      <c r="L3863">
        <v>8.2765273080924115E-3</v>
      </c>
      <c r="M3863">
        <v>5.6414622490710498E-2</v>
      </c>
      <c r="N3863">
        <v>9.0084213091653306E-2</v>
      </c>
      <c r="O3863">
        <v>-7.7090054110135371E-3</v>
      </c>
      <c r="P3863">
        <v>6.3144133350698545E-2</v>
      </c>
      <c r="Q3863">
        <v>17486.189652218956</v>
      </c>
      <c r="R3863" s="95">
        <f>Table_nydc_frldevdb01_flc_fx_carry_view[[#This Row],[atmf]]/(Table_nydc_frldevdb01_flc_fx_carry_view[[#This Row],[atmf_cost_orig]]+1)</f>
        <v>17334.651155041949</v>
      </c>
      <c r="S3863" s="95">
        <f>Table_nydc_frldevdb01_flc_fx_carry_view[[#This Row],[num_rate]]-Table_nydc_frldevdb01_flc_fx_carry_view[[#This Row],[asset_rate]]</f>
        <v>7.0853138761712078E-2</v>
      </c>
      <c r="T38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1.7310300389193185</v>
      </c>
      <c r="U3863" s="95">
        <f>Table_nydc_frldevdb01_flc_fx_carry_view[[#This Row],[atmf_cost_final]]/Table_nydc_frldevdb01_flc_fx_carry_view[[#This Row],[atmf_cost_orig]]</f>
        <v>1.5968238218112158</v>
      </c>
    </row>
    <row r="3864" spans="1:21" x14ac:dyDescent="0.25">
      <c r="A3864" t="s">
        <v>156</v>
      </c>
      <c r="B3864" t="s">
        <v>101</v>
      </c>
      <c r="C3864" t="s">
        <v>6</v>
      </c>
      <c r="D3864" t="s">
        <v>6</v>
      </c>
      <c r="E3864">
        <v>21.774895743204699</v>
      </c>
      <c r="F3864">
        <v>21.729225</v>
      </c>
      <c r="G3864">
        <v>8.9351454577097297E-2</v>
      </c>
      <c r="H3864">
        <v>8.9169237170200893E-2</v>
      </c>
      <c r="I3864">
        <v>5.8500000000000003E-2</v>
      </c>
      <c r="J3864">
        <v>5.8500000000000003E-2</v>
      </c>
      <c r="K3864">
        <v>3.42328905527901E-2</v>
      </c>
      <c r="L3864">
        <v>2.1154835415466301E-3</v>
      </c>
      <c r="M3864">
        <v>3.5150339318693796E-2</v>
      </c>
      <c r="N3864">
        <v>3.32526773180007E-3</v>
      </c>
      <c r="O3864">
        <v>1.4298992763353474E-2</v>
      </c>
      <c r="P3864">
        <v>1.2172637171111996E-2</v>
      </c>
      <c r="Q3864">
        <v>21.70930782232978</v>
      </c>
      <c r="R3864" s="95">
        <f>Table_nydc_frldevdb01_flc_fx_carry_view[[#This Row],[atmf]]/(Table_nydc_frldevdb01_flc_fx_carry_view[[#This Row],[atmf_cost_orig]]+1)</f>
        <v>20.991371180249576</v>
      </c>
      <c r="S3864" s="95">
        <f>Table_nydc_frldevdb01_flc_fx_carry_view[[#This Row],[num_rate]]-Table_nydc_frldevdb01_flc_fx_carry_view[[#This Row],[asset_rate]]</f>
        <v>-2.126355592241478E-3</v>
      </c>
      <c r="T38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1.3186395090539915</v>
      </c>
      <c r="U3864" s="95">
        <f>Table_nydc_frldevdb01_flc_fx_carry_view[[#This Row],[atmf_cost_final]]/Table_nydc_frldevdb01_flc_fx_carry_view[[#This Row],[atmf_cost_orig]]</f>
        <v>9.4601298202308184E-2</v>
      </c>
    </row>
    <row r="3865" spans="1:21" x14ac:dyDescent="0.25">
      <c r="A3865" t="s">
        <v>156</v>
      </c>
      <c r="B3865" t="s">
        <v>101</v>
      </c>
      <c r="C3865" t="s">
        <v>67</v>
      </c>
      <c r="D3865" t="s">
        <v>6</v>
      </c>
      <c r="E3865">
        <v>21.774895743204699</v>
      </c>
      <c r="F3865">
        <v>21.688282999999998</v>
      </c>
      <c r="G3865">
        <v>9.0768558758357695E-2</v>
      </c>
      <c r="H3865">
        <v>9.0560302954809005E-2</v>
      </c>
      <c r="I3865">
        <v>8.9351454577097297E-2</v>
      </c>
      <c r="J3865">
        <v>8.9002946958889301E-2</v>
      </c>
      <c r="K3865">
        <v>4.7859755302442498E-2</v>
      </c>
      <c r="L3865">
        <v>3.42328905527901E-2</v>
      </c>
      <c r="M3865">
        <v>4.95583309258327E-2</v>
      </c>
      <c r="N3865">
        <v>3.5988260469399902E-2</v>
      </c>
      <c r="O3865">
        <v>1.5745494032538481E-2</v>
      </c>
      <c r="P3865">
        <v>1.3693731037874282E-2</v>
      </c>
      <c r="Q3865">
        <v>21.651506279224428</v>
      </c>
      <c r="R3865" s="95">
        <f>Table_nydc_frldevdb01_flc_fx_carry_view[[#This Row],[atmf]]/(Table_nydc_frldevdb01_flc_fx_carry_view[[#This Row],[atmf_cost_orig]]+1)</f>
        <v>20.664199750449701</v>
      </c>
      <c r="S3865" s="95">
        <f>Table_nydc_frldevdb01_flc_fx_carry_view[[#This Row],[num_rate]]-Table_nydc_frldevdb01_flc_fx_carry_view[[#This Row],[asset_rate]]</f>
        <v>-2.0517629946641986E-3</v>
      </c>
      <c r="T38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1.0334364231050508</v>
      </c>
      <c r="U3865" s="95">
        <f>Table_nydc_frldevdb01_flc_fx_carry_view[[#This Row],[atmf_cost_final]]/Table_nydc_frldevdb01_flc_fx_carry_view[[#This Row],[atmf_cost_orig]]</f>
        <v>0.7261798328773158</v>
      </c>
    </row>
    <row r="3866" spans="1:21" x14ac:dyDescent="0.25">
      <c r="A3866" t="s">
        <v>156</v>
      </c>
      <c r="B3866" t="s">
        <v>102</v>
      </c>
      <c r="C3866" t="s">
        <v>6</v>
      </c>
      <c r="D3866" t="s">
        <v>6</v>
      </c>
      <c r="E3866">
        <v>76.969968049057599</v>
      </c>
      <c r="F3866">
        <v>81.632972519999996</v>
      </c>
      <c r="G3866">
        <v>8.3838381865939296E-2</v>
      </c>
      <c r="H3866">
        <v>8.9678557376818693E-2</v>
      </c>
      <c r="I3866">
        <v>4.8638203032006E-2</v>
      </c>
      <c r="J3866">
        <v>6.6695648148148101E-2</v>
      </c>
      <c r="K3866">
        <v>1.17606086810387E-2</v>
      </c>
      <c r="L3866">
        <v>1.7593120699281801E-3</v>
      </c>
      <c r="M3866">
        <v>3.6157685196559805E-2</v>
      </c>
      <c r="N3866">
        <v>6.0587910807996297E-2</v>
      </c>
      <c r="O3866">
        <v>-8.0799560349033676E-3</v>
      </c>
      <c r="P3866">
        <v>4.9907246241582187E-2</v>
      </c>
      <c r="Q3866">
        <v>79.688798798288204</v>
      </c>
      <c r="R3866" s="95">
        <f>Table_nydc_frldevdb01_flc_fx_carry_view[[#This Row],[atmf]]/(Table_nydc_frldevdb01_flc_fx_carry_view[[#This Row],[atmf_cost_orig]]+1)</f>
        <v>78.784314092612433</v>
      </c>
      <c r="S3866" s="95">
        <f>Table_nydc_frldevdb01_flc_fx_carry_view[[#This Row],[num_rate]]-Table_nydc_frldevdb01_flc_fx_carry_view[[#This Row],[asset_rate]]</f>
        <v>5.7987202276485558E-2</v>
      </c>
      <c r="T38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2.4112970544090446</v>
      </c>
      <c r="U3866" s="95">
        <f>Table_nydc_frldevdb01_flc_fx_carry_view[[#This Row],[atmf_cost_final]]/Table_nydc_frldevdb01_flc_fx_carry_view[[#This Row],[atmf_cost_orig]]</f>
        <v>1.675657898967517</v>
      </c>
    </row>
    <row r="3867" spans="1:21" x14ac:dyDescent="0.25">
      <c r="A3867" t="s">
        <v>156</v>
      </c>
      <c r="B3867" t="s">
        <v>102</v>
      </c>
      <c r="C3867" t="s">
        <v>67</v>
      </c>
      <c r="D3867" t="s">
        <v>6</v>
      </c>
      <c r="E3867">
        <v>76.969968049057599</v>
      </c>
      <c r="F3867">
        <v>87.123841029532002</v>
      </c>
      <c r="G3867">
        <v>9.6021146470963506E-2</v>
      </c>
      <c r="H3867">
        <v>9.92214162807801E-2</v>
      </c>
      <c r="I3867">
        <v>8.3838381865939296E-2</v>
      </c>
      <c r="J3867">
        <v>0.10086316866534201</v>
      </c>
      <c r="K3867">
        <v>1.2752944211283401E-2</v>
      </c>
      <c r="L3867">
        <v>1.17606086810387E-2</v>
      </c>
      <c r="M3867">
        <v>5.6892084132231902E-2</v>
      </c>
      <c r="N3867">
        <v>8.4346346797392113E-2</v>
      </c>
      <c r="O3867">
        <v>-7.7090054110135371E-3</v>
      </c>
      <c r="P3867">
        <v>5.6096218554455658E-2</v>
      </c>
      <c r="Q3867">
        <v>83.440834366316466</v>
      </c>
      <c r="R3867" s="95">
        <f>Table_nydc_frldevdb01_flc_fx_carry_view[[#This Row],[atmf]]/(Table_nydc_frldevdb01_flc_fx_carry_view[[#This Row],[atmf_cost_orig]]+1)</f>
        <v>82.433999021825969</v>
      </c>
      <c r="S3867" s="95">
        <f>Table_nydc_frldevdb01_flc_fx_carry_view[[#This Row],[num_rate]]-Table_nydc_frldevdb01_flc_fx_carry_view[[#This Row],[asset_rate]]</f>
        <v>6.3805223965469199E-2</v>
      </c>
      <c r="T38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1.6444755889297271</v>
      </c>
      <c r="U3867" s="95">
        <f>Table_nydc_frldevdb01_flc_fx_carry_view[[#This Row],[atmf_cost_final]]/Table_nydc_frldevdb01_flc_fx_carry_view[[#This Row],[atmf_cost_orig]]</f>
        <v>1.4825673568461548</v>
      </c>
    </row>
    <row r="3868" spans="1:21" x14ac:dyDescent="0.25">
      <c r="A3868" t="s">
        <v>156</v>
      </c>
      <c r="B3868" t="s">
        <v>103</v>
      </c>
      <c r="C3868" t="s">
        <v>6</v>
      </c>
      <c r="D3868" t="s">
        <v>6</v>
      </c>
      <c r="E3868">
        <v>5.9170227504744002</v>
      </c>
      <c r="F3868">
        <v>5.4831285654898103</v>
      </c>
      <c r="G3868">
        <v>0.11026852345147201</v>
      </c>
      <c r="H3868">
        <v>0.13229804797856001</v>
      </c>
      <c r="I3868">
        <v>0.14001170987213499</v>
      </c>
      <c r="J3868">
        <v>0.17273746217737801</v>
      </c>
      <c r="K3868">
        <v>1.5573111913621901E-2</v>
      </c>
      <c r="L3868">
        <v>5.0584817744924807E-3</v>
      </c>
      <c r="M3868">
        <v>4.9282789366760102E-2</v>
      </c>
      <c r="N3868">
        <v>7.3251257633033112E-2</v>
      </c>
      <c r="O3868">
        <v>7.2295902926529057E-2</v>
      </c>
      <c r="P3868">
        <v>-6.6402915298566763E-3</v>
      </c>
      <c r="Q3868">
        <v>5.3043215954011229</v>
      </c>
      <c r="R3868" s="95">
        <f>Table_nydc_frldevdb01_flc_fx_carry_view[[#This Row],[atmf]]/(Table_nydc_frldevdb01_flc_fx_carry_view[[#This Row],[atmf_cost_orig]]+1)</f>
        <v>5.225596589455991</v>
      </c>
      <c r="S3868" s="95">
        <f>Table_nydc_frldevdb01_flc_fx_carry_view[[#This Row],[num_rate]]-Table_nydc_frldevdb01_flc_fx_carry_view[[#This Row],[asset_rate]]</f>
        <v>-7.8936194456385736E-2</v>
      </c>
      <c r="T38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2.0229435880346056</v>
      </c>
      <c r="U3868" s="95">
        <f>Table_nydc_frldevdb01_flc_fx_carry_view[[#This Row],[atmf_cost_final]]/Table_nydc_frldevdb01_flc_fx_carry_view[[#This Row],[atmf_cost_orig]]</f>
        <v>1.4863456101865673</v>
      </c>
    </row>
    <row r="3869" spans="1:21" x14ac:dyDescent="0.25">
      <c r="A3869" t="s">
        <v>156</v>
      </c>
      <c r="B3869" t="s">
        <v>103</v>
      </c>
      <c r="C3869" t="s">
        <v>67</v>
      </c>
      <c r="D3869" t="s">
        <v>6</v>
      </c>
      <c r="E3869">
        <v>5.9170227504744002</v>
      </c>
      <c r="F3869">
        <v>5.08825261726113</v>
      </c>
      <c r="G3869">
        <v>0.158937394251914</v>
      </c>
      <c r="H3869">
        <v>0.158937394251914</v>
      </c>
      <c r="I3869">
        <v>0.11026852345147201</v>
      </c>
      <c r="J3869">
        <v>0.14899641105466299</v>
      </c>
      <c r="K3869">
        <v>3.1662440405884097E-2</v>
      </c>
      <c r="L3869">
        <v>1.5573111913621901E-2</v>
      </c>
      <c r="M3869">
        <v>7.81111348571525E-2</v>
      </c>
      <c r="N3869">
        <v>9.3591351900564099E-2</v>
      </c>
      <c r="O3869">
        <v>7.3159791211857242E-2</v>
      </c>
      <c r="P3869">
        <v>-7.2799985820061397E-3</v>
      </c>
      <c r="Q3869">
        <v>4.8624004638175631</v>
      </c>
      <c r="R3869" s="95">
        <f>Table_nydc_frldevdb01_flc_fx_carry_view[[#This Row],[atmf]]/(Table_nydc_frldevdb01_flc_fx_carry_view[[#This Row],[atmf_cost_orig]]+1)</f>
        <v>4.719599355529625</v>
      </c>
      <c r="S3869" s="95">
        <f>Table_nydc_frldevdb01_flc_fx_carry_view[[#This Row],[num_rate]]-Table_nydc_frldevdb01_flc_fx_carry_view[[#This Row],[asset_rate]]</f>
        <v>-8.0439789793863375E-2</v>
      </c>
      <c r="T38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1.679664862675418</v>
      </c>
      <c r="U3869" s="95">
        <f>Table_nydc_frldevdb01_flc_fx_carry_view[[#This Row],[atmf_cost_final]]/Table_nydc_frldevdb01_flc_fx_carry_view[[#This Row],[atmf_cost_orig]]</f>
        <v>1.1981819502651112</v>
      </c>
    </row>
    <row r="3870" spans="1:21" x14ac:dyDescent="0.25">
      <c r="A3870" t="s">
        <v>156</v>
      </c>
      <c r="B3870" t="s">
        <v>104</v>
      </c>
      <c r="C3870" t="s">
        <v>6</v>
      </c>
      <c r="D3870" t="s">
        <v>6</v>
      </c>
      <c r="E3870">
        <v>3.4919045684819299</v>
      </c>
      <c r="F3870">
        <v>3.433961</v>
      </c>
      <c r="G3870">
        <v>6.6561495932678794E-2</v>
      </c>
      <c r="H3870">
        <v>6.5673989135838204E-2</v>
      </c>
      <c r="I3870">
        <v>5.2824008283655598E-2</v>
      </c>
      <c r="J3870">
        <v>5.2490093930994103E-2</v>
      </c>
      <c r="K3870">
        <v>1.8974145774682299E-2</v>
      </c>
      <c r="L3870">
        <v>1.9102281077685399E-3</v>
      </c>
      <c r="M3870">
        <v>2.5892503737309901E-2</v>
      </c>
      <c r="N3870">
        <v>1.65912716639511E-2</v>
      </c>
      <c r="O3870">
        <v>1.4298992763353474E-2</v>
      </c>
      <c r="P3870">
        <v>-2.4696330288588777E-3</v>
      </c>
      <c r="Q3870">
        <v>3.4103668612698526</v>
      </c>
      <c r="R3870" s="95">
        <f>Table_nydc_frldevdb01_flc_fx_carry_view[[#This Row],[atmf]]/(Table_nydc_frldevdb01_flc_fx_carry_view[[#This Row],[atmf_cost_orig]]+1)</f>
        <v>3.3472912488298094</v>
      </c>
      <c r="S3870" s="95">
        <f>Table_nydc_frldevdb01_flc_fx_carry_view[[#This Row],[num_rate]]-Table_nydc_frldevdb01_flc_fx_carry_view[[#This Row],[asset_rate]]</f>
        <v>-1.6768625792212354E-2</v>
      </c>
      <c r="T38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2.1220416225191503</v>
      </c>
      <c r="U3870" s="95">
        <f>Table_nydc_frldevdb01_flc_fx_carry_view[[#This Row],[atmf_cost_final]]/Table_nydc_frldevdb01_flc_fx_carry_view[[#This Row],[atmf_cost_orig]]</f>
        <v>0.64077509970748192</v>
      </c>
    </row>
    <row r="3871" spans="1:21" x14ac:dyDescent="0.25">
      <c r="A3871" t="s">
        <v>156</v>
      </c>
      <c r="B3871" t="s">
        <v>104</v>
      </c>
      <c r="C3871" t="s">
        <v>67</v>
      </c>
      <c r="D3871" t="s">
        <v>6</v>
      </c>
      <c r="E3871">
        <v>3.4919045684819299</v>
      </c>
      <c r="F3871">
        <v>3.365996</v>
      </c>
      <c r="G3871">
        <v>7.1720118355971696E-2</v>
      </c>
      <c r="H3871">
        <v>6.9792933647310998E-2</v>
      </c>
      <c r="I3871">
        <v>6.6561495932678794E-2</v>
      </c>
      <c r="J3871">
        <v>6.5814469607099094E-2</v>
      </c>
      <c r="K3871">
        <v>2.44471583333674E-2</v>
      </c>
      <c r="L3871">
        <v>1.8974145774682299E-2</v>
      </c>
      <c r="M3871">
        <v>3.8204195306266599E-2</v>
      </c>
      <c r="N3871">
        <v>3.6615223665432198E-2</v>
      </c>
      <c r="O3871">
        <v>1.5745494032538481E-2</v>
      </c>
      <c r="P3871">
        <v>-2.8138809280158043E-3</v>
      </c>
      <c r="Q3871">
        <v>3.3203182589498348</v>
      </c>
      <c r="R3871" s="95">
        <f>Table_nydc_frldevdb01_flc_fx_carry_view[[#This Row],[atmf]]/(Table_nydc_frldevdb01_flc_fx_carry_view[[#This Row],[atmf_cost_orig]]+1)</f>
        <v>3.2421329206891163</v>
      </c>
      <c r="S3871" s="95">
        <f>Table_nydc_frldevdb01_flc_fx_carry_view[[#This Row],[num_rate]]-Table_nydc_frldevdb01_flc_fx_carry_view[[#This Row],[asset_rate]]</f>
        <v>-1.8559374960554285E-2</v>
      </c>
      <c r="T38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1.2823312116920309</v>
      </c>
      <c r="U3871" s="95">
        <f>Table_nydc_frldevdb01_flc_fx_carry_view[[#This Row],[atmf_cost_final]]/Table_nydc_frldevdb01_flc_fx_carry_view[[#This Row],[atmf_cost_orig]]</f>
        <v>0.95840845153009246</v>
      </c>
    </row>
    <row r="3872" spans="1:21" x14ac:dyDescent="0.25">
      <c r="A3872" t="s">
        <v>156</v>
      </c>
      <c r="B3872" t="s">
        <v>105</v>
      </c>
      <c r="C3872" t="s">
        <v>6</v>
      </c>
      <c r="D3872" t="s">
        <v>6</v>
      </c>
      <c r="E3872">
        <v>35.378034020175903</v>
      </c>
      <c r="F3872">
        <v>33.1414516006963</v>
      </c>
      <c r="G3872">
        <v>0.18161550883281699</v>
      </c>
      <c r="H3872">
        <v>0.19305548281760801</v>
      </c>
      <c r="I3872">
        <v>0.21648715455898601</v>
      </c>
      <c r="J3872">
        <v>0.25325693779155301</v>
      </c>
      <c r="K3872">
        <v>4.33498126024775E-2</v>
      </c>
      <c r="L3872">
        <v>7.8218853674074506E-3</v>
      </c>
      <c r="M3872">
        <v>7.2644849393869795E-2</v>
      </c>
      <c r="N3872">
        <v>6.3170345970958303E-2</v>
      </c>
      <c r="O3872">
        <v>6.0749971583881061E-2</v>
      </c>
      <c r="P3872">
        <v>-6.6402915298566763E-3</v>
      </c>
      <c r="Q3872">
        <v>32.198204029048568</v>
      </c>
      <c r="R3872" s="95">
        <f>Table_nydc_frldevdb01_flc_fx_carry_view[[#This Row],[atmf]]/(Table_nydc_frldevdb01_flc_fx_carry_view[[#This Row],[atmf_cost_orig]]+1)</f>
        <v>30.896947502636937</v>
      </c>
      <c r="S3872" s="95">
        <f>Table_nydc_frldevdb01_flc_fx_carry_view[[#This Row],[num_rate]]-Table_nydc_frldevdb01_flc_fx_carry_view[[#This Row],[asset_rate]]</f>
        <v>-6.7390263113737733E-2</v>
      </c>
      <c r="T38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1.8893460007469178</v>
      </c>
      <c r="U3872" s="95">
        <f>Table_nydc_frldevdb01_flc_fx_carry_view[[#This Row],[atmf_cost_final]]/Table_nydc_frldevdb01_flc_fx_carry_view[[#This Row],[atmf_cost_orig]]</f>
        <v>0.8695777677018488</v>
      </c>
    </row>
    <row r="3873" spans="1:21" x14ac:dyDescent="0.25">
      <c r="A3873" t="s">
        <v>156</v>
      </c>
      <c r="B3873" t="s">
        <v>105</v>
      </c>
      <c r="C3873" t="s">
        <v>67</v>
      </c>
      <c r="D3873" t="s">
        <v>6</v>
      </c>
      <c r="E3873">
        <v>35.378034020175903</v>
      </c>
      <c r="F3873">
        <v>30.57825313303</v>
      </c>
      <c r="G3873">
        <v>0.18600669963751501</v>
      </c>
      <c r="H3873">
        <v>0.206071620555066</v>
      </c>
      <c r="I3873">
        <v>0.18161550883281699</v>
      </c>
      <c r="J3873">
        <v>0.20918275961336599</v>
      </c>
      <c r="K3873">
        <v>4.4926755311166099E-2</v>
      </c>
      <c r="L3873">
        <v>4.33498126024775E-2</v>
      </c>
      <c r="M3873">
        <v>0.10165370058554</v>
      </c>
      <c r="N3873">
        <v>0.117560358516342</v>
      </c>
      <c r="O3873">
        <v>7.0198827910112463E-2</v>
      </c>
      <c r="P3873">
        <v>-7.2799985820061397E-3</v>
      </c>
      <c r="Q3873">
        <v>28.936759178683104</v>
      </c>
      <c r="R3873" s="95">
        <f>Table_nydc_frldevdb01_flc_fx_carry_view[[#This Row],[atmf]]/(Table_nydc_frldevdb01_flc_fx_carry_view[[#This Row],[atmf_cost_orig]]+1)</f>
        <v>27.756683535649497</v>
      </c>
      <c r="S3873" s="95">
        <f>Table_nydc_frldevdb01_flc_fx_carry_view[[#This Row],[num_rate]]-Table_nydc_frldevdb01_flc_fx_carry_view[[#This Row],[asset_rate]]</f>
        <v>-7.7478826492118597E-2</v>
      </c>
      <c r="T38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1.3082062775445924</v>
      </c>
      <c r="U3873" s="95">
        <f>Table_nydc_frldevdb01_flc_fx_carry_view[[#This Row],[atmf_cost_final]]/Table_nydc_frldevdb01_flc_fx_carry_view[[#This Row],[atmf_cost_orig]]</f>
        <v>1.1564788870368452</v>
      </c>
    </row>
    <row r="3874" spans="1:21" x14ac:dyDescent="0.25">
      <c r="A3874" t="s">
        <v>156</v>
      </c>
      <c r="B3874" t="s">
        <v>106</v>
      </c>
      <c r="C3874" t="s">
        <v>6</v>
      </c>
      <c r="D3874" t="s">
        <v>6</v>
      </c>
      <c r="E3874">
        <v>7.7944430676709002</v>
      </c>
      <c r="F3874">
        <v>8.1463206980000002</v>
      </c>
      <c r="G3874">
        <v>7.7585987794729194E-2</v>
      </c>
      <c r="H3874">
        <v>7.9023209954832099E-2</v>
      </c>
      <c r="I3874">
        <v>4.8939540283053001E-2</v>
      </c>
      <c r="J3874">
        <v>6.4682731481480293E-2</v>
      </c>
      <c r="K3874">
        <v>1.3632259321932001E-2</v>
      </c>
      <c r="L3874">
        <v>1.77021184341524E-3</v>
      </c>
      <c r="M3874">
        <v>3.1863932362655001E-2</v>
      </c>
      <c r="N3874">
        <v>4.5148988108643498E-2</v>
      </c>
      <c r="O3874">
        <v>-8.0799560349033676E-3</v>
      </c>
      <c r="P3874">
        <v>3.6709679987508577E-2</v>
      </c>
      <c r="Q3874">
        <v>8.0004589463150566</v>
      </c>
      <c r="R3874" s="95">
        <f>Table_nydc_frldevdb01_flc_fx_carry_view[[#This Row],[atmf]]/(Table_nydc_frldevdb01_flc_fx_carry_view[[#This Row],[atmf_cost_orig]]+1)</f>
        <v>7.8947625190730326</v>
      </c>
      <c r="S3874" s="95">
        <f>Table_nydc_frldevdb01_flc_fx_carry_view[[#This Row],[num_rate]]-Table_nydc_frldevdb01_flc_fx_carry_view[[#This Row],[asset_rate]]</f>
        <v>4.4789636022411941E-2</v>
      </c>
      <c r="T38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2.3793085894166528</v>
      </c>
      <c r="U3874" s="95">
        <f>Table_nydc_frldevdb01_flc_fx_carry_view[[#This Row],[atmf_cost_final]]/Table_nydc_frldevdb01_flc_fx_carry_view[[#This Row],[atmf_cost_orig]]</f>
        <v>1.4169308293397829</v>
      </c>
    </row>
    <row r="3875" spans="1:21" x14ac:dyDescent="0.25">
      <c r="A3875" t="s">
        <v>156</v>
      </c>
      <c r="B3875" t="s">
        <v>106</v>
      </c>
      <c r="C3875" t="s">
        <v>67</v>
      </c>
      <c r="D3875" t="s">
        <v>6</v>
      </c>
      <c r="E3875">
        <v>7.7944430676709002</v>
      </c>
      <c r="F3875">
        <v>8.52138811866946</v>
      </c>
      <c r="G3875">
        <v>8.83186684073866E-2</v>
      </c>
      <c r="H3875">
        <v>8.93073287264574E-2</v>
      </c>
      <c r="I3875">
        <v>7.7585987794729194E-2</v>
      </c>
      <c r="J3875">
        <v>8.4423320919352798E-2</v>
      </c>
      <c r="K3875">
        <v>1.6964225111098401E-2</v>
      </c>
      <c r="L3875">
        <v>1.3632259321932001E-2</v>
      </c>
      <c r="M3875">
        <v>5.1215487471278701E-2</v>
      </c>
      <c r="N3875">
        <v>6.2840203955447801E-2</v>
      </c>
      <c r="O3875">
        <v>-7.7090054110135371E-3</v>
      </c>
      <c r="P3875">
        <v>3.8210511239718317E-2</v>
      </c>
      <c r="Q3875">
        <v>8.2391856106837107</v>
      </c>
      <c r="R3875" s="95">
        <f>Table_nydc_frldevdb01_flc_fx_carry_view[[#This Row],[atmf]]/(Table_nydc_frldevdb01_flc_fx_carry_view[[#This Row],[atmf_cost_orig]]+1)</f>
        <v>8.1062239095885484</v>
      </c>
      <c r="S3875" s="95">
        <f>Table_nydc_frldevdb01_flc_fx_carry_view[[#This Row],[num_rate]]-Table_nydc_frldevdb01_flc_fx_carry_view[[#This Row],[asset_rate]]</f>
        <v>4.5919516650731851E-2</v>
      </c>
      <c r="T38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1.4366753585912728</v>
      </c>
      <c r="U3875" s="95">
        <f>Table_nydc_frldevdb01_flc_fx_carry_view[[#This Row],[atmf_cost_final]]/Table_nydc_frldevdb01_flc_fx_carry_view[[#This Row],[atmf_cost_orig]]</f>
        <v>1.2269765857581296</v>
      </c>
    </row>
    <row r="3876" spans="1:21" x14ac:dyDescent="0.25">
      <c r="A3876" t="s">
        <v>156</v>
      </c>
      <c r="B3876" t="s">
        <v>5</v>
      </c>
      <c r="C3876" t="s">
        <v>67</v>
      </c>
      <c r="D3876" t="s">
        <v>67</v>
      </c>
      <c r="E3876">
        <v>3.6367537841847999</v>
      </c>
      <c r="F3876">
        <v>4.4232730265294498</v>
      </c>
      <c r="G3876">
        <v>0.13260472595426401</v>
      </c>
      <c r="H3876">
        <v>0.14618066514799299</v>
      </c>
      <c r="I3876">
        <v>0.103069383556564</v>
      </c>
      <c r="J3876">
        <v>0.14017798611111101</v>
      </c>
      <c r="K3876">
        <v>1.2610494790129601E-2</v>
      </c>
      <c r="L3876">
        <v>3.7273174804284101E-3</v>
      </c>
      <c r="M3876">
        <v>7.98613457625926E-2</v>
      </c>
      <c r="N3876">
        <v>0.216241716120609</v>
      </c>
      <c r="O3876">
        <v>1.573987302300528E-2</v>
      </c>
      <c r="P3876">
        <v>0.12768046257838617</v>
      </c>
      <c r="Q3876">
        <v>4.1445486058868255</v>
      </c>
      <c r="R3876" s="95">
        <f>Table_nydc_frldevdb01_flc_fx_carry_view[[#This Row],[atmf]]/(Table_nydc_frldevdb01_flc_fx_carry_view[[#This Row],[atmf_cost_orig]]+1)</f>
        <v>4.0961490508818583</v>
      </c>
      <c r="S3876" s="95">
        <f>Table_nydc_frldevdb01_flc_fx_carry_view[[#This Row],[num_rate]]-Table_nydc_frldevdb01_flc_fx_carry_view[[#This Row],[asset_rate]]</f>
        <v>0.11194058955538089</v>
      </c>
      <c r="T38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3.1600254207518983</v>
      </c>
      <c r="U3876" s="95">
        <f>Table_nydc_frldevdb01_flc_fx_carry_view[[#This Row],[atmf_cost_final]]/Table_nydc_frldevdb01_flc_fx_carry_view[[#This Row],[atmf_cost_orig]]</f>
        <v>2.707714402452476</v>
      </c>
    </row>
    <row r="3877" spans="1:21" x14ac:dyDescent="0.25">
      <c r="A3877" t="s">
        <v>156</v>
      </c>
      <c r="B3877" t="s">
        <v>4</v>
      </c>
      <c r="C3877" t="s">
        <v>67</v>
      </c>
      <c r="D3877" t="s">
        <v>67</v>
      </c>
      <c r="E3877">
        <v>4.3139339214290304</v>
      </c>
      <c r="F3877">
        <v>5.4981763502842096</v>
      </c>
      <c r="G3877">
        <v>0.137268299972547</v>
      </c>
      <c r="H3877">
        <v>0.14589601814632699</v>
      </c>
      <c r="I3877">
        <v>9.1531387204142903E-2</v>
      </c>
      <c r="J3877">
        <v>0.119081689814815</v>
      </c>
      <c r="K3877">
        <v>8.8594852234319902E-3</v>
      </c>
      <c r="L3877">
        <v>3.3108119272563601E-3</v>
      </c>
      <c r="M3877">
        <v>8.3574753332832499E-2</v>
      </c>
      <c r="N3877">
        <v>0.27454186537533498</v>
      </c>
      <c r="O3877">
        <v>-7.7090054110135371E-3</v>
      </c>
      <c r="P3877">
        <v>0.12771575788949979</v>
      </c>
      <c r="Q3877">
        <v>5.1159376938567167</v>
      </c>
      <c r="R3877" s="95">
        <f>Table_nydc_frldevdb01_flc_fx_carry_view[[#This Row],[atmf]]/(Table_nydc_frldevdb01_flc_fx_carry_view[[#This Row],[atmf_cost_orig]]+1)</f>
        <v>5.0741089466813936</v>
      </c>
      <c r="S3877" s="95">
        <f>Table_nydc_frldevdb01_flc_fx_carry_view[[#This Row],[num_rate]]-Table_nydc_frldevdb01_flc_fx_carry_view[[#This Row],[asset_rate]]</f>
        <v>0.13542476330051334</v>
      </c>
      <c r="T38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3.6301958128683065</v>
      </c>
      <c r="U3877" s="95">
        <f>Table_nydc_frldevdb01_flc_fx_carry_view[[#This Row],[atmf_cost_final]]/Table_nydc_frldevdb01_flc_fx_carry_view[[#This Row],[atmf_cost_orig]]</f>
        <v>3.2849856496971639</v>
      </c>
    </row>
    <row r="3878" spans="1:21" x14ac:dyDescent="0.25">
      <c r="A3878" t="s">
        <v>156</v>
      </c>
      <c r="B3878" t="s">
        <v>17</v>
      </c>
      <c r="C3878" t="s">
        <v>67</v>
      </c>
      <c r="D3878" t="s">
        <v>67</v>
      </c>
      <c r="E3878">
        <v>1.18586084611856</v>
      </c>
      <c r="F3878">
        <v>1.2423659598585</v>
      </c>
      <c r="G3878">
        <v>8.3131123829734102E-2</v>
      </c>
      <c r="H3878">
        <v>8.2026025148972503E-2</v>
      </c>
      <c r="I3878">
        <v>4.8594448871391499E-2</v>
      </c>
      <c r="J3878">
        <v>5.7340162037036999E-2</v>
      </c>
      <c r="K3878">
        <v>2.7085149064328202E-2</v>
      </c>
      <c r="L3878">
        <v>1.7577294230902E-3</v>
      </c>
      <c r="M3878">
        <v>4.7044746127991297E-2</v>
      </c>
      <c r="N3878">
        <v>4.7653573680675299E-2</v>
      </c>
      <c r="O3878">
        <v>-7.7090054110135371E-3</v>
      </c>
      <c r="P3878">
        <v>1.5745494032538481E-2</v>
      </c>
      <c r="Q3878">
        <v>1.2180540910003859</v>
      </c>
      <c r="R3878" s="95">
        <f>Table_nydc_frldevdb01_flc_fx_carry_view[[#This Row],[atmf]]/(Table_nydc_frldevdb01_flc_fx_carry_view[[#This Row],[atmf_cost_orig]]+1)</f>
        <v>1.1865452402610428</v>
      </c>
      <c r="S3878" s="95">
        <f>Table_nydc_frldevdb01_flc_fx_carry_view[[#This Row],[num_rate]]-Table_nydc_frldevdb01_flc_fx_carry_view[[#This Row],[asset_rate]]</f>
        <v>2.3454499443552018E-2</v>
      </c>
      <c r="T38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2.2994374140517864</v>
      </c>
      <c r="U3878" s="95">
        <f>Table_nydc_frldevdb01_flc_fx_carry_view[[#This Row],[atmf_cost_final]]/Table_nydc_frldevdb01_flc_fx_carry_view[[#This Row],[atmf_cost_orig]]</f>
        <v>1.0129414568638038</v>
      </c>
    </row>
    <row r="3879" spans="1:21" x14ac:dyDescent="0.25">
      <c r="A3879" t="s">
        <v>156</v>
      </c>
      <c r="B3879" t="s">
        <v>21</v>
      </c>
      <c r="C3879" t="s">
        <v>67</v>
      </c>
      <c r="D3879" t="s">
        <v>67</v>
      </c>
      <c r="E3879">
        <v>1.33094327963226</v>
      </c>
      <c r="F3879">
        <v>1.3599179819575999</v>
      </c>
      <c r="G3879">
        <v>9.4672200628332301E-2</v>
      </c>
      <c r="H3879">
        <v>9.30513168459286E-2</v>
      </c>
      <c r="I3879">
        <v>6.6504708397051096E-2</v>
      </c>
      <c r="J3879">
        <v>7.15676908656913E-2</v>
      </c>
      <c r="K3879">
        <v>4.2498389959383299E-2</v>
      </c>
      <c r="L3879">
        <v>2.4053409290996303E-3</v>
      </c>
      <c r="M3879">
        <v>5.2036552909179398E-2</v>
      </c>
      <c r="N3879">
        <v>2.1770858388359401E-2</v>
      </c>
      <c r="O3879">
        <v>4.7341679918535187E-3</v>
      </c>
      <c r="P3879">
        <v>1.5745494032538481E-2</v>
      </c>
      <c r="Q3879">
        <v>1.3470694143785706</v>
      </c>
      <c r="R3879" s="95">
        <f>Table_nydc_frldevdb01_flc_fx_carry_view[[#This Row],[atmf]]/(Table_nydc_frldevdb01_flc_fx_carry_view[[#This Row],[atmf_cost_orig]]+1)</f>
        <v>1.2926527868228925</v>
      </c>
      <c r="S3879" s="95">
        <f>Table_nydc_frldevdb01_flc_fx_carry_view[[#This Row],[num_rate]]-Table_nydc_frldevdb01_flc_fx_carry_view[[#This Row],[asset_rate]]</f>
        <v>1.1011326040684962E-2</v>
      </c>
      <c r="T38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2.0303194190736442</v>
      </c>
      <c r="U3879" s="95">
        <f>Table_nydc_frldevdb01_flc_fx_carry_view[[#This Row],[atmf_cost_final]]/Table_nydc_frldevdb01_flc_fx_carry_view[[#This Row],[atmf_cost_orig]]</f>
        <v>0.41837625997933769</v>
      </c>
    </row>
    <row r="3880" spans="1:21" x14ac:dyDescent="0.25">
      <c r="A3880" t="s">
        <v>156</v>
      </c>
      <c r="B3880" t="s">
        <v>20</v>
      </c>
      <c r="C3880" t="s">
        <v>67</v>
      </c>
      <c r="D3880" t="s">
        <v>67</v>
      </c>
      <c r="E3880">
        <v>3.1597354463720202</v>
      </c>
      <c r="F3880">
        <v>3.4923289999999998</v>
      </c>
      <c r="G3880">
        <v>0.13729839301546501</v>
      </c>
      <c r="H3880">
        <v>0.14807099796703399</v>
      </c>
      <c r="I3880">
        <v>8.3316628825886196E-2</v>
      </c>
      <c r="J3880">
        <v>0.116662256944444</v>
      </c>
      <c r="K3880">
        <v>3.4566630038498102E-2</v>
      </c>
      <c r="L3880">
        <v>3.0129016167979297E-3</v>
      </c>
      <c r="M3880">
        <v>8.0937775841614407E-2</v>
      </c>
      <c r="N3880">
        <v>0.105242980301228</v>
      </c>
      <c r="O3880">
        <v>1.5745494032538481E-2</v>
      </c>
      <c r="P3880">
        <v>7.0198827910112463E-2</v>
      </c>
      <c r="Q3880">
        <v>3.3375624069980914</v>
      </c>
      <c r="R3880" s="95">
        <f>Table_nydc_frldevdb01_flc_fx_carry_view[[#This Row],[atmf]]/(Table_nydc_frldevdb01_flc_fx_carry_view[[#This Row],[atmf_cost_orig]]+1)</f>
        <v>3.2308325955958797</v>
      </c>
      <c r="S3880" s="95">
        <f>Table_nydc_frldevdb01_flc_fx_carry_view[[#This Row],[num_rate]]-Table_nydc_frldevdb01_flc_fx_carry_view[[#This Row],[asset_rate]]</f>
        <v>5.4453333877573978E-2</v>
      </c>
      <c r="T38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2.2046054052336972</v>
      </c>
      <c r="U3880" s="95">
        <f>Table_nydc_frldevdb01_flc_fx_carry_view[[#This Row],[atmf_cost_final]]/Table_nydc_frldevdb01_flc_fx_carry_view[[#This Row],[atmf_cost_orig]]</f>
        <v>1.3002949390056873</v>
      </c>
    </row>
    <row r="3881" spans="1:21" x14ac:dyDescent="0.25">
      <c r="A3881" t="s">
        <v>156</v>
      </c>
      <c r="B3881" t="s">
        <v>7</v>
      </c>
      <c r="C3881" t="s">
        <v>67</v>
      </c>
      <c r="D3881" t="s">
        <v>67</v>
      </c>
      <c r="E3881">
        <v>64.906408117772202</v>
      </c>
      <c r="F3881">
        <v>70.119591592572803</v>
      </c>
      <c r="G3881">
        <v>7.3995324592527695E-2</v>
      </c>
      <c r="H3881">
        <v>7.7043797535294306E-2</v>
      </c>
      <c r="I3881">
        <v>4.31906679158311E-2</v>
      </c>
      <c r="J3881">
        <v>6.35263425925926E-2</v>
      </c>
      <c r="K3881">
        <v>1.30726230736945E-2</v>
      </c>
      <c r="L3881">
        <v>1.5618665955280601E-3</v>
      </c>
      <c r="M3881">
        <v>4.2142727120231004E-2</v>
      </c>
      <c r="N3881">
        <v>8.0305532562981397E-2</v>
      </c>
      <c r="O3881">
        <v>1.573987302300528E-2</v>
      </c>
      <c r="P3881">
        <v>5.6074139397766065E-2</v>
      </c>
      <c r="Q3881">
        <v>68.138789881123458</v>
      </c>
      <c r="R3881" s="95">
        <f>Table_nydc_frldevdb01_flc_fx_carry_view[[#This Row],[atmf]]/(Table_nydc_frldevdb01_flc_fx_carry_view[[#This Row],[atmf_cost_orig]]+1)</f>
        <v>67.284057900912813</v>
      </c>
      <c r="S3881" s="95">
        <f>Table_nydc_frldevdb01_flc_fx_carry_view[[#This Row],[num_rate]]-Table_nydc_frldevdb01_flc_fx_carry_view[[#This Row],[asset_rate]]</f>
        <v>4.0334266374760785E-2</v>
      </c>
      <c r="T38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2.7087507441114602</v>
      </c>
      <c r="U3881" s="95">
        <f>Table_nydc_frldevdb01_flc_fx_carry_view[[#This Row],[atmf_cost_final]]/Table_nydc_frldevdb01_flc_fx_carry_view[[#This Row],[atmf_cost_orig]]</f>
        <v>1.9055608891630078</v>
      </c>
    </row>
    <row r="3882" spans="1:21" x14ac:dyDescent="0.25">
      <c r="A3882" t="s">
        <v>156</v>
      </c>
      <c r="B3882" t="s">
        <v>19</v>
      </c>
      <c r="C3882" t="s">
        <v>67</v>
      </c>
      <c r="D3882" t="s">
        <v>67</v>
      </c>
      <c r="E3882">
        <v>13.314641841683301</v>
      </c>
      <c r="F3882">
        <v>14.787332845768001</v>
      </c>
      <c r="G3882">
        <v>0.16426075833919401</v>
      </c>
      <c r="H3882">
        <v>0.17308139967295699</v>
      </c>
      <c r="I3882">
        <v>0.105519018684469</v>
      </c>
      <c r="J3882">
        <v>0.12290819444444399</v>
      </c>
      <c r="K3882">
        <v>4.5443551567317594E-2</v>
      </c>
      <c r="L3882">
        <v>3.8157804750904804E-3</v>
      </c>
      <c r="M3882">
        <v>9.4485646845398397E-2</v>
      </c>
      <c r="N3882">
        <v>0.11058906294953</v>
      </c>
      <c r="O3882">
        <v>1.573987302300528E-2</v>
      </c>
      <c r="P3882">
        <v>7.3008844759193336E-2</v>
      </c>
      <c r="Q3882">
        <v>14.096033812492687</v>
      </c>
      <c r="R3882" s="95">
        <f>Table_nydc_frldevdb01_flc_fx_carry_view[[#This Row],[atmf]]/(Table_nydc_frldevdb01_flc_fx_carry_view[[#This Row],[atmf_cost_orig]]+1)</f>
        <v>13.510759952301857</v>
      </c>
      <c r="S3882" s="95">
        <f>Table_nydc_frldevdb01_flc_fx_carry_view[[#This Row],[num_rate]]-Table_nydc_frldevdb01_flc_fx_carry_view[[#This Row],[asset_rate]]</f>
        <v>5.7268971736188057E-2</v>
      </c>
      <c r="T38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2.177176196673666</v>
      </c>
      <c r="U3882" s="95">
        <f>Table_nydc_frldevdb01_flc_fx_carry_view[[#This Row],[atmf_cost_final]]/Table_nydc_frldevdb01_flc_fx_carry_view[[#This Row],[atmf_cost_orig]]</f>
        <v>1.1704324057862536</v>
      </c>
    </row>
    <row r="3883" spans="1:21" x14ac:dyDescent="0.25">
      <c r="A3883" t="s">
        <v>156</v>
      </c>
      <c r="B3883" t="s">
        <v>13</v>
      </c>
      <c r="C3883" t="s">
        <v>67</v>
      </c>
      <c r="D3883" t="s">
        <v>67</v>
      </c>
      <c r="E3883">
        <v>6.5728142498193698</v>
      </c>
      <c r="F3883">
        <v>6.8586178865356002</v>
      </c>
      <c r="G3883">
        <v>6.0770380071861599E-2</v>
      </c>
      <c r="H3883">
        <v>6.2161176895510602E-2</v>
      </c>
      <c r="I3883">
        <v>4.7395911871279998E-2</v>
      </c>
      <c r="J3883">
        <v>4.3084861111111102E-2</v>
      </c>
      <c r="K3883">
        <v>1.6262610648921601E-2</v>
      </c>
      <c r="L3883">
        <v>1.7139369551603999E-3</v>
      </c>
      <c r="M3883">
        <v>3.4007854968508798E-2</v>
      </c>
      <c r="N3883">
        <v>4.3475684092999699E-2</v>
      </c>
      <c r="O3883">
        <v>1.573987302300528E-2</v>
      </c>
      <c r="P3883">
        <v>3.8204324314563554E-2</v>
      </c>
      <c r="Q3883">
        <v>6.7390321151742887</v>
      </c>
      <c r="R3883" s="95">
        <f>Table_nydc_frldevdb01_flc_fx_carry_view[[#This Row],[atmf]]/(Table_nydc_frldevdb01_flc_fx_carry_view[[#This Row],[atmf_cost_orig]]+1)</f>
        <v>6.6330423444843971</v>
      </c>
      <c r="S3883" s="95">
        <f>Table_nydc_frldevdb01_flc_fx_carry_view[[#This Row],[num_rate]]-Table_nydc_frldevdb01_flc_fx_carry_view[[#This Row],[asset_rate]]</f>
        <v>2.2464451291558274E-2</v>
      </c>
      <c r="T38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2.3534050242262761</v>
      </c>
      <c r="U3883" s="95">
        <f>Table_nydc_frldevdb01_flc_fx_carry_view[[#This Row],[atmf_cost_final]]/Table_nydc_frldevdb01_flc_fx_carry_view[[#This Row],[atmf_cost_orig]]</f>
        <v>1.2784012438672798</v>
      </c>
    </row>
    <row r="3884" spans="1:21" x14ac:dyDescent="0.25">
      <c r="A3884" t="s">
        <v>156</v>
      </c>
      <c r="B3884" t="s">
        <v>16</v>
      </c>
      <c r="C3884" t="s">
        <v>67</v>
      </c>
      <c r="D3884" t="s">
        <v>67</v>
      </c>
      <c r="E3884">
        <v>18.892141002422601</v>
      </c>
      <c r="F3884">
        <v>20.984580613482901</v>
      </c>
      <c r="G3884">
        <v>0.131713493363772</v>
      </c>
      <c r="H3884">
        <v>0.141868403423553</v>
      </c>
      <c r="I3884">
        <v>0.106499265624934</v>
      </c>
      <c r="J3884">
        <v>0.136047604166667</v>
      </c>
      <c r="K3884">
        <v>3.0599693244204099E-2</v>
      </c>
      <c r="L3884">
        <v>3.8512279068338498E-3</v>
      </c>
      <c r="M3884">
        <v>7.7509831722186812E-2</v>
      </c>
      <c r="N3884">
        <v>0.11073930343348899</v>
      </c>
      <c r="O3884">
        <v>1.573987302300528E-2</v>
      </c>
      <c r="P3884">
        <v>7.3150625825022408E-2</v>
      </c>
      <c r="Q3884">
        <v>20.044299737120394</v>
      </c>
      <c r="R3884" s="95">
        <f>Table_nydc_frldevdb01_flc_fx_carry_view[[#This Row],[atmf]]/(Table_nydc_frldevdb01_flc_fx_carry_view[[#This Row],[atmf_cost_orig]]+1)</f>
        <v>19.475071127604647</v>
      </c>
      <c r="S3884" s="95">
        <f>Table_nydc_frldevdb01_flc_fx_carry_view[[#This Row],[num_rate]]-Table_nydc_frldevdb01_flc_fx_carry_view[[#This Row],[asset_rate]]</f>
        <v>5.7410752802017129E-2</v>
      </c>
      <c r="T38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2.2785708802975093</v>
      </c>
      <c r="U3884" s="95">
        <f>Table_nydc_frldevdb01_flc_fx_carry_view[[#This Row],[atmf_cost_final]]/Table_nydc_frldevdb01_flc_fx_carry_view[[#This Row],[atmf_cost_orig]]</f>
        <v>1.4287129899907962</v>
      </c>
    </row>
    <row r="3885" spans="1:21" x14ac:dyDescent="0.25">
      <c r="A3885" t="s">
        <v>156</v>
      </c>
      <c r="B3885" t="s">
        <v>22</v>
      </c>
      <c r="C3885" t="s">
        <v>67</v>
      </c>
      <c r="D3885" t="s">
        <v>67</v>
      </c>
      <c r="E3885">
        <v>621.51142942976696</v>
      </c>
      <c r="F3885">
        <v>632.71</v>
      </c>
      <c r="G3885">
        <v>9.2841111215206495E-2</v>
      </c>
      <c r="H3885">
        <v>9.4795689170713002E-2</v>
      </c>
      <c r="I3885">
        <v>8.8211031803458198E-2</v>
      </c>
      <c r="J3885">
        <v>0.10478658656046699</v>
      </c>
      <c r="K3885">
        <v>4.2240213904520998E-2</v>
      </c>
      <c r="L3885">
        <v>3.1898924341267E-3</v>
      </c>
      <c r="M3885">
        <v>5.1872707829187695E-2</v>
      </c>
      <c r="N3885">
        <v>1.8127013633049999E-2</v>
      </c>
      <c r="O3885">
        <v>1.5745494032538481E-2</v>
      </c>
      <c r="P3885">
        <v>2.499173946870838E-2</v>
      </c>
      <c r="Q3885">
        <v>626.67357063807947</v>
      </c>
      <c r="R3885" s="95">
        <f>Table_nydc_frldevdb01_flc_fx_carry_view[[#This Row],[atmf]]/(Table_nydc_frldevdb01_flc_fx_carry_view[[#This Row],[atmf_cost_orig]]+1)</f>
        <v>601.50814379979624</v>
      </c>
      <c r="S3885" s="95">
        <f>Table_nydc_frldevdb01_flc_fx_carry_view[[#This Row],[num_rate]]-Table_nydc_frldevdb01_flc_fx_carry_view[[#This Row],[asset_rate]]</f>
        <v>9.246245436169899E-3</v>
      </c>
      <c r="T38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1.5507013360966282</v>
      </c>
      <c r="U3885" s="95">
        <f>Table_nydc_frldevdb01_flc_fx_carry_view[[#This Row],[atmf_cost_final]]/Table_nydc_frldevdb01_flc_fx_carry_view[[#This Row],[atmf_cost_orig]]</f>
        <v>0.34945184841209126</v>
      </c>
    </row>
    <row r="3886" spans="1:21" x14ac:dyDescent="0.25">
      <c r="A3886" t="s">
        <v>156</v>
      </c>
      <c r="B3886" t="s">
        <v>15</v>
      </c>
      <c r="C3886" t="s">
        <v>67</v>
      </c>
      <c r="D3886" t="s">
        <v>67</v>
      </c>
      <c r="E3886">
        <v>57.359808912383698</v>
      </c>
      <c r="F3886">
        <v>63.405299999999997</v>
      </c>
      <c r="G3886">
        <v>0.12600340960362999</v>
      </c>
      <c r="H3886">
        <v>0.13567071004256501</v>
      </c>
      <c r="I3886">
        <v>7.0826293398180099E-2</v>
      </c>
      <c r="J3886">
        <v>8.6164421296296298E-2</v>
      </c>
      <c r="K3886">
        <v>2.9461617011948601E-2</v>
      </c>
      <c r="L3886">
        <v>2.5612269435065001E-3</v>
      </c>
      <c r="M3886">
        <v>7.4181374344564496E-2</v>
      </c>
      <c r="N3886">
        <v>0.10537896341808099</v>
      </c>
      <c r="O3886">
        <v>1.5745494032538481E-2</v>
      </c>
      <c r="P3886">
        <v>7.0321528921443749E-2</v>
      </c>
      <c r="Q3886">
        <v>60.691204081261702</v>
      </c>
      <c r="R3886" s="95">
        <f>Table_nydc_frldevdb01_flc_fx_carry_view[[#This Row],[atmf]]/(Table_nydc_frldevdb01_flc_fx_carry_view[[#This Row],[atmf_cost_orig]]+1)</f>
        <v>59.02662391506103</v>
      </c>
      <c r="S3886" s="95">
        <f>Table_nydc_frldevdb01_flc_fx_carry_view[[#This Row],[num_rate]]-Table_nydc_frldevdb01_flc_fx_carry_view[[#This Row],[asset_rate]]</f>
        <v>5.4576034888905264E-2</v>
      </c>
      <c r="T38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2.2991568516313357</v>
      </c>
      <c r="U3886" s="95">
        <f>Table_nydc_frldevdb01_flc_fx_carry_view[[#This Row],[atmf_cost_final]]/Table_nydc_frldevdb01_flc_fx_carry_view[[#This Row],[atmf_cost_orig]]</f>
        <v>1.4205582513018302</v>
      </c>
    </row>
    <row r="3887" spans="1:21" x14ac:dyDescent="0.25">
      <c r="A3887" t="s">
        <v>156</v>
      </c>
      <c r="B3887" t="s">
        <v>11</v>
      </c>
      <c r="C3887" t="s">
        <v>67</v>
      </c>
      <c r="D3887" t="s">
        <v>67</v>
      </c>
      <c r="E3887">
        <v>22.403450314124001</v>
      </c>
      <c r="F3887">
        <v>26.0740624050833</v>
      </c>
      <c r="G3887">
        <v>0.13075678501889301</v>
      </c>
      <c r="H3887">
        <v>0.144310702831803</v>
      </c>
      <c r="I3887">
        <v>8.9011178415838499E-2</v>
      </c>
      <c r="J3887">
        <v>0.115991944444444</v>
      </c>
      <c r="K3887">
        <v>2.0199576757933501E-2</v>
      </c>
      <c r="L3887">
        <v>3.2196531275344902E-3</v>
      </c>
      <c r="M3887">
        <v>8.2669798440495296E-2</v>
      </c>
      <c r="N3887">
        <v>0.163857013219913</v>
      </c>
      <c r="O3887">
        <v>-7.7090054110135371E-3</v>
      </c>
      <c r="P3887">
        <v>7.3159791211857242E-2</v>
      </c>
      <c r="Q3887">
        <v>24.540981829863973</v>
      </c>
      <c r="R3887" s="95">
        <f>Table_nydc_frldevdb01_flc_fx_carry_view[[#This Row],[atmf]]/(Table_nydc_frldevdb01_flc_fx_carry_view[[#This Row],[atmf_cost_orig]]+1)</f>
        <v>24.083116054997589</v>
      </c>
      <c r="S3887" s="95">
        <f>Table_nydc_frldevdb01_flc_fx_carry_view[[#This Row],[num_rate]]-Table_nydc_frldevdb01_flc_fx_carry_view[[#This Row],[asset_rate]]</f>
        <v>8.0868796622870776E-2</v>
      </c>
      <c r="T38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2.5714229238475634</v>
      </c>
      <c r="U3887" s="95">
        <f>Table_nydc_frldevdb01_flc_fx_carry_view[[#This Row],[atmf_cost_final]]/Table_nydc_frldevdb01_flc_fx_carry_view[[#This Row],[atmf_cost_orig]]</f>
        <v>1.982066199639464</v>
      </c>
    </row>
    <row r="3888" spans="1:21" x14ac:dyDescent="0.25">
      <c r="A3888" t="s">
        <v>156</v>
      </c>
      <c r="B3888" t="s">
        <v>24</v>
      </c>
      <c r="C3888" t="s">
        <v>67</v>
      </c>
      <c r="D3888" t="s">
        <v>67</v>
      </c>
      <c r="E3888">
        <v>30.139571267504699</v>
      </c>
      <c r="F3888">
        <v>29.465882811856801</v>
      </c>
      <c r="G3888">
        <v>6.1542599626086297E-2</v>
      </c>
      <c r="H3888">
        <v>5.8431628547983103E-2</v>
      </c>
      <c r="I3888">
        <v>3.3322665479189197E-2</v>
      </c>
      <c r="J3888">
        <v>4.6811883891763502E-2</v>
      </c>
      <c r="K3888">
        <v>2.4134645173171498E-2</v>
      </c>
      <c r="L3888">
        <v>1.2050189092910699E-3</v>
      </c>
      <c r="M3888">
        <v>3.19889840011734E-2</v>
      </c>
      <c r="N3888">
        <v>2.2348689857136502E-2</v>
      </c>
      <c r="O3888">
        <v>1.5745494032538481E-2</v>
      </c>
      <c r="P3888">
        <v>4.150930209537676E-3</v>
      </c>
      <c r="Q3888">
        <v>29.236251387399523</v>
      </c>
      <c r="R3888" s="95">
        <f>Table_nydc_frldevdb01_flc_fx_carry_view[[#This Row],[atmf]]/(Table_nydc_frldevdb01_flc_fx_carry_view[[#This Row],[atmf_cost_orig]]+1)</f>
        <v>28.55251680847719</v>
      </c>
      <c r="S3888" s="95">
        <f>Table_nydc_frldevdb01_flc_fx_carry_view[[#This Row],[num_rate]]-Table_nydc_frldevdb01_flc_fx_carry_view[[#This Row],[asset_rate]]</f>
        <v>-1.1594563823000805E-2</v>
      </c>
      <c r="T38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2.6919733679511069</v>
      </c>
      <c r="U3888" s="95">
        <f>Table_nydc_frldevdb01_flc_fx_carry_view[[#This Row],[atmf_cost_final]]/Table_nydc_frldevdb01_flc_fx_carry_view[[#This Row],[atmf_cost_orig]]</f>
        <v>0.69863706381911728</v>
      </c>
    </row>
    <row r="3889" spans="1:21" x14ac:dyDescent="0.25">
      <c r="A3889" t="s">
        <v>156</v>
      </c>
      <c r="B3889" t="s">
        <v>23</v>
      </c>
      <c r="C3889" t="s">
        <v>67</v>
      </c>
      <c r="D3889" t="s">
        <v>67</v>
      </c>
      <c r="E3889">
        <v>1.3512702879621401</v>
      </c>
      <c r="F3889">
        <v>1.338052</v>
      </c>
      <c r="G3889">
        <v>5.48376004693319E-2</v>
      </c>
      <c r="H3889">
        <v>5.3829437326544799E-2</v>
      </c>
      <c r="I3889">
        <v>4.1077127054567002E-2</v>
      </c>
      <c r="J3889">
        <v>4.2122752492871701E-2</v>
      </c>
      <c r="K3889">
        <v>2.5624256817469198E-2</v>
      </c>
      <c r="L3889">
        <v>1.48538868111104E-3</v>
      </c>
      <c r="M3889">
        <v>2.94707400408366E-2</v>
      </c>
      <c r="N3889">
        <v>9.7862660514640397E-3</v>
      </c>
      <c r="O3889">
        <v>1.5745494032538481E-2</v>
      </c>
      <c r="P3889">
        <v>1.0693616431327116E-2</v>
      </c>
      <c r="Q3889">
        <v>1.3329249266317031</v>
      </c>
      <c r="R3889" s="95">
        <f>Table_nydc_frldevdb01_flc_fx_carry_view[[#This Row],[atmf]]/(Table_nydc_frldevdb01_flc_fx_carry_view[[#This Row],[atmf_cost_orig]]+1)</f>
        <v>1.2997474799011022</v>
      </c>
      <c r="S3889" s="95">
        <f>Table_nydc_frldevdb01_flc_fx_carry_view[[#This Row],[num_rate]]-Table_nydc_frldevdb01_flc_fx_carry_view[[#This Row],[asset_rate]]</f>
        <v>-5.0518776012113652E-3</v>
      </c>
      <c r="T38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2.1580433056161885</v>
      </c>
      <c r="U3889" s="95">
        <f>Table_nydc_frldevdb01_flc_fx_carry_view[[#This Row],[atmf_cost_final]]/Table_nydc_frldevdb01_flc_fx_carry_view[[#This Row],[atmf_cost_orig]]</f>
        <v>0.33206719742712754</v>
      </c>
    </row>
    <row r="3890" spans="1:21" x14ac:dyDescent="0.25">
      <c r="A3890" t="s">
        <v>156</v>
      </c>
      <c r="B3890" t="s">
        <v>25</v>
      </c>
      <c r="C3890" t="s">
        <v>67</v>
      </c>
      <c r="D3890" t="s">
        <v>67</v>
      </c>
      <c r="E3890">
        <v>308.18308562160098</v>
      </c>
      <c r="F3890">
        <v>309.57589661723699</v>
      </c>
      <c r="G3890">
        <v>6.0829671664252599E-2</v>
      </c>
      <c r="H3890">
        <v>6.1430082447553103E-2</v>
      </c>
      <c r="I3890">
        <v>3.9744778762260298E-2</v>
      </c>
      <c r="J3890">
        <v>4.7633214400636101E-2</v>
      </c>
      <c r="K3890">
        <v>3.2580929148077399E-2</v>
      </c>
      <c r="L3890">
        <v>1.4376248186960799E-3</v>
      </c>
      <c r="M3890">
        <v>3.5240961334887098E-2</v>
      </c>
      <c r="N3890">
        <v>4.8511547782218107E-3</v>
      </c>
      <c r="O3890">
        <v>-7.7090054110135371E-3</v>
      </c>
      <c r="P3890">
        <v>-5.4715680347261824E-3</v>
      </c>
      <c r="Q3890">
        <v>308.75459944488802</v>
      </c>
      <c r="R3890" s="95">
        <f>Table_nydc_frldevdb01_flc_fx_carry_view[[#This Row],[atmf]]/(Table_nydc_frldevdb01_flc_fx_carry_view[[#This Row],[atmf_cost_orig]]+1)</f>
        <v>299.03752670108378</v>
      </c>
      <c r="S3890" s="95">
        <f>Table_nydc_frldevdb01_flc_fx_carry_view[[#This Row],[num_rate]]-Table_nydc_frldevdb01_flc_fx_carry_view[[#This Row],[asset_rate]]</f>
        <v>2.2374373762873547E-3</v>
      </c>
      <c r="T38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1.2832664117571211</v>
      </c>
      <c r="U3890" s="95">
        <f>Table_nydc_frldevdb01_flc_fx_carry_view[[#This Row],[atmf_cost_final]]/Table_nydc_frldevdb01_flc_fx_carry_view[[#This Row],[atmf_cost_orig]]</f>
        <v>0.13765670953531473</v>
      </c>
    </row>
    <row r="3891" spans="1:21" x14ac:dyDescent="0.25">
      <c r="A3891" t="s">
        <v>156</v>
      </c>
      <c r="B3891" t="s">
        <v>9</v>
      </c>
      <c r="C3891" t="s">
        <v>67</v>
      </c>
      <c r="D3891" t="s">
        <v>67</v>
      </c>
      <c r="E3891">
        <v>68.020751530038098</v>
      </c>
      <c r="F3891">
        <v>78.772586394616198</v>
      </c>
      <c r="G3891">
        <v>0.13170240934056099</v>
      </c>
      <c r="H3891">
        <v>0.14054273977580201</v>
      </c>
      <c r="I3891">
        <v>7.6523415934565506E-2</v>
      </c>
      <c r="J3891">
        <v>9.2283252314814795E-2</v>
      </c>
      <c r="K3891">
        <v>2.16021029616606E-2</v>
      </c>
      <c r="L3891">
        <v>2.76795605054338E-3</v>
      </c>
      <c r="M3891">
        <v>8.051849537037481E-2</v>
      </c>
      <c r="N3891">
        <v>0.15808206900588101</v>
      </c>
      <c r="O3891">
        <v>-7.7090054110135371E-3</v>
      </c>
      <c r="P3891">
        <v>7.0321528921443749E-2</v>
      </c>
      <c r="Q3891">
        <v>74.389807315601587</v>
      </c>
      <c r="R3891" s="95">
        <f>Table_nydc_frldevdb01_flc_fx_carry_view[[#This Row],[atmf]]/(Table_nydc_frldevdb01_flc_fx_carry_view[[#This Row],[atmf_cost_orig]]+1)</f>
        <v>72.902580318733854</v>
      </c>
      <c r="S3891" s="95">
        <f>Table_nydc_frldevdb01_flc_fx_carry_view[[#This Row],[num_rate]]-Table_nydc_frldevdb01_flc_fx_carry_view[[#This Row],[asset_rate]]</f>
        <v>7.8030534332457283E-2</v>
      </c>
      <c r="T38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2.6361782622040755</v>
      </c>
      <c r="U3891" s="95">
        <f>Table_nydc_frldevdb01_flc_fx_carry_view[[#This Row],[atmf_cost_final]]/Table_nydc_frldevdb01_flc_fx_carry_view[[#This Row],[atmf_cost_orig]]</f>
        <v>1.9633013294488881</v>
      </c>
    </row>
    <row r="3892" spans="1:21" x14ac:dyDescent="0.25">
      <c r="A3892" t="s">
        <v>156</v>
      </c>
      <c r="B3892" t="s">
        <v>10</v>
      </c>
      <c r="C3892" t="s">
        <v>67</v>
      </c>
      <c r="D3892" t="s">
        <v>67</v>
      </c>
      <c r="E3892">
        <v>13499.213976986101</v>
      </c>
      <c r="F3892">
        <v>14740.0842808407</v>
      </c>
      <c r="G3892">
        <v>8.1527322794169202E-2</v>
      </c>
      <c r="H3892">
        <v>9.0954322120208694E-2</v>
      </c>
      <c r="I3892">
        <v>5.0262215844586497E-2</v>
      </c>
      <c r="J3892">
        <v>7.91659722222222E-2</v>
      </c>
      <c r="K3892">
        <v>1.3752974153049699E-2</v>
      </c>
      <c r="L3892">
        <v>1.8175884274593899E-3</v>
      </c>
      <c r="M3892">
        <v>4.9773657153844499E-2</v>
      </c>
      <c r="N3892">
        <v>9.19068629636213E-2</v>
      </c>
      <c r="O3892">
        <v>1.5745494032538481E-2</v>
      </c>
      <c r="P3892">
        <v>6.3144133350698545E-2</v>
      </c>
      <c r="Q3892">
        <v>14227.596536148876</v>
      </c>
      <c r="R3892" s="95">
        <f>Table_nydc_frldevdb01_flc_fx_carry_view[[#This Row],[atmf]]/(Table_nydc_frldevdb01_flc_fx_carry_view[[#This Row],[atmf_cost_orig]]+1)</f>
        <v>14041.202291934191</v>
      </c>
      <c r="S3892" s="95">
        <f>Table_nydc_frldevdb01_flc_fx_carry_view[[#This Row],[num_rate]]-Table_nydc_frldevdb01_flc_fx_carry_view[[#This Row],[asset_rate]]</f>
        <v>4.739863931816006E-2</v>
      </c>
      <c r="T38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2.5010429295350693</v>
      </c>
      <c r="U3892" s="95">
        <f>Table_nydc_frldevdb01_flc_fx_carry_view[[#This Row],[atmf_cost_final]]/Table_nydc_frldevdb01_flc_fx_carry_view[[#This Row],[atmf_cost_orig]]</f>
        <v>1.8464960828485646</v>
      </c>
    </row>
    <row r="3893" spans="1:21" x14ac:dyDescent="0.25">
      <c r="A3893" t="s">
        <v>156</v>
      </c>
      <c r="B3893" t="s">
        <v>18</v>
      </c>
      <c r="C3893" t="s">
        <v>67</v>
      </c>
      <c r="D3893" t="s">
        <v>67</v>
      </c>
      <c r="E3893">
        <v>2936.59411350962</v>
      </c>
      <c r="F3893">
        <v>3141.2073065115301</v>
      </c>
      <c r="G3893">
        <v>0.12264149438293299</v>
      </c>
      <c r="H3893">
        <v>0.12619108135217799</v>
      </c>
      <c r="I3893">
        <v>0.102633224107621</v>
      </c>
      <c r="J3893">
        <v>0.111103703641174</v>
      </c>
      <c r="K3893">
        <v>3.8127757821051399E-2</v>
      </c>
      <c r="L3893">
        <v>4.28544130535073E-3</v>
      </c>
      <c r="M3893">
        <v>6.9012446153263712E-2</v>
      </c>
      <c r="N3893">
        <v>6.9663573365188497E-2</v>
      </c>
      <c r="O3893">
        <v>1.5745494032538481E-2</v>
      </c>
      <c r="P3893">
        <v>5.1956099637325129E-2</v>
      </c>
      <c r="Q3893">
        <v>3047.0986154556663</v>
      </c>
      <c r="R3893" s="95">
        <f>Table_nydc_frldevdb01_flc_fx_carry_view[[#This Row],[atmf]]/(Table_nydc_frldevdb01_flc_fx_carry_view[[#This Row],[atmf_cost_orig]]+1)</f>
        <v>2938.4197703355617</v>
      </c>
      <c r="S3893" s="95">
        <f>Table_nydc_frldevdb01_flc_fx_carry_view[[#This Row],[num_rate]]-Table_nydc_frldevdb01_flc_fx_carry_view[[#This Row],[asset_rate]]</f>
        <v>3.6210605604786644E-2</v>
      </c>
      <c r="T38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2.1168461004558448</v>
      </c>
      <c r="U3893" s="95">
        <f>Table_nydc_frldevdb01_flc_fx_carry_view[[#This Row],[atmf_cost_final]]/Table_nydc_frldevdb01_flc_fx_carry_view[[#This Row],[atmf_cost_orig]]</f>
        <v>1.009434924397242</v>
      </c>
    </row>
    <row r="3894" spans="1:21" x14ac:dyDescent="0.25">
      <c r="A3894" t="s">
        <v>156</v>
      </c>
      <c r="B3894" t="s">
        <v>12</v>
      </c>
      <c r="C3894" t="s">
        <v>67</v>
      </c>
      <c r="D3894" t="s">
        <v>67</v>
      </c>
      <c r="E3894">
        <v>15.7893124401441</v>
      </c>
      <c r="F3894">
        <v>18.3738041272785</v>
      </c>
      <c r="G3894">
        <v>0.15260092884952101</v>
      </c>
      <c r="H3894">
        <v>0.16318762150591301</v>
      </c>
      <c r="I3894">
        <v>0.127161904715338</v>
      </c>
      <c r="J3894">
        <v>0.146144247685185</v>
      </c>
      <c r="K3894">
        <v>2.89057448770852E-2</v>
      </c>
      <c r="L3894">
        <v>4.5996028270396897E-3</v>
      </c>
      <c r="M3894">
        <v>9.3438365248190811E-2</v>
      </c>
      <c r="N3894">
        <v>0.163701769096355</v>
      </c>
      <c r="O3894">
        <v>-7.7090054110135371E-3</v>
      </c>
      <c r="P3894">
        <v>7.3020523687381877E-2</v>
      </c>
      <c r="Q3894">
        <v>17.259972851628753</v>
      </c>
      <c r="R3894" s="95">
        <f>Table_nydc_frldevdb01_flc_fx_carry_view[[#This Row],[atmf]]/(Table_nydc_frldevdb01_flc_fx_carry_view[[#This Row],[atmf_cost_orig]]+1)</f>
        <v>16.80369439306072</v>
      </c>
      <c r="S3894" s="95">
        <f>Table_nydc_frldevdb01_flc_fx_carry_view[[#This Row],[num_rate]]-Table_nydc_frldevdb01_flc_fx_carry_view[[#This Row],[asset_rate]]</f>
        <v>8.0729529098395411E-2</v>
      </c>
      <c r="T38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2.4654533684572506</v>
      </c>
      <c r="U3894" s="95">
        <f>Table_nydc_frldevdb01_flc_fx_carry_view[[#This Row],[atmf_cost_final]]/Table_nydc_frldevdb01_flc_fx_carry_view[[#This Row],[atmf_cost_orig]]</f>
        <v>1.7519759540048745</v>
      </c>
    </row>
    <row r="3895" spans="1:21" x14ac:dyDescent="0.25">
      <c r="A3895" t="s">
        <v>156</v>
      </c>
      <c r="B3895" t="s">
        <v>100</v>
      </c>
      <c r="C3895" t="s">
        <v>67</v>
      </c>
      <c r="D3895" t="s">
        <v>67</v>
      </c>
      <c r="E3895">
        <v>16008.189308684199</v>
      </c>
      <c r="F3895">
        <v>18312.578955961799</v>
      </c>
      <c r="G3895">
        <v>9.0320292707704294E-2</v>
      </c>
      <c r="H3895">
        <v>9.8387355409902094E-2</v>
      </c>
      <c r="I3895">
        <v>6.13291117330357E-2</v>
      </c>
      <c r="J3895">
        <v>8.4827175925925896E-2</v>
      </c>
      <c r="K3895">
        <v>9.1550810938243899E-3</v>
      </c>
      <c r="L3895">
        <v>2.2183589897568001E-3</v>
      </c>
      <c r="M3895">
        <v>5.6414622490710498E-2</v>
      </c>
      <c r="N3895">
        <v>0.14396441464868198</v>
      </c>
      <c r="O3895">
        <v>-7.7090054110135371E-3</v>
      </c>
      <c r="P3895">
        <v>6.3144133350698545E-2</v>
      </c>
      <c r="Q3895">
        <v>17486.189652218956</v>
      </c>
      <c r="R3895" s="95">
        <f>Table_nydc_frldevdb01_flc_fx_carry_view[[#This Row],[atmf]]/(Table_nydc_frldevdb01_flc_fx_carry_view[[#This Row],[atmf_cost_orig]]+1)</f>
        <v>17334.651155041949</v>
      </c>
      <c r="S3895" s="95">
        <f>Table_nydc_frldevdb01_flc_fx_carry_view[[#This Row],[num_rate]]-Table_nydc_frldevdb01_flc_fx_carry_view[[#This Row],[asset_rate]]</f>
        <v>7.0853138761712078E-2</v>
      </c>
      <c r="T38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2.9993108580665302</v>
      </c>
      <c r="U3895" s="95">
        <f>Table_nydc_frldevdb01_flc_fx_carry_view[[#This Row],[atmf_cost_final]]/Table_nydc_frldevdb01_flc_fx_carry_view[[#This Row],[atmf_cost_orig]]</f>
        <v>2.5518989278424731</v>
      </c>
    </row>
    <row r="3896" spans="1:21" x14ac:dyDescent="0.25">
      <c r="A3896" t="s">
        <v>156</v>
      </c>
      <c r="B3896" t="s">
        <v>101</v>
      </c>
      <c r="C3896" t="s">
        <v>67</v>
      </c>
      <c r="D3896" t="s">
        <v>67</v>
      </c>
      <c r="E3896">
        <v>21.774895743204699</v>
      </c>
      <c r="F3896">
        <v>21.688282999999998</v>
      </c>
      <c r="G3896">
        <v>9.0768558758357695E-2</v>
      </c>
      <c r="H3896">
        <v>9.0560302954809005E-2</v>
      </c>
      <c r="I3896">
        <v>5.8500000000000003E-2</v>
      </c>
      <c r="J3896">
        <v>5.8500000000000003E-2</v>
      </c>
      <c r="K3896">
        <v>4.7859755302442498E-2</v>
      </c>
      <c r="L3896">
        <v>2.1154835415466301E-3</v>
      </c>
      <c r="M3896">
        <v>4.95583309258327E-2</v>
      </c>
      <c r="N3896">
        <v>4.6693786466844604E-3</v>
      </c>
      <c r="O3896">
        <v>1.5745494032538481E-2</v>
      </c>
      <c r="P3896">
        <v>1.3693731037874282E-2</v>
      </c>
      <c r="Q3896">
        <v>21.651506279224428</v>
      </c>
      <c r="R3896" s="95">
        <f>Table_nydc_frldevdb01_flc_fx_carry_view[[#This Row],[atmf]]/(Table_nydc_frldevdb01_flc_fx_carry_view[[#This Row],[atmf_cost_orig]]+1)</f>
        <v>20.664199750449701</v>
      </c>
      <c r="S3896" s="95">
        <f>Table_nydc_frldevdb01_flc_fx_carry_view[[#This Row],[num_rate]]-Table_nydc_frldevdb01_flc_fx_carry_view[[#This Row],[asset_rate]]</f>
        <v>-2.0517629946641986E-3</v>
      </c>
      <c r="T38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1.5035510164925654</v>
      </c>
      <c r="U3896" s="95">
        <f>Table_nydc_frldevdb01_flc_fx_carry_view[[#This Row],[atmf_cost_final]]/Table_nydc_frldevdb01_flc_fx_carry_view[[#This Row],[atmf_cost_orig]]</f>
        <v>9.4219852837104073E-2</v>
      </c>
    </row>
    <row r="3897" spans="1:21" x14ac:dyDescent="0.25">
      <c r="A3897" t="s">
        <v>156</v>
      </c>
      <c r="B3897" t="s">
        <v>102</v>
      </c>
      <c r="C3897" t="s">
        <v>67</v>
      </c>
      <c r="D3897" t="s">
        <v>67</v>
      </c>
      <c r="E3897">
        <v>76.969968049057599</v>
      </c>
      <c r="F3897">
        <v>87.123841029532002</v>
      </c>
      <c r="G3897">
        <v>9.6021146470963506E-2</v>
      </c>
      <c r="H3897">
        <v>9.92214162807801E-2</v>
      </c>
      <c r="I3897">
        <v>4.8638203032006E-2</v>
      </c>
      <c r="J3897">
        <v>6.6695648148148101E-2</v>
      </c>
      <c r="K3897">
        <v>1.2752944211283401E-2</v>
      </c>
      <c r="L3897">
        <v>1.7593120699281801E-3</v>
      </c>
      <c r="M3897">
        <v>5.6892084132231902E-2</v>
      </c>
      <c r="N3897">
        <v>0.13193252426206098</v>
      </c>
      <c r="O3897">
        <v>-7.7090054110135371E-3</v>
      </c>
      <c r="P3897">
        <v>5.6096218554455658E-2</v>
      </c>
      <c r="Q3897">
        <v>83.440834366316466</v>
      </c>
      <c r="R3897" s="95">
        <f>Table_nydc_frldevdb01_flc_fx_carry_view[[#This Row],[atmf]]/(Table_nydc_frldevdb01_flc_fx_carry_view[[#This Row],[atmf_cost_orig]]+1)</f>
        <v>82.433999021825969</v>
      </c>
      <c r="S3897" s="95">
        <f>Table_nydc_frldevdb01_flc_fx_carry_view[[#This Row],[num_rate]]-Table_nydc_frldevdb01_flc_fx_carry_view[[#This Row],[asset_rate]]</f>
        <v>6.3805223965469199E-2</v>
      </c>
      <c r="T38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2.9491560647821413</v>
      </c>
      <c r="U3897" s="95">
        <f>Table_nydc_frldevdb01_flc_fx_carry_view[[#This Row],[atmf_cost_final]]/Table_nydc_frldevdb01_flc_fx_carry_view[[#This Row],[atmf_cost_orig]]</f>
        <v>2.3189961534088943</v>
      </c>
    </row>
    <row r="3898" spans="1:21" x14ac:dyDescent="0.25">
      <c r="A3898" t="s">
        <v>156</v>
      </c>
      <c r="B3898" t="s">
        <v>103</v>
      </c>
      <c r="C3898" t="s">
        <v>67</v>
      </c>
      <c r="D3898" t="s">
        <v>67</v>
      </c>
      <c r="E3898">
        <v>5.9170227504744002</v>
      </c>
      <c r="F3898">
        <v>5.08825261726113</v>
      </c>
      <c r="G3898">
        <v>0.158937394251914</v>
      </c>
      <c r="H3898">
        <v>0.158937394251914</v>
      </c>
      <c r="I3898">
        <v>0.14001170987213499</v>
      </c>
      <c r="J3898">
        <v>0.17273749999999999</v>
      </c>
      <c r="K3898">
        <v>3.1662440405884097E-2</v>
      </c>
      <c r="L3898">
        <v>5.0584817744924807E-3</v>
      </c>
      <c r="M3898">
        <v>7.81111348571525E-2</v>
      </c>
      <c r="N3898">
        <v>0.13991534173412798</v>
      </c>
      <c r="O3898">
        <v>7.3159791211857242E-2</v>
      </c>
      <c r="P3898">
        <v>-7.2799985820061397E-3</v>
      </c>
      <c r="Q3898">
        <v>4.8624004638175631</v>
      </c>
      <c r="R3898" s="95">
        <f>Table_nydc_frldevdb01_flc_fx_carry_view[[#This Row],[atmf]]/(Table_nydc_frldevdb01_flc_fx_carry_view[[#This Row],[atmf_cost_orig]]+1)</f>
        <v>4.719599355529625</v>
      </c>
      <c r="S3898" s="95">
        <f>Table_nydc_frldevdb01_flc_fx_carry_view[[#This Row],[num_rate]]-Table_nydc_frldevdb01_flc_fx_carry_view[[#This Row],[asset_rate]]</f>
        <v>-8.0439789793863375E-2</v>
      </c>
      <c r="T38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2.903350924128135</v>
      </c>
      <c r="U3898" s="95">
        <f>Table_nydc_frldevdb01_flc_fx_carry_view[[#This Row],[atmf_cost_final]]/Table_nydc_frldevdb01_flc_fx_carry_view[[#This Row],[atmf_cost_orig]]</f>
        <v>1.7912342714006309</v>
      </c>
    </row>
    <row r="3899" spans="1:21" x14ac:dyDescent="0.25">
      <c r="A3899" t="s">
        <v>156</v>
      </c>
      <c r="B3899" t="s">
        <v>104</v>
      </c>
      <c r="C3899" t="s">
        <v>67</v>
      </c>
      <c r="D3899" t="s">
        <v>67</v>
      </c>
      <c r="E3899">
        <v>3.4919045684819299</v>
      </c>
      <c r="F3899">
        <v>3.365996</v>
      </c>
      <c r="G3899">
        <v>7.1720118355971696E-2</v>
      </c>
      <c r="H3899">
        <v>6.9792933647310998E-2</v>
      </c>
      <c r="I3899">
        <v>5.2824008283655598E-2</v>
      </c>
      <c r="J3899">
        <v>5.2489583333333298E-2</v>
      </c>
      <c r="K3899">
        <v>2.44471583333674E-2</v>
      </c>
      <c r="L3899">
        <v>1.9102281077685399E-3</v>
      </c>
      <c r="M3899">
        <v>3.8204195306266599E-2</v>
      </c>
      <c r="N3899">
        <v>3.6051467931506501E-2</v>
      </c>
      <c r="O3899">
        <v>1.5745494032538481E-2</v>
      </c>
      <c r="P3899">
        <v>-2.8138809280158043E-3</v>
      </c>
      <c r="Q3899">
        <v>3.3203182589498348</v>
      </c>
      <c r="R3899" s="95">
        <f>Table_nydc_frldevdb01_flc_fx_carry_view[[#This Row],[atmf]]/(Table_nydc_frldevdb01_flc_fx_carry_view[[#This Row],[atmf_cost_orig]]+1)</f>
        <v>3.2421329206891163</v>
      </c>
      <c r="S3899" s="95">
        <f>Table_nydc_frldevdb01_flc_fx_carry_view[[#This Row],[num_rate]]-Table_nydc_frldevdb01_flc_fx_carry_view[[#This Row],[asset_rate]]</f>
        <v>-1.8559374960554285E-2</v>
      </c>
      <c r="T38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2.4817291609374035</v>
      </c>
      <c r="U3899" s="95">
        <f>Table_nydc_frldevdb01_flc_fx_carry_view[[#This Row],[atmf_cost_final]]/Table_nydc_frldevdb01_flc_fx_carry_view[[#This Row],[atmf_cost_orig]]</f>
        <v>0.94365206864056139</v>
      </c>
    </row>
    <row r="3900" spans="1:21" x14ac:dyDescent="0.25">
      <c r="A3900" t="s">
        <v>156</v>
      </c>
      <c r="B3900" t="s">
        <v>105</v>
      </c>
      <c r="C3900" t="s">
        <v>67</v>
      </c>
      <c r="D3900" t="s">
        <v>67</v>
      </c>
      <c r="E3900">
        <v>35.378034020175903</v>
      </c>
      <c r="F3900">
        <v>30.57825313303</v>
      </c>
      <c r="G3900">
        <v>0.18600669963751501</v>
      </c>
      <c r="H3900">
        <v>0.206071620555066</v>
      </c>
      <c r="I3900">
        <v>0.21648715455898601</v>
      </c>
      <c r="J3900">
        <v>0.25345175924991098</v>
      </c>
      <c r="K3900">
        <v>4.4926755311166099E-2</v>
      </c>
      <c r="L3900">
        <v>7.8218853674074506E-3</v>
      </c>
      <c r="M3900">
        <v>0.10165370058554</v>
      </c>
      <c r="N3900">
        <v>0.135534463504</v>
      </c>
      <c r="O3900">
        <v>7.0198827910112463E-2</v>
      </c>
      <c r="P3900">
        <v>-7.2799985820061397E-3</v>
      </c>
      <c r="Q3900">
        <v>28.936759178683104</v>
      </c>
      <c r="R3900" s="95">
        <f>Table_nydc_frldevdb01_flc_fx_carry_view[[#This Row],[atmf]]/(Table_nydc_frldevdb01_flc_fx_carry_view[[#This Row],[atmf_cost_orig]]+1)</f>
        <v>27.756683535649497</v>
      </c>
      <c r="S3900" s="95">
        <f>Table_nydc_frldevdb01_flc_fx_carry_view[[#This Row],[num_rate]]-Table_nydc_frldevdb01_flc_fx_carry_view[[#This Row],[asset_rate]]</f>
        <v>-7.7478826492118597E-2</v>
      </c>
      <c r="T39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2.251356520589626</v>
      </c>
      <c r="U3900" s="95">
        <f>Table_nydc_frldevdb01_flc_fx_carry_view[[#This Row],[atmf_cost_final]]/Table_nydc_frldevdb01_flc_fx_carry_view[[#This Row],[atmf_cost_orig]]</f>
        <v>1.3332959127242974</v>
      </c>
    </row>
    <row r="3901" spans="1:21" x14ac:dyDescent="0.25">
      <c r="A3901" t="s">
        <v>156</v>
      </c>
      <c r="B3901" t="s">
        <v>106</v>
      </c>
      <c r="C3901" t="s">
        <v>67</v>
      </c>
      <c r="D3901" t="s">
        <v>67</v>
      </c>
      <c r="E3901">
        <v>7.7944430676709002</v>
      </c>
      <c r="F3901">
        <v>8.52138811866946</v>
      </c>
      <c r="G3901">
        <v>8.83186684073866E-2</v>
      </c>
      <c r="H3901">
        <v>8.93073287264574E-2</v>
      </c>
      <c r="I3901">
        <v>4.8939540283053001E-2</v>
      </c>
      <c r="J3901">
        <v>6.4682731481481501E-2</v>
      </c>
      <c r="K3901">
        <v>1.6964225111098401E-2</v>
      </c>
      <c r="L3901">
        <v>1.77021184341524E-3</v>
      </c>
      <c r="M3901">
        <v>5.1215487471278701E-2</v>
      </c>
      <c r="N3901">
        <v>9.3273429835465896E-2</v>
      </c>
      <c r="O3901">
        <v>-7.7090054110135371E-3</v>
      </c>
      <c r="P3901">
        <v>3.8210511239718317E-2</v>
      </c>
      <c r="Q3901">
        <v>8.2391856106837107</v>
      </c>
      <c r="R3901" s="95">
        <f>Table_nydc_frldevdb01_flc_fx_carry_view[[#This Row],[atmf]]/(Table_nydc_frldevdb01_flc_fx_carry_view[[#This Row],[atmf_cost_orig]]+1)</f>
        <v>8.1062239095885484</v>
      </c>
      <c r="S3901" s="95">
        <f>Table_nydc_frldevdb01_flc_fx_carry_view[[#This Row],[num_rate]]-Table_nydc_frldevdb01_flc_fx_carry_view[[#This Row],[asset_rate]]</f>
        <v>4.5919516650731851E-2</v>
      </c>
      <c r="T39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2.6715283375491037</v>
      </c>
      <c r="U3901" s="95">
        <f>Table_nydc_frldevdb01_flc_fx_carry_view[[#This Row],[atmf_cost_final]]/Table_nydc_frldevdb01_flc_fx_carry_view[[#This Row],[atmf_cost_orig]]</f>
        <v>1.8211957835561559</v>
      </c>
    </row>
    <row r="3902" spans="1:21" x14ac:dyDescent="0.25">
      <c r="A3902" t="s">
        <v>157</v>
      </c>
      <c r="B3902" t="s">
        <v>159</v>
      </c>
      <c r="C3902" t="s">
        <v>30</v>
      </c>
      <c r="D3902" t="s">
        <v>30</v>
      </c>
      <c r="E3902">
        <v>1.09360008669916</v>
      </c>
      <c r="F3902">
        <v>1.09433196681171</v>
      </c>
      <c r="G3902">
        <v>6.2911303837098198E-2</v>
      </c>
      <c r="H3902">
        <v>6.2935636665381697E-2</v>
      </c>
      <c r="I3902">
        <v>7.0315461198570503E-2</v>
      </c>
      <c r="J3902">
        <v>7.1285374577340396E-2</v>
      </c>
      <c r="K3902">
        <v>1.22124954535475E-2</v>
      </c>
      <c r="L3902">
        <v>1.4681083308029799E-3</v>
      </c>
      <c r="M3902">
        <v>1.25517176580104E-2</v>
      </c>
      <c r="N3902">
        <v>1.84730196206479E-3</v>
      </c>
      <c r="O3902">
        <v>1.6415405230493924E-2</v>
      </c>
      <c r="P3902">
        <v>1.9153581247047073E-2</v>
      </c>
      <c r="Q3902">
        <v>1.0939608709934554</v>
      </c>
      <c r="R3902" s="95">
        <f>Table_nydc_frldevdb01_flc_fx_carry_view[[#This Row],[atmf]]/(Table_nydc_frldevdb01_flc_fx_carry_view[[#This Row],[atmf_cost_orig]]+1)</f>
        <v>1.0807664909629051</v>
      </c>
      <c r="S3902" s="95">
        <f>Table_nydc_frldevdb01_flc_fx_carry_view[[#This Row],[num_rate]]-Table_nydc_frldevdb01_flc_fx_carry_view[[#This Row],[asset_rate]]</f>
        <v>2.7381760165531496E-3</v>
      </c>
      <c r="T39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1.1178325778001417</v>
      </c>
      <c r="U3902" s="95">
        <f>Table_nydc_frldevdb01_flc_fx_carry_view[[#This Row],[atmf_cost_final]]/Table_nydc_frldevdb01_flc_fx_carry_view[[#This Row],[atmf_cost_orig]]</f>
        <v>0.14717523229865337</v>
      </c>
    </row>
    <row r="3903" spans="1:21" x14ac:dyDescent="0.25">
      <c r="A3903" t="s">
        <v>157</v>
      </c>
      <c r="B3903" t="s">
        <v>159</v>
      </c>
      <c r="C3903" t="s">
        <v>14</v>
      </c>
      <c r="D3903" t="s">
        <v>30</v>
      </c>
      <c r="E3903">
        <v>1.09360008669916</v>
      </c>
      <c r="F3903">
        <v>1.0949445025825899</v>
      </c>
      <c r="G3903">
        <v>6.4484030186599997E-2</v>
      </c>
      <c r="H3903">
        <v>6.45080743559234E-2</v>
      </c>
      <c r="I3903">
        <v>6.2978086976056294E-2</v>
      </c>
      <c r="J3903">
        <v>6.3024552211200999E-2</v>
      </c>
      <c r="K3903">
        <v>1.7398795984521102E-2</v>
      </c>
      <c r="L3903">
        <v>1.21613605801414E-2</v>
      </c>
      <c r="M3903">
        <v>1.8018799703614898E-2</v>
      </c>
      <c r="N3903">
        <v>1.2789218710458699E-2</v>
      </c>
      <c r="O3903">
        <v>1.6737252491011857E-2</v>
      </c>
      <c r="P3903">
        <v>1.926184849972765E-2</v>
      </c>
      <c r="Q3903">
        <v>1.0942660535597049</v>
      </c>
      <c r="R3903" s="95">
        <f>Table_nydc_frldevdb01_flc_fx_carry_view[[#This Row],[atmf]]/(Table_nydc_frldevdb01_flc_fx_carry_view[[#This Row],[atmf_cost_orig]]+1)</f>
        <v>1.0755641279919104</v>
      </c>
      <c r="S3903" s="95">
        <f>Table_nydc_frldevdb01_flc_fx_carry_view[[#This Row],[num_rate]]-Table_nydc_frldevdb01_flc_fx_carry_view[[#This Row],[asset_rate]]</f>
        <v>2.5245960087157925E-3</v>
      </c>
      <c r="T39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1.0126683292077394</v>
      </c>
      <c r="U3903" s="95">
        <f>Table_nydc_frldevdb01_flc_fx_carry_view[[#This Row],[atmf_cost_final]]/Table_nydc_frldevdb01_flc_fx_carry_view[[#This Row],[atmf_cost_orig]]</f>
        <v>0.7097708460510247</v>
      </c>
    </row>
    <row r="3904" spans="1:21" x14ac:dyDescent="0.25">
      <c r="A3904" t="s">
        <v>157</v>
      </c>
      <c r="B3904" t="s">
        <v>159</v>
      </c>
      <c r="C3904" t="s">
        <v>8</v>
      </c>
      <c r="D3904" t="s">
        <v>30</v>
      </c>
      <c r="E3904">
        <v>1.09360008669916</v>
      </c>
      <c r="F3904">
        <v>1.0954813827922301</v>
      </c>
      <c r="G3904">
        <v>6.6274338693388904E-2</v>
      </c>
      <c r="H3904">
        <v>6.6291230764866094E-2</v>
      </c>
      <c r="I3904">
        <v>6.4474147676711002E-2</v>
      </c>
      <c r="J3904">
        <v>6.45087132786233E-2</v>
      </c>
      <c r="K3904">
        <v>2.1714693119759799E-2</v>
      </c>
      <c r="L3904">
        <v>1.7350511090764402E-2</v>
      </c>
      <c r="M3904">
        <v>2.2577413903192598E-2</v>
      </c>
      <c r="N3904">
        <v>1.8222080362667398E-2</v>
      </c>
      <c r="O3904">
        <v>1.7118346421723784E-2</v>
      </c>
      <c r="P3904">
        <v>1.9476338310248649E-2</v>
      </c>
      <c r="Q3904">
        <v>1.0945371028853326</v>
      </c>
      <c r="R3904" s="95">
        <f>Table_nydc_frldevdb01_flc_fx_carry_view[[#This Row],[atmf]]/(Table_nydc_frldevdb01_flc_fx_carry_view[[#This Row],[atmf_cost_orig]]+1)</f>
        <v>1.0712943273514735</v>
      </c>
      <c r="S3904" s="95">
        <f>Table_nydc_frldevdb01_flc_fx_carry_view[[#This Row],[num_rate]]-Table_nydc_frldevdb01_flc_fx_carry_view[[#This Row],[asset_rate]]</f>
        <v>2.357991888524865E-3</v>
      </c>
      <c r="T39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1.0102564916020553</v>
      </c>
      <c r="U3904" s="95">
        <f>Table_nydc_frldevdb01_flc_fx_carry_view[[#This Row],[atmf_cost_final]]/Table_nydc_frldevdb01_flc_fx_carry_view[[#This Row],[atmf_cost_orig]]</f>
        <v>0.80709333853735454</v>
      </c>
    </row>
    <row r="3905" spans="1:23" x14ac:dyDescent="0.25">
      <c r="A3905" t="s">
        <v>157</v>
      </c>
      <c r="B3905" t="s">
        <v>159</v>
      </c>
      <c r="C3905" t="s">
        <v>6</v>
      </c>
      <c r="D3905" t="s">
        <v>30</v>
      </c>
      <c r="E3905">
        <v>1.09360008669916</v>
      </c>
      <c r="F3905">
        <v>1.09594608823839</v>
      </c>
      <c r="G3905">
        <v>6.7179997267219196E-2</v>
      </c>
      <c r="H3905">
        <v>6.7192267787423904E-2</v>
      </c>
      <c r="I3905">
        <v>6.6274338693388904E-2</v>
      </c>
      <c r="J3905">
        <v>6.6296034019152503E-2</v>
      </c>
      <c r="K3905">
        <v>2.5263280612752299E-2</v>
      </c>
      <c r="L3905">
        <v>2.1714693119759799E-2</v>
      </c>
      <c r="M3905">
        <v>2.6334584774448E-2</v>
      </c>
      <c r="N3905">
        <v>2.2793855444509098E-2</v>
      </c>
      <c r="O3905">
        <v>1.7598714057096787E-2</v>
      </c>
      <c r="P3905">
        <v>1.9804716650989374E-2</v>
      </c>
      <c r="Q3905">
        <v>1.0947732530962349</v>
      </c>
      <c r="R3905" s="95">
        <f>Table_nydc_frldevdb01_flc_fx_carry_view[[#This Row],[atmf]]/(Table_nydc_frldevdb01_flc_fx_carry_view[[#This Row],[atmf_cost_orig]]+1)</f>
        <v>1.0678253510079661</v>
      </c>
      <c r="S3905" s="95">
        <f>Table_nydc_frldevdb01_flc_fx_carry_view[[#This Row],[num_rate]]-Table_nydc_frldevdb01_flc_fx_carry_view[[#This Row],[asset_rate]]</f>
        <v>2.2060025938925865E-3</v>
      </c>
      <c r="T39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1.0073351372416586</v>
      </c>
      <c r="U3905" s="95">
        <f>Table_nydc_frldevdb01_flc_fx_carry_view[[#This Row],[atmf_cost_final]]/Table_nydc_frldevdb01_flc_fx_carry_view[[#This Row],[atmf_cost_orig]]</f>
        <v>0.8655483137378186</v>
      </c>
    </row>
    <row r="3906" spans="1:23" x14ac:dyDescent="0.25">
      <c r="A3906" t="s">
        <v>157</v>
      </c>
      <c r="B3906" t="s">
        <v>159</v>
      </c>
      <c r="C3906" t="s">
        <v>67</v>
      </c>
      <c r="D3906" t="s">
        <v>30</v>
      </c>
      <c r="E3906">
        <v>1.09360008669916</v>
      </c>
      <c r="F3906">
        <v>1.1007635717103901</v>
      </c>
      <c r="G3906">
        <v>6.94803747508351E-2</v>
      </c>
      <c r="H3906">
        <v>6.9504826889059207E-2</v>
      </c>
      <c r="I3906">
        <v>6.9134474117806793E-2</v>
      </c>
      <c r="J3906">
        <v>6.91620414751139E-2</v>
      </c>
      <c r="K3906">
        <v>3.4605746010887298E-2</v>
      </c>
      <c r="L3906">
        <v>3.2673089914899998E-2</v>
      </c>
      <c r="M3906">
        <v>3.7796452123571293E-2</v>
      </c>
      <c r="N3906">
        <v>3.5899608959959799E-2</v>
      </c>
      <c r="O3906">
        <v>1.8435691846586999E-2</v>
      </c>
      <c r="P3906">
        <v>2.1823292142762352E-2</v>
      </c>
      <c r="Q3906">
        <v>1.0972625294504534</v>
      </c>
      <c r="R3906" s="95">
        <f>Table_nydc_frldevdb01_flc_fx_carry_view[[#This Row],[atmf]]/(Table_nydc_frldevdb01_flc_fx_carry_view[[#This Row],[atmf_cost_orig]]+1)</f>
        <v>1.0606738628350227</v>
      </c>
      <c r="S3906" s="95">
        <f>Table_nydc_frldevdb01_flc_fx_carry_view[[#This Row],[num_rate]]-Table_nydc_frldevdb01_flc_fx_carry_view[[#This Row],[asset_rate]]</f>
        <v>3.3876002961753526E-3</v>
      </c>
      <c r="T39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1.0112241400840516</v>
      </c>
      <c r="U3906" s="95">
        <f>Table_nydc_frldevdb01_flc_fx_carry_view[[#This Row],[atmf_cost_final]]/Table_nydc_frldevdb01_flc_fx_carry_view[[#This Row],[atmf_cost_orig]]</f>
        <v>0.94981425353337456</v>
      </c>
    </row>
    <row r="3907" spans="1:23" x14ac:dyDescent="0.25">
      <c r="A3907" t="s">
        <v>157</v>
      </c>
      <c r="B3907" t="s">
        <v>158</v>
      </c>
      <c r="C3907" t="s">
        <v>30</v>
      </c>
      <c r="D3907" t="s">
        <v>30</v>
      </c>
      <c r="E3907">
        <v>87.954552268869705</v>
      </c>
      <c r="F3907">
        <v>87.459966563999998</v>
      </c>
      <c r="G3907">
        <v>8.6484506023011498E-2</v>
      </c>
      <c r="H3907">
        <v>8.8222386917009094E-2</v>
      </c>
      <c r="I3907">
        <v>7.13391650236848E-2</v>
      </c>
      <c r="J3907">
        <v>8.7954995353371701E-2</v>
      </c>
      <c r="K3907">
        <v>1.46264256107123E-2</v>
      </c>
      <c r="L3907">
        <v>1.4894820991668601E-3</v>
      </c>
      <c r="M3907">
        <v>1.7594134286961702E-2</v>
      </c>
      <c r="N3907">
        <v>5.8671241035041701E-3</v>
      </c>
      <c r="O3907">
        <v>1.6415405230493924E-2</v>
      </c>
      <c r="P3907">
        <v>-5.9460280867851311E-3</v>
      </c>
      <c r="Q3907">
        <v>87.201178868891617</v>
      </c>
      <c r="R3907" s="95">
        <f>Table_nydc_frldevdb01_flc_fx_carry_view[[#This Row],[atmf]]/(Table_nydc_frldevdb01_flc_fx_carry_view[[#This Row],[atmf_cost_orig]]+1)</f>
        <v>85.947789611900689</v>
      </c>
      <c r="S3907" s="95">
        <f>Table_nydc_frldevdb01_flc_fx_carry_view[[#This Row],[num_rate]]-Table_nydc_frldevdb01_flc_fx_carry_view[[#This Row],[asset_rate]]</f>
        <v>-2.2361433317279054E-2</v>
      </c>
      <c r="T39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1.475091554427703</v>
      </c>
      <c r="U3907" s="95">
        <f>Table_nydc_frldevdb01_flc_fx_carry_view[[#This Row],[atmf_cost_final]]/Table_nydc_frldevdb01_flc_fx_carry_view[[#This Row],[atmf_cost_orig]]</f>
        <v>0.33347046281510184</v>
      </c>
    </row>
    <row r="3908" spans="1:23" x14ac:dyDescent="0.25">
      <c r="A3908" t="s">
        <v>157</v>
      </c>
      <c r="B3908" t="s">
        <v>158</v>
      </c>
      <c r="C3908" t="s">
        <v>14</v>
      </c>
      <c r="D3908" t="s">
        <v>30</v>
      </c>
      <c r="E3908">
        <v>87.954552268869705</v>
      </c>
      <c r="F3908">
        <v>86.960719467000004</v>
      </c>
      <c r="G3908">
        <v>9.5865119443502705E-2</v>
      </c>
      <c r="H3908">
        <v>9.9028187800401804E-2</v>
      </c>
      <c r="I3908">
        <v>8.6485716646050995E-2</v>
      </c>
      <c r="J3908">
        <v>9.0009320012169006E-2</v>
      </c>
      <c r="K3908">
        <v>2.1639783594603598E-2</v>
      </c>
      <c r="L3908">
        <v>1.45681444456394E-2</v>
      </c>
      <c r="M3908">
        <v>2.7657930426412999E-2</v>
      </c>
      <c r="N3908">
        <v>2.0830699683308002E-2</v>
      </c>
      <c r="O3908">
        <v>1.6737252491011857E-2</v>
      </c>
      <c r="P3908">
        <v>-6.1267259443329516E-3</v>
      </c>
      <c r="Q3908">
        <v>86.440507798850348</v>
      </c>
      <c r="R3908" s="95">
        <f>Table_nydc_frldevdb01_flc_fx_carry_view[[#This Row],[atmf]]/(Table_nydc_frldevdb01_flc_fx_carry_view[[#This Row],[atmf_cost_orig]]+1)</f>
        <v>84.620297175069538</v>
      </c>
      <c r="S3908" s="95">
        <f>Table_nydc_frldevdb01_flc_fx_carry_view[[#This Row],[num_rate]]-Table_nydc_frldevdb01_flc_fx_carry_view[[#This Row],[asset_rate]]</f>
        <v>-2.2863978435344809E-2</v>
      </c>
      <c r="T39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1.0406119047423967</v>
      </c>
      <c r="U3908" s="95">
        <f>Table_nydc_frldevdb01_flc_fx_carry_view[[#This Row],[atmf_cost_final]]/Table_nydc_frldevdb01_flc_fx_carry_view[[#This Row],[atmf_cost_orig]]</f>
        <v>0.7531546779586562</v>
      </c>
    </row>
    <row r="3909" spans="1:23" x14ac:dyDescent="0.25">
      <c r="A3909" t="s">
        <v>157</v>
      </c>
      <c r="B3909" t="s">
        <v>158</v>
      </c>
      <c r="C3909" t="s">
        <v>8</v>
      </c>
      <c r="D3909" t="s">
        <v>30</v>
      </c>
      <c r="E3909">
        <v>87.954552268869705</v>
      </c>
      <c r="F3909">
        <v>86.436428341600006</v>
      </c>
      <c r="G3909">
        <v>0.100630043770968</v>
      </c>
      <c r="H3909">
        <v>0.105366510046628</v>
      </c>
      <c r="I3909">
        <v>9.5817674499879102E-2</v>
      </c>
      <c r="J3909">
        <v>0.100563622325339</v>
      </c>
      <c r="K3909">
        <v>2.6586428033133498E-2</v>
      </c>
      <c r="L3909">
        <v>2.1583836547382801E-2</v>
      </c>
      <c r="M3909">
        <v>3.58781417938277E-2</v>
      </c>
      <c r="N3909">
        <v>3.10528528052589E-2</v>
      </c>
      <c r="O3909">
        <v>1.7118346421723784E-2</v>
      </c>
      <c r="P3909">
        <v>-6.2707226308230061E-3</v>
      </c>
      <c r="Q3909">
        <v>85.640679659928637</v>
      </c>
      <c r="R3909" s="95">
        <f>Table_nydc_frldevdb01_flc_fx_carry_view[[#This Row],[atmf]]/(Table_nydc_frldevdb01_flc_fx_carry_view[[#This Row],[atmf_cost_orig]]+1)</f>
        <v>83.442660728334559</v>
      </c>
      <c r="S3909" s="95">
        <f>Table_nydc_frldevdb01_flc_fx_carry_view[[#This Row],[num_rate]]-Table_nydc_frldevdb01_flc_fx_carry_view[[#This Row],[asset_rate]]</f>
        <v>-2.3389069052546792E-2</v>
      </c>
      <c r="T39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1.0190817863903558</v>
      </c>
      <c r="U3909" s="95">
        <f>Table_nydc_frldevdb01_flc_fx_carry_view[[#This Row],[atmf_cost_final]]/Table_nydc_frldevdb01_flc_fx_carry_view[[#This Row],[atmf_cost_orig]]</f>
        <v>0.86550894925670541</v>
      </c>
    </row>
    <row r="3910" spans="1:23" x14ac:dyDescent="0.25">
      <c r="A3910" t="s">
        <v>157</v>
      </c>
      <c r="B3910" t="s">
        <v>158</v>
      </c>
      <c r="C3910" t="s">
        <v>6</v>
      </c>
      <c r="D3910" t="s">
        <v>30</v>
      </c>
      <c r="E3910">
        <v>87.954552268869705</v>
      </c>
      <c r="F3910">
        <v>85.878344425500003</v>
      </c>
      <c r="G3910">
        <v>0.10253835762525999</v>
      </c>
      <c r="H3910">
        <v>0.108592804178736</v>
      </c>
      <c r="I3910">
        <v>0.100630043770968</v>
      </c>
      <c r="J3910">
        <v>0.10698645499942699</v>
      </c>
      <c r="K3910">
        <v>2.9883092166129003E-2</v>
      </c>
      <c r="L3910">
        <v>2.6586428033133498E-2</v>
      </c>
      <c r="M3910">
        <v>4.2547746917056296E-2</v>
      </c>
      <c r="N3910">
        <v>3.9587804573438502E-2</v>
      </c>
      <c r="O3910">
        <v>1.7598714057096787E-2</v>
      </c>
      <c r="P3910">
        <v>-6.4267207180123131E-3</v>
      </c>
      <c r="Q3910">
        <v>84.804326903877623</v>
      </c>
      <c r="R3910" s="95">
        <f>Table_nydc_frldevdb01_flc_fx_carry_view[[#This Row],[atmf]]/(Table_nydc_frldevdb01_flc_fx_carry_view[[#This Row],[atmf_cost_orig]]+1)</f>
        <v>82.373536060533411</v>
      </c>
      <c r="S3910" s="95">
        <f>Table_nydc_frldevdb01_flc_fx_carry_view[[#This Row],[num_rate]]-Table_nydc_frldevdb01_flc_fx_carry_view[[#This Row],[asset_rate]]</f>
        <v>-2.40254347751091E-2</v>
      </c>
      <c r="T39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1.0265875222025342</v>
      </c>
      <c r="U3910" s="95">
        <f>Table_nydc_frldevdb01_flc_fx_carry_view[[#This Row],[atmf_cost_final]]/Table_nydc_frldevdb01_flc_fx_carry_view[[#This Row],[atmf_cost_orig]]</f>
        <v>0.93043245393491736</v>
      </c>
    </row>
    <row r="3911" spans="1:23" x14ac:dyDescent="0.25">
      <c r="A3911" t="s">
        <v>157</v>
      </c>
      <c r="B3911" t="s">
        <v>158</v>
      </c>
      <c r="C3911" t="s">
        <v>67</v>
      </c>
      <c r="D3911" t="s">
        <v>30</v>
      </c>
      <c r="E3911">
        <v>87.954552268869705</v>
      </c>
      <c r="F3911">
        <v>83.602424352596699</v>
      </c>
      <c r="G3911">
        <v>0.10521827672653999</v>
      </c>
      <c r="H3911">
        <v>0.115495666514961</v>
      </c>
      <c r="I3911">
        <v>0.105161844563311</v>
      </c>
      <c r="J3911">
        <v>0.11553107511791</v>
      </c>
      <c r="K3911">
        <v>3.6950611277493099E-2</v>
      </c>
      <c r="L3911">
        <v>3.5883399646979904E-2</v>
      </c>
      <c r="M3911">
        <v>6.2761601737285705E-2</v>
      </c>
      <c r="N3911">
        <v>6.2162774193196497E-2</v>
      </c>
      <c r="O3911">
        <v>1.8435691846586999E-2</v>
      </c>
      <c r="P3911">
        <v>-7.1446943388862594E-3</v>
      </c>
      <c r="Q3911">
        <v>81.498858103600682</v>
      </c>
      <c r="R3911" s="95">
        <f>Table_nydc_frldevdb01_flc_fx_carry_view[[#This Row],[atmf]]/(Table_nydc_frldevdb01_flc_fx_carry_view[[#This Row],[atmf_cost_orig]]+1)</f>
        <v>78.665266242149386</v>
      </c>
      <c r="S3911" s="95">
        <f>Table_nydc_frldevdb01_flc_fx_carry_view[[#This Row],[num_rate]]-Table_nydc_frldevdb01_flc_fx_carry_view[[#This Row],[asset_rate]]</f>
        <v>-2.5580386185473258E-2</v>
      </c>
      <c r="T39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1.0181466917030411</v>
      </c>
      <c r="U3911" s="95">
        <f>Table_nydc_frldevdb01_flc_fx_carry_view[[#This Row],[atmf_cost_final]]/Table_nydc_frldevdb01_flc_fx_carry_view[[#This Row],[atmf_cost_orig]]</f>
        <v>0.99045869564330358</v>
      </c>
    </row>
    <row r="3912" spans="1:23" x14ac:dyDescent="0.25">
      <c r="A3912" t="s">
        <v>157</v>
      </c>
      <c r="B3912" t="s">
        <v>160</v>
      </c>
      <c r="C3912" t="s">
        <v>30</v>
      </c>
      <c r="D3912" t="s">
        <v>30</v>
      </c>
      <c r="E3912">
        <v>0.78289150701016597</v>
      </c>
      <c r="F3912">
        <v>0.78212999999999999</v>
      </c>
      <c r="G3912">
        <v>7.9146407883438005E-2</v>
      </c>
      <c r="H3912">
        <v>7.9267761635736497E-2</v>
      </c>
      <c r="I3912">
        <v>7.8656299034313801E-2</v>
      </c>
      <c r="J3912">
        <v>7.9539357997926705E-2</v>
      </c>
      <c r="K3912">
        <v>1.53120228323261E-2</v>
      </c>
      <c r="L3912">
        <v>1.6422554802944301E-3</v>
      </c>
      <c r="M3912">
        <v>1.58085680763634E-2</v>
      </c>
      <c r="N3912">
        <v>2.1913059561580197E-3</v>
      </c>
      <c r="O3912">
        <v>1.6415405230493924E-2</v>
      </c>
      <c r="P3912">
        <v>1.2468392246865403E-2</v>
      </c>
      <c r="Q3912">
        <v>0.78174182981234164</v>
      </c>
      <c r="R3912" s="95">
        <f>Table_nydc_frldevdb01_flc_fx_carry_view[[#This Row],[atmf]]/(Table_nydc_frldevdb01_flc_fx_carry_view[[#This Row],[atmf_cost_orig]]+1)</f>
        <v>0.76995806550551116</v>
      </c>
      <c r="S3912" s="95">
        <f>Table_nydc_frldevdb01_flc_fx_carry_view[[#This Row],[num_rate]]-Table_nydc_frldevdb01_flc_fx_carry_view[[#This Row],[asset_rate]]</f>
        <v>-3.9470129836285204E-3</v>
      </c>
      <c r="T39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1.1057410829260612</v>
      </c>
      <c r="U3912" s="95">
        <f>Table_nydc_frldevdb01_flc_fx_carry_view[[#This Row],[atmf_cost_final]]/Table_nydc_frldevdb01_flc_fx_carry_view[[#This Row],[atmf_cost_orig]]</f>
        <v>0.13861508174383036</v>
      </c>
    </row>
    <row r="3913" spans="1:23" x14ac:dyDescent="0.25">
      <c r="A3913" t="s">
        <v>157</v>
      </c>
      <c r="B3913" t="s">
        <v>160</v>
      </c>
      <c r="C3913" t="s">
        <v>14</v>
      </c>
      <c r="D3913" t="s">
        <v>30</v>
      </c>
      <c r="E3913">
        <v>0.78289150701016597</v>
      </c>
      <c r="F3913">
        <v>0.78159000000000001</v>
      </c>
      <c r="G3913">
        <v>8.4353300847629098E-2</v>
      </c>
      <c r="H3913">
        <v>8.4546713900118101E-2</v>
      </c>
      <c r="I3913">
        <v>7.9194802805685305E-2</v>
      </c>
      <c r="J3913">
        <v>7.9405192224394502E-2</v>
      </c>
      <c r="K3913">
        <v>2.2763825360047799E-2</v>
      </c>
      <c r="L3913">
        <v>1.5239764723171401E-2</v>
      </c>
      <c r="M3913">
        <v>2.36146527843091E-2</v>
      </c>
      <c r="N3913">
        <v>1.6094712057971299E-2</v>
      </c>
      <c r="O3913">
        <v>1.6737252491011857E-2</v>
      </c>
      <c r="P3913">
        <v>1.3332009089874811E-2</v>
      </c>
      <c r="Q3913">
        <v>0.78092556711119498</v>
      </c>
      <c r="R3913" s="95">
        <f>Table_nydc_frldevdb01_flc_fx_carry_view[[#This Row],[atmf]]/(Table_nydc_frldevdb01_flc_fx_carry_view[[#This Row],[atmf_cost_orig]]+1)</f>
        <v>0.76355882350259074</v>
      </c>
      <c r="S3913" s="95">
        <f>Table_nydc_frldevdb01_flc_fx_carry_view[[#This Row],[num_rate]]-Table_nydc_frldevdb01_flc_fx_carry_view[[#This Row],[asset_rate]]</f>
        <v>-3.405243401137046E-3</v>
      </c>
      <c r="T39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1.0048422399432801</v>
      </c>
      <c r="U3913" s="95">
        <f>Table_nydc_frldevdb01_flc_fx_carry_view[[#This Row],[atmf_cost_final]]/Table_nydc_frldevdb01_flc_fx_carry_view[[#This Row],[atmf_cost_orig]]</f>
        <v>0.68155615943104308</v>
      </c>
      <c r="W3913" s="141"/>
    </row>
    <row r="3914" spans="1:23" x14ac:dyDescent="0.25">
      <c r="A3914" t="s">
        <v>157</v>
      </c>
      <c r="B3914" t="s">
        <v>160</v>
      </c>
      <c r="C3914" t="s">
        <v>8</v>
      </c>
      <c r="D3914" t="s">
        <v>30</v>
      </c>
      <c r="E3914">
        <v>0.78289150701016597</v>
      </c>
      <c r="F3914">
        <v>0.78113299999999997</v>
      </c>
      <c r="G3914">
        <v>8.8272595524892694E-2</v>
      </c>
      <c r="H3914">
        <v>8.8518366277020394E-2</v>
      </c>
      <c r="I3914">
        <v>8.4322577990018494E-2</v>
      </c>
      <c r="J3914">
        <v>8.4586088616807595E-2</v>
      </c>
      <c r="K3914">
        <v>2.89962362270626E-2</v>
      </c>
      <c r="L3914">
        <v>2.2694100207278103E-2</v>
      </c>
      <c r="M3914">
        <v>3.01442815599091E-2</v>
      </c>
      <c r="N3914">
        <v>2.38486137805392E-2</v>
      </c>
      <c r="O3914">
        <v>1.7118346421723784E-2</v>
      </c>
      <c r="P3914">
        <v>1.4047618761577804E-2</v>
      </c>
      <c r="Q3914">
        <v>0.78023725226402529</v>
      </c>
      <c r="R3914" s="95">
        <f>Table_nydc_frldevdb01_flc_fx_carry_view[[#This Row],[atmf]]/(Table_nydc_frldevdb01_flc_fx_carry_view[[#This Row],[atmf_cost_orig]]+1)</f>
        <v>0.75827533480762455</v>
      </c>
      <c r="S3914" s="95">
        <f>Table_nydc_frldevdb01_flc_fx_carry_view[[#This Row],[num_rate]]-Table_nydc_frldevdb01_flc_fx_carry_view[[#This Row],[asset_rate]]</f>
        <v>-3.0707276601459801E-3</v>
      </c>
      <c r="T39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1.005634133278134</v>
      </c>
      <c r="U3914" s="95">
        <f>Table_nydc_frldevdb01_flc_fx_carry_view[[#This Row],[atmf_cost_final]]/Table_nydc_frldevdb01_flc_fx_carry_view[[#This Row],[atmf_cost_orig]]</f>
        <v>0.79114885299695015</v>
      </c>
    </row>
    <row r="3915" spans="1:23" x14ac:dyDescent="0.25">
      <c r="A3915" t="s">
        <v>157</v>
      </c>
      <c r="B3915" t="s">
        <v>160</v>
      </c>
      <c r="C3915" t="s">
        <v>6</v>
      </c>
      <c r="D3915" t="s">
        <v>30</v>
      </c>
      <c r="E3915">
        <v>0.78289150701016597</v>
      </c>
      <c r="F3915">
        <v>0.78061499999999995</v>
      </c>
      <c r="G3915">
        <v>9.0232248396932405E-2</v>
      </c>
      <c r="H3915">
        <v>9.0524567365138295E-2</v>
      </c>
      <c r="I3915">
        <v>8.8272595524892694E-2</v>
      </c>
      <c r="J3915">
        <v>8.8592410089017803E-2</v>
      </c>
      <c r="K3915">
        <v>3.3996474928966805E-2</v>
      </c>
      <c r="L3915">
        <v>2.89962362270626E-2</v>
      </c>
      <c r="M3915">
        <v>3.5473746491906905E-2</v>
      </c>
      <c r="N3915">
        <v>3.0487957134923502E-2</v>
      </c>
      <c r="O3915">
        <v>1.7598714057096787E-2</v>
      </c>
      <c r="P3915">
        <v>1.4619231437729141E-2</v>
      </c>
      <c r="Q3915">
        <v>0.77946352070651104</v>
      </c>
      <c r="R3915" s="95">
        <f>Table_nydc_frldevdb01_flc_fx_carry_view[[#This Row],[atmf]]/(Table_nydc_frldevdb01_flc_fx_carry_view[[#This Row],[atmf_cost_orig]]+1)</f>
        <v>0.75387232428118467</v>
      </c>
      <c r="S3915" s="95">
        <f>Table_nydc_frldevdb01_flc_fx_carry_view[[#This Row],[num_rate]]-Table_nydc_frldevdb01_flc_fx_carry_view[[#This Row],[asset_rate]]</f>
        <v>-2.979482619367646E-3</v>
      </c>
      <c r="T39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1.0097811027324224</v>
      </c>
      <c r="U3915" s="95">
        <f>Table_nydc_frldevdb01_flc_fx_carry_view[[#This Row],[atmf_cost_final]]/Table_nydc_frldevdb01_flc_fx_carry_view[[#This Row],[atmf_cost_orig]]</f>
        <v>0.85945128862774967</v>
      </c>
    </row>
    <row r="3916" spans="1:23" x14ac:dyDescent="0.25">
      <c r="A3916" t="s">
        <v>157</v>
      </c>
      <c r="B3916" t="s">
        <v>160</v>
      </c>
      <c r="C3916" t="s">
        <v>67</v>
      </c>
      <c r="D3916" t="s">
        <v>30</v>
      </c>
      <c r="E3916">
        <v>0.78289150701016597</v>
      </c>
      <c r="F3916">
        <v>0.77970347899581605</v>
      </c>
      <c r="G3916">
        <v>9.5734087647723801E-2</v>
      </c>
      <c r="H3916">
        <v>9.6040063223069502E-2</v>
      </c>
      <c r="I3916">
        <v>9.4851048287483405E-2</v>
      </c>
      <c r="J3916">
        <v>9.5172673249454595E-2</v>
      </c>
      <c r="K3916">
        <v>5.0199787711199699E-2</v>
      </c>
      <c r="L3916">
        <v>4.6651858309250401E-2</v>
      </c>
      <c r="M3916">
        <v>5.2207103811687604E-2</v>
      </c>
      <c r="N3916">
        <v>4.8673609728107602E-2</v>
      </c>
      <c r="O3916">
        <v>1.8435691846586999E-2</v>
      </c>
      <c r="P3916">
        <v>1.6310354610707067E-2</v>
      </c>
      <c r="Q3916">
        <v>0.77814150302832941</v>
      </c>
      <c r="R3916" s="95">
        <f>Table_nydc_frldevdb01_flc_fx_carry_view[[#This Row],[atmf]]/(Table_nydc_frldevdb01_flc_fx_carry_view[[#This Row],[atmf_cost_orig]]+1)</f>
        <v>0.74101712122194408</v>
      </c>
      <c r="S3916" s="95">
        <f>Table_nydc_frldevdb01_flc_fx_carry_view[[#This Row],[num_rate]]-Table_nydc_frldevdb01_flc_fx_carry_view[[#This Row],[asset_rate]]</f>
        <v>-2.1253372358799316E-3</v>
      </c>
      <c r="T39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1.0071913528545842</v>
      </c>
      <c r="U3916" s="95">
        <f>Table_nydc_frldevdb01_flc_fx_carry_view[[#This Row],[atmf_cost_final]]/Table_nydc_frldevdb01_flc_fx_carry_view[[#This Row],[atmf_cost_orig]]</f>
        <v>0.9323177532252046</v>
      </c>
    </row>
    <row r="3917" spans="1:23" x14ac:dyDescent="0.25">
      <c r="A3917" t="s">
        <v>157</v>
      </c>
      <c r="B3917" t="s">
        <v>105</v>
      </c>
      <c r="C3917" t="s">
        <v>30</v>
      </c>
      <c r="D3917" t="s">
        <v>30</v>
      </c>
      <c r="E3917">
        <v>35.3156977250826</v>
      </c>
      <c r="F3917">
        <v>34.746774693223401</v>
      </c>
      <c r="G3917">
        <v>0.171167242937668</v>
      </c>
      <c r="H3917">
        <v>0.17492236429198499</v>
      </c>
      <c r="I3917">
        <v>0.135325</v>
      </c>
      <c r="J3917">
        <v>0.135325</v>
      </c>
      <c r="K3917">
        <v>2.6572856522889002E-2</v>
      </c>
      <c r="L3917">
        <v>2.8242299778240398E-3</v>
      </c>
      <c r="M3917">
        <v>3.4493838783660601E-2</v>
      </c>
      <c r="N3917">
        <v>1.6126964904384099E-2</v>
      </c>
      <c r="O3917">
        <v>5.9653256282831864E-2</v>
      </c>
      <c r="P3917">
        <v>-5.9460280867851311E-3</v>
      </c>
      <c r="Q3917">
        <v>34.47370905533311</v>
      </c>
      <c r="R3917" s="95">
        <f>Table_nydc_frldevdb01_flc_fx_carry_view[[#This Row],[atmf]]/(Table_nydc_frldevdb01_flc_fx_carry_view[[#This Row],[atmf_cost_orig]]+1)</f>
        <v>33.58818911292699</v>
      </c>
      <c r="S3917" s="95">
        <f>Table_nydc_frldevdb01_flc_fx_carry_view[[#This Row],[num_rate]]-Table_nydc_frldevdb01_flc_fx_carry_view[[#This Row],[asset_rate]]</f>
        <v>-6.5599284369616997E-2</v>
      </c>
      <c r="T39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1.6794299606554368</v>
      </c>
      <c r="U3917" s="95">
        <f>Table_nydc_frldevdb01_flc_fx_carry_view[[#This Row],[atmf_cost_final]]/Table_nydc_frldevdb01_flc_fx_carry_view[[#This Row],[atmf_cost_orig]]</f>
        <v>0.46753175271472791</v>
      </c>
    </row>
    <row r="3918" spans="1:23" x14ac:dyDescent="0.25">
      <c r="A3918" t="s">
        <v>157</v>
      </c>
      <c r="B3918" t="s">
        <v>105</v>
      </c>
      <c r="C3918" t="s">
        <v>14</v>
      </c>
      <c r="D3918" t="s">
        <v>30</v>
      </c>
      <c r="E3918">
        <v>35.3156977250826</v>
      </c>
      <c r="F3918">
        <v>34.2005402060677</v>
      </c>
      <c r="G3918">
        <v>0.16967053269732699</v>
      </c>
      <c r="H3918">
        <v>0.17704163362001299</v>
      </c>
      <c r="I3918">
        <v>0.171236044520199</v>
      </c>
      <c r="J3918">
        <v>0.17879793221387699</v>
      </c>
      <c r="K3918">
        <v>3.2983638266392196E-2</v>
      </c>
      <c r="L3918">
        <v>2.6487643090736299E-2</v>
      </c>
      <c r="M3918">
        <v>4.8390240208856204E-2</v>
      </c>
      <c r="N3918">
        <v>4.3188233114842302E-2</v>
      </c>
      <c r="O3918">
        <v>5.9494005641507405E-2</v>
      </c>
      <c r="P3918">
        <v>-6.1267259443329516E-3</v>
      </c>
      <c r="Q3918">
        <v>33.681620880386603</v>
      </c>
      <c r="R3918" s="95">
        <f>Table_nydc_frldevdb01_flc_fx_carry_view[[#This Row],[atmf]]/(Table_nydc_frldevdb01_flc_fx_carry_view[[#This Row],[atmf_cost_orig]]+1)</f>
        <v>32.621955922876964</v>
      </c>
      <c r="S3918" s="95">
        <f>Table_nydc_frldevdb01_flc_fx_carry_view[[#This Row],[num_rate]]-Table_nydc_frldevdb01_flc_fx_carry_view[[#This Row],[asset_rate]]</f>
        <v>-6.5620731585840364E-2</v>
      </c>
      <c r="T39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1.0839891941438091</v>
      </c>
      <c r="U3918" s="95">
        <f>Table_nydc_frldevdb01_flc_fx_carry_view[[#This Row],[atmf_cost_final]]/Table_nydc_frldevdb01_flc_fx_carry_view[[#This Row],[atmf_cost_orig]]</f>
        <v>0.89249883712993328</v>
      </c>
    </row>
    <row r="3919" spans="1:23" x14ac:dyDescent="0.25">
      <c r="A3919" t="s">
        <v>157</v>
      </c>
      <c r="B3919" t="s">
        <v>105</v>
      </c>
      <c r="C3919" t="s">
        <v>8</v>
      </c>
      <c r="D3919" t="s">
        <v>30</v>
      </c>
      <c r="E3919">
        <v>35.3156977250826</v>
      </c>
      <c r="F3919">
        <v>33.645068956227902</v>
      </c>
      <c r="G3919">
        <v>0.16573722238229499</v>
      </c>
      <c r="H3919">
        <v>0.17636288396976599</v>
      </c>
      <c r="I3919">
        <v>0.16968665058445101</v>
      </c>
      <c r="J3919">
        <v>0.18153034290494699</v>
      </c>
      <c r="K3919">
        <v>3.5428978740008894E-2</v>
      </c>
      <c r="L3919">
        <v>3.2935850698003206E-2</v>
      </c>
      <c r="M3919">
        <v>5.8155998882141596E-2</v>
      </c>
      <c r="N3919">
        <v>5.7463471877480299E-2</v>
      </c>
      <c r="O3919">
        <v>6.0099883598817412E-2</v>
      </c>
      <c r="P3919">
        <v>-6.2707226308230061E-3</v>
      </c>
      <c r="Q3919">
        <v>32.897408881943981</v>
      </c>
      <c r="R3919" s="95">
        <f>Table_nydc_frldevdb01_flc_fx_carry_view[[#This Row],[atmf]]/(Table_nydc_frldevdb01_flc_fx_carry_view[[#This Row],[atmf_cost_orig]]+1)</f>
        <v>31.795944068522282</v>
      </c>
      <c r="S3919" s="95">
        <f>Table_nydc_frldevdb01_flc_fx_carry_view[[#This Row],[num_rate]]-Table_nydc_frldevdb01_flc_fx_carry_view[[#This Row],[asset_rate]]</f>
        <v>-6.6370606229640416E-2</v>
      </c>
      <c r="T39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1.0792273261555452</v>
      </c>
      <c r="U3919" s="95">
        <f>Table_nydc_frldevdb01_flc_fx_carry_view[[#This Row],[atmf_cost_final]]/Table_nydc_frldevdb01_flc_fx_carry_view[[#This Row],[atmf_cost_orig]]</f>
        <v>0.98809190766261679</v>
      </c>
    </row>
    <row r="3920" spans="1:23" x14ac:dyDescent="0.25">
      <c r="A3920" t="s">
        <v>157</v>
      </c>
      <c r="B3920" t="s">
        <v>105</v>
      </c>
      <c r="C3920" t="s">
        <v>6</v>
      </c>
      <c r="D3920" t="s">
        <v>30</v>
      </c>
      <c r="E3920">
        <v>35.3156977250826</v>
      </c>
      <c r="F3920">
        <v>33.062018124745499</v>
      </c>
      <c r="G3920">
        <v>0.16281703193200101</v>
      </c>
      <c r="H3920">
        <v>0.17626196248203499</v>
      </c>
      <c r="I3920">
        <v>0.16573722238229499</v>
      </c>
      <c r="J3920">
        <v>0.181039420994932</v>
      </c>
      <c r="K3920">
        <v>3.6187334055567504E-2</v>
      </c>
      <c r="L3920">
        <v>3.5428978740008894E-2</v>
      </c>
      <c r="M3920">
        <v>6.6135889713533708E-2</v>
      </c>
      <c r="N3920">
        <v>6.7834769181904994E-2</v>
      </c>
      <c r="O3920">
        <v>6.1502498052284471E-2</v>
      </c>
      <c r="P3920">
        <v>-6.4267207180123131E-3</v>
      </c>
      <c r="Q3920">
        <v>32.100650020936584</v>
      </c>
      <c r="R3920" s="95">
        <f>Table_nydc_frldevdb01_flc_fx_carry_view[[#This Row],[atmf]]/(Table_nydc_frldevdb01_flc_fx_carry_view[[#This Row],[atmf_cost_orig]]+1)</f>
        <v>31.011073207214817</v>
      </c>
      <c r="S3920" s="95">
        <f>Table_nydc_frldevdb01_flc_fx_carry_view[[#This Row],[num_rate]]-Table_nydc_frldevdb01_flc_fx_carry_view[[#This Row],[asset_rate]]</f>
        <v>-6.7929218770296784E-2</v>
      </c>
      <c r="T39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1.0820485238751834</v>
      </c>
      <c r="U3920" s="95">
        <f>Table_nydc_frldevdb01_flc_fx_carry_view[[#This Row],[atmf_cost_final]]/Table_nydc_frldevdb01_flc_fx_carry_view[[#This Row],[atmf_cost_orig]]</f>
        <v>1.0256877086817755</v>
      </c>
    </row>
    <row r="3921" spans="1:21" x14ac:dyDescent="0.25">
      <c r="A3921" t="s">
        <v>157</v>
      </c>
      <c r="B3921" t="s">
        <v>105</v>
      </c>
      <c r="C3921" t="s">
        <v>67</v>
      </c>
      <c r="D3921" t="s">
        <v>30</v>
      </c>
      <c r="E3921">
        <v>35.3156977250826</v>
      </c>
      <c r="F3921">
        <v>30.451863686417699</v>
      </c>
      <c r="G3921">
        <v>0.169041213402012</v>
      </c>
      <c r="H3921">
        <v>0.19284494481452499</v>
      </c>
      <c r="I3921">
        <v>0.16860169964446201</v>
      </c>
      <c r="J3921">
        <v>0.19470826242682901</v>
      </c>
      <c r="K3921">
        <v>3.6614978955808598E-2</v>
      </c>
      <c r="L3921">
        <v>3.7338639459414104E-2</v>
      </c>
      <c r="M3921">
        <v>9.4836568694406806E-2</v>
      </c>
      <c r="N3921">
        <v>9.9901871731049904E-2</v>
      </c>
      <c r="O3921">
        <v>7.1388915666822483E-2</v>
      </c>
      <c r="P3921">
        <v>-7.1446943388862594E-3</v>
      </c>
      <c r="Q3921">
        <v>28.776452854207893</v>
      </c>
      <c r="R3921" s="95">
        <f>Table_nydc_frldevdb01_flc_fx_carry_view[[#This Row],[atmf]]/(Table_nydc_frldevdb01_flc_fx_carry_view[[#This Row],[atmf_cost_orig]]+1)</f>
        <v>27.814072490044392</v>
      </c>
      <c r="S3921" s="95">
        <f>Table_nydc_frldevdb01_flc_fx_carry_view[[#This Row],[num_rate]]-Table_nydc_frldevdb01_flc_fx_carry_view[[#This Row],[asset_rate]]</f>
        <v>-7.8533610005708743E-2</v>
      </c>
      <c r="T39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1.0745710062629787</v>
      </c>
      <c r="U3921" s="95">
        <f>Table_nydc_frldevdb01_flc_fx_carry_view[[#This Row],[atmf_cost_final]]/Table_nydc_frldevdb01_flc_fx_carry_view[[#This Row],[atmf_cost_orig]]</f>
        <v>1.0534108636191288</v>
      </c>
    </row>
    <row r="3922" spans="1:21" x14ac:dyDescent="0.25">
      <c r="A3922" t="s">
        <v>157</v>
      </c>
      <c r="B3922" t="s">
        <v>161</v>
      </c>
      <c r="C3922" t="s">
        <v>30</v>
      </c>
      <c r="D3922" t="s">
        <v>30</v>
      </c>
      <c r="E3922">
        <v>1.5007952095596599</v>
      </c>
      <c r="F3922">
        <v>1.51017350056896</v>
      </c>
      <c r="G3922">
        <v>7.2848273684041301E-2</v>
      </c>
      <c r="H3922">
        <v>7.3811216523731293E-2</v>
      </c>
      <c r="I3922">
        <v>6.6643580147502296E-2</v>
      </c>
      <c r="J3922">
        <v>7.4966865194264695E-2</v>
      </c>
      <c r="K3922">
        <v>1.16756052784871E-2</v>
      </c>
      <c r="L3922">
        <v>1.39170148366525E-3</v>
      </c>
      <c r="M3922">
        <v>1.4815216233716401E-2</v>
      </c>
      <c r="N3922">
        <v>6.3434422799688601E-3</v>
      </c>
      <c r="O3922">
        <v>-8.444702132741377E-3</v>
      </c>
      <c r="P3922">
        <v>1.6415405230493924E-2</v>
      </c>
      <c r="Q3922">
        <v>1.5054469827294656</v>
      </c>
      <c r="R3922" s="95">
        <f>Table_nydc_frldevdb01_flc_fx_carry_view[[#This Row],[atmf]]/(Table_nydc_frldevdb01_flc_fx_carry_view[[#This Row],[atmf_cost_orig]]+1)</f>
        <v>1.4881265834519772</v>
      </c>
      <c r="S3922" s="95">
        <f>Table_nydc_frldevdb01_flc_fx_carry_view[[#This Row],[num_rate]]-Table_nydc_frldevdb01_flc_fx_carry_view[[#This Row],[asset_rate]]</f>
        <v>2.4860107363235302E-2</v>
      </c>
      <c r="T39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1.5771829270935769</v>
      </c>
      <c r="U3922" s="95">
        <f>Table_nydc_frldevdb01_flc_fx_carry_view[[#This Row],[atmf_cost_final]]/Table_nydc_frldevdb01_flc_fx_carry_view[[#This Row],[atmf_cost_orig]]</f>
        <v>0.42817075227916573</v>
      </c>
    </row>
    <row r="3923" spans="1:21" x14ac:dyDescent="0.25">
      <c r="A3923" t="s">
        <v>157</v>
      </c>
      <c r="B3923" t="s">
        <v>161</v>
      </c>
      <c r="C3923" t="s">
        <v>14</v>
      </c>
      <c r="D3923" t="s">
        <v>30</v>
      </c>
      <c r="E3923">
        <v>1.5007952095596599</v>
      </c>
      <c r="F3923">
        <v>1.5194347420002801</v>
      </c>
      <c r="G3923">
        <v>8.0961252118910004E-2</v>
      </c>
      <c r="H3923">
        <v>8.2074780403603803E-2</v>
      </c>
      <c r="I3923">
        <v>7.2922901070323107E-2</v>
      </c>
      <c r="J3923">
        <v>7.5002296554348494E-2</v>
      </c>
      <c r="K3923">
        <v>1.7127303731859302E-2</v>
      </c>
      <c r="L3923">
        <v>1.16455061401902E-2</v>
      </c>
      <c r="M3923">
        <v>2.3213432715199097E-2</v>
      </c>
      <c r="N3923">
        <v>1.8334957514970999E-2</v>
      </c>
      <c r="O3923">
        <v>-8.1561223006879919E-3</v>
      </c>
      <c r="P3923">
        <v>1.6737252491011857E-2</v>
      </c>
      <c r="Q3923">
        <v>1.5102432070459855</v>
      </c>
      <c r="R3923" s="95">
        <f>Table_nydc_frldevdb01_flc_fx_carry_view[[#This Row],[atmf]]/(Table_nydc_frldevdb01_flc_fx_carry_view[[#This Row],[atmf_cost_orig]]+1)</f>
        <v>1.4849636384935918</v>
      </c>
      <c r="S3923" s="95">
        <f>Table_nydc_frldevdb01_flc_fx_carry_view[[#This Row],[num_rate]]-Table_nydc_frldevdb01_flc_fx_carry_view[[#This Row],[asset_rate]]</f>
        <v>2.4893374791699847E-2</v>
      </c>
      <c r="T39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1.0991307271161264</v>
      </c>
      <c r="U3923" s="95">
        <f>Table_nydc_frldevdb01_flc_fx_carry_view[[#This Row],[atmf_cost_final]]/Table_nydc_frldevdb01_flc_fx_carry_view[[#This Row],[atmf_cost_orig]]</f>
        <v>0.78984257692168491</v>
      </c>
    </row>
    <row r="3924" spans="1:21" x14ac:dyDescent="0.25">
      <c r="A3924" t="s">
        <v>157</v>
      </c>
      <c r="B3924" t="s">
        <v>161</v>
      </c>
      <c r="C3924" t="s">
        <v>8</v>
      </c>
      <c r="D3924" t="s">
        <v>30</v>
      </c>
      <c r="E3924">
        <v>1.5007952095596599</v>
      </c>
      <c r="F3924">
        <v>1.5291531659781401</v>
      </c>
      <c r="G3924">
        <v>8.3879109788862594E-2</v>
      </c>
      <c r="H3924">
        <v>8.5411547931357801E-2</v>
      </c>
      <c r="I3924">
        <v>8.0916110794820001E-2</v>
      </c>
      <c r="J3924">
        <v>8.2752580539648096E-2</v>
      </c>
      <c r="K3924">
        <v>2.0465757928875099E-2</v>
      </c>
      <c r="L3924">
        <v>1.7083426103094698E-2</v>
      </c>
      <c r="M3924">
        <v>2.9641861817410603E-2</v>
      </c>
      <c r="N3924">
        <v>2.6805860089925002E-2</v>
      </c>
      <c r="O3924">
        <v>-8.0535707334831383E-3</v>
      </c>
      <c r="P3924">
        <v>1.7118346421723784E-2</v>
      </c>
      <c r="Q3924">
        <v>1.5152490829757466</v>
      </c>
      <c r="R3924" s="95">
        <f>Table_nydc_frldevdb01_flc_fx_carry_view[[#This Row],[atmf]]/(Table_nydc_frldevdb01_flc_fx_carry_view[[#This Row],[atmf_cost_orig]]+1)</f>
        <v>1.4851311146955963</v>
      </c>
      <c r="S3924" s="95">
        <f>Table_nydc_frldevdb01_flc_fx_carry_view[[#This Row],[num_rate]]-Table_nydc_frldevdb01_flc_fx_carry_view[[#This Row],[asset_rate]]</f>
        <v>2.5171917155206922E-2</v>
      </c>
      <c r="T39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1.0595383514540826</v>
      </c>
      <c r="U3924" s="95">
        <f>Table_nydc_frldevdb01_flc_fx_carry_view[[#This Row],[atmf_cost_final]]/Table_nydc_frldevdb01_flc_fx_carry_view[[#This Row],[atmf_cost_orig]]</f>
        <v>0.90432444004513135</v>
      </c>
    </row>
    <row r="3925" spans="1:21" x14ac:dyDescent="0.25">
      <c r="A3925" t="s">
        <v>157</v>
      </c>
      <c r="B3925" t="s">
        <v>161</v>
      </c>
      <c r="C3925" t="s">
        <v>6</v>
      </c>
      <c r="D3925" t="s">
        <v>30</v>
      </c>
      <c r="E3925">
        <v>1.5007952095596599</v>
      </c>
      <c r="F3925">
        <v>1.53949129852744</v>
      </c>
      <c r="G3925">
        <v>8.5210580268469199E-2</v>
      </c>
      <c r="H3925">
        <v>8.7026195621815294E-2</v>
      </c>
      <c r="I3925">
        <v>8.3879109788862594E-2</v>
      </c>
      <c r="J3925">
        <v>8.6092106475151003E-2</v>
      </c>
      <c r="K3925">
        <v>2.2657030303265602E-2</v>
      </c>
      <c r="L3925">
        <v>2.0465757928875099E-2</v>
      </c>
      <c r="M3925">
        <v>3.4989530225312496E-2</v>
      </c>
      <c r="N3925">
        <v>3.3502530054978698E-2</v>
      </c>
      <c r="O3925">
        <v>-8.0177808093068181E-3</v>
      </c>
      <c r="P3925">
        <v>1.7598714057096787E-2</v>
      </c>
      <c r="Q3925">
        <v>1.5207368119130682</v>
      </c>
      <c r="R3925" s="95">
        <f>Table_nydc_frldevdb01_flc_fx_carry_view[[#This Row],[atmf]]/(Table_nydc_frldevdb01_flc_fx_carry_view[[#This Row],[atmf_cost_orig]]+1)</f>
        <v>1.487446252902964</v>
      </c>
      <c r="S3925" s="95">
        <f>Table_nydc_frldevdb01_flc_fx_carry_view[[#This Row],[num_rate]]-Table_nydc_frldevdb01_flc_fx_carry_view[[#This Row],[asset_rate]]</f>
        <v>2.5616494866403605E-2</v>
      </c>
      <c r="T39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1.0571070106230183</v>
      </c>
      <c r="U3925" s="95">
        <f>Table_nydc_frldevdb01_flc_fx_carry_view[[#This Row],[atmf_cost_final]]/Table_nydc_frldevdb01_flc_fx_carry_view[[#This Row],[atmf_cost_orig]]</f>
        <v>0.95750156801882247</v>
      </c>
    </row>
    <row r="3926" spans="1:21" x14ac:dyDescent="0.25">
      <c r="A3926" t="s">
        <v>157</v>
      </c>
      <c r="B3926" t="s">
        <v>161</v>
      </c>
      <c r="C3926" t="s">
        <v>67</v>
      </c>
      <c r="D3926" t="s">
        <v>30</v>
      </c>
      <c r="E3926">
        <v>1.5007952095596599</v>
      </c>
      <c r="F3926">
        <v>1.5804009908560099</v>
      </c>
      <c r="G3926">
        <v>8.85498783833987E-2</v>
      </c>
      <c r="H3926">
        <v>9.07837963985893E-2</v>
      </c>
      <c r="I3926">
        <v>8.8173416330090099E-2</v>
      </c>
      <c r="J3926">
        <v>9.0755611284295698E-2</v>
      </c>
      <c r="K3926">
        <v>2.79935252558383E-2</v>
      </c>
      <c r="L3926">
        <v>2.7175336349551597E-2</v>
      </c>
      <c r="M3926">
        <v>5.1981326007351406E-2</v>
      </c>
      <c r="N3926">
        <v>5.2148762919731799E-2</v>
      </c>
      <c r="O3926">
        <v>-7.6287290639620031E-3</v>
      </c>
      <c r="P3926">
        <v>1.8435691846586999E-2</v>
      </c>
      <c r="Q3926">
        <v>1.5433787294107808</v>
      </c>
      <c r="R3926" s="95">
        <f>Table_nydc_frldevdb01_flc_fx_carry_view[[#This Row],[atmf]]/(Table_nydc_frldevdb01_flc_fx_carry_view[[#This Row],[atmf_cost_orig]]+1)</f>
        <v>1.5023089781015426</v>
      </c>
      <c r="S3926" s="95">
        <f>Table_nydc_frldevdb01_flc_fx_carry_view[[#This Row],[num_rate]]-Table_nydc_frldevdb01_flc_fx_carry_view[[#This Row],[asset_rate]]</f>
        <v>2.6064420910549002E-2</v>
      </c>
      <c r="T39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1.0410886278770231</v>
      </c>
      <c r="U3926" s="95">
        <f>Table_nydc_frldevdb01_flc_fx_carry_view[[#This Row],[atmf_cost_final]]/Table_nydc_frldevdb01_flc_fx_carry_view[[#This Row],[atmf_cost_orig]]</f>
        <v>1.0032210973678646</v>
      </c>
    </row>
    <row r="3927" spans="1:21" x14ac:dyDescent="0.25">
      <c r="A3927" t="s">
        <v>157</v>
      </c>
      <c r="B3927" t="s">
        <v>106</v>
      </c>
      <c r="C3927" t="s">
        <v>30</v>
      </c>
      <c r="D3927" t="s">
        <v>30</v>
      </c>
      <c r="E3927">
        <v>7.7760007396694402</v>
      </c>
      <c r="F3927">
        <v>7.8649356412479996</v>
      </c>
      <c r="G3927">
        <v>6.9507875976426797E-2</v>
      </c>
      <c r="H3927">
        <v>7.0479902814647E-2</v>
      </c>
      <c r="I3927">
        <v>7.9292314911557901E-2</v>
      </c>
      <c r="J3927">
        <v>9.2212490815673398E-2</v>
      </c>
      <c r="K3927">
        <v>8.9364694868457207E-3</v>
      </c>
      <c r="L3927">
        <v>1.6558415500537102E-3</v>
      </c>
      <c r="M3927">
        <v>1.4146634082496499E-2</v>
      </c>
      <c r="N3927">
        <v>1.1452801802449999E-2</v>
      </c>
      <c r="O3927">
        <v>-8.444702132741377E-3</v>
      </c>
      <c r="P3927">
        <v>3.7053254771411165E-2</v>
      </c>
      <c r="Q3927">
        <v>7.8241704255066864</v>
      </c>
      <c r="R3927" s="95">
        <f>Table_nydc_frldevdb01_flc_fx_carry_view[[#This Row],[atmf]]/(Table_nydc_frldevdb01_flc_fx_carry_view[[#This Row],[atmf_cost_orig]]+1)</f>
        <v>7.7552253066080983</v>
      </c>
      <c r="S3927" s="95">
        <f>Table_nydc_frldevdb01_flc_fx_carry_view[[#This Row],[num_rate]]-Table_nydc_frldevdb01_flc_fx_carry_view[[#This Row],[asset_rate]]</f>
        <v>4.5497956904152544E-2</v>
      </c>
      <c r="T39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1.8803552311138827</v>
      </c>
      <c r="U3927" s="95">
        <f>Table_nydc_frldevdb01_flc_fx_carry_view[[#This Row],[atmf_cost_final]]/Table_nydc_frldevdb01_flc_fx_carry_view[[#This Row],[atmf_cost_orig]]</f>
        <v>0.80957786394011888</v>
      </c>
    </row>
    <row r="3928" spans="1:21" x14ac:dyDescent="0.25">
      <c r="A3928" t="s">
        <v>157</v>
      </c>
      <c r="B3928" t="s">
        <v>106</v>
      </c>
      <c r="C3928" t="s">
        <v>14</v>
      </c>
      <c r="D3928" t="s">
        <v>30</v>
      </c>
      <c r="E3928">
        <v>7.7760007396694402</v>
      </c>
      <c r="F3928">
        <v>7.9520413899750002</v>
      </c>
      <c r="G3928">
        <v>7.5389752702177099E-2</v>
      </c>
      <c r="H3928">
        <v>7.5527507818643799E-2</v>
      </c>
      <c r="I3928">
        <v>6.9529369950426606E-2</v>
      </c>
      <c r="J3928">
        <v>7.1983380302002506E-2</v>
      </c>
      <c r="K3928">
        <v>1.18094409538543E-2</v>
      </c>
      <c r="L3928">
        <v>8.9209594283453306E-3</v>
      </c>
      <c r="M3928">
        <v>2.1362107769734399E-2</v>
      </c>
      <c r="N3928">
        <v>2.0760210692761898E-2</v>
      </c>
      <c r="O3928">
        <v>-8.1561223006879919E-3</v>
      </c>
      <c r="P3928">
        <v>3.7230925389371484E-2</v>
      </c>
      <c r="Q3928">
        <v>7.8767969729163969</v>
      </c>
      <c r="R3928" s="95">
        <f>Table_nydc_frldevdb01_flc_fx_carry_view[[#This Row],[atmf]]/(Table_nydc_frldevdb01_flc_fx_carry_view[[#This Row],[atmf_cost_orig]]+1)</f>
        <v>7.7857219584337516</v>
      </c>
      <c r="S3928" s="95">
        <f>Table_nydc_frldevdb01_flc_fx_carry_view[[#This Row],[num_rate]]-Table_nydc_frldevdb01_flc_fx_carry_view[[#This Row],[asset_rate]]</f>
        <v>4.5387047690059475E-2</v>
      </c>
      <c r="T39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1.2393660841112255</v>
      </c>
      <c r="U3928" s="95">
        <f>Table_nydc_frldevdb01_flc_fx_carry_view[[#This Row],[atmf_cost_final]]/Table_nydc_frldevdb01_flc_fx_carry_view[[#This Row],[atmf_cost_orig]]</f>
        <v>0.97182407824824935</v>
      </c>
    </row>
    <row r="3929" spans="1:21" x14ac:dyDescent="0.25">
      <c r="A3929" t="s">
        <v>157</v>
      </c>
      <c r="B3929" t="s">
        <v>106</v>
      </c>
      <c r="C3929" t="s">
        <v>8</v>
      </c>
      <c r="D3929" t="s">
        <v>30</v>
      </c>
      <c r="E3929">
        <v>7.7760007396694402</v>
      </c>
      <c r="F3929">
        <v>8.0420216343999993</v>
      </c>
      <c r="G3929">
        <v>7.6663162044063302E-2</v>
      </c>
      <c r="H3929">
        <v>7.7526273379563998E-2</v>
      </c>
      <c r="I3929">
        <v>7.5352856640974006E-2</v>
      </c>
      <c r="J3929">
        <v>7.6138809412897093E-2</v>
      </c>
      <c r="K3929">
        <v>1.2822280938013001E-2</v>
      </c>
      <c r="L3929">
        <v>1.1789365805196E-2</v>
      </c>
      <c r="M3929">
        <v>2.6906374354495201E-2</v>
      </c>
      <c r="N3929">
        <v>2.78269907005241E-2</v>
      </c>
      <c r="O3929">
        <v>-8.0535707334831383E-3</v>
      </c>
      <c r="P3929">
        <v>3.7529050031488168E-2</v>
      </c>
      <c r="Q3929">
        <v>7.9303301241085133</v>
      </c>
      <c r="R3929" s="95">
        <f>Table_nydc_frldevdb01_flc_fx_carry_view[[#This Row],[atmf]]/(Table_nydc_frldevdb01_flc_fx_carry_view[[#This Row],[atmf_cost_orig]]+1)</f>
        <v>7.8313094895872535</v>
      </c>
      <c r="S3929" s="95">
        <f>Table_nydc_frldevdb01_flc_fx_carry_view[[#This Row],[num_rate]]-Table_nydc_frldevdb01_flc_fx_carry_view[[#This Row],[asset_rate]]</f>
        <v>4.5582620764971306E-2</v>
      </c>
      <c r="T39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1.1387048084017775</v>
      </c>
      <c r="U3929" s="95">
        <f>Table_nydc_frldevdb01_flc_fx_carry_view[[#This Row],[atmf_cost_final]]/Table_nydc_frldevdb01_flc_fx_carry_view[[#This Row],[atmf_cost_orig]]</f>
        <v>1.0342155481039419</v>
      </c>
    </row>
    <row r="3930" spans="1:21" x14ac:dyDescent="0.25">
      <c r="A3930" t="s">
        <v>157</v>
      </c>
      <c r="B3930" t="s">
        <v>106</v>
      </c>
      <c r="C3930" t="s">
        <v>6</v>
      </c>
      <c r="D3930" t="s">
        <v>30</v>
      </c>
      <c r="E3930">
        <v>7.7760007396694402</v>
      </c>
      <c r="F3930">
        <v>8.1353968437499997</v>
      </c>
      <c r="G3930">
        <v>7.7321953045830505E-2</v>
      </c>
      <c r="H3930">
        <v>7.8492558713733604E-2</v>
      </c>
      <c r="I3930">
        <v>7.6663162044063302E-2</v>
      </c>
      <c r="J3930">
        <v>7.8434577785743295E-2</v>
      </c>
      <c r="K3930">
        <v>1.3179542942301298E-2</v>
      </c>
      <c r="L3930">
        <v>1.2822280938013001E-2</v>
      </c>
      <c r="M3930">
        <v>3.15603748871204E-2</v>
      </c>
      <c r="N3930">
        <v>3.3615786983865199E-2</v>
      </c>
      <c r="O3930">
        <v>-8.0177808093068181E-3</v>
      </c>
      <c r="P3930">
        <v>3.7916198416651836E-2</v>
      </c>
      <c r="Q3930">
        <v>7.9885604565177202</v>
      </c>
      <c r="R3930" s="95">
        <f>Table_nydc_frldevdb01_flc_fx_carry_view[[#This Row],[atmf]]/(Table_nydc_frldevdb01_flc_fx_carry_view[[#This Row],[atmf_cost_orig]]+1)</f>
        <v>7.8864960711972127</v>
      </c>
      <c r="S3930" s="95">
        <f>Table_nydc_frldevdb01_flc_fx_carry_view[[#This Row],[num_rate]]-Table_nydc_frldevdb01_flc_fx_carry_view[[#This Row],[asset_rate]]</f>
        <v>4.5933979225958654E-2</v>
      </c>
      <c r="T39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1.1312603318650734</v>
      </c>
      <c r="U3930" s="95">
        <f>Table_nydc_frldevdb01_flc_fx_carry_view[[#This Row],[atmf_cost_final]]/Table_nydc_frldevdb01_flc_fx_carry_view[[#This Row],[atmf_cost_orig]]</f>
        <v>1.0651263523990522</v>
      </c>
    </row>
    <row r="3931" spans="1:21" x14ac:dyDescent="0.25">
      <c r="A3931" t="s">
        <v>157</v>
      </c>
      <c r="B3931" t="s">
        <v>106</v>
      </c>
      <c r="C3931" t="s">
        <v>67</v>
      </c>
      <c r="D3931" t="s">
        <v>30</v>
      </c>
      <c r="E3931">
        <v>7.7760007396694402</v>
      </c>
      <c r="F3931">
        <v>8.5155726986452098</v>
      </c>
      <c r="G3931">
        <v>8.7250631155108505E-2</v>
      </c>
      <c r="H3931">
        <v>8.8228021867168799E-2</v>
      </c>
      <c r="I3931">
        <v>8.5720305898499896E-2</v>
      </c>
      <c r="J3931">
        <v>8.7687037371059304E-2</v>
      </c>
      <c r="K3931">
        <v>1.6064190444170397E-2</v>
      </c>
      <c r="L3931">
        <v>1.58018323335017E-2</v>
      </c>
      <c r="M3931">
        <v>5.0519856120543404E-2</v>
      </c>
      <c r="N3931">
        <v>5.3329364789011E-2</v>
      </c>
      <c r="O3931">
        <v>-7.6287290639620031E-3</v>
      </c>
      <c r="P3931">
        <v>3.9118098462978756E-2</v>
      </c>
      <c r="Q3931">
        <v>8.231935868491135</v>
      </c>
      <c r="R3931" s="95">
        <f>Table_nydc_frldevdb01_flc_fx_carry_view[[#This Row],[atmf]]/(Table_nydc_frldevdb01_flc_fx_carry_view[[#This Row],[atmf_cost_orig]]+1)</f>
        <v>8.1060559198683801</v>
      </c>
      <c r="S3931" s="95">
        <f>Table_nydc_frldevdb01_flc_fx_carry_view[[#This Row],[num_rate]]-Table_nydc_frldevdb01_flc_fx_carry_view[[#This Row],[asset_rate]]</f>
        <v>4.674682752694076E-2</v>
      </c>
      <c r="T39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1.089154184626383</v>
      </c>
      <c r="U3931" s="95">
        <f>Table_nydc_frldevdb01_flc_fx_carry_view[[#This Row],[atmf_cost_final]]/Table_nydc_frldevdb01_flc_fx_carry_view[[#This Row],[atmf_cost_orig]]</f>
        <v>1.0556119689209711</v>
      </c>
    </row>
    <row r="3932" spans="1:21" x14ac:dyDescent="0.25">
      <c r="A3932" t="s">
        <v>157</v>
      </c>
      <c r="B3932" t="s">
        <v>25</v>
      </c>
      <c r="C3932" t="s">
        <v>30</v>
      </c>
      <c r="D3932" t="s">
        <v>30</v>
      </c>
      <c r="E3932">
        <v>308.20284277847799</v>
      </c>
      <c r="F3932">
        <v>308.2867</v>
      </c>
      <c r="G3932">
        <v>4.5152272538644102E-2</v>
      </c>
      <c r="H3932">
        <v>4.5225257763152497E-2</v>
      </c>
      <c r="I3932">
        <v>3.9447665329994497E-2</v>
      </c>
      <c r="J3932">
        <v>3.9790251408557901E-2</v>
      </c>
      <c r="K3932">
        <v>8.9262998390724612E-3</v>
      </c>
      <c r="L3932">
        <v>8.2377615859485895E-4</v>
      </c>
      <c r="M3932">
        <v>9.0778332712472196E-3</v>
      </c>
      <c r="N3932">
        <v>9.7417277901405393E-4</v>
      </c>
      <c r="O3932">
        <v>-8.444702132741377E-3</v>
      </c>
      <c r="P3932">
        <v>-7.2046701192590027E-3</v>
      </c>
      <c r="Q3932">
        <v>308.23999133617934</v>
      </c>
      <c r="R3932" s="95">
        <f>Table_nydc_frldevdb01_flc_fx_carry_view[[#This Row],[atmf]]/(Table_nydc_frldevdb01_flc_fx_carry_view[[#This Row],[atmf_cost_orig]]+1)</f>
        <v>305.51330118965205</v>
      </c>
      <c r="S3932" s="95">
        <f>Table_nydc_frldevdb01_flc_fx_carry_view[[#This Row],[num_rate]]-Table_nydc_frldevdb01_flc_fx_carry_view[[#This Row],[asset_rate]]</f>
        <v>1.2400320134823744E-3</v>
      </c>
      <c r="T39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0.9924979475535648</v>
      </c>
      <c r="U3932" s="95">
        <f>Table_nydc_frldevdb01_flc_fx_carry_view[[#This Row],[atmf_cost_final]]/Table_nydc_frldevdb01_flc_fx_carry_view[[#This Row],[atmf_cost_orig]]</f>
        <v>0.10731335880552151</v>
      </c>
    </row>
    <row r="3933" spans="1:21" x14ac:dyDescent="0.25">
      <c r="A3933" t="s">
        <v>157</v>
      </c>
      <c r="B3933" t="s">
        <v>25</v>
      </c>
      <c r="C3933" t="s">
        <v>14</v>
      </c>
      <c r="D3933" t="s">
        <v>30</v>
      </c>
      <c r="E3933">
        <v>308.20284277847799</v>
      </c>
      <c r="F3933">
        <v>308.55500000000001</v>
      </c>
      <c r="G3933">
        <v>5.1087338990422899E-2</v>
      </c>
      <c r="H3933">
        <v>5.1335071709035202E-2</v>
      </c>
      <c r="I3933">
        <v>4.5148754489169898E-2</v>
      </c>
      <c r="J3933">
        <v>4.54623706229084E-2</v>
      </c>
      <c r="K3933">
        <v>1.38763839323771E-2</v>
      </c>
      <c r="L3933">
        <v>8.8725701243826012E-3</v>
      </c>
      <c r="M3933">
        <v>1.45204745830295E-2</v>
      </c>
      <c r="N3933">
        <v>9.5186065413116801E-3</v>
      </c>
      <c r="O3933">
        <v>-8.1561223006879919E-3</v>
      </c>
      <c r="P3933">
        <v>-5.8693841716824175E-3</v>
      </c>
      <c r="Q3933">
        <v>308.35639053178954</v>
      </c>
      <c r="R3933" s="95">
        <f>Table_nydc_frldevdb01_flc_fx_carry_view[[#This Row],[atmf]]/(Table_nydc_frldevdb01_flc_fx_carry_view[[#This Row],[atmf_cost_orig]]+1)</f>
        <v>304.13876085331538</v>
      </c>
      <c r="S3933" s="95">
        <f>Table_nydc_frldevdb01_flc_fx_carry_view[[#This Row],[num_rate]]-Table_nydc_frldevdb01_flc_fx_carry_view[[#This Row],[asset_rate]]</f>
        <v>2.2867381290055744E-3</v>
      </c>
      <c r="T39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1.0030209509712773</v>
      </c>
      <c r="U3933" s="95">
        <f>Table_nydc_frldevdb01_flc_fx_carry_view[[#This Row],[atmf_cost_final]]/Table_nydc_frldevdb01_flc_fx_carry_view[[#This Row],[atmf_cost_orig]]</f>
        <v>0.65552998883633951</v>
      </c>
    </row>
    <row r="3934" spans="1:21" x14ac:dyDescent="0.25">
      <c r="A3934" t="s">
        <v>157</v>
      </c>
      <c r="B3934" t="s">
        <v>25</v>
      </c>
      <c r="C3934" t="s">
        <v>8</v>
      </c>
      <c r="D3934" t="s">
        <v>30</v>
      </c>
      <c r="E3934">
        <v>308.20284277847799</v>
      </c>
      <c r="F3934">
        <v>308.76499999999999</v>
      </c>
      <c r="G3934">
        <v>5.51190320005032E-2</v>
      </c>
      <c r="H3934">
        <v>5.54581633518701E-2</v>
      </c>
      <c r="I3934">
        <v>5.1055882068303797E-2</v>
      </c>
      <c r="J3934">
        <v>5.1456566517123097E-2</v>
      </c>
      <c r="K3934">
        <v>1.8212116904880699E-2</v>
      </c>
      <c r="L3934">
        <v>1.38337747507273E-2</v>
      </c>
      <c r="M3934">
        <v>1.9249146159000897E-2</v>
      </c>
      <c r="N3934">
        <v>1.4870204908506499E-2</v>
      </c>
      <c r="O3934">
        <v>-8.0535707334831383E-3</v>
      </c>
      <c r="P3934">
        <v>-5.6126667976883855E-3</v>
      </c>
      <c r="Q3934">
        <v>308.44513337340078</v>
      </c>
      <c r="R3934" s="95">
        <f>Table_nydc_frldevdb01_flc_fx_carry_view[[#This Row],[atmf]]/(Table_nydc_frldevdb01_flc_fx_carry_view[[#This Row],[atmf_cost_orig]]+1)</f>
        <v>302.93378332821601</v>
      </c>
      <c r="S3934" s="95">
        <f>Table_nydc_frldevdb01_flc_fx_carry_view[[#This Row],[num_rate]]-Table_nydc_frldevdb01_flc_fx_carry_view[[#This Row],[asset_rate]]</f>
        <v>2.4409039357947528E-3</v>
      </c>
      <c r="T39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0.99942229562124729</v>
      </c>
      <c r="U3934" s="95">
        <f>Table_nydc_frldevdb01_flc_fx_carry_view[[#This Row],[atmf_cost_final]]/Table_nydc_frldevdb01_flc_fx_carry_view[[#This Row],[atmf_cost_orig]]</f>
        <v>0.77251244214555426</v>
      </c>
    </row>
    <row r="3935" spans="1:21" x14ac:dyDescent="0.25">
      <c r="A3935" t="s">
        <v>157</v>
      </c>
      <c r="B3935" t="s">
        <v>25</v>
      </c>
      <c r="C3935" t="s">
        <v>6</v>
      </c>
      <c r="D3935" t="s">
        <v>30</v>
      </c>
      <c r="E3935">
        <v>308.20284277847799</v>
      </c>
      <c r="F3935">
        <v>309.04169999999999</v>
      </c>
      <c r="G3935">
        <v>5.6992223195858602E-2</v>
      </c>
      <c r="H3935">
        <v>5.7434328038416201E-2</v>
      </c>
      <c r="I3935">
        <v>5.51190320005032E-2</v>
      </c>
      <c r="J3935">
        <v>5.5630413969856497E-2</v>
      </c>
      <c r="K3935">
        <v>2.1544969163919299E-2</v>
      </c>
      <c r="L3935">
        <v>1.8212116904880699E-2</v>
      </c>
      <c r="M3935">
        <v>2.30960121552925E-2</v>
      </c>
      <c r="N3935">
        <v>1.9771731100907103E-2</v>
      </c>
      <c r="O3935">
        <v>-8.0177808093068181E-3</v>
      </c>
      <c r="P3935">
        <v>-5.3096785358253129E-3</v>
      </c>
      <c r="Q3935">
        <v>308.56310535803806</v>
      </c>
      <c r="R3935" s="95">
        <f>Table_nydc_frldevdb01_flc_fx_carry_view[[#This Row],[atmf]]/(Table_nydc_frldevdb01_flc_fx_carry_view[[#This Row],[atmf_cost_orig]]+1)</f>
        <v>302.0651985036684</v>
      </c>
      <c r="S3935" s="95">
        <f>Table_nydc_frldevdb01_flc_fx_carry_view[[#This Row],[num_rate]]-Table_nydc_frldevdb01_flc_fx_carry_view[[#This Row],[asset_rate]]</f>
        <v>2.7081022734815052E-3</v>
      </c>
      <c r="T39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1.0055260909600028</v>
      </c>
      <c r="U3935" s="95">
        <f>Table_nydc_frldevdb01_flc_fx_carry_view[[#This Row],[atmf_cost_final]]/Table_nydc_frldevdb01_flc_fx_carry_view[[#This Row],[atmf_cost_orig]]</f>
        <v>0.8560668815017215</v>
      </c>
    </row>
    <row r="3936" spans="1:21" x14ac:dyDescent="0.25">
      <c r="A3936" t="s">
        <v>157</v>
      </c>
      <c r="B3936" t="s">
        <v>25</v>
      </c>
      <c r="C3936" t="s">
        <v>67</v>
      </c>
      <c r="D3936" t="s">
        <v>30</v>
      </c>
      <c r="E3936">
        <v>308.20284277847799</v>
      </c>
      <c r="F3936">
        <v>309.945826265812</v>
      </c>
      <c r="G3936">
        <v>6.0472443233939799E-2</v>
      </c>
      <c r="H3936">
        <v>6.1221124164064403E-2</v>
      </c>
      <c r="I3936">
        <v>5.9998601634141897E-2</v>
      </c>
      <c r="J3936">
        <v>6.07733159248426E-2</v>
      </c>
      <c r="K3936">
        <v>3.1760844274410997E-2</v>
      </c>
      <c r="L3936">
        <v>2.9579268213584298E-2</v>
      </c>
      <c r="M3936">
        <v>3.5067344523218198E-2</v>
      </c>
      <c r="N3936">
        <v>3.2876478959781595E-2</v>
      </c>
      <c r="O3936">
        <v>-7.6287290639620031E-3</v>
      </c>
      <c r="P3936">
        <v>-4.8462795939938075E-3</v>
      </c>
      <c r="Q3936">
        <v>308.92436776692801</v>
      </c>
      <c r="R3936" s="95">
        <f>Table_nydc_frldevdb01_flc_fx_carry_view[[#This Row],[atmf]]/(Table_nydc_frldevdb01_flc_fx_carry_view[[#This Row],[atmf_cost_orig]]+1)</f>
        <v>299.44508239565994</v>
      </c>
      <c r="S3936" s="95">
        <f>Table_nydc_frldevdb01_flc_fx_carry_view[[#This Row],[num_rate]]-Table_nydc_frldevdb01_flc_fx_carry_view[[#This Row],[asset_rate]]</f>
        <v>2.7824494699681956E-3</v>
      </c>
      <c r="T39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0.99719053321914752</v>
      </c>
      <c r="U3936" s="95">
        <f>Table_nydc_frldevdb01_flc_fx_carry_view[[#This Row],[atmf_cost_final]]/Table_nydc_frldevdb01_flc_fx_carry_view[[#This Row],[atmf_cost_orig]]</f>
        <v>0.93752405284106921</v>
      </c>
    </row>
    <row r="3937" spans="1:21" x14ac:dyDescent="0.25">
      <c r="A3937" t="s">
        <v>157</v>
      </c>
      <c r="B3937" t="s">
        <v>100</v>
      </c>
      <c r="C3937" t="s">
        <v>30</v>
      </c>
      <c r="D3937" t="s">
        <v>30</v>
      </c>
      <c r="E3937">
        <v>15871.2715469655</v>
      </c>
      <c r="F3937">
        <v>16103.531080000001</v>
      </c>
      <c r="G3937">
        <v>6.2488940466851398E-2</v>
      </c>
      <c r="H3937">
        <v>7.0282158860290905E-2</v>
      </c>
      <c r="I3937">
        <v>7.9136667623151496E-2</v>
      </c>
      <c r="J3937">
        <v>9.9957246990312304E-2</v>
      </c>
      <c r="K3937">
        <v>6.5367484526639404E-3</v>
      </c>
      <c r="L3937">
        <v>1.6525912113701099E-3</v>
      </c>
      <c r="M3937">
        <v>1.41069472978336E-2</v>
      </c>
      <c r="N3937">
        <v>1.46391154994365E-2</v>
      </c>
      <c r="O3937">
        <v>-8.444702132741377E-3</v>
      </c>
      <c r="P3937">
        <v>4.9489665215073614E-2</v>
      </c>
      <c r="Q3937">
        <v>15982.540073592016</v>
      </c>
      <c r="R3937" s="95">
        <f>Table_nydc_frldevdb01_flc_fx_carry_view[[#This Row],[atmf]]/(Table_nydc_frldevdb01_flc_fx_carry_view[[#This Row],[atmf_cost_orig]]+1)</f>
        <v>15879.51953480755</v>
      </c>
      <c r="S3937" s="95">
        <f>Table_nydc_frldevdb01_flc_fx_carry_view[[#This Row],[num_rate]]-Table_nydc_frldevdb01_flc_fx_carry_view[[#This Row],[asset_rate]]</f>
        <v>5.7934367347814993E-2</v>
      </c>
      <c r="T39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1.7154799436150534</v>
      </c>
      <c r="U3937" s="95">
        <f>Table_nydc_frldevdb01_flc_fx_carry_view[[#This Row],[atmf_cost_final]]/Table_nydc_frldevdb01_flc_fx_carry_view[[#This Row],[atmf_cost_orig]]</f>
        <v>1.0377238385008092</v>
      </c>
    </row>
    <row r="3938" spans="1:21" x14ac:dyDescent="0.25">
      <c r="A3938" t="s">
        <v>157</v>
      </c>
      <c r="B3938" t="s">
        <v>100</v>
      </c>
      <c r="C3938" t="s">
        <v>14</v>
      </c>
      <c r="D3938" t="s">
        <v>30</v>
      </c>
      <c r="E3938">
        <v>15871.2715469655</v>
      </c>
      <c r="F3938">
        <v>16357.361156249999</v>
      </c>
      <c r="G3938">
        <v>6.8374738093756202E-2</v>
      </c>
      <c r="H3938">
        <v>8.0837119181997499E-2</v>
      </c>
      <c r="I3938">
        <v>6.2693527654913206E-2</v>
      </c>
      <c r="J3938">
        <v>7.7464098419733493E-2</v>
      </c>
      <c r="K3938">
        <v>7.7337073817996997E-3</v>
      </c>
      <c r="L3938">
        <v>6.5701320675331095E-3</v>
      </c>
      <c r="M3938">
        <v>2.28634774024364E-2</v>
      </c>
      <c r="N3938">
        <v>2.4861417887952299E-2</v>
      </c>
      <c r="O3938">
        <v>-8.1561223006879919E-3</v>
      </c>
      <c r="P3938">
        <v>5.302674160067674E-2</v>
      </c>
      <c r="Q3938">
        <v>16113.566599389029</v>
      </c>
      <c r="R3938" s="95">
        <f>Table_nydc_frldevdb01_flc_fx_carry_view[[#This Row],[atmf]]/(Table_nydc_frldevdb01_flc_fx_carry_view[[#This Row],[atmf_cost_orig]]+1)</f>
        <v>15991.734495975501</v>
      </c>
      <c r="S3938" s="95">
        <f>Table_nydc_frldevdb01_flc_fx_carry_view[[#This Row],[num_rate]]-Table_nydc_frldevdb01_flc_fx_carry_view[[#This Row],[asset_rate]]</f>
        <v>6.118286390136473E-2</v>
      </c>
      <c r="T39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1.2089599376243156</v>
      </c>
      <c r="U3938" s="95">
        <f>Table_nydc_frldevdb01_flc_fx_carry_view[[#This Row],[atmf_cost_final]]/Table_nydc_frldevdb01_flc_fx_carry_view[[#This Row],[atmf_cost_orig]]</f>
        <v>1.0873856784927647</v>
      </c>
    </row>
    <row r="3939" spans="1:21" x14ac:dyDescent="0.25">
      <c r="A3939" t="s">
        <v>157</v>
      </c>
      <c r="B3939" t="s">
        <v>100</v>
      </c>
      <c r="C3939" t="s">
        <v>8</v>
      </c>
      <c r="D3939" t="s">
        <v>30</v>
      </c>
      <c r="E3939">
        <v>15871.2715469655</v>
      </c>
      <c r="F3939">
        <v>16629.522797040001</v>
      </c>
      <c r="G3939">
        <v>7.25228661745176E-2</v>
      </c>
      <c r="H3939">
        <v>8.5094874079221006E-2</v>
      </c>
      <c r="I3939">
        <v>6.8344246408581499E-2</v>
      </c>
      <c r="J3939">
        <v>8.6949545584664695E-2</v>
      </c>
      <c r="K3939">
        <v>8.1669250819887493E-3</v>
      </c>
      <c r="L3939">
        <v>7.7306697789181903E-3</v>
      </c>
      <c r="M3939">
        <v>2.9532010642488903E-2</v>
      </c>
      <c r="N3939">
        <v>3.4084907589362806E-2</v>
      </c>
      <c r="O3939">
        <v>-8.0535707334831383E-3</v>
      </c>
      <c r="P3939">
        <v>5.5431161143168768E-2</v>
      </c>
      <c r="Q3939">
        <v>16281.663659879392</v>
      </c>
      <c r="R3939" s="95">
        <f>Table_nydc_frldevdb01_flc_fx_carry_view[[#This Row],[atmf]]/(Table_nydc_frldevdb01_flc_fx_carry_view[[#This Row],[atmf_cost_orig]]+1)</f>
        <v>16152.50679448247</v>
      </c>
      <c r="S3939" s="95">
        <f>Table_nydc_frldevdb01_flc_fx_carry_view[[#This Row],[num_rate]]-Table_nydc_frldevdb01_flc_fx_carry_view[[#This Row],[asset_rate]]</f>
        <v>6.3484731876651906E-2</v>
      </c>
      <c r="T39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1.2335189454690707</v>
      </c>
      <c r="U3939" s="95">
        <f>Table_nydc_frldevdb01_flc_fx_carry_view[[#This Row],[atmf_cost_final]]/Table_nydc_frldevdb01_flc_fx_carry_view[[#This Row],[atmf_cost_orig]]</f>
        <v>1.154168200803892</v>
      </c>
    </row>
    <row r="3940" spans="1:21" x14ac:dyDescent="0.25">
      <c r="A3940" t="s">
        <v>157</v>
      </c>
      <c r="B3940" t="s">
        <v>100</v>
      </c>
      <c r="C3940" t="s">
        <v>6</v>
      </c>
      <c r="D3940" t="s">
        <v>30</v>
      </c>
      <c r="E3940">
        <v>15871.2715469655</v>
      </c>
      <c r="F3940">
        <v>16931.155312499999</v>
      </c>
      <c r="G3940">
        <v>7.5020476213446305E-2</v>
      </c>
      <c r="H3940">
        <v>8.70974238951365E-2</v>
      </c>
      <c r="I3940">
        <v>7.25228661745176E-2</v>
      </c>
      <c r="J3940">
        <v>9.0562885274350399E-2</v>
      </c>
      <c r="K3940">
        <v>7.88140628566621E-3</v>
      </c>
      <c r="L3940">
        <v>8.1669250819887493E-3</v>
      </c>
      <c r="M3940">
        <v>3.5018149991368402E-2</v>
      </c>
      <c r="N3940">
        <v>4.1669474389378597E-2</v>
      </c>
      <c r="O3940">
        <v>-8.0177808093068181E-3</v>
      </c>
      <c r="P3940">
        <v>5.8192798197103546E-2</v>
      </c>
      <c r="Q3940">
        <v>16483.837635304339</v>
      </c>
      <c r="R3940" s="95">
        <f>Table_nydc_frldevdb01_flc_fx_carry_view[[#This Row],[atmf]]/(Table_nydc_frldevdb01_flc_fx_carry_view[[#This Row],[atmf_cost_orig]]+1)</f>
        <v>16358.31730355762</v>
      </c>
      <c r="S3940" s="95">
        <f>Table_nydc_frldevdb01_flc_fx_carry_view[[#This Row],[num_rate]]-Table_nydc_frldevdb01_flc_fx_carry_view[[#This Row],[asset_rate]]</f>
        <v>6.6210579006410364E-2</v>
      </c>
      <c r="T39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1.2345825155267256</v>
      </c>
      <c r="U3940" s="95">
        <f>Table_nydc_frldevdb01_flc_fx_carry_view[[#This Row],[atmf_cost_final]]/Table_nydc_frldevdb01_flc_fx_carry_view[[#This Row],[atmf_cost_orig]]</f>
        <v>1.1899393428736149</v>
      </c>
    </row>
    <row r="3941" spans="1:21" x14ac:dyDescent="0.25">
      <c r="A3941" t="s">
        <v>157</v>
      </c>
      <c r="B3941" t="s">
        <v>100</v>
      </c>
      <c r="C3941" t="s">
        <v>67</v>
      </c>
      <c r="D3941" t="s">
        <v>30</v>
      </c>
      <c r="E3941">
        <v>15871.2715469655</v>
      </c>
      <c r="F3941">
        <v>18177.988512976699</v>
      </c>
      <c r="G3941">
        <v>8.9438514591406199E-2</v>
      </c>
      <c r="H3941">
        <v>9.7413501922902004E-2</v>
      </c>
      <c r="I3941">
        <v>8.7011350817503899E-2</v>
      </c>
      <c r="J3941">
        <v>9.9618870952718305E-2</v>
      </c>
      <c r="K3941">
        <v>8.67670417658227E-3</v>
      </c>
      <c r="L3941">
        <v>8.7841926402703902E-3</v>
      </c>
      <c r="M3941">
        <v>5.5771591924227197E-2</v>
      </c>
      <c r="N3941">
        <v>6.3531041731607604E-2</v>
      </c>
      <c r="O3941">
        <v>-7.6287290639620031E-3</v>
      </c>
      <c r="P3941">
        <v>6.3697647382127909E-2</v>
      </c>
      <c r="Q3941">
        <v>17360.402314711409</v>
      </c>
      <c r="R3941" s="95">
        <f>Table_nydc_frldevdb01_flc_fx_carry_view[[#This Row],[atmf]]/(Table_nydc_frldevdb01_flc_fx_carry_view[[#This Row],[atmf_cost_orig]]+1)</f>
        <v>17217.728391276258</v>
      </c>
      <c r="S3941" s="95">
        <f>Table_nydc_frldevdb01_flc_fx_carry_view[[#This Row],[num_rate]]-Table_nydc_frldevdb01_flc_fx_carry_view[[#This Row],[asset_rate]]</f>
        <v>7.1326376446089912E-2</v>
      </c>
      <c r="T39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1.1624796598878175</v>
      </c>
      <c r="U3941" s="95">
        <f>Table_nydc_frldevdb01_flc_fx_carry_view[[#This Row],[atmf_cost_final]]/Table_nydc_frldevdb01_flc_fx_carry_view[[#This Row],[atmf_cost_orig]]</f>
        <v>1.1391290716234639</v>
      </c>
    </row>
    <row r="3942" spans="1:21" x14ac:dyDescent="0.25">
      <c r="A3942" t="s">
        <v>157</v>
      </c>
      <c r="B3942" t="s">
        <v>102</v>
      </c>
      <c r="C3942" t="s">
        <v>30</v>
      </c>
      <c r="D3942" t="s">
        <v>30</v>
      </c>
      <c r="E3942">
        <v>76.4198114085264</v>
      </c>
      <c r="F3942">
        <v>77.530887135368104</v>
      </c>
      <c r="G3942">
        <v>6.9908469424154199E-2</v>
      </c>
      <c r="H3942">
        <v>7.2710121062039501E-2</v>
      </c>
      <c r="I3942">
        <v>7.9292395079002403E-2</v>
      </c>
      <c r="J3942">
        <v>9.3267465130571603E-2</v>
      </c>
      <c r="K3942">
        <v>7.9119899163310695E-3</v>
      </c>
      <c r="L3942">
        <v>1.6559670514483301E-3</v>
      </c>
      <c r="M3942">
        <v>1.45942316327351E-2</v>
      </c>
      <c r="N3942">
        <v>1.4543196331245201E-2</v>
      </c>
      <c r="O3942">
        <v>-8.444702132741377E-3</v>
      </c>
      <c r="P3942">
        <v>4.9986812484475E-2</v>
      </c>
      <c r="Q3942">
        <v>77.016245963748304</v>
      </c>
      <c r="R3942" s="95">
        <f>Table_nydc_frldevdb01_flc_fx_carry_view[[#This Row],[atmf]]/(Table_nydc_frldevdb01_flc_fx_carry_view[[#This Row],[atmf_cost_orig]]+1)</f>
        <v>76.41565930313007</v>
      </c>
      <c r="S3942" s="95">
        <f>Table_nydc_frldevdb01_flc_fx_carry_view[[#This Row],[num_rate]]-Table_nydc_frldevdb01_flc_fx_carry_view[[#This Row],[asset_rate]]</f>
        <v>5.8431514617216379E-2</v>
      </c>
      <c r="T39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1.9285787355103314</v>
      </c>
      <c r="U3942" s="95">
        <f>Table_nydc_frldevdb01_flc_fx_carry_view[[#This Row],[atmf_cost_final]]/Table_nydc_frldevdb01_flc_fx_carry_view[[#This Row],[atmf_cost_orig]]</f>
        <v>0.99650304978198201</v>
      </c>
    </row>
    <row r="3943" spans="1:21" x14ac:dyDescent="0.25">
      <c r="A3943" t="s">
        <v>157</v>
      </c>
      <c r="B3943" t="s">
        <v>102</v>
      </c>
      <c r="C3943" t="s">
        <v>14</v>
      </c>
      <c r="D3943" t="s">
        <v>30</v>
      </c>
      <c r="E3943">
        <v>76.4198114085264</v>
      </c>
      <c r="F3943">
        <v>78.714892068243103</v>
      </c>
      <c r="G3943">
        <v>8.0265986094976399E-2</v>
      </c>
      <c r="H3943">
        <v>8.28325326063786E-2</v>
      </c>
      <c r="I3943">
        <v>6.9905738427157804E-2</v>
      </c>
      <c r="J3943">
        <v>7.6427367255032796E-2</v>
      </c>
      <c r="K3943">
        <v>1.0712571894851801E-2</v>
      </c>
      <c r="L3943">
        <v>7.9046435307590993E-3</v>
      </c>
      <c r="M3943">
        <v>2.3427689009964801E-2</v>
      </c>
      <c r="N3943">
        <v>2.4345521753164498E-2</v>
      </c>
      <c r="O3943">
        <v>-8.1561223006879919E-3</v>
      </c>
      <c r="P3943">
        <v>5.2329000732762809E-2</v>
      </c>
      <c r="Q3943">
        <v>77.726589381301551</v>
      </c>
      <c r="R3943" s="95">
        <f>Table_nydc_frldevdb01_flc_fx_carry_view[[#This Row],[atmf]]/(Table_nydc_frldevdb01_flc_fx_carry_view[[#This Row],[atmf_cost_orig]]+1)</f>
        <v>76.912998264088088</v>
      </c>
      <c r="S3943" s="95">
        <f>Table_nydc_frldevdb01_flc_fx_carry_view[[#This Row],[num_rate]]-Table_nydc_frldevdb01_flc_fx_carry_view[[#This Row],[asset_rate]]</f>
        <v>6.0485123033450799E-2</v>
      </c>
      <c r="T39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1.2930182296837842</v>
      </c>
      <c r="U3943" s="95">
        <f>Table_nydc_frldevdb01_flc_fx_carry_view[[#This Row],[atmf_cost_final]]/Table_nydc_frldevdb01_flc_fx_carry_view[[#This Row],[atmf_cost_orig]]</f>
        <v>1.0391772634001288</v>
      </c>
    </row>
    <row r="3944" spans="1:21" x14ac:dyDescent="0.25">
      <c r="A3944" t="s">
        <v>157</v>
      </c>
      <c r="B3944" t="s">
        <v>102</v>
      </c>
      <c r="C3944" t="s">
        <v>8</v>
      </c>
      <c r="D3944" t="s">
        <v>30</v>
      </c>
      <c r="E3944">
        <v>76.4198114085264</v>
      </c>
      <c r="F3944">
        <v>79.902203768835093</v>
      </c>
      <c r="G3944">
        <v>8.2161334237574796E-2</v>
      </c>
      <c r="H3944">
        <v>8.6180145934786706E-2</v>
      </c>
      <c r="I3944">
        <v>8.0202645141358206E-2</v>
      </c>
      <c r="J3944">
        <v>8.48048994006292E-2</v>
      </c>
      <c r="K3944">
        <v>1.12771629493689E-2</v>
      </c>
      <c r="L3944">
        <v>1.0695138346660801E-2</v>
      </c>
      <c r="M3944">
        <v>2.9908478906733101E-2</v>
      </c>
      <c r="N3944">
        <v>3.2531749925671302E-2</v>
      </c>
      <c r="O3944">
        <v>-8.0535707334831383E-3</v>
      </c>
      <c r="P3944">
        <v>5.2862012771469298E-2</v>
      </c>
      <c r="Q3944">
        <v>78.440749383145302</v>
      </c>
      <c r="R3944" s="95">
        <f>Table_nydc_frldevdb01_flc_fx_carry_view[[#This Row],[atmf]]/(Table_nydc_frldevdb01_flc_fx_carry_view[[#This Row],[atmf_cost_orig]]+1)</f>
        <v>77.581848683926509</v>
      </c>
      <c r="S3944" s="95">
        <f>Table_nydc_frldevdb01_flc_fx_carry_view[[#This Row],[num_rate]]-Table_nydc_frldevdb01_flc_fx_carry_view[[#This Row],[asset_rate]]</f>
        <v>6.0915583504952436E-2</v>
      </c>
      <c r="T39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1.1720380690758121</v>
      </c>
      <c r="U3944" s="95">
        <f>Table_nydc_frldevdb01_flc_fx_carry_view[[#This Row],[atmf_cost_final]]/Table_nydc_frldevdb01_flc_fx_carry_view[[#This Row],[atmf_cost_orig]]</f>
        <v>1.0877099442976901</v>
      </c>
    </row>
    <row r="3945" spans="1:21" x14ac:dyDescent="0.25">
      <c r="A3945" t="s">
        <v>157</v>
      </c>
      <c r="B3945" t="s">
        <v>102</v>
      </c>
      <c r="C3945" t="s">
        <v>6</v>
      </c>
      <c r="D3945" t="s">
        <v>30</v>
      </c>
      <c r="E3945">
        <v>76.4198114085264</v>
      </c>
      <c r="F3945">
        <v>81.174060671865604</v>
      </c>
      <c r="G3945">
        <v>8.2984968703069997E-2</v>
      </c>
      <c r="H3945">
        <v>8.7760539929459605E-2</v>
      </c>
      <c r="I3945">
        <v>8.2161334237574796E-2</v>
      </c>
      <c r="J3945">
        <v>8.83165921959915E-2</v>
      </c>
      <c r="K3945">
        <v>1.1066554013280499E-2</v>
      </c>
      <c r="L3945">
        <v>1.12771629493689E-2</v>
      </c>
      <c r="M3945">
        <v>3.5286713513661701E-2</v>
      </c>
      <c r="N3945">
        <v>3.9558585242091597E-2</v>
      </c>
      <c r="O3945">
        <v>-8.0177808093068181E-3</v>
      </c>
      <c r="P3945">
        <v>5.3441622298277647E-2</v>
      </c>
      <c r="Q3945">
        <v>79.254503945189512</v>
      </c>
      <c r="R3945" s="95">
        <f>Table_nydc_frldevdb01_flc_fx_carry_view[[#This Row],[atmf]]/(Table_nydc_frldevdb01_flc_fx_carry_view[[#This Row],[atmf_cost_orig]]+1)</f>
        <v>78.40732389616862</v>
      </c>
      <c r="S3945" s="95">
        <f>Table_nydc_frldevdb01_flc_fx_carry_view[[#This Row],[num_rate]]-Table_nydc_frldevdb01_flc_fx_carry_view[[#This Row],[asset_rate]]</f>
        <v>6.1459403107584465E-2</v>
      </c>
      <c r="T39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1.1676810919547238</v>
      </c>
      <c r="U3945" s="95">
        <f>Table_nydc_frldevdb01_flc_fx_carry_view[[#This Row],[atmf_cost_final]]/Table_nydc_frldevdb01_flc_fx_carry_view[[#This Row],[atmf_cost_orig]]</f>
        <v>1.1210617624329335</v>
      </c>
    </row>
    <row r="3946" spans="1:21" x14ac:dyDescent="0.25">
      <c r="A3946" t="s">
        <v>157</v>
      </c>
      <c r="B3946" t="s">
        <v>102</v>
      </c>
      <c r="C3946" t="s">
        <v>67</v>
      </c>
      <c r="D3946" t="s">
        <v>30</v>
      </c>
      <c r="E3946">
        <v>76.4198114085264</v>
      </c>
      <c r="F3946">
        <v>86.450755238802103</v>
      </c>
      <c r="G3946">
        <v>9.4011395812102105E-2</v>
      </c>
      <c r="H3946">
        <v>9.6680923040069297E-2</v>
      </c>
      <c r="I3946">
        <v>9.2255238659475602E-2</v>
      </c>
      <c r="J3946">
        <v>9.6816160322507394E-2</v>
      </c>
      <c r="K3946">
        <v>1.20997311079763E-2</v>
      </c>
      <c r="L3946">
        <v>1.22422817114435E-2</v>
      </c>
      <c r="M3946">
        <v>5.5352828217168602E-2</v>
      </c>
      <c r="N3946">
        <v>6.0882798161228699E-2</v>
      </c>
      <c r="O3946">
        <v>-7.6287290639620031E-3</v>
      </c>
      <c r="P3946">
        <v>5.6940940566115428E-2</v>
      </c>
      <c r="Q3946">
        <v>82.866521535716771</v>
      </c>
      <c r="R3946" s="95">
        <f>Table_nydc_frldevdb01_flc_fx_carry_view[[#This Row],[atmf]]/(Table_nydc_frldevdb01_flc_fx_carry_view[[#This Row],[atmf_cost_orig]]+1)</f>
        <v>81.916448155869645</v>
      </c>
      <c r="S3946" s="95">
        <f>Table_nydc_frldevdb01_flc_fx_carry_view[[#This Row],[num_rate]]-Table_nydc_frldevdb01_flc_fx_carry_view[[#This Row],[asset_rate]]</f>
        <v>6.4569669630077431E-2</v>
      </c>
      <c r="T39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1.1245556896652367</v>
      </c>
      <c r="U3946" s="95">
        <f>Table_nydc_frldevdb01_flc_fx_carry_view[[#This Row],[atmf_cost_final]]/Table_nydc_frldevdb01_flc_fx_carry_view[[#This Row],[atmf_cost_orig]]</f>
        <v>1.0999040179548565</v>
      </c>
    </row>
    <row r="3947" spans="1:21" x14ac:dyDescent="0.25">
      <c r="A3947" t="s">
        <v>157</v>
      </c>
      <c r="B3947" t="s">
        <v>162</v>
      </c>
      <c r="C3947" t="s">
        <v>30</v>
      </c>
      <c r="D3947" t="s">
        <v>30</v>
      </c>
      <c r="E3947">
        <v>132.001770704085</v>
      </c>
      <c r="F3947">
        <v>132.07972386559999</v>
      </c>
      <c r="G3947">
        <v>8.0305044009830906E-2</v>
      </c>
      <c r="H3947">
        <v>8.0184888588161099E-2</v>
      </c>
      <c r="I3947">
        <v>6.3958557548386599E-2</v>
      </c>
      <c r="J3947">
        <v>6.3104961543404295E-2</v>
      </c>
      <c r="K3947">
        <v>1.58196964696357E-2</v>
      </c>
      <c r="L3947">
        <v>1.3356308709633899E-3</v>
      </c>
      <c r="M3947">
        <v>1.6094359015203598E-2</v>
      </c>
      <c r="N3947">
        <v>1.6344839615730401E-3</v>
      </c>
      <c r="O3947">
        <v>-8.444702132741377E-3</v>
      </c>
      <c r="P3947">
        <v>-5.9460280867851311E-3</v>
      </c>
      <c r="Q3947">
        <v>132.04345647371935</v>
      </c>
      <c r="R3947" s="95">
        <f>Table_nydc_frldevdb01_flc_fx_carry_view[[#This Row],[atmf]]/(Table_nydc_frldevdb01_flc_fx_carry_view[[#This Row],[atmf_cost_orig]]+1)</f>
        <v>129.98765586457085</v>
      </c>
      <c r="S3947" s="95">
        <f>Table_nydc_frldevdb01_flc_fx_carry_view[[#This Row],[num_rate]]-Table_nydc_frldevdb01_flc_fx_carry_view[[#This Row],[asset_rate]]</f>
        <v>2.498674045956246E-3</v>
      </c>
      <c r="T39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1.0880736941825648</v>
      </c>
      <c r="U3947" s="95">
        <f>Table_nydc_frldevdb01_flc_fx_carry_view[[#This Row],[atmf_cost_final]]/Table_nydc_frldevdb01_flc_fx_carry_view[[#This Row],[atmf_cost_orig]]</f>
        <v>0.10155632541992002</v>
      </c>
    </row>
    <row r="3948" spans="1:21" x14ac:dyDescent="0.25">
      <c r="A3948" t="s">
        <v>157</v>
      </c>
      <c r="B3948" t="s">
        <v>162</v>
      </c>
      <c r="C3948" t="s">
        <v>14</v>
      </c>
      <c r="D3948" t="s">
        <v>30</v>
      </c>
      <c r="E3948">
        <v>132.001770704085</v>
      </c>
      <c r="F3948">
        <v>132.13113834750001</v>
      </c>
      <c r="G3948">
        <v>9.3540891299527806E-2</v>
      </c>
      <c r="H3948">
        <v>9.3341821925831597E-2</v>
      </c>
      <c r="I3948">
        <v>8.0342966922441097E-2</v>
      </c>
      <c r="J3948">
        <v>8.01435870216166E-2</v>
      </c>
      <c r="K3948">
        <v>2.5953707206391702E-2</v>
      </c>
      <c r="L3948">
        <v>1.5738801831880801E-2</v>
      </c>
      <c r="M3948">
        <v>2.6399036723613E-2</v>
      </c>
      <c r="N3948">
        <v>1.6196664943873802E-2</v>
      </c>
      <c r="O3948">
        <v>-8.1561223006879919E-3</v>
      </c>
      <c r="P3948">
        <v>-6.1267259443329516E-3</v>
      </c>
      <c r="Q3948">
        <v>132.07232264381875</v>
      </c>
      <c r="R3948" s="95">
        <f>Table_nydc_frldevdb01_flc_fx_carry_view[[#This Row],[atmf]]/(Table_nydc_frldevdb01_flc_fx_carry_view[[#This Row],[atmf_cost_orig]]+1)</f>
        <v>128.73271858212007</v>
      </c>
      <c r="S3948" s="95">
        <f>Table_nydc_frldevdb01_flc_fx_carry_view[[#This Row],[num_rate]]-Table_nydc_frldevdb01_flc_fx_carry_view[[#This Row],[asset_rate]]</f>
        <v>2.0293963563550402E-3</v>
      </c>
      <c r="T39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1.0281445408108314</v>
      </c>
      <c r="U3948" s="95">
        <f>Table_nydc_frldevdb01_flc_fx_carry_view[[#This Row],[atmf_cost_final]]/Table_nydc_frldevdb01_flc_fx_carry_view[[#This Row],[atmf_cost_orig]]</f>
        <v>0.61353242216548232</v>
      </c>
    </row>
    <row r="3949" spans="1:21" x14ac:dyDescent="0.25">
      <c r="A3949" t="s">
        <v>157</v>
      </c>
      <c r="B3949" t="s">
        <v>162</v>
      </c>
      <c r="C3949" t="s">
        <v>8</v>
      </c>
      <c r="D3949" t="s">
        <v>30</v>
      </c>
      <c r="E3949">
        <v>132.001770704085</v>
      </c>
      <c r="F3949">
        <v>132.17453805439999</v>
      </c>
      <c r="G3949">
        <v>9.6846503056023006E-2</v>
      </c>
      <c r="H3949">
        <v>9.6638933397638599E-2</v>
      </c>
      <c r="I3949">
        <v>9.3467192589370099E-2</v>
      </c>
      <c r="J3949">
        <v>9.3201387121075605E-2</v>
      </c>
      <c r="K3949">
        <v>3.2932733015776594E-2</v>
      </c>
      <c r="L3949">
        <v>2.5860598831773701E-2</v>
      </c>
      <c r="M3949">
        <v>3.3536161737061899E-2</v>
      </c>
      <c r="N3949">
        <v>2.6456767904036203E-2</v>
      </c>
      <c r="O3949">
        <v>-8.0535707334831383E-3</v>
      </c>
      <c r="P3949">
        <v>-6.2707226308230061E-3</v>
      </c>
      <c r="Q3949">
        <v>132.09482824110606</v>
      </c>
      <c r="R3949" s="95">
        <f>Table_nydc_frldevdb01_flc_fx_carry_view[[#This Row],[atmf]]/(Table_nydc_frldevdb01_flc_fx_carry_view[[#This Row],[atmf_cost_orig]]+1)</f>
        <v>127.88574115515661</v>
      </c>
      <c r="S3949" s="95">
        <f>Table_nydc_frldevdb01_flc_fx_carry_view[[#This Row],[num_rate]]-Table_nydc_frldevdb01_flc_fx_carry_view[[#This Row],[asset_rate]]</f>
        <v>1.7828481026601322E-3</v>
      </c>
      <c r="T39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0.98796933462606784</v>
      </c>
      <c r="U3949" s="95">
        <f>Table_nydc_frldevdb01_flc_fx_carry_view[[#This Row],[atmf_cost_final]]/Table_nydc_frldevdb01_flc_fx_carry_view[[#This Row],[atmf_cost_orig]]</f>
        <v>0.78890268097669536</v>
      </c>
    </row>
    <row r="3950" spans="1:21" x14ac:dyDescent="0.25">
      <c r="A3950" t="s">
        <v>157</v>
      </c>
      <c r="B3950" t="s">
        <v>162</v>
      </c>
      <c r="C3950" t="s">
        <v>6</v>
      </c>
      <c r="D3950" t="s">
        <v>30</v>
      </c>
      <c r="E3950">
        <v>132.001770704085</v>
      </c>
      <c r="F3950">
        <v>132.20896397499999</v>
      </c>
      <c r="G3950">
        <v>9.8491136057063194E-2</v>
      </c>
      <c r="H3950">
        <v>9.8280209389505199E-2</v>
      </c>
      <c r="I3950">
        <v>9.6846503056023006E-2</v>
      </c>
      <c r="J3950">
        <v>9.6597839610564298E-2</v>
      </c>
      <c r="K3950">
        <v>3.8779622145537006E-2</v>
      </c>
      <c r="L3950">
        <v>3.2932733015776594E-2</v>
      </c>
      <c r="M3950">
        <v>3.9510857899371796E-2</v>
      </c>
      <c r="N3950">
        <v>3.3657461641220604E-2</v>
      </c>
      <c r="O3950">
        <v>-8.0177808093068181E-3</v>
      </c>
      <c r="P3950">
        <v>-6.4267207180123131E-3</v>
      </c>
      <c r="Q3950">
        <v>132.11235869479893</v>
      </c>
      <c r="R3950" s="95">
        <f>Table_nydc_frldevdb01_flc_fx_carry_view[[#This Row],[atmf]]/(Table_nydc_frldevdb01_flc_fx_carry_view[[#This Row],[atmf_cost_orig]]+1)</f>
        <v>127.18382205469784</v>
      </c>
      <c r="S3950" s="95">
        <f>Table_nydc_frldevdb01_flc_fx_carry_view[[#This Row],[num_rate]]-Table_nydc_frldevdb01_flc_fx_carry_view[[#This Row],[asset_rate]]</f>
        <v>1.591060091294505E-3</v>
      </c>
      <c r="T39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0.99110118951835313</v>
      </c>
      <c r="U3950" s="95">
        <f>Table_nydc_frldevdb01_flc_fx_carry_view[[#This Row],[atmf_cost_final]]/Table_nydc_frldevdb01_flc_fx_carry_view[[#This Row],[atmf_cost_orig]]</f>
        <v>0.85185347599743566</v>
      </c>
    </row>
    <row r="3951" spans="1:21" x14ac:dyDescent="0.25">
      <c r="A3951" t="s">
        <v>157</v>
      </c>
      <c r="B3951" t="s">
        <v>162</v>
      </c>
      <c r="C3951" t="s">
        <v>67</v>
      </c>
      <c r="D3951" t="s">
        <v>30</v>
      </c>
      <c r="E3951">
        <v>132.001770704085</v>
      </c>
      <c r="F3951">
        <v>132.125354284808</v>
      </c>
      <c r="G3951">
        <v>0.102670387457793</v>
      </c>
      <c r="H3951">
        <v>0.10258761098539</v>
      </c>
      <c r="I3951">
        <v>0.10198716188646401</v>
      </c>
      <c r="J3951">
        <v>0.10189774649953801</v>
      </c>
      <c r="K3951">
        <v>5.82749078764737E-2</v>
      </c>
      <c r="L3951">
        <v>5.3901673740600099E-2</v>
      </c>
      <c r="M3951">
        <v>5.8728833465551702E-2</v>
      </c>
      <c r="N3951">
        <v>5.4351683252691803E-2</v>
      </c>
      <c r="O3951">
        <v>-7.6287290639620031E-3</v>
      </c>
      <c r="P3951">
        <v>-7.1446943388862594E-3</v>
      </c>
      <c r="Q3951">
        <v>132.06540641740315</v>
      </c>
      <c r="R3951" s="95">
        <f>Table_nydc_frldevdb01_flc_fx_carry_view[[#This Row],[atmf]]/(Table_nydc_frldevdb01_flc_fx_carry_view[[#This Row],[atmf_cost_orig]]+1)</f>
        <v>124.79621798182282</v>
      </c>
      <c r="S3951" s="95">
        <f>Table_nydc_frldevdb01_flc_fx_carry_view[[#This Row],[num_rate]]-Table_nydc_frldevdb01_flc_fx_carry_view[[#This Row],[asset_rate]]</f>
        <v>4.8403472507574374E-4</v>
      </c>
      <c r="T39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0.99137286577244277</v>
      </c>
      <c r="U3951" s="95">
        <f>Table_nydc_frldevdb01_flc_fx_carry_view[[#This Row],[atmf_cost_final]]/Table_nydc_frldevdb01_flc_fx_carry_view[[#This Row],[atmf_cost_orig]]</f>
        <v>0.9254684631965765</v>
      </c>
    </row>
    <row r="3952" spans="1:21" x14ac:dyDescent="0.25">
      <c r="A3952" t="s">
        <v>157</v>
      </c>
      <c r="B3952" t="s">
        <v>11</v>
      </c>
      <c r="C3952" t="s">
        <v>30</v>
      </c>
      <c r="D3952" t="s">
        <v>30</v>
      </c>
      <c r="E3952">
        <v>22.4308554746484</v>
      </c>
      <c r="F3952">
        <v>22.897458326399999</v>
      </c>
      <c r="G3952">
        <v>0.115738792034143</v>
      </c>
      <c r="H3952">
        <v>0.12114397074048799</v>
      </c>
      <c r="I3952">
        <v>0.14882000769938999</v>
      </c>
      <c r="J3952">
        <v>0.17814886467475799</v>
      </c>
      <c r="K3952">
        <v>1.4208739367348001E-2</v>
      </c>
      <c r="L3952">
        <v>3.1077653156187097E-3</v>
      </c>
      <c r="M3952">
        <v>2.43133807209279E-2</v>
      </c>
      <c r="N3952">
        <v>2.0848011753795501E-2</v>
      </c>
      <c r="O3952">
        <v>-8.444702132741377E-3</v>
      </c>
      <c r="P3952">
        <v>7.4902081347286764E-2</v>
      </c>
      <c r="Q3952">
        <v>22.668402251589008</v>
      </c>
      <c r="R3952" s="95">
        <f>Table_nydc_frldevdb01_flc_fx_carry_view[[#This Row],[atmf]]/(Table_nydc_frldevdb01_flc_fx_carry_view[[#This Row],[atmf_cost_orig]]+1)</f>
        <v>22.353958034097346</v>
      </c>
      <c r="S3952" s="95">
        <f>Table_nydc_frldevdb01_flc_fx_carry_view[[#This Row],[num_rate]]-Table_nydc_frldevdb01_flc_fx_carry_view[[#This Row],[asset_rate]]</f>
        <v>8.3346783480028136E-2</v>
      </c>
      <c r="T39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1.7556532505621023</v>
      </c>
      <c r="U3952" s="95">
        <f>Table_nydc_frldevdb01_flc_fx_carry_view[[#This Row],[atmf_cost_final]]/Table_nydc_frldevdb01_flc_fx_carry_view[[#This Row],[atmf_cost_orig]]</f>
        <v>0.85747070689558369</v>
      </c>
    </row>
    <row r="3953" spans="1:21" x14ac:dyDescent="0.25">
      <c r="A3953" t="s">
        <v>157</v>
      </c>
      <c r="B3953" t="s">
        <v>11</v>
      </c>
      <c r="C3953" t="s">
        <v>14</v>
      </c>
      <c r="D3953" t="s">
        <v>30</v>
      </c>
      <c r="E3953">
        <v>22.4308554746484</v>
      </c>
      <c r="F3953">
        <v>23.344458668750001</v>
      </c>
      <c r="G3953">
        <v>0.12007190905996799</v>
      </c>
      <c r="H3953">
        <v>0.126967499318801</v>
      </c>
      <c r="I3953">
        <v>0.115871868633401</v>
      </c>
      <c r="J3953">
        <v>0.12766885798352001</v>
      </c>
      <c r="K3953">
        <v>1.7262457579326401E-2</v>
      </c>
      <c r="L3953">
        <v>1.42001890072153E-2</v>
      </c>
      <c r="M3953">
        <v>3.5903562524019397E-2</v>
      </c>
      <c r="N3953">
        <v>3.6836553436846296E-2</v>
      </c>
      <c r="O3953">
        <v>-8.1561223006879919E-3</v>
      </c>
      <c r="P3953">
        <v>7.3764171373826654E-2</v>
      </c>
      <c r="Q3953">
        <v>22.91725570019824</v>
      </c>
      <c r="R3953" s="95">
        <f>Table_nydc_frldevdb01_flc_fx_carry_view[[#This Row],[atmf]]/(Table_nydc_frldevdb01_flc_fx_carry_view[[#This Row],[atmf_cost_orig]]+1)</f>
        <v>22.535358997965329</v>
      </c>
      <c r="S3953" s="95">
        <f>Table_nydc_frldevdb01_flc_fx_carry_view[[#This Row],[num_rate]]-Table_nydc_frldevdb01_flc_fx_carry_view[[#This Row],[asset_rate]]</f>
        <v>8.1920293674514644E-2</v>
      </c>
      <c r="T39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1.2143252503964592</v>
      </c>
      <c r="U3953" s="95">
        <f>Table_nydc_frldevdb01_flc_fx_carry_view[[#This Row],[atmf_cost_final]]/Table_nydc_frldevdb01_flc_fx_carry_view[[#This Row],[atmf_cost_orig]]</f>
        <v>1.0259860260998537</v>
      </c>
    </row>
    <row r="3954" spans="1:21" x14ac:dyDescent="0.25">
      <c r="A3954" t="s">
        <v>157</v>
      </c>
      <c r="B3954" t="s">
        <v>11</v>
      </c>
      <c r="C3954" t="s">
        <v>8</v>
      </c>
      <c r="D3954" t="s">
        <v>30</v>
      </c>
      <c r="E3954">
        <v>22.4308554746484</v>
      </c>
      <c r="F3954">
        <v>23.804871382399998</v>
      </c>
      <c r="G3954">
        <v>0.12661741586594599</v>
      </c>
      <c r="H3954">
        <v>0.136904716502186</v>
      </c>
      <c r="I3954">
        <v>0.120050628543506</v>
      </c>
      <c r="J3954">
        <v>0.13141314972930601</v>
      </c>
      <c r="K3954">
        <v>1.9755810126512598E-2</v>
      </c>
      <c r="L3954">
        <v>1.7245121308314199E-2</v>
      </c>
      <c r="M3954">
        <v>4.7495493671793704E-2</v>
      </c>
      <c r="N3954">
        <v>4.8287982017784996E-2</v>
      </c>
      <c r="O3954">
        <v>-8.0535707334831383E-3</v>
      </c>
      <c r="P3954">
        <v>7.3746939017381774E-2</v>
      </c>
      <c r="Q3954">
        <v>23.162354984953915</v>
      </c>
      <c r="R3954" s="95">
        <f>Table_nydc_frldevdb01_flc_fx_carry_view[[#This Row],[atmf]]/(Table_nydc_frldevdb01_flc_fx_carry_view[[#This Row],[atmf_cost_orig]]+1)</f>
        <v>22.725511972329929</v>
      </c>
      <c r="S3954" s="95">
        <f>Table_nydc_frldevdb01_flc_fx_carry_view[[#This Row],[num_rate]]-Table_nydc_frldevdb01_flc_fx_carry_view[[#This Row],[asset_rate]]</f>
        <v>8.1800509750864919E-2</v>
      </c>
      <c r="T39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1.119077680132786</v>
      </c>
      <c r="U3954" s="95">
        <f>Table_nydc_frldevdb01_flc_fx_carry_view[[#This Row],[atmf_cost_final]]/Table_nydc_frldevdb01_flc_fx_carry_view[[#This Row],[atmf_cost_orig]]</f>
        <v>1.0166855481378421</v>
      </c>
    </row>
    <row r="3955" spans="1:21" x14ac:dyDescent="0.25">
      <c r="A3955" t="s">
        <v>157</v>
      </c>
      <c r="B3955" t="s">
        <v>11</v>
      </c>
      <c r="C3955" t="s">
        <v>6</v>
      </c>
      <c r="D3955" t="s">
        <v>30</v>
      </c>
      <c r="E3955">
        <v>22.4308554746484</v>
      </c>
      <c r="F3955">
        <v>24.271985099999998</v>
      </c>
      <c r="G3955">
        <v>0.12914528730555699</v>
      </c>
      <c r="H3955">
        <v>0.14157587839077199</v>
      </c>
      <c r="I3955">
        <v>0.12661741586594599</v>
      </c>
      <c r="J3955">
        <v>0.14114656057358901</v>
      </c>
      <c r="K3955">
        <v>2.0718425957430901E-2</v>
      </c>
      <c r="L3955">
        <v>1.9755810126512598E-2</v>
      </c>
      <c r="M3955">
        <v>5.6892081882127903E-2</v>
      </c>
      <c r="N3955">
        <v>5.99413122592794E-2</v>
      </c>
      <c r="O3955">
        <v>-8.0177808093068181E-3</v>
      </c>
      <c r="P3955">
        <v>7.3712498382376257E-2</v>
      </c>
      <c r="Q3955">
        <v>23.424630573472083</v>
      </c>
      <c r="R3955" s="95">
        <f>Table_nydc_frldevdb01_flc_fx_carry_view[[#This Row],[atmf]]/(Table_nydc_frldevdb01_flc_fx_carry_view[[#This Row],[atmf_cost_orig]]+1)</f>
        <v>22.965433761956202</v>
      </c>
      <c r="S3955" s="95">
        <f>Table_nydc_frldevdb01_flc_fx_carry_view[[#This Row],[num_rate]]-Table_nydc_frldevdb01_flc_fx_carry_view[[#This Row],[asset_rate]]</f>
        <v>8.1730279191683075E-2</v>
      </c>
      <c r="T39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1.1109051906841072</v>
      </c>
      <c r="U3955" s="95">
        <f>Table_nydc_frldevdb01_flc_fx_carry_view[[#This Row],[atmf_cost_final]]/Table_nydc_frldevdb01_flc_fx_carry_view[[#This Row],[atmf_cost_orig]]</f>
        <v>1.0535967445077692</v>
      </c>
    </row>
    <row r="3956" spans="1:21" x14ac:dyDescent="0.25">
      <c r="A3956" t="s">
        <v>157</v>
      </c>
      <c r="B3956" t="s">
        <v>11</v>
      </c>
      <c r="C3956" t="s">
        <v>67</v>
      </c>
      <c r="D3956" t="s">
        <v>30</v>
      </c>
      <c r="E3956">
        <v>22.4308554746484</v>
      </c>
      <c r="F3956">
        <v>26.193166984927199</v>
      </c>
      <c r="G3956">
        <v>0.13409473809342301</v>
      </c>
      <c r="H3956">
        <v>0.148135490455302</v>
      </c>
      <c r="I3956">
        <v>0.133534420723705</v>
      </c>
      <c r="J3956">
        <v>0.150215821966274</v>
      </c>
      <c r="K3956">
        <v>2.0709492403937099E-2</v>
      </c>
      <c r="L3956">
        <v>2.1220648791200898E-2</v>
      </c>
      <c r="M3956">
        <v>8.4723272993869905E-2</v>
      </c>
      <c r="N3956">
        <v>9.1345546779968298E-2</v>
      </c>
      <c r="O3956">
        <v>-7.6287290639620031E-3</v>
      </c>
      <c r="P3956">
        <v>7.4886926021173528E-2</v>
      </c>
      <c r="Q3956">
        <v>24.617319308030613</v>
      </c>
      <c r="R3956" s="95">
        <f>Table_nydc_frldevdb01_flc_fx_carry_view[[#This Row],[atmf]]/(Table_nydc_frldevdb01_flc_fx_carry_view[[#This Row],[atmf_cost_orig]]+1)</f>
        <v>24.14732645371685</v>
      </c>
      <c r="S3956" s="95">
        <f>Table_nydc_frldevdb01_flc_fx_carry_view[[#This Row],[num_rate]]-Table_nydc_frldevdb01_flc_fx_carry_view[[#This Row],[asset_rate]]</f>
        <v>8.2515655085135531E-2</v>
      </c>
      <c r="T39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1.0954656535282914</v>
      </c>
      <c r="U3956" s="95">
        <f>Table_nydc_frldevdb01_flc_fx_carry_view[[#This Row],[atmf_cost_final]]/Table_nydc_frldevdb01_flc_fx_carry_view[[#This Row],[atmf_cost_orig]]</f>
        <v>1.0781635736213537</v>
      </c>
    </row>
    <row r="3957" spans="1:21" x14ac:dyDescent="0.25">
      <c r="A3957" t="s">
        <v>157</v>
      </c>
      <c r="B3957" t="s">
        <v>163</v>
      </c>
      <c r="C3957" t="s">
        <v>30</v>
      </c>
      <c r="D3957" t="s">
        <v>30</v>
      </c>
      <c r="E3957">
        <v>1.64126977129212</v>
      </c>
      <c r="F3957">
        <v>1.6526311371045601</v>
      </c>
      <c r="G3957">
        <v>7.6997352267522995E-2</v>
      </c>
      <c r="H3957">
        <v>7.8131898768870098E-2</v>
      </c>
      <c r="I3957">
        <v>9.3931959613902702E-2</v>
      </c>
      <c r="J3957">
        <v>0.10621762071793101</v>
      </c>
      <c r="K3957">
        <v>1.2201180755556399E-2</v>
      </c>
      <c r="L3957">
        <v>1.9615570153760499E-3</v>
      </c>
      <c r="M3957">
        <v>1.5682345434928101E-2</v>
      </c>
      <c r="N3957">
        <v>7.2103910612451904E-3</v>
      </c>
      <c r="O3957">
        <v>-8.444702132741377E-3</v>
      </c>
      <c r="P3957">
        <v>1.9153581247047073E-2</v>
      </c>
      <c r="Q3957">
        <v>1.646898013908016</v>
      </c>
      <c r="R3957" s="95">
        <f>Table_nydc_frldevdb01_flc_fx_carry_view[[#This Row],[atmf]]/(Table_nydc_frldevdb01_flc_fx_carry_view[[#This Row],[atmf_cost_orig]]+1)</f>
        <v>1.6271141706188486</v>
      </c>
      <c r="S3957" s="95">
        <f>Table_nydc_frldevdb01_flc_fx_carry_view[[#This Row],[num_rate]]-Table_nydc_frldevdb01_flc_fx_carry_view[[#This Row],[asset_rate]]</f>
        <v>2.7598283379788452E-2</v>
      </c>
      <c r="T39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1.5077810242566512</v>
      </c>
      <c r="U3957" s="95">
        <f>Table_nydc_frldevdb01_flc_fx_carry_view[[#This Row],[atmf_cost_final]]/Table_nydc_frldevdb01_flc_fx_carry_view[[#This Row],[atmf_cost_orig]]</f>
        <v>0.45977759456732997</v>
      </c>
    </row>
    <row r="3958" spans="1:21" x14ac:dyDescent="0.25">
      <c r="A3958" t="s">
        <v>157</v>
      </c>
      <c r="B3958" t="s">
        <v>163</v>
      </c>
      <c r="C3958" t="s">
        <v>14</v>
      </c>
      <c r="D3958" t="s">
        <v>30</v>
      </c>
      <c r="E3958">
        <v>1.64126977129212</v>
      </c>
      <c r="F3958">
        <v>1.6636967177862101</v>
      </c>
      <c r="G3958">
        <v>8.5701722479207501E-2</v>
      </c>
      <c r="H3958">
        <v>8.6894433930823994E-2</v>
      </c>
      <c r="I3958">
        <v>7.7069219705608205E-2</v>
      </c>
      <c r="J3958">
        <v>7.9573733209643893E-2</v>
      </c>
      <c r="K3958">
        <v>1.7910338336125799E-2</v>
      </c>
      <c r="L3958">
        <v>1.216893549408E-2</v>
      </c>
      <c r="M3958">
        <v>2.45761726187037E-2</v>
      </c>
      <c r="N3958">
        <v>1.9565615179618301E-2</v>
      </c>
      <c r="O3958">
        <v>-8.1561223006879919E-3</v>
      </c>
      <c r="P3958">
        <v>1.926184849972765E-2</v>
      </c>
      <c r="Q3958">
        <v>1.6526802252823842</v>
      </c>
      <c r="R3958" s="95">
        <f>Table_nydc_frldevdb01_flc_fx_carry_view[[#This Row],[atmf]]/(Table_nydc_frldevdb01_flc_fx_carry_view[[#This Row],[atmf_cost_orig]]+1)</f>
        <v>1.6237901702652178</v>
      </c>
      <c r="S3958" s="95">
        <f>Table_nydc_frldevdb01_flc_fx_carry_view[[#This Row],[num_rate]]-Table_nydc_frldevdb01_flc_fx_carry_view[[#This Row],[asset_rate]]</f>
        <v>2.7417970800415643E-2</v>
      </c>
      <c r="T39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1.1096404998951996</v>
      </c>
      <c r="U3958" s="95">
        <f>Table_nydc_frldevdb01_flc_fx_carry_view[[#This Row],[atmf_cost_final]]/Table_nydc_frldevdb01_flc_fx_carry_view[[#This Row],[atmf_cost_orig]]</f>
        <v>0.79612132788845591</v>
      </c>
    </row>
    <row r="3959" spans="1:21" x14ac:dyDescent="0.25">
      <c r="A3959" t="s">
        <v>157</v>
      </c>
      <c r="B3959" t="s">
        <v>163</v>
      </c>
      <c r="C3959" t="s">
        <v>8</v>
      </c>
      <c r="D3959" t="s">
        <v>30</v>
      </c>
      <c r="E3959">
        <v>1.64126977129212</v>
      </c>
      <c r="F3959">
        <v>1.6751588247668501</v>
      </c>
      <c r="G3959">
        <v>8.7904671572768406E-2</v>
      </c>
      <c r="H3959">
        <v>8.9392182684468899E-2</v>
      </c>
      <c r="I3959">
        <v>8.5653283441632005E-2</v>
      </c>
      <c r="J3959">
        <v>8.7650550999051793E-2</v>
      </c>
      <c r="K3959">
        <v>2.1105342962221101E-2</v>
      </c>
      <c r="L3959">
        <v>1.7864606634196502E-2</v>
      </c>
      <c r="M3959">
        <v>3.1022658437973298E-2</v>
      </c>
      <c r="N3959">
        <v>2.84621720125726E-2</v>
      </c>
      <c r="O3959">
        <v>-8.0535707334831383E-3</v>
      </c>
      <c r="P3959">
        <v>1.9476338310248649E-2</v>
      </c>
      <c r="Q3959">
        <v>1.6587088854672383</v>
      </c>
      <c r="R3959" s="95">
        <f>Table_nydc_frldevdb01_flc_fx_carry_view[[#This Row],[atmf]]/(Table_nydc_frldevdb01_flc_fx_carry_view[[#This Row],[atmf_cost_orig]]+1)</f>
        <v>1.6247546172309735</v>
      </c>
      <c r="S3959" s="95">
        <f>Table_nydc_frldevdb01_flc_fx_carry_view[[#This Row],[num_rate]]-Table_nydc_frldevdb01_flc_fx_carry_view[[#This Row],[asset_rate]]</f>
        <v>2.7529909043731787E-2</v>
      </c>
      <c r="T39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1.0685921411179375</v>
      </c>
      <c r="U3959" s="95">
        <f>Table_nydc_frldevdb01_flc_fx_carry_view[[#This Row],[atmf_cost_final]]/Table_nydc_frldevdb01_flc_fx_carry_view[[#This Row],[atmf_cost_orig]]</f>
        <v>0.91746399069827833</v>
      </c>
    </row>
    <row r="3960" spans="1:21" x14ac:dyDescent="0.25">
      <c r="A3960" t="s">
        <v>157</v>
      </c>
      <c r="B3960" t="s">
        <v>163</v>
      </c>
      <c r="C3960" t="s">
        <v>6</v>
      </c>
      <c r="D3960" t="s">
        <v>30</v>
      </c>
      <c r="E3960">
        <v>1.64126977129212</v>
      </c>
      <c r="F3960">
        <v>1.68719946649819</v>
      </c>
      <c r="G3960">
        <v>8.8917618101287801E-2</v>
      </c>
      <c r="H3960">
        <v>9.0591689541312498E-2</v>
      </c>
      <c r="I3960">
        <v>8.7904671572768406E-2</v>
      </c>
      <c r="J3960">
        <v>9.0117054358503201E-2</v>
      </c>
      <c r="K3960">
        <v>2.3225047531969099E-2</v>
      </c>
      <c r="L3960">
        <v>2.1105342962221101E-2</v>
      </c>
      <c r="M3960">
        <v>3.6422102774406703E-2</v>
      </c>
      <c r="N3960">
        <v>3.5134668230472899E-2</v>
      </c>
      <c r="O3960">
        <v>-8.0177808093068181E-3</v>
      </c>
      <c r="P3960">
        <v>1.9804716650989374E-2</v>
      </c>
      <c r="Q3960">
        <v>1.6652234210199881</v>
      </c>
      <c r="R3960" s="95">
        <f>Table_nydc_frldevdb01_flc_fx_carry_view[[#This Row],[atmf]]/(Table_nydc_frldevdb01_flc_fx_carry_view[[#This Row],[atmf_cost_orig]]+1)</f>
        <v>1.6279076468764146</v>
      </c>
      <c r="S3960" s="95">
        <f>Table_nydc_frldevdb01_flc_fx_carry_view[[#This Row],[num_rate]]-Table_nydc_frldevdb01_flc_fx_carry_view[[#This Row],[asset_rate]]</f>
        <v>2.7822497460296192E-2</v>
      </c>
      <c r="T39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1.0630648285185527</v>
      </c>
      <c r="U3960" s="95">
        <f>Table_nydc_frldevdb01_flc_fx_carry_view[[#This Row],[atmf_cost_final]]/Table_nydc_frldevdb01_flc_fx_carry_view[[#This Row],[atmf_cost_orig]]</f>
        <v>0.96465238287014921</v>
      </c>
    </row>
    <row r="3961" spans="1:21" x14ac:dyDescent="0.25">
      <c r="A3961" t="s">
        <v>157</v>
      </c>
      <c r="B3961" t="s">
        <v>163</v>
      </c>
      <c r="C3961" t="s">
        <v>67</v>
      </c>
      <c r="D3961" t="s">
        <v>30</v>
      </c>
      <c r="E3961">
        <v>1.64126977129212</v>
      </c>
      <c r="F3961">
        <v>1.7396478394293</v>
      </c>
      <c r="G3961">
        <v>9.1904769113409696E-2</v>
      </c>
      <c r="H3961">
        <v>9.3803729848890502E-2</v>
      </c>
      <c r="I3961">
        <v>9.15216452470244E-2</v>
      </c>
      <c r="J3961">
        <v>9.3880456747498703E-2</v>
      </c>
      <c r="K3961">
        <v>2.7454498749181502E-2</v>
      </c>
      <c r="L3961">
        <v>2.68717729520127E-2</v>
      </c>
      <c r="M3961">
        <v>5.3707997242351604E-2</v>
      </c>
      <c r="N3961">
        <v>5.4448066647024701E-2</v>
      </c>
      <c r="O3961">
        <v>-7.6287290639620031E-3</v>
      </c>
      <c r="P3961">
        <v>2.1823292142762352E-2</v>
      </c>
      <c r="Q3961">
        <v>1.6951443692845813</v>
      </c>
      <c r="R3961" s="95">
        <f>Table_nydc_frldevdb01_flc_fx_carry_view[[#This Row],[atmf]]/(Table_nydc_frldevdb01_flc_fx_carry_view[[#This Row],[atmf_cost_orig]]+1)</f>
        <v>1.650977162536599</v>
      </c>
      <c r="S3961" s="95">
        <f>Table_nydc_frldevdb01_flc_fx_carry_view[[#This Row],[num_rate]]-Table_nydc_frldevdb01_flc_fx_carry_view[[#This Row],[asset_rate]]</f>
        <v>2.9452021206724355E-2</v>
      </c>
      <c r="T39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1.0503854829932866</v>
      </c>
      <c r="U3961" s="95">
        <f>Table_nydc_frldevdb01_flc_fx_carry_view[[#This Row],[atmf_cost_final]]/Table_nydc_frldevdb01_flc_fx_carry_view[[#This Row],[atmf_cost_orig]]</f>
        <v>1.0137795010551895</v>
      </c>
    </row>
    <row r="3962" spans="1:21" x14ac:dyDescent="0.25">
      <c r="A3962" t="s">
        <v>157</v>
      </c>
      <c r="B3962" t="s">
        <v>9</v>
      </c>
      <c r="C3962" t="s">
        <v>30</v>
      </c>
      <c r="D3962" t="s">
        <v>30</v>
      </c>
      <c r="E3962">
        <v>67.550558770677796</v>
      </c>
      <c r="F3962">
        <v>68.922109043199995</v>
      </c>
      <c r="G3962">
        <v>0.10626837179370099</v>
      </c>
      <c r="H3962">
        <v>0.112369205037951</v>
      </c>
      <c r="I3962">
        <v>9.4278149024553601E-2</v>
      </c>
      <c r="J3962">
        <v>0.113078291866531</v>
      </c>
      <c r="K3962">
        <v>1.2625339424615099E-2</v>
      </c>
      <c r="L3962">
        <v>1.96878638538522E-3</v>
      </c>
      <c r="M3962">
        <v>2.2552786022042901E-2</v>
      </c>
      <c r="N3962">
        <v>2.03057200325889E-2</v>
      </c>
      <c r="O3962">
        <v>-8.444702132741377E-3</v>
      </c>
      <c r="P3962">
        <v>7.2937310545154524E-2</v>
      </c>
      <c r="Q3962">
        <v>68.244614279379405</v>
      </c>
      <c r="R3962" s="95">
        <f>Table_nydc_frldevdb01_flc_fx_carry_view[[#This Row],[atmf]]/(Table_nydc_frldevdb01_flc_fx_carry_view[[#This Row],[atmf_cost_orig]]+1)</f>
        <v>67.402006023886827</v>
      </c>
      <c r="S3962" s="95">
        <f>Table_nydc_frldevdb01_flc_fx_carry_view[[#This Row],[num_rate]]-Table_nydc_frldevdb01_flc_fx_carry_view[[#This Row],[asset_rate]]</f>
        <v>8.1382012677895896E-2</v>
      </c>
      <c r="T39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1.8470946650022548</v>
      </c>
      <c r="U3962" s="95">
        <f>Table_nydc_frldevdb01_flc_fx_carry_view[[#This Row],[atmf_cost_final]]/Table_nydc_frldevdb01_flc_fx_carry_view[[#This Row],[atmf_cost_orig]]</f>
        <v>0.90036415069704745</v>
      </c>
    </row>
    <row r="3963" spans="1:21" x14ac:dyDescent="0.25">
      <c r="A3963" t="s">
        <v>157</v>
      </c>
      <c r="B3963" t="s">
        <v>9</v>
      </c>
      <c r="C3963" t="s">
        <v>14</v>
      </c>
      <c r="D3963" t="s">
        <v>30</v>
      </c>
      <c r="E3963">
        <v>67.550558770677796</v>
      </c>
      <c r="F3963">
        <v>70.231879167499997</v>
      </c>
      <c r="G3963">
        <v>0.114729045574817</v>
      </c>
      <c r="H3963">
        <v>0.122396375432759</v>
      </c>
      <c r="I3963">
        <v>0.106274941215572</v>
      </c>
      <c r="J3963">
        <v>0.11922855784993</v>
      </c>
      <c r="K3963">
        <v>1.62595538920609E-2</v>
      </c>
      <c r="L3963">
        <v>1.25971131711042E-2</v>
      </c>
      <c r="M3963">
        <v>3.4611770626498596E-2</v>
      </c>
      <c r="N3963">
        <v>3.4879496878640802E-2</v>
      </c>
      <c r="O3963">
        <v>-8.1561223006879919E-3</v>
      </c>
      <c r="P3963">
        <v>7.1666952266093015E-2</v>
      </c>
      <c r="Q3963">
        <v>68.966196580504743</v>
      </c>
      <c r="R3963" s="95">
        <f>Table_nydc_frldevdb01_flc_fx_carry_view[[#This Row],[atmf]]/(Table_nydc_frldevdb01_flc_fx_carry_view[[#This Row],[atmf_cost_orig]]+1)</f>
        <v>67.882350811620668</v>
      </c>
      <c r="S3963" s="95">
        <f>Table_nydc_frldevdb01_flc_fx_carry_view[[#This Row],[num_rate]]-Table_nydc_frldevdb01_flc_fx_carry_view[[#This Row],[asset_rate]]</f>
        <v>7.9823074566781005E-2</v>
      </c>
      <c r="T39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1.2141521664641197</v>
      </c>
      <c r="U3963" s="95">
        <f>Table_nydc_frldevdb01_flc_fx_carry_view[[#This Row],[atmf_cost_final]]/Table_nydc_frldevdb01_flc_fx_carry_view[[#This Row],[atmf_cost_orig]]</f>
        <v>1.0077351215293573</v>
      </c>
    </row>
    <row r="3964" spans="1:21" x14ac:dyDescent="0.25">
      <c r="A3964" t="s">
        <v>157</v>
      </c>
      <c r="B3964" t="s">
        <v>9</v>
      </c>
      <c r="C3964" t="s">
        <v>8</v>
      </c>
      <c r="D3964" t="s">
        <v>30</v>
      </c>
      <c r="E3964">
        <v>67.550558770677796</v>
      </c>
      <c r="F3964">
        <v>71.536091949600007</v>
      </c>
      <c r="G3964">
        <v>0.119007160942656</v>
      </c>
      <c r="H3964">
        <v>0.12786469541228701</v>
      </c>
      <c r="I3964">
        <v>0.114685697491232</v>
      </c>
      <c r="J3964">
        <v>0.127099757975463</v>
      </c>
      <c r="K3964">
        <v>1.8178293015425399E-2</v>
      </c>
      <c r="L3964">
        <v>1.6238171783015901E-2</v>
      </c>
      <c r="M3964">
        <v>4.4362603468996606E-2</v>
      </c>
      <c r="N3964">
        <v>4.6388487269914701E-2</v>
      </c>
      <c r="O3964">
        <v>-8.0535707334831383E-3</v>
      </c>
      <c r="P3964">
        <v>7.0750302181328786E-2</v>
      </c>
      <c r="Q3964">
        <v>69.710763671665575</v>
      </c>
      <c r="R3964" s="95">
        <f>Table_nydc_frldevdb01_flc_fx_carry_view[[#This Row],[atmf]]/(Table_nydc_frldevdb01_flc_fx_carry_view[[#This Row],[atmf_cost_orig]]+1)</f>
        <v>68.497370273488215</v>
      </c>
      <c r="S3964" s="95">
        <f>Table_nydc_frldevdb01_flc_fx_carry_view[[#This Row],[num_rate]]-Table_nydc_frldevdb01_flc_fx_carry_view[[#This Row],[asset_rate]]</f>
        <v>7.8803872914811918E-2</v>
      </c>
      <c r="T39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1.1514649408224795</v>
      </c>
      <c r="U3964" s="95">
        <f>Table_nydc_frldevdb01_flc_fx_carry_view[[#This Row],[atmf_cost_final]]/Table_nydc_frldevdb01_flc_fx_carry_view[[#This Row],[atmf_cost_orig]]</f>
        <v>1.045666476773256</v>
      </c>
    </row>
    <row r="3965" spans="1:21" x14ac:dyDescent="0.25">
      <c r="A3965" t="s">
        <v>157</v>
      </c>
      <c r="B3965" t="s">
        <v>9</v>
      </c>
      <c r="C3965" t="s">
        <v>6</v>
      </c>
      <c r="D3965" t="s">
        <v>30</v>
      </c>
      <c r="E3965">
        <v>67.550558770677796</v>
      </c>
      <c r="F3965">
        <v>72.87724455</v>
      </c>
      <c r="G3965">
        <v>0.121044828854744</v>
      </c>
      <c r="H3965">
        <v>0.13044662293925799</v>
      </c>
      <c r="I3965">
        <v>0.119007160942656</v>
      </c>
      <c r="J3965">
        <v>0.13191709524624901</v>
      </c>
      <c r="K3965">
        <v>1.8940405625528602E-2</v>
      </c>
      <c r="L3965">
        <v>1.8178293015425399E-2</v>
      </c>
      <c r="M3965">
        <v>5.24264137819773E-2</v>
      </c>
      <c r="N3965">
        <v>5.6237490051720504E-2</v>
      </c>
      <c r="O3965">
        <v>-8.0177808093068181E-3</v>
      </c>
      <c r="P3965">
        <v>7.0505993969295799E-2</v>
      </c>
      <c r="Q3965">
        <v>70.51594697445374</v>
      </c>
      <c r="R3965" s="95">
        <f>Table_nydc_frldevdb01_flc_fx_carry_view[[#This Row],[atmf]]/(Table_nydc_frldevdb01_flc_fx_carry_view[[#This Row],[atmf_cost_orig]]+1)</f>
        <v>69.246879017517131</v>
      </c>
      <c r="S3965" s="95">
        <f>Table_nydc_frldevdb01_flc_fx_carry_view[[#This Row],[num_rate]]-Table_nydc_frldevdb01_flc_fx_carry_view[[#This Row],[asset_rate]]</f>
        <v>7.8523774778602617E-2</v>
      </c>
      <c r="T39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1.1365701417284553</v>
      </c>
      <c r="U3965" s="95">
        <f>Table_nydc_frldevdb01_flc_fx_carry_view[[#This Row],[atmf_cost_final]]/Table_nydc_frldevdb01_flc_fx_carry_view[[#This Row],[atmf_cost_orig]]</f>
        <v>1.07269381967632</v>
      </c>
    </row>
    <row r="3966" spans="1:21" x14ac:dyDescent="0.25">
      <c r="A3966" t="s">
        <v>157</v>
      </c>
      <c r="B3966" t="s">
        <v>9</v>
      </c>
      <c r="C3966" t="s">
        <v>67</v>
      </c>
      <c r="D3966" t="s">
        <v>30</v>
      </c>
      <c r="E3966">
        <v>67.550558770677796</v>
      </c>
      <c r="F3966">
        <v>78.273011028379003</v>
      </c>
      <c r="G3966">
        <v>0.13259872357567001</v>
      </c>
      <c r="H3966">
        <v>0.14086406420341699</v>
      </c>
      <c r="I3966">
        <v>0.130729906035952</v>
      </c>
      <c r="J3966">
        <v>0.14189946046990401</v>
      </c>
      <c r="K3966">
        <v>2.17541499575633E-2</v>
      </c>
      <c r="L3966">
        <v>2.1626658052049101E-2</v>
      </c>
      <c r="M3966">
        <v>8.0578609252159705E-2</v>
      </c>
      <c r="N3966">
        <v>8.6174069885544491E-2</v>
      </c>
      <c r="O3966">
        <v>-7.6287290639620031E-3</v>
      </c>
      <c r="P3966">
        <v>7.0473253173666817E-2</v>
      </c>
      <c r="Q3966">
        <v>73.924445493567063</v>
      </c>
      <c r="R3966" s="95">
        <f>Table_nydc_frldevdb01_flc_fx_carry_view[[#This Row],[atmf]]/(Table_nydc_frldevdb01_flc_fx_carry_view[[#This Row],[atmf_cost_orig]]+1)</f>
        <v>72.436202566095318</v>
      </c>
      <c r="S3966" s="95">
        <f>Table_nydc_frldevdb01_flc_fx_carry_view[[#This Row],[num_rate]]-Table_nydc_frldevdb01_flc_fx_carry_view[[#This Row],[asset_rate]]</f>
        <v>7.810198223762882E-2</v>
      </c>
      <c r="T39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1.0972886552214292</v>
      </c>
      <c r="U3966" s="95">
        <f>Table_nydc_frldevdb01_flc_fx_carry_view[[#This Row],[atmf_cost_final]]/Table_nydc_frldevdb01_flc_fx_carry_view[[#This Row],[atmf_cost_orig]]</f>
        <v>1.0694410177256171</v>
      </c>
    </row>
    <row r="3967" spans="1:21" x14ac:dyDescent="0.25">
      <c r="A3967" t="s">
        <v>157</v>
      </c>
      <c r="B3967" t="s">
        <v>4</v>
      </c>
      <c r="C3967" t="s">
        <v>30</v>
      </c>
      <c r="D3967" t="s">
        <v>30</v>
      </c>
      <c r="E3967">
        <v>4.3226694395115803</v>
      </c>
      <c r="F3967">
        <v>4.4601971153217903</v>
      </c>
      <c r="G3967">
        <v>0.11319012564795899</v>
      </c>
      <c r="H3967">
        <v>0.119602672803683</v>
      </c>
      <c r="I3967">
        <v>0.12071644664327</v>
      </c>
      <c r="J3967">
        <v>0.149485770636371</v>
      </c>
      <c r="K3967">
        <v>1.0228607595981602E-2</v>
      </c>
      <c r="L3967">
        <v>2.5208889322634099E-3</v>
      </c>
      <c r="M3967">
        <v>2.40041384829233E-2</v>
      </c>
      <c r="N3967">
        <v>3.1817291041442299E-2</v>
      </c>
      <c r="O3967">
        <v>-8.444702132741377E-3</v>
      </c>
      <c r="P3967">
        <v>0.11876334960090855</v>
      </c>
      <c r="Q3967">
        <v>4.3995904215794308</v>
      </c>
      <c r="R3967" s="95">
        <f>Table_nydc_frldevdb01_flc_fx_carry_view[[#This Row],[atmf]]/(Table_nydc_frldevdb01_flc_fx_carry_view[[#This Row],[atmf_cost_orig]]+1)</f>
        <v>4.3556436421532787</v>
      </c>
      <c r="S3967" s="95">
        <f>Table_nydc_frldevdb01_flc_fx_carry_view[[#This Row],[num_rate]]-Table_nydc_frldevdb01_flc_fx_carry_view[[#This Row],[asset_rate]]</f>
        <v>0.12720805173364994</v>
      </c>
      <c r="T39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2.1266985896674195</v>
      </c>
      <c r="U3967" s="95">
        <f>Table_nydc_frldevdb01_flc_fx_carry_view[[#This Row],[atmf_cost_final]]/Table_nydc_frldevdb01_flc_fx_carry_view[[#This Row],[atmf_cost_orig]]</f>
        <v>1.3254918964943201</v>
      </c>
    </row>
    <row r="3968" spans="1:21" x14ac:dyDescent="0.25">
      <c r="A3968" t="s">
        <v>157</v>
      </c>
      <c r="B3968" t="s">
        <v>4</v>
      </c>
      <c r="C3968" t="s">
        <v>14</v>
      </c>
      <c r="D3968" t="s">
        <v>30</v>
      </c>
      <c r="E3968">
        <v>4.3226694395115803</v>
      </c>
      <c r="F3968">
        <v>4.5992541475911297</v>
      </c>
      <c r="G3968">
        <v>0.119188067578572</v>
      </c>
      <c r="H3968">
        <v>0.127790732589765</v>
      </c>
      <c r="I3968">
        <v>0.113255654837362</v>
      </c>
      <c r="J3968">
        <v>0.13021297390243</v>
      </c>
      <c r="K3968">
        <v>1.0986073561477801E-2</v>
      </c>
      <c r="L3968">
        <v>1.02369668584618E-2</v>
      </c>
      <c r="M3968">
        <v>3.6136197023801699E-2</v>
      </c>
      <c r="N3968">
        <v>4.51562288437748E-2</v>
      </c>
      <c r="O3968">
        <v>-8.1561223006879919E-3</v>
      </c>
      <c r="P3968">
        <v>0.12031935297949604</v>
      </c>
      <c r="Q3968">
        <v>4.4864201274811242</v>
      </c>
      <c r="R3968" s="95">
        <f>Table_nydc_frldevdb01_flc_fx_carry_view[[#This Row],[atmf]]/(Table_nydc_frldevdb01_flc_fx_carry_view[[#This Row],[atmf_cost_orig]]+1)</f>
        <v>4.4388509549246811</v>
      </c>
      <c r="S3968" s="95">
        <f>Table_nydc_frldevdb01_flc_fx_carry_view[[#This Row],[num_rate]]-Table_nydc_frldevdb01_flc_fx_carry_view[[#This Row],[asset_rate]]</f>
        <v>0.12847547528018405</v>
      </c>
      <c r="T39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1.3884330244988157</v>
      </c>
      <c r="U3968" s="95">
        <f>Table_nydc_frldevdb01_flc_fx_carry_view[[#This Row],[atmf_cost_final]]/Table_nydc_frldevdb01_flc_fx_carry_view[[#This Row],[atmf_cost_orig]]</f>
        <v>1.2496120943228173</v>
      </c>
    </row>
    <row r="3969" spans="1:21" x14ac:dyDescent="0.25">
      <c r="A3969" t="s">
        <v>157</v>
      </c>
      <c r="B3969" t="s">
        <v>4</v>
      </c>
      <c r="C3969" t="s">
        <v>8</v>
      </c>
      <c r="D3969" t="s">
        <v>30</v>
      </c>
      <c r="E3969">
        <v>4.3226694395115803</v>
      </c>
      <c r="F3969">
        <v>4.7419182980836396</v>
      </c>
      <c r="G3969">
        <v>0.124904506033406</v>
      </c>
      <c r="H3969">
        <v>0.13363404090652201</v>
      </c>
      <c r="I3969">
        <v>0.119156924961611</v>
      </c>
      <c r="J3969">
        <v>0.135402004306139</v>
      </c>
      <c r="K3969">
        <v>1.1259735541584399E-2</v>
      </c>
      <c r="L3969">
        <v>1.0989999460819399E-2</v>
      </c>
      <c r="M3969">
        <v>4.63620965873211E-2</v>
      </c>
      <c r="N3969">
        <v>5.6546954254294901E-2</v>
      </c>
      <c r="O3969">
        <v>-8.0535707334831383E-3</v>
      </c>
      <c r="P3969">
        <v>0.12132717421627777</v>
      </c>
      <c r="Q3969">
        <v>4.5811105032095618</v>
      </c>
      <c r="R3969" s="95">
        <f>Table_nydc_frldevdb01_flc_fx_carry_view[[#This Row],[atmf]]/(Table_nydc_frldevdb01_flc_fx_carry_view[[#This Row],[atmf_cost_orig]]+1)</f>
        <v>4.5318139041439531</v>
      </c>
      <c r="S3969" s="95">
        <f>Table_nydc_frldevdb01_flc_fx_carry_view[[#This Row],[num_rate]]-Table_nydc_frldevdb01_flc_fx_carry_view[[#This Row],[asset_rate]]</f>
        <v>0.1293807449497609</v>
      </c>
      <c r="T39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1.2978316397041487</v>
      </c>
      <c r="U3969" s="95">
        <f>Table_nydc_frldevdb01_flc_fx_carry_view[[#This Row],[atmf_cost_final]]/Table_nydc_frldevdb01_flc_fx_carry_view[[#This Row],[atmf_cost_orig]]</f>
        <v>1.2196806964454474</v>
      </c>
    </row>
    <row r="3970" spans="1:21" x14ac:dyDescent="0.25">
      <c r="A3970" t="s">
        <v>157</v>
      </c>
      <c r="B3970" t="s">
        <v>4</v>
      </c>
      <c r="C3970" t="s">
        <v>6</v>
      </c>
      <c r="D3970" t="s">
        <v>30</v>
      </c>
      <c r="E3970">
        <v>4.3226694395115803</v>
      </c>
      <c r="F3970">
        <v>4.8876212322174304</v>
      </c>
      <c r="G3970">
        <v>0.12813587479535701</v>
      </c>
      <c r="H3970">
        <v>0.13641909363711099</v>
      </c>
      <c r="I3970">
        <v>0.124904506033406</v>
      </c>
      <c r="J3970">
        <v>0.13971965413851301</v>
      </c>
      <c r="K3970">
        <v>1.09305325854185E-2</v>
      </c>
      <c r="L3970">
        <v>1.1259735541584399E-2</v>
      </c>
      <c r="M3970">
        <v>5.4823107131105796E-2</v>
      </c>
      <c r="N3970">
        <v>6.6206203034089001E-2</v>
      </c>
      <c r="O3970">
        <v>-8.0177808093068181E-3</v>
      </c>
      <c r="P3970">
        <v>0.1220205488744357</v>
      </c>
      <c r="Q3970">
        <v>4.682111312406426</v>
      </c>
      <c r="R3970" s="95">
        <f>Table_nydc_frldevdb01_flc_fx_carry_view[[#This Row],[atmf]]/(Table_nydc_frldevdb01_flc_fx_carry_view[[#This Row],[atmf_cost_orig]]+1)</f>
        <v>4.6335932529111155</v>
      </c>
      <c r="S3970" s="95">
        <f>Table_nydc_frldevdb01_flc_fx_carry_view[[#This Row],[num_rate]]-Table_nydc_frldevdb01_flc_fx_carry_view[[#This Row],[asset_rate]]</f>
        <v>0.13003832968374252</v>
      </c>
      <c r="T39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1.2518397032124746</v>
      </c>
      <c r="U3970" s="95">
        <f>Table_nydc_frldevdb01_flc_fx_carry_view[[#This Row],[atmf_cost_final]]/Table_nydc_frldevdb01_flc_fx_carry_view[[#This Row],[atmf_cost_orig]]</f>
        <v>1.2076331769332462</v>
      </c>
    </row>
    <row r="3971" spans="1:21" x14ac:dyDescent="0.25">
      <c r="A3971" t="s">
        <v>157</v>
      </c>
      <c r="B3971" t="s">
        <v>4</v>
      </c>
      <c r="C3971" t="s">
        <v>67</v>
      </c>
      <c r="D3971" t="s">
        <v>30</v>
      </c>
      <c r="E3971">
        <v>4.3226694395115803</v>
      </c>
      <c r="F3971">
        <v>5.5111907487296303</v>
      </c>
      <c r="G3971">
        <v>0.13773812518338099</v>
      </c>
      <c r="H3971">
        <v>0.14676094918056701</v>
      </c>
      <c r="I3971">
        <v>0.136379125433365</v>
      </c>
      <c r="J3971">
        <v>0.14905032608289201</v>
      </c>
      <c r="K3971">
        <v>8.8894090354156106E-3</v>
      </c>
      <c r="L3971">
        <v>9.6465883921737303E-3</v>
      </c>
      <c r="M3971">
        <v>8.39399615334981E-2</v>
      </c>
      <c r="N3971">
        <v>9.7611561499670207E-2</v>
      </c>
      <c r="O3971">
        <v>-7.6287290639620031E-3</v>
      </c>
      <c r="P3971">
        <v>0.1275594675859395</v>
      </c>
      <c r="Q3971">
        <v>5.1264479943974175</v>
      </c>
      <c r="R3971" s="95">
        <f>Table_nydc_frldevdb01_flc_fx_carry_view[[#This Row],[atmf]]/(Table_nydc_frldevdb01_flc_fx_carry_view[[#This Row],[atmf_cost_orig]]+1)</f>
        <v>5.0844059120513494</v>
      </c>
      <c r="S3971" s="95">
        <f>Table_nydc_frldevdb01_flc_fx_carry_view[[#This Row],[num_rate]]-Table_nydc_frldevdb01_flc_fx_carry_view[[#This Row],[asset_rate]]</f>
        <v>0.1351881966499015</v>
      </c>
      <c r="T39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1.1720762896414914</v>
      </c>
      <c r="U3971" s="95">
        <f>Table_nydc_frldevdb01_flc_fx_carry_view[[#This Row],[atmf_cost_final]]/Table_nydc_frldevdb01_flc_fx_carry_view[[#This Row],[atmf_cost_orig]]</f>
        <v>1.1628735552936387</v>
      </c>
    </row>
    <row r="3972" spans="1:21" x14ac:dyDescent="0.25">
      <c r="A3972" t="s">
        <v>157</v>
      </c>
      <c r="B3972" t="s">
        <v>17</v>
      </c>
      <c r="C3972" t="s">
        <v>30</v>
      </c>
      <c r="D3972" t="s">
        <v>30</v>
      </c>
      <c r="E3972">
        <v>1.1749598233258001</v>
      </c>
      <c r="F3972">
        <v>1.181152</v>
      </c>
      <c r="G3972">
        <v>6.7802336420294707E-2</v>
      </c>
      <c r="H3972">
        <v>6.8095939523140803E-2</v>
      </c>
      <c r="I3972">
        <v>6.5247107198953797E-2</v>
      </c>
      <c r="J3972">
        <v>7.0016762940934799E-2</v>
      </c>
      <c r="K3972">
        <v>1.11080586117308E-2</v>
      </c>
      <c r="L3972">
        <v>1.3625393113914398E-3</v>
      </c>
      <c r="M3972">
        <v>1.3668175503021201E-2</v>
      </c>
      <c r="N3972">
        <v>5.3953130217599598E-3</v>
      </c>
      <c r="O3972">
        <v>-8.444702132741377E-3</v>
      </c>
      <c r="P3972">
        <v>1.2468392246865403E-2</v>
      </c>
      <c r="Q3972">
        <v>1.1781358345497348</v>
      </c>
      <c r="R3972" s="95">
        <f>Table_nydc_frldevdb01_flc_fx_carry_view[[#This Row],[atmf]]/(Table_nydc_frldevdb01_flc_fx_carry_view[[#This Row],[atmf_cost_orig]]+1)</f>
        <v>1.1652254934548643</v>
      </c>
      <c r="S3972" s="95">
        <f>Table_nydc_frldevdb01_flc_fx_carry_view[[#This Row],[num_rate]]-Table_nydc_frldevdb01_flc_fx_carry_view[[#This Row],[asset_rate]]</f>
        <v>2.091309437960678E-2</v>
      </c>
      <c r="T39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1.5752303045568525</v>
      </c>
      <c r="U3972" s="95">
        <f>Table_nydc_frldevdb01_flc_fx_carry_view[[#This Row],[atmf_cost_final]]/Table_nydc_frldevdb01_flc_fx_carry_view[[#This Row],[atmf_cost_orig]]</f>
        <v>0.39473542175159992</v>
      </c>
    </row>
    <row r="3973" spans="1:21" x14ac:dyDescent="0.25">
      <c r="A3973" t="s">
        <v>157</v>
      </c>
      <c r="B3973" t="s">
        <v>17</v>
      </c>
      <c r="C3973" t="s">
        <v>14</v>
      </c>
      <c r="D3973" t="s">
        <v>30</v>
      </c>
      <c r="E3973">
        <v>1.1749598233258001</v>
      </c>
      <c r="F3973">
        <v>1.187575</v>
      </c>
      <c r="G3973">
        <v>7.6026975357619403E-2</v>
      </c>
      <c r="H3973">
        <v>7.5598839128879894E-2</v>
      </c>
      <c r="I3973">
        <v>6.7899780803457294E-2</v>
      </c>
      <c r="J3973">
        <v>6.8670634815335696E-2</v>
      </c>
      <c r="K3973">
        <v>1.6477569565242399E-2</v>
      </c>
      <c r="L3973">
        <v>1.10849846034908E-2</v>
      </c>
      <c r="M3973">
        <v>2.13822782416105E-2</v>
      </c>
      <c r="N3973">
        <v>1.6681973836292E-2</v>
      </c>
      <c r="O3973">
        <v>-8.1561223006879919E-3</v>
      </c>
      <c r="P3973">
        <v>1.3332009089874811E-2</v>
      </c>
      <c r="Q3973">
        <v>1.1817787196601359</v>
      </c>
      <c r="R3973" s="95">
        <f>Table_nydc_frldevdb01_flc_fx_carry_view[[#This Row],[atmf]]/(Table_nydc_frldevdb01_flc_fx_carry_view[[#This Row],[atmf_cost_orig]]+1)</f>
        <v>1.1627135356651217</v>
      </c>
      <c r="S3973" s="95">
        <f>Table_nydc_frldevdb01_flc_fx_carry_view[[#This Row],[num_rate]]-Table_nydc_frldevdb01_flc_fx_carry_view[[#This Row],[asset_rate]]</f>
        <v>2.1488131390562805E-2</v>
      </c>
      <c r="T39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1.1411461112397256</v>
      </c>
      <c r="U3973" s="95">
        <f>Table_nydc_frldevdb01_flc_fx_carry_view[[#This Row],[atmf_cost_final]]/Table_nydc_frldevdb01_flc_fx_carry_view[[#This Row],[atmf_cost_orig]]</f>
        <v>0.78017756797441828</v>
      </c>
    </row>
    <row r="3974" spans="1:21" x14ac:dyDescent="0.25">
      <c r="A3974" t="s">
        <v>157</v>
      </c>
      <c r="B3974" t="s">
        <v>17</v>
      </c>
      <c r="C3974" t="s">
        <v>8</v>
      </c>
      <c r="D3974" t="s">
        <v>30</v>
      </c>
      <c r="E3974">
        <v>1.1749598233258001</v>
      </c>
      <c r="F3974">
        <v>1.194472</v>
      </c>
      <c r="G3974">
        <v>7.6650475136107302E-2</v>
      </c>
      <c r="H3974">
        <v>7.6192562082887494E-2</v>
      </c>
      <c r="I3974">
        <v>7.5977729099785202E-2</v>
      </c>
      <c r="J3974">
        <v>7.5448809404559003E-2</v>
      </c>
      <c r="K3974">
        <v>1.8977608451199498E-2</v>
      </c>
      <c r="L3974">
        <v>1.6434117666244603E-2</v>
      </c>
      <c r="M3974">
        <v>2.6443663618582199E-2</v>
      </c>
      <c r="N3974">
        <v>2.4421550039695001E-2</v>
      </c>
      <c r="O3974">
        <v>-8.0535707334831383E-3</v>
      </c>
      <c r="P3974">
        <v>1.4047618761577804E-2</v>
      </c>
      <c r="Q3974">
        <v>1.1856200949634454</v>
      </c>
      <c r="R3974" s="95">
        <f>Table_nydc_frldevdb01_flc_fx_carry_view[[#This Row],[atmf]]/(Table_nydc_frldevdb01_flc_fx_carry_view[[#This Row],[atmf_cost_orig]]+1)</f>
        <v>1.1636995213054924</v>
      </c>
      <c r="S3974" s="95">
        <f>Table_nydc_frldevdb01_flc_fx_carry_view[[#This Row],[num_rate]]-Table_nydc_frldevdb01_flc_fx_carry_view[[#This Row],[asset_rate]]</f>
        <v>2.2101189495060944E-2</v>
      </c>
      <c r="T39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1.0698330235149429</v>
      </c>
      <c r="U3974" s="95">
        <f>Table_nydc_frldevdb01_flc_fx_carry_view[[#This Row],[atmf_cost_final]]/Table_nydc_frldevdb01_flc_fx_carry_view[[#This Row],[atmf_cost_orig]]</f>
        <v>0.92353126223152227</v>
      </c>
    </row>
    <row r="3975" spans="1:21" x14ac:dyDescent="0.25">
      <c r="A3975" t="s">
        <v>157</v>
      </c>
      <c r="B3975" t="s">
        <v>17</v>
      </c>
      <c r="C3975" t="s">
        <v>6</v>
      </c>
      <c r="D3975" t="s">
        <v>30</v>
      </c>
      <c r="E3975">
        <v>1.1749598233258001</v>
      </c>
      <c r="F3975">
        <v>1.2017500000000001</v>
      </c>
      <c r="G3975">
        <v>7.7010503743035294E-2</v>
      </c>
      <c r="H3975">
        <v>7.6453342784085998E-2</v>
      </c>
      <c r="I3975">
        <v>7.6650475136107302E-2</v>
      </c>
      <c r="J3975">
        <v>7.6151239539406307E-2</v>
      </c>
      <c r="K3975">
        <v>2.0684814323461399E-2</v>
      </c>
      <c r="L3975">
        <v>1.8977608451199498E-2</v>
      </c>
      <c r="M3975">
        <v>3.0740849319100403E-2</v>
      </c>
      <c r="N3975">
        <v>2.9687620992352299E-2</v>
      </c>
      <c r="O3975">
        <v>-8.0177808093068181E-3</v>
      </c>
      <c r="P3975">
        <v>1.4619231437729141E-2</v>
      </c>
      <c r="Q3975">
        <v>1.1897854756198638</v>
      </c>
      <c r="R3975" s="95">
        <f>Table_nydc_frldevdb01_flc_fx_carry_view[[#This Row],[atmf]]/(Table_nydc_frldevdb01_flc_fx_carry_view[[#This Row],[atmf_cost_orig]]+1)</f>
        <v>1.1659089680920933</v>
      </c>
      <c r="S3975" s="95">
        <f>Table_nydc_frldevdb01_flc_fx_carry_view[[#This Row],[num_rate]]-Table_nydc_frldevdb01_flc_fx_carry_view[[#This Row],[asset_rate]]</f>
        <v>2.2637012247035959E-2</v>
      </c>
      <c r="T39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1.0650333402576073</v>
      </c>
      <c r="U3975" s="95">
        <f>Table_nydc_frldevdb01_flc_fx_carry_view[[#This Row],[atmf_cost_final]]/Table_nydc_frldevdb01_flc_fx_carry_view[[#This Row],[atmf_cost_orig]]</f>
        <v>0.9657384766499052</v>
      </c>
    </row>
    <row r="3976" spans="1:21" x14ac:dyDescent="0.25">
      <c r="A3976" t="s">
        <v>157</v>
      </c>
      <c r="B3976" t="s">
        <v>17</v>
      </c>
      <c r="C3976" t="s">
        <v>67</v>
      </c>
      <c r="D3976" t="s">
        <v>30</v>
      </c>
      <c r="E3976">
        <v>1.1749598233258001</v>
      </c>
      <c r="F3976">
        <v>1.23224415077886</v>
      </c>
      <c r="G3976">
        <v>8.2088004248950602E-2</v>
      </c>
      <c r="H3976">
        <v>8.0780675562139706E-2</v>
      </c>
      <c r="I3976">
        <v>8.1181447881154098E-2</v>
      </c>
      <c r="J3976">
        <v>8.0057080739477204E-2</v>
      </c>
      <c r="K3976">
        <v>2.6111391099507497E-2</v>
      </c>
      <c r="L3976">
        <v>2.5200204375366402E-2</v>
      </c>
      <c r="M3976">
        <v>4.6260313821024399E-2</v>
      </c>
      <c r="N3976">
        <v>4.63462855947855E-2</v>
      </c>
      <c r="O3976">
        <v>-7.6287290639620031E-3</v>
      </c>
      <c r="P3976">
        <v>1.6310354610707067E-2</v>
      </c>
      <c r="Q3976">
        <v>1.2079061432437954</v>
      </c>
      <c r="R3976" s="95">
        <f>Table_nydc_frldevdb01_flc_fx_carry_view[[#This Row],[atmf]]/(Table_nydc_frldevdb01_flc_fx_carry_view[[#This Row],[atmf_cost_orig]]+1)</f>
        <v>1.177760576886079</v>
      </c>
      <c r="S3976" s="95">
        <f>Table_nydc_frldevdb01_flc_fx_carry_view[[#This Row],[num_rate]]-Table_nydc_frldevdb01_flc_fx_carry_view[[#This Row],[asset_rate]]</f>
        <v>2.3939083674669071E-2</v>
      </c>
      <c r="T39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1.0494894199399225</v>
      </c>
      <c r="U3976" s="95">
        <f>Table_nydc_frldevdb01_flc_fx_carry_view[[#This Row],[atmf_cost_final]]/Table_nydc_frldevdb01_flc_fx_carry_view[[#This Row],[atmf_cost_orig]]</f>
        <v>1.0018584347286037</v>
      </c>
    </row>
    <row r="3977" spans="1:21" x14ac:dyDescent="0.25">
      <c r="A3977" t="s">
        <v>157</v>
      </c>
      <c r="B3977" t="s">
        <v>12</v>
      </c>
      <c r="C3977" t="s">
        <v>30</v>
      </c>
      <c r="D3977" t="s">
        <v>30</v>
      </c>
      <c r="E3977">
        <v>15.795368187594701</v>
      </c>
      <c r="F3977">
        <v>16.110204588799999</v>
      </c>
      <c r="G3977">
        <v>0.15590698725726601</v>
      </c>
      <c r="H3977">
        <v>0.15969780473883799</v>
      </c>
      <c r="I3977">
        <v>0.12681671601362801</v>
      </c>
      <c r="J3977">
        <v>0.14759518325183801</v>
      </c>
      <c r="K3977">
        <v>2.2167701368802799E-2</v>
      </c>
      <c r="L3977">
        <v>2.6482787524586202E-3</v>
      </c>
      <c r="M3977">
        <v>3.2047423208605999E-2</v>
      </c>
      <c r="N3977">
        <v>1.9946498910913497E-2</v>
      </c>
      <c r="O3977">
        <v>-8.444702132741377E-3</v>
      </c>
      <c r="P3977">
        <v>7.1162803595910873E-2</v>
      </c>
      <c r="Q3977">
        <v>15.952597364219136</v>
      </c>
      <c r="R3977" s="95">
        <f>Table_nydc_frldevdb01_flc_fx_carry_view[[#This Row],[atmf]]/(Table_nydc_frldevdb01_flc_fx_carry_view[[#This Row],[atmf_cost_orig]]+1)</f>
        <v>15.609946041736949</v>
      </c>
      <c r="S3977" s="95">
        <f>Table_nydc_frldevdb01_flc_fx_carry_view[[#This Row],[num_rate]]-Table_nydc_frldevdb01_flc_fx_carry_view[[#This Row],[asset_rate]]</f>
        <v>7.9607505728652245E-2</v>
      </c>
      <c r="T39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1.7508812939210696</v>
      </c>
      <c r="U3977" s="95">
        <f>Table_nydc_frldevdb01_flc_fx_carry_view[[#This Row],[atmf_cost_final]]/Table_nydc_frldevdb01_flc_fx_carry_view[[#This Row],[atmf_cost_orig]]</f>
        <v>0.62240570110975646</v>
      </c>
    </row>
    <row r="3978" spans="1:21" x14ac:dyDescent="0.25">
      <c r="A3978" t="s">
        <v>157</v>
      </c>
      <c r="B3978" t="s">
        <v>12</v>
      </c>
      <c r="C3978" t="s">
        <v>14</v>
      </c>
      <c r="D3978" t="s">
        <v>30</v>
      </c>
      <c r="E3978">
        <v>15.795368187594701</v>
      </c>
      <c r="F3978">
        <v>16.422974674999999</v>
      </c>
      <c r="G3978">
        <v>0.153333132270563</v>
      </c>
      <c r="H3978">
        <v>0.15921660821726399</v>
      </c>
      <c r="I3978">
        <v>0.15563119200224201</v>
      </c>
      <c r="J3978">
        <v>0.16380043555208201</v>
      </c>
      <c r="K3978">
        <v>2.6058741789412601E-2</v>
      </c>
      <c r="L3978">
        <v>2.20436211875789E-2</v>
      </c>
      <c r="M3978">
        <v>4.5014258338692804E-2</v>
      </c>
      <c r="N3978">
        <v>4.3784737129760699E-2</v>
      </c>
      <c r="O3978">
        <v>-8.1561223006879919E-3</v>
      </c>
      <c r="P3978">
        <v>7.1608005656468923E-2</v>
      </c>
      <c r="Q3978">
        <v>16.117459897186517</v>
      </c>
      <c r="R3978" s="95">
        <f>Table_nydc_frldevdb01_flc_fx_carry_view[[#This Row],[atmf]]/(Table_nydc_frldevdb01_flc_fx_carry_view[[#This Row],[atmf_cost_orig]]+1)</f>
        <v>15.715550810864874</v>
      </c>
      <c r="S3978" s="95">
        <f>Table_nydc_frldevdb01_flc_fx_carry_view[[#This Row],[num_rate]]-Table_nydc_frldevdb01_flc_fx_carry_view[[#This Row],[asset_rate]]</f>
        <v>7.9764127957156913E-2</v>
      </c>
      <c r="T39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1.1469545493872271</v>
      </c>
      <c r="U3978" s="95">
        <f>Table_nydc_frldevdb01_flc_fx_carry_view[[#This Row],[atmf_cost_final]]/Table_nydc_frldevdb01_flc_fx_carry_view[[#This Row],[atmf_cost_orig]]</f>
        <v>0.97268596097527504</v>
      </c>
    </row>
    <row r="3979" spans="1:21" x14ac:dyDescent="0.25">
      <c r="A3979" t="s">
        <v>157</v>
      </c>
      <c r="B3979" t="s">
        <v>12</v>
      </c>
      <c r="C3979" t="s">
        <v>8</v>
      </c>
      <c r="D3979" t="s">
        <v>30</v>
      </c>
      <c r="E3979">
        <v>15.795368187594701</v>
      </c>
      <c r="F3979">
        <v>16.7414806576</v>
      </c>
      <c r="G3979">
        <v>0.1517426466673</v>
      </c>
      <c r="H3979">
        <v>0.15933698998995799</v>
      </c>
      <c r="I3979">
        <v>0.153357843512852</v>
      </c>
      <c r="J3979">
        <v>0.162848288911905</v>
      </c>
      <c r="K3979">
        <v>2.76555351967884E-2</v>
      </c>
      <c r="L3979">
        <v>2.60344996402368E-2</v>
      </c>
      <c r="M3979">
        <v>5.5266340967304997E-2</v>
      </c>
      <c r="N3979">
        <v>5.6873034720839197E-2</v>
      </c>
      <c r="O3979">
        <v>-8.0535707334831383E-3</v>
      </c>
      <c r="P3979">
        <v>7.1836506254270446E-2</v>
      </c>
      <c r="Q3979">
        <v>16.291654937442011</v>
      </c>
      <c r="R3979" s="95">
        <f>Table_nydc_frldevdb01_flc_fx_carry_view[[#This Row],[atmf]]/(Table_nydc_frldevdb01_flc_fx_carry_view[[#This Row],[atmf_cost_orig]]+1)</f>
        <v>15.864696908890316</v>
      </c>
      <c r="S3979" s="95">
        <f>Table_nydc_frldevdb01_flc_fx_carry_view[[#This Row],[num_rate]]-Table_nydc_frldevdb01_flc_fx_carry_view[[#This Row],[asset_rate]]</f>
        <v>7.9890076987753578E-2</v>
      </c>
      <c r="T39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1.1169009458439072</v>
      </c>
      <c r="U3979" s="95">
        <f>Table_nydc_frldevdb01_flc_fx_carry_view[[#This Row],[atmf_cost_final]]/Table_nydc_frldevdb01_flc_fx_carry_view[[#This Row],[atmf_cost_orig]]</f>
        <v>1.0290718315237244</v>
      </c>
    </row>
    <row r="3980" spans="1:21" x14ac:dyDescent="0.25">
      <c r="A3980" t="s">
        <v>157</v>
      </c>
      <c r="B3980" t="s">
        <v>12</v>
      </c>
      <c r="C3980" t="s">
        <v>6</v>
      </c>
      <c r="D3980" t="s">
        <v>30</v>
      </c>
      <c r="E3980">
        <v>15.795368187594701</v>
      </c>
      <c r="F3980">
        <v>17.0677342</v>
      </c>
      <c r="G3980">
        <v>0.15057162824326301</v>
      </c>
      <c r="H3980">
        <v>0.159282767747463</v>
      </c>
      <c r="I3980">
        <v>0.1517426466673</v>
      </c>
      <c r="J3980">
        <v>0.162550576257599</v>
      </c>
      <c r="K3980">
        <v>2.8193593222835302E-2</v>
      </c>
      <c r="L3980">
        <v>2.76555351967884E-2</v>
      </c>
      <c r="M3980">
        <v>6.3993376840291799E-2</v>
      </c>
      <c r="N3980">
        <v>6.7266623085890001E-2</v>
      </c>
      <c r="O3980">
        <v>-8.0177808093068181E-3</v>
      </c>
      <c r="P3980">
        <v>7.2112123845121889E-2</v>
      </c>
      <c r="Q3980">
        <v>16.477831401346855</v>
      </c>
      <c r="R3980" s="95">
        <f>Table_nydc_frldevdb01_flc_fx_carry_view[[#This Row],[atmf]]/(Table_nydc_frldevdb01_flc_fx_carry_view[[#This Row],[atmf_cost_orig]]+1)</f>
        <v>16.041203424297173</v>
      </c>
      <c r="S3980" s="95">
        <f>Table_nydc_frldevdb01_flc_fx_carry_view[[#This Row],[num_rate]]-Table_nydc_frldevdb01_flc_fx_carry_view[[#This Row],[asset_rate]]</f>
        <v>8.0129904654428707E-2</v>
      </c>
      <c r="T39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1.106461656650535</v>
      </c>
      <c r="U3980" s="95">
        <f>Table_nydc_frldevdb01_flc_fx_carry_view[[#This Row],[atmf_cost_final]]/Table_nydc_frldevdb01_flc_fx_carry_view[[#This Row],[atmf_cost_orig]]</f>
        <v>1.0511497659166704</v>
      </c>
    </row>
    <row r="3981" spans="1:21" x14ac:dyDescent="0.25">
      <c r="A3981" t="s">
        <v>157</v>
      </c>
      <c r="B3981" t="s">
        <v>12</v>
      </c>
      <c r="C3981" t="s">
        <v>67</v>
      </c>
      <c r="D3981" t="s">
        <v>30</v>
      </c>
      <c r="E3981">
        <v>15.795368187594701</v>
      </c>
      <c r="F3981">
        <v>18.4216974120788</v>
      </c>
      <c r="G3981">
        <v>0.153235464904804</v>
      </c>
      <c r="H3981">
        <v>0.16422724192037499</v>
      </c>
      <c r="I3981">
        <v>0.15318508819735899</v>
      </c>
      <c r="J3981">
        <v>0.16590807100493299</v>
      </c>
      <c r="K3981">
        <v>2.8543696171508502E-2</v>
      </c>
      <c r="L3981">
        <v>2.9108275625712998E-2</v>
      </c>
      <c r="M3981">
        <v>9.3887372914055495E-2</v>
      </c>
      <c r="N3981">
        <v>9.9759787022576596E-2</v>
      </c>
      <c r="O3981">
        <v>-7.6287290639620031E-3</v>
      </c>
      <c r="P3981">
        <v>7.4121308773218653E-2</v>
      </c>
      <c r="Q3981">
        <v>17.291788381760512</v>
      </c>
      <c r="R3981" s="95">
        <f>Table_nydc_frldevdb01_flc_fx_carry_view[[#This Row],[atmf]]/(Table_nydc_frldevdb01_flc_fx_carry_view[[#This Row],[atmf_cost_orig]]+1)</f>
        <v>16.840579632073471</v>
      </c>
      <c r="S3981" s="95">
        <f>Table_nydc_frldevdb01_flc_fx_carry_view[[#This Row],[num_rate]]-Table_nydc_frldevdb01_flc_fx_carry_view[[#This Row],[asset_rate]]</f>
        <v>8.1750037837180656E-2</v>
      </c>
      <c r="T39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1.0812295071063938</v>
      </c>
      <c r="U3981" s="95">
        <f>Table_nydc_frldevdb01_flc_fx_carry_view[[#This Row],[atmf_cost_final]]/Table_nydc_frldevdb01_flc_fx_carry_view[[#This Row],[atmf_cost_orig]]</f>
        <v>1.0625474323783317</v>
      </c>
    </row>
    <row r="3982" spans="1:21" x14ac:dyDescent="0.25">
      <c r="A3982" t="s">
        <v>157</v>
      </c>
      <c r="B3982" t="s">
        <v>21</v>
      </c>
      <c r="C3982" t="s">
        <v>30</v>
      </c>
      <c r="D3982" t="s">
        <v>30</v>
      </c>
      <c r="E3982">
        <v>1.31724369955507</v>
      </c>
      <c r="F3982">
        <v>1.3211379999999999</v>
      </c>
      <c r="G3982">
        <v>8.6255880563036694E-2</v>
      </c>
      <c r="H3982">
        <v>8.5875257608046596E-2</v>
      </c>
      <c r="I3982">
        <v>0.111557232974514</v>
      </c>
      <c r="J3982">
        <v>0.110920856767577</v>
      </c>
      <c r="K3982">
        <v>1.5812943776526398E-2</v>
      </c>
      <c r="L3982">
        <v>2.3294961284279596E-3</v>
      </c>
      <c r="M3982">
        <v>1.71957477140284E-2</v>
      </c>
      <c r="N3982">
        <v>4.0913852744499102E-3</v>
      </c>
      <c r="O3982">
        <v>6.6781179521645175E-4</v>
      </c>
      <c r="P3982">
        <v>1.2468392246865403E-2</v>
      </c>
      <c r="Q3982">
        <v>1.3193136478928937</v>
      </c>
      <c r="R3982" s="95">
        <f>Table_nydc_frldevdb01_flc_fx_carry_view[[#This Row],[atmf]]/(Table_nydc_frldevdb01_flc_fx_carry_view[[#This Row],[atmf_cost_orig]]+1)</f>
        <v>1.2988040924954998</v>
      </c>
      <c r="S3982" s="95">
        <f>Table_nydc_frldevdb01_flc_fx_carry_view[[#This Row],[num_rate]]-Table_nydc_frldevdb01_flc_fx_carry_view[[#This Row],[asset_rate]]</f>
        <v>1.1800580451648951E-2</v>
      </c>
      <c r="T39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1.2741424132800463</v>
      </c>
      <c r="U3982" s="95">
        <f>Table_nydc_frldevdb01_flc_fx_carry_view[[#This Row],[atmf_cost_final]]/Table_nydc_frldevdb01_flc_fx_carry_view[[#This Row],[atmf_cost_orig]]</f>
        <v>0.23793005936648701</v>
      </c>
    </row>
    <row r="3983" spans="1:21" x14ac:dyDescent="0.25">
      <c r="A3983" t="s">
        <v>157</v>
      </c>
      <c r="B3983" t="s">
        <v>21</v>
      </c>
      <c r="C3983" t="s">
        <v>14</v>
      </c>
      <c r="D3983" t="s">
        <v>30</v>
      </c>
      <c r="E3983">
        <v>1.31724369955507</v>
      </c>
      <c r="F3983">
        <v>1.3248770000000001</v>
      </c>
      <c r="G3983">
        <v>8.7458563171900705E-2</v>
      </c>
      <c r="H3983">
        <v>8.6807523017769395E-2</v>
      </c>
      <c r="I3983">
        <v>8.6359818181754602E-2</v>
      </c>
      <c r="J3983">
        <v>8.5647532945478194E-2</v>
      </c>
      <c r="K3983">
        <v>2.17714591795252E-2</v>
      </c>
      <c r="L3983">
        <v>1.57594725682365E-2</v>
      </c>
      <c r="M3983">
        <v>2.4430259332010099E-2</v>
      </c>
      <c r="N3983">
        <v>1.8554935857930503E-2</v>
      </c>
      <c r="O3983">
        <v>1.6462175169395905E-3</v>
      </c>
      <c r="P3983">
        <v>1.3332009089874811E-2</v>
      </c>
      <c r="Q3983">
        <v>1.3213637578391693</v>
      </c>
      <c r="R3983" s="95">
        <f>Table_nydc_frldevdb01_flc_fx_carry_view[[#This Row],[atmf]]/(Table_nydc_frldevdb01_flc_fx_carry_view[[#This Row],[atmf_cost_orig]]+1)</f>
        <v>1.2932817904694647</v>
      </c>
      <c r="S3983" s="95">
        <f>Table_nydc_frldevdb01_flc_fx_carry_view[[#This Row],[num_rate]]-Table_nydc_frldevdb01_flc_fx_carry_view[[#This Row],[asset_rate]]</f>
        <v>1.1685791572935221E-2</v>
      </c>
      <c r="T39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1.0514003044122664</v>
      </c>
      <c r="U3983" s="95">
        <f>Table_nydc_frldevdb01_flc_fx_carry_view[[#This Row],[atmf_cost_final]]/Table_nydc_frldevdb01_flc_fx_carry_view[[#This Row],[atmf_cost_orig]]</f>
        <v>0.75950629937106851</v>
      </c>
    </row>
    <row r="3984" spans="1:21" x14ac:dyDescent="0.25">
      <c r="A3984" t="s">
        <v>157</v>
      </c>
      <c r="B3984" t="s">
        <v>21</v>
      </c>
      <c r="C3984" t="s">
        <v>8</v>
      </c>
      <c r="D3984" t="s">
        <v>30</v>
      </c>
      <c r="E3984">
        <v>1.31724369955507</v>
      </c>
      <c r="F3984">
        <v>1.3286500000000001</v>
      </c>
      <c r="G3984">
        <v>8.9400009651651902E-2</v>
      </c>
      <c r="H3984">
        <v>8.8483909443313094E-2</v>
      </c>
      <c r="I3984">
        <v>8.7448467807748703E-2</v>
      </c>
      <c r="J3984">
        <v>8.6502555365859102E-2</v>
      </c>
      <c r="K3984">
        <v>2.6554690099149299E-2</v>
      </c>
      <c r="L3984">
        <v>2.1718669943194897E-2</v>
      </c>
      <c r="M3984">
        <v>3.0465923608204E-2</v>
      </c>
      <c r="N3984">
        <v>2.5780702157356099E-2</v>
      </c>
      <c r="O3984">
        <v>2.4020071416093569E-3</v>
      </c>
      <c r="P3984">
        <v>1.4047618761577804E-2</v>
      </c>
      <c r="Q3984">
        <v>1.3234735857630149</v>
      </c>
      <c r="R3984" s="95">
        <f>Table_nydc_frldevdb01_flc_fx_carry_view[[#This Row],[atmf]]/(Table_nydc_frldevdb01_flc_fx_carry_view[[#This Row],[atmf_cost_orig]]+1)</f>
        <v>1.2893682067114811</v>
      </c>
      <c r="S3984" s="95">
        <f>Table_nydc_frldevdb01_flc_fx_carry_view[[#This Row],[num_rate]]-Table_nydc_frldevdb01_flc_fx_carry_view[[#This Row],[asset_rate]]</f>
        <v>1.1645611619968447E-2</v>
      </c>
      <c r="T39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1.0385552805163372</v>
      </c>
      <c r="U3984" s="95">
        <f>Table_nydc_frldevdb01_flc_fx_carry_view[[#This Row],[atmf_cost_final]]/Table_nydc_frldevdb01_flc_fx_carry_view[[#This Row],[atmf_cost_orig]]</f>
        <v>0.84621436359191016</v>
      </c>
    </row>
    <row r="3985" spans="1:21" x14ac:dyDescent="0.25">
      <c r="A3985" t="s">
        <v>157</v>
      </c>
      <c r="B3985" t="s">
        <v>21</v>
      </c>
      <c r="C3985" t="s">
        <v>6</v>
      </c>
      <c r="D3985" t="s">
        <v>30</v>
      </c>
      <c r="E3985">
        <v>1.31724369955507</v>
      </c>
      <c r="F3985">
        <v>1.3324499999999999</v>
      </c>
      <c r="G3985">
        <v>9.0501547983834807E-2</v>
      </c>
      <c r="H3985">
        <v>8.9365279063564895E-2</v>
      </c>
      <c r="I3985">
        <v>8.9400009651651902E-2</v>
      </c>
      <c r="J3985">
        <v>8.8206599145411901E-2</v>
      </c>
      <c r="K3985">
        <v>3.0376438659986498E-2</v>
      </c>
      <c r="L3985">
        <v>2.6554690099149299E-2</v>
      </c>
      <c r="M3985">
        <v>3.5532030580344799E-2</v>
      </c>
      <c r="N3985">
        <v>3.1862648852006903E-2</v>
      </c>
      <c r="O3985">
        <v>3.0046296134564887E-3</v>
      </c>
      <c r="P3985">
        <v>1.4619231437729141E-2</v>
      </c>
      <c r="Q3985">
        <v>1.3256156665798804</v>
      </c>
      <c r="R3985" s="95">
        <f>Table_nydc_frldevdb01_flc_fx_carry_view[[#This Row],[atmf]]/(Table_nydc_frldevdb01_flc_fx_carry_view[[#This Row],[atmf_cost_orig]]+1)</f>
        <v>1.286729874742023</v>
      </c>
      <c r="S3985" s="95">
        <f>Table_nydc_frldevdb01_flc_fx_carry_view[[#This Row],[num_rate]]-Table_nydc_frldevdb01_flc_fx_carry_view[[#This Row],[asset_rate]]</f>
        <v>1.1614601824272652E-2</v>
      </c>
      <c r="T39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1.0295537030185884</v>
      </c>
      <c r="U3985" s="95">
        <f>Table_nydc_frldevdb01_flc_fx_carry_view[[#This Row],[atmf_cost_final]]/Table_nydc_frldevdb01_flc_fx_carry_view[[#This Row],[atmf_cost_orig]]</f>
        <v>0.89673031154128069</v>
      </c>
    </row>
    <row r="3986" spans="1:21" x14ac:dyDescent="0.25">
      <c r="A3986" t="s">
        <v>157</v>
      </c>
      <c r="B3986" t="s">
        <v>21</v>
      </c>
      <c r="C3986" t="s">
        <v>67</v>
      </c>
      <c r="D3986" t="s">
        <v>30</v>
      </c>
      <c r="E3986">
        <v>1.31724369955507</v>
      </c>
      <c r="F3986">
        <v>1.3476583009370799</v>
      </c>
      <c r="G3986">
        <v>9.5790009656042799E-2</v>
      </c>
      <c r="H3986">
        <v>9.4070660589008301E-2</v>
      </c>
      <c r="I3986">
        <v>9.4852588766450904E-2</v>
      </c>
      <c r="J3986">
        <v>9.3076214511042005E-2</v>
      </c>
      <c r="K3986">
        <v>4.2463926415608901E-2</v>
      </c>
      <c r="L3986">
        <v>4.0021282124369201E-2</v>
      </c>
      <c r="M3986">
        <v>5.2539753162191602E-2</v>
      </c>
      <c r="N3986">
        <v>5.0291625362416895E-2</v>
      </c>
      <c r="O3986">
        <v>4.6740985010508274E-3</v>
      </c>
      <c r="P3986">
        <v>1.6310354610707067E-2</v>
      </c>
      <c r="Q3986">
        <v>1.3342149819363938</v>
      </c>
      <c r="R3986" s="95">
        <f>Table_nydc_frldevdb01_flc_fx_carry_view[[#This Row],[atmf]]/(Table_nydc_frldevdb01_flc_fx_carry_view[[#This Row],[atmf_cost_orig]]+1)</f>
        <v>1.2803870798117132</v>
      </c>
      <c r="S3986" s="95">
        <f>Table_nydc_frldevdb01_flc_fx_carry_view[[#This Row],[num_rate]]-Table_nydc_frldevdb01_flc_fx_carry_view[[#This Row],[asset_rate]]</f>
        <v>1.163625610965624E-2</v>
      </c>
      <c r="T39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1.0193052636133273</v>
      </c>
      <c r="U3986" s="95">
        <f>Table_nydc_frldevdb01_flc_fx_carry_view[[#This Row],[atmf_cost_final]]/Table_nydc_frldevdb01_flc_fx_carry_view[[#This Row],[atmf_cost_orig]]</f>
        <v>0.95721091812451653</v>
      </c>
    </row>
    <row r="3987" spans="1:21" x14ac:dyDescent="0.25">
      <c r="A3987" t="s">
        <v>157</v>
      </c>
      <c r="B3987" t="s">
        <v>103</v>
      </c>
      <c r="C3987" t="s">
        <v>30</v>
      </c>
      <c r="D3987" t="s">
        <v>30</v>
      </c>
      <c r="E3987">
        <v>5.8848299768715702</v>
      </c>
      <c r="F3987">
        <v>5.7683137570477196</v>
      </c>
      <c r="G3987">
        <v>0.14170347778780201</v>
      </c>
      <c r="H3987">
        <v>0.149204461894514</v>
      </c>
      <c r="I3987">
        <v>0.14160765231633801</v>
      </c>
      <c r="J3987">
        <v>0.17560495767911</v>
      </c>
      <c r="K3987">
        <v>1.9314555812247201E-2</v>
      </c>
      <c r="L3987">
        <v>2.9550551588488501E-3</v>
      </c>
      <c r="M3987">
        <v>2.9311712601910199E-2</v>
      </c>
      <c r="N3987">
        <v>1.9834100618315399E-2</v>
      </c>
      <c r="O3987">
        <v>7.4902081347286764E-2</v>
      </c>
      <c r="P3987">
        <v>-5.9460280867851311E-3</v>
      </c>
      <c r="Q3987">
        <v>5.7112178170705485</v>
      </c>
      <c r="R3987" s="95">
        <f>Table_nydc_frldevdb01_flc_fx_carry_view[[#This Row],[atmf]]/(Table_nydc_frldevdb01_flc_fx_carry_view[[#This Row],[atmf_cost_orig]]+1)</f>
        <v>5.6040494695882614</v>
      </c>
      <c r="S3987" s="95">
        <f>Table_nydc_frldevdb01_flc_fx_carry_view[[#This Row],[num_rate]]-Table_nydc_frldevdb01_flc_fx_carry_view[[#This Row],[asset_rate]]</f>
        <v>-8.0848109434071891E-2</v>
      </c>
      <c r="T39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1.6883845891983393</v>
      </c>
      <c r="U3987" s="95">
        <f>Table_nydc_frldevdb01_flc_fx_carry_view[[#This Row],[atmf_cost_final]]/Table_nydc_frldevdb01_flc_fx_carry_view[[#This Row],[atmf_cost_orig]]</f>
        <v>0.6766612680632943</v>
      </c>
    </row>
    <row r="3988" spans="1:21" x14ac:dyDescent="0.25">
      <c r="A3988" t="s">
        <v>157</v>
      </c>
      <c r="B3988" t="s">
        <v>103</v>
      </c>
      <c r="C3988" t="s">
        <v>14</v>
      </c>
      <c r="D3988" t="s">
        <v>30</v>
      </c>
      <c r="E3988">
        <v>5.8848299768715702</v>
      </c>
      <c r="F3988">
        <v>5.6600643528469199</v>
      </c>
      <c r="G3988">
        <v>0.129765969522947</v>
      </c>
      <c r="H3988">
        <v>0.14131631282735299</v>
      </c>
      <c r="I3988">
        <v>0.14160826582248401</v>
      </c>
      <c r="J3988">
        <v>0.15692598818529899</v>
      </c>
      <c r="K3988">
        <v>1.99835283731877E-2</v>
      </c>
      <c r="L3988">
        <v>1.9240475766869103E-2</v>
      </c>
      <c r="M3988">
        <v>3.8366877261995599E-2</v>
      </c>
      <c r="N3988">
        <v>4.0598700219321299E-2</v>
      </c>
      <c r="O3988">
        <v>7.3764171373826654E-2</v>
      </c>
      <c r="P3988">
        <v>-6.1267259443329516E-3</v>
      </c>
      <c r="Q3988">
        <v>5.5578916908085798</v>
      </c>
      <c r="R3988" s="95">
        <f>Table_nydc_frldevdb01_flc_fx_carry_view[[#This Row],[atmf]]/(Table_nydc_frldevdb01_flc_fx_carry_view[[#This Row],[atmf_cost_orig]]+1)</f>
        <v>5.4509292204809032</v>
      </c>
      <c r="S3988" s="95">
        <f>Table_nydc_frldevdb01_flc_fx_carry_view[[#This Row],[num_rate]]-Table_nydc_frldevdb01_flc_fx_carry_view[[#This Row],[asset_rate]]</f>
        <v>-7.9890897318159598E-2</v>
      </c>
      <c r="T39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1.1618244630854746</v>
      </c>
      <c r="U3988" s="95">
        <f>Table_nydc_frldevdb01_flc_fx_carry_view[[#This Row],[atmf_cost_final]]/Table_nydc_frldevdb01_flc_fx_carry_view[[#This Row],[atmf_cost_orig]]</f>
        <v>1.0581705657743596</v>
      </c>
    </row>
    <row r="3989" spans="1:21" x14ac:dyDescent="0.25">
      <c r="A3989" t="s">
        <v>157</v>
      </c>
      <c r="B3989" t="s">
        <v>103</v>
      </c>
      <c r="C3989" t="s">
        <v>8</v>
      </c>
      <c r="D3989" t="s">
        <v>30</v>
      </c>
      <c r="E3989">
        <v>5.8848299768715702</v>
      </c>
      <c r="F3989">
        <v>5.5524155510507196</v>
      </c>
      <c r="G3989">
        <v>0.117955555186338</v>
      </c>
      <c r="H3989">
        <v>0.13526465015237099</v>
      </c>
      <c r="I3989">
        <v>0.12985748395208499</v>
      </c>
      <c r="J3989">
        <v>0.14664876513205499</v>
      </c>
      <c r="K3989">
        <v>1.7603905922293401E-2</v>
      </c>
      <c r="L3989">
        <v>1.9989273034172899E-2</v>
      </c>
      <c r="M3989">
        <v>4.4187173121805798E-2</v>
      </c>
      <c r="N3989">
        <v>4.9294824551456305E-2</v>
      </c>
      <c r="O3989">
        <v>7.3746939017381774E-2</v>
      </c>
      <c r="P3989">
        <v>-6.2707226308230061E-3</v>
      </c>
      <c r="Q3989">
        <v>5.4086363264010124</v>
      </c>
      <c r="R3989" s="95">
        <f>Table_nydc_frldevdb01_flc_fx_carry_view[[#This Row],[atmf]]/(Table_nydc_frldevdb01_flc_fx_carry_view[[#This Row],[atmf_cost_orig]]+1)</f>
        <v>5.3174523629232739</v>
      </c>
      <c r="S3989" s="95">
        <f>Table_nydc_frldevdb01_flc_fx_carry_view[[#This Row],[num_rate]]-Table_nydc_frldevdb01_flc_fx_carry_view[[#This Row],[asset_rate]]</f>
        <v>-8.0017661648204785E-2</v>
      </c>
      <c r="T39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1.1024059344300967</v>
      </c>
      <c r="U3989" s="95">
        <f>Table_nydc_frldevdb01_flc_fx_carry_view[[#This Row],[atmf_cost_final]]/Table_nydc_frldevdb01_flc_fx_carry_view[[#This Row],[atmf_cost_orig]]</f>
        <v>1.1155912693389736</v>
      </c>
    </row>
    <row r="3990" spans="1:21" x14ac:dyDescent="0.25">
      <c r="A3990" t="s">
        <v>157</v>
      </c>
      <c r="B3990" t="s">
        <v>103</v>
      </c>
      <c r="C3990" t="s">
        <v>6</v>
      </c>
      <c r="D3990" t="s">
        <v>30</v>
      </c>
      <c r="E3990">
        <v>5.8848299768715702</v>
      </c>
      <c r="F3990">
        <v>5.4469777989028199</v>
      </c>
      <c r="G3990">
        <v>0.109807999824832</v>
      </c>
      <c r="H3990">
        <v>0.13218360186244399</v>
      </c>
      <c r="I3990">
        <v>0.117955555186338</v>
      </c>
      <c r="J3990">
        <v>0.14035856693670001</v>
      </c>
      <c r="K3990">
        <v>1.5064134709058201E-2</v>
      </c>
      <c r="L3990">
        <v>1.7603905922293401E-2</v>
      </c>
      <c r="M3990">
        <v>4.9059041052592893E-2</v>
      </c>
      <c r="N3990">
        <v>5.4973377549859898E-2</v>
      </c>
      <c r="O3990">
        <v>7.3712498382376257E-2</v>
      </c>
      <c r="P3990">
        <v>-6.4267207180123131E-3</v>
      </c>
      <c r="Q3990">
        <v>5.2678961622400049</v>
      </c>
      <c r="R3990" s="95">
        <f>Table_nydc_frldevdb01_flc_fx_carry_view[[#This Row],[atmf]]/(Table_nydc_frldevdb01_flc_fx_carry_view[[#This Row],[atmf_cost_orig]]+1)</f>
        <v>5.1922509465601605</v>
      </c>
      <c r="S3990" s="95">
        <f>Table_nydc_frldevdb01_flc_fx_carry_view[[#This Row],[num_rate]]-Table_nydc_frldevdb01_flc_fx_carry_view[[#This Row],[asset_rate]]</f>
        <v>-8.013921910038857E-2</v>
      </c>
      <c r="T39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1.0992667916166681</v>
      </c>
      <c r="U3990" s="95">
        <f>Table_nydc_frldevdb01_flc_fx_carry_view[[#This Row],[atmf_cost_final]]/Table_nydc_frldevdb01_flc_fx_carry_view[[#This Row],[atmf_cost_orig]]</f>
        <v>1.1205554851943935</v>
      </c>
    </row>
    <row r="3991" spans="1:21" x14ac:dyDescent="0.25">
      <c r="A3991" t="s">
        <v>157</v>
      </c>
      <c r="B3991" t="s">
        <v>103</v>
      </c>
      <c r="C3991" t="s">
        <v>67</v>
      </c>
      <c r="D3991" t="s">
        <v>30</v>
      </c>
      <c r="E3991">
        <v>5.8848299768715702</v>
      </c>
      <c r="F3991">
        <v>5.0442680093186096</v>
      </c>
      <c r="G3991">
        <v>0.158860880983486</v>
      </c>
      <c r="H3991">
        <v>0.158860880983486</v>
      </c>
      <c r="I3991">
        <v>0.155134358593772</v>
      </c>
      <c r="J3991">
        <v>0.155134358593772</v>
      </c>
      <c r="K3991">
        <v>3.0742563879999501E-2</v>
      </c>
      <c r="L3991">
        <v>2.9785177828193499E-2</v>
      </c>
      <c r="M3991">
        <v>7.77304696841329E-2</v>
      </c>
      <c r="N3991">
        <v>8.0489670465725402E-2</v>
      </c>
      <c r="O3991">
        <v>7.4886926021173528E-2</v>
      </c>
      <c r="P3991">
        <v>-7.1446943388862594E-3</v>
      </c>
      <c r="Q3991">
        <v>4.8178856521216327</v>
      </c>
      <c r="R3991" s="95">
        <f>Table_nydc_frldevdb01_flc_fx_carry_view[[#This Row],[atmf]]/(Table_nydc_frldevdb01_flc_fx_carry_view[[#This Row],[atmf_cost_orig]]+1)</f>
        <v>4.6804541127959487</v>
      </c>
      <c r="S3991" s="95">
        <f>Table_nydc_frldevdb01_flc_fx_carry_view[[#This Row],[num_rate]]-Table_nydc_frldevdb01_flc_fx_carry_view[[#This Row],[asset_rate]]</f>
        <v>-8.2031620360059787E-2</v>
      </c>
      <c r="T39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1.0790966690214054</v>
      </c>
      <c r="U3991" s="95">
        <f>Table_nydc_frldevdb01_flc_fx_carry_view[[#This Row],[atmf_cost_final]]/Table_nydc_frldevdb01_flc_fx_carry_view[[#This Row],[atmf_cost_orig]]</f>
        <v>1.0354970295793251</v>
      </c>
    </row>
    <row r="3992" spans="1:21" x14ac:dyDescent="0.25">
      <c r="A3992" t="s">
        <v>157</v>
      </c>
      <c r="B3992" t="s">
        <v>164</v>
      </c>
      <c r="C3992" t="s">
        <v>30</v>
      </c>
      <c r="D3992" t="s">
        <v>30</v>
      </c>
      <c r="E3992">
        <v>80.426614206245603</v>
      </c>
      <c r="F3992">
        <v>79.920873388000004</v>
      </c>
      <c r="G3992">
        <v>8.6799668682364203E-2</v>
      </c>
      <c r="H3992">
        <v>8.8680588764896803E-2</v>
      </c>
      <c r="I3992">
        <v>0.105078093637255</v>
      </c>
      <c r="J3992">
        <v>0.121062119565208</v>
      </c>
      <c r="K3992">
        <v>1.4386035995842599E-2</v>
      </c>
      <c r="L3992">
        <v>2.1938419677908602E-3</v>
      </c>
      <c r="M3992">
        <v>1.7673107984307199E-2</v>
      </c>
      <c r="N3992">
        <v>6.8179473296311197E-3</v>
      </c>
      <c r="O3992">
        <v>1.9153581247047073E-2</v>
      </c>
      <c r="P3992">
        <v>-5.9460280867851311E-3</v>
      </c>
      <c r="Q3992">
        <v>79.659028427029213</v>
      </c>
      <c r="R3992" s="95">
        <f>Table_nydc_frldevdb01_flc_fx_carry_view[[#This Row],[atmf]]/(Table_nydc_frldevdb01_flc_fx_carry_view[[#This Row],[atmf_cost_orig]]+1)</f>
        <v>78.532952046161782</v>
      </c>
      <c r="S3992" s="95">
        <f>Table_nydc_frldevdb01_flc_fx_carry_view[[#This Row],[num_rate]]-Table_nydc_frldevdb01_flc_fx_carry_view[[#This Row],[asset_rate]]</f>
        <v>-2.5099609333832203E-2</v>
      </c>
      <c r="T39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1.4067551237294904</v>
      </c>
      <c r="U3992" s="95">
        <f>Table_nydc_frldevdb01_flc_fx_carry_view[[#This Row],[atmf_cost_final]]/Table_nydc_frldevdb01_flc_fx_carry_view[[#This Row],[atmf_cost_orig]]</f>
        <v>0.38578089013461031</v>
      </c>
    </row>
    <row r="3993" spans="1:21" x14ac:dyDescent="0.25">
      <c r="A3993" t="s">
        <v>157</v>
      </c>
      <c r="B3993" t="s">
        <v>164</v>
      </c>
      <c r="C3993" t="s">
        <v>14</v>
      </c>
      <c r="D3993" t="s">
        <v>30</v>
      </c>
      <c r="E3993">
        <v>80.426614206245603</v>
      </c>
      <c r="F3993">
        <v>79.420207382100003</v>
      </c>
      <c r="G3993">
        <v>9.5848311794613505E-2</v>
      </c>
      <c r="H3993">
        <v>9.9021182449310699E-2</v>
      </c>
      <c r="I3993">
        <v>8.6816936262098299E-2</v>
      </c>
      <c r="J3993">
        <v>9.0711700180439794E-2</v>
      </c>
      <c r="K3993">
        <v>2.10949644710824E-2</v>
      </c>
      <c r="L3993">
        <v>1.4333412191960701E-2</v>
      </c>
      <c r="M3993">
        <v>2.7621138868209098E-2</v>
      </c>
      <c r="N3993">
        <v>2.1258955921538102E-2</v>
      </c>
      <c r="O3993">
        <v>1.926184849972765E-2</v>
      </c>
      <c r="P3993">
        <v>-6.1267259443329516E-3</v>
      </c>
      <c r="Q3993">
        <v>78.905257908141209</v>
      </c>
      <c r="R3993" s="95">
        <f>Table_nydc_frldevdb01_flc_fx_carry_view[[#This Row],[atmf]]/(Table_nydc_frldevdb01_flc_fx_carry_view[[#This Row],[atmf_cost_orig]]+1)</f>
        <v>77.285494019294916</v>
      </c>
      <c r="S3993" s="95">
        <f>Table_nydc_frldevdb01_flc_fx_carry_view[[#This Row],[num_rate]]-Table_nydc_frldevdb01_flc_fx_carry_view[[#This Row],[asset_rate]]</f>
        <v>-2.5388574444060601E-2</v>
      </c>
      <c r="T39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1.0611950138241071</v>
      </c>
      <c r="U3993" s="95">
        <f>Table_nydc_frldevdb01_flc_fx_carry_view[[#This Row],[atmf_cost_final]]/Table_nydc_frldevdb01_flc_fx_carry_view[[#This Row],[atmf_cost_orig]]</f>
        <v>0.76966254081602581</v>
      </c>
    </row>
    <row r="3994" spans="1:21" x14ac:dyDescent="0.25">
      <c r="A3994" t="s">
        <v>157</v>
      </c>
      <c r="B3994" t="s">
        <v>164</v>
      </c>
      <c r="C3994" t="s">
        <v>8</v>
      </c>
      <c r="D3994" t="s">
        <v>30</v>
      </c>
      <c r="E3994">
        <v>80.426614206245603</v>
      </c>
      <c r="F3994">
        <v>78.902690359999994</v>
      </c>
      <c r="G3994">
        <v>0.100784260014638</v>
      </c>
      <c r="H3994">
        <v>0.105392851004576</v>
      </c>
      <c r="I3994">
        <v>9.5802025212067099E-2</v>
      </c>
      <c r="J3994">
        <v>0.100648656126508</v>
      </c>
      <c r="K3994">
        <v>2.5901556331041499E-2</v>
      </c>
      <c r="L3994">
        <v>2.1041940652713101E-2</v>
      </c>
      <c r="M3994">
        <v>3.5824335437127298E-2</v>
      </c>
      <c r="N3994">
        <v>3.1292374488882099E-2</v>
      </c>
      <c r="O3994">
        <v>1.9476338310248649E-2</v>
      </c>
      <c r="P3994">
        <v>-6.2707226308230061E-3</v>
      </c>
      <c r="Q3994">
        <v>78.127448942026263</v>
      </c>
      <c r="R3994" s="95">
        <f>Table_nydc_frldevdb01_flc_fx_carry_view[[#This Row],[atmf]]/(Table_nydc_frldevdb01_flc_fx_carry_view[[#This Row],[atmf_cost_orig]]+1)</f>
        <v>76.173814092427506</v>
      </c>
      <c r="S3994" s="95">
        <f>Table_nydc_frldevdb01_flc_fx_carry_view[[#This Row],[num_rate]]-Table_nydc_frldevdb01_flc_fx_carry_view[[#This Row],[asset_rate]]</f>
        <v>-2.5747060941071653E-2</v>
      </c>
      <c r="T39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1.0330204599518136</v>
      </c>
      <c r="U3994" s="95">
        <f>Table_nydc_frldevdb01_flc_fx_carry_view[[#This Row],[atmf_cost_final]]/Table_nydc_frldevdb01_flc_fx_carry_view[[#This Row],[atmf_cost_orig]]</f>
        <v>0.87349490526631213</v>
      </c>
    </row>
    <row r="3995" spans="1:21" x14ac:dyDescent="0.25">
      <c r="A3995" t="s">
        <v>157</v>
      </c>
      <c r="B3995" t="s">
        <v>164</v>
      </c>
      <c r="C3995" t="s">
        <v>6</v>
      </c>
      <c r="D3995" t="s">
        <v>30</v>
      </c>
      <c r="E3995">
        <v>80.426614206245603</v>
      </c>
      <c r="F3995">
        <v>78.360008167499998</v>
      </c>
      <c r="G3995">
        <v>0.102859125026295</v>
      </c>
      <c r="H3995">
        <v>0.108630669791018</v>
      </c>
      <c r="I3995">
        <v>0.100784260014638</v>
      </c>
      <c r="J3995">
        <v>0.107069361536929</v>
      </c>
      <c r="K3995">
        <v>2.9113658169150503E-2</v>
      </c>
      <c r="L3995">
        <v>2.5901556331041499E-2</v>
      </c>
      <c r="M3995">
        <v>4.2470107170789501E-2</v>
      </c>
      <c r="N3995">
        <v>3.97584554232581E-2</v>
      </c>
      <c r="O3995">
        <v>1.9804716650989374E-2</v>
      </c>
      <c r="P3995">
        <v>-6.4267207180123131E-3</v>
      </c>
      <c r="Q3995">
        <v>77.327191478083023</v>
      </c>
      <c r="R3995" s="95">
        <f>Table_nydc_frldevdb01_flc_fx_carry_view[[#This Row],[atmf]]/(Table_nydc_frldevdb01_flc_fx_carry_view[[#This Row],[atmf_cost_orig]]+1)</f>
        <v>75.167630830360253</v>
      </c>
      <c r="S3995" s="95">
        <f>Table_nydc_frldevdb01_flc_fx_carry_view[[#This Row],[num_rate]]-Table_nydc_frldevdb01_flc_fx_carry_view[[#This Row],[asset_rate]]</f>
        <v>-2.6231437369001687E-2</v>
      </c>
      <c r="T39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1.03746879807022</v>
      </c>
      <c r="U3995" s="95">
        <f>Table_nydc_frldevdb01_flc_fx_carry_view[[#This Row],[atmf_cost_final]]/Table_nydc_frldevdb01_flc_fx_carry_view[[#This Row],[atmf_cost_orig]]</f>
        <v>0.93615152095974818</v>
      </c>
    </row>
    <row r="3996" spans="1:21" x14ac:dyDescent="0.25">
      <c r="A3996" t="s">
        <v>157</v>
      </c>
      <c r="B3996" t="s">
        <v>164</v>
      </c>
      <c r="C3996" t="s">
        <v>67</v>
      </c>
      <c r="D3996" t="s">
        <v>30</v>
      </c>
      <c r="E3996">
        <v>80.426614206245603</v>
      </c>
      <c r="F3996">
        <v>75.949483159851894</v>
      </c>
      <c r="G3996">
        <v>0.106457910312073</v>
      </c>
      <c r="H3996">
        <v>0.116487910921487</v>
      </c>
      <c r="I3996">
        <v>0.106252536663045</v>
      </c>
      <c r="J3996">
        <v>0.116628427268906</v>
      </c>
      <c r="K3996">
        <v>3.5163374440220801E-2</v>
      </c>
      <c r="L3996">
        <v>3.4349915537937606E-2</v>
      </c>
      <c r="M3996">
        <v>6.2885647068953193E-2</v>
      </c>
      <c r="N3996">
        <v>6.2904254880427002E-2</v>
      </c>
      <c r="O3996">
        <v>2.1823292142762352E-2</v>
      </c>
      <c r="P3996">
        <v>-7.1446943388862594E-3</v>
      </c>
      <c r="Q3996">
        <v>73.900785438449745</v>
      </c>
      <c r="R3996" s="95">
        <f>Table_nydc_frldevdb01_flc_fx_carry_view[[#This Row],[atmf]]/(Table_nydc_frldevdb01_flc_fx_carry_view[[#This Row],[atmf_cost_orig]]+1)</f>
        <v>71.455930719633457</v>
      </c>
      <c r="S3996" s="95">
        <f>Table_nydc_frldevdb01_flc_fx_carry_view[[#This Row],[num_rate]]-Table_nydc_frldevdb01_flc_fx_carry_view[[#This Row],[asset_rate]]</f>
        <v>-2.8967986481648611E-2</v>
      </c>
      <c r="T39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1.0300143759820981</v>
      </c>
      <c r="U3996" s="95">
        <f>Table_nydc_frldevdb01_flc_fx_carry_view[[#This Row],[atmf_cost_final]]/Table_nydc_frldevdb01_flc_fx_carry_view[[#This Row],[atmf_cost_orig]]</f>
        <v>1.0002958991811504</v>
      </c>
    </row>
    <row r="3997" spans="1:21" x14ac:dyDescent="0.25">
      <c r="A3997" t="s">
        <v>157</v>
      </c>
      <c r="B3997" t="s">
        <v>165</v>
      </c>
      <c r="C3997" t="s">
        <v>30</v>
      </c>
      <c r="D3997" t="s">
        <v>30</v>
      </c>
      <c r="E3997">
        <v>0.71588464241365402</v>
      </c>
      <c r="F3997">
        <v>0.71470999999999996</v>
      </c>
      <c r="G3997">
        <v>8.5169415485967306E-2</v>
      </c>
      <c r="H3997">
        <v>8.5368582473383803E-2</v>
      </c>
      <c r="I3997">
        <v>0.111114135324758</v>
      </c>
      <c r="J3997">
        <v>0.11280121679860899</v>
      </c>
      <c r="K3997">
        <v>1.6182222054549E-2</v>
      </c>
      <c r="L3997">
        <v>2.3198633372502899E-3</v>
      </c>
      <c r="M3997">
        <v>1.7013162980894898E-2</v>
      </c>
      <c r="N3997">
        <v>3.2638702228161101E-3</v>
      </c>
      <c r="O3997">
        <v>1.9153581247047073E-2</v>
      </c>
      <c r="P3997">
        <v>1.2468392246865403E-2</v>
      </c>
      <c r="Q3997">
        <v>0.71411661128150272</v>
      </c>
      <c r="R3997" s="95">
        <f>Table_nydc_frldevdb01_flc_fx_carry_view[[#This Row],[atmf]]/(Table_nydc_frldevdb01_flc_fx_carry_view[[#This Row],[atmf_cost_orig]]+1)</f>
        <v>0.70275393280571152</v>
      </c>
      <c r="S3997" s="95">
        <f>Table_nydc_frldevdb01_flc_fx_carry_view[[#This Row],[num_rate]]-Table_nydc_frldevdb01_flc_fx_carry_view[[#This Row],[asset_rate]]</f>
        <v>-6.68518900018167E-3</v>
      </c>
      <c r="T39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1.1360697922500158</v>
      </c>
      <c r="U3997" s="95">
        <f>Table_nydc_frldevdb01_flc_fx_carry_view[[#This Row],[atmf_cost_final]]/Table_nydc_frldevdb01_flc_fx_carry_view[[#This Row],[atmf_cost_orig]]</f>
        <v>0.19184382272016706</v>
      </c>
    </row>
    <row r="3998" spans="1:21" x14ac:dyDescent="0.25">
      <c r="A3998" t="s">
        <v>157</v>
      </c>
      <c r="B3998" t="s">
        <v>165</v>
      </c>
      <c r="C3998" t="s">
        <v>14</v>
      </c>
      <c r="D3998" t="s">
        <v>30</v>
      </c>
      <c r="E3998">
        <v>0.71588464241365402</v>
      </c>
      <c r="F3998">
        <v>0.71381700000000003</v>
      </c>
      <c r="G3998">
        <v>8.9978578800575998E-2</v>
      </c>
      <c r="H3998">
        <v>9.0284750910733097E-2</v>
      </c>
      <c r="I3998">
        <v>8.5237678473812695E-2</v>
      </c>
      <c r="J3998">
        <v>8.5595843708372907E-2</v>
      </c>
      <c r="K3998">
        <v>2.3727684588219902E-2</v>
      </c>
      <c r="L3998">
        <v>1.6110791047570298E-2</v>
      </c>
      <c r="M3998">
        <v>2.5185048874343703E-2</v>
      </c>
      <c r="N3998">
        <v>1.75917840801103E-2</v>
      </c>
      <c r="O3998">
        <v>1.926184849972765E-2</v>
      </c>
      <c r="P3998">
        <v>1.3332009089874811E-2</v>
      </c>
      <c r="Q3998">
        <v>0.71277822247463873</v>
      </c>
      <c r="R3998" s="95">
        <f>Table_nydc_frldevdb01_flc_fx_carry_view[[#This Row],[atmf]]/(Table_nydc_frldevdb01_flc_fx_carry_view[[#This Row],[atmf_cost_orig]]+1)</f>
        <v>0.69628112581604007</v>
      </c>
      <c r="S3998" s="95">
        <f>Table_nydc_frldevdb01_flc_fx_carry_view[[#This Row],[num_rate]]-Table_nydc_frldevdb01_flc_fx_carry_view[[#This Row],[asset_rate]]</f>
        <v>-5.9298394098528384E-3</v>
      </c>
      <c r="T39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1.0162133425672499</v>
      </c>
      <c r="U3998" s="95">
        <f>Table_nydc_frldevdb01_flc_fx_carry_view[[#This Row],[atmf_cost_final]]/Table_nydc_frldevdb01_flc_fx_carry_view[[#This Row],[atmf_cost_orig]]</f>
        <v>0.69850108959015167</v>
      </c>
    </row>
    <row r="3999" spans="1:21" x14ac:dyDescent="0.25">
      <c r="A3999" t="s">
        <v>157</v>
      </c>
      <c r="B3999" t="s">
        <v>165</v>
      </c>
      <c r="C3999" t="s">
        <v>8</v>
      </c>
      <c r="D3999" t="s">
        <v>30</v>
      </c>
      <c r="E3999">
        <v>0.71588464241365402</v>
      </c>
      <c r="F3999">
        <v>0.71304999999999996</v>
      </c>
      <c r="G3999">
        <v>9.4145073904708498E-2</v>
      </c>
      <c r="H3999">
        <v>9.4535332399413599E-2</v>
      </c>
      <c r="I3999">
        <v>8.9949980785683198E-2</v>
      </c>
      <c r="J3999">
        <v>9.0374680271994703E-2</v>
      </c>
      <c r="K3999">
        <v>3.01460317694426E-2</v>
      </c>
      <c r="L3999">
        <v>2.3657460514932203E-2</v>
      </c>
      <c r="M3999">
        <v>3.2135903737483804E-2</v>
      </c>
      <c r="N3999">
        <v>2.5670121822697699E-2</v>
      </c>
      <c r="O3999">
        <v>1.9476338310248649E-2</v>
      </c>
      <c r="P3999">
        <v>1.4047618761577804E-2</v>
      </c>
      <c r="Q3999">
        <v>0.71163393957213872</v>
      </c>
      <c r="R3999" s="95">
        <f>Table_nydc_frldevdb01_flc_fx_carry_view[[#This Row],[atmf]]/(Table_nydc_frldevdb01_flc_fx_carry_view[[#This Row],[atmf_cost_orig]]+1)</f>
        <v>0.69084894481236747</v>
      </c>
      <c r="S3999" s="95">
        <f>Table_nydc_frldevdb01_flc_fx_carry_view[[#This Row],[num_rate]]-Table_nydc_frldevdb01_flc_fx_carry_view[[#This Row],[asset_rate]]</f>
        <v>-5.4287195486708451E-3</v>
      </c>
      <c r="T39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1.0114526663475369</v>
      </c>
      <c r="U3999" s="95">
        <f>Table_nydc_frldevdb01_flc_fx_carry_view[[#This Row],[atmf_cost_final]]/Table_nydc_frldevdb01_flc_fx_carry_view[[#This Row],[atmf_cost_orig]]</f>
        <v>0.79879881494528127</v>
      </c>
    </row>
    <row r="4000" spans="1:21" x14ac:dyDescent="0.25">
      <c r="A4000" t="s">
        <v>157</v>
      </c>
      <c r="B4000" t="s">
        <v>165</v>
      </c>
      <c r="C4000" t="s">
        <v>6</v>
      </c>
      <c r="D4000" t="s">
        <v>30</v>
      </c>
      <c r="E4000">
        <v>0.71588464241365402</v>
      </c>
      <c r="F4000">
        <v>0.71227499999999999</v>
      </c>
      <c r="G4000">
        <v>9.6229709157854601E-2</v>
      </c>
      <c r="H4000">
        <v>9.6683848568816302E-2</v>
      </c>
      <c r="I4000">
        <v>9.4145073904708498E-2</v>
      </c>
      <c r="J4000">
        <v>9.4645026221817294E-2</v>
      </c>
      <c r="K4000">
        <v>3.5288760259120797E-2</v>
      </c>
      <c r="L4000">
        <v>3.01460317694426E-2</v>
      </c>
      <c r="M4000">
        <v>3.7803255308190099E-2</v>
      </c>
      <c r="N4000">
        <v>3.2694103488123301E-2</v>
      </c>
      <c r="O4000">
        <v>1.9804716650989374E-2</v>
      </c>
      <c r="P4000">
        <v>1.4619231437729141E-2</v>
      </c>
      <c r="Q4000">
        <v>0.71048848023403077</v>
      </c>
      <c r="R4000" s="95">
        <f>Table_nydc_frldevdb01_flc_fx_carry_view[[#This Row],[atmf]]/(Table_nydc_frldevdb01_flc_fx_carry_view[[#This Row],[atmf_cost_orig]]+1)</f>
        <v>0.68632951029670841</v>
      </c>
      <c r="S4000" s="95">
        <f>Table_nydc_frldevdb01_flc_fx_carry_view[[#This Row],[num_rate]]-Table_nydc_frldevdb01_flc_fx_carry_view[[#This Row],[asset_rate]]</f>
        <v>-5.1854852132602325E-3</v>
      </c>
      <c r="T40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1.0133532454652578</v>
      </c>
      <c r="U4000" s="95">
        <f>Table_nydc_frldevdb01_flc_fx_carry_view[[#This Row],[atmf_cost_final]]/Table_nydc_frldevdb01_flc_fx_carry_view[[#This Row],[atmf_cost_orig]]</f>
        <v>0.86484889255132746</v>
      </c>
    </row>
    <row r="4001" spans="1:21" x14ac:dyDescent="0.25">
      <c r="A4001" t="s">
        <v>157</v>
      </c>
      <c r="B4001" t="s">
        <v>165</v>
      </c>
      <c r="C4001" t="s">
        <v>67</v>
      </c>
      <c r="D4001" t="s">
        <v>30</v>
      </c>
      <c r="E4001">
        <v>0.71588464241365402</v>
      </c>
      <c r="F4001">
        <v>0.70832965319182595</v>
      </c>
      <c r="G4001">
        <v>0.101074987569092</v>
      </c>
      <c r="H4001">
        <v>0.10172652787903</v>
      </c>
      <c r="I4001">
        <v>0.10035772157131501</v>
      </c>
      <c r="J4001">
        <v>0.10107377538045</v>
      </c>
      <c r="K4001">
        <v>4.9913516760879698E-2</v>
      </c>
      <c r="L4001">
        <v>4.6817105910688099E-2</v>
      </c>
      <c r="M4001">
        <v>5.4931490465719102E-2</v>
      </c>
      <c r="N4001">
        <v>5.1916893117031494E-2</v>
      </c>
      <c r="O4001">
        <v>2.1823292142762352E-2</v>
      </c>
      <c r="P4001">
        <v>1.6310354610707067E-2</v>
      </c>
      <c r="Q4001">
        <v>0.70479302034836344</v>
      </c>
      <c r="R4001" s="95">
        <f>Table_nydc_frldevdb01_flc_fx_carry_view[[#This Row],[atmf]]/(Table_nydc_frldevdb01_flc_fx_carry_view[[#This Row],[atmf_cost_orig]]+1)</f>
        <v>0.6714461172062659</v>
      </c>
      <c r="S4001" s="95">
        <f>Table_nydc_frldevdb01_flc_fx_carry_view[[#This Row],[num_rate]]-Table_nydc_frldevdb01_flc_fx_carry_view[[#This Row],[asset_rate]]</f>
        <v>-5.5129375320552843E-3</v>
      </c>
      <c r="T40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1.0163040913158012</v>
      </c>
      <c r="U4001" s="95">
        <f>Table_nydc_frldevdb01_flc_fx_carry_view[[#This Row],[atmf_cost_final]]/Table_nydc_frldevdb01_flc_fx_carry_view[[#This Row],[atmf_cost_orig]]</f>
        <v>0.94512078002746136</v>
      </c>
    </row>
    <row r="4002" spans="1:21" x14ac:dyDescent="0.25">
      <c r="A4002" t="s">
        <v>157</v>
      </c>
      <c r="B4002" t="s">
        <v>20</v>
      </c>
      <c r="C4002" t="s">
        <v>30</v>
      </c>
      <c r="D4002" t="s">
        <v>30</v>
      </c>
      <c r="E4002">
        <v>3.1811851720469502</v>
      </c>
      <c r="F4002">
        <v>3.2182210000000002</v>
      </c>
      <c r="G4002">
        <v>0.113932361327986</v>
      </c>
      <c r="H4002">
        <v>0.11725957561646699</v>
      </c>
      <c r="I4002">
        <v>0.125119796837866</v>
      </c>
      <c r="J4002">
        <v>0.15298346254110401</v>
      </c>
      <c r="K4002">
        <v>1.7337867908394901E-2</v>
      </c>
      <c r="L4002">
        <v>2.6124434049662401E-3</v>
      </c>
      <c r="M4002">
        <v>2.3407064948823601E-2</v>
      </c>
      <c r="N4002">
        <v>1.1907945827339499E-2</v>
      </c>
      <c r="O4002">
        <v>1.2468392246865403E-2</v>
      </c>
      <c r="P4002">
        <v>5.9653256282831864E-2</v>
      </c>
      <c r="Q4002">
        <v>3.1988068111687515</v>
      </c>
      <c r="R4002" s="95">
        <f>Table_nydc_frldevdb01_flc_fx_carry_view[[#This Row],[atmf]]/(Table_nydc_frldevdb01_flc_fx_carry_view[[#This Row],[atmf_cost_orig]]+1)</f>
        <v>3.1446147972028413</v>
      </c>
      <c r="S4002" s="95">
        <f>Table_nydc_frldevdb01_flc_fx_carry_view[[#This Row],[num_rate]]-Table_nydc_frldevdb01_flc_fx_carry_view[[#This Row],[asset_rate]]</f>
        <v>4.7184864035966459E-2</v>
      </c>
      <c r="T40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1.5315868574464122</v>
      </c>
      <c r="U4002" s="95">
        <f>Table_nydc_frldevdb01_flc_fx_carry_view[[#This Row],[atmf_cost_final]]/Table_nydc_frldevdb01_flc_fx_carry_view[[#This Row],[atmf_cost_orig]]</f>
        <v>0.50873297670488038</v>
      </c>
    </row>
    <row r="4003" spans="1:21" x14ac:dyDescent="0.25">
      <c r="A4003" t="s">
        <v>157</v>
      </c>
      <c r="B4003" t="s">
        <v>20</v>
      </c>
      <c r="C4003" t="s">
        <v>14</v>
      </c>
      <c r="D4003" t="s">
        <v>30</v>
      </c>
      <c r="E4003">
        <v>3.1811851720469502</v>
      </c>
      <c r="F4003">
        <v>3.2532030000000001</v>
      </c>
      <c r="G4003">
        <v>0.119435018872094</v>
      </c>
      <c r="H4003">
        <v>0.124515196590921</v>
      </c>
      <c r="I4003">
        <v>0.113954650868535</v>
      </c>
      <c r="J4003">
        <v>0.12051116619171701</v>
      </c>
      <c r="K4003">
        <v>2.3202838191134098E-2</v>
      </c>
      <c r="L4003">
        <v>1.7274452454960201E-2</v>
      </c>
      <c r="M4003">
        <v>3.4831206246958797E-2</v>
      </c>
      <c r="N4003">
        <v>2.99331206318206E-2</v>
      </c>
      <c r="O4003">
        <v>1.3332009089874811E-2</v>
      </c>
      <c r="P4003">
        <v>5.9494005641507405E-2</v>
      </c>
      <c r="Q4003">
        <v>3.2158083963699986</v>
      </c>
      <c r="R4003" s="95">
        <f>Table_nydc_frldevdb01_flc_fx_carry_view[[#This Row],[atmf]]/(Table_nydc_frldevdb01_flc_fx_carry_view[[#This Row],[atmf_cost_orig]]+1)</f>
        <v>3.1437039976775059</v>
      </c>
      <c r="S4003" s="95">
        <f>Table_nydc_frldevdb01_flc_fx_carry_view[[#This Row],[num_rate]]-Table_nydc_frldevdb01_flc_fx_carry_view[[#This Row],[asset_rate]]</f>
        <v>4.6161996551632598E-2</v>
      </c>
      <c r="T40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1.0886022970798226</v>
      </c>
      <c r="U4003" s="95">
        <f>Table_nydc_frldevdb01_flc_fx_carry_view[[#This Row],[atmf_cost_final]]/Table_nydc_frldevdb01_flc_fx_carry_view[[#This Row],[atmf_cost_orig]]</f>
        <v>0.85937651482954713</v>
      </c>
    </row>
    <row r="4004" spans="1:21" x14ac:dyDescent="0.25">
      <c r="A4004" t="s">
        <v>157</v>
      </c>
      <c r="B4004" t="s">
        <v>20</v>
      </c>
      <c r="C4004" t="s">
        <v>8</v>
      </c>
      <c r="D4004" t="s">
        <v>30</v>
      </c>
      <c r="E4004">
        <v>3.1811851720469502</v>
      </c>
      <c r="F4004">
        <v>3.2888980000000001</v>
      </c>
      <c r="G4004">
        <v>0.132072008829799</v>
      </c>
      <c r="H4004">
        <v>0.13829296333220301</v>
      </c>
      <c r="I4004">
        <v>0.119409566280008</v>
      </c>
      <c r="J4004">
        <v>0.127062001055226</v>
      </c>
      <c r="K4004">
        <v>2.9992069604955599E-2</v>
      </c>
      <c r="L4004">
        <v>2.3156406622172099E-2</v>
      </c>
      <c r="M4004">
        <v>4.7185612707852105E-2</v>
      </c>
      <c r="N4004">
        <v>4.1422593435513105E-2</v>
      </c>
      <c r="O4004">
        <v>1.4047618761577804E-2</v>
      </c>
      <c r="P4004">
        <v>6.0099883598817412E-2</v>
      </c>
      <c r="Q4004">
        <v>3.2333060136887877</v>
      </c>
      <c r="R4004" s="95">
        <f>Table_nydc_frldevdb01_flc_fx_carry_view[[#This Row],[atmf]]/(Table_nydc_frldevdb01_flc_fx_carry_view[[#This Row],[atmf_cost_orig]]+1)</f>
        <v>3.1407020494632691</v>
      </c>
      <c r="S4004" s="95">
        <f>Table_nydc_frldevdb01_flc_fx_carry_view[[#This Row],[num_rate]]-Table_nydc_frldevdb01_flc_fx_carry_view[[#This Row],[asset_rate]]</f>
        <v>4.6052264837239607E-2</v>
      </c>
      <c r="T40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1.0623864263476792</v>
      </c>
      <c r="U4004" s="95">
        <f>Table_nydc_frldevdb01_flc_fx_carry_view[[#This Row],[atmf_cost_final]]/Table_nydc_frldevdb01_flc_fx_carry_view[[#This Row],[atmf_cost_orig]]</f>
        <v>0.87786490538926532</v>
      </c>
    </row>
    <row r="4005" spans="1:21" x14ac:dyDescent="0.25">
      <c r="A4005" t="s">
        <v>157</v>
      </c>
      <c r="B4005" t="s">
        <v>20</v>
      </c>
      <c r="C4005" t="s">
        <v>6</v>
      </c>
      <c r="D4005" t="s">
        <v>30</v>
      </c>
      <c r="E4005">
        <v>3.1811851720469502</v>
      </c>
      <c r="F4005">
        <v>3.3274949999999999</v>
      </c>
      <c r="G4005">
        <v>0.137559180645181</v>
      </c>
      <c r="H4005">
        <v>0.144752012414533</v>
      </c>
      <c r="I4005">
        <v>0.132072008829799</v>
      </c>
      <c r="J4005">
        <v>0.14055505506952301</v>
      </c>
      <c r="K4005">
        <v>3.3979462072629904E-2</v>
      </c>
      <c r="L4005">
        <v>2.9992069604955599E-2</v>
      </c>
      <c r="M4005">
        <v>5.6860838279734698E-2</v>
      </c>
      <c r="N4005">
        <v>5.4265900925363202E-2</v>
      </c>
      <c r="O4005">
        <v>1.4619231437729141E-2</v>
      </c>
      <c r="P4005">
        <v>6.1502498052284471E-2</v>
      </c>
      <c r="Q4005">
        <v>3.2530604989001928</v>
      </c>
      <c r="R4005" s="95">
        <f>Table_nydc_frldevdb01_flc_fx_carry_view[[#This Row],[atmf]]/(Table_nydc_frldevdb01_flc_fx_carry_view[[#This Row],[atmf_cost_orig]]+1)</f>
        <v>3.1484703373210463</v>
      </c>
      <c r="S4005" s="95">
        <f>Table_nydc_frldevdb01_flc_fx_carry_view[[#This Row],[num_rate]]-Table_nydc_frldevdb01_flc_fx_carry_view[[#This Row],[asset_rate]]</f>
        <v>4.688326661455533E-2</v>
      </c>
      <c r="T40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1.0608553917692436</v>
      </c>
      <c r="U4005" s="95">
        <f>Table_nydc_frldevdb01_flc_fx_carry_view[[#This Row],[atmf_cost_final]]/Table_nydc_frldevdb01_flc_fx_carry_view[[#This Row],[atmf_cost_orig]]</f>
        <v>0.95436336443713077</v>
      </c>
    </row>
    <row r="4006" spans="1:21" x14ac:dyDescent="0.25">
      <c r="A4006" t="s">
        <v>157</v>
      </c>
      <c r="B4006" t="s">
        <v>20</v>
      </c>
      <c r="C4006" t="s">
        <v>67</v>
      </c>
      <c r="D4006" t="s">
        <v>30</v>
      </c>
      <c r="E4006">
        <v>3.1811851720469502</v>
      </c>
      <c r="F4006">
        <v>3.521077</v>
      </c>
      <c r="G4006">
        <v>0.13641391470380501</v>
      </c>
      <c r="H4006">
        <v>0.14758474849585901</v>
      </c>
      <c r="I4006">
        <v>0.13702574409679999</v>
      </c>
      <c r="J4006">
        <v>0.14916535100030001</v>
      </c>
      <c r="K4006">
        <v>3.3622581786565804E-2</v>
      </c>
      <c r="L4006">
        <v>3.4286754773159005E-2</v>
      </c>
      <c r="M4006">
        <v>8.0473125149182201E-2</v>
      </c>
      <c r="N4006">
        <v>8.4184270604382092E-2</v>
      </c>
      <c r="O4006">
        <v>1.6310354610707067E-2</v>
      </c>
      <c r="P4006">
        <v>7.1388915666822483E-2</v>
      </c>
      <c r="Q4006">
        <v>3.3634954123344634</v>
      </c>
      <c r="R4006" s="95">
        <f>Table_nydc_frldevdb01_flc_fx_carry_view[[#This Row],[atmf]]/(Table_nydc_frldevdb01_flc_fx_carry_view[[#This Row],[atmf_cost_orig]]+1)</f>
        <v>3.2588288575098439</v>
      </c>
      <c r="S4006" s="95">
        <f>Table_nydc_frldevdb01_flc_fx_carry_view[[#This Row],[num_rate]]-Table_nydc_frldevdb01_flc_fx_carry_view[[#This Row],[asset_rate]]</f>
        <v>5.5078561056115416E-2</v>
      </c>
      <c r="T40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1.0650360113227197</v>
      </c>
      <c r="U4006" s="95">
        <f>Table_nydc_frldevdb01_flc_fx_carry_view[[#This Row],[atmf_cost_final]]/Table_nydc_frldevdb01_flc_fx_carry_view[[#This Row],[atmf_cost_orig]]</f>
        <v>1.0461165817572029</v>
      </c>
    </row>
    <row r="4007" spans="1:21" x14ac:dyDescent="0.25">
      <c r="A4007" t="s">
        <v>157</v>
      </c>
      <c r="B4007" t="s">
        <v>22</v>
      </c>
      <c r="C4007" t="s">
        <v>30</v>
      </c>
      <c r="D4007" t="s">
        <v>30</v>
      </c>
      <c r="E4007">
        <v>622.93850843786595</v>
      </c>
      <c r="F4007">
        <v>623.77</v>
      </c>
      <c r="G4007">
        <v>8.5338156191146999E-2</v>
      </c>
      <c r="H4007">
        <v>8.5571995287086006E-2</v>
      </c>
      <c r="I4007">
        <v>8.5033361537571406E-2</v>
      </c>
      <c r="J4007">
        <v>8.7391664421362397E-2</v>
      </c>
      <c r="K4007">
        <v>1.6368676453698699E-2</v>
      </c>
      <c r="L4007">
        <v>1.7754589105527E-3</v>
      </c>
      <c r="M4007">
        <v>1.70828219081368E-2</v>
      </c>
      <c r="N4007">
        <v>2.5703349593583598E-3</v>
      </c>
      <c r="O4007">
        <v>1.2468392246865403E-2</v>
      </c>
      <c r="P4007">
        <v>1.7811941497665795E-2</v>
      </c>
      <c r="Q4007">
        <v>623.32485538788637</v>
      </c>
      <c r="R4007" s="95">
        <f>Table_nydc_frldevdb01_flc_fx_carry_view[[#This Row],[atmf]]/(Table_nydc_frldevdb01_flc_fx_carry_view[[#This Row],[atmf_cost_orig]]+1)</f>
        <v>613.29322112603643</v>
      </c>
      <c r="S4007" s="95">
        <f>Table_nydc_frldevdb01_flc_fx_carry_view[[#This Row],[num_rate]]-Table_nydc_frldevdb01_flc_fx_carry_view[[#This Row],[asset_rate]]</f>
        <v>5.3435492508003921E-3</v>
      </c>
      <c r="T40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1.1130450300647485</v>
      </c>
      <c r="U4007" s="95">
        <f>Table_nydc_frldevdb01_flc_fx_carry_view[[#This Row],[atmf_cost_final]]/Table_nydc_frldevdb01_flc_fx_carry_view[[#This Row],[atmf_cost_orig]]</f>
        <v>0.15046313619496737</v>
      </c>
    </row>
    <row r="4008" spans="1:21" x14ac:dyDescent="0.25">
      <c r="A4008" t="s">
        <v>157</v>
      </c>
      <c r="B4008" t="s">
        <v>22</v>
      </c>
      <c r="C4008" t="s">
        <v>14</v>
      </c>
      <c r="D4008" t="s">
        <v>30</v>
      </c>
      <c r="E4008">
        <v>622.93850843786595</v>
      </c>
      <c r="F4008">
        <v>624.99</v>
      </c>
      <c r="G4008">
        <v>8.6477983412605597E-2</v>
      </c>
      <c r="H4008">
        <v>8.6970220695989101E-2</v>
      </c>
      <c r="I4008">
        <v>8.5366418822354503E-2</v>
      </c>
      <c r="J4008">
        <v>8.5990132047835094E-2</v>
      </c>
      <c r="K4008">
        <v>2.25599517764907E-2</v>
      </c>
      <c r="L4008">
        <v>1.6290364495661E-2</v>
      </c>
      <c r="M4008">
        <v>2.43325911732441E-2</v>
      </c>
      <c r="N4008">
        <v>1.8091325476365099E-2</v>
      </c>
      <c r="O4008">
        <v>1.3332009089874811E-2</v>
      </c>
      <c r="P4008">
        <v>1.9985084833025687E-2</v>
      </c>
      <c r="Q4008">
        <v>623.88407850343765</v>
      </c>
      <c r="R4008" s="95">
        <f>Table_nydc_frldevdb01_flc_fx_carry_view[[#This Row],[atmf]]/(Table_nydc_frldevdb01_flc_fx_carry_view[[#This Row],[atmf_cost_orig]]+1)</f>
        <v>610.14362462503766</v>
      </c>
      <c r="S4008" s="95">
        <f>Table_nydc_frldevdb01_flc_fx_carry_view[[#This Row],[num_rate]]-Table_nydc_frldevdb01_flc_fx_carry_view[[#This Row],[asset_rate]]</f>
        <v>6.6530757431508755E-3</v>
      </c>
      <c r="T40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1.0159770701263715</v>
      </c>
      <c r="U4008" s="95">
        <f>Table_nydc_frldevdb01_flc_fx_carry_view[[#This Row],[atmf_cost_final]]/Table_nydc_frldevdb01_flc_fx_carry_view[[#This Row],[atmf_cost_orig]]</f>
        <v>0.7435018057697923</v>
      </c>
    </row>
    <row r="4009" spans="1:21" x14ac:dyDescent="0.25">
      <c r="A4009" t="s">
        <v>157</v>
      </c>
      <c r="B4009" t="s">
        <v>22</v>
      </c>
      <c r="C4009" t="s">
        <v>8</v>
      </c>
      <c r="D4009" t="s">
        <v>30</v>
      </c>
      <c r="E4009">
        <v>622.93850843786595</v>
      </c>
      <c r="F4009">
        <v>626.03</v>
      </c>
      <c r="G4009">
        <v>8.76497061584047E-2</v>
      </c>
      <c r="H4009">
        <v>8.8308657329568899E-2</v>
      </c>
      <c r="I4009">
        <v>8.6471908843335193E-2</v>
      </c>
      <c r="J4009">
        <v>8.7237725786015699E-2</v>
      </c>
      <c r="K4009">
        <v>2.7408690527100901E-2</v>
      </c>
      <c r="L4009">
        <v>2.2502242875372901E-2</v>
      </c>
      <c r="M4009">
        <v>3.0086353943662002E-2</v>
      </c>
      <c r="N4009">
        <v>2.5207003106921599E-2</v>
      </c>
      <c r="O4009">
        <v>1.4047618761577804E-2</v>
      </c>
      <c r="P4009">
        <v>2.076110717592743E-2</v>
      </c>
      <c r="Q4009">
        <v>624.35817894540719</v>
      </c>
      <c r="R4009" s="95">
        <f>Table_nydc_frldevdb01_flc_fx_carry_view[[#This Row],[atmf]]/(Table_nydc_frldevdb01_flc_fx_carry_view[[#This Row],[atmf_cost_orig]]+1)</f>
        <v>607.74516389160817</v>
      </c>
      <c r="S4009" s="95">
        <f>Table_nydc_frldevdb01_flc_fx_carry_view[[#This Row],[num_rate]]-Table_nydc_frldevdb01_flc_fx_carry_view[[#This Row],[asset_rate]]</f>
        <v>6.7134884143496259E-3</v>
      </c>
      <c r="T40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1.0101195747083089</v>
      </c>
      <c r="U4009" s="95">
        <f>Table_nydc_frldevdb01_flc_fx_carry_view[[#This Row],[atmf_cost_final]]/Table_nydc_frldevdb01_flc_fx_carry_view[[#This Row],[atmf_cost_orig]]</f>
        <v>0.83782179635733867</v>
      </c>
    </row>
    <row r="4010" spans="1:21" x14ac:dyDescent="0.25">
      <c r="A4010" t="s">
        <v>157</v>
      </c>
      <c r="B4010" t="s">
        <v>22</v>
      </c>
      <c r="C4010" t="s">
        <v>6</v>
      </c>
      <c r="D4010" t="s">
        <v>30</v>
      </c>
      <c r="E4010">
        <v>622.93850843786595</v>
      </c>
      <c r="F4010">
        <v>628.11</v>
      </c>
      <c r="G4010">
        <v>8.8005699186516698E-2</v>
      </c>
      <c r="H4010">
        <v>8.8969781570343506E-2</v>
      </c>
      <c r="I4010">
        <v>8.76497061584047E-2</v>
      </c>
      <c r="J4010">
        <v>8.8790705782730406E-2</v>
      </c>
      <c r="K4010">
        <v>3.0541397463011502E-2</v>
      </c>
      <c r="L4010">
        <v>2.7408690527100901E-2</v>
      </c>
      <c r="M4010">
        <v>3.4967692994236799E-2</v>
      </c>
      <c r="N4010">
        <v>3.1972961860550202E-2</v>
      </c>
      <c r="O4010">
        <v>1.4619231437729141E-2</v>
      </c>
      <c r="P4010">
        <v>2.3012633858276788E-2</v>
      </c>
      <c r="Q4010">
        <v>625.3420512729632</v>
      </c>
      <c r="R4010" s="95">
        <f>Table_nydc_frldevdb01_flc_fx_carry_view[[#This Row],[atmf]]/(Table_nydc_frldevdb01_flc_fx_carry_view[[#This Row],[atmf_cost_orig]]+1)</f>
        <v>606.88850893773508</v>
      </c>
      <c r="S4010" s="95">
        <f>Table_nydc_frldevdb01_flc_fx_carry_view[[#This Row],[num_rate]]-Table_nydc_frldevdb01_flc_fx_carry_view[[#This Row],[asset_rate]]</f>
        <v>8.3934024205476465E-3</v>
      </c>
      <c r="T40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1.0311718459037935</v>
      </c>
      <c r="U4010" s="95">
        <f>Table_nydc_frldevdb01_flc_fx_carry_view[[#This Row],[atmf_cost_final]]/Table_nydc_frldevdb01_flc_fx_carry_view[[#This Row],[atmf_cost_orig]]</f>
        <v>0.914357200110966</v>
      </c>
    </row>
    <row r="4011" spans="1:21" x14ac:dyDescent="0.25">
      <c r="A4011" t="s">
        <v>157</v>
      </c>
      <c r="B4011" t="s">
        <v>22</v>
      </c>
      <c r="C4011" t="s">
        <v>67</v>
      </c>
      <c r="D4011" t="s">
        <v>30</v>
      </c>
      <c r="E4011">
        <v>622.93850843786595</v>
      </c>
      <c r="F4011">
        <v>635.71</v>
      </c>
      <c r="G4011">
        <v>9.2408854521730699E-2</v>
      </c>
      <c r="H4011">
        <v>9.4591700106728793E-2</v>
      </c>
      <c r="I4011">
        <v>9.1966423822108595E-2</v>
      </c>
      <c r="J4011">
        <v>9.4228661127242097E-2</v>
      </c>
      <c r="K4011">
        <v>4.0810655034147901E-2</v>
      </c>
      <c r="L4011">
        <v>3.8816632137858499E-2</v>
      </c>
      <c r="M4011">
        <v>5.1632887058822401E-2</v>
      </c>
      <c r="N4011">
        <v>4.9788361106409197E-2</v>
      </c>
      <c r="O4011">
        <v>1.6310354610707067E-2</v>
      </c>
      <c r="P4011">
        <v>2.6852335806010319E-2</v>
      </c>
      <c r="Q4011">
        <v>628.90385654327611</v>
      </c>
      <c r="R4011" s="95">
        <f>Table_nydc_frldevdb01_flc_fx_carry_view[[#This Row],[atmf]]/(Table_nydc_frldevdb01_flc_fx_carry_view[[#This Row],[atmf_cost_orig]]+1)</f>
        <v>604.4980219075652</v>
      </c>
      <c r="S4011" s="95">
        <f>Table_nydc_frldevdb01_flc_fx_carry_view[[#This Row],[num_rate]]-Table_nydc_frldevdb01_flc_fx_carry_view[[#This Row],[asset_rate]]</f>
        <v>1.0541981195303252E-2</v>
      </c>
      <c r="T40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1.0138138734722513</v>
      </c>
      <c r="U4011" s="95">
        <f>Table_nydc_frldevdb01_flc_fx_carry_view[[#This Row],[atmf_cost_final]]/Table_nydc_frldevdb01_flc_fx_carry_view[[#This Row],[atmf_cost_orig]]</f>
        <v>0.96427614147719765</v>
      </c>
    </row>
    <row r="4012" spans="1:21" x14ac:dyDescent="0.25">
      <c r="A4012" t="s">
        <v>157</v>
      </c>
      <c r="B4012" t="s">
        <v>13</v>
      </c>
      <c r="C4012" t="s">
        <v>30</v>
      </c>
      <c r="D4012" t="s">
        <v>30</v>
      </c>
      <c r="E4012">
        <v>6.61809926203175</v>
      </c>
      <c r="F4012">
        <v>6.6586990000000004</v>
      </c>
      <c r="G4012">
        <v>5.4675847223899503E-2</v>
      </c>
      <c r="H4012">
        <v>5.4920451596045299E-2</v>
      </c>
      <c r="I4012">
        <v>6.4198300871108394E-2</v>
      </c>
      <c r="J4012">
        <v>6.6701796739396899E-2</v>
      </c>
      <c r="K4012">
        <v>8.112343776998111E-3</v>
      </c>
      <c r="L4012">
        <v>1.3404325516391501E-3</v>
      </c>
      <c r="M4012">
        <v>1.0964319818057599E-2</v>
      </c>
      <c r="N4012">
        <v>6.1904507004727502E-3</v>
      </c>
      <c r="O4012">
        <v>1.2468392246865403E-2</v>
      </c>
      <c r="P4012">
        <v>3.7053254771411165E-2</v>
      </c>
      <c r="Q4012">
        <v>6.6397625562711911</v>
      </c>
      <c r="R4012" s="95">
        <f>Table_nydc_frldevdb01_flc_fx_carry_view[[#This Row],[atmf]]/(Table_nydc_frldevdb01_flc_fx_carry_view[[#This Row],[atmf_cost_orig]]+1)</f>
        <v>6.5864826972314523</v>
      </c>
      <c r="S4012" s="95">
        <f>Table_nydc_frldevdb01_flc_fx_carry_view[[#This Row],[num_rate]]-Table_nydc_frldevdb01_flc_fx_carry_view[[#This Row],[asset_rate]]</f>
        <v>2.458486252454576E-2</v>
      </c>
      <c r="T40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1.7005816595260925</v>
      </c>
      <c r="U4012" s="95">
        <f>Table_nydc_frldevdb01_flc_fx_carry_view[[#This Row],[atmf_cost_final]]/Table_nydc_frldevdb01_flc_fx_carry_view[[#This Row],[atmf_cost_orig]]</f>
        <v>0.56459961066416875</v>
      </c>
    </row>
    <row r="4013" spans="1:21" x14ac:dyDescent="0.25">
      <c r="A4013" t="s">
        <v>157</v>
      </c>
      <c r="B4013" t="s">
        <v>13</v>
      </c>
      <c r="C4013" t="s">
        <v>14</v>
      </c>
      <c r="D4013" t="s">
        <v>30</v>
      </c>
      <c r="E4013">
        <v>6.61809926203175</v>
      </c>
      <c r="F4013">
        <v>6.6960329999999999</v>
      </c>
      <c r="G4013">
        <v>5.5043309847682902E-2</v>
      </c>
      <c r="H4013">
        <v>5.55244560367519E-2</v>
      </c>
      <c r="I4013">
        <v>5.4697919690861102E-2</v>
      </c>
      <c r="J4013">
        <v>5.5259262305838198E-2</v>
      </c>
      <c r="K4013">
        <v>1.02206443878673E-2</v>
      </c>
      <c r="L4013">
        <v>8.0877171841509093E-3</v>
      </c>
      <c r="M4013">
        <v>1.5536118566022401E-2</v>
      </c>
      <c r="N4013">
        <v>1.40633630827338E-2</v>
      </c>
      <c r="O4013">
        <v>1.3332009089874811E-2</v>
      </c>
      <c r="P4013">
        <v>3.7230925389371484E-2</v>
      </c>
      <c r="Q4013">
        <v>6.6606286006628945</v>
      </c>
      <c r="R4013" s="95">
        <f>Table_nydc_frldevdb01_flc_fx_carry_view[[#This Row],[atmf]]/(Table_nydc_frldevdb01_flc_fx_carry_view[[#This Row],[atmf_cost_orig]]+1)</f>
        <v>6.5935941396698592</v>
      </c>
      <c r="S4013" s="95">
        <f>Table_nydc_frldevdb01_flc_fx_carry_view[[#This Row],[num_rate]]-Table_nydc_frldevdb01_flc_fx_carry_view[[#This Row],[asset_rate]]</f>
        <v>2.3898916299496673E-2</v>
      </c>
      <c r="T40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1.1241980862480501</v>
      </c>
      <c r="U4013" s="95">
        <f>Table_nydc_frldevdb01_flc_fx_carry_view[[#This Row],[atmf_cost_final]]/Table_nydc_frldevdb01_flc_fx_carry_view[[#This Row],[atmf_cost_orig]]</f>
        <v>0.90520441273475294</v>
      </c>
    </row>
    <row r="4014" spans="1:21" x14ac:dyDescent="0.25">
      <c r="A4014" t="s">
        <v>157</v>
      </c>
      <c r="B4014" t="s">
        <v>13</v>
      </c>
      <c r="C4014" t="s">
        <v>8</v>
      </c>
      <c r="D4014" t="s">
        <v>30</v>
      </c>
      <c r="E4014">
        <v>6.61809926203175</v>
      </c>
      <c r="F4014">
        <v>6.7327000000000004</v>
      </c>
      <c r="G4014">
        <v>5.5842000522646103E-2</v>
      </c>
      <c r="H4014">
        <v>5.6771896963272298E-2</v>
      </c>
      <c r="I4014">
        <v>5.5041062513202503E-2</v>
      </c>
      <c r="J4014">
        <v>5.5837224413126101E-2</v>
      </c>
      <c r="K4014">
        <v>1.16606016667062E-2</v>
      </c>
      <c r="L4014">
        <v>1.0203040032016301E-2</v>
      </c>
      <c r="M4014">
        <v>1.9380192497704399E-2</v>
      </c>
      <c r="N4014">
        <v>1.8527754215400601E-2</v>
      </c>
      <c r="O4014">
        <v>1.4047618761577804E-2</v>
      </c>
      <c r="P4014">
        <v>3.7529050031488168E-2</v>
      </c>
      <c r="Q4014">
        <v>6.6811244529323863</v>
      </c>
      <c r="R4014" s="95">
        <f>Table_nydc_frldevdb01_flc_fx_carry_view[[#This Row],[atmf]]/(Table_nydc_frldevdb01_flc_fx_carry_view[[#This Row],[atmf_cost_orig]]+1)</f>
        <v>6.6046996494050108</v>
      </c>
      <c r="S4014" s="95">
        <f>Table_nydc_frldevdb01_flc_fx_carry_view[[#This Row],[num_rate]]-Table_nydc_frldevdb01_flc_fx_carry_view[[#This Row],[asset_rate]]</f>
        <v>2.3481431269910362E-2</v>
      </c>
      <c r="T40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1.078388008591882</v>
      </c>
      <c r="U4014" s="95">
        <f>Table_nydc_frldevdb01_flc_fx_carry_view[[#This Row],[atmf_cost_final]]/Table_nydc_frldevdb01_flc_fx_carry_view[[#This Row],[atmf_cost_orig]]</f>
        <v>0.95601497341139563</v>
      </c>
    </row>
    <row r="4015" spans="1:21" x14ac:dyDescent="0.25">
      <c r="A4015" t="s">
        <v>157</v>
      </c>
      <c r="B4015" t="s">
        <v>13</v>
      </c>
      <c r="C4015" t="s">
        <v>6</v>
      </c>
      <c r="D4015" t="s">
        <v>30</v>
      </c>
      <c r="E4015">
        <v>6.61809926203175</v>
      </c>
      <c r="F4015">
        <v>6.7708256953114603</v>
      </c>
      <c r="G4015">
        <v>5.6220475373222001E-2</v>
      </c>
      <c r="H4015">
        <v>5.7400537058606399E-2</v>
      </c>
      <c r="I4015">
        <v>5.5842000522646103E-2</v>
      </c>
      <c r="J4015">
        <v>5.7166200094661501E-2</v>
      </c>
      <c r="K4015">
        <v>1.25368746972157E-2</v>
      </c>
      <c r="L4015">
        <v>1.16606016667062E-2</v>
      </c>
      <c r="M4015">
        <v>2.2592221396120001E-2</v>
      </c>
      <c r="N4015">
        <v>2.24992071824099E-2</v>
      </c>
      <c r="O4015">
        <v>1.4619231437729141E-2</v>
      </c>
      <c r="P4015">
        <v>3.7916198416651836E-2</v>
      </c>
      <c r="Q4015">
        <v>6.7034204783332836</v>
      </c>
      <c r="R4015" s="95">
        <f>Table_nydc_frldevdb01_flc_fx_carry_view[[#This Row],[atmf]]/(Table_nydc_frldevdb01_flc_fx_carry_view[[#This Row],[atmf_cost_orig]]+1)</f>
        <v>6.6212372377206412</v>
      </c>
      <c r="S4015" s="95">
        <f>Table_nydc_frldevdb01_flc_fx_carry_view[[#This Row],[num_rate]]-Table_nydc_frldevdb01_flc_fx_carry_view[[#This Row],[asset_rate]]</f>
        <v>2.3296966978922695E-2</v>
      </c>
      <c r="T40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1.0778947598977118</v>
      </c>
      <c r="U4015" s="95">
        <f>Table_nydc_frldevdb01_flc_fx_carry_view[[#This Row],[atmf_cost_final]]/Table_nydc_frldevdb01_flc_fx_carry_view[[#This Row],[atmf_cost_orig]]</f>
        <v>0.99588290978212191</v>
      </c>
    </row>
    <row r="4016" spans="1:21" x14ac:dyDescent="0.25">
      <c r="A4016" t="s">
        <v>157</v>
      </c>
      <c r="B4016" t="s">
        <v>13</v>
      </c>
      <c r="C4016" t="s">
        <v>67</v>
      </c>
      <c r="D4016" t="s">
        <v>30</v>
      </c>
      <c r="E4016">
        <v>6.61809926203175</v>
      </c>
      <c r="F4016">
        <v>6.91062131904848</v>
      </c>
      <c r="G4016">
        <v>6.13270244883364E-2</v>
      </c>
      <c r="H4016">
        <v>6.2639007905688604E-2</v>
      </c>
      <c r="I4016">
        <v>6.0455061469251101E-2</v>
      </c>
      <c r="J4016">
        <v>6.2125975384605701E-2</v>
      </c>
      <c r="K4016">
        <v>1.6279584116353801E-2</v>
      </c>
      <c r="L4016">
        <v>1.56288529312461E-2</v>
      </c>
      <c r="M4016">
        <v>3.42058190084902E-2</v>
      </c>
      <c r="N4016">
        <v>3.4506938320974796E-2</v>
      </c>
      <c r="O4016">
        <v>1.6310354610707067E-2</v>
      </c>
      <c r="P4016">
        <v>3.9118098462978756E-2</v>
      </c>
      <c r="Q4016">
        <v>6.7889215172656971</v>
      </c>
      <c r="R4016" s="95">
        <f>Table_nydc_frldevdb01_flc_fx_carry_view[[#This Row],[atmf]]/(Table_nydc_frldevdb01_flc_fx_carry_view[[#This Row],[atmf_cost_orig]]+1)</f>
        <v>6.6820561169089192</v>
      </c>
      <c r="S4016" s="95">
        <f>Table_nydc_frldevdb01_flc_fx_carry_view[[#This Row],[num_rate]]-Table_nydc_frldevdb01_flc_fx_carry_view[[#This Row],[asset_rate]]</f>
        <v>2.2807743852271689E-2</v>
      </c>
      <c r="T40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1.0530981828208577</v>
      </c>
      <c r="U4016" s="95">
        <f>Table_nydc_frldevdb01_flc_fx_carry_view[[#This Row],[atmf_cost_final]]/Table_nydc_frldevdb01_flc_fx_carry_view[[#This Row],[atmf_cost_orig]]</f>
        <v>1.0088031604333128</v>
      </c>
    </row>
    <row r="4017" spans="1:21" x14ac:dyDescent="0.25">
      <c r="A4017" t="s">
        <v>157</v>
      </c>
      <c r="B4017" t="s">
        <v>18</v>
      </c>
      <c r="C4017" t="s">
        <v>30</v>
      </c>
      <c r="D4017" t="s">
        <v>30</v>
      </c>
      <c r="E4017">
        <v>2946.8867239136498</v>
      </c>
      <c r="F4017">
        <v>2976.37</v>
      </c>
      <c r="G4017">
        <v>0.107886715312884</v>
      </c>
      <c r="H4017">
        <v>0.109510009009976</v>
      </c>
      <c r="I4017">
        <v>0.102527910944337</v>
      </c>
      <c r="J4017">
        <v>0.110187119497956</v>
      </c>
      <c r="K4017">
        <v>1.6853741708214902E-2</v>
      </c>
      <c r="L4017">
        <v>2.14073654844558E-3</v>
      </c>
      <c r="M4017">
        <v>2.1860519148292901E-2</v>
      </c>
      <c r="N4017">
        <v>1.01033550543884E-2</v>
      </c>
      <c r="O4017">
        <v>1.2468392246865403E-2</v>
      </c>
      <c r="P4017">
        <v>5.2842611285545522E-2</v>
      </c>
      <c r="Q4017">
        <v>2961.5422172388899</v>
      </c>
      <c r="R4017" s="95">
        <f>Table_nydc_frldevdb01_flc_fx_carry_view[[#This Row],[atmf]]/(Table_nydc_frldevdb01_flc_fx_carry_view[[#This Row],[atmf_cost_orig]]+1)</f>
        <v>2912.6969329246267</v>
      </c>
      <c r="S4017" s="95">
        <f>Table_nydc_frldevdb01_flc_fx_carry_view[[#This Row],[num_rate]]-Table_nydc_frldevdb01_flc_fx_carry_view[[#This Row],[asset_rate]]</f>
        <v>4.0374219038680118E-2</v>
      </c>
      <c r="T40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1.5903679764560841</v>
      </c>
      <c r="U4017" s="95">
        <f>Table_nydc_frldevdb01_flc_fx_carry_view[[#This Row],[atmf_cost_final]]/Table_nydc_frldevdb01_flc_fx_carry_view[[#This Row],[atmf_cost_orig]]</f>
        <v>0.46217361014399222</v>
      </c>
    </row>
    <row r="4018" spans="1:21" x14ac:dyDescent="0.25">
      <c r="A4018" t="s">
        <v>157</v>
      </c>
      <c r="B4018" t="s">
        <v>18</v>
      </c>
      <c r="C4018" t="s">
        <v>14</v>
      </c>
      <c r="D4018" t="s">
        <v>30</v>
      </c>
      <c r="E4018">
        <v>2946.8867239136498</v>
      </c>
      <c r="F4018">
        <v>3001.18</v>
      </c>
      <c r="G4018">
        <v>0.111870898627281</v>
      </c>
      <c r="H4018">
        <v>0.114084143820002</v>
      </c>
      <c r="I4018">
        <v>0.107858331019881</v>
      </c>
      <c r="J4018">
        <v>0.110929082851391</v>
      </c>
      <c r="K4018">
        <v>2.2852229308941201E-2</v>
      </c>
      <c r="L4018">
        <v>1.67804419245998E-2</v>
      </c>
      <c r="M4018">
        <v>3.1914929928793398E-2</v>
      </c>
      <c r="N4018">
        <v>2.6579752398901098E-2</v>
      </c>
      <c r="O4018">
        <v>1.3332009089874811E-2</v>
      </c>
      <c r="P4018">
        <v>5.0882950649000544E-2</v>
      </c>
      <c r="Q4018">
        <v>2974.2254848548255</v>
      </c>
      <c r="R4018" s="95">
        <f>Table_nydc_frldevdb01_flc_fx_carry_view[[#This Row],[atmf]]/(Table_nydc_frldevdb01_flc_fx_carry_view[[#This Row],[atmf_cost_orig]]+1)</f>
        <v>2908.3598976585158</v>
      </c>
      <c r="S4018" s="95">
        <f>Table_nydc_frldevdb01_flc_fx_carry_view[[#This Row],[num_rate]]-Table_nydc_frldevdb01_flc_fx_carry_view[[#This Row],[asset_rate]]</f>
        <v>3.7550941559125736E-2</v>
      </c>
      <c r="T40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1.0812792880783824</v>
      </c>
      <c r="U4018" s="95">
        <f>Table_nydc_frldevdb01_flc_fx_carry_view[[#This Row],[atmf_cost_final]]/Table_nydc_frldevdb01_flc_fx_carry_view[[#This Row],[atmf_cost_orig]]</f>
        <v>0.83283129426272229</v>
      </c>
    </row>
    <row r="4019" spans="1:21" x14ac:dyDescent="0.25">
      <c r="A4019" t="s">
        <v>157</v>
      </c>
      <c r="B4019" t="s">
        <v>18</v>
      </c>
      <c r="C4019" t="s">
        <v>8</v>
      </c>
      <c r="D4019" t="s">
        <v>30</v>
      </c>
      <c r="E4019">
        <v>2946.8867239136498</v>
      </c>
      <c r="F4019">
        <v>3023.61</v>
      </c>
      <c r="G4019">
        <v>0.115699609108423</v>
      </c>
      <c r="H4019">
        <v>0.11835575436342</v>
      </c>
      <c r="I4019">
        <v>0.111850283734598</v>
      </c>
      <c r="J4019">
        <v>0.11500034404800399</v>
      </c>
      <c r="K4019">
        <v>2.7706351296481302E-2</v>
      </c>
      <c r="L4019">
        <v>2.2801759324989901E-2</v>
      </c>
      <c r="M4019">
        <v>4.0389466761043498E-2</v>
      </c>
      <c r="N4019">
        <v>3.6101559364795699E-2</v>
      </c>
      <c r="O4019">
        <v>1.4047618761577804E-2</v>
      </c>
      <c r="P4019">
        <v>4.9487665574026778E-2</v>
      </c>
      <c r="Q4019">
        <v>2985.7414958606651</v>
      </c>
      <c r="R4019" s="95">
        <f>Table_nydc_frldevdb01_flc_fx_carry_view[[#This Row],[atmf]]/(Table_nydc_frldevdb01_flc_fx_carry_view[[#This Row],[atmf_cost_orig]]+1)</f>
        <v>2906.2289619416747</v>
      </c>
      <c r="S4019" s="95">
        <f>Table_nydc_frldevdb01_flc_fx_carry_view[[#This Row],[num_rate]]-Table_nydc_frldevdb01_flc_fx_carry_view[[#This Row],[asset_rate]]</f>
        <v>3.5440046812448972E-2</v>
      </c>
      <c r="T40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1.0486224837238671</v>
      </c>
      <c r="U4019" s="95">
        <f>Table_nydc_frldevdb01_flc_fx_carry_view[[#This Row],[atmf_cost_final]]/Table_nydc_frldevdb01_flc_fx_carry_view[[#This Row],[atmf_cost_orig]]</f>
        <v>0.8938359988356277</v>
      </c>
    </row>
    <row r="4020" spans="1:21" x14ac:dyDescent="0.25">
      <c r="A4020" t="s">
        <v>157</v>
      </c>
      <c r="B4020" t="s">
        <v>18</v>
      </c>
      <c r="C4020" t="s">
        <v>6</v>
      </c>
      <c r="D4020" t="s">
        <v>30</v>
      </c>
      <c r="E4020">
        <v>2946.8867239136498</v>
      </c>
      <c r="F4020">
        <v>3052.49</v>
      </c>
      <c r="G4020">
        <v>0.117376284633242</v>
      </c>
      <c r="H4020">
        <v>0.12044165630404199</v>
      </c>
      <c r="I4020">
        <v>0.115699609108423</v>
      </c>
      <c r="J4020">
        <v>0.119389049205248</v>
      </c>
      <c r="K4020">
        <v>3.0297389220933602E-2</v>
      </c>
      <c r="L4020">
        <v>2.7706351296481302E-2</v>
      </c>
      <c r="M4020">
        <v>4.7324056006972905E-2</v>
      </c>
      <c r="N4020">
        <v>4.5835247854813001E-2</v>
      </c>
      <c r="O4020">
        <v>1.4619231437729141E-2</v>
      </c>
      <c r="P4020">
        <v>5.1134644771622995E-2</v>
      </c>
      <c r="Q4020">
        <v>3001.3863939736584</v>
      </c>
      <c r="R4020" s="95">
        <f>Table_nydc_frldevdb01_flc_fx_carry_view[[#This Row],[atmf]]/(Table_nydc_frldevdb01_flc_fx_carry_view[[#This Row],[atmf_cost_orig]]+1)</f>
        <v>2914.5611451320246</v>
      </c>
      <c r="S4020" s="95">
        <f>Table_nydc_frldevdb01_flc_fx_carry_view[[#This Row],[num_rate]]-Table_nydc_frldevdb01_flc_fx_carry_view[[#This Row],[asset_rate]]</f>
        <v>3.6515413333893854E-2</v>
      </c>
      <c r="T40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1.0647354990934661</v>
      </c>
      <c r="U4020" s="95">
        <f>Table_nydc_frldevdb01_flc_fx_carry_view[[#This Row],[atmf_cost_final]]/Table_nydc_frldevdb01_flc_fx_carry_view[[#This Row],[atmf_cost_orig]]</f>
        <v>0.9685401405166848</v>
      </c>
    </row>
    <row r="4021" spans="1:21" x14ac:dyDescent="0.25">
      <c r="A4021" t="s">
        <v>157</v>
      </c>
      <c r="B4021" t="s">
        <v>18</v>
      </c>
      <c r="C4021" t="s">
        <v>67</v>
      </c>
      <c r="D4021" t="s">
        <v>30</v>
      </c>
      <c r="E4021">
        <v>2946.8867239136498</v>
      </c>
      <c r="F4021">
        <v>3146.54</v>
      </c>
      <c r="G4021">
        <v>0.121247138345495</v>
      </c>
      <c r="H4021">
        <v>0.124762040594004</v>
      </c>
      <c r="I4021">
        <v>0.12080972585267</v>
      </c>
      <c r="J4021">
        <v>0.124760149819323</v>
      </c>
      <c r="K4021">
        <v>3.7946273680329802E-2</v>
      </c>
      <c r="L4021">
        <v>3.6705052917222501E-2</v>
      </c>
      <c r="M4021">
        <v>6.8063853065679095E-2</v>
      </c>
      <c r="N4021">
        <v>6.7972758575793005E-2</v>
      </c>
      <c r="O4021">
        <v>1.6310354610707067E-2</v>
      </c>
      <c r="P4021">
        <v>5.1307191348051062E-2</v>
      </c>
      <c r="Q4021">
        <v>3054.5445131394399</v>
      </c>
      <c r="R4021" s="95">
        <f>Table_nydc_frldevdb01_flc_fx_carry_view[[#This Row],[atmf]]/(Table_nydc_frldevdb01_flc_fx_carry_view[[#This Row],[atmf_cost_orig]]+1)</f>
        <v>2946.0223665171707</v>
      </c>
      <c r="S4021" s="95">
        <f>Table_nydc_frldevdb01_flc_fx_carry_view[[#This Row],[num_rate]]-Table_nydc_frldevdb01_flc_fx_carry_view[[#This Row],[asset_rate]]</f>
        <v>3.4996836737343995E-2</v>
      </c>
      <c r="T40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1.0381878722225828</v>
      </c>
      <c r="U4021" s="95">
        <f>Table_nydc_frldevdb01_flc_fx_carry_view[[#This Row],[atmf_cost_final]]/Table_nydc_frldevdb01_flc_fx_carry_view[[#This Row],[atmf_cost_orig]]</f>
        <v>0.99866163189735691</v>
      </c>
    </row>
    <row r="4022" spans="1:21" x14ac:dyDescent="0.25">
      <c r="A4022" t="s">
        <v>157</v>
      </c>
      <c r="B4022" t="s">
        <v>101</v>
      </c>
      <c r="C4022" t="s">
        <v>30</v>
      </c>
      <c r="D4022" t="s">
        <v>30</v>
      </c>
      <c r="E4022">
        <v>21.936694935660299</v>
      </c>
      <c r="F4022">
        <v>21.9236</v>
      </c>
      <c r="G4022">
        <v>7.6369959093786299E-2</v>
      </c>
      <c r="H4022">
        <v>7.6298051342506598E-2</v>
      </c>
      <c r="I4022">
        <v>6.4500000000000002E-2</v>
      </c>
      <c r="J4022">
        <v>6.4500000000000002E-2</v>
      </c>
      <c r="K4022">
        <v>1.49547606006664E-2</v>
      </c>
      <c r="L4022">
        <v>1.3467318920341198E-3</v>
      </c>
      <c r="M4022">
        <v>1.5231695445884399E-2</v>
      </c>
      <c r="N4022">
        <v>1.66577542256984E-3</v>
      </c>
      <c r="O4022">
        <v>1.2468392246865403E-2</v>
      </c>
      <c r="P4022">
        <v>1.0125854829197516E-2</v>
      </c>
      <c r="Q4022">
        <v>21.917530272146521</v>
      </c>
      <c r="R4022" s="95">
        <f>Table_nydc_frldevdb01_flc_fx_carry_view[[#This Row],[atmf]]/(Table_nydc_frldevdb01_flc_fx_carry_view[[#This Row],[atmf_cost_orig]]+1)</f>
        <v>21.594676464835221</v>
      </c>
      <c r="S4022" s="95">
        <f>Table_nydc_frldevdb01_flc_fx_carry_view[[#This Row],[num_rate]]-Table_nydc_frldevdb01_flc_fx_carry_view[[#This Row],[asset_rate]]</f>
        <v>-2.3425374176678868E-3</v>
      </c>
      <c r="T40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1.1520526797000699</v>
      </c>
      <c r="U4022" s="95">
        <f>Table_nydc_frldevdb01_flc_fx_carry_view[[#This Row],[atmf_cost_final]]/Table_nydc_frldevdb01_flc_fx_carry_view[[#This Row],[atmf_cost_orig]]</f>
        <v>0.10936244284085474</v>
      </c>
    </row>
    <row r="4023" spans="1:21" x14ac:dyDescent="0.25">
      <c r="A4023" t="s">
        <v>157</v>
      </c>
      <c r="B4023" t="s">
        <v>101</v>
      </c>
      <c r="C4023" t="s">
        <v>14</v>
      </c>
      <c r="D4023" t="s">
        <v>30</v>
      </c>
      <c r="E4023">
        <v>21.936694935660299</v>
      </c>
      <c r="F4023">
        <v>21.91337</v>
      </c>
      <c r="G4023">
        <v>8.3148747771736101E-2</v>
      </c>
      <c r="H4023">
        <v>8.2988089824839101E-2</v>
      </c>
      <c r="I4023">
        <v>7.64139110540729E-2</v>
      </c>
      <c r="J4023">
        <v>7.62836406401428E-2</v>
      </c>
      <c r="K4023">
        <v>2.2751281903328001E-2</v>
      </c>
      <c r="L4023">
        <v>1.48864832751979E-2</v>
      </c>
      <c r="M4023">
        <v>2.32187941661735E-2</v>
      </c>
      <c r="N4023">
        <v>1.5382226915446499E-2</v>
      </c>
      <c r="O4023">
        <v>1.3332009089874811E-2</v>
      </c>
      <c r="P4023">
        <v>1.1186851880855659E-2</v>
      </c>
      <c r="Q4023">
        <v>21.903130018121828</v>
      </c>
      <c r="R4023" s="95">
        <f>Table_nydc_frldevdb01_flc_fx_carry_view[[#This Row],[atmf]]/(Table_nydc_frldevdb01_flc_fx_carry_view[[#This Row],[atmf_cost_orig]]+1)</f>
        <v>21.416113664973604</v>
      </c>
      <c r="S4023" s="95">
        <f>Table_nydc_frldevdb01_flc_fx_carry_view[[#This Row],[num_rate]]-Table_nydc_frldevdb01_flc_fx_carry_view[[#This Row],[asset_rate]]</f>
        <v>-2.1451572090191526E-3</v>
      </c>
      <c r="T40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1.0603863890783758</v>
      </c>
      <c r="U4023" s="95">
        <f>Table_nydc_frldevdb01_flc_fx_carry_view[[#This Row],[atmf_cost_final]]/Table_nydc_frldevdb01_flc_fx_carry_view[[#This Row],[atmf_cost_orig]]</f>
        <v>0.66249034318311972</v>
      </c>
    </row>
    <row r="4024" spans="1:21" x14ac:dyDescent="0.25">
      <c r="A4024" t="s">
        <v>157</v>
      </c>
      <c r="B4024" t="s">
        <v>101</v>
      </c>
      <c r="C4024" t="s">
        <v>8</v>
      </c>
      <c r="D4024" t="s">
        <v>30</v>
      </c>
      <c r="E4024">
        <v>21.936694935660299</v>
      </c>
      <c r="F4024">
        <v>21.903580999999999</v>
      </c>
      <c r="G4024">
        <v>8.6744259616109903E-2</v>
      </c>
      <c r="H4024">
        <v>8.6570068242190101E-2</v>
      </c>
      <c r="I4024">
        <v>8.3109912934531197E-2</v>
      </c>
      <c r="J4024">
        <v>8.2881071705732307E-2</v>
      </c>
      <c r="K4024">
        <v>2.8888280051641201E-2</v>
      </c>
      <c r="L4024">
        <v>2.2680997578060798E-2</v>
      </c>
      <c r="M4024">
        <v>2.9548445469514899E-2</v>
      </c>
      <c r="N4024">
        <v>2.3347117359840699E-2</v>
      </c>
      <c r="O4024">
        <v>1.4047618761577804E-2</v>
      </c>
      <c r="P4024">
        <v>1.2004602150628763E-2</v>
      </c>
      <c r="Q4024">
        <v>21.889130552981598</v>
      </c>
      <c r="R4024" s="95">
        <f>Table_nydc_frldevdb01_flc_fx_carry_view[[#This Row],[atmf]]/(Table_nydc_frldevdb01_flc_fx_carry_view[[#This Row],[atmf_cost_orig]]+1)</f>
        <v>21.274939607150877</v>
      </c>
      <c r="S4024" s="95">
        <f>Table_nydc_frldevdb01_flc_fx_carry_view[[#This Row],[num_rate]]-Table_nydc_frldevdb01_flc_fx_carry_view[[#This Row],[asset_rate]]</f>
        <v>-2.0430166109490413E-3</v>
      </c>
      <c r="T40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1.0090195029078939</v>
      </c>
      <c r="U4024" s="95">
        <f>Table_nydc_frldevdb01_flc_fx_carry_view[[#This Row],[atmf_cost_final]]/Table_nydc_frldevdb01_flc_fx_carry_view[[#This Row],[atmf_cost_orig]]</f>
        <v>0.79013014014317262</v>
      </c>
    </row>
    <row r="4025" spans="1:21" x14ac:dyDescent="0.25">
      <c r="A4025" t="s">
        <v>157</v>
      </c>
      <c r="B4025" t="s">
        <v>101</v>
      </c>
      <c r="C4025" t="s">
        <v>6</v>
      </c>
      <c r="D4025" t="s">
        <v>30</v>
      </c>
      <c r="E4025">
        <v>21.936694935660299</v>
      </c>
      <c r="F4025">
        <v>21.8933</v>
      </c>
      <c r="G4025">
        <v>8.8510793371039204E-2</v>
      </c>
      <c r="H4025">
        <v>8.8320053878413907E-2</v>
      </c>
      <c r="I4025">
        <v>8.6744259616109903E-2</v>
      </c>
      <c r="J4025">
        <v>8.6515636119856201E-2</v>
      </c>
      <c r="K4025">
        <v>3.3853912714584301E-2</v>
      </c>
      <c r="L4025">
        <v>2.8888280051641201E-2</v>
      </c>
      <c r="M4025">
        <v>3.4712497813286801E-2</v>
      </c>
      <c r="N4025">
        <v>2.9755753228740398E-2</v>
      </c>
      <c r="O4025">
        <v>1.4619231437729141E-2</v>
      </c>
      <c r="P4025">
        <v>1.2610004443162737E-2</v>
      </c>
      <c r="Q4025">
        <v>21.874518864062033</v>
      </c>
      <c r="R4025" s="95">
        <f>Table_nydc_frldevdb01_flc_fx_carry_view[[#This Row],[atmf]]/(Table_nydc_frldevdb01_flc_fx_carry_view[[#This Row],[atmf_cost_orig]]+1)</f>
        <v>21.158824355816982</v>
      </c>
      <c r="S4025" s="95">
        <f>Table_nydc_frldevdb01_flc_fx_carry_view[[#This Row],[num_rate]]-Table_nydc_frldevdb01_flc_fx_carry_view[[#This Row],[asset_rate]]</f>
        <v>-2.0092269945664043E-3</v>
      </c>
      <c r="T40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1.0103520063533937</v>
      </c>
      <c r="U4025" s="95">
        <f>Table_nydc_frldevdb01_flc_fx_carry_view[[#This Row],[atmf_cost_final]]/Table_nydc_frldevdb01_flc_fx_carry_view[[#This Row],[atmf_cost_orig]]</f>
        <v>0.85720576458634667</v>
      </c>
    </row>
    <row r="4026" spans="1:21" x14ac:dyDescent="0.25">
      <c r="A4026" t="s">
        <v>157</v>
      </c>
      <c r="B4026" t="s">
        <v>101</v>
      </c>
      <c r="C4026" t="s">
        <v>67</v>
      </c>
      <c r="D4026" t="s">
        <v>30</v>
      </c>
      <c r="E4026">
        <v>21.936694935660299</v>
      </c>
      <c r="F4026">
        <v>21.8538</v>
      </c>
      <c r="G4026">
        <v>8.9736547992810403E-2</v>
      </c>
      <c r="H4026">
        <v>8.9519023806542794E-2</v>
      </c>
      <c r="I4026">
        <v>8.9491193867607594E-2</v>
      </c>
      <c r="J4026">
        <v>8.9256917172618605E-2</v>
      </c>
      <c r="K4026">
        <v>4.7264771114339098E-2</v>
      </c>
      <c r="L4026">
        <v>4.4432778819585197E-2</v>
      </c>
      <c r="M4026">
        <v>4.8867767270391098E-2</v>
      </c>
      <c r="N4026">
        <v>4.60537478653361E-2</v>
      </c>
      <c r="O4026">
        <v>1.6310354610707067E-2</v>
      </c>
      <c r="P4026">
        <v>1.4366002879045769E-2</v>
      </c>
      <c r="Q4026">
        <v>21.818824508183809</v>
      </c>
      <c r="R4026" s="95">
        <f>Table_nydc_frldevdb01_flc_fx_carry_view[[#This Row],[atmf]]/(Table_nydc_frldevdb01_flc_fx_carry_view[[#This Row],[atmf_cost_orig]]+1)</f>
        <v>20.835610247489129</v>
      </c>
      <c r="S4026" s="95">
        <f>Table_nydc_frldevdb01_flc_fx_carry_view[[#This Row],[num_rate]]-Table_nydc_frldevdb01_flc_fx_carry_view[[#This Row],[asset_rate]]</f>
        <v>-1.9443517316612979E-3</v>
      </c>
      <c r="T40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1.0112120603852026</v>
      </c>
      <c r="U4026" s="95">
        <f>Table_nydc_frldevdb01_flc_fx_carry_view[[#This Row],[atmf_cost_final]]/Table_nydc_frldevdb01_flc_fx_carry_view[[#This Row],[atmf_cost_orig]]</f>
        <v>0.94241563381677129</v>
      </c>
    </row>
    <row r="4027" spans="1:21" x14ac:dyDescent="0.25">
      <c r="A4027" t="s">
        <v>157</v>
      </c>
      <c r="B4027" t="s">
        <v>10</v>
      </c>
      <c r="C4027" t="s">
        <v>30</v>
      </c>
      <c r="D4027" t="s">
        <v>30</v>
      </c>
      <c r="E4027">
        <v>13507.927021743501</v>
      </c>
      <c r="F4027">
        <v>13633.75</v>
      </c>
      <c r="G4027">
        <v>5.8329308107432802E-2</v>
      </c>
      <c r="H4027">
        <v>6.2259723375500398E-2</v>
      </c>
      <c r="I4027">
        <v>6.0540935157871997E-2</v>
      </c>
      <c r="J4027">
        <v>9.3056207290378404E-2</v>
      </c>
      <c r="K4027">
        <v>7.5675984016233197E-3</v>
      </c>
      <c r="L4027">
        <v>1.2640684148576E-3</v>
      </c>
      <c r="M4027">
        <v>1.2429419889662301E-2</v>
      </c>
      <c r="N4027">
        <v>9.3674459727690097E-3</v>
      </c>
      <c r="O4027">
        <v>1.2468392246865403E-2</v>
      </c>
      <c r="P4027">
        <v>4.9489665215073614E-2</v>
      </c>
      <c r="Q4027">
        <v>13567.785847222862</v>
      </c>
      <c r="R4027" s="95">
        <f>Table_nydc_frldevdb01_flc_fx_carry_view[[#This Row],[atmf]]/(Table_nydc_frldevdb01_flc_fx_carry_view[[#This Row],[atmf_cost_orig]]+1)</f>
        <v>13466.370822655319</v>
      </c>
      <c r="S4027" s="95">
        <f>Table_nydc_frldevdb01_flc_fx_carry_view[[#This Row],[num_rate]]-Table_nydc_frldevdb01_flc_fx_carry_view[[#This Row],[asset_rate]]</f>
        <v>3.7021272968208209E-2</v>
      </c>
      <c r="T40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1.6667369581230578</v>
      </c>
      <c r="U4027" s="95">
        <f>Table_nydc_frldevdb01_flc_fx_carry_view[[#This Row],[atmf_cost_final]]/Table_nydc_frldevdb01_flc_fx_carry_view[[#This Row],[atmf_cost_orig]]</f>
        <v>0.75365110004530689</v>
      </c>
    </row>
    <row r="4028" spans="1:21" x14ac:dyDescent="0.25">
      <c r="A4028" t="s">
        <v>157</v>
      </c>
      <c r="B4028" t="s">
        <v>10</v>
      </c>
      <c r="C4028" t="s">
        <v>14</v>
      </c>
      <c r="D4028" t="s">
        <v>30</v>
      </c>
      <c r="E4028">
        <v>13507.927021743501</v>
      </c>
      <c r="F4028">
        <v>13773.75</v>
      </c>
      <c r="G4028">
        <v>6.4713399774956396E-2</v>
      </c>
      <c r="H4028">
        <v>7.1396623839601006E-2</v>
      </c>
      <c r="I4028">
        <v>5.8334839468273399E-2</v>
      </c>
      <c r="J4028">
        <v>6.7402511139062996E-2</v>
      </c>
      <c r="K4028">
        <v>9.9530492548352903E-3</v>
      </c>
      <c r="L4028">
        <v>7.5499934052465694E-3</v>
      </c>
      <c r="M4028">
        <v>1.9976422479185199E-2</v>
      </c>
      <c r="N4028">
        <v>1.9253826310307701E-2</v>
      </c>
      <c r="O4028">
        <v>1.3332009089874811E-2</v>
      </c>
      <c r="P4028">
        <v>5.302674160067674E-2</v>
      </c>
      <c r="Q4028">
        <v>13637.060651407843</v>
      </c>
      <c r="R4028" s="95">
        <f>Table_nydc_frldevdb01_flc_fx_carry_view[[#This Row],[atmf]]/(Table_nydc_frldevdb01_flc_fx_carry_view[[#This Row],[atmf_cost_orig]]+1)</f>
        <v>13503.988618208557</v>
      </c>
      <c r="S4028" s="95">
        <f>Table_nydc_frldevdb01_flc_fx_carry_view[[#This Row],[num_rate]]-Table_nydc_frldevdb01_flc_fx_carry_view[[#This Row],[asset_rate]]</f>
        <v>3.9694732510801925E-2</v>
      </c>
      <c r="T40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1.1676541063669923</v>
      </c>
      <c r="U4028" s="95">
        <f>Table_nydc_frldevdb01_flc_fx_carry_view[[#This Row],[atmf_cost_final]]/Table_nydc_frldevdb01_flc_fx_carry_view[[#This Row],[atmf_cost_orig]]</f>
        <v>0.96382754871997622</v>
      </c>
    </row>
    <row r="4029" spans="1:21" x14ac:dyDescent="0.25">
      <c r="A4029" t="s">
        <v>157</v>
      </c>
      <c r="B4029" t="s">
        <v>10</v>
      </c>
      <c r="C4029" t="s">
        <v>8</v>
      </c>
      <c r="D4029" t="s">
        <v>30</v>
      </c>
      <c r="E4029">
        <v>13507.927021743501</v>
      </c>
      <c r="F4029">
        <v>13922.07</v>
      </c>
      <c r="G4029">
        <v>7.0890184562730593E-2</v>
      </c>
      <c r="H4029">
        <v>7.8491340154910202E-2</v>
      </c>
      <c r="I4029">
        <v>6.4684336924982197E-2</v>
      </c>
      <c r="J4029">
        <v>7.5353341687052197E-2</v>
      </c>
      <c r="K4029">
        <v>1.1954421853700501E-2</v>
      </c>
      <c r="L4029">
        <v>9.9382602480496893E-3</v>
      </c>
      <c r="M4029">
        <v>2.6792094551367801E-2</v>
      </c>
      <c r="N4029">
        <v>2.69826936488342E-2</v>
      </c>
      <c r="O4029">
        <v>1.4047618761577804E-2</v>
      </c>
      <c r="P4029">
        <v>5.5431161143168768E-2</v>
      </c>
      <c r="Q4029">
        <v>13718.519103643441</v>
      </c>
      <c r="R4029" s="95">
        <f>Table_nydc_frldevdb01_flc_fx_carry_view[[#This Row],[atmf]]/(Table_nydc_frldevdb01_flc_fx_carry_view[[#This Row],[atmf_cost_orig]]+1)</f>
        <v>13558.801313213182</v>
      </c>
      <c r="S4029" s="95">
        <f>Table_nydc_frldevdb01_flc_fx_carry_view[[#This Row],[num_rate]]-Table_nydc_frldevdb01_flc_fx_carry_view[[#This Row],[asset_rate]]</f>
        <v>4.1383542381590963E-2</v>
      </c>
      <c r="T40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1.1487268757090285</v>
      </c>
      <c r="U4029" s="95">
        <f>Table_nydc_frldevdb01_flc_fx_carry_view[[#This Row],[atmf_cost_final]]/Table_nydc_frldevdb01_flc_fx_carry_view[[#This Row],[atmf_cost_orig]]</f>
        <v>1.0071140051070278</v>
      </c>
    </row>
    <row r="4030" spans="1:21" x14ac:dyDescent="0.25">
      <c r="A4030" t="s">
        <v>157</v>
      </c>
      <c r="B4030" t="s">
        <v>10</v>
      </c>
      <c r="C4030" t="s">
        <v>6</v>
      </c>
      <c r="D4030" t="s">
        <v>30</v>
      </c>
      <c r="E4030">
        <v>13507.927021743501</v>
      </c>
      <c r="F4030">
        <v>14088.75</v>
      </c>
      <c r="G4030">
        <v>7.3248283901817396E-2</v>
      </c>
      <c r="H4030">
        <v>8.1830020494190803E-2</v>
      </c>
      <c r="I4030">
        <v>7.0890184562730593E-2</v>
      </c>
      <c r="J4030">
        <v>8.2104145623553795E-2</v>
      </c>
      <c r="K4030">
        <v>1.2414711453644501E-2</v>
      </c>
      <c r="L4030">
        <v>1.1954421853700501E-2</v>
      </c>
      <c r="M4030">
        <v>3.2163194556347301E-2</v>
      </c>
      <c r="N4030">
        <v>3.4510863500095496E-2</v>
      </c>
      <c r="O4030">
        <v>1.4619231437729141E-2</v>
      </c>
      <c r="P4030">
        <v>5.8192798197103546E-2</v>
      </c>
      <c r="Q4030">
        <v>13815.90679805019</v>
      </c>
      <c r="R4030" s="95">
        <f>Table_nydc_frldevdb01_flc_fx_carry_view[[#This Row],[atmf]]/(Table_nydc_frldevdb01_flc_fx_carry_view[[#This Row],[atmf_cost_orig]]+1)</f>
        <v>13649.731044765398</v>
      </c>
      <c r="S4030" s="95">
        <f>Table_nydc_frldevdb01_flc_fx_carry_view[[#This Row],[num_rate]]-Table_nydc_frldevdb01_flc_fx_carry_view[[#This Row],[asset_rate]]</f>
        <v>4.3573566759374405E-2</v>
      </c>
      <c r="T40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1.1421860367244052</v>
      </c>
      <c r="U4030" s="95">
        <f>Table_nydc_frldevdb01_flc_fx_carry_view[[#This Row],[atmf_cost_final]]/Table_nydc_frldevdb01_flc_fx_carry_view[[#This Row],[atmf_cost_orig]]</f>
        <v>1.0729924056404059</v>
      </c>
    </row>
    <row r="4031" spans="1:21" x14ac:dyDescent="0.25">
      <c r="A4031" t="s">
        <v>157</v>
      </c>
      <c r="B4031" t="s">
        <v>10</v>
      </c>
      <c r="C4031" t="s">
        <v>67</v>
      </c>
      <c r="D4031" t="s">
        <v>30</v>
      </c>
      <c r="E4031">
        <v>13507.927021743501</v>
      </c>
      <c r="F4031">
        <v>14751.9373506354</v>
      </c>
      <c r="G4031">
        <v>8.1084893698564003E-2</v>
      </c>
      <c r="H4031">
        <v>9.0515694869623395E-2</v>
      </c>
      <c r="I4031">
        <v>7.99066883388099E-2</v>
      </c>
      <c r="J4031">
        <v>9.1642397247477705E-2</v>
      </c>
      <c r="K4031">
        <v>1.3488133930065699E-2</v>
      </c>
      <c r="L4031">
        <v>1.3560369927602499E-2</v>
      </c>
      <c r="M4031">
        <v>4.9411104120207897E-2</v>
      </c>
      <c r="N4031">
        <v>5.3172639504911398E-2</v>
      </c>
      <c r="O4031">
        <v>1.6310354610707067E-2</v>
      </c>
      <c r="P4031">
        <v>6.3697647382127909E-2</v>
      </c>
      <c r="Q4031">
        <v>14240.380583440197</v>
      </c>
      <c r="R4031" s="95">
        <f>Table_nydc_frldevdb01_flc_fx_carry_view[[#This Row],[atmf]]/(Table_nydc_frldevdb01_flc_fx_carry_view[[#This Row],[atmf_cost_orig]]+1)</f>
        <v>14057.348252478179</v>
      </c>
      <c r="S4031" s="95">
        <f>Table_nydc_frldevdb01_flc_fx_carry_view[[#This Row],[num_rate]]-Table_nydc_frldevdb01_flc_fx_carry_view[[#This Row],[asset_rate]]</f>
        <v>4.7387292771420841E-2</v>
      </c>
      <c r="T40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1.1027002880786039</v>
      </c>
      <c r="U4031" s="95">
        <f>Table_nydc_frldevdb01_flc_fx_carry_view[[#This Row],[atmf_cost_final]]/Table_nydc_frldevdb01_flc_fx_carry_view[[#This Row],[atmf_cost_orig]]</f>
        <v>1.0761273291030371</v>
      </c>
    </row>
    <row r="4032" spans="1:21" x14ac:dyDescent="0.25">
      <c r="A4032" t="s">
        <v>157</v>
      </c>
      <c r="B4032" t="s">
        <v>104</v>
      </c>
      <c r="C4032" t="s">
        <v>30</v>
      </c>
      <c r="D4032" t="s">
        <v>30</v>
      </c>
      <c r="E4032">
        <v>3.5136022100278899</v>
      </c>
      <c r="F4032">
        <v>3.5023499999999999</v>
      </c>
      <c r="G4032">
        <v>6.4832237287361705E-2</v>
      </c>
      <c r="H4032">
        <v>6.4601993975799202E-2</v>
      </c>
      <c r="I4032">
        <v>6.9875017684333102E-2</v>
      </c>
      <c r="J4032">
        <v>7.0005267093572798E-2</v>
      </c>
      <c r="K4032">
        <v>1.1425406943808301E-2</v>
      </c>
      <c r="L4032">
        <v>1.4589597986519199E-3</v>
      </c>
      <c r="M4032">
        <v>1.2896986359389101E-2</v>
      </c>
      <c r="N4032">
        <v>3.5864127744322698E-3</v>
      </c>
      <c r="O4032">
        <v>1.2468392246865403E-2</v>
      </c>
      <c r="P4032">
        <v>-2.8241261195078947E-4</v>
      </c>
      <c r="Q4032">
        <v>3.4972035871889968</v>
      </c>
      <c r="R4032" s="95">
        <f>Table_nydc_frldevdb01_flc_fx_carry_view[[#This Row],[atmf]]/(Table_nydc_frldevdb01_flc_fx_carry_view[[#This Row],[atmf_cost_orig]]+1)</f>
        <v>3.4577553760805841</v>
      </c>
      <c r="S4032" s="95">
        <f>Table_nydc_frldevdb01_flc_fx_carry_view[[#This Row],[num_rate]]-Table_nydc_frldevdb01_flc_fx_carry_view[[#This Row],[asset_rate]]</f>
        <v>-1.2750804858816193E-2</v>
      </c>
      <c r="T40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1.4456936222777292</v>
      </c>
      <c r="U4032" s="95">
        <f>Table_nydc_frldevdb01_flc_fx_carry_view[[#This Row],[atmf_cost_final]]/Table_nydc_frldevdb01_flc_fx_carry_view[[#This Row],[atmf_cost_orig]]</f>
        <v>0.27808145829520359</v>
      </c>
    </row>
    <row r="4033" spans="1:21" x14ac:dyDescent="0.25">
      <c r="A4033" t="s">
        <v>157</v>
      </c>
      <c r="B4033" t="s">
        <v>104</v>
      </c>
      <c r="C4033" t="s">
        <v>14</v>
      </c>
      <c r="D4033" t="s">
        <v>30</v>
      </c>
      <c r="E4033">
        <v>3.5136022100278899</v>
      </c>
      <c r="F4033">
        <v>3.4883000000000002</v>
      </c>
      <c r="G4033">
        <v>6.5508854732005697E-2</v>
      </c>
      <c r="H4033">
        <v>6.5064844367218405E-2</v>
      </c>
      <c r="I4033">
        <v>6.4848434068623603E-2</v>
      </c>
      <c r="J4033">
        <v>6.4427517097102593E-2</v>
      </c>
      <c r="K4033">
        <v>1.50167647638911E-2</v>
      </c>
      <c r="L4033">
        <v>1.1377414655437099E-2</v>
      </c>
      <c r="M4033">
        <v>1.82043981427235E-2</v>
      </c>
      <c r="N4033">
        <v>1.48880311936868E-2</v>
      </c>
      <c r="O4033">
        <v>1.3332009089874811E-2</v>
      </c>
      <c r="P4033">
        <v>-1.0936344696240183E-3</v>
      </c>
      <c r="Q4033">
        <v>3.4772159104982889</v>
      </c>
      <c r="R4033" s="95">
        <f>Table_nydc_frldevdb01_flc_fx_carry_view[[#This Row],[atmf]]/(Table_nydc_frldevdb01_flc_fx_carry_view[[#This Row],[atmf_cost_orig]]+1)</f>
        <v>3.4259329525220128</v>
      </c>
      <c r="S4033" s="95">
        <f>Table_nydc_frldevdb01_flc_fx_carry_view[[#This Row],[num_rate]]-Table_nydc_frldevdb01_flc_fx_carry_view[[#This Row],[asset_rate]]</f>
        <v>-1.4425643559498829E-2</v>
      </c>
      <c r="T40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1.1013238101853504</v>
      </c>
      <c r="U4033" s="95">
        <f>Table_nydc_frldevdb01_flc_fx_carry_view[[#This Row],[atmf_cost_final]]/Table_nydc_frldevdb01_flc_fx_carry_view[[#This Row],[atmf_cost_orig]]</f>
        <v>0.81782605922831408</v>
      </c>
    </row>
    <row r="4034" spans="1:21" x14ac:dyDescent="0.25">
      <c r="A4034" t="s">
        <v>157</v>
      </c>
      <c r="B4034" t="s">
        <v>104</v>
      </c>
      <c r="C4034" t="s">
        <v>8</v>
      </c>
      <c r="D4034" t="s">
        <v>30</v>
      </c>
      <c r="E4034">
        <v>3.5136022100278899</v>
      </c>
      <c r="F4034">
        <v>3.4723999999999999</v>
      </c>
      <c r="G4034">
        <v>6.6636739281080895E-2</v>
      </c>
      <c r="H4034">
        <v>6.5914900818764402E-2</v>
      </c>
      <c r="I4034">
        <v>6.5500003240726606E-2</v>
      </c>
      <c r="J4034">
        <v>6.4895282537672905E-2</v>
      </c>
      <c r="K4034">
        <v>1.74887221116636E-2</v>
      </c>
      <c r="L4034">
        <v>1.50055318380833E-2</v>
      </c>
      <c r="M4034">
        <v>2.2500548386106198E-2</v>
      </c>
      <c r="N4034">
        <v>2.0470228643540197E-2</v>
      </c>
      <c r="O4034">
        <v>1.4047618761577804E-2</v>
      </c>
      <c r="P4034">
        <v>-1.7688102721396687E-3</v>
      </c>
      <c r="Q4034">
        <v>3.4550837206285552</v>
      </c>
      <c r="R4034" s="95">
        <f>Table_nydc_frldevdb01_flc_fx_carry_view[[#This Row],[atmf]]/(Table_nydc_frldevdb01_flc_fx_carry_view[[#This Row],[atmf_cost_orig]]+1)</f>
        <v>3.3959883987160344</v>
      </c>
      <c r="S4034" s="95">
        <f>Table_nydc_frldevdb01_flc_fx_carry_view[[#This Row],[num_rate]]-Table_nydc_frldevdb01_flc_fx_carry_view[[#This Row],[asset_rate]]</f>
        <v>-1.5816429033717473E-2</v>
      </c>
      <c r="T40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1.090360380870278</v>
      </c>
      <c r="U4034" s="95">
        <f>Table_nydc_frldevdb01_flc_fx_carry_view[[#This Row],[atmf_cost_final]]/Table_nydc_frldevdb01_flc_fx_carry_view[[#This Row],[atmf_cost_orig]]</f>
        <v>0.90976576625040406</v>
      </c>
    </row>
    <row r="4035" spans="1:21" x14ac:dyDescent="0.25">
      <c r="A4035" t="s">
        <v>157</v>
      </c>
      <c r="B4035" t="s">
        <v>104</v>
      </c>
      <c r="C4035" t="s">
        <v>6</v>
      </c>
      <c r="D4035" t="s">
        <v>30</v>
      </c>
      <c r="E4035">
        <v>3.5136022100278899</v>
      </c>
      <c r="F4035">
        <v>3.4555910000000001</v>
      </c>
      <c r="G4035">
        <v>6.7344443754636898E-2</v>
      </c>
      <c r="H4035">
        <v>6.6349928121576904E-2</v>
      </c>
      <c r="I4035">
        <v>6.6636739281080895E-2</v>
      </c>
      <c r="J4035">
        <v>6.5741432450855203E-2</v>
      </c>
      <c r="K4035">
        <v>1.9233339522245301E-2</v>
      </c>
      <c r="L4035">
        <v>1.74887221116636E-2</v>
      </c>
      <c r="M4035">
        <v>2.60812543990354E-2</v>
      </c>
      <c r="N4035">
        <v>2.4863497353962399E-2</v>
      </c>
      <c r="O4035">
        <v>1.4619231437729141E-2</v>
      </c>
      <c r="P4035">
        <v>-2.1085908287944433E-3</v>
      </c>
      <c r="Q4035">
        <v>3.4320883511218945</v>
      </c>
      <c r="R4035" s="95">
        <f>Table_nydc_frldevdb01_flc_fx_carry_view[[#This Row],[atmf]]/(Table_nydc_frldevdb01_flc_fx_carry_view[[#This Row],[atmf_cost_orig]]+1)</f>
        <v>3.3677557066607773</v>
      </c>
      <c r="S4035" s="95">
        <f>Table_nydc_frldevdb01_flc_fx_carry_view[[#This Row],[num_rate]]-Table_nydc_frldevdb01_flc_fx_carry_view[[#This Row],[asset_rate]]</f>
        <v>-1.6727822266523584E-2</v>
      </c>
      <c r="T40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1.076937341510247</v>
      </c>
      <c r="U4035" s="95">
        <f>Table_nydc_frldevdb01_flc_fx_carry_view[[#This Row],[atmf_cost_final]]/Table_nydc_frldevdb01_flc_fx_carry_view[[#This Row],[atmf_cost_orig]]</f>
        <v>0.95330910751294085</v>
      </c>
    </row>
    <row r="4036" spans="1:21" x14ac:dyDescent="0.25">
      <c r="A4036" t="s">
        <v>157</v>
      </c>
      <c r="B4036" t="s">
        <v>104</v>
      </c>
      <c r="C4036" t="s">
        <v>67</v>
      </c>
      <c r="D4036" t="s">
        <v>30</v>
      </c>
      <c r="E4036">
        <v>3.5136022100278899</v>
      </c>
      <c r="F4036">
        <v>3.385758</v>
      </c>
      <c r="G4036">
        <v>7.1189137495882099E-2</v>
      </c>
      <c r="H4036">
        <v>6.9231342008999996E-2</v>
      </c>
      <c r="I4036">
        <v>7.0547829299728401E-2</v>
      </c>
      <c r="J4036">
        <v>6.8709045731872601E-2</v>
      </c>
      <c r="K4036">
        <v>2.3975583299298102E-2</v>
      </c>
      <c r="L4036">
        <v>2.32227245106005E-2</v>
      </c>
      <c r="M4036">
        <v>3.7801116839269601E-2</v>
      </c>
      <c r="N4036">
        <v>3.78383821352518E-2</v>
      </c>
      <c r="O4036">
        <v>1.6310354610707067E-2</v>
      </c>
      <c r="P4036">
        <v>-2.3745954872039787E-3</v>
      </c>
      <c r="Q4036">
        <v>3.3395864357232741</v>
      </c>
      <c r="R4036" s="95">
        <f>Table_nydc_frldevdb01_flc_fx_carry_view[[#This Row],[atmf]]/(Table_nydc_frldevdb01_flc_fx_carry_view[[#This Row],[atmf_cost_orig]]+1)</f>
        <v>3.262434338393926</v>
      </c>
      <c r="S4036" s="95">
        <f>Table_nydc_frldevdb01_flc_fx_carry_view[[#This Row],[num_rate]]-Table_nydc_frldevdb01_flc_fx_carry_view[[#This Row],[asset_rate]]</f>
        <v>-1.8684950097911046E-2</v>
      </c>
      <c r="T40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1.0571496269851319</v>
      </c>
      <c r="U4036" s="95">
        <f>Table_nydc_frldevdb01_flc_fx_carry_view[[#This Row],[atmf_cost_final]]/Table_nydc_frldevdb01_flc_fx_carry_view[[#This Row],[atmf_cost_orig]]</f>
        <v>1.0009858252638579</v>
      </c>
    </row>
    <row r="4037" spans="1:21" x14ac:dyDescent="0.25">
      <c r="A4037" t="s">
        <v>157</v>
      </c>
      <c r="B4037" t="s">
        <v>7</v>
      </c>
      <c r="C4037" t="s">
        <v>30</v>
      </c>
      <c r="D4037" t="s">
        <v>30</v>
      </c>
      <c r="E4037">
        <v>65.027135358901603</v>
      </c>
      <c r="F4037">
        <v>65.640059141726198</v>
      </c>
      <c r="G4037">
        <v>5.1943022915814402E-2</v>
      </c>
      <c r="H4037">
        <v>5.4039465247050202E-2</v>
      </c>
      <c r="I4037">
        <v>4.5696208009961603E-2</v>
      </c>
      <c r="J4037">
        <v>7.2818366260331696E-2</v>
      </c>
      <c r="K4037">
        <v>6.3284307403568699E-3</v>
      </c>
      <c r="L4037">
        <v>9.5399445230792701E-4</v>
      </c>
      <c r="M4037">
        <v>1.07884505654885E-2</v>
      </c>
      <c r="N4037">
        <v>9.4321812283186292E-3</v>
      </c>
      <c r="O4037">
        <v>1.2468392246865403E-2</v>
      </c>
      <c r="P4037">
        <v>4.9986812484475E-2</v>
      </c>
      <c r="Q4037">
        <v>65.34860307646052</v>
      </c>
      <c r="R4037" s="95">
        <f>Table_nydc_frldevdb01_flc_fx_carry_view[[#This Row],[atmf]]/(Table_nydc_frldevdb01_flc_fx_carry_view[[#This Row],[atmf_cost_orig]]+1)</f>
        <v>64.939462955877346</v>
      </c>
      <c r="S4037" s="95">
        <f>Table_nydc_frldevdb01_flc_fx_carry_view[[#This Row],[num_rate]]-Table_nydc_frldevdb01_flc_fx_carry_view[[#This Row],[asset_rate]]</f>
        <v>3.7518420237609595E-2</v>
      </c>
      <c r="T40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1.900930289196749</v>
      </c>
      <c r="U4037" s="95">
        <f>Table_nydc_frldevdb01_flc_fx_carry_view[[#This Row],[atmf_cost_final]]/Table_nydc_frldevdb01_flc_fx_carry_view[[#This Row],[atmf_cost_orig]]</f>
        <v>0.87428506726364563</v>
      </c>
    </row>
    <row r="4038" spans="1:21" x14ac:dyDescent="0.25">
      <c r="A4038" t="s">
        <v>157</v>
      </c>
      <c r="B4038" t="s">
        <v>7</v>
      </c>
      <c r="C4038" t="s">
        <v>14</v>
      </c>
      <c r="D4038" t="s">
        <v>30</v>
      </c>
      <c r="E4038">
        <v>65.027135358901603</v>
      </c>
      <c r="F4038">
        <v>66.282038665552093</v>
      </c>
      <c r="G4038">
        <v>5.8433237447557899E-2</v>
      </c>
      <c r="H4038">
        <v>6.1680611197768298E-2</v>
      </c>
      <c r="I4038">
        <v>5.1921630851743797E-2</v>
      </c>
      <c r="J4038">
        <v>5.6942099803406997E-2</v>
      </c>
      <c r="K4038">
        <v>8.4989911609081384E-3</v>
      </c>
      <c r="L4038">
        <v>6.3130049945946303E-3</v>
      </c>
      <c r="M4038">
        <v>1.7258393739112598E-2</v>
      </c>
      <c r="N4038">
        <v>1.6968917886639501E-2</v>
      </c>
      <c r="O4038">
        <v>1.3332009089874811E-2</v>
      </c>
      <c r="P4038">
        <v>5.2329000732762809E-2</v>
      </c>
      <c r="Q4038">
        <v>65.706489075737309</v>
      </c>
      <c r="R4038" s="95">
        <f>Table_nydc_frldevdb01_flc_fx_carry_view[[#This Row],[atmf]]/(Table_nydc_frldevdb01_flc_fx_carry_view[[#This Row],[atmf_cost_orig]]+1)</f>
        <v>65.157524453468284</v>
      </c>
      <c r="S4038" s="95">
        <f>Table_nydc_frldevdb01_flc_fx_carry_view[[#This Row],[num_rate]]-Table_nydc_frldevdb01_flc_fx_carry_view[[#This Row],[asset_rate]]</f>
        <v>3.8996991642888001E-2</v>
      </c>
      <c r="T40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1.2165113769926952</v>
      </c>
      <c r="U4038" s="95">
        <f>Table_nydc_frldevdb01_flc_fx_carry_view[[#This Row],[atmf_cost_final]]/Table_nydc_frldevdb01_flc_fx_carry_view[[#This Row],[atmf_cost_orig]]</f>
        <v>0.98322695281791728</v>
      </c>
    </row>
    <row r="4039" spans="1:21" x14ac:dyDescent="0.25">
      <c r="A4039" t="s">
        <v>157</v>
      </c>
      <c r="B4039" t="s">
        <v>7</v>
      </c>
      <c r="C4039" t="s">
        <v>8</v>
      </c>
      <c r="D4039" t="s">
        <v>30</v>
      </c>
      <c r="E4039">
        <v>65.027135358901603</v>
      </c>
      <c r="F4039">
        <v>66.893325058130401</v>
      </c>
      <c r="G4039">
        <v>6.2197718124987603E-2</v>
      </c>
      <c r="H4039">
        <v>6.6102270593408299E-2</v>
      </c>
      <c r="I4039">
        <v>5.8396402109013597E-2</v>
      </c>
      <c r="J4039">
        <v>6.3705542185095193E-2</v>
      </c>
      <c r="K4039">
        <v>9.9634596555844886E-3</v>
      </c>
      <c r="L4039">
        <v>8.4840181167921604E-3</v>
      </c>
      <c r="M4039">
        <v>2.2564491078729102E-2</v>
      </c>
      <c r="N4039">
        <v>2.28741622040959E-2</v>
      </c>
      <c r="O4039">
        <v>1.4047618761577804E-2</v>
      </c>
      <c r="P4039">
        <v>5.2862012771469298E-2</v>
      </c>
      <c r="Q4039">
        <v>66.060889711040687</v>
      </c>
      <c r="R4039" s="95">
        <f>Table_nydc_frldevdb01_flc_fx_carry_view[[#This Row],[atmf]]/(Table_nydc_frldevdb01_flc_fx_carry_view[[#This Row],[atmf_cost_orig]]+1)</f>
        <v>65.4172188079433</v>
      </c>
      <c r="S4039" s="95">
        <f>Table_nydc_frldevdb01_flc_fx_carry_view[[#This Row],[num_rate]]-Table_nydc_frldevdb01_flc_fx_carry_view[[#This Row],[asset_rate]]</f>
        <v>3.8814394009891492E-2</v>
      </c>
      <c r="T40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1.1419814461277369</v>
      </c>
      <c r="U4039" s="95">
        <f>Table_nydc_frldevdb01_flc_fx_carry_view[[#This Row],[atmf_cost_final]]/Table_nydc_frldevdb01_flc_fx_carry_view[[#This Row],[atmf_cost_orig]]</f>
        <v>1.0137238249374352</v>
      </c>
    </row>
    <row r="4040" spans="1:21" x14ac:dyDescent="0.25">
      <c r="A4040" t="s">
        <v>157</v>
      </c>
      <c r="B4040" t="s">
        <v>7</v>
      </c>
      <c r="C4040" t="s">
        <v>6</v>
      </c>
      <c r="D4040" t="s">
        <v>30</v>
      </c>
      <c r="E4040">
        <v>65.027135358901603</v>
      </c>
      <c r="F4040">
        <v>67.533301646804404</v>
      </c>
      <c r="G4040">
        <v>6.4832525890653706E-2</v>
      </c>
      <c r="H4040">
        <v>6.9255394087814101E-2</v>
      </c>
      <c r="I4040">
        <v>6.2197718124987603E-2</v>
      </c>
      <c r="J4040">
        <v>6.7859424677989694E-2</v>
      </c>
      <c r="K4040">
        <v>1.0860800413508599E-2</v>
      </c>
      <c r="L4040">
        <v>9.9634596555844886E-3</v>
      </c>
      <c r="M4040">
        <v>2.7219207139239799E-2</v>
      </c>
      <c r="N4040">
        <v>2.8313932735326099E-2</v>
      </c>
      <c r="O4040">
        <v>1.4619231437729141E-2</v>
      </c>
      <c r="P4040">
        <v>5.3441622298277647E-2</v>
      </c>
      <c r="Q4040">
        <v>66.446345304868984</v>
      </c>
      <c r="R4040" s="95">
        <f>Table_nydc_frldevdb01_flc_fx_carry_view[[#This Row],[atmf]]/(Table_nydc_frldevdb01_flc_fx_carry_view[[#This Row],[atmf_cost_orig]]+1)</f>
        <v>65.743807336782254</v>
      </c>
      <c r="S4040" s="95">
        <f>Table_nydc_frldevdb01_flc_fx_carry_view[[#This Row],[num_rate]]-Table_nydc_frldevdb01_flc_fx_carry_view[[#This Row],[asset_rate]]</f>
        <v>3.8822390860548506E-2</v>
      </c>
      <c r="T40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1.1217763066666486</v>
      </c>
      <c r="U4040" s="95">
        <f>Table_nydc_frldevdb01_flc_fx_carry_view[[#This Row],[atmf_cost_final]]/Table_nydc_frldevdb01_flc_fx_carry_view[[#This Row],[atmf_cost_orig]]</f>
        <v>1.0402188642191608</v>
      </c>
    </row>
    <row r="4041" spans="1:21" x14ac:dyDescent="0.25">
      <c r="A4041" t="s">
        <v>157</v>
      </c>
      <c r="B4041" t="s">
        <v>7</v>
      </c>
      <c r="C4041" t="s">
        <v>67</v>
      </c>
      <c r="D4041" t="s">
        <v>30</v>
      </c>
      <c r="E4041">
        <v>65.027135358901603</v>
      </c>
      <c r="F4041">
        <v>70.157164214704693</v>
      </c>
      <c r="G4041">
        <v>7.29983092756714E-2</v>
      </c>
      <c r="H4041">
        <v>7.5683082000828197E-2</v>
      </c>
      <c r="I4041">
        <v>7.1418211346895702E-2</v>
      </c>
      <c r="J4041">
        <v>7.58135058069625E-2</v>
      </c>
      <c r="K4041">
        <v>1.2930780525484601E-2</v>
      </c>
      <c r="L4041">
        <v>1.26558945732847E-2</v>
      </c>
      <c r="M4041">
        <v>4.1322696535888395E-2</v>
      </c>
      <c r="N4041">
        <v>4.3992959627778397E-2</v>
      </c>
      <c r="O4041">
        <v>1.6310354610707067E-2</v>
      </c>
      <c r="P4041">
        <v>5.6940940566115428E-2</v>
      </c>
      <c r="Q4041">
        <v>68.220260313671062</v>
      </c>
      <c r="R4041" s="95">
        <f>Table_nydc_frldevdb01_flc_fx_carry_view[[#This Row],[atmf]]/(Table_nydc_frldevdb01_flc_fx_carry_view[[#This Row],[atmf_cost_orig]]+1)</f>
        <v>67.373125015033978</v>
      </c>
      <c r="S4041" s="95">
        <f>Table_nydc_frldevdb01_flc_fx_carry_view[[#This Row],[num_rate]]-Table_nydc_frldevdb01_flc_fx_carry_view[[#This Row],[asset_rate]]</f>
        <v>4.063058595540836E-2</v>
      </c>
      <c r="T40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1.1037319581746685</v>
      </c>
      <c r="U4041" s="95">
        <f>Table_nydc_frldevdb01_flc_fx_carry_view[[#This Row],[atmf_cost_final]]/Table_nydc_frldevdb01_flc_fx_carry_view[[#This Row],[atmf_cost_orig]]</f>
        <v>1.0646197686922707</v>
      </c>
    </row>
    <row r="4042" spans="1:21" x14ac:dyDescent="0.25">
      <c r="A4042" t="s">
        <v>157</v>
      </c>
      <c r="B4042" t="s">
        <v>166</v>
      </c>
      <c r="C4042" t="s">
        <v>30</v>
      </c>
      <c r="D4042" t="s">
        <v>30</v>
      </c>
      <c r="E4042">
        <v>112.345773943525</v>
      </c>
      <c r="F4042">
        <v>111.8228</v>
      </c>
      <c r="G4042">
        <v>8.2509099827424506E-2</v>
      </c>
      <c r="H4042">
        <v>8.3372688511229601E-2</v>
      </c>
      <c r="I4042">
        <v>7.0712158242090706E-2</v>
      </c>
      <c r="J4042">
        <v>8.4132990177846007E-2</v>
      </c>
      <c r="K4042">
        <v>1.4283688616171198E-2</v>
      </c>
      <c r="L4042">
        <v>1.4764389074093699E-3</v>
      </c>
      <c r="M4042">
        <v>1.6643837069239699E-2</v>
      </c>
      <c r="N4042">
        <v>4.9809464945952502E-3</v>
      </c>
      <c r="O4042">
        <v>1.2468392246865403E-2</v>
      </c>
      <c r="P4042">
        <v>-5.9460280867851311E-3</v>
      </c>
      <c r="Q4042">
        <v>111.55950301154223</v>
      </c>
      <c r="R4042" s="95">
        <f>Table_nydc_frldevdb01_flc_fx_carry_view[[#This Row],[atmf]]/(Table_nydc_frldevdb01_flc_fx_carry_view[[#This Row],[atmf_cost_orig]]+1)</f>
        <v>109.99210925466338</v>
      </c>
      <c r="S4042" s="95">
        <f>Table_nydc_frldevdb01_flc_fx_carry_view[[#This Row],[num_rate]]-Table_nydc_frldevdb01_flc_fx_carry_view[[#This Row],[asset_rate]]</f>
        <v>-1.8414420333650535E-2</v>
      </c>
      <c r="T40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1.4848674381603257</v>
      </c>
      <c r="U4042" s="95">
        <f>Table_nydc_frldevdb01_flc_fx_carry_view[[#This Row],[atmf_cost_final]]/Table_nydc_frldevdb01_flc_fx_carry_view[[#This Row],[atmf_cost_orig]]</f>
        <v>0.29926671799742527</v>
      </c>
    </row>
    <row r="4043" spans="1:21" x14ac:dyDescent="0.25">
      <c r="A4043" t="s">
        <v>157</v>
      </c>
      <c r="B4043" t="s">
        <v>166</v>
      </c>
      <c r="C4043" t="s">
        <v>14</v>
      </c>
      <c r="D4043" t="s">
        <v>30</v>
      </c>
      <c r="E4043">
        <v>112.345773943525</v>
      </c>
      <c r="F4043">
        <v>111.26130000000001</v>
      </c>
      <c r="G4043">
        <v>8.9104628388386301E-2</v>
      </c>
      <c r="H4043">
        <v>9.0480635489073397E-2</v>
      </c>
      <c r="I4043">
        <v>8.2542483685366999E-2</v>
      </c>
      <c r="J4043">
        <v>8.4512434333522998E-2</v>
      </c>
      <c r="K4043">
        <v>2.05070875782008E-2</v>
      </c>
      <c r="L4043">
        <v>1.4233044462014999E-2</v>
      </c>
      <c r="M4043">
        <v>2.53144099798038E-2</v>
      </c>
      <c r="N4043">
        <v>1.93973207481218E-2</v>
      </c>
      <c r="O4043">
        <v>1.3332009089874811E-2</v>
      </c>
      <c r="P4043">
        <v>-6.1267259443329516E-3</v>
      </c>
      <c r="Q4043">
        <v>110.7289900456467</v>
      </c>
      <c r="R4043" s="95">
        <f>Table_nydc_frldevdb01_flc_fx_carry_view[[#This Row],[atmf]]/(Table_nydc_frldevdb01_flc_fx_carry_view[[#This Row],[atmf_cost_orig]]+1)</f>
        <v>108.51432391571635</v>
      </c>
      <c r="S4043" s="95">
        <f>Table_nydc_frldevdb01_flc_fx_carry_view[[#This Row],[num_rate]]-Table_nydc_frldevdb01_flc_fx_carry_view[[#This Row],[asset_rate]]</f>
        <v>-1.9458735034207763E-2</v>
      </c>
      <c r="T40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1.0742521209696221</v>
      </c>
      <c r="U4043" s="95">
        <f>Table_nydc_frldevdb01_flc_fx_carry_view[[#This Row],[atmf_cost_final]]/Table_nydc_frldevdb01_flc_fx_carry_view[[#This Row],[atmf_cost_orig]]</f>
        <v>0.7662560874852411</v>
      </c>
    </row>
    <row r="4044" spans="1:21" x14ac:dyDescent="0.25">
      <c r="A4044" t="s">
        <v>157</v>
      </c>
      <c r="B4044" t="s">
        <v>166</v>
      </c>
      <c r="C4044" t="s">
        <v>8</v>
      </c>
      <c r="D4044" t="s">
        <v>30</v>
      </c>
      <c r="E4044">
        <v>112.345773943525</v>
      </c>
      <c r="F4044">
        <v>110.65519999999999</v>
      </c>
      <c r="G4044">
        <v>9.1658121567582906E-2</v>
      </c>
      <c r="H4044">
        <v>9.3476033276689102E-2</v>
      </c>
      <c r="I4044">
        <v>8.9069100315635599E-2</v>
      </c>
      <c r="J4044">
        <v>9.1348442965895102E-2</v>
      </c>
      <c r="K4044">
        <v>2.4538959130155601E-2</v>
      </c>
      <c r="L4044">
        <v>2.0457261591859597E-2</v>
      </c>
      <c r="M4044">
        <v>3.1904381303750298E-2</v>
      </c>
      <c r="N4044">
        <v>2.82484940016096E-2</v>
      </c>
      <c r="O4044">
        <v>1.4047618761577804E-2</v>
      </c>
      <c r="P4044">
        <v>-6.2707226308230061E-3</v>
      </c>
      <c r="Q4044">
        <v>109.84613682812244</v>
      </c>
      <c r="R4044" s="95">
        <f>Table_nydc_frldevdb01_flc_fx_carry_view[[#This Row],[atmf]]/(Table_nydc_frldevdb01_flc_fx_carry_view[[#This Row],[atmf_cost_orig]]+1)</f>
        <v>107.23396663961604</v>
      </c>
      <c r="S4044" s="95">
        <f>Table_nydc_frldevdb01_flc_fx_carry_view[[#This Row],[num_rate]]-Table_nydc_frldevdb01_flc_fx_carry_view[[#This Row],[asset_rate]]</f>
        <v>-2.031834139240081E-2</v>
      </c>
      <c r="T40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1.0578120610223607</v>
      </c>
      <c r="U4044" s="95">
        <f>Table_nydc_frldevdb01_flc_fx_carry_view[[#This Row],[atmf_cost_final]]/Table_nydc_frldevdb01_flc_fx_carry_view[[#This Row],[atmf_cost_orig]]</f>
        <v>0.88541112058139315</v>
      </c>
    </row>
    <row r="4045" spans="1:21" x14ac:dyDescent="0.25">
      <c r="A4045" t="s">
        <v>157</v>
      </c>
      <c r="B4045" t="s">
        <v>166</v>
      </c>
      <c r="C4045" t="s">
        <v>6</v>
      </c>
      <c r="D4045" t="s">
        <v>30</v>
      </c>
      <c r="E4045">
        <v>112.345773943525</v>
      </c>
      <c r="F4045">
        <v>110.0137</v>
      </c>
      <c r="G4045">
        <v>9.2809922517522195E-2</v>
      </c>
      <c r="H4045">
        <v>9.4998245209404003E-2</v>
      </c>
      <c r="I4045">
        <v>9.1658121567582906E-2</v>
      </c>
      <c r="J4045">
        <v>9.4295283407460004E-2</v>
      </c>
      <c r="K4045">
        <v>2.7353994453604102E-2</v>
      </c>
      <c r="L4045">
        <v>2.4538959130155601E-2</v>
      </c>
      <c r="M4045">
        <v>3.7335328439670301E-2</v>
      </c>
      <c r="N4045">
        <v>3.5040293114245898E-2</v>
      </c>
      <c r="O4045">
        <v>1.4619231437729141E-2</v>
      </c>
      <c r="P4045">
        <v>-6.4267207180123131E-3</v>
      </c>
      <c r="Q4045">
        <v>108.92646853760345</v>
      </c>
      <c r="R4045" s="95">
        <f>Table_nydc_frldevdb01_flc_fx_carry_view[[#This Row],[atmf]]/(Table_nydc_frldevdb01_flc_fx_carry_view[[#This Row],[atmf_cost_orig]]+1)</f>
        <v>106.05413407203572</v>
      </c>
      <c r="S4045" s="95">
        <f>Table_nydc_frldevdb01_flc_fx_carry_view[[#This Row],[num_rate]]-Table_nydc_frldevdb01_flc_fx_carry_view[[#This Row],[asset_rate]]</f>
        <v>-2.1045952155741454E-2</v>
      </c>
      <c r="T40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1.052097244591756</v>
      </c>
      <c r="U4045" s="95">
        <f>Table_nydc_frldevdb01_flc_fx_carry_view[[#This Row],[atmf_cost_final]]/Table_nydc_frldevdb01_flc_fx_carry_view[[#This Row],[atmf_cost_orig]]</f>
        <v>0.9385291245225571</v>
      </c>
    </row>
    <row r="4046" spans="1:21" x14ac:dyDescent="0.25">
      <c r="A4046" t="s">
        <v>157</v>
      </c>
      <c r="B4046" t="s">
        <v>166</v>
      </c>
      <c r="C4046" t="s">
        <v>67</v>
      </c>
      <c r="D4046" t="s">
        <v>30</v>
      </c>
      <c r="E4046">
        <v>112.345773943525</v>
      </c>
      <c r="F4046">
        <v>107.223356833381</v>
      </c>
      <c r="G4046">
        <v>9.3792845083526893E-2</v>
      </c>
      <c r="H4046">
        <v>9.7011464505916495E-2</v>
      </c>
      <c r="I4046">
        <v>9.3635830280716995E-2</v>
      </c>
      <c r="J4046">
        <v>9.7275401325407698E-2</v>
      </c>
      <c r="K4046">
        <v>3.2498818212517197E-2</v>
      </c>
      <c r="L4046">
        <v>3.1695955448494802E-2</v>
      </c>
      <c r="M4046">
        <v>5.2951671009764598E-2</v>
      </c>
      <c r="N4046">
        <v>5.3038719430428399E-2</v>
      </c>
      <c r="O4046">
        <v>1.6310354610707067E-2</v>
      </c>
      <c r="P4046">
        <v>-7.1446943388862594E-3</v>
      </c>
      <c r="Q4046">
        <v>105.0742878903834</v>
      </c>
      <c r="R4046" s="95">
        <f>Table_nydc_frldevdb01_flc_fx_carry_view[[#This Row],[atmf]]/(Table_nydc_frldevdb01_flc_fx_carry_view[[#This Row],[atmf_cost_orig]]+1)</f>
        <v>101.83122339371515</v>
      </c>
      <c r="S4046" s="95">
        <f>Table_nydc_frldevdb01_flc_fx_carry_view[[#This Row],[num_rate]]-Table_nydc_frldevdb01_flc_fx_carry_view[[#This Row],[asset_rate]]</f>
        <v>-2.3455048949593327E-2</v>
      </c>
      <c r="T40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1.0435103696050638</v>
      </c>
      <c r="U4046" s="95">
        <f>Table_nydc_frldevdb01_flc_fx_carry_view[[#This Row],[atmf_cost_final]]/Table_nydc_frldevdb01_flc_fx_carry_view[[#This Row],[atmf_cost_orig]]</f>
        <v>1.0016439220708966</v>
      </c>
    </row>
    <row r="4047" spans="1:21" x14ac:dyDescent="0.25">
      <c r="A4047" t="s">
        <v>157</v>
      </c>
      <c r="B4047" t="s">
        <v>16</v>
      </c>
      <c r="C4047" t="s">
        <v>30</v>
      </c>
      <c r="D4047" t="s">
        <v>30</v>
      </c>
      <c r="E4047">
        <v>19.090742533779899</v>
      </c>
      <c r="F4047">
        <v>19.3857</v>
      </c>
      <c r="G4047">
        <v>0.118927090732198</v>
      </c>
      <c r="H4047">
        <v>0.12299942403081</v>
      </c>
      <c r="I4047">
        <v>0.14759867003572899</v>
      </c>
      <c r="J4047">
        <v>0.170479813214585</v>
      </c>
      <c r="K4047">
        <v>1.6748302608313101E-2</v>
      </c>
      <c r="L4047">
        <v>3.0817897088809198E-3</v>
      </c>
      <c r="M4047">
        <v>2.4552483661261001E-2</v>
      </c>
      <c r="N4047">
        <v>1.56060621604018E-2</v>
      </c>
      <c r="O4047">
        <v>1.2468392246865403E-2</v>
      </c>
      <c r="P4047">
        <v>7.4902081347286764E-2</v>
      </c>
      <c r="Q4047">
        <v>19.235582035138943</v>
      </c>
      <c r="R4047" s="95">
        <f>Table_nydc_frldevdb01_flc_fx_carry_view[[#This Row],[atmf]]/(Table_nydc_frldevdb01_flc_fx_carry_view[[#This Row],[atmf_cost_orig]]+1)</f>
        <v>18.921139042799226</v>
      </c>
      <c r="S4047" s="95">
        <f>Table_nydc_frldevdb01_flc_fx_carry_view[[#This Row],[num_rate]]-Table_nydc_frldevdb01_flc_fx_carry_view[[#This Row],[asset_rate]]</f>
        <v>6.2433689100421359E-2</v>
      </c>
      <c r="T40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1.6048157220532504</v>
      </c>
      <c r="U4047" s="95">
        <f>Table_nydc_frldevdb01_flc_fx_carry_view[[#This Row],[atmf_cost_final]]/Table_nydc_frldevdb01_flc_fx_carry_view[[#This Row],[atmf_cost_orig]]</f>
        <v>0.6356205089355218</v>
      </c>
    </row>
    <row r="4048" spans="1:21" x14ac:dyDescent="0.25">
      <c r="A4048" t="s">
        <v>157</v>
      </c>
      <c r="B4048" t="s">
        <v>16</v>
      </c>
      <c r="C4048" t="s">
        <v>14</v>
      </c>
      <c r="D4048" t="s">
        <v>30</v>
      </c>
      <c r="E4048">
        <v>19.090742533779899</v>
      </c>
      <c r="F4048">
        <v>19.657250000000001</v>
      </c>
      <c r="G4048">
        <v>0.119638781760135</v>
      </c>
      <c r="H4048">
        <v>0.125268974965109</v>
      </c>
      <c r="I4048">
        <v>0.119056043463665</v>
      </c>
      <c r="J4048">
        <v>0.12738280027880999</v>
      </c>
      <c r="K4048">
        <v>2.0627637645294301E-2</v>
      </c>
      <c r="L4048">
        <v>1.6714445365809398E-2</v>
      </c>
      <c r="M4048">
        <v>3.5041927082527104E-2</v>
      </c>
      <c r="N4048">
        <v>3.3152773117723702E-2</v>
      </c>
      <c r="O4048">
        <v>1.3332009089874811E-2</v>
      </c>
      <c r="P4048">
        <v>7.3764171373826654E-2</v>
      </c>
      <c r="Q4048">
        <v>19.377930895379308</v>
      </c>
      <c r="R4048" s="95">
        <f>Table_nydc_frldevdb01_flc_fx_carry_view[[#This Row],[atmf]]/(Table_nydc_frldevdb01_flc_fx_carry_view[[#This Row],[atmf_cost_orig]]+1)</f>
        <v>18.99174273587921</v>
      </c>
      <c r="S4048" s="95">
        <f>Table_nydc_frldevdb01_flc_fx_carry_view[[#This Row],[num_rate]]-Table_nydc_frldevdb01_flc_fx_carry_view[[#This Row],[asset_rate]]</f>
        <v>6.0432162283951846E-2</v>
      </c>
      <c r="T40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1.140418875553679</v>
      </c>
      <c r="U4048" s="95">
        <f>Table_nydc_frldevdb01_flc_fx_carry_view[[#This Row],[atmf_cost_final]]/Table_nydc_frldevdb01_flc_fx_carry_view[[#This Row],[atmf_cost_orig]]</f>
        <v>0.94608875361351386</v>
      </c>
    </row>
    <row r="4049" spans="1:21" x14ac:dyDescent="0.25">
      <c r="A4049" t="s">
        <v>157</v>
      </c>
      <c r="B4049" t="s">
        <v>16</v>
      </c>
      <c r="C4049" t="s">
        <v>8</v>
      </c>
      <c r="D4049" t="s">
        <v>30</v>
      </c>
      <c r="E4049">
        <v>19.090742533779899</v>
      </c>
      <c r="F4049">
        <v>19.929200000000002</v>
      </c>
      <c r="G4049">
        <v>0.12742554893507499</v>
      </c>
      <c r="H4049">
        <v>0.134954869422901</v>
      </c>
      <c r="I4049">
        <v>0.119638693975782</v>
      </c>
      <c r="J4049">
        <v>0.12831253515192401</v>
      </c>
      <c r="K4049">
        <v>2.4944955485008302E-2</v>
      </c>
      <c r="L4049">
        <v>2.0598937256074E-2</v>
      </c>
      <c r="M4049">
        <v>4.60479620975651E-2</v>
      </c>
      <c r="N4049">
        <v>4.3418755457923605E-2</v>
      </c>
      <c r="O4049">
        <v>1.4047618761577804E-2</v>
      </c>
      <c r="P4049">
        <v>7.3746939017381774E-2</v>
      </c>
      <c r="Q4049">
        <v>19.517325745728467</v>
      </c>
      <c r="R4049" s="95">
        <f>Table_nydc_frldevdb01_flc_fx_carry_view[[#This Row],[atmf]]/(Table_nydc_frldevdb01_flc_fx_carry_view[[#This Row],[atmf_cost_orig]]+1)</f>
        <v>19.051898882377632</v>
      </c>
      <c r="S4049" s="95">
        <f>Table_nydc_frldevdb01_flc_fx_carry_view[[#This Row],[num_rate]]-Table_nydc_frldevdb01_flc_fx_carry_view[[#This Row],[asset_rate]]</f>
        <v>5.9699320255803968E-2</v>
      </c>
      <c r="T40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1.0813538857667448</v>
      </c>
      <c r="U4049" s="95">
        <f>Table_nydc_frldevdb01_flc_fx_carry_view[[#This Row],[atmf_cost_final]]/Table_nydc_frldevdb01_flc_fx_carry_view[[#This Row],[atmf_cost_orig]]</f>
        <v>0.94290286649231492</v>
      </c>
    </row>
    <row r="4050" spans="1:21" x14ac:dyDescent="0.25">
      <c r="A4050" t="s">
        <v>157</v>
      </c>
      <c r="B4050" t="s">
        <v>16</v>
      </c>
      <c r="C4050" t="s">
        <v>6</v>
      </c>
      <c r="D4050" t="s">
        <v>30</v>
      </c>
      <c r="E4050">
        <v>19.090742533779899</v>
      </c>
      <c r="F4050">
        <v>20.197199999999999</v>
      </c>
      <c r="G4050">
        <v>0.13067328133071801</v>
      </c>
      <c r="H4050">
        <v>0.13956969537984801</v>
      </c>
      <c r="I4050">
        <v>0.12742554893507499</v>
      </c>
      <c r="J4050">
        <v>0.13757571340823699</v>
      </c>
      <c r="K4050">
        <v>2.7500809793883103E-2</v>
      </c>
      <c r="L4050">
        <v>2.4944955485008302E-2</v>
      </c>
      <c r="M4050">
        <v>5.4828507419900904E-2</v>
      </c>
      <c r="N4050">
        <v>5.4207274741939801E-2</v>
      </c>
      <c r="O4050">
        <v>1.4619231437729141E-2</v>
      </c>
      <c r="P4050">
        <v>7.3712498382376257E-2</v>
      </c>
      <c r="Q4050">
        <v>19.659939128159735</v>
      </c>
      <c r="R4050" s="95">
        <f>Table_nydc_frldevdb01_flc_fx_carry_view[[#This Row],[atmf]]/(Table_nydc_frldevdb01_flc_fx_carry_view[[#This Row],[atmf_cost_orig]]+1)</f>
        <v>19.14737785140272</v>
      </c>
      <c r="S4050" s="95">
        <f>Table_nydc_frldevdb01_flc_fx_carry_view[[#This Row],[num_rate]]-Table_nydc_frldevdb01_flc_fx_carry_view[[#This Row],[asset_rate]]</f>
        <v>5.9093266944647116E-2</v>
      </c>
      <c r="T40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1.0707934366586305</v>
      </c>
      <c r="U4050" s="95">
        <f>Table_nydc_frldevdb01_flc_fx_carry_view[[#This Row],[atmf_cost_final]]/Table_nydc_frldevdb01_flc_fx_carry_view[[#This Row],[atmf_cost_orig]]</f>
        <v>0.98866953146830294</v>
      </c>
    </row>
    <row r="4051" spans="1:21" x14ac:dyDescent="0.25">
      <c r="A4051" t="s">
        <v>157</v>
      </c>
      <c r="B4051" t="s">
        <v>16</v>
      </c>
      <c r="C4051" t="s">
        <v>67</v>
      </c>
      <c r="D4051" t="s">
        <v>30</v>
      </c>
      <c r="E4051">
        <v>19.090742533779899</v>
      </c>
      <c r="F4051">
        <v>21.256474999999998</v>
      </c>
      <c r="G4051">
        <v>0.13156527631866499</v>
      </c>
      <c r="H4051">
        <v>0.14255185812778401</v>
      </c>
      <c r="I4051">
        <v>0.131867024400175</v>
      </c>
      <c r="J4051">
        <v>0.14384011658589399</v>
      </c>
      <c r="K4051">
        <v>2.97937591223317E-2</v>
      </c>
      <c r="L4051">
        <v>2.9884347004667602E-2</v>
      </c>
      <c r="M4051">
        <v>7.7738300801787605E-2</v>
      </c>
      <c r="N4051">
        <v>8.0676228774336001E-2</v>
      </c>
      <c r="O4051">
        <v>1.6310354610707067E-2</v>
      </c>
      <c r="P4051">
        <v>7.4886926021173528E-2</v>
      </c>
      <c r="Q4051">
        <v>20.283969384423688</v>
      </c>
      <c r="R4051" s="95">
        <f>Table_nydc_frldevdb01_flc_fx_carry_view[[#This Row],[atmf]]/(Table_nydc_frldevdb01_flc_fx_carry_view[[#This Row],[atmf_cost_orig]]+1)</f>
        <v>19.723225002012235</v>
      </c>
      <c r="S4051" s="95">
        <f>Table_nydc_frldevdb01_flc_fx_carry_view[[#This Row],[num_rate]]-Table_nydc_frldevdb01_flc_fx_carry_view[[#This Row],[asset_rate]]</f>
        <v>5.857657141046646E-2</v>
      </c>
      <c r="T40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1.0593882012523768</v>
      </c>
      <c r="U4051" s="95">
        <f>Table_nydc_frldevdb01_flc_fx_carry_view[[#This Row],[atmf_cost_final]]/Table_nydc_frldevdb01_flc_fx_carry_view[[#This Row],[atmf_cost_orig]]</f>
        <v>1.0377925416718246</v>
      </c>
    </row>
    <row r="4052" spans="1:21" x14ac:dyDescent="0.25">
      <c r="A4052" t="s">
        <v>157</v>
      </c>
      <c r="B4052" t="s">
        <v>15</v>
      </c>
      <c r="C4052" t="s">
        <v>30</v>
      </c>
      <c r="D4052" t="s">
        <v>30</v>
      </c>
      <c r="E4052">
        <v>57.491803063930703</v>
      </c>
      <c r="F4052">
        <v>58.351599999999998</v>
      </c>
      <c r="G4052">
        <v>0.102168870055601</v>
      </c>
      <c r="H4052">
        <v>0.107071664411378</v>
      </c>
      <c r="I4052">
        <v>9.6079750339125206E-2</v>
      </c>
      <c r="J4052">
        <v>0.11356931491362</v>
      </c>
      <c r="K4052">
        <v>1.37431200884047E-2</v>
      </c>
      <c r="L4052">
        <v>2.00610215590409E-3</v>
      </c>
      <c r="M4052">
        <v>2.1373892412579601E-2</v>
      </c>
      <c r="N4052">
        <v>1.4965782807179299E-2</v>
      </c>
      <c r="O4052">
        <v>1.2468392246865403E-2</v>
      </c>
      <c r="P4052">
        <v>7.2937310545154524E-2</v>
      </c>
      <c r="Q4052">
        <v>57.909704231647986</v>
      </c>
      <c r="R4052" s="95">
        <f>Table_nydc_frldevdb01_flc_fx_carry_view[[#This Row],[atmf]]/(Table_nydc_frldevdb01_flc_fx_carry_view[[#This Row],[atmf_cost_orig]]+1)</f>
        <v>57.130498863807958</v>
      </c>
      <c r="S4052" s="95">
        <f>Table_nydc_frldevdb01_flc_fx_carry_view[[#This Row],[num_rate]]-Table_nydc_frldevdb01_flc_fx_carry_view[[#This Row],[asset_rate]]</f>
        <v>6.0468918298289119E-2</v>
      </c>
      <c r="T40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1.6983445581540804</v>
      </c>
      <c r="U4052" s="95">
        <f>Table_nydc_frldevdb01_flc_fx_carry_view[[#This Row],[atmf_cost_final]]/Table_nydc_frldevdb01_flc_fx_carry_view[[#This Row],[atmf_cost_orig]]</f>
        <v>0.70018986332930122</v>
      </c>
    </row>
    <row r="4053" spans="1:21" x14ac:dyDescent="0.25">
      <c r="A4053" t="s">
        <v>157</v>
      </c>
      <c r="B4053" t="s">
        <v>15</v>
      </c>
      <c r="C4053" t="s">
        <v>14</v>
      </c>
      <c r="D4053" t="s">
        <v>30</v>
      </c>
      <c r="E4053">
        <v>57.491803063930703</v>
      </c>
      <c r="F4053">
        <v>59.1389</v>
      </c>
      <c r="G4053">
        <v>0.10989973778714</v>
      </c>
      <c r="H4053">
        <v>0.116865620366558</v>
      </c>
      <c r="I4053">
        <v>0.102178113888855</v>
      </c>
      <c r="J4053">
        <v>0.112150967903626</v>
      </c>
      <c r="K4053">
        <v>1.8469419202900701E-2</v>
      </c>
      <c r="L4053">
        <v>1.3697455012401801E-2</v>
      </c>
      <c r="M4053">
        <v>3.26926090968487E-2</v>
      </c>
      <c r="N4053">
        <v>2.9871247464772002E-2</v>
      </c>
      <c r="O4053">
        <v>1.3332009089874811E-2</v>
      </c>
      <c r="P4053">
        <v>7.1666952266093015E-2</v>
      </c>
      <c r="Q4053">
        <v>58.309552166899124</v>
      </c>
      <c r="R4053" s="95">
        <f>Table_nydc_frldevdb01_flc_fx_carry_view[[#This Row],[atmf]]/(Table_nydc_frldevdb01_flc_fx_carry_view[[#This Row],[atmf_cost_orig]]+1)</f>
        <v>57.266702094169624</v>
      </c>
      <c r="S4053" s="95">
        <f>Table_nydc_frldevdb01_flc_fx_carry_view[[#This Row],[num_rate]]-Table_nydc_frldevdb01_flc_fx_carry_view[[#This Row],[asset_rate]]</f>
        <v>5.8334943176218207E-2</v>
      </c>
      <c r="T40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1.1371424112991833</v>
      </c>
      <c r="U4053" s="95">
        <f>Table_nydc_frldevdb01_flc_fx_carry_view[[#This Row],[atmf_cost_final]]/Table_nydc_frldevdb01_flc_fx_carry_view[[#This Row],[atmf_cost_orig]]</f>
        <v>0.91370032218234143</v>
      </c>
    </row>
    <row r="4054" spans="1:21" x14ac:dyDescent="0.25">
      <c r="A4054" t="s">
        <v>157</v>
      </c>
      <c r="B4054" t="s">
        <v>15</v>
      </c>
      <c r="C4054" t="s">
        <v>8</v>
      </c>
      <c r="D4054" t="s">
        <v>30</v>
      </c>
      <c r="E4054">
        <v>57.491803063930703</v>
      </c>
      <c r="F4054">
        <v>59.889299999999999</v>
      </c>
      <c r="G4054">
        <v>0.115055695602278</v>
      </c>
      <c r="H4054">
        <v>0.1231948572559</v>
      </c>
      <c r="I4054">
        <v>0.109862109378928</v>
      </c>
      <c r="J4054">
        <v>0.12044706091016399</v>
      </c>
      <c r="K4054">
        <v>2.18674864154112E-2</v>
      </c>
      <c r="L4054">
        <v>1.8435201542022998E-2</v>
      </c>
      <c r="M4054">
        <v>4.2039302882469598E-2</v>
      </c>
      <c r="N4054">
        <v>4.0575730869476606E-2</v>
      </c>
      <c r="O4054">
        <v>1.4047618761577804E-2</v>
      </c>
      <c r="P4054">
        <v>7.0750302181328786E-2</v>
      </c>
      <c r="Q4054">
        <v>58.705111269787608</v>
      </c>
      <c r="R4054" s="95">
        <f>Table_nydc_frldevdb01_flc_fx_carry_view[[#This Row],[atmf]]/(Table_nydc_frldevdb01_flc_fx_carry_view[[#This Row],[atmf_cost_orig]]+1)</f>
        <v>57.473168079491181</v>
      </c>
      <c r="S4054" s="95">
        <f>Table_nydc_frldevdb01_flc_fx_carry_view[[#This Row],[num_rate]]-Table_nydc_frldevdb01_flc_fx_carry_view[[#This Row],[asset_rate]]</f>
        <v>5.6702683419750981E-2</v>
      </c>
      <c r="T40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1.0975972026916971</v>
      </c>
      <c r="U4054" s="95">
        <f>Table_nydc_frldevdb01_flc_fx_carry_view[[#This Row],[atmf_cost_final]]/Table_nydc_frldevdb01_flc_fx_carry_view[[#This Row],[atmf_cost_orig]]</f>
        <v>0.96518562600610336</v>
      </c>
    </row>
    <row r="4055" spans="1:21" x14ac:dyDescent="0.25">
      <c r="A4055" t="s">
        <v>157</v>
      </c>
      <c r="B4055" t="s">
        <v>15</v>
      </c>
      <c r="C4055" t="s">
        <v>6</v>
      </c>
      <c r="D4055" t="s">
        <v>30</v>
      </c>
      <c r="E4055">
        <v>57.491803063930703</v>
      </c>
      <c r="F4055">
        <v>60.642600000000002</v>
      </c>
      <c r="G4055">
        <v>0.117311960104601</v>
      </c>
      <c r="H4055">
        <v>0.126186736165014</v>
      </c>
      <c r="I4055">
        <v>0.115055695602278</v>
      </c>
      <c r="J4055">
        <v>0.12619456497609099</v>
      </c>
      <c r="K4055">
        <v>2.3855229759364101E-2</v>
      </c>
      <c r="L4055">
        <v>2.18674864154112E-2</v>
      </c>
      <c r="M4055">
        <v>4.9578492937577698E-2</v>
      </c>
      <c r="N4055">
        <v>4.9839536268812802E-2</v>
      </c>
      <c r="O4055">
        <v>1.4619231437729141E-2</v>
      </c>
      <c r="P4055">
        <v>7.0505993969295799E-2</v>
      </c>
      <c r="Q4055">
        <v>59.121794519993934</v>
      </c>
      <c r="R4055" s="95">
        <f>Table_nydc_frldevdb01_flc_fx_carry_view[[#This Row],[atmf]]/(Table_nydc_frldevdb01_flc_fx_carry_view[[#This Row],[atmf_cost_orig]]+1)</f>
        <v>57.778051292069144</v>
      </c>
      <c r="S4055" s="95">
        <f>Table_nydc_frldevdb01_flc_fx_carry_view[[#This Row],[num_rate]]-Table_nydc_frldevdb01_flc_fx_carry_view[[#This Row],[asset_rate]]</f>
        <v>5.5886762531566658E-2</v>
      </c>
      <c r="T40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1.0874222939604576</v>
      </c>
      <c r="U4055" s="95">
        <f>Table_nydc_frldevdb01_flc_fx_carry_view[[#This Row],[atmf_cost_final]]/Table_nydc_frldevdb01_flc_fx_carry_view[[#This Row],[atmf_cost_orig]]</f>
        <v>1.0052652534550368</v>
      </c>
    </row>
    <row r="4056" spans="1:21" x14ac:dyDescent="0.25">
      <c r="A4056" t="s">
        <v>157</v>
      </c>
      <c r="B4056" t="s">
        <v>15</v>
      </c>
      <c r="C4056" t="s">
        <v>67</v>
      </c>
      <c r="D4056" t="s">
        <v>30</v>
      </c>
      <c r="E4056">
        <v>57.491803063930703</v>
      </c>
      <c r="F4056">
        <v>63.520699999999998</v>
      </c>
      <c r="G4056">
        <v>0.12538254049492301</v>
      </c>
      <c r="H4056">
        <v>0.135475653008509</v>
      </c>
      <c r="I4056">
        <v>0.12438075765841</v>
      </c>
      <c r="J4056">
        <v>0.13616252002711501</v>
      </c>
      <c r="K4056">
        <v>2.9211889894238601E-2</v>
      </c>
      <c r="L4056">
        <v>2.8602124994084301E-2</v>
      </c>
      <c r="M4056">
        <v>7.3891507029421002E-2</v>
      </c>
      <c r="N4056">
        <v>7.6063622448740209E-2</v>
      </c>
      <c r="O4056">
        <v>1.6310354610707067E-2</v>
      </c>
      <c r="P4056">
        <v>7.0473253173666817E-2</v>
      </c>
      <c r="Q4056">
        <v>60.804000535774179</v>
      </c>
      <c r="R4056" s="95">
        <f>Table_nydc_frldevdb01_flc_fx_carry_view[[#This Row],[atmf]]/(Table_nydc_frldevdb01_flc_fx_carry_view[[#This Row],[atmf_cost_orig]]+1)</f>
        <v>59.150016164770491</v>
      </c>
      <c r="S4056" s="95">
        <f>Table_nydc_frldevdb01_flc_fx_carry_view[[#This Row],[num_rate]]-Table_nydc_frldevdb01_flc_fx_carry_view[[#This Row],[asset_rate]]</f>
        <v>5.4162898562959749E-2</v>
      </c>
      <c r="T40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1.0622628504415486</v>
      </c>
      <c r="U4056" s="95">
        <f>Table_nydc_frldevdb01_flc_fx_carry_view[[#This Row],[atmf_cost_final]]/Table_nydc_frldevdb01_flc_fx_carry_view[[#This Row],[atmf_cost_orig]]</f>
        <v>1.0293960091848491</v>
      </c>
    </row>
    <row r="4057" spans="1:21" x14ac:dyDescent="0.25">
      <c r="A4057" t="s">
        <v>157</v>
      </c>
      <c r="B4057" t="s">
        <v>23</v>
      </c>
      <c r="C4057" t="s">
        <v>30</v>
      </c>
      <c r="D4057" t="s">
        <v>30</v>
      </c>
      <c r="E4057">
        <v>1.35715165834479</v>
      </c>
      <c r="F4057">
        <v>1.3557072486650501</v>
      </c>
      <c r="G4057">
        <v>4.5982213892664499E-2</v>
      </c>
      <c r="H4057">
        <v>4.5871684351899797E-2</v>
      </c>
      <c r="I4057">
        <v>5.0777903871141797E-2</v>
      </c>
      <c r="J4057">
        <v>5.1828918393546197E-2</v>
      </c>
      <c r="K4057">
        <v>8.6636317444558301E-3</v>
      </c>
      <c r="L4057">
        <v>1.0601183872232501E-3</v>
      </c>
      <c r="M4057">
        <v>9.1579115007152899E-3</v>
      </c>
      <c r="N4057">
        <v>1.69579176271193E-3</v>
      </c>
      <c r="O4057">
        <v>1.2468392246865403E-2</v>
      </c>
      <c r="P4057">
        <v>8.0612178316743551E-3</v>
      </c>
      <c r="Q4057">
        <v>1.3550374810691848</v>
      </c>
      <c r="R4057" s="95">
        <f>Table_nydc_frldevdb01_flc_fx_carry_view[[#This Row],[atmf]]/(Table_nydc_frldevdb01_flc_fx_carry_view[[#This Row],[atmf_cost_orig]]+1)</f>
        <v>1.3434044694243963</v>
      </c>
      <c r="S4057" s="95">
        <f>Table_nydc_frldevdb01_flc_fx_carry_view[[#This Row],[num_rate]]-Table_nydc_frldevdb01_flc_fx_carry_view[[#This Row],[asset_rate]]</f>
        <v>-4.407174415191048E-3</v>
      </c>
      <c r="T40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1.286059903199837</v>
      </c>
      <c r="U4057" s="95">
        <f>Table_nydc_frldevdb01_flc_fx_carry_view[[#This Row],[atmf_cost_final]]/Table_nydc_frldevdb01_flc_fx_carry_view[[#This Row],[atmf_cost_orig]]</f>
        <v>0.18517232477945195</v>
      </c>
    </row>
    <row r="4058" spans="1:21" x14ac:dyDescent="0.25">
      <c r="A4058" t="s">
        <v>157</v>
      </c>
      <c r="B4058" t="s">
        <v>23</v>
      </c>
      <c r="C4058" t="s">
        <v>14</v>
      </c>
      <c r="D4058" t="s">
        <v>30</v>
      </c>
      <c r="E4058">
        <v>1.35715165834479</v>
      </c>
      <c r="F4058">
        <v>1.35388551727435</v>
      </c>
      <c r="G4058">
        <v>4.82241319898601E-2</v>
      </c>
      <c r="H4058">
        <v>4.7947993942157402E-2</v>
      </c>
      <c r="I4058">
        <v>4.5985823865802897E-2</v>
      </c>
      <c r="J4058">
        <v>4.5745102528870402E-2</v>
      </c>
      <c r="K4058">
        <v>1.2345583816730201E-2</v>
      </c>
      <c r="L4058">
        <v>8.6214167373488606E-3</v>
      </c>
      <c r="M4058">
        <v>1.3416391707499401E-2</v>
      </c>
      <c r="N4058">
        <v>9.7698997236470887E-3</v>
      </c>
      <c r="O4058">
        <v>1.3332009089874811E-2</v>
      </c>
      <c r="P4058">
        <v>8.3993980504695476E-3</v>
      </c>
      <c r="Q4058">
        <v>1.3524373167238313</v>
      </c>
      <c r="R4058" s="95">
        <f>Table_nydc_frldevdb01_flc_fx_carry_view[[#This Row],[atmf]]/(Table_nydc_frldevdb01_flc_fx_carry_view[[#This Row],[atmf_cost_orig]]+1)</f>
        <v>1.3359617313799277</v>
      </c>
      <c r="S4058" s="95">
        <f>Table_nydc_frldevdb01_flc_fx_carry_view[[#This Row],[num_rate]]-Table_nydc_frldevdb01_flc_fx_carry_view[[#This Row],[asset_rate]]</f>
        <v>-4.9326110394052637E-3</v>
      </c>
      <c r="T40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1.0725387776823643</v>
      </c>
      <c r="U4058" s="95">
        <f>Table_nydc_frldevdb01_flc_fx_carry_view[[#This Row],[atmf_cost_final]]/Table_nydc_frldevdb01_flc_fx_carry_view[[#This Row],[atmf_cost_orig]]</f>
        <v>0.72820620749959009</v>
      </c>
    </row>
    <row r="4059" spans="1:21" x14ac:dyDescent="0.25">
      <c r="A4059" t="s">
        <v>157</v>
      </c>
      <c r="B4059" t="s">
        <v>23</v>
      </c>
      <c r="C4059" t="s">
        <v>8</v>
      </c>
      <c r="D4059" t="s">
        <v>30</v>
      </c>
      <c r="E4059">
        <v>1.35715165834479</v>
      </c>
      <c r="F4059">
        <v>1.3518635284823799</v>
      </c>
      <c r="G4059">
        <v>5.01866449529089E-2</v>
      </c>
      <c r="H4059">
        <v>4.9717613736775197E-2</v>
      </c>
      <c r="I4059">
        <v>4.8209498438394102E-2</v>
      </c>
      <c r="J4059">
        <v>4.7776266028420701E-2</v>
      </c>
      <c r="K4059">
        <v>1.5300096392355201E-2</v>
      </c>
      <c r="L4059">
        <v>1.2312975075866199E-2</v>
      </c>
      <c r="M4059">
        <v>1.6972472864626498E-2</v>
      </c>
      <c r="N4059">
        <v>1.40858733629073E-2</v>
      </c>
      <c r="O4059">
        <v>1.4047618761577804E-2</v>
      </c>
      <c r="P4059">
        <v>8.7338943591679739E-3</v>
      </c>
      <c r="Q4059">
        <v>1.3496064783611439</v>
      </c>
      <c r="R4059" s="95">
        <f>Table_nydc_frldevdb01_flc_fx_carry_view[[#This Row],[atmf]]/(Table_nydc_frldevdb01_flc_fx_carry_view[[#This Row],[atmf_cost_orig]]+1)</f>
        <v>1.3293019865861522</v>
      </c>
      <c r="S4059" s="95">
        <f>Table_nydc_frldevdb01_flc_fx_carry_view[[#This Row],[num_rate]]-Table_nydc_frldevdb01_flc_fx_carry_view[[#This Row],[asset_rate]]</f>
        <v>-5.31372440240983E-3</v>
      </c>
      <c r="T40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1.0601071687126067</v>
      </c>
      <c r="U4059" s="95">
        <f>Table_nydc_frldevdb01_flc_fx_carry_view[[#This Row],[atmf_cost_final]]/Table_nydc_frldevdb01_flc_fx_carry_view[[#This Row],[atmf_cost_orig]]</f>
        <v>0.82992463592412868</v>
      </c>
    </row>
    <row r="4060" spans="1:21" x14ac:dyDescent="0.25">
      <c r="A4060" t="s">
        <v>157</v>
      </c>
      <c r="B4060" t="s">
        <v>23</v>
      </c>
      <c r="C4060" t="s">
        <v>6</v>
      </c>
      <c r="D4060" t="s">
        <v>30</v>
      </c>
      <c r="E4060">
        <v>1.35715165834479</v>
      </c>
      <c r="F4060">
        <v>1.34985484040024</v>
      </c>
      <c r="G4060">
        <v>5.1218290629546699E-2</v>
      </c>
      <c r="H4060">
        <v>5.0598910599762702E-2</v>
      </c>
      <c r="I4060">
        <v>5.01866449529089E-2</v>
      </c>
      <c r="J4060">
        <v>4.9554603965737798E-2</v>
      </c>
      <c r="K4060">
        <v>1.7637204880152801E-2</v>
      </c>
      <c r="L4060">
        <v>1.5300096392355201E-2</v>
      </c>
      <c r="M4060">
        <v>1.9891270093489299E-2</v>
      </c>
      <c r="N4060">
        <v>1.7649582844440001E-2</v>
      </c>
      <c r="O4060">
        <v>1.4619231437729141E-2</v>
      </c>
      <c r="P4060">
        <v>9.1266664091265159E-3</v>
      </c>
      <c r="Q4060">
        <v>1.3468190224929786</v>
      </c>
      <c r="R4060" s="95">
        <f>Table_nydc_frldevdb01_flc_fx_carry_view[[#This Row],[atmf]]/(Table_nydc_frldevdb01_flc_fx_carry_view[[#This Row],[atmf_cost_orig]]+1)</f>
        <v>1.3235281838195403</v>
      </c>
      <c r="S4060" s="95">
        <f>Table_nydc_frldevdb01_flc_fx_carry_view[[#This Row],[num_rate]]-Table_nydc_frldevdb01_flc_fx_carry_view[[#This Row],[asset_rate]]</f>
        <v>-5.4925650286026251E-3</v>
      </c>
      <c r="T40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1.042332953893139</v>
      </c>
      <c r="U4060" s="95">
        <f>Table_nydc_frldevdb01_flc_fx_carry_view[[#This Row],[atmf_cost_final]]/Table_nydc_frldevdb01_flc_fx_carry_view[[#This Row],[atmf_cost_orig]]</f>
        <v>0.88730296061974268</v>
      </c>
    </row>
    <row r="4061" spans="1:21" x14ac:dyDescent="0.25">
      <c r="A4061" t="s">
        <v>157</v>
      </c>
      <c r="B4061" t="s">
        <v>23</v>
      </c>
      <c r="C4061" t="s">
        <v>67</v>
      </c>
      <c r="D4061" t="s">
        <v>30</v>
      </c>
      <c r="E4061">
        <v>1.35715165834479</v>
      </c>
      <c r="F4061">
        <v>1.344193</v>
      </c>
      <c r="G4061">
        <v>5.4609776978075703E-2</v>
      </c>
      <c r="H4061">
        <v>5.3554478087508101E-2</v>
      </c>
      <c r="I4061">
        <v>5.4103515038137498E-2</v>
      </c>
      <c r="J4061">
        <v>5.3040216276285003E-2</v>
      </c>
      <c r="K4061">
        <v>2.5531127274730499E-2</v>
      </c>
      <c r="L4061">
        <v>2.3970737362577203E-2</v>
      </c>
      <c r="M4061">
        <v>2.9247524102228598E-2</v>
      </c>
      <c r="N4061">
        <v>2.7788925592327998E-2</v>
      </c>
      <c r="O4061">
        <v>1.6310354610707067E-2</v>
      </c>
      <c r="P4061">
        <v>1.1371110734009315E-2</v>
      </c>
      <c r="Q4061">
        <v>1.3392159421213654</v>
      </c>
      <c r="R4061" s="95">
        <f>Table_nydc_frldevdb01_flc_fx_carry_view[[#This Row],[atmf]]/(Table_nydc_frldevdb01_flc_fx_carry_view[[#This Row],[atmf_cost_orig]]+1)</f>
        <v>1.3059958547604822</v>
      </c>
      <c r="S4061" s="95">
        <f>Table_nydc_frldevdb01_flc_fx_carry_view[[#This Row],[num_rate]]-Table_nydc_frldevdb01_flc_fx_carry_view[[#This Row],[asset_rate]]</f>
        <v>-4.939243876697752E-3</v>
      </c>
      <c r="T40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1.0273898098016685</v>
      </c>
      <c r="U4061" s="95">
        <f>Table_nydc_frldevdb01_flc_fx_carry_view[[#This Row],[atmf_cost_final]]/Table_nydc_frldevdb01_flc_fx_carry_view[[#This Row],[atmf_cost_orig]]</f>
        <v>0.95012916290615324</v>
      </c>
    </row>
    <row r="4062" spans="1:21" x14ac:dyDescent="0.25">
      <c r="A4062" t="s">
        <v>157</v>
      </c>
      <c r="B4062" t="s">
        <v>5</v>
      </c>
      <c r="C4062" t="s">
        <v>30</v>
      </c>
      <c r="D4062" t="s">
        <v>30</v>
      </c>
      <c r="E4062">
        <v>3.6779465256645998</v>
      </c>
      <c r="F4062">
        <v>3.7750852268094399</v>
      </c>
      <c r="G4062">
        <v>0.115112467876775</v>
      </c>
      <c r="H4062">
        <v>0.121656153122799</v>
      </c>
      <c r="I4062">
        <v>0.12346560017366399</v>
      </c>
      <c r="J4062">
        <v>0.162499499245149</v>
      </c>
      <c r="K4062">
        <v>1.2127396418042101E-2</v>
      </c>
      <c r="L4062">
        <v>2.5779877316368001E-3</v>
      </c>
      <c r="M4062">
        <v>2.4285366485267499E-2</v>
      </c>
      <c r="N4062">
        <v>2.6412034820037199E-2</v>
      </c>
      <c r="O4062">
        <v>1.2468392246865403E-2</v>
      </c>
      <c r="P4062">
        <v>0.11876334960090855</v>
      </c>
      <c r="Q4062">
        <v>3.729739169626562</v>
      </c>
      <c r="R4062" s="95">
        <f>Table_nydc_frldevdb01_flc_fx_carry_view[[#This Row],[atmf]]/(Table_nydc_frldevdb01_flc_fx_carry_view[[#This Row],[atmf_cost_orig]]+1)</f>
        <v>3.6855795760933945</v>
      </c>
      <c r="S4062" s="95">
        <f>Table_nydc_frldevdb01_flc_fx_carry_view[[#This Row],[num_rate]]-Table_nydc_frldevdb01_flc_fx_carry_view[[#This Row],[asset_rate]]</f>
        <v>0.10629495735404315</v>
      </c>
      <c r="T40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1.9603640210178301</v>
      </c>
      <c r="U4062" s="95">
        <f>Table_nydc_frldevdb01_flc_fx_carry_view[[#This Row],[atmf_cost_final]]/Table_nydc_frldevdb01_flc_fx_carry_view[[#This Row],[atmf_cost_orig]]</f>
        <v>1.0875699502438978</v>
      </c>
    </row>
    <row r="4063" spans="1:21" x14ac:dyDescent="0.25">
      <c r="A4063" t="s">
        <v>157</v>
      </c>
      <c r="B4063" t="s">
        <v>5</v>
      </c>
      <c r="C4063" t="s">
        <v>14</v>
      </c>
      <c r="D4063" t="s">
        <v>30</v>
      </c>
      <c r="E4063">
        <v>3.6779465256645998</v>
      </c>
      <c r="F4063">
        <v>3.871733171062</v>
      </c>
      <c r="G4063">
        <v>0.12004929357549</v>
      </c>
      <c r="H4063">
        <v>0.12926697359846701</v>
      </c>
      <c r="I4063">
        <v>0.115190528059363</v>
      </c>
      <c r="J4063">
        <v>0.13127829161030899</v>
      </c>
      <c r="K4063">
        <v>1.3708623424045399E-2</v>
      </c>
      <c r="L4063">
        <v>1.21215384134215E-2</v>
      </c>
      <c r="M4063">
        <v>3.6161026657833203E-2</v>
      </c>
      <c r="N4063">
        <v>4.1285911283994503E-2</v>
      </c>
      <c r="O4063">
        <v>1.3332009089874811E-2</v>
      </c>
      <c r="P4063">
        <v>0.12031935297949604</v>
      </c>
      <c r="Q4063">
        <v>3.786712377824704</v>
      </c>
      <c r="R4063" s="95">
        <f>Table_nydc_frldevdb01_flc_fx_carry_view[[#This Row],[atmf]]/(Table_nydc_frldevdb01_flc_fx_carry_view[[#This Row],[atmf_cost_orig]]+1)</f>
        <v>3.736613394493697</v>
      </c>
      <c r="S4063" s="95">
        <f>Table_nydc_frldevdb01_flc_fx_carry_view[[#This Row],[num_rate]]-Table_nydc_frldevdb01_flc_fx_carry_view[[#This Row],[asset_rate]]</f>
        <v>0.10698734388962124</v>
      </c>
      <c r="T40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1.2989421473904674</v>
      </c>
      <c r="U4063" s="95">
        <f>Table_nydc_frldevdb01_flc_fx_carry_view[[#This Row],[atmf_cost_final]]/Table_nydc_frldevdb01_flc_fx_carry_view[[#This Row],[atmf_cost_orig]]</f>
        <v>1.1417239802026236</v>
      </c>
    </row>
    <row r="4064" spans="1:21" x14ac:dyDescent="0.25">
      <c r="A4064" t="s">
        <v>157</v>
      </c>
      <c r="B4064" t="s">
        <v>5</v>
      </c>
      <c r="C4064" t="s">
        <v>8</v>
      </c>
      <c r="D4064" t="s">
        <v>30</v>
      </c>
      <c r="E4064">
        <v>3.6779465256645998</v>
      </c>
      <c r="F4064">
        <v>3.9688105286639002</v>
      </c>
      <c r="G4064">
        <v>0.123956864227512</v>
      </c>
      <c r="H4064">
        <v>0.134414888540803</v>
      </c>
      <c r="I4064">
        <v>0.12002821470654</v>
      </c>
      <c r="J4064">
        <v>0.136265019043947</v>
      </c>
      <c r="K4064">
        <v>1.4334411145445499E-2</v>
      </c>
      <c r="L4064">
        <v>1.3704861444177001E-2</v>
      </c>
      <c r="M4064">
        <v>4.5865898119413599E-2</v>
      </c>
      <c r="N4064">
        <v>5.2394170112087295E-2</v>
      </c>
      <c r="O4064">
        <v>1.4047618761577804E-2</v>
      </c>
      <c r="P4064">
        <v>0.12132717421627777</v>
      </c>
      <c r="Q4064">
        <v>3.8474933424538866</v>
      </c>
      <c r="R4064" s="95">
        <f>Table_nydc_frldevdb01_flc_fx_carry_view[[#This Row],[atmf]]/(Table_nydc_frldevdb01_flc_fx_carry_view[[#This Row],[atmf_cost_orig]]+1)</f>
        <v>3.794760433245099</v>
      </c>
      <c r="S4064" s="95">
        <f>Table_nydc_frldevdb01_flc_fx_carry_view[[#This Row],[num_rate]]-Table_nydc_frldevdb01_flc_fx_carry_view[[#This Row],[asset_rate]]</f>
        <v>0.10727955545469997</v>
      </c>
      <c r="T40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1.2270055230776646</v>
      </c>
      <c r="U4064" s="95">
        <f>Table_nydc_frldevdb01_flc_fx_carry_view[[#This Row],[atmf_cost_final]]/Table_nydc_frldevdb01_flc_fx_carry_view[[#This Row],[atmf_cost_orig]]</f>
        <v>1.1423338964316603</v>
      </c>
    </row>
    <row r="4065" spans="1:21" x14ac:dyDescent="0.25">
      <c r="A4065" t="s">
        <v>157</v>
      </c>
      <c r="B4065" t="s">
        <v>5</v>
      </c>
      <c r="C4065" t="s">
        <v>6</v>
      </c>
      <c r="D4065" t="s">
        <v>30</v>
      </c>
      <c r="E4065">
        <v>3.6779465256645998</v>
      </c>
      <c r="F4065">
        <v>4.0660216447206698</v>
      </c>
      <c r="G4065">
        <v>0.12564865496382499</v>
      </c>
      <c r="H4065">
        <v>0.13683663450106101</v>
      </c>
      <c r="I4065">
        <v>0.123956864227512</v>
      </c>
      <c r="J4065">
        <v>0.13993796233584399</v>
      </c>
      <c r="K4065">
        <v>1.41823385024399E-2</v>
      </c>
      <c r="L4065">
        <v>1.4334411145445499E-2</v>
      </c>
      <c r="M4065">
        <v>5.3758976723840002E-2</v>
      </c>
      <c r="N4065">
        <v>6.1413783942699897E-2</v>
      </c>
      <c r="O4065">
        <v>1.4619231437729141E-2</v>
      </c>
      <c r="P4065">
        <v>0.1220205488744357</v>
      </c>
      <c r="Q4065">
        <v>3.9112283743478313</v>
      </c>
      <c r="R4065" s="95">
        <f>Table_nydc_frldevdb01_flc_fx_carry_view[[#This Row],[atmf]]/(Table_nydc_frldevdb01_flc_fx_carry_view[[#This Row],[atmf_cost_orig]]+1)</f>
        <v>3.8585879072290528</v>
      </c>
      <c r="S4065" s="95">
        <f>Table_nydc_frldevdb01_flc_fx_carry_view[[#This Row],[num_rate]]-Table_nydc_frldevdb01_flc_fx_carry_view[[#This Row],[asset_rate]]</f>
        <v>0.10740131743670656</v>
      </c>
      <c r="T40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1.1895748328567577</v>
      </c>
      <c r="U4065" s="95">
        <f>Table_nydc_frldevdb01_flc_fx_carry_view[[#This Row],[atmf_cost_final]]/Table_nydc_frldevdb01_flc_fx_carry_view[[#This Row],[atmf_cost_orig]]</f>
        <v>1.1423912374333809</v>
      </c>
    </row>
    <row r="4066" spans="1:21" x14ac:dyDescent="0.25">
      <c r="A4066" t="s">
        <v>157</v>
      </c>
      <c r="B4066" t="s">
        <v>5</v>
      </c>
      <c r="C4066" t="s">
        <v>67</v>
      </c>
      <c r="D4066" t="s">
        <v>30</v>
      </c>
      <c r="E4066">
        <v>3.6779465256645998</v>
      </c>
      <c r="F4066">
        <v>4.4690363178926598</v>
      </c>
      <c r="G4066">
        <v>0.13289342287584599</v>
      </c>
      <c r="H4066">
        <v>0.14639604507109499</v>
      </c>
      <c r="I4066">
        <v>0.13195426411606201</v>
      </c>
      <c r="J4066">
        <v>0.14841289557123399</v>
      </c>
      <c r="K4066">
        <v>1.2786951239664701E-2</v>
      </c>
      <c r="L4066">
        <v>1.3423746246550799E-2</v>
      </c>
      <c r="M4066">
        <v>7.9839298200147096E-2</v>
      </c>
      <c r="N4066">
        <v>8.9148452811144502E-2</v>
      </c>
      <c r="O4066">
        <v>1.6310354610707067E-2</v>
      </c>
      <c r="P4066">
        <v>0.1275594675859395</v>
      </c>
      <c r="Q4066">
        <v>4.1882071958538765</v>
      </c>
      <c r="R4066" s="95">
        <f>Table_nydc_frldevdb01_flc_fx_carry_view[[#This Row],[atmf]]/(Table_nydc_frldevdb01_flc_fx_carry_view[[#This Row],[atmf_cost_orig]]+1)</f>
        <v>4.1386124077365531</v>
      </c>
      <c r="S4066" s="95">
        <f>Table_nydc_frldevdb01_flc_fx_carry_view[[#This Row],[num_rate]]-Table_nydc_frldevdb01_flc_fx_carry_view[[#This Row],[asset_rate]]</f>
        <v>0.11124911297523243</v>
      </c>
      <c r="T40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1.1293371521987501</v>
      </c>
      <c r="U4066" s="95">
        <f>Table_nydc_frldevdb01_flc_fx_carry_view[[#This Row],[atmf_cost_final]]/Table_nydc_frldevdb01_flc_fx_carry_view[[#This Row],[atmf_cost_orig]]</f>
        <v>1.116598652804544</v>
      </c>
    </row>
    <row r="4067" spans="1:21" x14ac:dyDescent="0.25">
      <c r="A4067" t="s">
        <v>157</v>
      </c>
      <c r="B4067" t="s">
        <v>24</v>
      </c>
      <c r="C4067" t="s">
        <v>30</v>
      </c>
      <c r="D4067" t="s">
        <v>30</v>
      </c>
      <c r="E4067">
        <v>30.183853651354902</v>
      </c>
      <c r="F4067">
        <v>30.059000000000001</v>
      </c>
      <c r="G4067">
        <v>4.80771803903167E-2</v>
      </c>
      <c r="H4067">
        <v>4.7262572692326303E-2</v>
      </c>
      <c r="I4067">
        <v>4.3623341331045701E-2</v>
      </c>
      <c r="J4067">
        <v>5.8678863605110203E-2</v>
      </c>
      <c r="K4067">
        <v>7.6894562319680297E-3</v>
      </c>
      <c r="L4067">
        <v>9.1083659140865701E-4</v>
      </c>
      <c r="M4067">
        <v>9.4355782940220793E-3</v>
      </c>
      <c r="N4067">
        <v>4.2614988615223299E-3</v>
      </c>
      <c r="O4067">
        <v>1.2468392246865403E-2</v>
      </c>
      <c r="P4067">
        <v>-4.4913350441562758E-3</v>
      </c>
      <c r="Q4067">
        <v>30.006604805342057</v>
      </c>
      <c r="R4067" s="95">
        <f>Table_nydc_frldevdb01_flc_fx_carry_view[[#This Row],[atmf]]/(Table_nydc_frldevdb01_flc_fx_carry_view[[#This Row],[atmf_cost_orig]]+1)</f>
        <v>29.778027093913867</v>
      </c>
      <c r="S4067" s="95">
        <f>Table_nydc_frldevdb01_flc_fx_carry_view[[#This Row],[num_rate]]-Table_nydc_frldevdb01_flc_fx_carry_view[[#This Row],[asset_rate]]</f>
        <v>-1.695972729102168E-2</v>
      </c>
      <c r="T40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1.9189164050605507</v>
      </c>
      <c r="U4067" s="95">
        <f>Table_nydc_frldevdb01_flc_fx_carry_view[[#This Row],[atmf_cost_final]]/Table_nydc_frldevdb01_flc_fx_carry_view[[#This Row],[atmf_cost_orig]]</f>
        <v>0.45164151350661857</v>
      </c>
    </row>
    <row r="4068" spans="1:21" x14ac:dyDescent="0.25">
      <c r="A4068" t="s">
        <v>157</v>
      </c>
      <c r="B4068" t="s">
        <v>24</v>
      </c>
      <c r="C4068" t="s">
        <v>14</v>
      </c>
      <c r="D4068" t="s">
        <v>30</v>
      </c>
      <c r="E4068">
        <v>30.183853651354902</v>
      </c>
      <c r="F4068">
        <v>29.943000000000001</v>
      </c>
      <c r="G4068">
        <v>5.2108015361462701E-2</v>
      </c>
      <c r="H4068">
        <v>5.0629174299657097E-2</v>
      </c>
      <c r="I4068">
        <v>4.8075261579619603E-2</v>
      </c>
      <c r="J4068">
        <v>4.6676943871741601E-2</v>
      </c>
      <c r="K4068">
        <v>1.09895379021558E-2</v>
      </c>
      <c r="L4068">
        <v>7.6565132132281099E-3</v>
      </c>
      <c r="M4068">
        <v>1.41665385466239E-2</v>
      </c>
      <c r="N4068">
        <v>1.1325280577829801E-2</v>
      </c>
      <c r="O4068">
        <v>1.3332009089874811E-2</v>
      </c>
      <c r="P4068">
        <v>-3.0230254832237461E-3</v>
      </c>
      <c r="Q4068">
        <v>29.848172337248371</v>
      </c>
      <c r="R4068" s="95">
        <f>Table_nydc_frldevdb01_flc_fx_carry_view[[#This Row],[atmf]]/(Table_nydc_frldevdb01_flc_fx_carry_view[[#This Row],[atmf_cost_orig]]+1)</f>
        <v>29.524736679747441</v>
      </c>
      <c r="S4068" s="95">
        <f>Table_nydc_frldevdb01_flc_fx_carry_view[[#This Row],[num_rate]]-Table_nydc_frldevdb01_flc_fx_carry_view[[#This Row],[asset_rate]]</f>
        <v>-1.6355034573098559E-2</v>
      </c>
      <c r="T40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1.1547896192560969</v>
      </c>
      <c r="U4068" s="95">
        <f>Table_nydc_frldevdb01_flc_fx_carry_view[[#This Row],[atmf_cost_final]]/Table_nydc_frldevdb01_flc_fx_carry_view[[#This Row],[atmf_cost_orig]]</f>
        <v>0.79943880013856927</v>
      </c>
    </row>
    <row r="4069" spans="1:21" x14ac:dyDescent="0.25">
      <c r="A4069" t="s">
        <v>157</v>
      </c>
      <c r="B4069" t="s">
        <v>24</v>
      </c>
      <c r="C4069" t="s">
        <v>8</v>
      </c>
      <c r="D4069" t="s">
        <v>30</v>
      </c>
      <c r="E4069">
        <v>30.183853651354902</v>
      </c>
      <c r="F4069">
        <v>29.832999999999998</v>
      </c>
      <c r="G4069">
        <v>5.5340909573839199E-2</v>
      </c>
      <c r="H4069">
        <v>5.3251549301602599E-2</v>
      </c>
      <c r="I4069">
        <v>5.20826053788708E-2</v>
      </c>
      <c r="J4069">
        <v>5.0020044168591002E-2</v>
      </c>
      <c r="K4069">
        <v>1.37483348553348E-2</v>
      </c>
      <c r="L4069">
        <v>1.09621819673774E-2</v>
      </c>
      <c r="M4069">
        <v>1.8178672684588899E-2</v>
      </c>
      <c r="N4069">
        <v>1.5857151508490399E-2</v>
      </c>
      <c r="O4069">
        <v>1.4047618761577804E-2</v>
      </c>
      <c r="P4069">
        <v>-1.8310667449375475E-3</v>
      </c>
      <c r="Q4069">
        <v>29.701412707698793</v>
      </c>
      <c r="R4069" s="95">
        <f>Table_nydc_frldevdb01_flc_fx_carry_view[[#This Row],[atmf]]/(Table_nydc_frldevdb01_flc_fx_carry_view[[#This Row],[atmf_cost_orig]]+1)</f>
        <v>29.300358375549724</v>
      </c>
      <c r="S4069" s="95">
        <f>Table_nydc_frldevdb01_flc_fx_carry_view[[#This Row],[num_rate]]-Table_nydc_frldevdb01_flc_fx_carry_view[[#This Row],[asset_rate]]</f>
        <v>-1.5878685506515351E-2</v>
      </c>
      <c r="T40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1.104875007226509</v>
      </c>
      <c r="U4069" s="95">
        <f>Table_nydc_frldevdb01_flc_fx_carry_view[[#This Row],[atmf_cost_final]]/Table_nydc_frldevdb01_flc_fx_carry_view[[#This Row],[atmf_cost_orig]]</f>
        <v>0.87229424191863103</v>
      </c>
    </row>
    <row r="4070" spans="1:21" x14ac:dyDescent="0.25">
      <c r="A4070" t="s">
        <v>157</v>
      </c>
      <c r="B4070" t="s">
        <v>24</v>
      </c>
      <c r="C4070" t="s">
        <v>6</v>
      </c>
      <c r="D4070" t="s">
        <v>30</v>
      </c>
      <c r="E4070">
        <v>30.183853651354902</v>
      </c>
      <c r="F4070">
        <v>29.739000000000001</v>
      </c>
      <c r="G4070">
        <v>5.69823394433812E-2</v>
      </c>
      <c r="H4070">
        <v>5.4530121500789501E-2</v>
      </c>
      <c r="I4070">
        <v>5.5340909573839199E-2</v>
      </c>
      <c r="J4070">
        <v>5.2758395538137201E-2</v>
      </c>
      <c r="K4070">
        <v>1.59583299989021E-2</v>
      </c>
      <c r="L4070">
        <v>1.37483348553348E-2</v>
      </c>
      <c r="M4070">
        <v>2.1436325125490197E-2</v>
      </c>
      <c r="N4070">
        <v>1.9583886839668701E-2</v>
      </c>
      <c r="O4070">
        <v>1.4619231437729141E-2</v>
      </c>
      <c r="P4070">
        <v>-4.7694809185006015E-4</v>
      </c>
      <c r="Q4070">
        <v>29.576977461606113</v>
      </c>
      <c r="R4070" s="95">
        <f>Table_nydc_frldevdb01_flc_fx_carry_view[[#This Row],[atmf]]/(Table_nydc_frldevdb01_flc_fx_carry_view[[#This Row],[atmf_cost_orig]]+1)</f>
        <v>29.114883883091167</v>
      </c>
      <c r="S4070" s="95">
        <f>Table_nydc_frldevdb01_flc_fx_carry_view[[#This Row],[num_rate]]-Table_nydc_frldevdb01_flc_fx_carry_view[[#This Row],[asset_rate]]</f>
        <v>-1.5096179529579201E-2</v>
      </c>
      <c r="T40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1.0652714815335191</v>
      </c>
      <c r="U4070" s="95">
        <f>Table_nydc_frldevdb01_flc_fx_carry_view[[#This Row],[atmf_cost_final]]/Table_nydc_frldevdb01_flc_fx_carry_view[[#This Row],[atmf_cost_orig]]</f>
        <v>0.91358414863661774</v>
      </c>
    </row>
    <row r="4071" spans="1:21" x14ac:dyDescent="0.25">
      <c r="A4071" t="s">
        <v>157</v>
      </c>
      <c r="B4071" t="s">
        <v>24</v>
      </c>
      <c r="C4071" t="s">
        <v>67</v>
      </c>
      <c r="D4071" t="s">
        <v>30</v>
      </c>
      <c r="E4071">
        <v>30.183853651354902</v>
      </c>
      <c r="F4071">
        <v>29.510561828850001</v>
      </c>
      <c r="G4071">
        <v>6.05618994313925E-2</v>
      </c>
      <c r="H4071">
        <v>5.73811725965001E-2</v>
      </c>
      <c r="I4071">
        <v>5.9905989771843103E-2</v>
      </c>
      <c r="J4071">
        <v>5.6677236187485401E-2</v>
      </c>
      <c r="K4071">
        <v>2.35573444980882E-2</v>
      </c>
      <c r="L4071">
        <v>2.20318252887346E-2</v>
      </c>
      <c r="M4071">
        <v>3.1336275340479898E-2</v>
      </c>
      <c r="N4071">
        <v>3.00865942516205E-2</v>
      </c>
      <c r="O4071">
        <v>1.6310354610707067E-2</v>
      </c>
      <c r="P4071">
        <v>4.7319856823959672E-3</v>
      </c>
      <c r="Q4071">
        <v>29.282773161552839</v>
      </c>
      <c r="R4071" s="95">
        <f>Table_nydc_frldevdb01_flc_fx_carry_view[[#This Row],[atmf]]/(Table_nydc_frldevdb01_flc_fx_carry_view[[#This Row],[atmf_cost_orig]]+1)</f>
        <v>28.613908513115703</v>
      </c>
      <c r="S4071" s="95">
        <f>Table_nydc_frldevdb01_flc_fx_carry_view[[#This Row],[num_rate]]-Table_nydc_frldevdb01_flc_fx_carry_view[[#This Row],[asset_rate]]</f>
        <v>-1.15783689283111E-2</v>
      </c>
      <c r="T40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1.0354596442728359</v>
      </c>
      <c r="U4071" s="95">
        <f>Table_nydc_frldevdb01_flc_fx_carry_view[[#This Row],[atmf_cost_final]]/Table_nydc_frldevdb01_flc_fx_carry_view[[#This Row],[atmf_cost_orig]]</f>
        <v>0.96012030545171168</v>
      </c>
    </row>
    <row r="4072" spans="1:21" x14ac:dyDescent="0.25">
      <c r="A4072" t="s">
        <v>157</v>
      </c>
      <c r="B4072" t="s">
        <v>19</v>
      </c>
      <c r="C4072" t="s">
        <v>30</v>
      </c>
      <c r="D4072" t="s">
        <v>30</v>
      </c>
      <c r="E4072">
        <v>13.443326209133501</v>
      </c>
      <c r="F4072">
        <v>13.6394</v>
      </c>
      <c r="G4072">
        <v>0.16462063221637599</v>
      </c>
      <c r="H4072">
        <v>0.167486226096486</v>
      </c>
      <c r="I4072">
        <v>0.15466751144483301</v>
      </c>
      <c r="J4072">
        <v>0.17326999697694401</v>
      </c>
      <c r="K4072">
        <v>2.5954756144054403E-2</v>
      </c>
      <c r="L4072">
        <v>3.2293829523807999E-3</v>
      </c>
      <c r="M4072">
        <v>3.3428163574847597E-2</v>
      </c>
      <c r="N4072">
        <v>1.47978263097916E-2</v>
      </c>
      <c r="O4072">
        <v>1.2468392246865403E-2</v>
      </c>
      <c r="P4072">
        <v>7.1162803595910873E-2</v>
      </c>
      <c r="Q4072">
        <v>13.538223341083013</v>
      </c>
      <c r="R4072" s="95">
        <f>Table_nydc_frldevdb01_flc_fx_carry_view[[#This Row],[atmf]]/(Table_nydc_frldevdb01_flc_fx_carry_view[[#This Row],[atmf_cost_orig]]+1)</f>
        <v>13.198208139420563</v>
      </c>
      <c r="S4072" s="95">
        <f>Table_nydc_frldevdb01_flc_fx_carry_view[[#This Row],[num_rate]]-Table_nydc_frldevdb01_flc_fx_carry_view[[#This Row],[asset_rate]]</f>
        <v>5.8694411349045468E-2</v>
      </c>
      <c r="T40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1.5479476349361803</v>
      </c>
      <c r="U4072" s="95">
        <f>Table_nydc_frldevdb01_flc_fx_carry_view[[#This Row],[atmf_cost_final]]/Table_nydc_frldevdb01_flc_fx_carry_view[[#This Row],[atmf_cost_orig]]</f>
        <v>0.44267541878746669</v>
      </c>
    </row>
    <row r="4073" spans="1:21" x14ac:dyDescent="0.25">
      <c r="A4073" t="s">
        <v>157</v>
      </c>
      <c r="B4073" t="s">
        <v>19</v>
      </c>
      <c r="C4073" t="s">
        <v>14</v>
      </c>
      <c r="D4073" t="s">
        <v>30</v>
      </c>
      <c r="E4073">
        <v>13.443326209133501</v>
      </c>
      <c r="F4073">
        <v>13.829000000000001</v>
      </c>
      <c r="G4073">
        <v>0.162285333464076</v>
      </c>
      <c r="H4073">
        <v>0.16665544071038499</v>
      </c>
      <c r="I4073">
        <v>0.164288301234366</v>
      </c>
      <c r="J4073">
        <v>0.17049362553882699</v>
      </c>
      <c r="K4073">
        <v>3.2257337327369497E-2</v>
      </c>
      <c r="L4073">
        <v>2.5785280199507002E-2</v>
      </c>
      <c r="M4073">
        <v>4.6607411124522796E-2</v>
      </c>
      <c r="N4073">
        <v>4.1546838063945102E-2</v>
      </c>
      <c r="O4073">
        <v>1.3332009089874811E-2</v>
      </c>
      <c r="P4073">
        <v>7.1608005656468923E-2</v>
      </c>
      <c r="Q4073">
        <v>13.633360273965417</v>
      </c>
      <c r="R4073" s="95">
        <f>Table_nydc_frldevdb01_flc_fx_carry_view[[#This Row],[atmf]]/(Table_nydc_frldevdb01_flc_fx_carry_view[[#This Row],[atmf_cost_orig]]+1)</f>
        <v>13.213168426871249</v>
      </c>
      <c r="S4073" s="95">
        <f>Table_nydc_frldevdb01_flc_fx_carry_view[[#This Row],[num_rate]]-Table_nydc_frldevdb01_flc_fx_carry_view[[#This Row],[asset_rate]]</f>
        <v>5.8275996566594115E-2</v>
      </c>
      <c r="T40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1.0983607532084472</v>
      </c>
      <c r="U4073" s="95">
        <f>Table_nydc_frldevdb01_flc_fx_carry_view[[#This Row],[atmf_cost_final]]/Table_nydc_frldevdb01_flc_fx_carry_view[[#This Row],[atmf_cost_orig]]</f>
        <v>0.89142127961029272</v>
      </c>
    </row>
    <row r="4074" spans="1:21" x14ac:dyDescent="0.25">
      <c r="A4074" t="s">
        <v>157</v>
      </c>
      <c r="B4074" t="s">
        <v>19</v>
      </c>
      <c r="C4074" t="s">
        <v>8</v>
      </c>
      <c r="D4074" t="s">
        <v>30</v>
      </c>
      <c r="E4074">
        <v>13.443326209133501</v>
      </c>
      <c r="F4074">
        <v>14.0158</v>
      </c>
      <c r="G4074">
        <v>0.16162613643604501</v>
      </c>
      <c r="H4074">
        <v>0.16712368839924799</v>
      </c>
      <c r="I4074">
        <v>0.16230831270949</v>
      </c>
      <c r="J4074">
        <v>0.169267459390741</v>
      </c>
      <c r="K4074">
        <v>3.6182169039080399E-2</v>
      </c>
      <c r="L4074">
        <v>3.22074566045479E-2</v>
      </c>
      <c r="M4074">
        <v>5.7007030761865501E-2</v>
      </c>
      <c r="N4074">
        <v>5.4623676148932897E-2</v>
      </c>
      <c r="O4074">
        <v>1.4047618761577804E-2</v>
      </c>
      <c r="P4074">
        <v>7.1836506254270446E-2</v>
      </c>
      <c r="Q4074">
        <v>13.729877205720062</v>
      </c>
      <c r="R4074" s="95">
        <f>Table_nydc_frldevdb01_flc_fx_carry_view[[#This Row],[atmf]]/(Table_nydc_frldevdb01_flc_fx_carry_view[[#This Row],[atmf_cost_orig]]+1)</f>
        <v>13.259892878761407</v>
      </c>
      <c r="S4074" s="95">
        <f>Table_nydc_frldevdb01_flc_fx_carry_view[[#This Row],[num_rate]]-Table_nydc_frldevdb01_flc_fx_carry_view[[#This Row],[asset_rate]]</f>
        <v>5.7788887492692641E-2</v>
      </c>
      <c r="T40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1.0764162491345017</v>
      </c>
      <c r="U4074" s="95">
        <f>Table_nydc_frldevdb01_flc_fx_carry_view[[#This Row],[atmf_cost_final]]/Table_nydc_frldevdb01_flc_fx_carry_view[[#This Row],[atmf_cost_orig]]</f>
        <v>0.95819191806553561</v>
      </c>
    </row>
    <row r="4075" spans="1:21" x14ac:dyDescent="0.25">
      <c r="A4075" t="s">
        <v>157</v>
      </c>
      <c r="B4075" t="s">
        <v>19</v>
      </c>
      <c r="C4075" t="s">
        <v>6</v>
      </c>
      <c r="D4075" t="s">
        <v>30</v>
      </c>
      <c r="E4075">
        <v>13.443326209133501</v>
      </c>
      <c r="F4075">
        <v>14.202400000000001</v>
      </c>
      <c r="G4075">
        <v>0.16092553482351399</v>
      </c>
      <c r="H4075">
        <v>0.16725500662985701</v>
      </c>
      <c r="I4075">
        <v>0.16162613643604501</v>
      </c>
      <c r="J4075">
        <v>0.169285569837343</v>
      </c>
      <c r="K4075">
        <v>3.87161349885244E-2</v>
      </c>
      <c r="L4075">
        <v>3.6182169039080399E-2</v>
      </c>
      <c r="M4075">
        <v>6.568116197775499E-2</v>
      </c>
      <c r="N4075">
        <v>6.4951122203310202E-2</v>
      </c>
      <c r="O4075">
        <v>1.4619231437729141E-2</v>
      </c>
      <c r="P4075">
        <v>7.2112123845121889E-2</v>
      </c>
      <c r="Q4075">
        <v>13.829487496412025</v>
      </c>
      <c r="R4075" s="95">
        <f>Table_nydc_frldevdb01_flc_fx_carry_view[[#This Row],[atmf]]/(Table_nydc_frldevdb01_flc_fx_carry_view[[#This Row],[atmf_cost_orig]]+1)</f>
        <v>13.327063015397902</v>
      </c>
      <c r="S4075" s="95">
        <f>Table_nydc_frldevdb01_flc_fx_carry_view[[#This Row],[num_rate]]-Table_nydc_frldevdb01_flc_fx_carry_view[[#This Row],[asset_rate]]</f>
        <v>5.7492892407392748E-2</v>
      </c>
      <c r="T40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1.0668987342649303</v>
      </c>
      <c r="U4075" s="95">
        <f>Table_nydc_frldevdb01_flc_fx_carry_view[[#This Row],[atmf_cost_final]]/Table_nydc_frldevdb01_flc_fx_carry_view[[#This Row],[atmf_cost_orig]]</f>
        <v>0.98888509654119638</v>
      </c>
    </row>
    <row r="4076" spans="1:21" x14ac:dyDescent="0.25">
      <c r="A4076" t="s">
        <v>157</v>
      </c>
      <c r="B4076" t="s">
        <v>19</v>
      </c>
      <c r="C4076" t="s">
        <v>67</v>
      </c>
      <c r="D4076" t="s">
        <v>30</v>
      </c>
      <c r="E4076">
        <v>13.443326209133501</v>
      </c>
      <c r="F4076">
        <v>14.9497138212707</v>
      </c>
      <c r="G4076">
        <v>0.164767513200268</v>
      </c>
      <c r="H4076">
        <v>0.17368821760080499</v>
      </c>
      <c r="I4076">
        <v>0.16486001057447</v>
      </c>
      <c r="J4076">
        <v>0.17456716961931301</v>
      </c>
      <c r="K4076">
        <v>4.5156098481452099E-2</v>
      </c>
      <c r="L4076">
        <v>4.4599818406848998E-2</v>
      </c>
      <c r="M4076">
        <v>9.4640441967327904E-2</v>
      </c>
      <c r="N4076">
        <v>9.6449312402863502E-2</v>
      </c>
      <c r="O4076">
        <v>1.6310354610707067E-2</v>
      </c>
      <c r="P4076">
        <v>7.4121308773218653E-2</v>
      </c>
      <c r="Q4076">
        <v>14.244818337751502</v>
      </c>
      <c r="R4076" s="95">
        <f>Table_nydc_frldevdb01_flc_fx_carry_view[[#This Row],[atmf]]/(Table_nydc_frldevdb01_flc_fx_carry_view[[#This Row],[atmf_cost_orig]]+1)</f>
        <v>13.657191209199732</v>
      </c>
      <c r="S4076" s="95">
        <f>Table_nydc_frldevdb01_flc_fx_carry_view[[#This Row],[num_rate]]-Table_nydc_frldevdb01_flc_fx_carry_view[[#This Row],[asset_rate]]</f>
        <v>5.7810954162511585E-2</v>
      </c>
      <c r="T40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1.0477959359168578</v>
      </c>
      <c r="U4076" s="95">
        <f>Table_nydc_frldevdb01_flc_fx_carry_view[[#This Row],[atmf_cost_final]]/Table_nydc_frldevdb01_flc_fx_carry_view[[#This Row],[atmf_cost_orig]]</f>
        <v>1.0191130810247069</v>
      </c>
    </row>
    <row r="4077" spans="1:21" x14ac:dyDescent="0.25">
      <c r="A4077" t="s">
        <v>157</v>
      </c>
      <c r="B4077" t="s">
        <v>159</v>
      </c>
      <c r="C4077" t="s">
        <v>14</v>
      </c>
      <c r="D4077" t="s">
        <v>14</v>
      </c>
      <c r="E4077">
        <v>1.09360008669916</v>
      </c>
      <c r="F4077">
        <v>1.0949445025825899</v>
      </c>
      <c r="G4077">
        <v>6.4484030186599997E-2</v>
      </c>
      <c r="H4077">
        <v>6.45080743559234E-2</v>
      </c>
      <c r="I4077">
        <v>7.0315461198570503E-2</v>
      </c>
      <c r="J4077">
        <v>7.2142554069773504E-2</v>
      </c>
      <c r="K4077">
        <v>1.7398795984521102E-2</v>
      </c>
      <c r="L4077">
        <v>1.4681083308029799E-3</v>
      </c>
      <c r="M4077">
        <v>1.8018799703614898E-2</v>
      </c>
      <c r="N4077">
        <v>2.2008544208042E-3</v>
      </c>
      <c r="O4077">
        <v>1.6737252491011857E-2</v>
      </c>
      <c r="P4077">
        <v>1.926184849972765E-2</v>
      </c>
      <c r="Q4077">
        <v>1.0942660535597049</v>
      </c>
      <c r="R4077" s="95">
        <f>Table_nydc_frldevdb01_flc_fx_carry_view[[#This Row],[atmf]]/(Table_nydc_frldevdb01_flc_fx_carry_view[[#This Row],[atmf_cost_orig]]+1)</f>
        <v>1.0755641279919104</v>
      </c>
      <c r="S4077" s="95">
        <f>Table_nydc_frldevdb01_flc_fx_carry_view[[#This Row],[num_rate]]-Table_nydc_frldevdb01_flc_fx_carry_view[[#This Row],[asset_rate]]</f>
        <v>2.5245960087157925E-3</v>
      </c>
      <c r="T40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1.1818414429387774</v>
      </c>
      <c r="U4077" s="95">
        <f>Table_nydc_frldevdb01_flc_fx_carry_view[[#This Row],[atmf_cost_final]]/Table_nydc_frldevdb01_flc_fx_carry_view[[#This Row],[atmf_cost_orig]]</f>
        <v>0.12214212139572586</v>
      </c>
    </row>
    <row r="4078" spans="1:21" x14ac:dyDescent="0.25">
      <c r="A4078" t="s">
        <v>157</v>
      </c>
      <c r="B4078" t="s">
        <v>159</v>
      </c>
      <c r="C4078" t="s">
        <v>8</v>
      </c>
      <c r="D4078" t="s">
        <v>14</v>
      </c>
      <c r="E4078">
        <v>1.09360008669916</v>
      </c>
      <c r="F4078">
        <v>1.0954813827922301</v>
      </c>
      <c r="G4078">
        <v>6.6274338693388904E-2</v>
      </c>
      <c r="H4078">
        <v>6.6291230764866094E-2</v>
      </c>
      <c r="I4078">
        <v>6.2978086976056294E-2</v>
      </c>
      <c r="J4078">
        <v>6.3044479340751997E-2</v>
      </c>
      <c r="K4078">
        <v>2.1714693119759799E-2</v>
      </c>
      <c r="L4078">
        <v>1.21613605801414E-2</v>
      </c>
      <c r="M4078">
        <v>2.2577413903192598E-2</v>
      </c>
      <c r="N4078">
        <v>1.3045542076731999E-2</v>
      </c>
      <c r="O4078">
        <v>1.7118346421723784E-2</v>
      </c>
      <c r="P4078">
        <v>1.9476338310248649E-2</v>
      </c>
      <c r="Q4078">
        <v>1.0945371028853326</v>
      </c>
      <c r="R4078" s="95">
        <f>Table_nydc_frldevdb01_flc_fx_carry_view[[#This Row],[atmf]]/(Table_nydc_frldevdb01_flc_fx_carry_view[[#This Row],[atmf_cost_orig]]+1)</f>
        <v>1.0712943273514735</v>
      </c>
      <c r="S4078" s="95">
        <f>Table_nydc_frldevdb01_flc_fx_carry_view[[#This Row],[num_rate]]-Table_nydc_frldevdb01_flc_fx_carry_view[[#This Row],[asset_rate]]</f>
        <v>2.357991888524865E-3</v>
      </c>
      <c r="T40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1.024875618589375</v>
      </c>
      <c r="U4078" s="95">
        <f>Table_nydc_frldevdb01_flc_fx_carry_view[[#This Row],[atmf_cost_final]]/Table_nydc_frldevdb01_flc_fx_carry_view[[#This Row],[atmf_cost_orig]]</f>
        <v>0.57781383344738491</v>
      </c>
    </row>
    <row r="4079" spans="1:21" x14ac:dyDescent="0.25">
      <c r="A4079" t="s">
        <v>157</v>
      </c>
      <c r="B4079" t="s">
        <v>159</v>
      </c>
      <c r="C4079" t="s">
        <v>6</v>
      </c>
      <c r="D4079" t="s">
        <v>14</v>
      </c>
      <c r="E4079">
        <v>1.09360008669916</v>
      </c>
      <c r="F4079">
        <v>1.09594608823839</v>
      </c>
      <c r="G4079">
        <v>6.7179997267219196E-2</v>
      </c>
      <c r="H4079">
        <v>6.7192267787423904E-2</v>
      </c>
      <c r="I4079">
        <v>6.4493820849349306E-2</v>
      </c>
      <c r="J4079">
        <v>6.4537282048871894E-2</v>
      </c>
      <c r="K4079">
        <v>2.5263280612752299E-2</v>
      </c>
      <c r="L4079">
        <v>1.7447388940401602E-2</v>
      </c>
      <c r="M4079">
        <v>2.6334584774448E-2</v>
      </c>
      <c r="N4079">
        <v>1.8538168064405201E-2</v>
      </c>
      <c r="O4079">
        <v>1.7598714057096787E-2</v>
      </c>
      <c r="P4079">
        <v>1.9804716650989374E-2</v>
      </c>
      <c r="Q4079">
        <v>1.0947732530962349</v>
      </c>
      <c r="R4079" s="95">
        <f>Table_nydc_frldevdb01_flc_fx_carry_view[[#This Row],[atmf]]/(Table_nydc_frldevdb01_flc_fx_carry_view[[#This Row],[atmf_cost_orig]]+1)</f>
        <v>1.0678253510079661</v>
      </c>
      <c r="S4079" s="95">
        <f>Table_nydc_frldevdb01_flc_fx_carry_view[[#This Row],[num_rate]]-Table_nydc_frldevdb01_flc_fx_carry_view[[#This Row],[asset_rate]]</f>
        <v>2.2060025938925865E-3</v>
      </c>
      <c r="T40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1.0181787423256836</v>
      </c>
      <c r="U4079" s="95">
        <f>Table_nydc_frldevdb01_flc_fx_carry_view[[#This Row],[atmf_cost_final]]/Table_nydc_frldevdb01_flc_fx_carry_view[[#This Row],[atmf_cost_orig]]</f>
        <v>0.7039476119780127</v>
      </c>
    </row>
    <row r="4080" spans="1:21" x14ac:dyDescent="0.25">
      <c r="A4080" t="s">
        <v>157</v>
      </c>
      <c r="B4080" t="s">
        <v>159</v>
      </c>
      <c r="C4080" t="s">
        <v>67</v>
      </c>
      <c r="D4080" t="s">
        <v>14</v>
      </c>
      <c r="E4080">
        <v>1.09360008669916</v>
      </c>
      <c r="F4080">
        <v>1.1007635717103901</v>
      </c>
      <c r="G4080">
        <v>6.94803747508351E-2</v>
      </c>
      <c r="H4080">
        <v>6.9504826889059207E-2</v>
      </c>
      <c r="I4080">
        <v>6.8681996713625404E-2</v>
      </c>
      <c r="J4080">
        <v>6.8712533567670694E-2</v>
      </c>
      <c r="K4080">
        <v>3.4605746010887298E-2</v>
      </c>
      <c r="L4080">
        <v>3.0511396377482097E-2</v>
      </c>
      <c r="M4080">
        <v>3.7796452123571293E-2</v>
      </c>
      <c r="N4080">
        <v>3.3772550968567704E-2</v>
      </c>
      <c r="O4080">
        <v>1.8435691846586999E-2</v>
      </c>
      <c r="P4080">
        <v>2.1823292142762352E-2</v>
      </c>
      <c r="Q4080">
        <v>1.0972625294504534</v>
      </c>
      <c r="R4080" s="95">
        <f>Table_nydc_frldevdb01_flc_fx_carry_view[[#This Row],[atmf]]/(Table_nydc_frldevdb01_flc_fx_carry_view[[#This Row],[atmf_cost_orig]]+1)</f>
        <v>1.0606738628350227</v>
      </c>
      <c r="S4080" s="95">
        <f>Table_nydc_frldevdb01_flc_fx_carry_view[[#This Row],[num_rate]]-Table_nydc_frldevdb01_flc_fx_carry_view[[#This Row],[asset_rate]]</f>
        <v>3.3876002961753526E-3</v>
      </c>
      <c r="T40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1.0220792752179706</v>
      </c>
      <c r="U4080" s="95">
        <f>Table_nydc_frldevdb01_flc_fx_carry_view[[#This Row],[atmf_cost_final]]/Table_nydc_frldevdb01_flc_fx_carry_view[[#This Row],[atmf_cost_orig]]</f>
        <v>0.89353759601965044</v>
      </c>
    </row>
    <row r="4081" spans="1:21" x14ac:dyDescent="0.25">
      <c r="A4081" t="s">
        <v>157</v>
      </c>
      <c r="B4081" t="s">
        <v>158</v>
      </c>
      <c r="C4081" t="s">
        <v>14</v>
      </c>
      <c r="D4081" t="s">
        <v>14</v>
      </c>
      <c r="E4081">
        <v>87.954552268869705</v>
      </c>
      <c r="F4081">
        <v>86.960719467000004</v>
      </c>
      <c r="G4081">
        <v>9.5865119443502705E-2</v>
      </c>
      <c r="H4081">
        <v>9.9028187800401804E-2</v>
      </c>
      <c r="I4081">
        <v>7.13391650236848E-2</v>
      </c>
      <c r="J4081">
        <v>9.4913681849487203E-2</v>
      </c>
      <c r="K4081">
        <v>2.1639783594603598E-2</v>
      </c>
      <c r="L4081">
        <v>1.4894820991668601E-3</v>
      </c>
      <c r="M4081">
        <v>2.7657930426412999E-2</v>
      </c>
      <c r="N4081">
        <v>1.13166954389439E-2</v>
      </c>
      <c r="O4081">
        <v>1.6737252491011857E-2</v>
      </c>
      <c r="P4081">
        <v>-6.1267259443329516E-3</v>
      </c>
      <c r="Q4081">
        <v>86.440507798850348</v>
      </c>
      <c r="R4081" s="95">
        <f>Table_nydc_frldevdb01_flc_fx_carry_view[[#This Row],[atmf]]/(Table_nydc_frldevdb01_flc_fx_carry_view[[#This Row],[atmf_cost_orig]]+1)</f>
        <v>84.620297175069538</v>
      </c>
      <c r="S4081" s="95">
        <f>Table_nydc_frldevdb01_flc_fx_carry_view[[#This Row],[num_rate]]-Table_nydc_frldevdb01_flc_fx_carry_view[[#This Row],[asset_rate]]</f>
        <v>-2.2863978435344809E-2</v>
      </c>
      <c r="T40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1.6329301385327639</v>
      </c>
      <c r="U4081" s="95">
        <f>Table_nydc_frldevdb01_flc_fx_carry_view[[#This Row],[atmf_cost_final]]/Table_nydc_frldevdb01_flc_fx_carry_view[[#This Row],[atmf_cost_orig]]</f>
        <v>0.40916638607697808</v>
      </c>
    </row>
    <row r="4082" spans="1:21" x14ac:dyDescent="0.25">
      <c r="A4082" t="s">
        <v>157</v>
      </c>
      <c r="B4082" t="s">
        <v>158</v>
      </c>
      <c r="C4082" t="s">
        <v>8</v>
      </c>
      <c r="D4082" t="s">
        <v>14</v>
      </c>
      <c r="E4082">
        <v>87.954552268869705</v>
      </c>
      <c r="F4082">
        <v>86.436428341600006</v>
      </c>
      <c r="G4082">
        <v>0.100630043770968</v>
      </c>
      <c r="H4082">
        <v>0.105366510046628</v>
      </c>
      <c r="I4082">
        <v>8.6485716646050995E-2</v>
      </c>
      <c r="J4082">
        <v>9.2084968463909803E-2</v>
      </c>
      <c r="K4082">
        <v>2.6586428033133498E-2</v>
      </c>
      <c r="L4082">
        <v>1.45681444456394E-2</v>
      </c>
      <c r="M4082">
        <v>3.58781417938277E-2</v>
      </c>
      <c r="N4082">
        <v>2.46224406081989E-2</v>
      </c>
      <c r="O4082">
        <v>1.7118346421723784E-2</v>
      </c>
      <c r="P4082">
        <v>-6.2707226308230061E-3</v>
      </c>
      <c r="Q4082">
        <v>85.640679659928637</v>
      </c>
      <c r="R4082" s="95">
        <f>Table_nydc_frldevdb01_flc_fx_carry_view[[#This Row],[atmf]]/(Table_nydc_frldevdb01_flc_fx_carry_view[[#This Row],[atmf_cost_orig]]+1)</f>
        <v>83.442660728334559</v>
      </c>
      <c r="S4082" s="95">
        <f>Table_nydc_frldevdb01_flc_fx_carry_view[[#This Row],[num_rate]]-Table_nydc_frldevdb01_flc_fx_carry_view[[#This Row],[asset_rate]]</f>
        <v>-2.3389069052546792E-2</v>
      </c>
      <c r="T40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1.0820712326601334</v>
      </c>
      <c r="U4082" s="95">
        <f>Table_nydc_frldevdb01_flc_fx_carry_view[[#This Row],[atmf_cost_final]]/Table_nydc_frldevdb01_flc_fx_carry_view[[#This Row],[atmf_cost_orig]]</f>
        <v>0.68627970617014578</v>
      </c>
    </row>
    <row r="4083" spans="1:21" x14ac:dyDescent="0.25">
      <c r="A4083" t="s">
        <v>157</v>
      </c>
      <c r="B4083" t="s">
        <v>158</v>
      </c>
      <c r="C4083" t="s">
        <v>6</v>
      </c>
      <c r="D4083" t="s">
        <v>14</v>
      </c>
      <c r="E4083">
        <v>87.954552268869705</v>
      </c>
      <c r="F4083">
        <v>85.878344425500003</v>
      </c>
      <c r="G4083">
        <v>0.10253835762525999</v>
      </c>
      <c r="H4083">
        <v>0.108592804178736</v>
      </c>
      <c r="I4083">
        <v>9.5912719307707395E-2</v>
      </c>
      <c r="J4083">
        <v>0.102377208639305</v>
      </c>
      <c r="K4083">
        <v>2.9883092166129003E-2</v>
      </c>
      <c r="L4083">
        <v>2.1696765229194399E-2</v>
      </c>
      <c r="M4083">
        <v>4.2547746917056296E-2</v>
      </c>
      <c r="N4083">
        <v>3.5050418671736E-2</v>
      </c>
      <c r="O4083">
        <v>1.7598714057096787E-2</v>
      </c>
      <c r="P4083">
        <v>-6.4267207180123131E-3</v>
      </c>
      <c r="Q4083">
        <v>84.804326903877623</v>
      </c>
      <c r="R4083" s="95">
        <f>Table_nydc_frldevdb01_flc_fx_carry_view[[#This Row],[atmf]]/(Table_nydc_frldevdb01_flc_fx_carry_view[[#This Row],[atmf_cost_orig]]+1)</f>
        <v>82.373536060533411</v>
      </c>
      <c r="S4083" s="95">
        <f>Table_nydc_frldevdb01_flc_fx_carry_view[[#This Row],[num_rate]]-Table_nydc_frldevdb01_flc_fx_carry_view[[#This Row],[asset_rate]]</f>
        <v>-2.40254347751091E-2</v>
      </c>
      <c r="T40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1.0544032747172882</v>
      </c>
      <c r="U4083" s="95">
        <f>Table_nydc_frldevdb01_flc_fx_carry_view[[#This Row],[atmf_cost_final]]/Table_nydc_frldevdb01_flc_fx_carry_view[[#This Row],[atmf_cost_orig]]</f>
        <v>0.82379024064574358</v>
      </c>
    </row>
    <row r="4084" spans="1:21" x14ac:dyDescent="0.25">
      <c r="A4084" t="s">
        <v>157</v>
      </c>
      <c r="B4084" t="s">
        <v>158</v>
      </c>
      <c r="C4084" t="s">
        <v>67</v>
      </c>
      <c r="D4084" t="s">
        <v>14</v>
      </c>
      <c r="E4084">
        <v>87.954552268869705</v>
      </c>
      <c r="F4084">
        <v>83.602424352596699</v>
      </c>
      <c r="G4084">
        <v>0.10521827672653999</v>
      </c>
      <c r="H4084">
        <v>0.115495666514961</v>
      </c>
      <c r="I4084">
        <v>0.104750987200395</v>
      </c>
      <c r="J4084">
        <v>0.115330720631924</v>
      </c>
      <c r="K4084">
        <v>3.6950611277493099E-2</v>
      </c>
      <c r="L4084">
        <v>3.4276555217368998E-2</v>
      </c>
      <c r="M4084">
        <v>6.2761601737285705E-2</v>
      </c>
      <c r="N4084">
        <v>6.1065892040747499E-2</v>
      </c>
      <c r="O4084">
        <v>1.8435691846586999E-2</v>
      </c>
      <c r="P4084">
        <v>-7.1446943388862594E-3</v>
      </c>
      <c r="Q4084">
        <v>81.498858103600682</v>
      </c>
      <c r="R4084" s="95">
        <f>Table_nydc_frldevdb01_flc_fx_carry_view[[#This Row],[atmf]]/(Table_nydc_frldevdb01_flc_fx_carry_view[[#This Row],[atmf_cost_orig]]+1)</f>
        <v>78.665266242149386</v>
      </c>
      <c r="S4084" s="95">
        <f>Table_nydc_frldevdb01_flc_fx_carry_view[[#This Row],[num_rate]]-Table_nydc_frldevdb01_flc_fx_carry_view[[#This Row],[asset_rate]]</f>
        <v>-2.5580386185473258E-2</v>
      </c>
      <c r="T40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1.037904254976574</v>
      </c>
      <c r="U4084" s="95">
        <f>Table_nydc_frldevdb01_flc_fx_carry_view[[#This Row],[atmf_cost_final]]/Table_nydc_frldevdb01_flc_fx_carry_view[[#This Row],[atmf_cost_orig]]</f>
        <v>0.97298173326365556</v>
      </c>
    </row>
    <row r="4085" spans="1:21" x14ac:dyDescent="0.25">
      <c r="A4085" t="s">
        <v>157</v>
      </c>
      <c r="B4085" t="s">
        <v>160</v>
      </c>
      <c r="C4085" t="s">
        <v>14</v>
      </c>
      <c r="D4085" t="s">
        <v>14</v>
      </c>
      <c r="E4085">
        <v>0.78289150701016597</v>
      </c>
      <c r="F4085">
        <v>0.78159000000000001</v>
      </c>
      <c r="G4085">
        <v>8.4353300847629098E-2</v>
      </c>
      <c r="H4085">
        <v>8.4546713900118101E-2</v>
      </c>
      <c r="I4085">
        <v>7.8656299034313801E-2</v>
      </c>
      <c r="J4085">
        <v>8.0331672122489095E-2</v>
      </c>
      <c r="K4085">
        <v>2.2763825360047799E-2</v>
      </c>
      <c r="L4085">
        <v>1.6422554802944301E-3</v>
      </c>
      <c r="M4085">
        <v>2.36146527843091E-2</v>
      </c>
      <c r="N4085">
        <v>2.6364662631484796E-3</v>
      </c>
      <c r="O4085">
        <v>1.6737252491011857E-2</v>
      </c>
      <c r="P4085">
        <v>1.3332009089874811E-2</v>
      </c>
      <c r="Q4085">
        <v>0.78092556711119498</v>
      </c>
      <c r="R4085" s="95">
        <f>Table_nydc_frldevdb01_flc_fx_carry_view[[#This Row],[atmf]]/(Table_nydc_frldevdb01_flc_fx_carry_view[[#This Row],[atmf_cost_orig]]+1)</f>
        <v>0.76355882350259074</v>
      </c>
      <c r="S4085" s="95">
        <f>Table_nydc_frldevdb01_flc_fx_carry_view[[#This Row],[num_rate]]-Table_nydc_frldevdb01_flc_fx_carry_view[[#This Row],[asset_rate]]</f>
        <v>-3.405243401137046E-3</v>
      </c>
      <c r="T40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1.168522257868257</v>
      </c>
      <c r="U4085" s="95">
        <f>Table_nydc_frldevdb01_flc_fx_carry_view[[#This Row],[atmf_cost_final]]/Table_nydc_frldevdb01_flc_fx_carry_view[[#This Row],[atmf_cost_orig]]</f>
        <v>0.11164535372293492</v>
      </c>
    </row>
    <row r="4086" spans="1:21" x14ac:dyDescent="0.25">
      <c r="A4086" t="s">
        <v>157</v>
      </c>
      <c r="B4086" t="s">
        <v>160</v>
      </c>
      <c r="C4086" t="s">
        <v>8</v>
      </c>
      <c r="D4086" t="s">
        <v>14</v>
      </c>
      <c r="E4086">
        <v>0.78289150701016597</v>
      </c>
      <c r="F4086">
        <v>0.78113299999999997</v>
      </c>
      <c r="G4086">
        <v>8.8272595524892694E-2</v>
      </c>
      <c r="H4086">
        <v>8.8518366277020394E-2</v>
      </c>
      <c r="I4086">
        <v>7.9194802805685305E-2</v>
      </c>
      <c r="J4086">
        <v>7.9482202597749796E-2</v>
      </c>
      <c r="K4086">
        <v>2.89962362270626E-2</v>
      </c>
      <c r="L4086">
        <v>1.5239764723171401E-2</v>
      </c>
      <c r="M4086">
        <v>3.01442815599091E-2</v>
      </c>
      <c r="N4086">
        <v>1.64020954533254E-2</v>
      </c>
      <c r="O4086">
        <v>1.7118346421723784E-2</v>
      </c>
      <c r="P4086">
        <v>1.4047618761577804E-2</v>
      </c>
      <c r="Q4086">
        <v>0.78023725226402529</v>
      </c>
      <c r="R4086" s="95">
        <f>Table_nydc_frldevdb01_flc_fx_carry_view[[#This Row],[atmf]]/(Table_nydc_frldevdb01_flc_fx_carry_view[[#This Row],[atmf_cost_orig]]+1)</f>
        <v>0.75827533480762455</v>
      </c>
      <c r="S4086" s="95">
        <f>Table_nydc_frldevdb01_flc_fx_carry_view[[#This Row],[num_rate]]-Table_nydc_frldevdb01_flc_fx_carry_view[[#This Row],[asset_rate]]</f>
        <v>-3.0707276601459801E-3</v>
      </c>
      <c r="T40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1.0124432345124204</v>
      </c>
      <c r="U4086" s="95">
        <f>Table_nydc_frldevdb01_flc_fx_carry_view[[#This Row],[atmf_cost_final]]/Table_nydc_frldevdb01_flc_fx_carry_view[[#This Row],[atmf_cost_orig]]</f>
        <v>0.54411963412455799</v>
      </c>
    </row>
    <row r="4087" spans="1:21" x14ac:dyDescent="0.25">
      <c r="A4087" t="s">
        <v>157</v>
      </c>
      <c r="B4087" t="s">
        <v>160</v>
      </c>
      <c r="C4087" t="s">
        <v>6</v>
      </c>
      <c r="D4087" t="s">
        <v>14</v>
      </c>
      <c r="E4087">
        <v>0.78289150701016597</v>
      </c>
      <c r="F4087">
        <v>0.78061499999999995</v>
      </c>
      <c r="G4087">
        <v>9.0232248396932405E-2</v>
      </c>
      <c r="H4087">
        <v>9.0524567365138295E-2</v>
      </c>
      <c r="I4087">
        <v>8.4383476643364694E-2</v>
      </c>
      <c r="J4087">
        <v>8.4726209622557197E-2</v>
      </c>
      <c r="K4087">
        <v>3.3996474928966805E-2</v>
      </c>
      <c r="L4087">
        <v>2.2832364930976002E-2</v>
      </c>
      <c r="M4087">
        <v>3.5473746491906905E-2</v>
      </c>
      <c r="N4087">
        <v>2.4333752812032799E-2</v>
      </c>
      <c r="O4087">
        <v>1.7598714057096787E-2</v>
      </c>
      <c r="P4087">
        <v>1.4619231437729141E-2</v>
      </c>
      <c r="Q4087">
        <v>0.77946352070651104</v>
      </c>
      <c r="R4087" s="95">
        <f>Table_nydc_frldevdb01_flc_fx_carry_view[[#This Row],[atmf]]/(Table_nydc_frldevdb01_flc_fx_carry_view[[#This Row],[atmf_cost_orig]]+1)</f>
        <v>0.75387232428118467</v>
      </c>
      <c r="S4087" s="95">
        <f>Table_nydc_frldevdb01_flc_fx_carry_view[[#This Row],[num_rate]]-Table_nydc_frldevdb01_flc_fx_carry_view[[#This Row],[asset_rate]]</f>
        <v>-2.979482619367646E-3</v>
      </c>
      <c r="T40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1.0163249051303069</v>
      </c>
      <c r="U4087" s="95">
        <f>Table_nydc_frldevdb01_flc_fx_carry_view[[#This Row],[atmf_cost_final]]/Table_nydc_frldevdb01_flc_fx_carry_view[[#This Row],[atmf_cost_orig]]</f>
        <v>0.68596512120828235</v>
      </c>
    </row>
    <row r="4088" spans="1:21" x14ac:dyDescent="0.25">
      <c r="A4088" t="s">
        <v>157</v>
      </c>
      <c r="B4088" t="s">
        <v>160</v>
      </c>
      <c r="C4088" t="s">
        <v>67</v>
      </c>
      <c r="D4088" t="s">
        <v>14</v>
      </c>
      <c r="E4088">
        <v>0.78289150701016597</v>
      </c>
      <c r="F4088">
        <v>0.77970347899581605</v>
      </c>
      <c r="G4088">
        <v>9.5734087647723801E-2</v>
      </c>
      <c r="H4088">
        <v>9.6040063223069502E-2</v>
      </c>
      <c r="I4088">
        <v>9.3719264655089202E-2</v>
      </c>
      <c r="J4088">
        <v>9.4059139026383201E-2</v>
      </c>
      <c r="K4088">
        <v>5.0199787711199699E-2</v>
      </c>
      <c r="L4088">
        <v>4.28509080497321E-2</v>
      </c>
      <c r="M4088">
        <v>5.2207103811687604E-2</v>
      </c>
      <c r="N4088">
        <v>4.4886882811156201E-2</v>
      </c>
      <c r="O4088">
        <v>1.8435691846586999E-2</v>
      </c>
      <c r="P4088">
        <v>1.6310354610707067E-2</v>
      </c>
      <c r="Q4088">
        <v>0.77814150302832941</v>
      </c>
      <c r="R4088" s="95">
        <f>Table_nydc_frldevdb01_flc_fx_carry_view[[#This Row],[atmf]]/(Table_nydc_frldevdb01_flc_fx_carry_view[[#This Row],[atmf_cost_orig]]+1)</f>
        <v>0.74101712122194408</v>
      </c>
      <c r="S4088" s="95">
        <f>Table_nydc_frldevdb01_flc_fx_carry_view[[#This Row],[num_rate]]-Table_nydc_frldevdb01_flc_fx_carry_view[[#This Row],[asset_rate]]</f>
        <v>-2.1253372358799316E-3</v>
      </c>
      <c r="T40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1.0142771041039473</v>
      </c>
      <c r="U4088" s="95">
        <f>Table_nydc_frldevdb01_flc_fx_carry_view[[#This Row],[atmf_cost_final]]/Table_nydc_frldevdb01_flc_fx_carry_view[[#This Row],[atmf_cost_orig]]</f>
        <v>0.85978496284843475</v>
      </c>
    </row>
    <row r="4089" spans="1:21" x14ac:dyDescent="0.25">
      <c r="A4089" t="s">
        <v>157</v>
      </c>
      <c r="B4089" t="s">
        <v>105</v>
      </c>
      <c r="C4089" t="s">
        <v>14</v>
      </c>
      <c r="D4089" t="s">
        <v>14</v>
      </c>
      <c r="E4089">
        <v>35.3156977250826</v>
      </c>
      <c r="F4089">
        <v>34.2005402060677</v>
      </c>
      <c r="G4089">
        <v>0.16967053269732699</v>
      </c>
      <c r="H4089">
        <v>0.17704163362001299</v>
      </c>
      <c r="I4089">
        <v>0.135325</v>
      </c>
      <c r="J4089">
        <v>0.135325</v>
      </c>
      <c r="K4089">
        <v>3.2983638266392196E-2</v>
      </c>
      <c r="L4089">
        <v>2.8242299778240398E-3</v>
      </c>
      <c r="M4089">
        <v>4.8390240208856204E-2</v>
      </c>
      <c r="N4089">
        <v>3.1559330434361099E-2</v>
      </c>
      <c r="O4089">
        <v>5.9494005641507405E-2</v>
      </c>
      <c r="P4089">
        <v>-6.1267259443329516E-3</v>
      </c>
      <c r="Q4089">
        <v>33.681620880386603</v>
      </c>
      <c r="R4089" s="95">
        <f>Table_nydc_frldevdb01_flc_fx_carry_view[[#This Row],[atmf]]/(Table_nydc_frldevdb01_flc_fx_carry_view[[#This Row],[atmf_cost_orig]]+1)</f>
        <v>32.621955922876964</v>
      </c>
      <c r="S4089" s="95">
        <f>Table_nydc_frldevdb01_flc_fx_carry_view[[#This Row],[num_rate]]-Table_nydc_frldevdb01_flc_fx_carry_view[[#This Row],[asset_rate]]</f>
        <v>-6.5620731585840364E-2</v>
      </c>
      <c r="T40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1.8651160433590974</v>
      </c>
      <c r="U4089" s="95">
        <f>Table_nydc_frldevdb01_flc_fx_carry_view[[#This Row],[atmf_cost_final]]/Table_nydc_frldevdb01_flc_fx_carry_view[[#This Row],[atmf_cost_orig]]</f>
        <v>0.65218379363583379</v>
      </c>
    </row>
    <row r="4090" spans="1:21" x14ac:dyDescent="0.25">
      <c r="A4090" t="s">
        <v>157</v>
      </c>
      <c r="B4090" t="s">
        <v>105</v>
      </c>
      <c r="C4090" t="s">
        <v>8</v>
      </c>
      <c r="D4090" t="s">
        <v>14</v>
      </c>
      <c r="E4090">
        <v>35.3156977250826</v>
      </c>
      <c r="F4090">
        <v>33.645068956227902</v>
      </c>
      <c r="G4090">
        <v>0.16573722238229499</v>
      </c>
      <c r="H4090">
        <v>0.17636288396976599</v>
      </c>
      <c r="I4090">
        <v>0.171236044520199</v>
      </c>
      <c r="J4090">
        <v>0.182893900250511</v>
      </c>
      <c r="K4090">
        <v>3.5428978740008894E-2</v>
      </c>
      <c r="L4090">
        <v>2.6487643090736299E-2</v>
      </c>
      <c r="M4090">
        <v>5.8155998882141596E-2</v>
      </c>
      <c r="N4090">
        <v>5.3209299775545303E-2</v>
      </c>
      <c r="O4090">
        <v>6.0099883598817412E-2</v>
      </c>
      <c r="P4090">
        <v>-6.2707226308230061E-3</v>
      </c>
      <c r="Q4090">
        <v>32.897408881943981</v>
      </c>
      <c r="R4090" s="95">
        <f>Table_nydc_frldevdb01_flc_fx_carry_view[[#This Row],[atmf]]/(Table_nydc_frldevdb01_flc_fx_carry_view[[#This Row],[atmf_cost_orig]]+1)</f>
        <v>31.795944068522282</v>
      </c>
      <c r="S4090" s="95">
        <f>Table_nydc_frldevdb01_flc_fx_carry_view[[#This Row],[num_rate]]-Table_nydc_frldevdb01_flc_fx_carry_view[[#This Row],[asset_rate]]</f>
        <v>-6.6370606229640416E-2</v>
      </c>
      <c r="T40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1.1757659612960349</v>
      </c>
      <c r="U4090" s="95">
        <f>Table_nydc_frldevdb01_flc_fx_carry_view[[#This Row],[atmf_cost_final]]/Table_nydc_frldevdb01_flc_fx_carry_view[[#This Row],[atmf_cost_orig]]</f>
        <v>0.91494086247884376</v>
      </c>
    </row>
    <row r="4091" spans="1:21" x14ac:dyDescent="0.25">
      <c r="A4091" t="s">
        <v>157</v>
      </c>
      <c r="B4091" t="s">
        <v>105</v>
      </c>
      <c r="C4091" t="s">
        <v>6</v>
      </c>
      <c r="D4091" t="s">
        <v>14</v>
      </c>
      <c r="E4091">
        <v>35.3156977250826</v>
      </c>
      <c r="F4091">
        <v>33.062018124745499</v>
      </c>
      <c r="G4091">
        <v>0.16281703193200101</v>
      </c>
      <c r="H4091">
        <v>0.17626196248203499</v>
      </c>
      <c r="I4091">
        <v>0.16965474740237799</v>
      </c>
      <c r="J4091">
        <v>0.18626929699064601</v>
      </c>
      <c r="K4091">
        <v>3.6187334055567504E-2</v>
      </c>
      <c r="L4091">
        <v>3.3031629386147496E-2</v>
      </c>
      <c r="M4091">
        <v>6.6135889713533708E-2</v>
      </c>
      <c r="N4091">
        <v>6.7892832722177388E-2</v>
      </c>
      <c r="O4091">
        <v>6.1502498052284471E-2</v>
      </c>
      <c r="P4091">
        <v>-6.4267207180123131E-3</v>
      </c>
      <c r="Q4091">
        <v>32.100650020936584</v>
      </c>
      <c r="R4091" s="95">
        <f>Table_nydc_frldevdb01_flc_fx_carry_view[[#This Row],[atmf]]/(Table_nydc_frldevdb01_flc_fx_carry_view[[#This Row],[atmf_cost_orig]]+1)</f>
        <v>31.011073207214817</v>
      </c>
      <c r="S4091" s="95">
        <f>Table_nydc_frldevdb01_flc_fx_carry_view[[#This Row],[num_rate]]-Table_nydc_frldevdb01_flc_fx_carry_view[[#This Row],[asset_rate]]</f>
        <v>-6.7929218770296784E-2</v>
      </c>
      <c r="T40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1.1640362137716962</v>
      </c>
      <c r="U4091" s="95">
        <f>Table_nydc_frldevdb01_flc_fx_carry_view[[#This Row],[atmf_cost_final]]/Table_nydc_frldevdb01_flc_fx_carry_view[[#This Row],[atmf_cost_orig]]</f>
        <v>1.0265656516643813</v>
      </c>
    </row>
    <row r="4092" spans="1:21" x14ac:dyDescent="0.25">
      <c r="A4092" t="s">
        <v>157</v>
      </c>
      <c r="B4092" t="s">
        <v>105</v>
      </c>
      <c r="C4092" t="s">
        <v>67</v>
      </c>
      <c r="D4092" t="s">
        <v>14</v>
      </c>
      <c r="E4092">
        <v>35.3156977250826</v>
      </c>
      <c r="F4092">
        <v>30.451863686417699</v>
      </c>
      <c r="G4092">
        <v>0.169041213402012</v>
      </c>
      <c r="H4092">
        <v>0.19284494481452499</v>
      </c>
      <c r="I4092">
        <v>0.16744229063989199</v>
      </c>
      <c r="J4092">
        <v>0.19553973201031799</v>
      </c>
      <c r="K4092">
        <v>3.6614978955808598E-2</v>
      </c>
      <c r="L4092">
        <v>3.7272213658722596E-2</v>
      </c>
      <c r="M4092">
        <v>9.4836568694406806E-2</v>
      </c>
      <c r="N4092">
        <v>0.103996349742281</v>
      </c>
      <c r="O4092">
        <v>7.1388915666822483E-2</v>
      </c>
      <c r="P4092">
        <v>-7.1446943388862594E-3</v>
      </c>
      <c r="Q4092">
        <v>28.776452854207893</v>
      </c>
      <c r="R4092" s="95">
        <f>Table_nydc_frldevdb01_flc_fx_carry_view[[#This Row],[atmf]]/(Table_nydc_frldevdb01_flc_fx_carry_view[[#This Row],[atmf_cost_orig]]+1)</f>
        <v>27.814072490044392</v>
      </c>
      <c r="S4092" s="95">
        <f>Table_nydc_frldevdb01_flc_fx_carry_view[[#This Row],[num_rate]]-Table_nydc_frldevdb01_flc_fx_carry_view[[#This Row],[asset_rate]]</f>
        <v>-7.8533610005708743E-2</v>
      </c>
      <c r="T40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1.1460376877913281</v>
      </c>
      <c r="U4092" s="95">
        <f>Table_nydc_frldevdb01_flc_fx_carry_view[[#This Row],[atmf_cost_final]]/Table_nydc_frldevdb01_flc_fx_carry_view[[#This Row],[atmf_cost_orig]]</f>
        <v>1.0965849057381007</v>
      </c>
    </row>
    <row r="4093" spans="1:21" x14ac:dyDescent="0.25">
      <c r="A4093" t="s">
        <v>157</v>
      </c>
      <c r="B4093" t="s">
        <v>161</v>
      </c>
      <c r="C4093" t="s">
        <v>14</v>
      </c>
      <c r="D4093" t="s">
        <v>14</v>
      </c>
      <c r="E4093">
        <v>1.5007952095596599</v>
      </c>
      <c r="F4093">
        <v>1.5194347420002801</v>
      </c>
      <c r="G4093">
        <v>8.0961252118910004E-2</v>
      </c>
      <c r="H4093">
        <v>8.2074780403603803E-2</v>
      </c>
      <c r="I4093">
        <v>6.6643580147502296E-2</v>
      </c>
      <c r="J4093">
        <v>7.6354881060846494E-2</v>
      </c>
      <c r="K4093">
        <v>1.7127303731859302E-2</v>
      </c>
      <c r="L4093">
        <v>1.39170148366525E-3</v>
      </c>
      <c r="M4093">
        <v>2.3213432715199097E-2</v>
      </c>
      <c r="N4093">
        <v>1.2421587922948901E-2</v>
      </c>
      <c r="O4093">
        <v>-8.1561223006879919E-3</v>
      </c>
      <c r="P4093">
        <v>1.6737252491011857E-2</v>
      </c>
      <c r="Q4093">
        <v>1.5102432070459855</v>
      </c>
      <c r="R4093" s="95">
        <f>Table_nydc_frldevdb01_flc_fx_carry_view[[#This Row],[atmf]]/(Table_nydc_frldevdb01_flc_fx_carry_view[[#This Row],[atmf_cost_orig]]+1)</f>
        <v>1.4849636384935918</v>
      </c>
      <c r="S4093" s="95">
        <f>Table_nydc_frldevdb01_flc_fx_carry_view[[#This Row],[num_rate]]-Table_nydc_frldevdb01_flc_fx_carry_view[[#This Row],[asset_rate]]</f>
        <v>2.4893374791699847E-2</v>
      </c>
      <c r="T40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1.8122991591990454</v>
      </c>
      <c r="U4093" s="95">
        <f>Table_nydc_frldevdb01_flc_fx_carry_view[[#This Row],[atmf_cost_final]]/Table_nydc_frldevdb01_flc_fx_carry_view[[#This Row],[atmf_cost_orig]]</f>
        <v>0.53510344959949896</v>
      </c>
    </row>
    <row r="4094" spans="1:21" x14ac:dyDescent="0.25">
      <c r="A4094" t="s">
        <v>157</v>
      </c>
      <c r="B4094" t="s">
        <v>161</v>
      </c>
      <c r="C4094" t="s">
        <v>8</v>
      </c>
      <c r="D4094" t="s">
        <v>14</v>
      </c>
      <c r="E4094">
        <v>1.5007952095596599</v>
      </c>
      <c r="F4094">
        <v>1.5291531659781401</v>
      </c>
      <c r="G4094">
        <v>8.3879109788862594E-2</v>
      </c>
      <c r="H4094">
        <v>8.5411547931357801E-2</v>
      </c>
      <c r="I4094">
        <v>7.2922901070323107E-2</v>
      </c>
      <c r="J4094">
        <v>7.6392630801087796E-2</v>
      </c>
      <c r="K4094">
        <v>2.0465757928875099E-2</v>
      </c>
      <c r="L4094">
        <v>1.16455061401902E-2</v>
      </c>
      <c r="M4094">
        <v>2.9641861817410603E-2</v>
      </c>
      <c r="N4094">
        <v>2.25077985670624E-2</v>
      </c>
      <c r="O4094">
        <v>-8.0535707334831383E-3</v>
      </c>
      <c r="P4094">
        <v>1.7118346421723784E-2</v>
      </c>
      <c r="Q4094">
        <v>1.5152490829757466</v>
      </c>
      <c r="R4094" s="95">
        <f>Table_nydc_frldevdb01_flc_fx_carry_view[[#This Row],[atmf]]/(Table_nydc_frldevdb01_flc_fx_carry_view[[#This Row],[atmf_cost_orig]]+1)</f>
        <v>1.4851311146955963</v>
      </c>
      <c r="S4094" s="95">
        <f>Table_nydc_frldevdb01_flc_fx_carry_view[[#This Row],[num_rate]]-Table_nydc_frldevdb01_flc_fx_carry_view[[#This Row],[asset_rate]]</f>
        <v>2.5171917155206922E-2</v>
      </c>
      <c r="T40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1.1837586582300357</v>
      </c>
      <c r="U4094" s="95">
        <f>Table_nydc_frldevdb01_flc_fx_carry_view[[#This Row],[atmf_cost_final]]/Table_nydc_frldevdb01_flc_fx_carry_view[[#This Row],[atmf_cost_orig]]</f>
        <v>0.75932472479991453</v>
      </c>
    </row>
    <row r="4095" spans="1:21" x14ac:dyDescent="0.25">
      <c r="A4095" t="s">
        <v>157</v>
      </c>
      <c r="B4095" t="s">
        <v>161</v>
      </c>
      <c r="C4095" t="s">
        <v>6</v>
      </c>
      <c r="D4095" t="s">
        <v>14</v>
      </c>
      <c r="E4095">
        <v>1.5007952095596599</v>
      </c>
      <c r="F4095">
        <v>1.53949129852744</v>
      </c>
      <c r="G4095">
        <v>8.5210580268469199E-2</v>
      </c>
      <c r="H4095">
        <v>8.7026195621815294E-2</v>
      </c>
      <c r="I4095">
        <v>8.1005935240913596E-2</v>
      </c>
      <c r="J4095">
        <v>8.36839018003004E-2</v>
      </c>
      <c r="K4095">
        <v>2.2657030303265602E-2</v>
      </c>
      <c r="L4095">
        <v>1.71713746914007E-2</v>
      </c>
      <c r="M4095">
        <v>3.4989530225312496E-2</v>
      </c>
      <c r="N4095">
        <v>3.1057724962977901E-2</v>
      </c>
      <c r="O4095">
        <v>-8.0177808093068181E-3</v>
      </c>
      <c r="P4095">
        <v>1.7598714057096787E-2</v>
      </c>
      <c r="Q4095">
        <v>1.5207368119130682</v>
      </c>
      <c r="R4095" s="95">
        <f>Table_nydc_frldevdb01_flc_fx_carry_view[[#This Row],[atmf]]/(Table_nydc_frldevdb01_flc_fx_carry_view[[#This Row],[atmf_cost_orig]]+1)</f>
        <v>1.487446252902964</v>
      </c>
      <c r="S4095" s="95">
        <f>Table_nydc_frldevdb01_flc_fx_carry_view[[#This Row],[num_rate]]-Table_nydc_frldevdb01_flc_fx_carry_view[[#This Row],[asset_rate]]</f>
        <v>2.5616494866403605E-2</v>
      </c>
      <c r="T40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1.1259963802434312</v>
      </c>
      <c r="U4095" s="95">
        <f>Table_nydc_frldevdb01_flc_fx_carry_view[[#This Row],[atmf_cost_final]]/Table_nydc_frldevdb01_flc_fx_carry_view[[#This Row],[atmf_cost_orig]]</f>
        <v>0.88762909255951639</v>
      </c>
    </row>
    <row r="4096" spans="1:21" x14ac:dyDescent="0.25">
      <c r="A4096" t="s">
        <v>157</v>
      </c>
      <c r="B4096" t="s">
        <v>161</v>
      </c>
      <c r="C4096" t="s">
        <v>67</v>
      </c>
      <c r="D4096" t="s">
        <v>14</v>
      </c>
      <c r="E4096">
        <v>1.5007952095596599</v>
      </c>
      <c r="F4096">
        <v>1.5804009908560099</v>
      </c>
      <c r="G4096">
        <v>8.85498783833987E-2</v>
      </c>
      <c r="H4096">
        <v>9.07837963985893E-2</v>
      </c>
      <c r="I4096">
        <v>8.7648445505162903E-2</v>
      </c>
      <c r="J4096">
        <v>9.0583296450664402E-2</v>
      </c>
      <c r="K4096">
        <v>2.79935252558383E-2</v>
      </c>
      <c r="L4096">
        <v>2.5988605525685601E-2</v>
      </c>
      <c r="M4096">
        <v>5.1981326007351406E-2</v>
      </c>
      <c r="N4096">
        <v>5.1926229750497502E-2</v>
      </c>
      <c r="O4096">
        <v>-7.6287290639620031E-3</v>
      </c>
      <c r="P4096">
        <v>1.8435691846586999E-2</v>
      </c>
      <c r="Q4096">
        <v>1.5433787294107808</v>
      </c>
      <c r="R4096" s="95">
        <f>Table_nydc_frldevdb01_flc_fx_carry_view[[#This Row],[atmf]]/(Table_nydc_frldevdb01_flc_fx_carry_view[[#This Row],[atmf_cost_orig]]+1)</f>
        <v>1.5023089781015426</v>
      </c>
      <c r="S4096" s="95">
        <f>Table_nydc_frldevdb01_flc_fx_carry_view[[#This Row],[num_rate]]-Table_nydc_frldevdb01_flc_fx_carry_view[[#This Row],[asset_rate]]</f>
        <v>2.6064420910549002E-2</v>
      </c>
      <c r="T40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1.0812839615226422</v>
      </c>
      <c r="U4096" s="95">
        <f>Table_nydc_frldevdb01_flc_fx_carry_view[[#This Row],[atmf_cost_final]]/Table_nydc_frldevdb01_flc_fx_carry_view[[#This Row],[atmf_cost_orig]]</f>
        <v>0.99894007596408541</v>
      </c>
    </row>
    <row r="4097" spans="1:21" x14ac:dyDescent="0.25">
      <c r="A4097" t="s">
        <v>157</v>
      </c>
      <c r="B4097" t="s">
        <v>106</v>
      </c>
      <c r="C4097" t="s">
        <v>14</v>
      </c>
      <c r="D4097" t="s">
        <v>14</v>
      </c>
      <c r="E4097">
        <v>7.7760007396694402</v>
      </c>
      <c r="F4097">
        <v>7.9520413899750002</v>
      </c>
      <c r="G4097">
        <v>7.5389752702177099E-2</v>
      </c>
      <c r="H4097">
        <v>7.5527507818643799E-2</v>
      </c>
      <c r="I4097">
        <v>7.9292314911557901E-2</v>
      </c>
      <c r="J4097">
        <v>9.2585083990185904E-2</v>
      </c>
      <c r="K4097">
        <v>1.18094409538543E-2</v>
      </c>
      <c r="L4097">
        <v>1.6558415500537102E-3</v>
      </c>
      <c r="M4097">
        <v>2.1362107769734399E-2</v>
      </c>
      <c r="N4097">
        <v>2.26402419775657E-2</v>
      </c>
      <c r="O4097">
        <v>-8.1561223006879919E-3</v>
      </c>
      <c r="P4097">
        <v>3.7230925389371484E-2</v>
      </c>
      <c r="Q4097">
        <v>7.8767969729163969</v>
      </c>
      <c r="R4097" s="95">
        <f>Table_nydc_frldevdb01_flc_fx_carry_view[[#This Row],[atmf]]/(Table_nydc_frldevdb01_flc_fx_carry_view[[#This Row],[atmf_cost_orig]]+1)</f>
        <v>7.7857219584337516</v>
      </c>
      <c r="S4097" s="95">
        <f>Table_nydc_frldevdb01_flc_fx_carry_view[[#This Row],[num_rate]]-Table_nydc_frldevdb01_flc_fx_carry_view[[#This Row],[asset_rate]]</f>
        <v>4.5387047690059475E-2</v>
      </c>
      <c r="T40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2.1967059913183702</v>
      </c>
      <c r="U4097" s="95">
        <f>Table_nydc_frldevdb01_flc_fx_carry_view[[#This Row],[atmf_cost_final]]/Table_nydc_frldevdb01_flc_fx_carry_view[[#This Row],[atmf_cost_orig]]</f>
        <v>1.0598318397046076</v>
      </c>
    </row>
    <row r="4098" spans="1:21" x14ac:dyDescent="0.25">
      <c r="A4098" t="s">
        <v>157</v>
      </c>
      <c r="B4098" t="s">
        <v>106</v>
      </c>
      <c r="C4098" t="s">
        <v>8</v>
      </c>
      <c r="D4098" t="s">
        <v>14</v>
      </c>
      <c r="E4098">
        <v>7.7760007396694402</v>
      </c>
      <c r="F4098">
        <v>8.0420216343999993</v>
      </c>
      <c r="G4098">
        <v>7.6663162044063302E-2</v>
      </c>
      <c r="H4098">
        <v>7.7526273379563998E-2</v>
      </c>
      <c r="I4098">
        <v>6.9529369950426606E-2</v>
      </c>
      <c r="J4098">
        <v>7.4537993619591597E-2</v>
      </c>
      <c r="K4098">
        <v>1.2822280938013001E-2</v>
      </c>
      <c r="L4098">
        <v>8.9209594283453306E-3</v>
      </c>
      <c r="M4098">
        <v>2.6906374354495201E-2</v>
      </c>
      <c r="N4098">
        <v>2.9048327691127099E-2</v>
      </c>
      <c r="O4098">
        <v>-8.0535707334831383E-3</v>
      </c>
      <c r="P4098">
        <v>3.7529050031488168E-2</v>
      </c>
      <c r="Q4098">
        <v>7.9303301241085133</v>
      </c>
      <c r="R4098" s="95">
        <f>Table_nydc_frldevdb01_flc_fx_carry_view[[#This Row],[atmf]]/(Table_nydc_frldevdb01_flc_fx_carry_view[[#This Row],[atmf_cost_orig]]+1)</f>
        <v>7.8313094895872535</v>
      </c>
      <c r="S4098" s="95">
        <f>Table_nydc_frldevdb01_flc_fx_carry_view[[#This Row],[num_rate]]-Table_nydc_frldevdb01_flc_fx_carry_view[[#This Row],[asset_rate]]</f>
        <v>4.5582620764971306E-2</v>
      </c>
      <c r="T40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1.4290851152142532</v>
      </c>
      <c r="U4098" s="95">
        <f>Table_nydc_frldevdb01_flc_fx_carry_view[[#This Row],[atmf_cost_final]]/Table_nydc_frldevdb01_flc_fx_carry_view[[#This Row],[atmf_cost_orig]]</f>
        <v>1.0796076538745565</v>
      </c>
    </row>
    <row r="4099" spans="1:21" x14ac:dyDescent="0.25">
      <c r="A4099" t="s">
        <v>157</v>
      </c>
      <c r="B4099" t="s">
        <v>106</v>
      </c>
      <c r="C4099" t="s">
        <v>6</v>
      </c>
      <c r="D4099" t="s">
        <v>14</v>
      </c>
      <c r="E4099">
        <v>7.7760007396694402</v>
      </c>
      <c r="F4099">
        <v>8.1353968437499997</v>
      </c>
      <c r="G4099">
        <v>7.7321953045830505E-2</v>
      </c>
      <c r="H4099">
        <v>7.8492558713733604E-2</v>
      </c>
      <c r="I4099">
        <v>7.5426216354103404E-2</v>
      </c>
      <c r="J4099">
        <v>7.7339326536346106E-2</v>
      </c>
      <c r="K4099">
        <v>1.3179542942301298E-2</v>
      </c>
      <c r="L4099">
        <v>1.18298954596248E-2</v>
      </c>
      <c r="M4099">
        <v>3.15603748871204E-2</v>
      </c>
      <c r="N4099">
        <v>3.5573797736274504E-2</v>
      </c>
      <c r="O4099">
        <v>-8.0177808093068181E-3</v>
      </c>
      <c r="P4099">
        <v>3.7916198416651836E-2</v>
      </c>
      <c r="Q4099">
        <v>7.9885604565177202</v>
      </c>
      <c r="R4099" s="95">
        <f>Table_nydc_frldevdb01_flc_fx_carry_view[[#This Row],[atmf]]/(Table_nydc_frldevdb01_flc_fx_carry_view[[#This Row],[atmf_cost_orig]]+1)</f>
        <v>7.8864960711972127</v>
      </c>
      <c r="S4099" s="95">
        <f>Table_nydc_frldevdb01_flc_fx_carry_view[[#This Row],[num_rate]]-Table_nydc_frldevdb01_flc_fx_carry_view[[#This Row],[asset_rate]]</f>
        <v>4.5933979225958654E-2</v>
      </c>
      <c r="T40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1.2917751681714418</v>
      </c>
      <c r="U4099" s="95">
        <f>Table_nydc_frldevdb01_flc_fx_carry_view[[#This Row],[atmf_cost_final]]/Table_nydc_frldevdb01_flc_fx_carry_view[[#This Row],[atmf_cost_orig]]</f>
        <v>1.1271665138170446</v>
      </c>
    </row>
    <row r="4100" spans="1:21" x14ac:dyDescent="0.25">
      <c r="A4100" t="s">
        <v>157</v>
      </c>
      <c r="B4100" t="s">
        <v>106</v>
      </c>
      <c r="C4100" t="s">
        <v>67</v>
      </c>
      <c r="D4100" t="s">
        <v>14</v>
      </c>
      <c r="E4100">
        <v>7.7760007396694402</v>
      </c>
      <c r="F4100">
        <v>8.5155726986452098</v>
      </c>
      <c r="G4100">
        <v>8.7250631155108505E-2</v>
      </c>
      <c r="H4100">
        <v>8.8228021867168799E-2</v>
      </c>
      <c r="I4100">
        <v>8.3893522757553102E-2</v>
      </c>
      <c r="J4100">
        <v>8.6762817740981699E-2</v>
      </c>
      <c r="K4100">
        <v>1.6064190444170397E-2</v>
      </c>
      <c r="L4100">
        <v>1.51966752763724E-2</v>
      </c>
      <c r="M4100">
        <v>5.0519856120543404E-2</v>
      </c>
      <c r="N4100">
        <v>5.5799404490014998E-2</v>
      </c>
      <c r="O4100">
        <v>-7.6287290639620031E-3</v>
      </c>
      <c r="P4100">
        <v>3.9118098462978756E-2</v>
      </c>
      <c r="Q4100">
        <v>8.231935868491135</v>
      </c>
      <c r="R4100" s="95">
        <f>Table_nydc_frldevdb01_flc_fx_carry_view[[#This Row],[atmf]]/(Table_nydc_frldevdb01_flc_fx_carry_view[[#This Row],[atmf_cost_orig]]+1)</f>
        <v>8.1060559198683801</v>
      </c>
      <c r="S4100" s="95">
        <f>Table_nydc_frldevdb01_flc_fx_carry_view[[#This Row],[num_rate]]-Table_nydc_frldevdb01_flc_fx_carry_view[[#This Row],[asset_rate]]</f>
        <v>4.674682752694076E-2</v>
      </c>
      <c r="T41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1.1784050145774649</v>
      </c>
      <c r="U4100" s="95">
        <f>Table_nydc_frldevdb01_flc_fx_carry_view[[#This Row],[atmf_cost_final]]/Table_nydc_frldevdb01_flc_fx_carry_view[[#This Row],[atmf_cost_orig]]</f>
        <v>1.1045044221201714</v>
      </c>
    </row>
    <row r="4101" spans="1:21" x14ac:dyDescent="0.25">
      <c r="A4101" t="s">
        <v>157</v>
      </c>
      <c r="B4101" t="s">
        <v>25</v>
      </c>
      <c r="C4101" t="s">
        <v>14</v>
      </c>
      <c r="D4101" t="s">
        <v>14</v>
      </c>
      <c r="E4101">
        <v>308.20284277847799</v>
      </c>
      <c r="F4101">
        <v>308.55500000000001</v>
      </c>
      <c r="G4101">
        <v>5.1087338990422899E-2</v>
      </c>
      <c r="H4101">
        <v>5.1335071709035202E-2</v>
      </c>
      <c r="I4101">
        <v>3.9447665329994497E-2</v>
      </c>
      <c r="J4101">
        <v>4.18281993169713E-2</v>
      </c>
      <c r="K4101">
        <v>1.38763839323771E-2</v>
      </c>
      <c r="L4101">
        <v>8.2377615859485895E-4</v>
      </c>
      <c r="M4101">
        <v>1.45204745830295E-2</v>
      </c>
      <c r="N4101">
        <v>1.5615898634796699E-3</v>
      </c>
      <c r="O4101">
        <v>-8.1561223006879919E-3</v>
      </c>
      <c r="P4101">
        <v>-5.8693841716824175E-3</v>
      </c>
      <c r="Q4101">
        <v>308.35639053178954</v>
      </c>
      <c r="R4101" s="95">
        <f>Table_nydc_frldevdb01_flc_fx_carry_view[[#This Row],[atmf]]/(Table_nydc_frldevdb01_flc_fx_carry_view[[#This Row],[atmf_cost_orig]]+1)</f>
        <v>304.13876085331538</v>
      </c>
      <c r="S4101" s="95">
        <f>Table_nydc_frldevdb01_flc_fx_carry_view[[#This Row],[num_rate]]-Table_nydc_frldevdb01_flc_fx_carry_view[[#This Row],[asset_rate]]</f>
        <v>2.2867381290055744E-3</v>
      </c>
      <c r="T41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1.1455122103348012</v>
      </c>
      <c r="U4101" s="95">
        <f>Table_nydc_frldevdb01_flc_fx_carry_view[[#This Row],[atmf_cost_final]]/Table_nydc_frldevdb01_flc_fx_carry_view[[#This Row],[atmf_cost_orig]]</f>
        <v>0.10754399620689707</v>
      </c>
    </row>
    <row r="4102" spans="1:21" x14ac:dyDescent="0.25">
      <c r="A4102" t="s">
        <v>157</v>
      </c>
      <c r="B4102" t="s">
        <v>25</v>
      </c>
      <c r="C4102" t="s">
        <v>8</v>
      </c>
      <c r="D4102" t="s">
        <v>14</v>
      </c>
      <c r="E4102">
        <v>308.20284277847799</v>
      </c>
      <c r="F4102">
        <v>308.76499999999999</v>
      </c>
      <c r="G4102">
        <v>5.51190320005032E-2</v>
      </c>
      <c r="H4102">
        <v>5.54581633518701E-2</v>
      </c>
      <c r="I4102">
        <v>4.5148754489169898E-2</v>
      </c>
      <c r="J4102">
        <v>4.5658394008376298E-2</v>
      </c>
      <c r="K4102">
        <v>1.8212116904880699E-2</v>
      </c>
      <c r="L4102">
        <v>8.8725701243826012E-3</v>
      </c>
      <c r="M4102">
        <v>1.9249146159000897E-2</v>
      </c>
      <c r="N4102">
        <v>9.9165191766459309E-3</v>
      </c>
      <c r="O4102">
        <v>-8.0535707334831383E-3</v>
      </c>
      <c r="P4102">
        <v>-5.6126667976883855E-3</v>
      </c>
      <c r="Q4102">
        <v>308.44513337340078</v>
      </c>
      <c r="R4102" s="95">
        <f>Table_nydc_frldevdb01_flc_fx_carry_view[[#This Row],[atmf]]/(Table_nydc_frldevdb01_flc_fx_carry_view[[#This Row],[atmf_cost_orig]]+1)</f>
        <v>302.93378332821601</v>
      </c>
      <c r="S4102" s="95">
        <f>Table_nydc_frldevdb01_flc_fx_carry_view[[#This Row],[num_rate]]-Table_nydc_frldevdb01_flc_fx_carry_view[[#This Row],[asset_rate]]</f>
        <v>2.4409039357947528E-3</v>
      </c>
      <c r="T41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1.0066727125735728</v>
      </c>
      <c r="U4102" s="95">
        <f>Table_nydc_frldevdb01_flc_fx_carry_view[[#This Row],[atmf_cost_final]]/Table_nydc_frldevdb01_flc_fx_carry_view[[#This Row],[atmf_cost_orig]]</f>
        <v>0.51516670374540063</v>
      </c>
    </row>
    <row r="4103" spans="1:21" x14ac:dyDescent="0.25">
      <c r="A4103" t="s">
        <v>157</v>
      </c>
      <c r="B4103" t="s">
        <v>25</v>
      </c>
      <c r="C4103" t="s">
        <v>6</v>
      </c>
      <c r="D4103" t="s">
        <v>14</v>
      </c>
      <c r="E4103">
        <v>308.20284277847799</v>
      </c>
      <c r="F4103">
        <v>309.04169999999999</v>
      </c>
      <c r="G4103">
        <v>5.6992223195858602E-2</v>
      </c>
      <c r="H4103">
        <v>5.7434328038416201E-2</v>
      </c>
      <c r="I4103">
        <v>5.1119517895022497E-2</v>
      </c>
      <c r="J4103">
        <v>5.1721998343756001E-2</v>
      </c>
      <c r="K4103">
        <v>2.1544969163919299E-2</v>
      </c>
      <c r="L4103">
        <v>1.3921689116208199E-2</v>
      </c>
      <c r="M4103">
        <v>2.30960121552925E-2</v>
      </c>
      <c r="N4103">
        <v>1.5483527989791801E-2</v>
      </c>
      <c r="O4103">
        <v>-8.0177808093068181E-3</v>
      </c>
      <c r="P4103">
        <v>-5.3096785358253129E-3</v>
      </c>
      <c r="Q4103">
        <v>308.56310535803806</v>
      </c>
      <c r="R4103" s="95">
        <f>Table_nydc_frldevdb01_flc_fx_carry_view[[#This Row],[atmf]]/(Table_nydc_frldevdb01_flc_fx_carry_view[[#This Row],[atmf_cost_orig]]+1)</f>
        <v>302.0651985036684</v>
      </c>
      <c r="S4103" s="95">
        <f>Table_nydc_frldevdb01_flc_fx_carry_view[[#This Row],[num_rate]]-Table_nydc_frldevdb01_flc_fx_carry_view[[#This Row],[asset_rate]]</f>
        <v>2.7081022734815052E-3</v>
      </c>
      <c r="T41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1.006960401659043</v>
      </c>
      <c r="U4103" s="95">
        <f>Table_nydc_frldevdb01_flc_fx_carry_view[[#This Row],[atmf_cost_final]]/Table_nydc_frldevdb01_flc_fx_carry_view[[#This Row],[atmf_cost_orig]]</f>
        <v>0.67039833048597175</v>
      </c>
    </row>
    <row r="4104" spans="1:21" x14ac:dyDescent="0.25">
      <c r="A4104" t="s">
        <v>157</v>
      </c>
      <c r="B4104" t="s">
        <v>25</v>
      </c>
      <c r="C4104" t="s">
        <v>67</v>
      </c>
      <c r="D4104" t="s">
        <v>14</v>
      </c>
      <c r="E4104">
        <v>308.20284277847799</v>
      </c>
      <c r="F4104">
        <v>309.945826265812</v>
      </c>
      <c r="G4104">
        <v>6.0472443233939799E-2</v>
      </c>
      <c r="H4104">
        <v>6.1221124164064403E-2</v>
      </c>
      <c r="I4104">
        <v>5.9339945750264599E-2</v>
      </c>
      <c r="J4104">
        <v>6.0136570939574599E-2</v>
      </c>
      <c r="K4104">
        <v>3.1760844274410997E-2</v>
      </c>
      <c r="L4104">
        <v>2.7209536489268299E-2</v>
      </c>
      <c r="M4104">
        <v>3.5067344523218198E-2</v>
      </c>
      <c r="N4104">
        <v>3.0492223862435601E-2</v>
      </c>
      <c r="O4104">
        <v>-7.6287290639620031E-3</v>
      </c>
      <c r="P4104">
        <v>-4.8462795939938075E-3</v>
      </c>
      <c r="Q4104">
        <v>308.92436776692801</v>
      </c>
      <c r="R4104" s="95">
        <f>Table_nydc_frldevdb01_flc_fx_carry_view[[#This Row],[atmf]]/(Table_nydc_frldevdb01_flc_fx_carry_view[[#This Row],[atmf_cost_orig]]+1)</f>
        <v>299.44508239565994</v>
      </c>
      <c r="S4104" s="95">
        <f>Table_nydc_frldevdb01_flc_fx_carry_view[[#This Row],[num_rate]]-Table_nydc_frldevdb01_flc_fx_carry_view[[#This Row],[asset_rate]]</f>
        <v>2.7824494699681956E-3</v>
      </c>
      <c r="T41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0.99279816305820956</v>
      </c>
      <c r="U4104" s="95">
        <f>Table_nydc_frldevdb01_flc_fx_carry_view[[#This Row],[atmf_cost_final]]/Table_nydc_frldevdb01_flc_fx_carry_view[[#This Row],[atmf_cost_orig]]</f>
        <v>0.86953330162329812</v>
      </c>
    </row>
    <row r="4105" spans="1:21" x14ac:dyDescent="0.25">
      <c r="A4105" t="s">
        <v>157</v>
      </c>
      <c r="B4105" t="s">
        <v>100</v>
      </c>
      <c r="C4105" t="s">
        <v>14</v>
      </c>
      <c r="D4105" t="s">
        <v>14</v>
      </c>
      <c r="E4105">
        <v>15871.2715469655</v>
      </c>
      <c r="F4105">
        <v>16357.361156249999</v>
      </c>
      <c r="G4105">
        <v>6.8374738093756202E-2</v>
      </c>
      <c r="H4105">
        <v>8.0837119181997499E-2</v>
      </c>
      <c r="I4105">
        <v>7.9136667623151496E-2</v>
      </c>
      <c r="J4105">
        <v>0.100132499722765</v>
      </c>
      <c r="K4105">
        <v>7.7337073817996997E-3</v>
      </c>
      <c r="L4105">
        <v>1.6525912113701099E-3</v>
      </c>
      <c r="M4105">
        <v>2.28634774024364E-2</v>
      </c>
      <c r="N4105">
        <v>3.06287288147402E-2</v>
      </c>
      <c r="O4105">
        <v>-8.1561223006879919E-3</v>
      </c>
      <c r="P4105">
        <v>5.302674160067674E-2</v>
      </c>
      <c r="Q4105">
        <v>16113.566599389029</v>
      </c>
      <c r="R4105" s="95">
        <f>Table_nydc_frldevdb01_flc_fx_carry_view[[#This Row],[atmf]]/(Table_nydc_frldevdb01_flc_fx_carry_view[[#This Row],[atmf_cost_orig]]+1)</f>
        <v>15991.734495975501</v>
      </c>
      <c r="S4105" s="95">
        <f>Table_nydc_frldevdb01_flc_fx_carry_view[[#This Row],[num_rate]]-Table_nydc_frldevdb01_flc_fx_carry_view[[#This Row],[asset_rate]]</f>
        <v>6.118286390136473E-2</v>
      </c>
      <c r="T41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1.9151736982021024</v>
      </c>
      <c r="U4105" s="95">
        <f>Table_nydc_frldevdb01_flc_fx_carry_view[[#This Row],[atmf_cost_final]]/Table_nydc_frldevdb01_flc_fx_carry_view[[#This Row],[atmf_cost_orig]]</f>
        <v>1.339635623908912</v>
      </c>
    </row>
    <row r="4106" spans="1:21" x14ac:dyDescent="0.25">
      <c r="A4106" t="s">
        <v>157</v>
      </c>
      <c r="B4106" t="s">
        <v>100</v>
      </c>
      <c r="C4106" t="s">
        <v>8</v>
      </c>
      <c r="D4106" t="s">
        <v>14</v>
      </c>
      <c r="E4106">
        <v>15871.2715469655</v>
      </c>
      <c r="F4106">
        <v>16629.522797040001</v>
      </c>
      <c r="G4106">
        <v>7.25228661745176E-2</v>
      </c>
      <c r="H4106">
        <v>8.5094874079221006E-2</v>
      </c>
      <c r="I4106">
        <v>6.2693527654913206E-2</v>
      </c>
      <c r="J4106">
        <v>8.6844769816215694E-2</v>
      </c>
      <c r="K4106">
        <v>8.1669250819887493E-3</v>
      </c>
      <c r="L4106">
        <v>6.5701320675331095E-3</v>
      </c>
      <c r="M4106">
        <v>2.9532010642488903E-2</v>
      </c>
      <c r="N4106">
        <v>3.8758384432653004E-2</v>
      </c>
      <c r="O4106">
        <v>-8.0535707334831383E-3</v>
      </c>
      <c r="P4106">
        <v>5.5431161143168768E-2</v>
      </c>
      <c r="Q4106">
        <v>16281.663659879392</v>
      </c>
      <c r="R4106" s="95">
        <f>Table_nydc_frldevdb01_flc_fx_carry_view[[#This Row],[atmf]]/(Table_nydc_frldevdb01_flc_fx_carry_view[[#This Row],[atmf_cost_orig]]+1)</f>
        <v>16152.50679448247</v>
      </c>
      <c r="S4106" s="95">
        <f>Table_nydc_frldevdb01_flc_fx_carry_view[[#This Row],[num_rate]]-Table_nydc_frldevdb01_flc_fx_carry_view[[#This Row],[asset_rate]]</f>
        <v>6.3484731876651906E-2</v>
      </c>
      <c r="T41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1.5065819546554802</v>
      </c>
      <c r="U4106" s="95">
        <f>Table_nydc_frldevdb01_flc_fx_carry_view[[#This Row],[atmf_cost_final]]/Table_nydc_frldevdb01_flc_fx_carry_view[[#This Row],[atmf_cost_orig]]</f>
        <v>1.3124194252080399</v>
      </c>
    </row>
    <row r="4107" spans="1:21" x14ac:dyDescent="0.25">
      <c r="A4107" t="s">
        <v>157</v>
      </c>
      <c r="B4107" t="s">
        <v>100</v>
      </c>
      <c r="C4107" t="s">
        <v>6</v>
      </c>
      <c r="D4107" t="s">
        <v>14</v>
      </c>
      <c r="E4107">
        <v>15871.2715469655</v>
      </c>
      <c r="F4107">
        <v>16931.155312499999</v>
      </c>
      <c r="G4107">
        <v>7.5020476213446305E-2</v>
      </c>
      <c r="H4107">
        <v>8.70974238951365E-2</v>
      </c>
      <c r="I4107">
        <v>6.8404232703988002E-2</v>
      </c>
      <c r="J4107">
        <v>9.3963484929834196E-2</v>
      </c>
      <c r="K4107">
        <v>7.88140628566621E-3</v>
      </c>
      <c r="L4107">
        <v>7.7352493295631403E-3</v>
      </c>
      <c r="M4107">
        <v>3.5018149991368402E-2</v>
      </c>
      <c r="N4107">
        <v>4.81538293744471E-2</v>
      </c>
      <c r="O4107">
        <v>-8.0177808093068181E-3</v>
      </c>
      <c r="P4107">
        <v>5.8192798197103546E-2</v>
      </c>
      <c r="Q4107">
        <v>16483.837635304339</v>
      </c>
      <c r="R4107" s="95">
        <f>Table_nydc_frldevdb01_flc_fx_carry_view[[#This Row],[atmf]]/(Table_nydc_frldevdb01_flc_fx_carry_view[[#This Row],[atmf_cost_orig]]+1)</f>
        <v>16358.31730355762</v>
      </c>
      <c r="S4107" s="95">
        <f>Table_nydc_frldevdb01_flc_fx_carry_view[[#This Row],[num_rate]]-Table_nydc_frldevdb01_flc_fx_carry_view[[#This Row],[asset_rate]]</f>
        <v>6.6210579006410364E-2</v>
      </c>
      <c r="T41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1.4894410502314941</v>
      </c>
      <c r="U4107" s="95">
        <f>Table_nydc_frldevdb01_flc_fx_carry_view[[#This Row],[atmf_cost_final]]/Table_nydc_frldevdb01_flc_fx_carry_view[[#This Row],[atmf_cost_orig]]</f>
        <v>1.3751106036817051</v>
      </c>
    </row>
    <row r="4108" spans="1:21" x14ac:dyDescent="0.25">
      <c r="A4108" t="s">
        <v>157</v>
      </c>
      <c r="B4108" t="s">
        <v>100</v>
      </c>
      <c r="C4108" t="s">
        <v>67</v>
      </c>
      <c r="D4108" t="s">
        <v>14</v>
      </c>
      <c r="E4108">
        <v>15871.2715469655</v>
      </c>
      <c r="F4108">
        <v>18177.988512976699</v>
      </c>
      <c r="G4108">
        <v>8.9438514591406199E-2</v>
      </c>
      <c r="H4108">
        <v>9.7413501922902004E-2</v>
      </c>
      <c r="I4108">
        <v>8.4179223272429896E-2</v>
      </c>
      <c r="J4108">
        <v>0.101398162160121</v>
      </c>
      <c r="K4108">
        <v>8.67670417658227E-3</v>
      </c>
      <c r="L4108">
        <v>8.6174078444628995E-3</v>
      </c>
      <c r="M4108">
        <v>5.5771591924227197E-2</v>
      </c>
      <c r="N4108">
        <v>7.0947839273076505E-2</v>
      </c>
      <c r="O4108">
        <v>-7.6287290639620031E-3</v>
      </c>
      <c r="P4108">
        <v>6.3697647382127909E-2</v>
      </c>
      <c r="Q4108">
        <v>17360.402314711409</v>
      </c>
      <c r="R4108" s="95">
        <f>Table_nydc_frldevdb01_flc_fx_carry_view[[#This Row],[atmf]]/(Table_nydc_frldevdb01_flc_fx_carry_view[[#This Row],[atmf_cost_orig]]+1)</f>
        <v>17217.728391276258</v>
      </c>
      <c r="S4108" s="95">
        <f>Table_nydc_frldevdb01_flc_fx_carry_view[[#This Row],[num_rate]]-Table_nydc_frldevdb01_flc_fx_carry_view[[#This Row],[asset_rate]]</f>
        <v>7.1326376446089912E-2</v>
      </c>
      <c r="T41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1.3235073786056655</v>
      </c>
      <c r="U4108" s="95">
        <f>Table_nydc_frldevdb01_flc_fx_carry_view[[#This Row],[atmf_cost_final]]/Table_nydc_frldevdb01_flc_fx_carry_view[[#This Row],[atmf_cost_orig]]</f>
        <v>1.2721142937692753</v>
      </c>
    </row>
    <row r="4109" spans="1:21" x14ac:dyDescent="0.25">
      <c r="A4109" t="s">
        <v>157</v>
      </c>
      <c r="B4109" t="s">
        <v>102</v>
      </c>
      <c r="C4109" t="s">
        <v>14</v>
      </c>
      <c r="D4109" t="s">
        <v>14</v>
      </c>
      <c r="E4109">
        <v>76.4198114085264</v>
      </c>
      <c r="F4109">
        <v>78.714892068243103</v>
      </c>
      <c r="G4109">
        <v>8.0265986094976399E-2</v>
      </c>
      <c r="H4109">
        <v>8.28325326063786E-2</v>
      </c>
      <c r="I4109">
        <v>7.9292395079002403E-2</v>
      </c>
      <c r="J4109">
        <v>9.3333402748155894E-2</v>
      </c>
      <c r="K4109">
        <v>1.0712571894851801E-2</v>
      </c>
      <c r="L4109">
        <v>1.6559670514483301E-3</v>
      </c>
      <c r="M4109">
        <v>2.3427689009964801E-2</v>
      </c>
      <c r="N4109">
        <v>3.00364654095138E-2</v>
      </c>
      <c r="O4109">
        <v>-8.1561223006879919E-3</v>
      </c>
      <c r="P4109">
        <v>5.2329000732762809E-2</v>
      </c>
      <c r="Q4109">
        <v>77.726589381301551</v>
      </c>
      <c r="R4109" s="95">
        <f>Table_nydc_frldevdb01_flc_fx_carry_view[[#This Row],[atmf]]/(Table_nydc_frldevdb01_flc_fx_carry_view[[#This Row],[atmf_cost_orig]]+1)</f>
        <v>76.912998264088088</v>
      </c>
      <c r="S4109" s="95">
        <f>Table_nydc_frldevdb01_flc_fx_carry_view[[#This Row],[num_rate]]-Table_nydc_frldevdb01_flc_fx_carry_view[[#This Row],[asset_rate]]</f>
        <v>6.0485123033450799E-2</v>
      </c>
      <c r="T41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2.2320280734443907</v>
      </c>
      <c r="U4109" s="95">
        <f>Table_nydc_frldevdb01_flc_fx_carry_view[[#This Row],[atmf_cost_final]]/Table_nydc_frldevdb01_flc_fx_carry_view[[#This Row],[atmf_cost_orig]]</f>
        <v>1.2820925442854394</v>
      </c>
    </row>
    <row r="4110" spans="1:21" x14ac:dyDescent="0.25">
      <c r="A4110" t="s">
        <v>157</v>
      </c>
      <c r="B4110" t="s">
        <v>102</v>
      </c>
      <c r="C4110" t="s">
        <v>8</v>
      </c>
      <c r="D4110" t="s">
        <v>14</v>
      </c>
      <c r="E4110">
        <v>76.4198114085264</v>
      </c>
      <c r="F4110">
        <v>79.902203768835093</v>
      </c>
      <c r="G4110">
        <v>8.2161334237574796E-2</v>
      </c>
      <c r="H4110">
        <v>8.6180145934786706E-2</v>
      </c>
      <c r="I4110">
        <v>6.9905738427157804E-2</v>
      </c>
      <c r="J4110">
        <v>8.1736322234790507E-2</v>
      </c>
      <c r="K4110">
        <v>1.12771629493689E-2</v>
      </c>
      <c r="L4110">
        <v>7.9046435307590993E-3</v>
      </c>
      <c r="M4110">
        <v>2.9908478906733101E-2</v>
      </c>
      <c r="N4110">
        <v>3.6356945693891404E-2</v>
      </c>
      <c r="O4110">
        <v>-8.0535707334831383E-3</v>
      </c>
      <c r="P4110">
        <v>5.2862012771469298E-2</v>
      </c>
      <c r="Q4110">
        <v>78.440749383145302</v>
      </c>
      <c r="R4110" s="95">
        <f>Table_nydc_frldevdb01_flc_fx_carry_view[[#This Row],[atmf]]/(Table_nydc_frldevdb01_flc_fx_carry_view[[#This Row],[atmf_cost_orig]]+1)</f>
        <v>77.581848683926509</v>
      </c>
      <c r="S4110" s="95">
        <f>Table_nydc_frldevdb01_flc_fx_carry_view[[#This Row],[num_rate]]-Table_nydc_frldevdb01_flc_fx_carry_view[[#This Row],[asset_rate]]</f>
        <v>6.0915583504952436E-2</v>
      </c>
      <c r="T41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1.5271225193240452</v>
      </c>
      <c r="U4110" s="95">
        <f>Table_nydc_frldevdb01_flc_fx_carry_view[[#This Row],[atmf_cost_final]]/Table_nydc_frldevdb01_flc_fx_carry_view[[#This Row],[atmf_cost_orig]]</f>
        <v>1.2156066447667655</v>
      </c>
    </row>
    <row r="4111" spans="1:21" x14ac:dyDescent="0.25">
      <c r="A4111" t="s">
        <v>157</v>
      </c>
      <c r="B4111" t="s">
        <v>102</v>
      </c>
      <c r="C4111" t="s">
        <v>6</v>
      </c>
      <c r="D4111" t="s">
        <v>14</v>
      </c>
      <c r="E4111">
        <v>76.4198114085264</v>
      </c>
      <c r="F4111">
        <v>81.174060671865604</v>
      </c>
      <c r="G4111">
        <v>8.2984968703069997E-2</v>
      </c>
      <c r="H4111">
        <v>8.7760539929459605E-2</v>
      </c>
      <c r="I4111">
        <v>8.0328684704246894E-2</v>
      </c>
      <c r="J4111">
        <v>8.77266541164895E-2</v>
      </c>
      <c r="K4111">
        <v>1.1066554013280499E-2</v>
      </c>
      <c r="L4111">
        <v>1.0730665484998401E-2</v>
      </c>
      <c r="M4111">
        <v>3.5286713513661701E-2</v>
      </c>
      <c r="N4111">
        <v>4.38680978675247E-2</v>
      </c>
      <c r="O4111">
        <v>-8.0177808093068181E-3</v>
      </c>
      <c r="P4111">
        <v>5.3441622298277647E-2</v>
      </c>
      <c r="Q4111">
        <v>79.254503945189512</v>
      </c>
      <c r="R4111" s="95">
        <f>Table_nydc_frldevdb01_flc_fx_carry_view[[#This Row],[atmf]]/(Table_nydc_frldevdb01_flc_fx_carry_view[[#This Row],[atmf_cost_orig]]+1)</f>
        <v>78.40732389616862</v>
      </c>
      <c r="S4111" s="95">
        <f>Table_nydc_frldevdb01_flc_fx_carry_view[[#This Row],[num_rate]]-Table_nydc_frldevdb01_flc_fx_carry_view[[#This Row],[asset_rate]]</f>
        <v>6.1459403107584465E-2</v>
      </c>
      <c r="T41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1.368175646490055</v>
      </c>
      <c r="U4111" s="95">
        <f>Table_nydc_frldevdb01_flc_fx_carry_view[[#This Row],[atmf_cost_final]]/Table_nydc_frldevdb01_flc_fx_carry_view[[#This Row],[atmf_cost_orig]]</f>
        <v>1.2431902407273097</v>
      </c>
    </row>
    <row r="4112" spans="1:21" x14ac:dyDescent="0.25">
      <c r="A4112" t="s">
        <v>157</v>
      </c>
      <c r="B4112" t="s">
        <v>102</v>
      </c>
      <c r="C4112" t="s">
        <v>67</v>
      </c>
      <c r="D4112" t="s">
        <v>14</v>
      </c>
      <c r="E4112">
        <v>76.4198114085264</v>
      </c>
      <c r="F4112">
        <v>86.450755238802103</v>
      </c>
      <c r="G4112">
        <v>9.4011395812102105E-2</v>
      </c>
      <c r="H4112">
        <v>9.6680923040069297E-2</v>
      </c>
      <c r="I4112">
        <v>9.0113149893230604E-2</v>
      </c>
      <c r="J4112">
        <v>9.6800633305250697E-2</v>
      </c>
      <c r="K4112">
        <v>1.20997311079763E-2</v>
      </c>
      <c r="L4112">
        <v>1.20449052839169E-2</v>
      </c>
      <c r="M4112">
        <v>5.5352828217168602E-2</v>
      </c>
      <c r="N4112">
        <v>6.6283305304097803E-2</v>
      </c>
      <c r="O4112">
        <v>-7.6287290639620031E-3</v>
      </c>
      <c r="P4112">
        <v>5.6940940566115428E-2</v>
      </c>
      <c r="Q4112">
        <v>82.866521535716771</v>
      </c>
      <c r="R4112" s="95">
        <f>Table_nydc_frldevdb01_flc_fx_carry_view[[#This Row],[atmf]]/(Table_nydc_frldevdb01_flc_fx_carry_view[[#This Row],[atmf_cost_orig]]+1)</f>
        <v>81.916448155869645</v>
      </c>
      <c r="S4112" s="95">
        <f>Table_nydc_frldevdb01_flc_fx_carry_view[[#This Row],[num_rate]]-Table_nydc_frldevdb01_flc_fx_carry_view[[#This Row],[asset_rate]]</f>
        <v>6.4569669630077431E-2</v>
      </c>
      <c r="T41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1.2539772558542166</v>
      </c>
      <c r="U4112" s="95">
        <f>Table_nydc_frldevdb01_flc_fx_carry_view[[#This Row],[atmf_cost_final]]/Table_nydc_frldevdb01_flc_fx_carry_view[[#This Row],[atmf_cost_orig]]</f>
        <v>1.1974691707539333</v>
      </c>
    </row>
    <row r="4113" spans="1:21" x14ac:dyDescent="0.25">
      <c r="A4113" t="s">
        <v>157</v>
      </c>
      <c r="B4113" t="s">
        <v>162</v>
      </c>
      <c r="C4113" t="s">
        <v>14</v>
      </c>
      <c r="D4113" t="s">
        <v>14</v>
      </c>
      <c r="E4113">
        <v>132.001770704085</v>
      </c>
      <c r="F4113">
        <v>132.13113834750001</v>
      </c>
      <c r="G4113">
        <v>9.3540891299527806E-2</v>
      </c>
      <c r="H4113">
        <v>9.3341821925831597E-2</v>
      </c>
      <c r="I4113">
        <v>6.3958557548386599E-2</v>
      </c>
      <c r="J4113">
        <v>6.2662617529817305E-2</v>
      </c>
      <c r="K4113">
        <v>2.5953707206391702E-2</v>
      </c>
      <c r="L4113">
        <v>1.3356308709633899E-3</v>
      </c>
      <c r="M4113">
        <v>2.6399036723613E-2</v>
      </c>
      <c r="N4113">
        <v>1.8572166636382898E-3</v>
      </c>
      <c r="O4113">
        <v>-8.1561223006879919E-3</v>
      </c>
      <c r="P4113">
        <v>-6.1267259443329516E-3</v>
      </c>
      <c r="Q4113">
        <v>132.07232264381875</v>
      </c>
      <c r="R4113" s="95">
        <f>Table_nydc_frldevdb01_flc_fx_carry_view[[#This Row],[atmf]]/(Table_nydc_frldevdb01_flc_fx_carry_view[[#This Row],[atmf_cost_orig]]+1)</f>
        <v>128.73271858212007</v>
      </c>
      <c r="S4113" s="95">
        <f>Table_nydc_frldevdb01_flc_fx_carry_view[[#This Row],[num_rate]]-Table_nydc_frldevdb01_flc_fx_carry_view[[#This Row],[asset_rate]]</f>
        <v>2.0293963563550402E-3</v>
      </c>
      <c r="T41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1.1712356188051811</v>
      </c>
      <c r="U4113" s="95">
        <f>Table_nydc_frldevdb01_flc_fx_carry_view[[#This Row],[atmf_cost_final]]/Table_nydc_frldevdb01_flc_fx_carry_view[[#This Row],[atmf_cost_orig]]</f>
        <v>7.0351683020959455E-2</v>
      </c>
    </row>
    <row r="4114" spans="1:21" x14ac:dyDescent="0.25">
      <c r="A4114" t="s">
        <v>157</v>
      </c>
      <c r="B4114" t="s">
        <v>162</v>
      </c>
      <c r="C4114" t="s">
        <v>8</v>
      </c>
      <c r="D4114" t="s">
        <v>14</v>
      </c>
      <c r="E4114">
        <v>132.001770704085</v>
      </c>
      <c r="F4114">
        <v>132.17453805439999</v>
      </c>
      <c r="G4114">
        <v>9.6846503056023006E-2</v>
      </c>
      <c r="H4114">
        <v>9.6638933397638599E-2</v>
      </c>
      <c r="I4114">
        <v>8.0342966922441097E-2</v>
      </c>
      <c r="J4114">
        <v>8.0077883521750604E-2</v>
      </c>
      <c r="K4114">
        <v>3.2932733015776594E-2</v>
      </c>
      <c r="L4114">
        <v>1.5738801831880801E-2</v>
      </c>
      <c r="M4114">
        <v>3.3536161737061899E-2</v>
      </c>
      <c r="N4114">
        <v>1.63526411993879E-2</v>
      </c>
      <c r="O4114">
        <v>-8.0535707334831383E-3</v>
      </c>
      <c r="P4114">
        <v>-6.2707226308230061E-3</v>
      </c>
      <c r="Q4114">
        <v>132.09482824110606</v>
      </c>
      <c r="R4114" s="95">
        <f>Table_nydc_frldevdb01_flc_fx_carry_view[[#This Row],[atmf]]/(Table_nydc_frldevdb01_flc_fx_carry_view[[#This Row],[atmf_cost_orig]]+1)</f>
        <v>127.88574115515661</v>
      </c>
      <c r="S4114" s="95">
        <f>Table_nydc_frldevdb01_flc_fx_carry_view[[#This Row],[num_rate]]-Table_nydc_frldevdb01_flc_fx_carry_view[[#This Row],[asset_rate]]</f>
        <v>1.7828481026601322E-3</v>
      </c>
      <c r="T41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1.0172524870868245</v>
      </c>
      <c r="U4114" s="95">
        <f>Table_nydc_frldevdb01_flc_fx_carry_view[[#This Row],[atmf_cost_final]]/Table_nydc_frldevdb01_flc_fx_carry_view[[#This Row],[atmf_cost_orig]]</f>
        <v>0.48761218793014305</v>
      </c>
    </row>
    <row r="4115" spans="1:21" x14ac:dyDescent="0.25">
      <c r="A4115" t="s">
        <v>157</v>
      </c>
      <c r="B4115" t="s">
        <v>162</v>
      </c>
      <c r="C4115" t="s">
        <v>6</v>
      </c>
      <c r="D4115" t="s">
        <v>14</v>
      </c>
      <c r="E4115">
        <v>132.001770704085</v>
      </c>
      <c r="F4115">
        <v>132.20896397499999</v>
      </c>
      <c r="G4115">
        <v>9.8491136057063194E-2</v>
      </c>
      <c r="H4115">
        <v>9.8280209389505199E-2</v>
      </c>
      <c r="I4115">
        <v>9.3614082237265001E-2</v>
      </c>
      <c r="J4115">
        <v>9.3296621020731704E-2</v>
      </c>
      <c r="K4115">
        <v>3.8779622145537006E-2</v>
      </c>
      <c r="L4115">
        <v>2.6045678409381798E-2</v>
      </c>
      <c r="M4115">
        <v>3.9510857899371796E-2</v>
      </c>
      <c r="N4115">
        <v>2.6761886403943402E-2</v>
      </c>
      <c r="O4115">
        <v>-8.0177808093068181E-3</v>
      </c>
      <c r="P4115">
        <v>-6.4267207180123131E-3</v>
      </c>
      <c r="Q4115">
        <v>132.11235869479893</v>
      </c>
      <c r="R4115" s="95">
        <f>Table_nydc_frldevdb01_flc_fx_carry_view[[#This Row],[atmf]]/(Table_nydc_frldevdb01_flc_fx_carry_view[[#This Row],[atmf_cost_orig]]+1)</f>
        <v>127.18382205469784</v>
      </c>
      <c r="S4115" s="95">
        <f>Table_nydc_frldevdb01_flc_fx_carry_view[[#This Row],[num_rate]]-Table_nydc_frldevdb01_flc_fx_carry_view[[#This Row],[asset_rate]]</f>
        <v>1.591060091294505E-3</v>
      </c>
      <c r="T41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0.97944881771114545</v>
      </c>
      <c r="U4115" s="95">
        <f>Table_nydc_frldevdb01_flc_fx_carry_view[[#This Row],[atmf_cost_final]]/Table_nydc_frldevdb01_flc_fx_carry_view[[#This Row],[atmf_cost_orig]]</f>
        <v>0.67732992465265862</v>
      </c>
    </row>
    <row r="4116" spans="1:21" x14ac:dyDescent="0.25">
      <c r="A4116" t="s">
        <v>157</v>
      </c>
      <c r="B4116" t="s">
        <v>162</v>
      </c>
      <c r="C4116" t="s">
        <v>67</v>
      </c>
      <c r="D4116" t="s">
        <v>14</v>
      </c>
      <c r="E4116">
        <v>132.001770704085</v>
      </c>
      <c r="F4116">
        <v>132.125354284808</v>
      </c>
      <c r="G4116">
        <v>0.102670387457793</v>
      </c>
      <c r="H4116">
        <v>0.10258761098539</v>
      </c>
      <c r="I4116">
        <v>0.101111346020551</v>
      </c>
      <c r="J4116">
        <v>0.101013604671577</v>
      </c>
      <c r="K4116">
        <v>5.82749078764737E-2</v>
      </c>
      <c r="L4116">
        <v>4.9324100493162604E-2</v>
      </c>
      <c r="M4116">
        <v>5.8728833465551702E-2</v>
      </c>
      <c r="N4116">
        <v>4.9769955852295801E-2</v>
      </c>
      <c r="O4116">
        <v>-7.6287290639620031E-3</v>
      </c>
      <c r="P4116">
        <v>-7.1446943388862594E-3</v>
      </c>
      <c r="Q4116">
        <v>132.06540641740315</v>
      </c>
      <c r="R4116" s="95">
        <f>Table_nydc_frldevdb01_flc_fx_carry_view[[#This Row],[atmf]]/(Table_nydc_frldevdb01_flc_fx_carry_view[[#This Row],[atmf_cost_orig]]+1)</f>
        <v>124.79621798182282</v>
      </c>
      <c r="S4116" s="95">
        <f>Table_nydc_frldevdb01_flc_fx_carry_view[[#This Row],[num_rate]]-Table_nydc_frldevdb01_flc_fx_carry_view[[#This Row],[asset_rate]]</f>
        <v>4.8403472507574374E-4</v>
      </c>
      <c r="T41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0.98222124916729825</v>
      </c>
      <c r="U4116" s="95">
        <f>Table_nydc_frldevdb01_flc_fx_carry_view[[#This Row],[atmf_cost_final]]/Table_nydc_frldevdb01_flc_fx_carry_view[[#This Row],[atmf_cost_orig]]</f>
        <v>0.8474535064873906</v>
      </c>
    </row>
    <row r="4117" spans="1:21" x14ac:dyDescent="0.25">
      <c r="A4117" t="s">
        <v>157</v>
      </c>
      <c r="B4117" t="s">
        <v>11</v>
      </c>
      <c r="C4117" t="s">
        <v>14</v>
      </c>
      <c r="D4117" t="s">
        <v>14</v>
      </c>
      <c r="E4117">
        <v>22.4308554746484</v>
      </c>
      <c r="F4117">
        <v>23.344458668750001</v>
      </c>
      <c r="G4117">
        <v>0.12007190905996799</v>
      </c>
      <c r="H4117">
        <v>0.126967499318801</v>
      </c>
      <c r="I4117">
        <v>0.14882000769938999</v>
      </c>
      <c r="J4117">
        <v>0.17937117046380299</v>
      </c>
      <c r="K4117">
        <v>1.7262457579326401E-2</v>
      </c>
      <c r="L4117">
        <v>3.1077653156187097E-3</v>
      </c>
      <c r="M4117">
        <v>3.5903562524019397E-2</v>
      </c>
      <c r="N4117">
        <v>4.0732058708137703E-2</v>
      </c>
      <c r="O4117">
        <v>-8.1561223006879919E-3</v>
      </c>
      <c r="P4117">
        <v>7.3764171373826654E-2</v>
      </c>
      <c r="Q4117">
        <v>22.91725570019824</v>
      </c>
      <c r="R4117" s="95">
        <f>Table_nydc_frldevdb01_flc_fx_carry_view[[#This Row],[atmf]]/(Table_nydc_frldevdb01_flc_fx_carry_view[[#This Row],[atmf_cost_orig]]+1)</f>
        <v>22.535358997965329</v>
      </c>
      <c r="S4117" s="95">
        <f>Table_nydc_frldevdb01_flc_fx_carry_view[[#This Row],[num_rate]]-Table_nydc_frldevdb01_flc_fx_carry_view[[#This Row],[asset_rate]]</f>
        <v>8.1920293674514644E-2</v>
      </c>
      <c r="T41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2.0183510314516195</v>
      </c>
      <c r="U4117" s="95">
        <f>Table_nydc_frldevdb01_flc_fx_carry_view[[#This Row],[atmf_cost_final]]/Table_nydc_frldevdb01_flc_fx_carry_view[[#This Row],[atmf_cost_orig]]</f>
        <v>1.1344851553627318</v>
      </c>
    </row>
    <row r="4118" spans="1:21" x14ac:dyDescent="0.25">
      <c r="A4118" t="s">
        <v>157</v>
      </c>
      <c r="B4118" t="s">
        <v>11</v>
      </c>
      <c r="C4118" t="s">
        <v>8</v>
      </c>
      <c r="D4118" t="s">
        <v>14</v>
      </c>
      <c r="E4118">
        <v>22.4308554746484</v>
      </c>
      <c r="F4118">
        <v>23.804871382399998</v>
      </c>
      <c r="G4118">
        <v>0.12661741586594599</v>
      </c>
      <c r="H4118">
        <v>0.136904716502186</v>
      </c>
      <c r="I4118">
        <v>0.115871868633401</v>
      </c>
      <c r="J4118">
        <v>0.13480186002908201</v>
      </c>
      <c r="K4118">
        <v>1.9755810126512598E-2</v>
      </c>
      <c r="L4118">
        <v>1.42001890072153E-2</v>
      </c>
      <c r="M4118">
        <v>4.7495493671793704E-2</v>
      </c>
      <c r="N4118">
        <v>5.1920955285846802E-2</v>
      </c>
      <c r="O4118">
        <v>-8.0535707334831383E-3</v>
      </c>
      <c r="P4118">
        <v>7.3746939017381774E-2</v>
      </c>
      <c r="Q4118">
        <v>23.162354984953915</v>
      </c>
      <c r="R4118" s="95">
        <f>Table_nydc_frldevdb01_flc_fx_carry_view[[#This Row],[atmf]]/(Table_nydc_frldevdb01_flc_fx_carry_view[[#This Row],[atmf_cost_orig]]+1)</f>
        <v>22.725511972329929</v>
      </c>
      <c r="S4118" s="95">
        <f>Table_nydc_frldevdb01_flc_fx_carry_view[[#This Row],[num_rate]]-Table_nydc_frldevdb01_flc_fx_carry_view[[#This Row],[asset_rate]]</f>
        <v>8.1800509750864919E-2</v>
      </c>
      <c r="T41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1.3598124224112973</v>
      </c>
      <c r="U4118" s="95">
        <f>Table_nydc_frldevdb01_flc_fx_carry_view[[#This Row],[atmf_cost_final]]/Table_nydc_frldevdb01_flc_fx_carry_view[[#This Row],[atmf_cost_orig]]</f>
        <v>1.0931764525837797</v>
      </c>
    </row>
    <row r="4119" spans="1:21" x14ac:dyDescent="0.25">
      <c r="A4119" t="s">
        <v>157</v>
      </c>
      <c r="B4119" t="s">
        <v>11</v>
      </c>
      <c r="C4119" t="s">
        <v>6</v>
      </c>
      <c r="D4119" t="s">
        <v>14</v>
      </c>
      <c r="E4119">
        <v>22.4308554746484</v>
      </c>
      <c r="F4119">
        <v>24.271985099999998</v>
      </c>
      <c r="G4119">
        <v>0.12914528730555699</v>
      </c>
      <c r="H4119">
        <v>0.14157587839077199</v>
      </c>
      <c r="I4119">
        <v>0.120093263802343</v>
      </c>
      <c r="J4119">
        <v>0.13620405045277201</v>
      </c>
      <c r="K4119">
        <v>2.0718425957430901E-2</v>
      </c>
      <c r="L4119">
        <v>1.7280644875796902E-2</v>
      </c>
      <c r="M4119">
        <v>5.6892081882127903E-2</v>
      </c>
      <c r="N4119">
        <v>6.2353135910661502E-2</v>
      </c>
      <c r="O4119">
        <v>-8.0177808093068181E-3</v>
      </c>
      <c r="P4119">
        <v>7.3712498382376257E-2</v>
      </c>
      <c r="Q4119">
        <v>23.424630573472083</v>
      </c>
      <c r="R4119" s="95">
        <f>Table_nydc_frldevdb01_flc_fx_carry_view[[#This Row],[atmf]]/(Table_nydc_frldevdb01_flc_fx_carry_view[[#This Row],[atmf_cost_orig]]+1)</f>
        <v>22.965433761956202</v>
      </c>
      <c r="S4119" s="95">
        <f>Table_nydc_frldevdb01_flc_fx_carry_view[[#This Row],[num_rate]]-Table_nydc_frldevdb01_flc_fx_carry_view[[#This Row],[asset_rate]]</f>
        <v>8.1730279191683075E-2</v>
      </c>
      <c r="T41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1.2460031999168784</v>
      </c>
      <c r="U4119" s="95">
        <f>Table_nydc_frldevdb01_flc_fx_carry_view[[#This Row],[atmf_cost_final]]/Table_nydc_frldevdb01_flc_fx_carry_view[[#This Row],[atmf_cost_orig]]</f>
        <v>1.0959897027471786</v>
      </c>
    </row>
    <row r="4120" spans="1:21" x14ac:dyDescent="0.25">
      <c r="A4120" t="s">
        <v>157</v>
      </c>
      <c r="B4120" t="s">
        <v>11</v>
      </c>
      <c r="C4120" t="s">
        <v>67</v>
      </c>
      <c r="D4120" t="s">
        <v>14</v>
      </c>
      <c r="E4120">
        <v>22.4308554746484</v>
      </c>
      <c r="F4120">
        <v>26.193166984927199</v>
      </c>
      <c r="G4120">
        <v>0.13409473809342301</v>
      </c>
      <c r="H4120">
        <v>0.148135490455302</v>
      </c>
      <c r="I4120">
        <v>0.132924240501653</v>
      </c>
      <c r="J4120">
        <v>0.152232689520653</v>
      </c>
      <c r="K4120">
        <v>2.0709492403937099E-2</v>
      </c>
      <c r="L4120">
        <v>2.1491421333707E-2</v>
      </c>
      <c r="M4120">
        <v>8.4723272993869905E-2</v>
      </c>
      <c r="N4120">
        <v>9.76208807276506E-2</v>
      </c>
      <c r="O4120">
        <v>-7.6287290639620031E-3</v>
      </c>
      <c r="P4120">
        <v>7.4886926021173528E-2</v>
      </c>
      <c r="Q4120">
        <v>24.617319308030613</v>
      </c>
      <c r="R4120" s="95">
        <f>Table_nydc_frldevdb01_flc_fx_carry_view[[#This Row],[atmf]]/(Table_nydc_frldevdb01_flc_fx_carry_view[[#This Row],[atmf_cost_orig]]+1)</f>
        <v>24.14732645371685</v>
      </c>
      <c r="S4120" s="95">
        <f>Table_nydc_frldevdb01_flc_fx_carry_view[[#This Row],[num_rate]]-Table_nydc_frldevdb01_flc_fx_carry_view[[#This Row],[asset_rate]]</f>
        <v>8.2515655085135531E-2</v>
      </c>
      <c r="T41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1.1892667280756759</v>
      </c>
      <c r="U4120" s="95">
        <f>Table_nydc_frldevdb01_flc_fx_carry_view[[#This Row],[atmf_cost_final]]/Table_nydc_frldevdb01_flc_fx_carry_view[[#This Row],[atmf_cost_orig]]</f>
        <v>1.1522321704298877</v>
      </c>
    </row>
    <row r="4121" spans="1:21" x14ac:dyDescent="0.25">
      <c r="A4121" t="s">
        <v>157</v>
      </c>
      <c r="B4121" t="s">
        <v>163</v>
      </c>
      <c r="C4121" t="s">
        <v>14</v>
      </c>
      <c r="D4121" t="s">
        <v>14</v>
      </c>
      <c r="E4121">
        <v>1.64126977129212</v>
      </c>
      <c r="F4121">
        <v>1.6636967177862101</v>
      </c>
      <c r="G4121">
        <v>8.5701722479207501E-2</v>
      </c>
      <c r="H4121">
        <v>8.6894433930823994E-2</v>
      </c>
      <c r="I4121">
        <v>9.3931959613902702E-2</v>
      </c>
      <c r="J4121">
        <v>0.110227675887689</v>
      </c>
      <c r="K4121">
        <v>1.7910338336125799E-2</v>
      </c>
      <c r="L4121">
        <v>1.9615570153760499E-3</v>
      </c>
      <c r="M4121">
        <v>2.45761726187037E-2</v>
      </c>
      <c r="N4121">
        <v>1.36833820896718E-2</v>
      </c>
      <c r="O4121">
        <v>-8.1561223006879919E-3</v>
      </c>
      <c r="P4121">
        <v>1.926184849972765E-2</v>
      </c>
      <c r="Q4121">
        <v>1.6526802252823842</v>
      </c>
      <c r="R4121" s="95">
        <f>Table_nydc_frldevdb01_flc_fx_carry_view[[#This Row],[atmf]]/(Table_nydc_frldevdb01_flc_fx_carry_view[[#This Row],[atmf_cost_orig]]+1)</f>
        <v>1.6237901702652178</v>
      </c>
      <c r="S4121" s="95">
        <f>Table_nydc_frldevdb01_flc_fx_carry_view[[#This Row],[num_rate]]-Table_nydc_frldevdb01_flc_fx_carry_view[[#This Row],[asset_rate]]</f>
        <v>2.7417970800415643E-2</v>
      </c>
      <c r="T41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1.7584933224236303</v>
      </c>
      <c r="U4121" s="95">
        <f>Table_nydc_frldevdb01_flc_fx_carry_view[[#This Row],[atmf_cost_final]]/Table_nydc_frldevdb01_flc_fx_carry_view[[#This Row],[atmf_cost_orig]]</f>
        <v>0.55677433186883052</v>
      </c>
    </row>
    <row r="4122" spans="1:21" x14ac:dyDescent="0.25">
      <c r="A4122" t="s">
        <v>157</v>
      </c>
      <c r="B4122" t="s">
        <v>163</v>
      </c>
      <c r="C4122" t="s">
        <v>8</v>
      </c>
      <c r="D4122" t="s">
        <v>14</v>
      </c>
      <c r="E4122">
        <v>1.64126977129212</v>
      </c>
      <c r="F4122">
        <v>1.6751588247668501</v>
      </c>
      <c r="G4122">
        <v>8.7904671572768406E-2</v>
      </c>
      <c r="H4122">
        <v>8.9392182684468899E-2</v>
      </c>
      <c r="I4122">
        <v>7.7069219705608205E-2</v>
      </c>
      <c r="J4122">
        <v>8.12344233748791E-2</v>
      </c>
      <c r="K4122">
        <v>2.1105342962221101E-2</v>
      </c>
      <c r="L4122">
        <v>1.216893549408E-2</v>
      </c>
      <c r="M4122">
        <v>3.1022658437973298E-2</v>
      </c>
      <c r="N4122">
        <v>2.4112362427806601E-2</v>
      </c>
      <c r="O4122">
        <v>-8.0535707334831383E-3</v>
      </c>
      <c r="P4122">
        <v>1.9476338310248649E-2</v>
      </c>
      <c r="Q4122">
        <v>1.6587088854672383</v>
      </c>
      <c r="R4122" s="95">
        <f>Table_nydc_frldevdb01_flc_fx_carry_view[[#This Row],[atmf]]/(Table_nydc_frldevdb01_flc_fx_carry_view[[#This Row],[atmf_cost_orig]]+1)</f>
        <v>1.6247546172309735</v>
      </c>
      <c r="S4122" s="95">
        <f>Table_nydc_frldevdb01_flc_fx_carry_view[[#This Row],[num_rate]]-Table_nydc_frldevdb01_flc_fx_carry_view[[#This Row],[asset_rate]]</f>
        <v>2.7529909043731787E-2</v>
      </c>
      <c r="T41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1.2043003938846393</v>
      </c>
      <c r="U4122" s="95">
        <f>Table_nydc_frldevdb01_flc_fx_carry_view[[#This Row],[atmf_cost_final]]/Table_nydc_frldevdb01_flc_fx_carry_view[[#This Row],[atmf_cost_orig]]</f>
        <v>0.77725003729183484</v>
      </c>
    </row>
    <row r="4123" spans="1:21" x14ac:dyDescent="0.25">
      <c r="A4123" t="s">
        <v>157</v>
      </c>
      <c r="B4123" t="s">
        <v>163</v>
      </c>
      <c r="C4123" t="s">
        <v>6</v>
      </c>
      <c r="D4123" t="s">
        <v>14</v>
      </c>
      <c r="E4123">
        <v>1.64126977129212</v>
      </c>
      <c r="F4123">
        <v>1.68719946649819</v>
      </c>
      <c r="G4123">
        <v>8.8917618101287801E-2</v>
      </c>
      <c r="H4123">
        <v>9.0591689541312498E-2</v>
      </c>
      <c r="I4123">
        <v>8.5749728994455904E-2</v>
      </c>
      <c r="J4123">
        <v>8.8687104629239594E-2</v>
      </c>
      <c r="K4123">
        <v>2.3225047531969099E-2</v>
      </c>
      <c r="L4123">
        <v>1.7956677512607599E-2</v>
      </c>
      <c r="M4123">
        <v>3.6422102774406703E-2</v>
      </c>
      <c r="N4123">
        <v>3.3005817193555602E-2</v>
      </c>
      <c r="O4123">
        <v>-8.0177808093068181E-3</v>
      </c>
      <c r="P4123">
        <v>1.9804716650989374E-2</v>
      </c>
      <c r="Q4123">
        <v>1.6652234210199881</v>
      </c>
      <c r="R4123" s="95">
        <f>Table_nydc_frldevdb01_flc_fx_carry_view[[#This Row],[atmf]]/(Table_nydc_frldevdb01_flc_fx_carry_view[[#This Row],[atmf_cost_orig]]+1)</f>
        <v>1.6279076468764146</v>
      </c>
      <c r="S4123" s="95">
        <f>Table_nydc_frldevdb01_flc_fx_carry_view[[#This Row],[num_rate]]-Table_nydc_frldevdb01_flc_fx_carry_view[[#This Row],[asset_rate]]</f>
        <v>2.7822497460296192E-2</v>
      </c>
      <c r="T41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1.1403407354509416</v>
      </c>
      <c r="U4123" s="95">
        <f>Table_nydc_frldevdb01_flc_fx_carry_view[[#This Row],[atmf_cost_final]]/Table_nydc_frldevdb01_flc_fx_carry_view[[#This Row],[atmf_cost_orig]]</f>
        <v>0.90620295588063415</v>
      </c>
    </row>
    <row r="4124" spans="1:21" x14ac:dyDescent="0.25">
      <c r="A4124" t="s">
        <v>157</v>
      </c>
      <c r="B4124" t="s">
        <v>163</v>
      </c>
      <c r="C4124" t="s">
        <v>67</v>
      </c>
      <c r="D4124" t="s">
        <v>14</v>
      </c>
      <c r="E4124">
        <v>1.64126977129212</v>
      </c>
      <c r="F4124">
        <v>1.7396478394293</v>
      </c>
      <c r="G4124">
        <v>9.1904769113409696E-2</v>
      </c>
      <c r="H4124">
        <v>9.3803729848890502E-2</v>
      </c>
      <c r="I4124">
        <v>9.1019103720072506E-2</v>
      </c>
      <c r="J4124">
        <v>9.3883628530389604E-2</v>
      </c>
      <c r="K4124">
        <v>2.7454498749181502E-2</v>
      </c>
      <c r="L4124">
        <v>2.5916505964089998E-2</v>
      </c>
      <c r="M4124">
        <v>5.3707997242351604E-2</v>
      </c>
      <c r="N4124">
        <v>5.4816283857359101E-2</v>
      </c>
      <c r="O4124">
        <v>-7.6287290639620031E-3</v>
      </c>
      <c r="P4124">
        <v>2.1823292142762352E-2</v>
      </c>
      <c r="Q4124">
        <v>1.6951443692845813</v>
      </c>
      <c r="R4124" s="95">
        <f>Table_nydc_frldevdb01_flc_fx_carry_view[[#This Row],[atmf]]/(Table_nydc_frldevdb01_flc_fx_carry_view[[#This Row],[atmf_cost_orig]]+1)</f>
        <v>1.650977162536599</v>
      </c>
      <c r="S4124" s="95">
        <f>Table_nydc_frldevdb01_flc_fx_carry_view[[#This Row],[num_rate]]-Table_nydc_frldevdb01_flc_fx_carry_view[[#This Row],[asset_rate]]</f>
        <v>2.9452021206724355E-2</v>
      </c>
      <c r="T41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1.1007972099713657</v>
      </c>
      <c r="U4124" s="95">
        <f>Table_nydc_frldevdb01_flc_fx_carry_view[[#This Row],[atmf_cost_final]]/Table_nydc_frldevdb01_flc_fx_carry_view[[#This Row],[atmf_cost_orig]]</f>
        <v>1.0206354113337437</v>
      </c>
    </row>
    <row r="4125" spans="1:21" x14ac:dyDescent="0.25">
      <c r="A4125" t="s">
        <v>157</v>
      </c>
      <c r="B4125" t="s">
        <v>9</v>
      </c>
      <c r="C4125" t="s">
        <v>14</v>
      </c>
      <c r="D4125" t="s">
        <v>14</v>
      </c>
      <c r="E4125">
        <v>67.550558770677796</v>
      </c>
      <c r="F4125">
        <v>70.231879167499997</v>
      </c>
      <c r="G4125">
        <v>0.114729045574817</v>
      </c>
      <c r="H4125">
        <v>0.122396375432759</v>
      </c>
      <c r="I4125">
        <v>9.4278149024553601E-2</v>
      </c>
      <c r="J4125">
        <v>0.11309498842473199</v>
      </c>
      <c r="K4125">
        <v>1.62595538920609E-2</v>
      </c>
      <c r="L4125">
        <v>1.96878638538522E-3</v>
      </c>
      <c r="M4125">
        <v>3.4611770626498596E-2</v>
      </c>
      <c r="N4125">
        <v>3.9695760184786599E-2</v>
      </c>
      <c r="O4125">
        <v>-8.1561223006879919E-3</v>
      </c>
      <c r="P4125">
        <v>7.1666952266093015E-2</v>
      </c>
      <c r="Q4125">
        <v>68.966196580504743</v>
      </c>
      <c r="R4125" s="95">
        <f>Table_nydc_frldevdb01_flc_fx_carry_view[[#This Row],[atmf]]/(Table_nydc_frldevdb01_flc_fx_carry_view[[#This Row],[atmf_cost_orig]]+1)</f>
        <v>67.882350811620668</v>
      </c>
      <c r="S4125" s="95">
        <f>Table_nydc_frldevdb01_flc_fx_carry_view[[#This Row],[num_rate]]-Table_nydc_frldevdb01_flc_fx_carry_view[[#This Row],[asset_rate]]</f>
        <v>7.9823074566781005E-2</v>
      </c>
      <c r="T41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2.0557175378496488</v>
      </c>
      <c r="U4125" s="95">
        <f>Table_nydc_frldevdb01_flc_fx_carry_view[[#This Row],[atmf_cost_final]]/Table_nydc_frldevdb01_flc_fx_carry_view[[#This Row],[atmf_cost_orig]]</f>
        <v>1.1468861449808558</v>
      </c>
    </row>
    <row r="4126" spans="1:21" x14ac:dyDescent="0.25">
      <c r="A4126" t="s">
        <v>157</v>
      </c>
      <c r="B4126" t="s">
        <v>9</v>
      </c>
      <c r="C4126" t="s">
        <v>8</v>
      </c>
      <c r="D4126" t="s">
        <v>14</v>
      </c>
      <c r="E4126">
        <v>67.550558770677796</v>
      </c>
      <c r="F4126">
        <v>71.536091949600007</v>
      </c>
      <c r="G4126">
        <v>0.119007160942656</v>
      </c>
      <c r="H4126">
        <v>0.12786469541228701</v>
      </c>
      <c r="I4126">
        <v>0.106274941215572</v>
      </c>
      <c r="J4126">
        <v>0.12726044230927999</v>
      </c>
      <c r="K4126">
        <v>1.8178293015425399E-2</v>
      </c>
      <c r="L4126">
        <v>1.25971131711042E-2</v>
      </c>
      <c r="M4126">
        <v>4.4362603468996606E-2</v>
      </c>
      <c r="N4126">
        <v>4.9369796083659698E-2</v>
      </c>
      <c r="O4126">
        <v>-8.0535707334831383E-3</v>
      </c>
      <c r="P4126">
        <v>7.0750302181328786E-2</v>
      </c>
      <c r="Q4126">
        <v>69.710763671665575</v>
      </c>
      <c r="R4126" s="95">
        <f>Table_nydc_frldevdb01_flc_fx_carry_view[[#This Row],[atmf]]/(Table_nydc_frldevdb01_flc_fx_carry_view[[#This Row],[atmf_cost_orig]]+1)</f>
        <v>68.497370273488215</v>
      </c>
      <c r="S4126" s="95">
        <f>Table_nydc_frldevdb01_flc_fx_carry_view[[#This Row],[num_rate]]-Table_nydc_frldevdb01_flc_fx_carry_view[[#This Row],[asset_rate]]</f>
        <v>7.8803872914811918E-2</v>
      </c>
      <c r="T41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1.4043785104732507</v>
      </c>
      <c r="U4126" s="95">
        <f>Table_nydc_frldevdb01_flc_fx_carry_view[[#This Row],[atmf_cost_final]]/Table_nydc_frldevdb01_flc_fx_carry_view[[#This Row],[atmf_cost_orig]]</f>
        <v>1.1128696745258071</v>
      </c>
    </row>
    <row r="4127" spans="1:21" x14ac:dyDescent="0.25">
      <c r="A4127" t="s">
        <v>157</v>
      </c>
      <c r="B4127" t="s">
        <v>9</v>
      </c>
      <c r="C4127" t="s">
        <v>6</v>
      </c>
      <c r="D4127" t="s">
        <v>14</v>
      </c>
      <c r="E4127">
        <v>67.550558770677796</v>
      </c>
      <c r="F4127">
        <v>72.87724455</v>
      </c>
      <c r="G4127">
        <v>0.121044828854744</v>
      </c>
      <c r="H4127">
        <v>0.13044662293925799</v>
      </c>
      <c r="I4127">
        <v>0.11477301407797701</v>
      </c>
      <c r="J4127">
        <v>0.13246318425699599</v>
      </c>
      <c r="K4127">
        <v>1.8940405625528602E-2</v>
      </c>
      <c r="L4127">
        <v>1.6284103770320399E-2</v>
      </c>
      <c r="M4127">
        <v>5.24264137819773E-2</v>
      </c>
      <c r="N4127">
        <v>5.9970408584665305E-2</v>
      </c>
      <c r="O4127">
        <v>-8.0177808093068181E-3</v>
      </c>
      <c r="P4127">
        <v>7.0505993969295799E-2</v>
      </c>
      <c r="Q4127">
        <v>70.51594697445374</v>
      </c>
      <c r="R4127" s="95">
        <f>Table_nydc_frldevdb01_flc_fx_carry_view[[#This Row],[atmf]]/(Table_nydc_frldevdb01_flc_fx_carry_view[[#This Row],[atmf_cost_orig]]+1)</f>
        <v>69.246879017517131</v>
      </c>
      <c r="S4127" s="95">
        <f>Table_nydc_frldevdb01_flc_fx_carry_view[[#This Row],[num_rate]]-Table_nydc_frldevdb01_flc_fx_carry_view[[#This Row],[asset_rate]]</f>
        <v>7.8523774778602617E-2</v>
      </c>
      <c r="T41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1.3046136944791924</v>
      </c>
      <c r="U4127" s="95">
        <f>Table_nydc_frldevdb01_flc_fx_carry_view[[#This Row],[atmf_cost_final]]/Table_nydc_frldevdb01_flc_fx_carry_view[[#This Row],[atmf_cost_orig]]</f>
        <v>1.1438968309764765</v>
      </c>
    </row>
    <row r="4128" spans="1:21" x14ac:dyDescent="0.25">
      <c r="A4128" t="s">
        <v>157</v>
      </c>
      <c r="B4128" t="s">
        <v>9</v>
      </c>
      <c r="C4128" t="s">
        <v>67</v>
      </c>
      <c r="D4128" t="s">
        <v>14</v>
      </c>
      <c r="E4128">
        <v>67.550558770677796</v>
      </c>
      <c r="F4128">
        <v>78.273011028379003</v>
      </c>
      <c r="G4128">
        <v>0.13259872357567001</v>
      </c>
      <c r="H4128">
        <v>0.14086406420341699</v>
      </c>
      <c r="I4128">
        <v>0.12843654620415701</v>
      </c>
      <c r="J4128">
        <v>0.142699506168701</v>
      </c>
      <c r="K4128">
        <v>2.17541499575633E-2</v>
      </c>
      <c r="L4128">
        <v>2.0984688863372101E-2</v>
      </c>
      <c r="M4128">
        <v>8.0578609252159705E-2</v>
      </c>
      <c r="N4128">
        <v>9.1223562730256599E-2</v>
      </c>
      <c r="O4128">
        <v>-7.6287290639620031E-3</v>
      </c>
      <c r="P4128">
        <v>7.0473253173666817E-2</v>
      </c>
      <c r="Q4128">
        <v>73.924445493567063</v>
      </c>
      <c r="R4128" s="95">
        <f>Table_nydc_frldevdb01_flc_fx_carry_view[[#This Row],[atmf]]/(Table_nydc_frldevdb01_flc_fx_carry_view[[#This Row],[atmf_cost_orig]]+1)</f>
        <v>72.436202566095318</v>
      </c>
      <c r="S4128" s="95">
        <f>Table_nydc_frldevdb01_flc_fx_carry_view[[#This Row],[num_rate]]-Table_nydc_frldevdb01_flc_fx_carry_view[[#This Row],[asset_rate]]</f>
        <v>7.810198223762882E-2</v>
      </c>
      <c r="T41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1.1940419803116935</v>
      </c>
      <c r="U4128" s="95">
        <f>Table_nydc_frldevdb01_flc_fx_carry_view[[#This Row],[atmf_cost_final]]/Table_nydc_frldevdb01_flc_fx_carry_view[[#This Row],[atmf_cost_orig]]</f>
        <v>1.1321064433463348</v>
      </c>
    </row>
    <row r="4129" spans="1:21" x14ac:dyDescent="0.25">
      <c r="A4129" t="s">
        <v>157</v>
      </c>
      <c r="B4129" t="s">
        <v>4</v>
      </c>
      <c r="C4129" t="s">
        <v>14</v>
      </c>
      <c r="D4129" t="s">
        <v>14</v>
      </c>
      <c r="E4129">
        <v>4.3226694395115803</v>
      </c>
      <c r="F4129">
        <v>4.5992541475911297</v>
      </c>
      <c r="G4129">
        <v>0.119188067578572</v>
      </c>
      <c r="H4129">
        <v>0.127790732589765</v>
      </c>
      <c r="I4129">
        <v>0.12071644664327</v>
      </c>
      <c r="J4129">
        <v>0.14948824074074099</v>
      </c>
      <c r="K4129">
        <v>1.0986073561477801E-2</v>
      </c>
      <c r="L4129">
        <v>2.5208889322634099E-3</v>
      </c>
      <c r="M4129">
        <v>3.6136197023801699E-2</v>
      </c>
      <c r="N4129">
        <v>6.3988288828201803E-2</v>
      </c>
      <c r="O4129">
        <v>-8.1561223006879919E-3</v>
      </c>
      <c r="P4129">
        <v>0.12031935297949604</v>
      </c>
      <c r="Q4129">
        <v>4.4864201274811242</v>
      </c>
      <c r="R4129" s="95">
        <f>Table_nydc_frldevdb01_flc_fx_carry_view[[#This Row],[atmf]]/(Table_nydc_frldevdb01_flc_fx_carry_view[[#This Row],[atmf_cost_orig]]+1)</f>
        <v>4.4388509549246811</v>
      </c>
      <c r="S4129" s="95">
        <f>Table_nydc_frldevdb01_flc_fx_carry_view[[#This Row],[num_rate]]-Table_nydc_frldevdb01_flc_fx_carry_view[[#This Row],[asset_rate]]</f>
        <v>0.12847547528018405</v>
      </c>
      <c r="T41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2.444019807219616</v>
      </c>
      <c r="U4129" s="95">
        <f>Table_nydc_frldevdb01_flc_fx_carry_view[[#This Row],[atmf_cost_final]]/Table_nydc_frldevdb01_flc_fx_carry_view[[#This Row],[atmf_cost_orig]]</f>
        <v>1.7707532639932992</v>
      </c>
    </row>
    <row r="4130" spans="1:21" x14ac:dyDescent="0.25">
      <c r="A4130" t="s">
        <v>157</v>
      </c>
      <c r="B4130" t="s">
        <v>4</v>
      </c>
      <c r="C4130" t="s">
        <v>8</v>
      </c>
      <c r="D4130" t="s">
        <v>14</v>
      </c>
      <c r="E4130">
        <v>4.3226694395115803</v>
      </c>
      <c r="F4130">
        <v>4.7419182980836396</v>
      </c>
      <c r="G4130">
        <v>0.124904506033406</v>
      </c>
      <c r="H4130">
        <v>0.13363404090652201</v>
      </c>
      <c r="I4130">
        <v>0.113255654837362</v>
      </c>
      <c r="J4130">
        <v>0.143433092063149</v>
      </c>
      <c r="K4130">
        <v>1.1259735541584399E-2</v>
      </c>
      <c r="L4130">
        <v>1.02369668584618E-2</v>
      </c>
      <c r="M4130">
        <v>4.63620965873211E-2</v>
      </c>
      <c r="N4130">
        <v>7.1663214205034007E-2</v>
      </c>
      <c r="O4130">
        <v>-8.0535707334831383E-3</v>
      </c>
      <c r="P4130">
        <v>0.12132717421627777</v>
      </c>
      <c r="Q4130">
        <v>4.5811105032095618</v>
      </c>
      <c r="R4130" s="95">
        <f>Table_nydc_frldevdb01_flc_fx_carry_view[[#This Row],[atmf]]/(Table_nydc_frldevdb01_flc_fx_carry_view[[#This Row],[atmf_cost_orig]]+1)</f>
        <v>4.5318139041439531</v>
      </c>
      <c r="S4130" s="95">
        <f>Table_nydc_frldevdb01_flc_fx_carry_view[[#This Row],[num_rate]]-Table_nydc_frldevdb01_flc_fx_carry_view[[#This Row],[asset_rate]]</f>
        <v>0.1293807449497609</v>
      </c>
      <c r="T41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1.7499178265113486</v>
      </c>
      <c r="U4130" s="95">
        <f>Table_nydc_frldevdb01_flc_fx_carry_view[[#This Row],[atmf_cost_final]]/Table_nydc_frldevdb01_flc_fx_carry_view[[#This Row],[atmf_cost_orig]]</f>
        <v>1.5457285041037627</v>
      </c>
    </row>
    <row r="4131" spans="1:21" x14ac:dyDescent="0.25">
      <c r="A4131" t="s">
        <v>157</v>
      </c>
      <c r="B4131" t="s">
        <v>4</v>
      </c>
      <c r="C4131" t="s">
        <v>6</v>
      </c>
      <c r="D4131" t="s">
        <v>14</v>
      </c>
      <c r="E4131">
        <v>4.3226694395115803</v>
      </c>
      <c r="F4131">
        <v>4.8876212322174304</v>
      </c>
      <c r="G4131">
        <v>0.12813587479535701</v>
      </c>
      <c r="H4131">
        <v>0.13641909363711099</v>
      </c>
      <c r="I4131">
        <v>0.119219271157743</v>
      </c>
      <c r="J4131">
        <v>0.14456534998071999</v>
      </c>
      <c r="K4131">
        <v>1.09305325854185E-2</v>
      </c>
      <c r="L4131">
        <v>1.0984006128991001E-2</v>
      </c>
      <c r="M4131">
        <v>5.4823107131105796E-2</v>
      </c>
      <c r="N4131">
        <v>8.07269599458139E-2</v>
      </c>
      <c r="O4131">
        <v>-8.0177808093068181E-3</v>
      </c>
      <c r="P4131">
        <v>0.1220205488744357</v>
      </c>
      <c r="Q4131">
        <v>4.682111312406426</v>
      </c>
      <c r="R4131" s="95">
        <f>Table_nydc_frldevdb01_flc_fx_carry_view[[#This Row],[atmf]]/(Table_nydc_frldevdb01_flc_fx_carry_view[[#This Row],[atmf_cost_orig]]+1)</f>
        <v>4.6335932529111155</v>
      </c>
      <c r="S4131" s="95">
        <f>Table_nydc_frldevdb01_flc_fx_carry_view[[#This Row],[num_rate]]-Table_nydc_frldevdb01_flc_fx_carry_view[[#This Row],[asset_rate]]</f>
        <v>0.13003832968374252</v>
      </c>
      <c r="T41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1.5889465254362836</v>
      </c>
      <c r="U4131" s="95">
        <f>Table_nydc_frldevdb01_flc_fx_carry_view[[#This Row],[atmf_cost_final]]/Table_nydc_frldevdb01_flc_fx_carry_view[[#This Row],[atmf_cost_orig]]</f>
        <v>1.4724988088099562</v>
      </c>
    </row>
    <row r="4132" spans="1:21" x14ac:dyDescent="0.25">
      <c r="A4132" t="s">
        <v>157</v>
      </c>
      <c r="B4132" t="s">
        <v>4</v>
      </c>
      <c r="C4132" t="s">
        <v>67</v>
      </c>
      <c r="D4132" t="s">
        <v>14</v>
      </c>
      <c r="E4132">
        <v>4.3226694395115803</v>
      </c>
      <c r="F4132">
        <v>5.5111907487296303</v>
      </c>
      <c r="G4132">
        <v>0.13773812518338099</v>
      </c>
      <c r="H4132">
        <v>0.14676094918056701</v>
      </c>
      <c r="I4132">
        <v>0.134579278010276</v>
      </c>
      <c r="J4132">
        <v>0.151603663167202</v>
      </c>
      <c r="K4132">
        <v>8.8894090354156106E-3</v>
      </c>
      <c r="L4132">
        <v>1.0067030929239499E-2</v>
      </c>
      <c r="M4132">
        <v>8.39399615334981E-2</v>
      </c>
      <c r="N4132">
        <v>0.111612309501019</v>
      </c>
      <c r="O4132">
        <v>-7.6287290639620031E-3</v>
      </c>
      <c r="P4132">
        <v>0.1275594675859395</v>
      </c>
      <c r="Q4132">
        <v>5.1264479943974175</v>
      </c>
      <c r="R4132" s="95">
        <f>Table_nydc_frldevdb01_flc_fx_carry_view[[#This Row],[atmf]]/(Table_nydc_frldevdb01_flc_fx_carry_view[[#This Row],[atmf_cost_orig]]+1)</f>
        <v>5.0844059120513494</v>
      </c>
      <c r="S4132" s="95">
        <f>Table_nydc_frldevdb01_flc_fx_carry_view[[#This Row],[num_rate]]-Table_nydc_frldevdb01_flc_fx_carry_view[[#This Row],[asset_rate]]</f>
        <v>0.1351881966499015</v>
      </c>
      <c r="T41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1.353025063664574</v>
      </c>
      <c r="U4132" s="95">
        <f>Table_nydc_frldevdb01_flc_fx_carry_view[[#This Row],[atmf_cost_final]]/Table_nydc_frldevdb01_flc_fx_carry_view[[#This Row],[atmf_cost_orig]]</f>
        <v>1.3296683422529045</v>
      </c>
    </row>
    <row r="4133" spans="1:21" x14ac:dyDescent="0.25">
      <c r="A4133" t="s">
        <v>157</v>
      </c>
      <c r="B4133" t="s">
        <v>17</v>
      </c>
      <c r="C4133" t="s">
        <v>14</v>
      </c>
      <c r="D4133" t="s">
        <v>14</v>
      </c>
      <c r="E4133">
        <v>1.1749598233258001</v>
      </c>
      <c r="F4133">
        <v>1.187575</v>
      </c>
      <c r="G4133">
        <v>7.6026975357619403E-2</v>
      </c>
      <c r="H4133">
        <v>7.5598839128879894E-2</v>
      </c>
      <c r="I4133">
        <v>6.5247107198953797E-2</v>
      </c>
      <c r="J4133">
        <v>7.1070453875625994E-2</v>
      </c>
      <c r="K4133">
        <v>1.6477569565242399E-2</v>
      </c>
      <c r="L4133">
        <v>1.3625393113914398E-3</v>
      </c>
      <c r="M4133">
        <v>2.13822782416105E-2</v>
      </c>
      <c r="N4133">
        <v>1.0739529142384201E-2</v>
      </c>
      <c r="O4133">
        <v>-8.1561223006879919E-3</v>
      </c>
      <c r="P4133">
        <v>1.3332009089874811E-2</v>
      </c>
      <c r="Q4133">
        <v>1.1817787196601359</v>
      </c>
      <c r="R4133" s="95">
        <f>Table_nydc_frldevdb01_flc_fx_carry_view[[#This Row],[atmf]]/(Table_nydc_frldevdb01_flc_fx_carry_view[[#This Row],[atmf_cost_orig]]+1)</f>
        <v>1.1627135356651217</v>
      </c>
      <c r="S4133" s="95">
        <f>Table_nydc_frldevdb01_flc_fx_carry_view[[#This Row],[num_rate]]-Table_nydc_frldevdb01_flc_fx_carry_view[[#This Row],[asset_rate]]</f>
        <v>2.1488131390562805E-2</v>
      </c>
      <c r="T41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1.9118342086601461</v>
      </c>
      <c r="U4133" s="95">
        <f>Table_nydc_frldevdb01_flc_fx_carry_view[[#This Row],[atmf_cost_final]]/Table_nydc_frldevdb01_flc_fx_carry_view[[#This Row],[atmf_cost_orig]]</f>
        <v>0.5022630900707663</v>
      </c>
    </row>
    <row r="4134" spans="1:21" x14ac:dyDescent="0.25">
      <c r="A4134" t="s">
        <v>157</v>
      </c>
      <c r="B4134" t="s">
        <v>17</v>
      </c>
      <c r="C4134" t="s">
        <v>8</v>
      </c>
      <c r="D4134" t="s">
        <v>14</v>
      </c>
      <c r="E4134">
        <v>1.1749598233258001</v>
      </c>
      <c r="F4134">
        <v>1.194472</v>
      </c>
      <c r="G4134">
        <v>7.6650475136107302E-2</v>
      </c>
      <c r="H4134">
        <v>7.6192562082887494E-2</v>
      </c>
      <c r="I4134">
        <v>6.7899780803457294E-2</v>
      </c>
      <c r="J4134">
        <v>6.9396815520595803E-2</v>
      </c>
      <c r="K4134">
        <v>1.8977608451199498E-2</v>
      </c>
      <c r="L4134">
        <v>1.10849846034908E-2</v>
      </c>
      <c r="M4134">
        <v>2.6443663618582199E-2</v>
      </c>
      <c r="N4134">
        <v>2.0350067529180199E-2</v>
      </c>
      <c r="O4134">
        <v>-8.0535707334831383E-3</v>
      </c>
      <c r="P4134">
        <v>1.4047618761577804E-2</v>
      </c>
      <c r="Q4134">
        <v>1.1856200949634454</v>
      </c>
      <c r="R4134" s="95">
        <f>Table_nydc_frldevdb01_flc_fx_carry_view[[#This Row],[atmf]]/(Table_nydc_frldevdb01_flc_fx_carry_view[[#This Row],[atmf_cost_orig]]+1)</f>
        <v>1.1636995213054924</v>
      </c>
      <c r="S4134" s="95">
        <f>Table_nydc_frldevdb01_flc_fx_carry_view[[#This Row],[num_rate]]-Table_nydc_frldevdb01_flc_fx_carry_view[[#This Row],[asset_rate]]</f>
        <v>2.2101189495060944E-2</v>
      </c>
      <c r="T41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1.2409609516637641</v>
      </c>
      <c r="U4134" s="95">
        <f>Table_nydc_frldevdb01_flc_fx_carry_view[[#This Row],[atmf_cost_final]]/Table_nydc_frldevdb01_flc_fx_carry_view[[#This Row],[atmf_cost_orig]]</f>
        <v>0.76956309166177805</v>
      </c>
    </row>
    <row r="4135" spans="1:21" x14ac:dyDescent="0.25">
      <c r="A4135" t="s">
        <v>157</v>
      </c>
      <c r="B4135" t="s">
        <v>17</v>
      </c>
      <c r="C4135" t="s">
        <v>6</v>
      </c>
      <c r="D4135" t="s">
        <v>14</v>
      </c>
      <c r="E4135">
        <v>1.1749598233258001</v>
      </c>
      <c r="F4135">
        <v>1.2017500000000001</v>
      </c>
      <c r="G4135">
        <v>7.7010503743035294E-2</v>
      </c>
      <c r="H4135">
        <v>7.6453342784085998E-2</v>
      </c>
      <c r="I4135">
        <v>7.6075528200732295E-2</v>
      </c>
      <c r="J4135">
        <v>7.5519177286009306E-2</v>
      </c>
      <c r="K4135">
        <v>2.0684814323461399E-2</v>
      </c>
      <c r="L4135">
        <v>1.6521947146538603E-2</v>
      </c>
      <c r="M4135">
        <v>3.0740849319100403E-2</v>
      </c>
      <c r="N4135">
        <v>2.8029473348640799E-2</v>
      </c>
      <c r="O4135">
        <v>-8.0177808093068181E-3</v>
      </c>
      <c r="P4135">
        <v>1.4619231437729141E-2</v>
      </c>
      <c r="Q4135">
        <v>1.1897854756198638</v>
      </c>
      <c r="R4135" s="95">
        <f>Table_nydc_frldevdb01_flc_fx_carry_view[[#This Row],[atmf]]/(Table_nydc_frldevdb01_flc_fx_carry_view[[#This Row],[atmf_cost_orig]]+1)</f>
        <v>1.1659089680920933</v>
      </c>
      <c r="S4135" s="95">
        <f>Table_nydc_frldevdb01_flc_fx_carry_view[[#This Row],[num_rate]]-Table_nydc_frldevdb01_flc_fx_carry_view[[#This Row],[asset_rate]]</f>
        <v>2.2637012247035959E-2</v>
      </c>
      <c r="T41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1.1443403097833948</v>
      </c>
      <c r="U4135" s="95">
        <f>Table_nydc_frldevdb01_flc_fx_carry_view[[#This Row],[atmf_cost_final]]/Table_nydc_frldevdb01_flc_fx_carry_view[[#This Row],[atmf_cost_orig]]</f>
        <v>0.9117989245412641</v>
      </c>
    </row>
    <row r="4136" spans="1:21" x14ac:dyDescent="0.25">
      <c r="A4136" t="s">
        <v>157</v>
      </c>
      <c r="B4136" t="s">
        <v>17</v>
      </c>
      <c r="C4136" t="s">
        <v>67</v>
      </c>
      <c r="D4136" t="s">
        <v>14</v>
      </c>
      <c r="E4136">
        <v>1.1749598233258001</v>
      </c>
      <c r="F4136">
        <v>1.23224415077886</v>
      </c>
      <c r="G4136">
        <v>8.2088004248950602E-2</v>
      </c>
      <c r="H4136">
        <v>8.0780675562139706E-2</v>
      </c>
      <c r="I4136">
        <v>8.0097361724495303E-2</v>
      </c>
      <c r="J4136">
        <v>7.9142265660692698E-2</v>
      </c>
      <c r="K4136">
        <v>2.6111391099507497E-2</v>
      </c>
      <c r="L4136">
        <v>2.3932625588701403E-2</v>
      </c>
      <c r="M4136">
        <v>4.6260313821024399E-2</v>
      </c>
      <c r="N4136">
        <v>4.6073689182049606E-2</v>
      </c>
      <c r="O4136">
        <v>-7.6287290639620031E-3</v>
      </c>
      <c r="P4136">
        <v>1.6310354610707067E-2</v>
      </c>
      <c r="Q4136">
        <v>1.2079061432437954</v>
      </c>
      <c r="R4136" s="95">
        <f>Table_nydc_frldevdb01_flc_fx_carry_view[[#This Row],[atmf]]/(Table_nydc_frldevdb01_flc_fx_carry_view[[#This Row],[atmf_cost_orig]]+1)</f>
        <v>1.177760576886079</v>
      </c>
      <c r="S4136" s="95">
        <f>Table_nydc_frldevdb01_flc_fx_carry_view[[#This Row],[num_rate]]-Table_nydc_frldevdb01_flc_fx_carry_view[[#This Row],[asset_rate]]</f>
        <v>2.3939083674669071E-2</v>
      </c>
      <c r="T41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1.0988708378787868</v>
      </c>
      <c r="U4136" s="95">
        <f>Table_nydc_frldevdb01_flc_fx_carry_view[[#This Row],[atmf_cost_final]]/Table_nydc_frldevdb01_flc_fx_carry_view[[#This Row],[atmf_cost_orig]]</f>
        <v>0.99596577230978545</v>
      </c>
    </row>
    <row r="4137" spans="1:21" x14ac:dyDescent="0.25">
      <c r="A4137" t="s">
        <v>157</v>
      </c>
      <c r="B4137" t="s">
        <v>12</v>
      </c>
      <c r="C4137" t="s">
        <v>14</v>
      </c>
      <c r="D4137" t="s">
        <v>14</v>
      </c>
      <c r="E4137">
        <v>15.795368187594701</v>
      </c>
      <c r="F4137">
        <v>16.422974674999999</v>
      </c>
      <c r="G4137">
        <v>0.153333132270563</v>
      </c>
      <c r="H4137">
        <v>0.15921660821726399</v>
      </c>
      <c r="I4137">
        <v>0.12681671601362801</v>
      </c>
      <c r="J4137">
        <v>0.147878829652694</v>
      </c>
      <c r="K4137">
        <v>2.6058741789412601E-2</v>
      </c>
      <c r="L4137">
        <v>2.6482787524586202E-3</v>
      </c>
      <c r="M4137">
        <v>4.5014258338692804E-2</v>
      </c>
      <c r="N4137">
        <v>3.9735806435753598E-2</v>
      </c>
      <c r="O4137">
        <v>-8.1561223006879919E-3</v>
      </c>
      <c r="P4137">
        <v>7.1608005656468923E-2</v>
      </c>
      <c r="Q4137">
        <v>16.117459897186517</v>
      </c>
      <c r="R4137" s="95">
        <f>Table_nydc_frldevdb01_flc_fx_carry_view[[#This Row],[atmf]]/(Table_nydc_frldevdb01_flc_fx_carry_view[[#This Row],[atmf_cost_orig]]+1)</f>
        <v>15.715550810864874</v>
      </c>
      <c r="S4137" s="95">
        <f>Table_nydc_frldevdb01_flc_fx_carry_view[[#This Row],[num_rate]]-Table_nydc_frldevdb01_flc_fx_carry_view[[#This Row],[asset_rate]]</f>
        <v>7.9764127957156913E-2</v>
      </c>
      <c r="T41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1.9565558969008048</v>
      </c>
      <c r="U4137" s="95">
        <f>Table_nydc_frldevdb01_flc_fx_carry_view[[#This Row],[atmf_cost_final]]/Table_nydc_frldevdb01_flc_fx_carry_view[[#This Row],[atmf_cost_orig]]</f>
        <v>0.88273822344859076</v>
      </c>
    </row>
    <row r="4138" spans="1:21" x14ac:dyDescent="0.25">
      <c r="A4138" t="s">
        <v>157</v>
      </c>
      <c r="B4138" t="s">
        <v>12</v>
      </c>
      <c r="C4138" t="s">
        <v>8</v>
      </c>
      <c r="D4138" t="s">
        <v>14</v>
      </c>
      <c r="E4138">
        <v>15.795368187594701</v>
      </c>
      <c r="F4138">
        <v>16.7414806576</v>
      </c>
      <c r="G4138">
        <v>0.1517426466673</v>
      </c>
      <c r="H4138">
        <v>0.15933698998995799</v>
      </c>
      <c r="I4138">
        <v>0.15563119200224201</v>
      </c>
      <c r="J4138">
        <v>0.16900294412688199</v>
      </c>
      <c r="K4138">
        <v>2.76555351967884E-2</v>
      </c>
      <c r="L4138">
        <v>2.20436211875789E-2</v>
      </c>
      <c r="M4138">
        <v>5.5266340967304997E-2</v>
      </c>
      <c r="N4138">
        <v>5.7691423209237994E-2</v>
      </c>
      <c r="O4138">
        <v>-8.0535707334831383E-3</v>
      </c>
      <c r="P4138">
        <v>7.1836506254270446E-2</v>
      </c>
      <c r="Q4138">
        <v>16.291654937442011</v>
      </c>
      <c r="R4138" s="95">
        <f>Table_nydc_frldevdb01_flc_fx_carry_view[[#This Row],[atmf]]/(Table_nydc_frldevdb01_flc_fx_carry_view[[#This Row],[atmf_cost_orig]]+1)</f>
        <v>15.864696908890316</v>
      </c>
      <c r="S4138" s="95">
        <f>Table_nydc_frldevdb01_flc_fx_carry_view[[#This Row],[num_rate]]-Table_nydc_frldevdb01_flc_fx_carry_view[[#This Row],[asset_rate]]</f>
        <v>7.9890076987753578E-2</v>
      </c>
      <c r="T41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1.2910815540097194</v>
      </c>
      <c r="U4138" s="95">
        <f>Table_nydc_frldevdb01_flc_fx_carry_view[[#This Row],[atmf_cost_final]]/Table_nydc_frldevdb01_flc_fx_carry_view[[#This Row],[atmf_cost_orig]]</f>
        <v>1.0438799131530645</v>
      </c>
    </row>
    <row r="4139" spans="1:21" x14ac:dyDescent="0.25">
      <c r="A4139" t="s">
        <v>157</v>
      </c>
      <c r="B4139" t="s">
        <v>12</v>
      </c>
      <c r="C4139" t="s">
        <v>6</v>
      </c>
      <c r="D4139" t="s">
        <v>14</v>
      </c>
      <c r="E4139">
        <v>15.795368187594701</v>
      </c>
      <c r="F4139">
        <v>17.0677342</v>
      </c>
      <c r="G4139">
        <v>0.15057162824326301</v>
      </c>
      <c r="H4139">
        <v>0.159282767747463</v>
      </c>
      <c r="I4139">
        <v>0.15330920615572499</v>
      </c>
      <c r="J4139">
        <v>0.16673171666835501</v>
      </c>
      <c r="K4139">
        <v>2.8193593222835302E-2</v>
      </c>
      <c r="L4139">
        <v>2.60848697944518E-2</v>
      </c>
      <c r="M4139">
        <v>6.3993376840291799E-2</v>
      </c>
      <c r="N4139">
        <v>7.0300836123850699E-2</v>
      </c>
      <c r="O4139">
        <v>-8.0177808093068181E-3</v>
      </c>
      <c r="P4139">
        <v>7.2112123845121889E-2</v>
      </c>
      <c r="Q4139">
        <v>16.477831401346855</v>
      </c>
      <c r="R4139" s="95">
        <f>Table_nydc_frldevdb01_flc_fx_carry_view[[#This Row],[atmf]]/(Table_nydc_frldevdb01_flc_fx_carry_view[[#This Row],[atmf_cost_orig]]+1)</f>
        <v>16.041203424297173</v>
      </c>
      <c r="S4139" s="95">
        <f>Table_nydc_frldevdb01_flc_fx_carry_view[[#This Row],[num_rate]]-Table_nydc_frldevdb01_flc_fx_carry_view[[#This Row],[asset_rate]]</f>
        <v>8.0129904654428707E-2</v>
      </c>
      <c r="T41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1.2350903235023618</v>
      </c>
      <c r="U4139" s="95">
        <f>Table_nydc_frldevdb01_flc_fx_carry_view[[#This Row],[atmf_cost_final]]/Table_nydc_frldevdb01_flc_fx_carry_view[[#This Row],[atmf_cost_orig]]</f>
        <v>1.0985642514115237</v>
      </c>
    </row>
    <row r="4140" spans="1:21" x14ac:dyDescent="0.25">
      <c r="A4140" t="s">
        <v>157</v>
      </c>
      <c r="B4140" t="s">
        <v>12</v>
      </c>
      <c r="C4140" t="s">
        <v>67</v>
      </c>
      <c r="D4140" t="s">
        <v>14</v>
      </c>
      <c r="E4140">
        <v>15.795368187594701</v>
      </c>
      <c r="F4140">
        <v>18.4216974120788</v>
      </c>
      <c r="G4140">
        <v>0.153235464904804</v>
      </c>
      <c r="H4140">
        <v>0.16422724192037499</v>
      </c>
      <c r="I4140">
        <v>0.15298598730468799</v>
      </c>
      <c r="J4140">
        <v>0.16751839452548101</v>
      </c>
      <c r="K4140">
        <v>2.8543696171508502E-2</v>
      </c>
      <c r="L4140">
        <v>2.9109168232669198E-2</v>
      </c>
      <c r="M4140">
        <v>9.3887372914055495E-2</v>
      </c>
      <c r="N4140">
        <v>0.104992062187466</v>
      </c>
      <c r="O4140">
        <v>-7.6287290639620031E-3</v>
      </c>
      <c r="P4140">
        <v>7.4121308773218653E-2</v>
      </c>
      <c r="Q4140">
        <v>17.291788381760512</v>
      </c>
      <c r="R4140" s="95">
        <f>Table_nydc_frldevdb01_flc_fx_carry_view[[#This Row],[atmf]]/(Table_nydc_frldevdb01_flc_fx_carry_view[[#This Row],[atmf_cost_orig]]+1)</f>
        <v>16.840579632073471</v>
      </c>
      <c r="S4140" s="95">
        <f>Table_nydc_frldevdb01_flc_fx_carry_view[[#This Row],[num_rate]]-Table_nydc_frldevdb01_flc_fx_carry_view[[#This Row],[asset_rate]]</f>
        <v>8.1750037837180656E-2</v>
      </c>
      <c r="T41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1.1612890142955097</v>
      </c>
      <c r="U4140" s="95">
        <f>Table_nydc_frldevdb01_flc_fx_carry_view[[#This Row],[atmf_cost_final]]/Table_nydc_frldevdb01_flc_fx_carry_view[[#This Row],[atmf_cost_orig]]</f>
        <v>1.1182767067470909</v>
      </c>
    </row>
    <row r="4141" spans="1:21" x14ac:dyDescent="0.25">
      <c r="A4141" t="s">
        <v>157</v>
      </c>
      <c r="B4141" t="s">
        <v>21</v>
      </c>
      <c r="C4141" t="s">
        <v>14</v>
      </c>
      <c r="D4141" t="s">
        <v>14</v>
      </c>
      <c r="E4141">
        <v>1.31724369955507</v>
      </c>
      <c r="F4141">
        <v>1.3248770000000001</v>
      </c>
      <c r="G4141">
        <v>8.7458563171900705E-2</v>
      </c>
      <c r="H4141">
        <v>8.6807523017769395E-2</v>
      </c>
      <c r="I4141">
        <v>0.111557232974514</v>
      </c>
      <c r="J4141">
        <v>0.11404515402791</v>
      </c>
      <c r="K4141">
        <v>2.17714591795252E-2</v>
      </c>
      <c r="L4141">
        <v>2.3294961284279596E-3</v>
      </c>
      <c r="M4141">
        <v>2.4430259332010099E-2</v>
      </c>
      <c r="N4141">
        <v>6.3248790760274398E-3</v>
      </c>
      <c r="O4141">
        <v>1.6462175169395905E-3</v>
      </c>
      <c r="P4141">
        <v>1.3332009089874811E-2</v>
      </c>
      <c r="Q4141">
        <v>1.3213637578391693</v>
      </c>
      <c r="R4141" s="95">
        <f>Table_nydc_frldevdb01_flc_fx_carry_view[[#This Row],[atmf]]/(Table_nydc_frldevdb01_flc_fx_carry_view[[#This Row],[atmf_cost_orig]]+1)</f>
        <v>1.2932817904694647</v>
      </c>
      <c r="S4141" s="95">
        <f>Table_nydc_frldevdb01_flc_fx_carry_view[[#This Row],[num_rate]]-Table_nydc_frldevdb01_flc_fx_carry_view[[#This Row],[asset_rate]]</f>
        <v>1.1685791572935221E-2</v>
      </c>
      <c r="T41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1.5027014888145762</v>
      </c>
      <c r="U4141" s="95">
        <f>Table_nydc_frldevdb01_flc_fx_carry_view[[#This Row],[atmf_cost_final]]/Table_nydc_frldevdb01_flc_fx_carry_view[[#This Row],[atmf_cost_orig]]</f>
        <v>0.2588952900610505</v>
      </c>
    </row>
    <row r="4142" spans="1:21" x14ac:dyDescent="0.25">
      <c r="A4142" t="s">
        <v>157</v>
      </c>
      <c r="B4142" t="s">
        <v>21</v>
      </c>
      <c r="C4142" t="s">
        <v>8</v>
      </c>
      <c r="D4142" t="s">
        <v>14</v>
      </c>
      <c r="E4142">
        <v>1.31724369955507</v>
      </c>
      <c r="F4142">
        <v>1.3286500000000001</v>
      </c>
      <c r="G4142">
        <v>8.9400009651651902E-2</v>
      </c>
      <c r="H4142">
        <v>8.8483909443313094E-2</v>
      </c>
      <c r="I4142">
        <v>8.6359818181754602E-2</v>
      </c>
      <c r="J4142">
        <v>8.5350064195846398E-2</v>
      </c>
      <c r="K4142">
        <v>2.6554690099149299E-2</v>
      </c>
      <c r="L4142">
        <v>1.57594725682365E-2</v>
      </c>
      <c r="M4142">
        <v>3.0465923608204E-2</v>
      </c>
      <c r="N4142">
        <v>2.00620845450885E-2</v>
      </c>
      <c r="O4142">
        <v>2.4020071416093569E-3</v>
      </c>
      <c r="P4142">
        <v>1.4047618761577804E-2</v>
      </c>
      <c r="Q4142">
        <v>1.3234735857630149</v>
      </c>
      <c r="R4142" s="95">
        <f>Table_nydc_frldevdb01_flc_fx_carry_view[[#This Row],[atmf]]/(Table_nydc_frldevdb01_flc_fx_carry_view[[#This Row],[atmf_cost_orig]]+1)</f>
        <v>1.2893682067114811</v>
      </c>
      <c r="S4142" s="95">
        <f>Table_nydc_frldevdb01_flc_fx_carry_view[[#This Row],[num_rate]]-Table_nydc_frldevdb01_flc_fx_carry_view[[#This Row],[asset_rate]]</f>
        <v>1.1645611619968447E-2</v>
      </c>
      <c r="T41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1.1000652267094864</v>
      </c>
      <c r="U4142" s="95">
        <f>Table_nydc_frldevdb01_flc_fx_carry_view[[#This Row],[atmf_cost_final]]/Table_nydc_frldevdb01_flc_fx_carry_view[[#This Row],[atmf_cost_orig]]</f>
        <v>0.65850898870126795</v>
      </c>
    </row>
    <row r="4143" spans="1:21" x14ac:dyDescent="0.25">
      <c r="A4143" t="s">
        <v>157</v>
      </c>
      <c r="B4143" t="s">
        <v>21</v>
      </c>
      <c r="C4143" t="s">
        <v>6</v>
      </c>
      <c r="D4143" t="s">
        <v>14</v>
      </c>
      <c r="E4143">
        <v>1.31724369955507</v>
      </c>
      <c r="F4143">
        <v>1.3324499999999999</v>
      </c>
      <c r="G4143">
        <v>9.0501547983834807E-2</v>
      </c>
      <c r="H4143">
        <v>8.9365279063564895E-2</v>
      </c>
      <c r="I4143">
        <v>8.7467870736321299E-2</v>
      </c>
      <c r="J4143">
        <v>8.6244561266796999E-2</v>
      </c>
      <c r="K4143">
        <v>3.0376438659986498E-2</v>
      </c>
      <c r="L4143">
        <v>2.1826505882028998E-2</v>
      </c>
      <c r="M4143">
        <v>3.5532030580344799E-2</v>
      </c>
      <c r="N4143">
        <v>2.7352767637153198E-2</v>
      </c>
      <c r="O4143">
        <v>3.0046296134564887E-3</v>
      </c>
      <c r="P4143">
        <v>1.4619231437729141E-2</v>
      </c>
      <c r="Q4143">
        <v>1.3256156665798804</v>
      </c>
      <c r="R4143" s="95">
        <f>Table_nydc_frldevdb01_flc_fx_carry_view[[#This Row],[atmf]]/(Table_nydc_frldevdb01_flc_fx_carry_view[[#This Row],[atmf_cost_orig]]+1)</f>
        <v>1.286729874742023</v>
      </c>
      <c r="S4143" s="95">
        <f>Table_nydc_frldevdb01_flc_fx_carry_view[[#This Row],[num_rate]]-Table_nydc_frldevdb01_flc_fx_carry_view[[#This Row],[asset_rate]]</f>
        <v>1.1614601824272652E-2</v>
      </c>
      <c r="T41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1.0718966591017813</v>
      </c>
      <c r="U4143" s="95">
        <f>Table_nydc_frldevdb01_flc_fx_carry_view[[#This Row],[atmf_cost_final]]/Table_nydc_frldevdb01_flc_fx_carry_view[[#This Row],[atmf_cost_orig]]</f>
        <v>0.76980592413099769</v>
      </c>
    </row>
    <row r="4144" spans="1:21" x14ac:dyDescent="0.25">
      <c r="A4144" t="s">
        <v>157</v>
      </c>
      <c r="B4144" t="s">
        <v>21</v>
      </c>
      <c r="C4144" t="s">
        <v>67</v>
      </c>
      <c r="D4144" t="s">
        <v>14</v>
      </c>
      <c r="E4144">
        <v>1.31724369955507</v>
      </c>
      <c r="F4144">
        <v>1.3476583009370799</v>
      </c>
      <c r="G4144">
        <v>9.5790009656042799E-2</v>
      </c>
      <c r="H4144">
        <v>9.4070660589008301E-2</v>
      </c>
      <c r="I4144">
        <v>9.3714032498409497E-2</v>
      </c>
      <c r="J4144">
        <v>9.1863760792761803E-2</v>
      </c>
      <c r="K4144">
        <v>4.2463926415608901E-2</v>
      </c>
      <c r="L4144">
        <v>3.7213369120395599E-2</v>
      </c>
      <c r="M4144">
        <v>5.2539753162191602E-2</v>
      </c>
      <c r="N4144">
        <v>4.7672203171073298E-2</v>
      </c>
      <c r="O4144">
        <v>4.6740985010508274E-3</v>
      </c>
      <c r="P4144">
        <v>1.6310354610707067E-2</v>
      </c>
      <c r="Q4144">
        <v>1.3342149819363938</v>
      </c>
      <c r="R4144" s="95">
        <f>Table_nydc_frldevdb01_flc_fx_carry_view[[#This Row],[atmf]]/(Table_nydc_frldevdb01_flc_fx_carry_view[[#This Row],[atmf_cost_orig]]+1)</f>
        <v>1.2803870798117132</v>
      </c>
      <c r="S4144" s="95">
        <f>Table_nydc_frldevdb01_flc_fx_carry_view[[#This Row],[num_rate]]-Table_nydc_frldevdb01_flc_fx_carry_view[[#This Row],[asset_rate]]</f>
        <v>1.163625610965624E-2</v>
      </c>
      <c r="T41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1.0380124940342883</v>
      </c>
      <c r="U4144" s="95">
        <f>Table_nydc_frldevdb01_flc_fx_carry_view[[#This Row],[atmf_cost_final]]/Table_nydc_frldevdb01_flc_fx_carry_view[[#This Row],[atmf_cost_orig]]</f>
        <v>0.90735491321986139</v>
      </c>
    </row>
    <row r="4145" spans="1:21" x14ac:dyDescent="0.25">
      <c r="A4145" t="s">
        <v>157</v>
      </c>
      <c r="B4145" t="s">
        <v>103</v>
      </c>
      <c r="C4145" t="s">
        <v>14</v>
      </c>
      <c r="D4145" t="s">
        <v>14</v>
      </c>
      <c r="E4145">
        <v>5.8848299768715702</v>
      </c>
      <c r="F4145">
        <v>5.6600643528469199</v>
      </c>
      <c r="G4145">
        <v>0.129765969522947</v>
      </c>
      <c r="H4145">
        <v>0.14131631282735299</v>
      </c>
      <c r="I4145">
        <v>0.14160765231633801</v>
      </c>
      <c r="J4145">
        <v>0.17667408884993299</v>
      </c>
      <c r="K4145">
        <v>1.99835283731877E-2</v>
      </c>
      <c r="L4145">
        <v>2.9550551588488501E-3</v>
      </c>
      <c r="M4145">
        <v>3.8366877261995599E-2</v>
      </c>
      <c r="N4145">
        <v>3.8169149532247003E-2</v>
      </c>
      <c r="O4145">
        <v>7.3764171373826654E-2</v>
      </c>
      <c r="P4145">
        <v>-6.1267259443329516E-3</v>
      </c>
      <c r="Q4145">
        <v>5.5578916908085798</v>
      </c>
      <c r="R4145" s="95">
        <f>Table_nydc_frldevdb01_flc_fx_carry_view[[#This Row],[atmf]]/(Table_nydc_frldevdb01_flc_fx_carry_view[[#This Row],[atmf_cost_orig]]+1)</f>
        <v>5.4509292204809032</v>
      </c>
      <c r="S4145" s="95">
        <f>Table_nydc_frldevdb01_flc_fx_carry_view[[#This Row],[num_rate]]-Table_nydc_frldevdb01_flc_fx_carry_view[[#This Row],[asset_rate]]</f>
        <v>-7.9890897318159598E-2</v>
      </c>
      <c r="T41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1.915542950655585</v>
      </c>
      <c r="U4145" s="95">
        <f>Table_nydc_frldevdb01_flc_fx_carry_view[[#This Row],[atmf_cost_final]]/Table_nydc_frldevdb01_flc_fx_carry_view[[#This Row],[atmf_cost_orig]]</f>
        <v>0.99484639501937111</v>
      </c>
    </row>
    <row r="4146" spans="1:21" x14ac:dyDescent="0.25">
      <c r="A4146" t="s">
        <v>157</v>
      </c>
      <c r="B4146" t="s">
        <v>103</v>
      </c>
      <c r="C4146" t="s">
        <v>8</v>
      </c>
      <c r="D4146" t="s">
        <v>14</v>
      </c>
      <c r="E4146">
        <v>5.8848299768715702</v>
      </c>
      <c r="F4146">
        <v>5.5524155510507196</v>
      </c>
      <c r="G4146">
        <v>0.117955555186338</v>
      </c>
      <c r="H4146">
        <v>0.13526465015237099</v>
      </c>
      <c r="I4146">
        <v>0.14160826582248401</v>
      </c>
      <c r="J4146">
        <v>0.16430434642498001</v>
      </c>
      <c r="K4146">
        <v>1.7603905922293401E-2</v>
      </c>
      <c r="L4146">
        <v>1.9240475766869103E-2</v>
      </c>
      <c r="M4146">
        <v>4.4187173121805798E-2</v>
      </c>
      <c r="N4146">
        <v>5.3359256033686304E-2</v>
      </c>
      <c r="O4146">
        <v>7.3746939017381774E-2</v>
      </c>
      <c r="P4146">
        <v>-6.2707226308230061E-3</v>
      </c>
      <c r="Q4146">
        <v>5.4086363264010124</v>
      </c>
      <c r="R4146" s="95">
        <f>Table_nydc_frldevdb01_flc_fx_carry_view[[#This Row],[atmf]]/(Table_nydc_frldevdb01_flc_fx_carry_view[[#This Row],[atmf_cost_orig]]+1)</f>
        <v>5.3174523629232739</v>
      </c>
      <c r="S4146" s="95">
        <f>Table_nydc_frldevdb01_flc_fx_carry_view[[#This Row],[num_rate]]-Table_nydc_frldevdb01_flc_fx_carry_view[[#This Row],[asset_rate]]</f>
        <v>-8.0017661648204785E-2</v>
      </c>
      <c r="T41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1.283468281409857</v>
      </c>
      <c r="U4146" s="95">
        <f>Table_nydc_frldevdb01_flc_fx_carry_view[[#This Row],[atmf_cost_final]]/Table_nydc_frldevdb01_flc_fx_carry_view[[#This Row],[atmf_cost_orig]]</f>
        <v>1.2075734260392006</v>
      </c>
    </row>
    <row r="4147" spans="1:21" x14ac:dyDescent="0.25">
      <c r="A4147" t="s">
        <v>157</v>
      </c>
      <c r="B4147" t="s">
        <v>103</v>
      </c>
      <c r="C4147" t="s">
        <v>6</v>
      </c>
      <c r="D4147" t="s">
        <v>14</v>
      </c>
      <c r="E4147">
        <v>5.8848299768715702</v>
      </c>
      <c r="F4147">
        <v>5.4469777989028199</v>
      </c>
      <c r="G4147">
        <v>0.109807999824832</v>
      </c>
      <c r="H4147">
        <v>0.13218360186244399</v>
      </c>
      <c r="I4147">
        <v>0.12967654290092701</v>
      </c>
      <c r="J4147">
        <v>0.151122456067706</v>
      </c>
      <c r="K4147">
        <v>1.5064134709058201E-2</v>
      </c>
      <c r="L4147">
        <v>1.9979572153178599E-2</v>
      </c>
      <c r="M4147">
        <v>4.9059041052592893E-2</v>
      </c>
      <c r="N4147">
        <v>6.0945926846648901E-2</v>
      </c>
      <c r="O4147">
        <v>7.3712498382376257E-2</v>
      </c>
      <c r="P4147">
        <v>-6.4267207180123131E-3</v>
      </c>
      <c r="Q4147">
        <v>5.2678961622400049</v>
      </c>
      <c r="R4147" s="95">
        <f>Table_nydc_frldevdb01_flc_fx_carry_view[[#This Row],[atmf]]/(Table_nydc_frldevdb01_flc_fx_carry_view[[#This Row],[atmf_cost_orig]]+1)</f>
        <v>5.1922509465601605</v>
      </c>
      <c r="S4147" s="95">
        <f>Table_nydc_frldevdb01_flc_fx_carry_view[[#This Row],[num_rate]]-Table_nydc_frldevdb01_flc_fx_carry_view[[#This Row],[asset_rate]]</f>
        <v>-8.013921910038857E-2</v>
      </c>
      <c r="T41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1.205073321264245</v>
      </c>
      <c r="U4147" s="95">
        <f>Table_nydc_frldevdb01_flc_fx_carry_view[[#This Row],[atmf_cost_final]]/Table_nydc_frldevdb01_flc_fx_carry_view[[#This Row],[atmf_cost_orig]]</f>
        <v>1.2422975569643295</v>
      </c>
    </row>
    <row r="4148" spans="1:21" x14ac:dyDescent="0.25">
      <c r="A4148" t="s">
        <v>157</v>
      </c>
      <c r="B4148" t="s">
        <v>103</v>
      </c>
      <c r="C4148" t="s">
        <v>67</v>
      </c>
      <c r="D4148" t="s">
        <v>14</v>
      </c>
      <c r="E4148">
        <v>5.8848299768715702</v>
      </c>
      <c r="F4148">
        <v>5.0442680093186096</v>
      </c>
      <c r="G4148">
        <v>0.158860880983486</v>
      </c>
      <c r="H4148">
        <v>0.158860880983486</v>
      </c>
      <c r="I4148">
        <v>0.15040000000000001</v>
      </c>
      <c r="J4148">
        <v>0.15040000000000001</v>
      </c>
      <c r="K4148">
        <v>3.0742563879999501E-2</v>
      </c>
      <c r="L4148">
        <v>2.8252775835528397E-2</v>
      </c>
      <c r="M4148">
        <v>7.77304696841329E-2</v>
      </c>
      <c r="N4148">
        <v>8.296647331474441E-2</v>
      </c>
      <c r="O4148">
        <v>7.4886926021173528E-2</v>
      </c>
      <c r="P4148">
        <v>-7.1446943388862594E-3</v>
      </c>
      <c r="Q4148">
        <v>4.8178856521216327</v>
      </c>
      <c r="R4148" s="95">
        <f>Table_nydc_frldevdb01_flc_fx_carry_view[[#This Row],[atmf]]/(Table_nydc_frldevdb01_flc_fx_carry_view[[#This Row],[atmf_cost_orig]]+1)</f>
        <v>4.6804541127959487</v>
      </c>
      <c r="S4148" s="95">
        <f>Table_nydc_frldevdb01_flc_fx_carry_view[[#This Row],[num_rate]]-Table_nydc_frldevdb01_flc_fx_carry_view[[#This Row],[asset_rate]]</f>
        <v>-8.2031620360059787E-2</v>
      </c>
      <c r="T41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1.1644208555981868</v>
      </c>
      <c r="U4148" s="95">
        <f>Table_nydc_frldevdb01_flc_fx_carry_view[[#This Row],[atmf_cost_final]]/Table_nydc_frldevdb01_flc_fx_carry_view[[#This Row],[atmf_cost_orig]]</f>
        <v>1.0673610188113958</v>
      </c>
    </row>
    <row r="4149" spans="1:21" x14ac:dyDescent="0.25">
      <c r="A4149" t="s">
        <v>157</v>
      </c>
      <c r="B4149" t="s">
        <v>164</v>
      </c>
      <c r="C4149" t="s">
        <v>14</v>
      </c>
      <c r="D4149" t="s">
        <v>14</v>
      </c>
      <c r="E4149">
        <v>80.426614206245603</v>
      </c>
      <c r="F4149">
        <v>79.420207382100003</v>
      </c>
      <c r="G4149">
        <v>9.5848311794613505E-2</v>
      </c>
      <c r="H4149">
        <v>9.9021182449310699E-2</v>
      </c>
      <c r="I4149">
        <v>0.105078093637255</v>
      </c>
      <c r="J4149">
        <v>0.130710147787342</v>
      </c>
      <c r="K4149">
        <v>2.10949644710824E-2</v>
      </c>
      <c r="L4149">
        <v>2.1938419677908602E-3</v>
      </c>
      <c r="M4149">
        <v>2.7621138868209098E-2</v>
      </c>
      <c r="N4149">
        <v>1.2598912363511299E-2</v>
      </c>
      <c r="O4149">
        <v>1.926184849972765E-2</v>
      </c>
      <c r="P4149">
        <v>-6.1267259443329516E-3</v>
      </c>
      <c r="Q4149">
        <v>78.905257908141209</v>
      </c>
      <c r="R4149" s="95">
        <f>Table_nydc_frldevdb01_flc_fx_carry_view[[#This Row],[atmf]]/(Table_nydc_frldevdb01_flc_fx_carry_view[[#This Row],[atmf_cost_orig]]+1)</f>
        <v>77.285494019294916</v>
      </c>
      <c r="S4149" s="95">
        <f>Table_nydc_frldevdb01_flc_fx_carry_view[[#This Row],[num_rate]]-Table_nydc_frldevdb01_flc_fx_carry_view[[#This Row],[asset_rate]]</f>
        <v>-2.5388574444060601E-2</v>
      </c>
      <c r="T41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1.594359844306569</v>
      </c>
      <c r="U4149" s="95">
        <f>Table_nydc_frldevdb01_flc_fx_carry_view[[#This Row],[atmf_cost_final]]/Table_nydc_frldevdb01_flc_fx_carry_view[[#This Row],[atmf_cost_orig]]</f>
        <v>0.4561329792962367</v>
      </c>
    </row>
    <row r="4150" spans="1:21" x14ac:dyDescent="0.25">
      <c r="A4150" t="s">
        <v>157</v>
      </c>
      <c r="B4150" t="s">
        <v>164</v>
      </c>
      <c r="C4150" t="s">
        <v>8</v>
      </c>
      <c r="D4150" t="s">
        <v>14</v>
      </c>
      <c r="E4150">
        <v>80.426614206245603</v>
      </c>
      <c r="F4150">
        <v>78.902690359999994</v>
      </c>
      <c r="G4150">
        <v>0.100784260014638</v>
      </c>
      <c r="H4150">
        <v>0.105392851004576</v>
      </c>
      <c r="I4150">
        <v>8.6816936262098299E-2</v>
      </c>
      <c r="J4150">
        <v>9.3078687244499594E-2</v>
      </c>
      <c r="K4150">
        <v>2.5901556331041499E-2</v>
      </c>
      <c r="L4150">
        <v>1.4333412191960701E-2</v>
      </c>
      <c r="M4150">
        <v>3.5824335437127298E-2</v>
      </c>
      <c r="N4150">
        <v>2.5413831698476101E-2</v>
      </c>
      <c r="O4150">
        <v>1.9476338310248649E-2</v>
      </c>
      <c r="P4150">
        <v>-6.2707226308230061E-3</v>
      </c>
      <c r="Q4150">
        <v>78.127448942026263</v>
      </c>
      <c r="R4150" s="95">
        <f>Table_nydc_frldevdb01_flc_fx_carry_view[[#This Row],[atmf]]/(Table_nydc_frldevdb01_flc_fx_carry_view[[#This Row],[atmf_cost_orig]]+1)</f>
        <v>76.173814092427506</v>
      </c>
      <c r="S4150" s="95">
        <f>Table_nydc_frldevdb01_flc_fx_carry_view[[#This Row],[num_rate]]-Table_nydc_frldevdb01_flc_fx_carry_view[[#This Row],[asset_rate]]</f>
        <v>-2.5747060941071653E-2</v>
      </c>
      <c r="T41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1.1166649371162158</v>
      </c>
      <c r="U4150" s="95">
        <f>Table_nydc_frldevdb01_flc_fx_carry_view[[#This Row],[atmf_cost_final]]/Table_nydc_frldevdb01_flc_fx_carry_view[[#This Row],[atmf_cost_orig]]</f>
        <v>0.70940134376192632</v>
      </c>
    </row>
    <row r="4151" spans="1:21" x14ac:dyDescent="0.25">
      <c r="A4151" t="s">
        <v>157</v>
      </c>
      <c r="B4151" t="s">
        <v>164</v>
      </c>
      <c r="C4151" t="s">
        <v>6</v>
      </c>
      <c r="D4151" t="s">
        <v>14</v>
      </c>
      <c r="E4151">
        <v>80.426614206245603</v>
      </c>
      <c r="F4151">
        <v>78.360008167499998</v>
      </c>
      <c r="G4151">
        <v>0.102859125026295</v>
      </c>
      <c r="H4151">
        <v>0.108630669791018</v>
      </c>
      <c r="I4151">
        <v>9.5894908924190905E-2</v>
      </c>
      <c r="J4151">
        <v>0.102592864555241</v>
      </c>
      <c r="K4151">
        <v>2.9113658169150503E-2</v>
      </c>
      <c r="L4151">
        <v>2.1149479682821902E-2</v>
      </c>
      <c r="M4151">
        <v>4.2470107170789501E-2</v>
      </c>
      <c r="N4151">
        <v>3.5559385895589199E-2</v>
      </c>
      <c r="O4151">
        <v>1.9804716650989374E-2</v>
      </c>
      <c r="P4151">
        <v>-6.4267207180123131E-3</v>
      </c>
      <c r="Q4151">
        <v>77.327191478083023</v>
      </c>
      <c r="R4151" s="95">
        <f>Table_nydc_frldevdb01_flc_fx_carry_view[[#This Row],[atmf]]/(Table_nydc_frldevdb01_flc_fx_carry_view[[#This Row],[atmf_cost_orig]]+1)</f>
        <v>75.167630830360253</v>
      </c>
      <c r="S4151" s="95">
        <f>Table_nydc_frldevdb01_flc_fx_carry_view[[#This Row],[num_rate]]-Table_nydc_frldevdb01_flc_fx_carry_view[[#This Row],[asset_rate]]</f>
        <v>-2.6231437369001687E-2</v>
      </c>
      <c r="T41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1.0788725514542845</v>
      </c>
      <c r="U4151" s="95">
        <f>Table_nydc_frldevdb01_flc_fx_carry_view[[#This Row],[atmf_cost_final]]/Table_nydc_frldevdb01_flc_fx_carry_view[[#This Row],[atmf_cost_orig]]</f>
        <v>0.8372803429148532</v>
      </c>
    </row>
    <row r="4152" spans="1:21" x14ac:dyDescent="0.25">
      <c r="A4152" t="s">
        <v>157</v>
      </c>
      <c r="B4152" t="s">
        <v>164</v>
      </c>
      <c r="C4152" t="s">
        <v>67</v>
      </c>
      <c r="D4152" t="s">
        <v>14</v>
      </c>
      <c r="E4152">
        <v>80.426614206245603</v>
      </c>
      <c r="F4152">
        <v>75.949483159851894</v>
      </c>
      <c r="G4152">
        <v>0.106457910312073</v>
      </c>
      <c r="H4152">
        <v>0.116487910921487</v>
      </c>
      <c r="I4152">
        <v>0.105685808571712</v>
      </c>
      <c r="J4152">
        <v>0.116479170654048</v>
      </c>
      <c r="K4152">
        <v>3.5163374440220801E-2</v>
      </c>
      <c r="L4152">
        <v>3.2990253464815898E-2</v>
      </c>
      <c r="M4152">
        <v>6.2885647068953193E-2</v>
      </c>
      <c r="N4152">
        <v>6.2384684685184003E-2</v>
      </c>
      <c r="O4152">
        <v>2.1823292142762352E-2</v>
      </c>
      <c r="P4152">
        <v>-7.1446943388862594E-3</v>
      </c>
      <c r="Q4152">
        <v>73.900785438449745</v>
      </c>
      <c r="R4152" s="95">
        <f>Table_nydc_frldevdb01_flc_fx_carry_view[[#This Row],[atmf]]/(Table_nydc_frldevdb01_flc_fx_carry_view[[#This Row],[atmf_cost_orig]]+1)</f>
        <v>71.455930719633457</v>
      </c>
      <c r="S4152" s="95">
        <f>Table_nydc_frldevdb01_flc_fx_carry_view[[#This Row],[num_rate]]-Table_nydc_frldevdb01_flc_fx_carry_view[[#This Row],[asset_rate]]</f>
        <v>-2.8967986481648611E-2</v>
      </c>
      <c r="T41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1.0603182363159731</v>
      </c>
      <c r="U4152" s="95">
        <f>Table_nydc_frldevdb01_flc_fx_carry_view[[#This Row],[atmf_cost_final]]/Table_nydc_frldevdb01_flc_fx_carry_view[[#This Row],[atmf_cost_orig]]</f>
        <v>0.9920337563956384</v>
      </c>
    </row>
    <row r="4153" spans="1:21" x14ac:dyDescent="0.25">
      <c r="A4153" t="s">
        <v>157</v>
      </c>
      <c r="B4153" t="s">
        <v>165</v>
      </c>
      <c r="C4153" t="s">
        <v>14</v>
      </c>
      <c r="D4153" t="s">
        <v>14</v>
      </c>
      <c r="E4153">
        <v>0.71588464241365402</v>
      </c>
      <c r="F4153">
        <v>0.71381700000000003</v>
      </c>
      <c r="G4153">
        <v>8.9978578800575998E-2</v>
      </c>
      <c r="H4153">
        <v>9.0284750910733097E-2</v>
      </c>
      <c r="I4153">
        <v>0.111114135324758</v>
      </c>
      <c r="J4153">
        <v>0.114428811516089</v>
      </c>
      <c r="K4153">
        <v>2.3727684588219902E-2</v>
      </c>
      <c r="L4153">
        <v>2.3198633372502899E-3</v>
      </c>
      <c r="M4153">
        <v>2.5185048874343703E-2</v>
      </c>
      <c r="N4153">
        <v>4.1023905705947798E-3</v>
      </c>
      <c r="O4153">
        <v>1.926184849972765E-2</v>
      </c>
      <c r="P4153">
        <v>1.3332009089874811E-2</v>
      </c>
      <c r="Q4153">
        <v>0.71277822247463873</v>
      </c>
      <c r="R4153" s="95">
        <f>Table_nydc_frldevdb01_flc_fx_carry_view[[#This Row],[atmf]]/(Table_nydc_frldevdb01_flc_fx_carry_view[[#This Row],[atmf_cost_orig]]+1)</f>
        <v>0.69628112581604007</v>
      </c>
      <c r="S4153" s="95">
        <f>Table_nydc_frldevdb01_flc_fx_carry_view[[#This Row],[num_rate]]-Table_nydc_frldevdb01_flc_fx_carry_view[[#This Row],[asset_rate]]</f>
        <v>-5.9298394098528384E-3</v>
      </c>
      <c r="T41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1.2231171370924256</v>
      </c>
      <c r="U4153" s="95">
        <f>Table_nydc_frldevdb01_flc_fx_carry_view[[#This Row],[atmf_cost_final]]/Table_nydc_frldevdb01_flc_fx_carry_view[[#This Row],[atmf_cost_orig]]</f>
        <v>0.16288991897783975</v>
      </c>
    </row>
    <row r="4154" spans="1:21" x14ac:dyDescent="0.25">
      <c r="A4154" t="s">
        <v>157</v>
      </c>
      <c r="B4154" t="s">
        <v>165</v>
      </c>
      <c r="C4154" t="s">
        <v>8</v>
      </c>
      <c r="D4154" t="s">
        <v>14</v>
      </c>
      <c r="E4154">
        <v>0.71588464241365402</v>
      </c>
      <c r="F4154">
        <v>0.71304999999999996</v>
      </c>
      <c r="G4154">
        <v>9.4145073904708498E-2</v>
      </c>
      <c r="H4154">
        <v>9.4535332399413599E-2</v>
      </c>
      <c r="I4154">
        <v>8.5237678473812695E-2</v>
      </c>
      <c r="J4154">
        <v>8.5737325669841893E-2</v>
      </c>
      <c r="K4154">
        <v>3.01460317694426E-2</v>
      </c>
      <c r="L4154">
        <v>1.6110791047570298E-2</v>
      </c>
      <c r="M4154">
        <v>3.2135903737483804E-2</v>
      </c>
      <c r="N4154">
        <v>1.8162572229107998E-2</v>
      </c>
      <c r="O4154">
        <v>1.9476338310248649E-2</v>
      </c>
      <c r="P4154">
        <v>1.4047618761577804E-2</v>
      </c>
      <c r="Q4154">
        <v>0.71163393957213872</v>
      </c>
      <c r="R4154" s="95">
        <f>Table_nydc_frldevdb01_flc_fx_carry_view[[#This Row],[atmf]]/(Table_nydc_frldevdb01_flc_fx_carry_view[[#This Row],[atmf_cost_orig]]+1)</f>
        <v>0.69084894481236747</v>
      </c>
      <c r="S4154" s="95">
        <f>Table_nydc_frldevdb01_flc_fx_carry_view[[#This Row],[num_rate]]-Table_nydc_frldevdb01_flc_fx_carry_view[[#This Row],[asset_rate]]</f>
        <v>-5.4287195486708451E-3</v>
      </c>
      <c r="T41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1.0311121592196906</v>
      </c>
      <c r="U4154" s="95">
        <f>Table_nydc_frldevdb01_flc_fx_carry_view[[#This Row],[atmf_cost_final]]/Table_nydc_frldevdb01_flc_fx_carry_view[[#This Row],[atmf_cost_orig]]</f>
        <v>0.56518006705138646</v>
      </c>
    </row>
    <row r="4155" spans="1:21" x14ac:dyDescent="0.25">
      <c r="A4155" t="s">
        <v>157</v>
      </c>
      <c r="B4155" t="s">
        <v>165</v>
      </c>
      <c r="C4155" t="s">
        <v>6</v>
      </c>
      <c r="D4155" t="s">
        <v>14</v>
      </c>
      <c r="E4155">
        <v>0.71588464241365402</v>
      </c>
      <c r="F4155">
        <v>0.71227499999999999</v>
      </c>
      <c r="G4155">
        <v>9.6229709157854601E-2</v>
      </c>
      <c r="H4155">
        <v>9.6683848568816302E-2</v>
      </c>
      <c r="I4155">
        <v>9.0006773818701993E-2</v>
      </c>
      <c r="J4155">
        <v>9.0551206382469301E-2</v>
      </c>
      <c r="K4155">
        <v>3.5288760259120797E-2</v>
      </c>
      <c r="L4155">
        <v>2.3797247823955699E-2</v>
      </c>
      <c r="M4155">
        <v>3.7803255308190099E-2</v>
      </c>
      <c r="N4155">
        <v>2.6377680857963701E-2</v>
      </c>
      <c r="O4155">
        <v>1.9804716650989374E-2</v>
      </c>
      <c r="P4155">
        <v>1.4619231437729141E-2</v>
      </c>
      <c r="Q4155">
        <v>0.71048848023403077</v>
      </c>
      <c r="R4155" s="95">
        <f>Table_nydc_frldevdb01_flc_fx_carry_view[[#This Row],[atmf]]/(Table_nydc_frldevdb01_flc_fx_carry_view[[#This Row],[atmf_cost_orig]]+1)</f>
        <v>0.68632951029670841</v>
      </c>
      <c r="S4155" s="95">
        <f>Table_nydc_frldevdb01_flc_fx_carry_view[[#This Row],[num_rate]]-Table_nydc_frldevdb01_flc_fx_carry_view[[#This Row],[asset_rate]]</f>
        <v>-5.1854852132602325E-3</v>
      </c>
      <c r="T41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1.0262231516276417</v>
      </c>
      <c r="U4155" s="95">
        <f>Table_nydc_frldevdb01_flc_fx_carry_view[[#This Row],[atmf_cost_final]]/Table_nydc_frldevdb01_flc_fx_carry_view[[#This Row],[atmf_cost_orig]]</f>
        <v>0.69776215415631038</v>
      </c>
    </row>
    <row r="4156" spans="1:21" x14ac:dyDescent="0.25">
      <c r="A4156" t="s">
        <v>157</v>
      </c>
      <c r="B4156" t="s">
        <v>165</v>
      </c>
      <c r="C4156" t="s">
        <v>67</v>
      </c>
      <c r="D4156" t="s">
        <v>14</v>
      </c>
      <c r="E4156">
        <v>0.71588464241365402</v>
      </c>
      <c r="F4156">
        <v>0.70832965319182595</v>
      </c>
      <c r="G4156">
        <v>0.101074987569092</v>
      </c>
      <c r="H4156">
        <v>0.10172652787903</v>
      </c>
      <c r="I4156">
        <v>9.9418532660680903E-2</v>
      </c>
      <c r="J4156">
        <v>0.100217400433325</v>
      </c>
      <c r="K4156">
        <v>4.9913516760879698E-2</v>
      </c>
      <c r="L4156">
        <v>4.3413212138556805E-2</v>
      </c>
      <c r="M4156">
        <v>5.4931490465719102E-2</v>
      </c>
      <c r="N4156">
        <v>4.8599856919569001E-2</v>
      </c>
      <c r="O4156">
        <v>2.1823292142762352E-2</v>
      </c>
      <c r="P4156">
        <v>1.6310354610707067E-2</v>
      </c>
      <c r="Q4156">
        <v>0.70479302034836344</v>
      </c>
      <c r="R4156" s="95">
        <f>Table_nydc_frldevdb01_flc_fx_carry_view[[#This Row],[atmf]]/(Table_nydc_frldevdb01_flc_fx_carry_view[[#This Row],[atmf_cost_orig]]+1)</f>
        <v>0.6714461172062659</v>
      </c>
      <c r="S4156" s="95">
        <f>Table_nydc_frldevdb01_flc_fx_carry_view[[#This Row],[num_rate]]-Table_nydc_frldevdb01_flc_fx_carry_view[[#This Row],[asset_rate]]</f>
        <v>-5.5129375320552843E-3</v>
      </c>
      <c r="T41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1.0336133838266477</v>
      </c>
      <c r="U4156" s="95">
        <f>Table_nydc_frldevdb01_flc_fx_carry_view[[#This Row],[atmf_cost_final]]/Table_nydc_frldevdb01_flc_fx_carry_view[[#This Row],[atmf_cost_orig]]</f>
        <v>0.88473581378423616</v>
      </c>
    </row>
    <row r="4157" spans="1:21" x14ac:dyDescent="0.25">
      <c r="A4157" t="s">
        <v>157</v>
      </c>
      <c r="B4157" t="s">
        <v>20</v>
      </c>
      <c r="C4157" t="s">
        <v>14</v>
      </c>
      <c r="D4157" t="s">
        <v>14</v>
      </c>
      <c r="E4157">
        <v>3.1811851720469502</v>
      </c>
      <c r="F4157">
        <v>3.2532030000000001</v>
      </c>
      <c r="G4157">
        <v>0.119435018872094</v>
      </c>
      <c r="H4157">
        <v>0.124515196590921</v>
      </c>
      <c r="I4157">
        <v>0.125119796837866</v>
      </c>
      <c r="J4157">
        <v>0.16152785705209</v>
      </c>
      <c r="K4157">
        <v>2.3202838191134098E-2</v>
      </c>
      <c r="L4157">
        <v>2.6124434049662401E-3</v>
      </c>
      <c r="M4157">
        <v>3.4831206246958797E-2</v>
      </c>
      <c r="N4157">
        <v>2.2647227685535998E-2</v>
      </c>
      <c r="O4157">
        <v>1.3332009089874811E-2</v>
      </c>
      <c r="P4157">
        <v>5.9494005641507405E-2</v>
      </c>
      <c r="Q4157">
        <v>3.2158083963699986</v>
      </c>
      <c r="R4157" s="95">
        <f>Table_nydc_frldevdb01_flc_fx_carry_view[[#This Row],[atmf]]/(Table_nydc_frldevdb01_flc_fx_carry_view[[#This Row],[atmf_cost_orig]]+1)</f>
        <v>3.1437039976775059</v>
      </c>
      <c r="S4157" s="95">
        <f>Table_nydc_frldevdb01_flc_fx_carry_view[[#This Row],[num_rate]]-Table_nydc_frldevdb01_flc_fx_carry_view[[#This Row],[asset_rate]]</f>
        <v>4.6161996551632598E-2</v>
      </c>
      <c r="T41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1.7229231294011416</v>
      </c>
      <c r="U4157" s="95">
        <f>Table_nydc_frldevdb01_flc_fx_carry_view[[#This Row],[atmf_cost_final]]/Table_nydc_frldevdb01_flc_fx_carry_view[[#This Row],[atmf_cost_orig]]</f>
        <v>0.65019935069039958</v>
      </c>
    </row>
    <row r="4158" spans="1:21" x14ac:dyDescent="0.25">
      <c r="A4158" t="s">
        <v>157</v>
      </c>
      <c r="B4158" t="s">
        <v>20</v>
      </c>
      <c r="C4158" t="s">
        <v>8</v>
      </c>
      <c r="D4158" t="s">
        <v>14</v>
      </c>
      <c r="E4158">
        <v>3.1811851720469502</v>
      </c>
      <c r="F4158">
        <v>3.2888980000000001</v>
      </c>
      <c r="G4158">
        <v>0.132072008829799</v>
      </c>
      <c r="H4158">
        <v>0.13829296333220301</v>
      </c>
      <c r="I4158">
        <v>0.113954650868535</v>
      </c>
      <c r="J4158">
        <v>0.124118505658818</v>
      </c>
      <c r="K4158">
        <v>2.9992069604955599E-2</v>
      </c>
      <c r="L4158">
        <v>1.7274452454960201E-2</v>
      </c>
      <c r="M4158">
        <v>4.7185612707852105E-2</v>
      </c>
      <c r="N4158">
        <v>3.7454170661335405E-2</v>
      </c>
      <c r="O4158">
        <v>1.4047618761577804E-2</v>
      </c>
      <c r="P4158">
        <v>6.0099883598817412E-2</v>
      </c>
      <c r="Q4158">
        <v>3.2333060136887877</v>
      </c>
      <c r="R4158" s="95">
        <f>Table_nydc_frldevdb01_flc_fx_carry_view[[#This Row],[atmf]]/(Table_nydc_frldevdb01_flc_fx_carry_view[[#This Row],[atmf_cost_orig]]+1)</f>
        <v>3.1407020494632691</v>
      </c>
      <c r="S4158" s="95">
        <f>Table_nydc_frldevdb01_flc_fx_carry_view[[#This Row],[num_rate]]-Table_nydc_frldevdb01_flc_fx_carry_view[[#This Row],[asset_rate]]</f>
        <v>4.6052264837239607E-2</v>
      </c>
      <c r="T41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1.173680031254037</v>
      </c>
      <c r="U4158" s="95">
        <f>Table_nydc_frldevdb01_flc_fx_carry_view[[#This Row],[atmf_cost_final]]/Table_nydc_frldevdb01_flc_fx_carry_view[[#This Row],[atmf_cost_orig]]</f>
        <v>0.79376251598620651</v>
      </c>
    </row>
    <row r="4159" spans="1:21" x14ac:dyDescent="0.25">
      <c r="A4159" t="s">
        <v>157</v>
      </c>
      <c r="B4159" t="s">
        <v>20</v>
      </c>
      <c r="C4159" t="s">
        <v>6</v>
      </c>
      <c r="D4159" t="s">
        <v>14</v>
      </c>
      <c r="E4159">
        <v>3.1811851720469502</v>
      </c>
      <c r="F4159">
        <v>3.3274949999999999</v>
      </c>
      <c r="G4159">
        <v>0.137559180645181</v>
      </c>
      <c r="H4159">
        <v>0.144752012414533</v>
      </c>
      <c r="I4159">
        <v>0.119459413451685</v>
      </c>
      <c r="J4159">
        <v>0.12989933009409599</v>
      </c>
      <c r="K4159">
        <v>3.3979462072629904E-2</v>
      </c>
      <c r="L4159">
        <v>2.3247570255940202E-2</v>
      </c>
      <c r="M4159">
        <v>5.6860838279734698E-2</v>
      </c>
      <c r="N4159">
        <v>4.9220542061315903E-2</v>
      </c>
      <c r="O4159">
        <v>1.4619231437729141E-2</v>
      </c>
      <c r="P4159">
        <v>6.1502498052284471E-2</v>
      </c>
      <c r="Q4159">
        <v>3.2530604989001928</v>
      </c>
      <c r="R4159" s="95">
        <f>Table_nydc_frldevdb01_flc_fx_carry_view[[#This Row],[atmf]]/(Table_nydc_frldevdb01_flc_fx_carry_view[[#This Row],[atmf_cost_orig]]+1)</f>
        <v>3.1484703373210463</v>
      </c>
      <c r="S4159" s="95">
        <f>Table_nydc_frldevdb01_flc_fx_carry_view[[#This Row],[num_rate]]-Table_nydc_frldevdb01_flc_fx_carry_view[[#This Row],[asset_rate]]</f>
        <v>4.688326661455533E-2</v>
      </c>
      <c r="T41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1.1351140582755224</v>
      </c>
      <c r="U4159" s="95">
        <f>Table_nydc_frldevdb01_flc_fx_carry_view[[#This Row],[atmf_cost_final]]/Table_nydc_frldevdb01_flc_fx_carry_view[[#This Row],[atmf_cost_orig]]</f>
        <v>0.86563166408431569</v>
      </c>
    </row>
    <row r="4160" spans="1:21" x14ac:dyDescent="0.25">
      <c r="A4160" t="s">
        <v>157</v>
      </c>
      <c r="B4160" t="s">
        <v>20</v>
      </c>
      <c r="C4160" t="s">
        <v>67</v>
      </c>
      <c r="D4160" t="s">
        <v>14</v>
      </c>
      <c r="E4160">
        <v>3.1811851720469502</v>
      </c>
      <c r="F4160">
        <v>3.521077</v>
      </c>
      <c r="G4160">
        <v>0.13641391470380501</v>
      </c>
      <c r="H4160">
        <v>0.14758474849585901</v>
      </c>
      <c r="I4160">
        <v>0.13756942765014701</v>
      </c>
      <c r="J4160">
        <v>0.15068451583298001</v>
      </c>
      <c r="K4160">
        <v>3.3622581786565804E-2</v>
      </c>
      <c r="L4160">
        <v>3.44717243007652E-2</v>
      </c>
      <c r="M4160">
        <v>8.0473125149182201E-2</v>
      </c>
      <c r="N4160">
        <v>8.7382918662495992E-2</v>
      </c>
      <c r="O4160">
        <v>1.6310354610707067E-2</v>
      </c>
      <c r="P4160">
        <v>7.1388915666822483E-2</v>
      </c>
      <c r="Q4160">
        <v>3.3634954123344634</v>
      </c>
      <c r="R4160" s="95">
        <f>Table_nydc_frldevdb01_flc_fx_carry_view[[#This Row],[atmf]]/(Table_nydc_frldevdb01_flc_fx_carry_view[[#This Row],[atmf_cost_orig]]+1)</f>
        <v>3.2588288575098439</v>
      </c>
      <c r="S4160" s="95">
        <f>Table_nydc_frldevdb01_flc_fx_carry_view[[#This Row],[num_rate]]-Table_nydc_frldevdb01_flc_fx_carry_view[[#This Row],[asset_rate]]</f>
        <v>5.5078561056115416E-2</v>
      </c>
      <c r="T41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1.1293613811947887</v>
      </c>
      <c r="U4160" s="95">
        <f>Table_nydc_frldevdb01_flc_fx_carry_view[[#This Row],[atmf_cost_final]]/Table_nydc_frldevdb01_flc_fx_carry_view[[#This Row],[atmf_cost_orig]]</f>
        <v>1.085864610085719</v>
      </c>
    </row>
    <row r="4161" spans="1:21" x14ac:dyDescent="0.25">
      <c r="A4161" t="s">
        <v>157</v>
      </c>
      <c r="B4161" t="s">
        <v>22</v>
      </c>
      <c r="C4161" t="s">
        <v>14</v>
      </c>
      <c r="D4161" t="s">
        <v>14</v>
      </c>
      <c r="E4161">
        <v>622.93850843786595</v>
      </c>
      <c r="F4161">
        <v>624.99</v>
      </c>
      <c r="G4161">
        <v>8.6477983412605597E-2</v>
      </c>
      <c r="H4161">
        <v>8.6970220695989101E-2</v>
      </c>
      <c r="I4161">
        <v>8.5033361537571406E-2</v>
      </c>
      <c r="J4161">
        <v>9.18093049991872E-2</v>
      </c>
      <c r="K4161">
        <v>2.25599517764907E-2</v>
      </c>
      <c r="L4161">
        <v>1.7754589105527E-3</v>
      </c>
      <c r="M4161">
        <v>2.43325911732441E-2</v>
      </c>
      <c r="N4161">
        <v>3.9992145199869E-3</v>
      </c>
      <c r="O4161">
        <v>1.3332009089874811E-2</v>
      </c>
      <c r="P4161">
        <v>1.9985084833025687E-2</v>
      </c>
      <c r="Q4161">
        <v>623.88407850343765</v>
      </c>
      <c r="R4161" s="95">
        <f>Table_nydc_frldevdb01_flc_fx_carry_view[[#This Row],[atmf]]/(Table_nydc_frldevdb01_flc_fx_carry_view[[#This Row],[atmf_cost_orig]]+1)</f>
        <v>610.14362462503766</v>
      </c>
      <c r="S4161" s="95">
        <f>Table_nydc_frldevdb01_flc_fx_carry_view[[#This Row],[num_rate]]-Table_nydc_frldevdb01_flc_fx_carry_view[[#This Row],[asset_rate]]</f>
        <v>6.6530757431508755E-3</v>
      </c>
      <c r="T41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1.2544884275431436</v>
      </c>
      <c r="U4161" s="95">
        <f>Table_nydc_frldevdb01_flc_fx_carry_view[[#This Row],[atmf_cost_final]]/Table_nydc_frldevdb01_flc_fx_carry_view[[#This Row],[atmf_cost_orig]]</f>
        <v>0.16435629446585207</v>
      </c>
    </row>
    <row r="4162" spans="1:21" x14ac:dyDescent="0.25">
      <c r="A4162" t="s">
        <v>157</v>
      </c>
      <c r="B4162" t="s">
        <v>22</v>
      </c>
      <c r="C4162" t="s">
        <v>8</v>
      </c>
      <c r="D4162" t="s">
        <v>14</v>
      </c>
      <c r="E4162">
        <v>622.93850843786595</v>
      </c>
      <c r="F4162">
        <v>626.03</v>
      </c>
      <c r="G4162">
        <v>8.76497061584047E-2</v>
      </c>
      <c r="H4162">
        <v>8.8308657329568899E-2</v>
      </c>
      <c r="I4162">
        <v>8.5366418822354503E-2</v>
      </c>
      <c r="J4162">
        <v>8.6361763140149803E-2</v>
      </c>
      <c r="K4162">
        <v>2.7408690527100901E-2</v>
      </c>
      <c r="L4162">
        <v>1.6290364495661E-2</v>
      </c>
      <c r="M4162">
        <v>3.0086353943662002E-2</v>
      </c>
      <c r="N4162">
        <v>1.9053413530098401E-2</v>
      </c>
      <c r="O4162">
        <v>1.4047618761577804E-2</v>
      </c>
      <c r="P4162">
        <v>2.076110717592743E-2</v>
      </c>
      <c r="Q4162">
        <v>624.35817894540719</v>
      </c>
      <c r="R4162" s="95">
        <f>Table_nydc_frldevdb01_flc_fx_carry_view[[#This Row],[atmf]]/(Table_nydc_frldevdb01_flc_fx_carry_view[[#This Row],[atmf_cost_orig]]+1)</f>
        <v>607.74516389160817</v>
      </c>
      <c r="S4162" s="95">
        <f>Table_nydc_frldevdb01_flc_fx_carry_view[[#This Row],[num_rate]]-Table_nydc_frldevdb01_flc_fx_carry_view[[#This Row],[asset_rate]]</f>
        <v>6.7134884143496259E-3</v>
      </c>
      <c r="T41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1.0318881071266077</v>
      </c>
      <c r="U4162" s="95">
        <f>Table_nydc_frldevdb01_flc_fx_carry_view[[#This Row],[atmf_cost_final]]/Table_nydc_frldevdb01_flc_fx_carry_view[[#This Row],[atmf_cost_orig]]</f>
        <v>0.63329087884084401</v>
      </c>
    </row>
    <row r="4163" spans="1:21" x14ac:dyDescent="0.25">
      <c r="A4163" t="s">
        <v>157</v>
      </c>
      <c r="B4163" t="s">
        <v>22</v>
      </c>
      <c r="C4163" t="s">
        <v>6</v>
      </c>
      <c r="D4163" t="s">
        <v>14</v>
      </c>
      <c r="E4163">
        <v>622.93850843786595</v>
      </c>
      <c r="F4163">
        <v>628.11</v>
      </c>
      <c r="G4163">
        <v>8.8005699186516698E-2</v>
      </c>
      <c r="H4163">
        <v>8.8969781570343506E-2</v>
      </c>
      <c r="I4163">
        <v>8.6483995584034995E-2</v>
      </c>
      <c r="J4163">
        <v>8.7828518415193194E-2</v>
      </c>
      <c r="K4163">
        <v>3.0541397463011502E-2</v>
      </c>
      <c r="L4163">
        <v>2.26175578459967E-2</v>
      </c>
      <c r="M4163">
        <v>3.4967692994236799E-2</v>
      </c>
      <c r="N4163">
        <v>2.7248501333520102E-2</v>
      </c>
      <c r="O4163">
        <v>1.4619231437729141E-2</v>
      </c>
      <c r="P4163">
        <v>2.3012633858276788E-2</v>
      </c>
      <c r="Q4163">
        <v>625.3420512729632</v>
      </c>
      <c r="R4163" s="95">
        <f>Table_nydc_frldevdb01_flc_fx_carry_view[[#This Row],[atmf]]/(Table_nydc_frldevdb01_flc_fx_carry_view[[#This Row],[atmf_cost_orig]]+1)</f>
        <v>606.88850893773508</v>
      </c>
      <c r="S4163" s="95">
        <f>Table_nydc_frldevdb01_flc_fx_carry_view[[#This Row],[num_rate]]-Table_nydc_frldevdb01_flc_fx_carry_view[[#This Row],[asset_rate]]</f>
        <v>8.3934024205476465E-3</v>
      </c>
      <c r="T41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1.0462345893658516</v>
      </c>
      <c r="U4163" s="95">
        <f>Table_nydc_frldevdb01_flc_fx_carry_view[[#This Row],[atmf_cost_final]]/Table_nydc_frldevdb01_flc_fx_carry_view[[#This Row],[atmf_cost_orig]]</f>
        <v>0.77924789999760824</v>
      </c>
    </row>
    <row r="4164" spans="1:21" x14ac:dyDescent="0.25">
      <c r="A4164" t="s">
        <v>157</v>
      </c>
      <c r="B4164" t="s">
        <v>22</v>
      </c>
      <c r="C4164" t="s">
        <v>67</v>
      </c>
      <c r="D4164" t="s">
        <v>14</v>
      </c>
      <c r="E4164">
        <v>622.93850843786595</v>
      </c>
      <c r="F4164">
        <v>635.71</v>
      </c>
      <c r="G4164">
        <v>9.2408854521730699E-2</v>
      </c>
      <c r="H4164">
        <v>9.4591700106728793E-2</v>
      </c>
      <c r="I4164">
        <v>9.1307262982081902E-2</v>
      </c>
      <c r="J4164">
        <v>9.3637829135355496E-2</v>
      </c>
      <c r="K4164">
        <v>4.0810655034147901E-2</v>
      </c>
      <c r="L4164">
        <v>3.6560832611601E-2</v>
      </c>
      <c r="M4164">
        <v>5.1632887058822401E-2</v>
      </c>
      <c r="N4164">
        <v>4.7673830555493305E-2</v>
      </c>
      <c r="O4164">
        <v>1.6310354610707067E-2</v>
      </c>
      <c r="P4164">
        <v>2.6852335806010319E-2</v>
      </c>
      <c r="Q4164">
        <v>628.90385654327611</v>
      </c>
      <c r="R4164" s="95">
        <f>Table_nydc_frldevdb01_flc_fx_carry_view[[#This Row],[atmf]]/(Table_nydc_frldevdb01_flc_fx_carry_view[[#This Row],[atmf_cost_orig]]+1)</f>
        <v>604.4980219075652</v>
      </c>
      <c r="S4164" s="95">
        <f>Table_nydc_frldevdb01_flc_fx_carry_view[[#This Row],[num_rate]]-Table_nydc_frldevdb01_flc_fx_carry_view[[#This Row],[asset_rate]]</f>
        <v>1.0541981195303252E-2</v>
      </c>
      <c r="T41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1.0268674630662937</v>
      </c>
      <c r="U4164" s="95">
        <f>Table_nydc_frldevdb01_flc_fx_carry_view[[#This Row],[atmf_cost_final]]/Table_nydc_frldevdb01_flc_fx_carry_view[[#This Row],[atmf_cost_orig]]</f>
        <v>0.92332296857971996</v>
      </c>
    </row>
    <row r="4165" spans="1:21" x14ac:dyDescent="0.25">
      <c r="A4165" t="s">
        <v>157</v>
      </c>
      <c r="B4165" t="s">
        <v>13</v>
      </c>
      <c r="C4165" t="s">
        <v>14</v>
      </c>
      <c r="D4165" t="s">
        <v>14</v>
      </c>
      <c r="E4165">
        <v>6.61809926203175</v>
      </c>
      <c r="F4165">
        <v>6.6960329999999999</v>
      </c>
      <c r="G4165">
        <v>5.5043309847682902E-2</v>
      </c>
      <c r="H4165">
        <v>5.55244560367519E-2</v>
      </c>
      <c r="I4165">
        <v>6.4198300871108394E-2</v>
      </c>
      <c r="J4165">
        <v>6.7050103947955603E-2</v>
      </c>
      <c r="K4165">
        <v>1.02206443878673E-2</v>
      </c>
      <c r="L4165">
        <v>1.3404325516391501E-3</v>
      </c>
      <c r="M4165">
        <v>1.5536118566022401E-2</v>
      </c>
      <c r="N4165">
        <v>1.17751023232692E-2</v>
      </c>
      <c r="O4165">
        <v>1.3332009089874811E-2</v>
      </c>
      <c r="P4165">
        <v>3.7230925389371484E-2</v>
      </c>
      <c r="Q4165">
        <v>6.6606286006628945</v>
      </c>
      <c r="R4165" s="95">
        <f>Table_nydc_frldevdb01_flc_fx_carry_view[[#This Row],[atmf]]/(Table_nydc_frldevdb01_flc_fx_carry_view[[#This Row],[atmf_cost_orig]]+1)</f>
        <v>6.5935941396698592</v>
      </c>
      <c r="S4165" s="95">
        <f>Table_nydc_frldevdb01_flc_fx_carry_view[[#This Row],[num_rate]]-Table_nydc_frldevdb01_flc_fx_carry_view[[#This Row],[asset_rate]]</f>
        <v>2.3898916299496673E-2</v>
      </c>
      <c r="T41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1.9630741156665208</v>
      </c>
      <c r="U4165" s="95">
        <f>Table_nydc_frldevdb01_flc_fx_carry_view[[#This Row],[atmf_cost_final]]/Table_nydc_frldevdb01_flc_fx_carry_view[[#This Row],[atmf_cost_orig]]</f>
        <v>0.75791789778313301</v>
      </c>
    </row>
    <row r="4166" spans="1:21" x14ac:dyDescent="0.25">
      <c r="A4166" t="s">
        <v>157</v>
      </c>
      <c r="B4166" t="s">
        <v>13</v>
      </c>
      <c r="C4166" t="s">
        <v>8</v>
      </c>
      <c r="D4166" t="s">
        <v>14</v>
      </c>
      <c r="E4166">
        <v>6.61809926203175</v>
      </c>
      <c r="F4166">
        <v>6.7327000000000004</v>
      </c>
      <c r="G4166">
        <v>5.5842000522646103E-2</v>
      </c>
      <c r="H4166">
        <v>5.6771896963272298E-2</v>
      </c>
      <c r="I4166">
        <v>5.4697919690861102E-2</v>
      </c>
      <c r="J4166">
        <v>5.5833149595322602E-2</v>
      </c>
      <c r="K4166">
        <v>1.16606016667062E-2</v>
      </c>
      <c r="L4166">
        <v>8.0877171841509093E-3</v>
      </c>
      <c r="M4166">
        <v>1.9380192497704399E-2</v>
      </c>
      <c r="N4166">
        <v>1.7597639415287001E-2</v>
      </c>
      <c r="O4166">
        <v>1.4047618761577804E-2</v>
      </c>
      <c r="P4166">
        <v>3.7529050031488168E-2</v>
      </c>
      <c r="Q4166">
        <v>6.6811244529323863</v>
      </c>
      <c r="R4166" s="95">
        <f>Table_nydc_frldevdb01_flc_fx_carry_view[[#This Row],[atmf]]/(Table_nydc_frldevdb01_flc_fx_carry_view[[#This Row],[atmf_cost_orig]]+1)</f>
        <v>6.6046996494050108</v>
      </c>
      <c r="S4166" s="95">
        <f>Table_nydc_frldevdb01_flc_fx_carry_view[[#This Row],[num_rate]]-Table_nydc_frldevdb01_flc_fx_carry_view[[#This Row],[asset_rate]]</f>
        <v>2.3481431269910362E-2</v>
      </c>
      <c r="T41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1.2319205045102617</v>
      </c>
      <c r="U4166" s="95">
        <f>Table_nydc_frldevdb01_flc_fx_carry_view[[#This Row],[atmf_cost_final]]/Table_nydc_frldevdb01_flc_fx_carry_view[[#This Row],[atmf_cost_orig]]</f>
        <v>0.90802191037944835</v>
      </c>
    </row>
    <row r="4167" spans="1:21" x14ac:dyDescent="0.25">
      <c r="A4167" t="s">
        <v>157</v>
      </c>
      <c r="B4167" t="s">
        <v>13</v>
      </c>
      <c r="C4167" t="s">
        <v>6</v>
      </c>
      <c r="D4167" t="s">
        <v>14</v>
      </c>
      <c r="E4167">
        <v>6.61809926203175</v>
      </c>
      <c r="F4167">
        <v>6.7708256953114603</v>
      </c>
      <c r="G4167">
        <v>5.6220475373222001E-2</v>
      </c>
      <c r="H4167">
        <v>5.7400537058606399E-2</v>
      </c>
      <c r="I4167">
        <v>5.5045519696780898E-2</v>
      </c>
      <c r="J4167">
        <v>5.6278205100436199E-2</v>
      </c>
      <c r="K4167">
        <v>1.25368746972157E-2</v>
      </c>
      <c r="L4167">
        <v>1.0237702836525898E-2</v>
      </c>
      <c r="M4167">
        <v>2.2592221396120001E-2</v>
      </c>
      <c r="N4167">
        <v>2.2000068354759098E-2</v>
      </c>
      <c r="O4167">
        <v>1.4619231437729141E-2</v>
      </c>
      <c r="P4167">
        <v>3.7916198416651836E-2</v>
      </c>
      <c r="Q4167">
        <v>6.7034204783332836</v>
      </c>
      <c r="R4167" s="95">
        <f>Table_nydc_frldevdb01_flc_fx_carry_view[[#This Row],[atmf]]/(Table_nydc_frldevdb01_flc_fx_carry_view[[#This Row],[atmf_cost_orig]]+1)</f>
        <v>6.6212372377206412</v>
      </c>
      <c r="S4167" s="95">
        <f>Table_nydc_frldevdb01_flc_fx_carry_view[[#This Row],[num_rate]]-Table_nydc_frldevdb01_flc_fx_carry_view[[#This Row],[asset_rate]]</f>
        <v>2.3296966978922695E-2</v>
      </c>
      <c r="T41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1.1697623036225004</v>
      </c>
      <c r="U4167" s="95">
        <f>Table_nydc_frldevdb01_flc_fx_carry_view[[#This Row],[atmf_cost_final]]/Table_nydc_frldevdb01_flc_fx_carry_view[[#This Row],[atmf_cost_orig]]</f>
        <v>0.97378951671115443</v>
      </c>
    </row>
    <row r="4168" spans="1:21" x14ac:dyDescent="0.25">
      <c r="A4168" t="s">
        <v>157</v>
      </c>
      <c r="B4168" t="s">
        <v>13</v>
      </c>
      <c r="C4168" t="s">
        <v>67</v>
      </c>
      <c r="D4168" t="s">
        <v>14</v>
      </c>
      <c r="E4168">
        <v>6.61809926203175</v>
      </c>
      <c r="F4168">
        <v>6.91062131904848</v>
      </c>
      <c r="G4168">
        <v>6.13270244883364E-2</v>
      </c>
      <c r="H4168">
        <v>6.2639007905688604E-2</v>
      </c>
      <c r="I4168">
        <v>5.9347840822158701E-2</v>
      </c>
      <c r="J4168">
        <v>6.1356533392925898E-2</v>
      </c>
      <c r="K4168">
        <v>1.6279584116353801E-2</v>
      </c>
      <c r="L4168">
        <v>1.4722358233458801E-2</v>
      </c>
      <c r="M4168">
        <v>3.42058190084902E-2</v>
      </c>
      <c r="N4168">
        <v>3.4544558084523697E-2</v>
      </c>
      <c r="O4168">
        <v>1.6310354610707067E-2</v>
      </c>
      <c r="P4168">
        <v>3.9118098462978756E-2</v>
      </c>
      <c r="Q4168">
        <v>6.7889215172656971</v>
      </c>
      <c r="R4168" s="95">
        <f>Table_nydc_frldevdb01_flc_fx_carry_view[[#This Row],[atmf]]/(Table_nydc_frldevdb01_flc_fx_carry_view[[#This Row],[atmf_cost_orig]]+1)</f>
        <v>6.6820561169089192</v>
      </c>
      <c r="S4168" s="95">
        <f>Table_nydc_frldevdb01_flc_fx_carry_view[[#This Row],[num_rate]]-Table_nydc_frldevdb01_flc_fx_carry_view[[#This Row],[asset_rate]]</f>
        <v>2.2807743852271689E-2</v>
      </c>
      <c r="T41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1.1057648173382015</v>
      </c>
      <c r="U4168" s="95">
        <f>Table_nydc_frldevdb01_flc_fx_carry_view[[#This Row],[atmf_cost_final]]/Table_nydc_frldevdb01_flc_fx_carry_view[[#This Row],[atmf_cost_orig]]</f>
        <v>1.0099029663914616</v>
      </c>
    </row>
    <row r="4169" spans="1:21" x14ac:dyDescent="0.25">
      <c r="A4169" t="s">
        <v>157</v>
      </c>
      <c r="B4169" t="s">
        <v>18</v>
      </c>
      <c r="C4169" t="s">
        <v>14</v>
      </c>
      <c r="D4169" t="s">
        <v>14</v>
      </c>
      <c r="E4169">
        <v>2946.8867239136498</v>
      </c>
      <c r="F4169">
        <v>3001.18</v>
      </c>
      <c r="G4169">
        <v>0.111870898627281</v>
      </c>
      <c r="H4169">
        <v>0.114084143820002</v>
      </c>
      <c r="I4169">
        <v>0.102527910944337</v>
      </c>
      <c r="J4169">
        <v>0.110846020482966</v>
      </c>
      <c r="K4169">
        <v>2.2852229308941201E-2</v>
      </c>
      <c r="L4169">
        <v>2.14073654844558E-3</v>
      </c>
      <c r="M4169">
        <v>3.1914929928793398E-2</v>
      </c>
      <c r="N4169">
        <v>1.8423483033259903E-2</v>
      </c>
      <c r="O4169">
        <v>1.3332009089874811E-2</v>
      </c>
      <c r="P4169">
        <v>5.0882950649000544E-2</v>
      </c>
      <c r="Q4169">
        <v>2974.2254848548255</v>
      </c>
      <c r="R4169" s="95">
        <f>Table_nydc_frldevdb01_flc_fx_carry_view[[#This Row],[atmf]]/(Table_nydc_frldevdb01_flc_fx_carry_view[[#This Row],[atmf_cost_orig]]+1)</f>
        <v>2908.3598976585158</v>
      </c>
      <c r="S4169" s="95">
        <f>Table_nydc_frldevdb01_flc_fx_carry_view[[#This Row],[num_rate]]-Table_nydc_frldevdb01_flc_fx_carry_view[[#This Row],[asset_rate]]</f>
        <v>3.7550941559125736E-2</v>
      </c>
      <c r="T41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1.7966770798040415</v>
      </c>
      <c r="U4169" s="95">
        <f>Table_nydc_frldevdb01_flc_fx_carry_view[[#This Row],[atmf_cost_final]]/Table_nydc_frldevdb01_flc_fx_carry_view[[#This Row],[atmf_cost_orig]]</f>
        <v>0.57726847824404537</v>
      </c>
    </row>
    <row r="4170" spans="1:21" x14ac:dyDescent="0.25">
      <c r="A4170" t="s">
        <v>157</v>
      </c>
      <c r="B4170" t="s">
        <v>18</v>
      </c>
      <c r="C4170" t="s">
        <v>8</v>
      </c>
      <c r="D4170" t="s">
        <v>14</v>
      </c>
      <c r="E4170">
        <v>2946.8867239136498</v>
      </c>
      <c r="F4170">
        <v>3023.61</v>
      </c>
      <c r="G4170">
        <v>0.115699609108423</v>
      </c>
      <c r="H4170">
        <v>0.11835575436342</v>
      </c>
      <c r="I4170">
        <v>0.107858331019881</v>
      </c>
      <c r="J4170">
        <v>0.112397324274224</v>
      </c>
      <c r="K4170">
        <v>2.7706351296481302E-2</v>
      </c>
      <c r="L4170">
        <v>1.67804419245998E-2</v>
      </c>
      <c r="M4170">
        <v>4.0389466761043498E-2</v>
      </c>
      <c r="N4170">
        <v>3.13500659215179E-2</v>
      </c>
      <c r="O4170">
        <v>1.4047618761577804E-2</v>
      </c>
      <c r="P4170">
        <v>4.9487665574026778E-2</v>
      </c>
      <c r="Q4170">
        <v>2985.7414958606651</v>
      </c>
      <c r="R4170" s="95">
        <f>Table_nydc_frldevdb01_flc_fx_carry_view[[#This Row],[atmf]]/(Table_nydc_frldevdb01_flc_fx_carry_view[[#This Row],[atmf_cost_orig]]+1)</f>
        <v>2906.2289619416747</v>
      </c>
      <c r="S4170" s="95">
        <f>Table_nydc_frldevdb01_flc_fx_carry_view[[#This Row],[num_rate]]-Table_nydc_frldevdb01_flc_fx_carry_view[[#This Row],[asset_rate]]</f>
        <v>3.5440046812448972E-2</v>
      </c>
      <c r="T41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1.1487417297135696</v>
      </c>
      <c r="U4170" s="95">
        <f>Table_nydc_frldevdb01_flc_fx_carry_view[[#This Row],[atmf_cost_final]]/Table_nydc_frldevdb01_flc_fx_carry_view[[#This Row],[atmf_cost_orig]]</f>
        <v>0.77619410295744995</v>
      </c>
    </row>
    <row r="4171" spans="1:21" x14ac:dyDescent="0.25">
      <c r="A4171" t="s">
        <v>157</v>
      </c>
      <c r="B4171" t="s">
        <v>18</v>
      </c>
      <c r="C4171" t="s">
        <v>6</v>
      </c>
      <c r="D4171" t="s">
        <v>14</v>
      </c>
      <c r="E4171">
        <v>2946.8867239136498</v>
      </c>
      <c r="F4171">
        <v>3052.49</v>
      </c>
      <c r="G4171">
        <v>0.117376284633242</v>
      </c>
      <c r="H4171">
        <v>0.12044165630404199</v>
      </c>
      <c r="I4171">
        <v>0.111891978592403</v>
      </c>
      <c r="J4171">
        <v>0.116234244878159</v>
      </c>
      <c r="K4171">
        <v>3.0297389220933602E-2</v>
      </c>
      <c r="L4171">
        <v>2.2905585879849002E-2</v>
      </c>
      <c r="M4171">
        <v>4.7324056006972905E-2</v>
      </c>
      <c r="N4171">
        <v>4.2018159954206206E-2</v>
      </c>
      <c r="O4171">
        <v>1.4619231437729141E-2</v>
      </c>
      <c r="P4171">
        <v>5.1134644771622995E-2</v>
      </c>
      <c r="Q4171">
        <v>3001.3863939736584</v>
      </c>
      <c r="R4171" s="95">
        <f>Table_nydc_frldevdb01_flc_fx_carry_view[[#This Row],[atmf]]/(Table_nydc_frldevdb01_flc_fx_carry_view[[#This Row],[atmf_cost_orig]]+1)</f>
        <v>2914.5611451320246</v>
      </c>
      <c r="S4171" s="95">
        <f>Table_nydc_frldevdb01_flc_fx_carry_view[[#This Row],[num_rate]]-Table_nydc_frldevdb01_flc_fx_carry_view[[#This Row],[asset_rate]]</f>
        <v>3.6515413333893854E-2</v>
      </c>
      <c r="T41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1.1225082580477939</v>
      </c>
      <c r="U4171" s="95">
        <f>Table_nydc_frldevdb01_flc_fx_carry_view[[#This Row],[atmf_cost_final]]/Table_nydc_frldevdb01_flc_fx_carry_view[[#This Row],[atmf_cost_orig]]</f>
        <v>0.8878816293348798</v>
      </c>
    </row>
    <row r="4172" spans="1:21" x14ac:dyDescent="0.25">
      <c r="A4172" t="s">
        <v>157</v>
      </c>
      <c r="B4172" t="s">
        <v>18</v>
      </c>
      <c r="C4172" t="s">
        <v>67</v>
      </c>
      <c r="D4172" t="s">
        <v>14</v>
      </c>
      <c r="E4172">
        <v>2946.8867239136498</v>
      </c>
      <c r="F4172">
        <v>3146.54</v>
      </c>
      <c r="G4172">
        <v>0.121247138345495</v>
      </c>
      <c r="H4172">
        <v>0.124762040594004</v>
      </c>
      <c r="I4172">
        <v>0.12026049628753099</v>
      </c>
      <c r="J4172">
        <v>0.12458461559631299</v>
      </c>
      <c r="K4172">
        <v>3.7946273680329802E-2</v>
      </c>
      <c r="L4172">
        <v>3.5206019647712902E-2</v>
      </c>
      <c r="M4172">
        <v>6.8063853065679095E-2</v>
      </c>
      <c r="N4172">
        <v>6.75810317068678E-2</v>
      </c>
      <c r="O4172">
        <v>1.6310354610707067E-2</v>
      </c>
      <c r="P4172">
        <v>5.1307191348051062E-2</v>
      </c>
      <c r="Q4172">
        <v>3054.5445131394399</v>
      </c>
      <c r="R4172" s="95">
        <f>Table_nydc_frldevdb01_flc_fx_carry_view[[#This Row],[atmf]]/(Table_nydc_frldevdb01_flc_fx_carry_view[[#This Row],[atmf_cost_orig]]+1)</f>
        <v>2946.0223665171707</v>
      </c>
      <c r="S4172" s="95">
        <f>Table_nydc_frldevdb01_flc_fx_carry_view[[#This Row],[num_rate]]-Table_nydc_frldevdb01_flc_fx_carry_view[[#This Row],[asset_rate]]</f>
        <v>3.4996836737343995E-2</v>
      </c>
      <c r="T41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1.0749539876668752</v>
      </c>
      <c r="U4172" s="95">
        <f>Table_nydc_frldevdb01_flc_fx_carry_view[[#This Row],[atmf_cost_final]]/Table_nydc_frldevdb01_flc_fx_carry_view[[#This Row],[atmf_cost_orig]]</f>
        <v>0.99290634695121671</v>
      </c>
    </row>
    <row r="4173" spans="1:21" x14ac:dyDescent="0.25">
      <c r="A4173" t="s">
        <v>157</v>
      </c>
      <c r="B4173" t="s">
        <v>101</v>
      </c>
      <c r="C4173" t="s">
        <v>14</v>
      </c>
      <c r="D4173" t="s">
        <v>14</v>
      </c>
      <c r="E4173">
        <v>21.936694935660299</v>
      </c>
      <c r="F4173">
        <v>21.91337</v>
      </c>
      <c r="G4173">
        <v>8.3148747771736101E-2</v>
      </c>
      <c r="H4173">
        <v>8.2988089824839101E-2</v>
      </c>
      <c r="I4173">
        <v>6.4500000000000002E-2</v>
      </c>
      <c r="J4173">
        <v>6.4500000000000002E-2</v>
      </c>
      <c r="K4173">
        <v>2.2751281903328001E-2</v>
      </c>
      <c r="L4173">
        <v>1.3467318920341198E-3</v>
      </c>
      <c r="M4173">
        <v>2.32187941661735E-2</v>
      </c>
      <c r="N4173">
        <v>1.9438862087388399E-3</v>
      </c>
      <c r="O4173">
        <v>1.3332009089874811E-2</v>
      </c>
      <c r="P4173">
        <v>1.1186851880855659E-2</v>
      </c>
      <c r="Q4173">
        <v>21.903130018121828</v>
      </c>
      <c r="R4173" s="95">
        <f>Table_nydc_frldevdb01_flc_fx_carry_view[[#This Row],[atmf]]/(Table_nydc_frldevdb01_flc_fx_carry_view[[#This Row],[atmf_cost_orig]]+1)</f>
        <v>21.416113664973604</v>
      </c>
      <c r="S4173" s="95">
        <f>Table_nydc_frldevdb01_flc_fx_carry_view[[#This Row],[num_rate]]-Table_nydc_frldevdb01_flc_fx_carry_view[[#This Row],[asset_rate]]</f>
        <v>-2.1451572090191526E-3</v>
      </c>
      <c r="T41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1.2773019322961909</v>
      </c>
      <c r="U4173" s="95">
        <f>Table_nydc_frldevdb01_flc_fx_carry_view[[#This Row],[atmf_cost_final]]/Table_nydc_frldevdb01_flc_fx_carry_view[[#This Row],[atmf_cost_orig]]</f>
        <v>8.3720377329965193E-2</v>
      </c>
    </row>
    <row r="4174" spans="1:21" x14ac:dyDescent="0.25">
      <c r="A4174" t="s">
        <v>157</v>
      </c>
      <c r="B4174" t="s">
        <v>101</v>
      </c>
      <c r="C4174" t="s">
        <v>8</v>
      </c>
      <c r="D4174" t="s">
        <v>14</v>
      </c>
      <c r="E4174">
        <v>21.936694935660299</v>
      </c>
      <c r="F4174">
        <v>21.903580999999999</v>
      </c>
      <c r="G4174">
        <v>8.6744259616109903E-2</v>
      </c>
      <c r="H4174">
        <v>8.6570068242190101E-2</v>
      </c>
      <c r="I4174">
        <v>7.64139110540729E-2</v>
      </c>
      <c r="J4174">
        <v>7.6226142069515501E-2</v>
      </c>
      <c r="K4174">
        <v>2.8888280051641201E-2</v>
      </c>
      <c r="L4174">
        <v>1.48864832751979E-2</v>
      </c>
      <c r="M4174">
        <v>2.9548445469514899E-2</v>
      </c>
      <c r="N4174">
        <v>1.5593250897747001E-2</v>
      </c>
      <c r="O4174">
        <v>1.4047618761577804E-2</v>
      </c>
      <c r="P4174">
        <v>1.2004602150628763E-2</v>
      </c>
      <c r="Q4174">
        <v>21.889130552981598</v>
      </c>
      <c r="R4174" s="95">
        <f>Table_nydc_frldevdb01_flc_fx_carry_view[[#This Row],[atmf]]/(Table_nydc_frldevdb01_flc_fx_carry_view[[#This Row],[atmf_cost_orig]]+1)</f>
        <v>21.274939607150877</v>
      </c>
      <c r="S4174" s="95">
        <f>Table_nydc_frldevdb01_flc_fx_carry_view[[#This Row],[num_rate]]-Table_nydc_frldevdb01_flc_fx_carry_view[[#This Row],[asset_rate]]</f>
        <v>-2.0430166109490413E-3</v>
      </c>
      <c r="T41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1.0705917084016645</v>
      </c>
      <c r="U4174" s="95">
        <f>Table_nydc_frldevdb01_flc_fx_carry_view[[#This Row],[atmf_cost_final]]/Table_nydc_frldevdb01_flc_fx_carry_view[[#This Row],[atmf_cost_orig]]</f>
        <v>0.52771814726546418</v>
      </c>
    </row>
    <row r="4175" spans="1:21" x14ac:dyDescent="0.25">
      <c r="A4175" t="s">
        <v>157</v>
      </c>
      <c r="B4175" t="s">
        <v>101</v>
      </c>
      <c r="C4175" t="s">
        <v>6</v>
      </c>
      <c r="D4175" t="s">
        <v>14</v>
      </c>
      <c r="E4175">
        <v>21.936694935660299</v>
      </c>
      <c r="F4175">
        <v>21.8933</v>
      </c>
      <c r="G4175">
        <v>8.8510793371039204E-2</v>
      </c>
      <c r="H4175">
        <v>8.8320053878413907E-2</v>
      </c>
      <c r="I4175">
        <v>8.3186609232640193E-2</v>
      </c>
      <c r="J4175">
        <v>8.2886502937791595E-2</v>
      </c>
      <c r="K4175">
        <v>3.3853912714584301E-2</v>
      </c>
      <c r="L4175">
        <v>2.28228564133954E-2</v>
      </c>
      <c r="M4175">
        <v>3.4712497813286801E-2</v>
      </c>
      <c r="N4175">
        <v>2.3698081453560199E-2</v>
      </c>
      <c r="O4175">
        <v>1.4619231437729141E-2</v>
      </c>
      <c r="P4175">
        <v>1.2610004443162737E-2</v>
      </c>
      <c r="Q4175">
        <v>21.874518864062033</v>
      </c>
      <c r="R4175" s="95">
        <f>Table_nydc_frldevdb01_flc_fx_carry_view[[#This Row],[atmf]]/(Table_nydc_frldevdb01_flc_fx_carry_view[[#This Row],[atmf_cost_orig]]+1)</f>
        <v>21.158824355816982</v>
      </c>
      <c r="S4175" s="95">
        <f>Table_nydc_frldevdb01_flc_fx_carry_view[[#This Row],[num_rate]]-Table_nydc_frldevdb01_flc_fx_carry_view[[#This Row],[asset_rate]]</f>
        <v>-2.0092269945664043E-3</v>
      </c>
      <c r="T41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1.0193806548558153</v>
      </c>
      <c r="U4175" s="95">
        <f>Table_nydc_frldevdb01_flc_fx_carry_view[[#This Row],[atmf_cost_final]]/Table_nydc_frldevdb01_flc_fx_carry_view[[#This Row],[atmf_cost_orig]]</f>
        <v>0.68269594372115028</v>
      </c>
    </row>
    <row r="4176" spans="1:21" x14ac:dyDescent="0.25">
      <c r="A4176" t="s">
        <v>157</v>
      </c>
      <c r="B4176" t="s">
        <v>101</v>
      </c>
      <c r="C4176" t="s">
        <v>67</v>
      </c>
      <c r="D4176" t="s">
        <v>14</v>
      </c>
      <c r="E4176">
        <v>21.936694935660299</v>
      </c>
      <c r="F4176">
        <v>21.8538</v>
      </c>
      <c r="G4176">
        <v>8.9736547992810403E-2</v>
      </c>
      <c r="H4176">
        <v>8.9519023806542794E-2</v>
      </c>
      <c r="I4176">
        <v>8.9183283325897894E-2</v>
      </c>
      <c r="J4176">
        <v>8.8927455704629496E-2</v>
      </c>
      <c r="K4176">
        <v>4.7264771114339098E-2</v>
      </c>
      <c r="L4176">
        <v>4.13234561140471E-2</v>
      </c>
      <c r="M4176">
        <v>4.8867767270391098E-2</v>
      </c>
      <c r="N4176">
        <v>4.2960912108910003E-2</v>
      </c>
      <c r="O4176">
        <v>1.6310354610707067E-2</v>
      </c>
      <c r="P4176">
        <v>1.4366002879045769E-2</v>
      </c>
      <c r="Q4176">
        <v>21.818824508183809</v>
      </c>
      <c r="R4176" s="95">
        <f>Table_nydc_frldevdb01_flc_fx_carry_view[[#This Row],[atmf]]/(Table_nydc_frldevdb01_flc_fx_carry_view[[#This Row],[atmf_cost_orig]]+1)</f>
        <v>20.835610247489129</v>
      </c>
      <c r="S4176" s="95">
        <f>Table_nydc_frldevdb01_flc_fx_carry_view[[#This Row],[num_rate]]-Table_nydc_frldevdb01_flc_fx_carry_view[[#This Row],[asset_rate]]</f>
        <v>-1.9443517316612979E-3</v>
      </c>
      <c r="T41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1.0214971437584566</v>
      </c>
      <c r="U4176" s="95">
        <f>Table_nydc_frldevdb01_flc_fx_carry_view[[#This Row],[atmf_cost_final]]/Table_nydc_frldevdb01_flc_fx_carry_view[[#This Row],[atmf_cost_orig]]</f>
        <v>0.87912574092452866</v>
      </c>
    </row>
    <row r="4177" spans="1:21" x14ac:dyDescent="0.25">
      <c r="A4177" t="s">
        <v>157</v>
      </c>
      <c r="B4177" t="s">
        <v>10</v>
      </c>
      <c r="C4177" t="s">
        <v>14</v>
      </c>
      <c r="D4177" t="s">
        <v>14</v>
      </c>
      <c r="E4177">
        <v>13507.927021743501</v>
      </c>
      <c r="F4177">
        <v>13773.75</v>
      </c>
      <c r="G4177">
        <v>6.4713399774956396E-2</v>
      </c>
      <c r="H4177">
        <v>7.1396623839601006E-2</v>
      </c>
      <c r="I4177">
        <v>6.0540935157871997E-2</v>
      </c>
      <c r="J4177">
        <v>9.67243100951094E-2</v>
      </c>
      <c r="K4177">
        <v>9.9530492548352903E-3</v>
      </c>
      <c r="L4177">
        <v>1.2640684148576E-3</v>
      </c>
      <c r="M4177">
        <v>1.9976422479185199E-2</v>
      </c>
      <c r="N4177">
        <v>1.96772033141492E-2</v>
      </c>
      <c r="O4177">
        <v>1.3332009089874811E-2</v>
      </c>
      <c r="P4177">
        <v>5.302674160067674E-2</v>
      </c>
      <c r="Q4177">
        <v>13637.060651407843</v>
      </c>
      <c r="R4177" s="95">
        <f>Table_nydc_frldevdb01_flc_fx_carry_view[[#This Row],[atmf]]/(Table_nydc_frldevdb01_flc_fx_carry_view[[#This Row],[atmf_cost_orig]]+1)</f>
        <v>13503.988618208557</v>
      </c>
      <c r="S4177" s="95">
        <f>Table_nydc_frldevdb01_flc_fx_carry_view[[#This Row],[num_rate]]-Table_nydc_frldevdb01_flc_fx_carry_view[[#This Row],[asset_rate]]</f>
        <v>3.9694732510801925E-2</v>
      </c>
      <c r="T41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1.8370197823782852</v>
      </c>
      <c r="U4177" s="95">
        <f>Table_nydc_frldevdb01_flc_fx_carry_view[[#This Row],[atmf_cost_final]]/Table_nydc_frldevdb01_flc_fx_carry_view[[#This Row],[atmf_cost_orig]]</f>
        <v>0.98502138381645787</v>
      </c>
    </row>
    <row r="4178" spans="1:21" x14ac:dyDescent="0.25">
      <c r="A4178" t="s">
        <v>157</v>
      </c>
      <c r="B4178" t="s">
        <v>10</v>
      </c>
      <c r="C4178" t="s">
        <v>8</v>
      </c>
      <c r="D4178" t="s">
        <v>14</v>
      </c>
      <c r="E4178">
        <v>13507.927021743501</v>
      </c>
      <c r="F4178">
        <v>13922.07</v>
      </c>
      <c r="G4178">
        <v>7.0890184562730593E-2</v>
      </c>
      <c r="H4178">
        <v>7.8491340154910202E-2</v>
      </c>
      <c r="I4178">
        <v>5.8334839468273399E-2</v>
      </c>
      <c r="J4178">
        <v>7.3667349743111399E-2</v>
      </c>
      <c r="K4178">
        <v>1.1954421853700501E-2</v>
      </c>
      <c r="L4178">
        <v>7.5499934052465694E-3</v>
      </c>
      <c r="M4178">
        <v>2.6792094551367801E-2</v>
      </c>
      <c r="N4178">
        <v>2.7731537212970701E-2</v>
      </c>
      <c r="O4178">
        <v>1.4047618761577804E-2</v>
      </c>
      <c r="P4178">
        <v>5.5431161143168768E-2</v>
      </c>
      <c r="Q4178">
        <v>13718.519103643441</v>
      </c>
      <c r="R4178" s="95">
        <f>Table_nydc_frldevdb01_flc_fx_carry_view[[#This Row],[atmf]]/(Table_nydc_frldevdb01_flc_fx_carry_view[[#This Row],[atmf_cost_orig]]+1)</f>
        <v>13558.801313213182</v>
      </c>
      <c r="S4178" s="95">
        <f>Table_nydc_frldevdb01_flc_fx_carry_view[[#This Row],[num_rate]]-Table_nydc_frldevdb01_flc_fx_carry_view[[#This Row],[asset_rate]]</f>
        <v>4.1383542381590963E-2</v>
      </c>
      <c r="T41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1.3601556132786892</v>
      </c>
      <c r="U4178" s="95">
        <f>Table_nydc_frldevdb01_flc_fx_carry_view[[#This Row],[atmf_cost_final]]/Table_nydc_frldevdb01_flc_fx_carry_view[[#This Row],[atmf_cost_orig]]</f>
        <v>1.0350641738667252</v>
      </c>
    </row>
    <row r="4179" spans="1:21" x14ac:dyDescent="0.25">
      <c r="A4179" t="s">
        <v>157</v>
      </c>
      <c r="B4179" t="s">
        <v>10</v>
      </c>
      <c r="C4179" t="s">
        <v>6</v>
      </c>
      <c r="D4179" t="s">
        <v>14</v>
      </c>
      <c r="E4179">
        <v>13507.927021743501</v>
      </c>
      <c r="F4179">
        <v>14088.75</v>
      </c>
      <c r="G4179">
        <v>7.3248283901817396E-2</v>
      </c>
      <c r="H4179">
        <v>8.1830020494190803E-2</v>
      </c>
      <c r="I4179">
        <v>6.4740125583566899E-2</v>
      </c>
      <c r="J4179">
        <v>8.0168703516922304E-2</v>
      </c>
      <c r="K4179">
        <v>1.2414711453644501E-2</v>
      </c>
      <c r="L4179">
        <v>9.9646956871573007E-3</v>
      </c>
      <c r="M4179">
        <v>3.2163194556347301E-2</v>
      </c>
      <c r="N4179">
        <v>3.5806464247730596E-2</v>
      </c>
      <c r="O4179">
        <v>1.4619231437729141E-2</v>
      </c>
      <c r="P4179">
        <v>5.8192798197103546E-2</v>
      </c>
      <c r="Q4179">
        <v>13815.90679805019</v>
      </c>
      <c r="R4179" s="95">
        <f>Table_nydc_frldevdb01_flc_fx_carry_view[[#This Row],[atmf]]/(Table_nydc_frldevdb01_flc_fx_carry_view[[#This Row],[atmf_cost_orig]]+1)</f>
        <v>13649.731044765398</v>
      </c>
      <c r="S4179" s="95">
        <f>Table_nydc_frldevdb01_flc_fx_carry_view[[#This Row],[num_rate]]-Table_nydc_frldevdb01_flc_fx_carry_view[[#This Row],[asset_rate]]</f>
        <v>4.3573566759374405E-2</v>
      </c>
      <c r="T41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1.3085444804131088</v>
      </c>
      <c r="U4179" s="95">
        <f>Table_nydc_frldevdb01_flc_fx_carry_view[[#This Row],[atmf_cost_final]]/Table_nydc_frldevdb01_flc_fx_carry_view[[#This Row],[atmf_cost_orig]]</f>
        <v>1.1132744971896551</v>
      </c>
    </row>
    <row r="4180" spans="1:21" x14ac:dyDescent="0.25">
      <c r="A4180" t="s">
        <v>157</v>
      </c>
      <c r="B4180" t="s">
        <v>10</v>
      </c>
      <c r="C4180" t="s">
        <v>67</v>
      </c>
      <c r="D4180" t="s">
        <v>14</v>
      </c>
      <c r="E4180">
        <v>13507.927021743501</v>
      </c>
      <c r="F4180">
        <v>14751.9373506354</v>
      </c>
      <c r="G4180">
        <v>8.1084893698564003E-2</v>
      </c>
      <c r="H4180">
        <v>9.0515694869623395E-2</v>
      </c>
      <c r="I4180">
        <v>7.8396905924284305E-2</v>
      </c>
      <c r="J4180">
        <v>9.2640246817534702E-2</v>
      </c>
      <c r="K4180">
        <v>1.3488133930065699E-2</v>
      </c>
      <c r="L4180">
        <v>1.3339404043344501E-2</v>
      </c>
      <c r="M4180">
        <v>4.9411104120207897E-2</v>
      </c>
      <c r="N4180">
        <v>5.6688930913738306E-2</v>
      </c>
      <c r="O4180">
        <v>1.6310354610707067E-2</v>
      </c>
      <c r="P4180">
        <v>6.3697647382127909E-2</v>
      </c>
      <c r="Q4180">
        <v>14240.380583440197</v>
      </c>
      <c r="R4180" s="95">
        <f>Table_nydc_frldevdb01_flc_fx_carry_view[[#This Row],[atmf]]/(Table_nydc_frldevdb01_flc_fx_carry_view[[#This Row],[atmf_cost_orig]]+1)</f>
        <v>14057.348252478179</v>
      </c>
      <c r="S4180" s="95">
        <f>Table_nydc_frldevdb01_flc_fx_carry_view[[#This Row],[num_rate]]-Table_nydc_frldevdb01_flc_fx_carry_view[[#This Row],[asset_rate]]</f>
        <v>4.7387292771420841E-2</v>
      </c>
      <c r="T41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1.2067355967767266</v>
      </c>
      <c r="U4180" s="95">
        <f>Table_nydc_frldevdb01_flc_fx_carry_view[[#This Row],[atmf_cost_final]]/Table_nydc_frldevdb01_flc_fx_carry_view[[#This Row],[atmf_cost_orig]]</f>
        <v>1.1472913209108793</v>
      </c>
    </row>
    <row r="4181" spans="1:21" x14ac:dyDescent="0.25">
      <c r="A4181" t="s">
        <v>157</v>
      </c>
      <c r="B4181" t="s">
        <v>104</v>
      </c>
      <c r="C4181" t="s">
        <v>14</v>
      </c>
      <c r="D4181" t="s">
        <v>14</v>
      </c>
      <c r="E4181">
        <v>3.5136022100278899</v>
      </c>
      <c r="F4181">
        <v>3.4883000000000002</v>
      </c>
      <c r="G4181">
        <v>6.5508854732005697E-2</v>
      </c>
      <c r="H4181">
        <v>6.5064844367218405E-2</v>
      </c>
      <c r="I4181">
        <v>6.9875017684333102E-2</v>
      </c>
      <c r="J4181">
        <v>6.9438266601479906E-2</v>
      </c>
      <c r="K4181">
        <v>1.50167647638911E-2</v>
      </c>
      <c r="L4181">
        <v>1.4589597986519199E-3</v>
      </c>
      <c r="M4181">
        <v>1.82043981427235E-2</v>
      </c>
      <c r="N4181">
        <v>7.2322276411076704E-3</v>
      </c>
      <c r="O4181">
        <v>1.3332009089874811E-2</v>
      </c>
      <c r="P4181">
        <v>-1.0936344696240183E-3</v>
      </c>
      <c r="Q4181">
        <v>3.4772159104982889</v>
      </c>
      <c r="R4181" s="95">
        <f>Table_nydc_frldevdb01_flc_fx_carry_view[[#This Row],[atmf]]/(Table_nydc_frldevdb01_flc_fx_carry_view[[#This Row],[atmf_cost_orig]]+1)</f>
        <v>3.4259329525220128</v>
      </c>
      <c r="S4181" s="95">
        <f>Table_nydc_frldevdb01_flc_fx_carry_view[[#This Row],[num_rate]]-Table_nydc_frldevdb01_flc_fx_carry_view[[#This Row],[asset_rate]]</f>
        <v>-1.4425643559498829E-2</v>
      </c>
      <c r="T41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1.8111454977204575</v>
      </c>
      <c r="U4181" s="95">
        <f>Table_nydc_frldevdb01_flc_fx_carry_view[[#This Row],[atmf_cost_final]]/Table_nydc_frldevdb01_flc_fx_carry_view[[#This Row],[atmf_cost_orig]]</f>
        <v>0.39727914015100091</v>
      </c>
    </row>
    <row r="4182" spans="1:21" x14ac:dyDescent="0.25">
      <c r="A4182" t="s">
        <v>157</v>
      </c>
      <c r="B4182" t="s">
        <v>104</v>
      </c>
      <c r="C4182" t="s">
        <v>8</v>
      </c>
      <c r="D4182" t="s">
        <v>14</v>
      </c>
      <c r="E4182">
        <v>3.5136022100278899</v>
      </c>
      <c r="F4182">
        <v>3.4723999999999999</v>
      </c>
      <c r="G4182">
        <v>6.6636739281080895E-2</v>
      </c>
      <c r="H4182">
        <v>6.5914900818764402E-2</v>
      </c>
      <c r="I4182">
        <v>6.4848434068623603E-2</v>
      </c>
      <c r="J4182">
        <v>6.4413978829316598E-2</v>
      </c>
      <c r="K4182">
        <v>1.74887221116636E-2</v>
      </c>
      <c r="L4182">
        <v>1.1377414655437099E-2</v>
      </c>
      <c r="M4182">
        <v>2.2500548386106198E-2</v>
      </c>
      <c r="N4182">
        <v>1.7472948751054599E-2</v>
      </c>
      <c r="O4182">
        <v>1.4047618761577804E-2</v>
      </c>
      <c r="P4182">
        <v>-1.7688102721396687E-3</v>
      </c>
      <c r="Q4182">
        <v>3.4550837206285552</v>
      </c>
      <c r="R4182" s="95">
        <f>Table_nydc_frldevdb01_flc_fx_carry_view[[#This Row],[atmf]]/(Table_nydc_frldevdb01_flc_fx_carry_view[[#This Row],[atmf_cost_orig]]+1)</f>
        <v>3.3959883987160344</v>
      </c>
      <c r="S4182" s="95">
        <f>Table_nydc_frldevdb01_flc_fx_carry_view[[#This Row],[num_rate]]-Table_nydc_frldevdb01_flc_fx_carry_view[[#This Row],[asset_rate]]</f>
        <v>-1.5816429033717473E-2</v>
      </c>
      <c r="T41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1.2162301248750744</v>
      </c>
      <c r="U4182" s="95">
        <f>Table_nydc_frldevdb01_flc_fx_carry_view[[#This Row],[atmf_cost_final]]/Table_nydc_frldevdb01_flc_fx_carry_view[[#This Row],[atmf_cost_orig]]</f>
        <v>0.77655657325418448</v>
      </c>
    </row>
    <row r="4183" spans="1:21" x14ac:dyDescent="0.25">
      <c r="A4183" t="s">
        <v>157</v>
      </c>
      <c r="B4183" t="s">
        <v>104</v>
      </c>
      <c r="C4183" t="s">
        <v>6</v>
      </c>
      <c r="D4183" t="s">
        <v>14</v>
      </c>
      <c r="E4183">
        <v>3.5136022100278899</v>
      </c>
      <c r="F4183">
        <v>3.4555910000000001</v>
      </c>
      <c r="G4183">
        <v>6.7344443754636898E-2</v>
      </c>
      <c r="H4183">
        <v>6.6349928121576904E-2</v>
      </c>
      <c r="I4183">
        <v>6.5522215487907501E-2</v>
      </c>
      <c r="J4183">
        <v>6.4864937154977306E-2</v>
      </c>
      <c r="K4183">
        <v>1.9233339522245301E-2</v>
      </c>
      <c r="L4183">
        <v>1.5004266581686E-2</v>
      </c>
      <c r="M4183">
        <v>2.60812543990354E-2</v>
      </c>
      <c r="N4183">
        <v>2.30623102819228E-2</v>
      </c>
      <c r="O4183">
        <v>1.4619231437729141E-2</v>
      </c>
      <c r="P4183">
        <v>-2.1085908287944433E-3</v>
      </c>
      <c r="Q4183">
        <v>3.4320883511218945</v>
      </c>
      <c r="R4183" s="95">
        <f>Table_nydc_frldevdb01_flc_fx_carry_view[[#This Row],[atmf]]/(Table_nydc_frldevdb01_flc_fx_carry_view[[#This Row],[atmf_cost_orig]]+1)</f>
        <v>3.3677557066607773</v>
      </c>
      <c r="S4183" s="95">
        <f>Table_nydc_frldevdb01_flc_fx_carry_view[[#This Row],[num_rate]]-Table_nydc_frldevdb01_flc_fx_carry_view[[#This Row],[asset_rate]]</f>
        <v>-1.6727822266523584E-2</v>
      </c>
      <c r="T41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1.1767149337016787</v>
      </c>
      <c r="U4183" s="95">
        <f>Table_nydc_frldevdb01_flc_fx_carry_view[[#This Row],[atmf_cost_final]]/Table_nydc_frldevdb01_flc_fx_carry_view[[#This Row],[atmf_cost_orig]]</f>
        <v>0.88424850772421992</v>
      </c>
    </row>
    <row r="4184" spans="1:21" x14ac:dyDescent="0.25">
      <c r="A4184" t="s">
        <v>157</v>
      </c>
      <c r="B4184" t="s">
        <v>104</v>
      </c>
      <c r="C4184" t="s">
        <v>67</v>
      </c>
      <c r="D4184" t="s">
        <v>14</v>
      </c>
      <c r="E4184">
        <v>3.5136022100278899</v>
      </c>
      <c r="F4184">
        <v>3.385758</v>
      </c>
      <c r="G4184">
        <v>7.1189137495882099E-2</v>
      </c>
      <c r="H4184">
        <v>6.9231342008999996E-2</v>
      </c>
      <c r="I4184">
        <v>6.9813986338913503E-2</v>
      </c>
      <c r="J4184">
        <v>6.8127562284589105E-2</v>
      </c>
      <c r="K4184">
        <v>2.3975583299298102E-2</v>
      </c>
      <c r="L4184">
        <v>2.2197285795393502E-2</v>
      </c>
      <c r="M4184">
        <v>3.7801116839269601E-2</v>
      </c>
      <c r="N4184">
        <v>3.7647529420539998E-2</v>
      </c>
      <c r="O4184">
        <v>1.6310354610707067E-2</v>
      </c>
      <c r="P4184">
        <v>-2.3745954872039787E-3</v>
      </c>
      <c r="Q4184">
        <v>3.3395864357232741</v>
      </c>
      <c r="R4184" s="95">
        <f>Table_nydc_frldevdb01_flc_fx_carry_view[[#This Row],[atmf]]/(Table_nydc_frldevdb01_flc_fx_carry_view[[#This Row],[atmf_cost_orig]]+1)</f>
        <v>3.262434338393926</v>
      </c>
      <c r="S4184" s="95">
        <f>Table_nydc_frldevdb01_flc_fx_carry_view[[#This Row],[num_rate]]-Table_nydc_frldevdb01_flc_fx_carry_view[[#This Row],[asset_rate]]</f>
        <v>-1.8684950097911046E-2</v>
      </c>
      <c r="T41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1.1175151816367692</v>
      </c>
      <c r="U4184" s="95">
        <f>Table_nydc_frldevdb01_flc_fx_carry_view[[#This Row],[atmf_cost_final]]/Table_nydc_frldevdb01_flc_fx_carry_view[[#This Row],[atmf_cost_orig]]</f>
        <v>0.99593696082095517</v>
      </c>
    </row>
    <row r="4185" spans="1:21" x14ac:dyDescent="0.25">
      <c r="A4185" t="s">
        <v>157</v>
      </c>
      <c r="B4185" t="s">
        <v>7</v>
      </c>
      <c r="C4185" t="s">
        <v>14</v>
      </c>
      <c r="D4185" t="s">
        <v>14</v>
      </c>
      <c r="E4185">
        <v>65.027135358901603</v>
      </c>
      <c r="F4185">
        <v>66.282038665552093</v>
      </c>
      <c r="G4185">
        <v>5.8433237447557899E-2</v>
      </c>
      <c r="H4185">
        <v>6.1680611197768298E-2</v>
      </c>
      <c r="I4185">
        <v>4.5696208009961603E-2</v>
      </c>
      <c r="J4185">
        <v>7.3494527116036698E-2</v>
      </c>
      <c r="K4185">
        <v>8.4989911609081384E-3</v>
      </c>
      <c r="L4185">
        <v>9.5399445230792701E-4</v>
      </c>
      <c r="M4185">
        <v>1.7258393739112598E-2</v>
      </c>
      <c r="N4185">
        <v>1.9293801371420598E-2</v>
      </c>
      <c r="O4185">
        <v>1.3332009089874811E-2</v>
      </c>
      <c r="P4185">
        <v>5.2329000732762809E-2</v>
      </c>
      <c r="Q4185">
        <v>65.706489075737309</v>
      </c>
      <c r="R4185" s="95">
        <f>Table_nydc_frldevdb01_flc_fx_carry_view[[#This Row],[atmf]]/(Table_nydc_frldevdb01_flc_fx_carry_view[[#This Row],[atmf_cost_orig]]+1)</f>
        <v>65.157524453468284</v>
      </c>
      <c r="S4185" s="95">
        <f>Table_nydc_frldevdb01_flc_fx_carry_view[[#This Row],[num_rate]]-Table_nydc_frldevdb01_flc_fx_carry_view[[#This Row],[asset_rate]]</f>
        <v>3.8996991642888001E-2</v>
      </c>
      <c r="T41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2.0937280545532415</v>
      </c>
      <c r="U4185" s="95">
        <f>Table_nydc_frldevdb01_flc_fx_carry_view[[#This Row],[atmf_cost_final]]/Table_nydc_frldevdb01_flc_fx_carry_view[[#This Row],[atmf_cost_orig]]</f>
        <v>1.1179372578396545</v>
      </c>
    </row>
    <row r="4186" spans="1:21" x14ac:dyDescent="0.25">
      <c r="A4186" t="s">
        <v>157</v>
      </c>
      <c r="B4186" t="s">
        <v>7</v>
      </c>
      <c r="C4186" t="s">
        <v>8</v>
      </c>
      <c r="D4186" t="s">
        <v>14</v>
      </c>
      <c r="E4186">
        <v>65.027135358901603</v>
      </c>
      <c r="F4186">
        <v>66.893325058130401</v>
      </c>
      <c r="G4186">
        <v>6.2197718124987603E-2</v>
      </c>
      <c r="H4186">
        <v>6.6102270593408299E-2</v>
      </c>
      <c r="I4186">
        <v>5.1921630851743797E-2</v>
      </c>
      <c r="J4186">
        <v>6.0686457586905003E-2</v>
      </c>
      <c r="K4186">
        <v>9.9634596555844886E-3</v>
      </c>
      <c r="L4186">
        <v>6.3130049945946303E-3</v>
      </c>
      <c r="M4186">
        <v>2.2564491078729102E-2</v>
      </c>
      <c r="N4186">
        <v>2.4061880402684699E-2</v>
      </c>
      <c r="O4186">
        <v>1.4047618761577804E-2</v>
      </c>
      <c r="P4186">
        <v>5.2862012771469298E-2</v>
      </c>
      <c r="Q4186">
        <v>66.060889711040687</v>
      </c>
      <c r="R4186" s="95">
        <f>Table_nydc_frldevdb01_flc_fx_carry_view[[#This Row],[atmf]]/(Table_nydc_frldevdb01_flc_fx_carry_view[[#This Row],[atmf_cost_orig]]+1)</f>
        <v>65.4172188079433</v>
      </c>
      <c r="S4186" s="95">
        <f>Table_nydc_frldevdb01_flc_fx_carry_view[[#This Row],[num_rate]]-Table_nydc_frldevdb01_flc_fx_carry_view[[#This Row],[asset_rate]]</f>
        <v>3.8814394009891492E-2</v>
      </c>
      <c r="T41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1.4085256049350285</v>
      </c>
      <c r="U4186" s="95">
        <f>Table_nydc_frldevdb01_flc_fx_carry_view[[#This Row],[atmf_cost_final]]/Table_nydc_frldevdb01_flc_fx_carry_view[[#This Row],[atmf_cost_orig]]</f>
        <v>1.066360429700413</v>
      </c>
    </row>
    <row r="4187" spans="1:21" x14ac:dyDescent="0.25">
      <c r="A4187" t="s">
        <v>157</v>
      </c>
      <c r="B4187" t="s">
        <v>7</v>
      </c>
      <c r="C4187" t="s">
        <v>6</v>
      </c>
      <c r="D4187" t="s">
        <v>14</v>
      </c>
      <c r="E4187">
        <v>65.027135358901603</v>
      </c>
      <c r="F4187">
        <v>67.533301646804404</v>
      </c>
      <c r="G4187">
        <v>6.4832525890653706E-2</v>
      </c>
      <c r="H4187">
        <v>6.9255394087814101E-2</v>
      </c>
      <c r="I4187">
        <v>5.8469615636020503E-2</v>
      </c>
      <c r="J4187">
        <v>6.6215520919692294E-2</v>
      </c>
      <c r="K4187">
        <v>1.0860800413508599E-2</v>
      </c>
      <c r="L4187">
        <v>8.5138105114843602E-3</v>
      </c>
      <c r="M4187">
        <v>2.7219207139239799E-2</v>
      </c>
      <c r="N4187">
        <v>2.95291433281465E-2</v>
      </c>
      <c r="O4187">
        <v>1.4619231437729141E-2</v>
      </c>
      <c r="P4187">
        <v>5.3441622298277647E-2</v>
      </c>
      <c r="Q4187">
        <v>66.446345304868984</v>
      </c>
      <c r="R4187" s="95">
        <f>Table_nydc_frldevdb01_flc_fx_carry_view[[#This Row],[atmf]]/(Table_nydc_frldevdb01_flc_fx_carry_view[[#This Row],[atmf_cost_orig]]+1)</f>
        <v>65.743807336782254</v>
      </c>
      <c r="S4187" s="95">
        <f>Table_nydc_frldevdb01_flc_fx_carry_view[[#This Row],[num_rate]]-Table_nydc_frldevdb01_flc_fx_carry_view[[#This Row],[asset_rate]]</f>
        <v>3.8822390860548506E-2</v>
      </c>
      <c r="T41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1.2846809086612181</v>
      </c>
      <c r="U4187" s="95">
        <f>Table_nydc_frldevdb01_flc_fx_carry_view[[#This Row],[atmf_cost_final]]/Table_nydc_frldevdb01_flc_fx_carry_view[[#This Row],[atmf_cost_orig]]</f>
        <v>1.0848641981777878</v>
      </c>
    </row>
    <row r="4188" spans="1:21" x14ac:dyDescent="0.25">
      <c r="A4188" t="s">
        <v>157</v>
      </c>
      <c r="B4188" t="s">
        <v>7</v>
      </c>
      <c r="C4188" t="s">
        <v>67</v>
      </c>
      <c r="D4188" t="s">
        <v>14</v>
      </c>
      <c r="E4188">
        <v>65.027135358901603</v>
      </c>
      <c r="F4188">
        <v>70.157164214704693</v>
      </c>
      <c r="G4188">
        <v>7.29983092756714E-2</v>
      </c>
      <c r="H4188">
        <v>7.5683082000828197E-2</v>
      </c>
      <c r="I4188">
        <v>6.9609681013570401E-2</v>
      </c>
      <c r="J4188">
        <v>7.5746899793882105E-2</v>
      </c>
      <c r="K4188">
        <v>1.2930780525484601E-2</v>
      </c>
      <c r="L4188">
        <v>1.21526152779966E-2</v>
      </c>
      <c r="M4188">
        <v>4.1322696535888395E-2</v>
      </c>
      <c r="N4188">
        <v>4.6484890003519595E-2</v>
      </c>
      <c r="O4188">
        <v>1.6310354610707067E-2</v>
      </c>
      <c r="P4188">
        <v>5.6940940566115428E-2</v>
      </c>
      <c r="Q4188">
        <v>68.220260313671062</v>
      </c>
      <c r="R4188" s="95">
        <f>Table_nydc_frldevdb01_flc_fx_carry_view[[#This Row],[atmf]]/(Table_nydc_frldevdb01_flc_fx_carry_view[[#This Row],[atmf_cost_orig]]+1)</f>
        <v>67.373125015033978</v>
      </c>
      <c r="S4188" s="95">
        <f>Table_nydc_frldevdb01_flc_fx_carry_view[[#This Row],[num_rate]]-Table_nydc_frldevdb01_flc_fx_carry_view[[#This Row],[asset_rate]]</f>
        <v>4.063058595540836E-2</v>
      </c>
      <c r="T41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1.2092271163715211</v>
      </c>
      <c r="U4188" s="95">
        <f>Table_nydc_frldevdb01_flc_fx_carry_view[[#This Row],[atmf_cost_final]]/Table_nydc_frldevdb01_flc_fx_carry_view[[#This Row],[atmf_cost_orig]]</f>
        <v>1.1249239255997701</v>
      </c>
    </row>
    <row r="4189" spans="1:21" x14ac:dyDescent="0.25">
      <c r="A4189" t="s">
        <v>157</v>
      </c>
      <c r="B4189" t="s">
        <v>166</v>
      </c>
      <c r="C4189" t="s">
        <v>14</v>
      </c>
      <c r="D4189" t="s">
        <v>14</v>
      </c>
      <c r="E4189">
        <v>112.345773943525</v>
      </c>
      <c r="F4189">
        <v>111.26130000000001</v>
      </c>
      <c r="G4189">
        <v>8.9104628388386301E-2</v>
      </c>
      <c r="H4189">
        <v>9.0480635489073397E-2</v>
      </c>
      <c r="I4189">
        <v>7.0712158242090706E-2</v>
      </c>
      <c r="J4189">
        <v>9.1903930240399001E-2</v>
      </c>
      <c r="K4189">
        <v>2.05070875782008E-2</v>
      </c>
      <c r="L4189">
        <v>1.4764389074093699E-3</v>
      </c>
      <c r="M4189">
        <v>2.53144099798038E-2</v>
      </c>
      <c r="N4189">
        <v>9.6909580526221908E-3</v>
      </c>
      <c r="O4189">
        <v>1.3332009089874811E-2</v>
      </c>
      <c r="P4189">
        <v>-6.1267259443329516E-3</v>
      </c>
      <c r="Q4189">
        <v>110.7289900456467</v>
      </c>
      <c r="R4189" s="95">
        <f>Table_nydc_frldevdb01_flc_fx_carry_view[[#This Row],[atmf]]/(Table_nydc_frldevdb01_flc_fx_carry_view[[#This Row],[atmf_cost_orig]]+1)</f>
        <v>108.51432391571635</v>
      </c>
      <c r="S4189" s="95">
        <f>Table_nydc_frldevdb01_flc_fx_carry_view[[#This Row],[num_rate]]-Table_nydc_frldevdb01_flc_fx_carry_view[[#This Row],[asset_rate]]</f>
        <v>-1.9458735034207763E-2</v>
      </c>
      <c r="T41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1.7087514543384259</v>
      </c>
      <c r="U4189" s="95">
        <f>Table_nydc_frldevdb01_flc_fx_carry_view[[#This Row],[atmf_cost_final]]/Table_nydc_frldevdb01_flc_fx_carry_view[[#This Row],[atmf_cost_orig]]</f>
        <v>0.38282377745931179</v>
      </c>
    </row>
    <row r="4190" spans="1:21" x14ac:dyDescent="0.25">
      <c r="A4190" t="s">
        <v>157</v>
      </c>
      <c r="B4190" t="s">
        <v>166</v>
      </c>
      <c r="C4190" t="s">
        <v>8</v>
      </c>
      <c r="D4190" t="s">
        <v>14</v>
      </c>
      <c r="E4190">
        <v>112.345773943525</v>
      </c>
      <c r="F4190">
        <v>110.65519999999999</v>
      </c>
      <c r="G4190">
        <v>9.1658121567582906E-2</v>
      </c>
      <c r="H4190">
        <v>9.3476033276689102E-2</v>
      </c>
      <c r="I4190">
        <v>8.2542483685366999E-2</v>
      </c>
      <c r="J4190">
        <v>8.5940512173154293E-2</v>
      </c>
      <c r="K4190">
        <v>2.4538959130155601E-2</v>
      </c>
      <c r="L4190">
        <v>1.4233044462014999E-2</v>
      </c>
      <c r="M4190">
        <v>3.1904381303750298E-2</v>
      </c>
      <c r="N4190">
        <v>2.27248555514739E-2</v>
      </c>
      <c r="O4190">
        <v>1.4047618761577804E-2</v>
      </c>
      <c r="P4190">
        <v>-6.2707226308230061E-3</v>
      </c>
      <c r="Q4190">
        <v>109.84613682812244</v>
      </c>
      <c r="R4190" s="95">
        <f>Table_nydc_frldevdb01_flc_fx_carry_view[[#This Row],[atmf]]/(Table_nydc_frldevdb01_flc_fx_carry_view[[#This Row],[atmf_cost_orig]]+1)</f>
        <v>107.23396663961604</v>
      </c>
      <c r="S4190" s="95">
        <f>Table_nydc_frldevdb01_flc_fx_carry_view[[#This Row],[num_rate]]-Table_nydc_frldevdb01_flc_fx_carry_view[[#This Row],[asset_rate]]</f>
        <v>-2.031834139240081E-2</v>
      </c>
      <c r="T41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1.15292930796314</v>
      </c>
      <c r="U4190" s="95">
        <f>Table_nydc_frldevdb01_flc_fx_carry_view[[#This Row],[atmf_cost_final]]/Table_nydc_frldevdb01_flc_fx_carry_view[[#This Row],[atmf_cost_orig]]</f>
        <v>0.71228008890436112</v>
      </c>
    </row>
    <row r="4191" spans="1:21" x14ac:dyDescent="0.25">
      <c r="A4191" t="s">
        <v>157</v>
      </c>
      <c r="B4191" t="s">
        <v>166</v>
      </c>
      <c r="C4191" t="s">
        <v>6</v>
      </c>
      <c r="D4191" t="s">
        <v>14</v>
      </c>
      <c r="E4191">
        <v>112.345773943525</v>
      </c>
      <c r="F4191">
        <v>110.0137</v>
      </c>
      <c r="G4191">
        <v>9.2809922517522195E-2</v>
      </c>
      <c r="H4191">
        <v>9.4998245209404003E-2</v>
      </c>
      <c r="I4191">
        <v>8.9140297418791106E-2</v>
      </c>
      <c r="J4191">
        <v>9.2477917558653894E-2</v>
      </c>
      <c r="K4191">
        <v>2.7353994453604102E-2</v>
      </c>
      <c r="L4191">
        <v>2.0558767893335897E-2</v>
      </c>
      <c r="M4191">
        <v>3.7335328439670301E-2</v>
      </c>
      <c r="N4191">
        <v>3.1715531377120396E-2</v>
      </c>
      <c r="O4191">
        <v>1.4619231437729141E-2</v>
      </c>
      <c r="P4191">
        <v>-6.4267207180123131E-3</v>
      </c>
      <c r="Q4191">
        <v>108.92646853760345</v>
      </c>
      <c r="R4191" s="95">
        <f>Table_nydc_frldevdb01_flc_fx_carry_view[[#This Row],[atmf]]/(Table_nydc_frldevdb01_flc_fx_carry_view[[#This Row],[atmf_cost_orig]]+1)</f>
        <v>106.05413407203572</v>
      </c>
      <c r="S4191" s="95">
        <f>Table_nydc_frldevdb01_flc_fx_carry_view[[#This Row],[num_rate]]-Table_nydc_frldevdb01_flc_fx_carry_view[[#This Row],[asset_rate]]</f>
        <v>-2.1045952155741454E-2</v>
      </c>
      <c r="T41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1.1177627659147746</v>
      </c>
      <c r="U4191" s="95">
        <f>Table_nydc_frldevdb01_flc_fx_carry_view[[#This Row],[atmf_cost_final]]/Table_nydc_frldevdb01_flc_fx_carry_view[[#This Row],[atmf_cost_orig]]</f>
        <v>0.84947776549948217</v>
      </c>
    </row>
    <row r="4192" spans="1:21" x14ac:dyDescent="0.25">
      <c r="A4192" t="s">
        <v>157</v>
      </c>
      <c r="B4192" t="s">
        <v>166</v>
      </c>
      <c r="C4192" t="s">
        <v>67</v>
      </c>
      <c r="D4192" t="s">
        <v>14</v>
      </c>
      <c r="E4192">
        <v>112.345773943525</v>
      </c>
      <c r="F4192">
        <v>107.223356833381</v>
      </c>
      <c r="G4192">
        <v>9.3792845083526893E-2</v>
      </c>
      <c r="H4192">
        <v>9.7011464505916495E-2</v>
      </c>
      <c r="I4192">
        <v>9.3391113515112104E-2</v>
      </c>
      <c r="J4192">
        <v>9.7540834567213797E-2</v>
      </c>
      <c r="K4192">
        <v>3.2498818212517197E-2</v>
      </c>
      <c r="L4192">
        <v>3.05440523253745E-2</v>
      </c>
      <c r="M4192">
        <v>5.2951671009764598E-2</v>
      </c>
      <c r="N4192">
        <v>5.2815182800102299E-2</v>
      </c>
      <c r="O4192">
        <v>1.6310354610707067E-2</v>
      </c>
      <c r="P4192">
        <v>-7.1446943388862594E-3</v>
      </c>
      <c r="Q4192">
        <v>105.0742878903834</v>
      </c>
      <c r="R4192" s="95">
        <f>Table_nydc_frldevdb01_flc_fx_carry_view[[#This Row],[atmf]]/(Table_nydc_frldevdb01_flc_fx_carry_view[[#This Row],[atmf_cost_orig]]+1)</f>
        <v>101.83122339371515</v>
      </c>
      <c r="S4192" s="95">
        <f>Table_nydc_frldevdb01_flc_fx_carry_view[[#This Row],[num_rate]]-Table_nydc_frldevdb01_flc_fx_carry_view[[#This Row],[asset_rate]]</f>
        <v>-2.3455048949593327E-2</v>
      </c>
      <c r="T41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1.0889009320853815</v>
      </c>
      <c r="U4192" s="95">
        <f>Table_nydc_frldevdb01_flc_fx_carry_view[[#This Row],[atmf_cost_final]]/Table_nydc_frldevdb01_flc_fx_carry_view[[#This Row],[atmf_cost_orig]]</f>
        <v>0.9974224003311033</v>
      </c>
    </row>
    <row r="4193" spans="1:21" x14ac:dyDescent="0.25">
      <c r="A4193" t="s">
        <v>157</v>
      </c>
      <c r="B4193" t="s">
        <v>16</v>
      </c>
      <c r="C4193" t="s">
        <v>14</v>
      </c>
      <c r="D4193" t="s">
        <v>14</v>
      </c>
      <c r="E4193">
        <v>19.090742533779899</v>
      </c>
      <c r="F4193">
        <v>19.657250000000001</v>
      </c>
      <c r="G4193">
        <v>0.119638781760135</v>
      </c>
      <c r="H4193">
        <v>0.125268974965109</v>
      </c>
      <c r="I4193">
        <v>0.14759867003572899</v>
      </c>
      <c r="J4193">
        <v>0.17365552449104901</v>
      </c>
      <c r="K4193">
        <v>2.0627637645294301E-2</v>
      </c>
      <c r="L4193">
        <v>3.0817897088809198E-3</v>
      </c>
      <c r="M4193">
        <v>3.5041927082527104E-2</v>
      </c>
      <c r="N4193">
        <v>2.9673192811522399E-2</v>
      </c>
      <c r="O4193">
        <v>1.3332009089874811E-2</v>
      </c>
      <c r="P4193">
        <v>7.3764171373826654E-2</v>
      </c>
      <c r="Q4193">
        <v>19.377930895379308</v>
      </c>
      <c r="R4193" s="95">
        <f>Table_nydc_frldevdb01_flc_fx_carry_view[[#This Row],[atmf]]/(Table_nydc_frldevdb01_flc_fx_carry_view[[#This Row],[atmf_cost_orig]]+1)</f>
        <v>18.99174273587921</v>
      </c>
      <c r="S4193" s="95">
        <f>Table_nydc_frldevdb01_flc_fx_carry_view[[#This Row],[num_rate]]-Table_nydc_frldevdb01_flc_fx_carry_view[[#This Row],[asset_rate]]</f>
        <v>6.0432162283951846E-2</v>
      </c>
      <c r="T41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1.8447945851534384</v>
      </c>
      <c r="U4193" s="95">
        <f>Table_nydc_frldevdb01_flc_fx_carry_view[[#This Row],[atmf_cost_final]]/Table_nydc_frldevdb01_flc_fx_carry_view[[#This Row],[atmf_cost_orig]]</f>
        <v>0.84679112371985654</v>
      </c>
    </row>
    <row r="4194" spans="1:21" x14ac:dyDescent="0.25">
      <c r="A4194" t="s">
        <v>157</v>
      </c>
      <c r="B4194" t="s">
        <v>16</v>
      </c>
      <c r="C4194" t="s">
        <v>8</v>
      </c>
      <c r="D4194" t="s">
        <v>14</v>
      </c>
      <c r="E4194">
        <v>19.090742533779899</v>
      </c>
      <c r="F4194">
        <v>19.929200000000002</v>
      </c>
      <c r="G4194">
        <v>0.12742554893507499</v>
      </c>
      <c r="H4194">
        <v>0.134954869422901</v>
      </c>
      <c r="I4194">
        <v>0.119056043463665</v>
      </c>
      <c r="J4194">
        <v>0.13237398536991199</v>
      </c>
      <c r="K4194">
        <v>2.4944955485008302E-2</v>
      </c>
      <c r="L4194">
        <v>1.6714445365809398E-2</v>
      </c>
      <c r="M4194">
        <v>4.60479620975651E-2</v>
      </c>
      <c r="N4194">
        <v>4.3031285839133598E-2</v>
      </c>
      <c r="O4194">
        <v>1.4047618761577804E-2</v>
      </c>
      <c r="P4194">
        <v>7.3746939017381774E-2</v>
      </c>
      <c r="Q4194">
        <v>19.517325745728467</v>
      </c>
      <c r="R4194" s="95">
        <f>Table_nydc_frldevdb01_flc_fx_carry_view[[#This Row],[atmf]]/(Table_nydc_frldevdb01_flc_fx_carry_view[[#This Row],[atmf_cost_orig]]+1)</f>
        <v>19.051898882377632</v>
      </c>
      <c r="S4194" s="95">
        <f>Table_nydc_frldevdb01_flc_fx_carry_view[[#This Row],[num_rate]]-Table_nydc_frldevdb01_flc_fx_carry_view[[#This Row],[asset_rate]]</f>
        <v>5.9699320255803968E-2</v>
      </c>
      <c r="T41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1.2470659255570269</v>
      </c>
      <c r="U4194" s="95">
        <f>Table_nydc_frldevdb01_flc_fx_carry_view[[#This Row],[atmf_cost_final]]/Table_nydc_frldevdb01_flc_fx_carry_view[[#This Row],[atmf_cost_orig]]</f>
        <v>0.93448838730278971</v>
      </c>
    </row>
    <row r="4195" spans="1:21" x14ac:dyDescent="0.25">
      <c r="A4195" t="s">
        <v>157</v>
      </c>
      <c r="B4195" t="s">
        <v>16</v>
      </c>
      <c r="C4195" t="s">
        <v>6</v>
      </c>
      <c r="D4195" t="s">
        <v>14</v>
      </c>
      <c r="E4195">
        <v>19.090742533779899</v>
      </c>
      <c r="F4195">
        <v>20.197199999999999</v>
      </c>
      <c r="G4195">
        <v>0.13067328133071801</v>
      </c>
      <c r="H4195">
        <v>0.13956969537984801</v>
      </c>
      <c r="I4195">
        <v>0.119638809303798</v>
      </c>
      <c r="J4195">
        <v>0.13149286181101599</v>
      </c>
      <c r="K4195">
        <v>2.7500809793883103E-2</v>
      </c>
      <c r="L4195">
        <v>2.0656222982327398E-2</v>
      </c>
      <c r="M4195">
        <v>5.4828507419900904E-2</v>
      </c>
      <c r="N4195">
        <v>5.2502505019774798E-2</v>
      </c>
      <c r="O4195">
        <v>1.4619231437729141E-2</v>
      </c>
      <c r="P4195">
        <v>7.3712498382376257E-2</v>
      </c>
      <c r="Q4195">
        <v>19.659939128159735</v>
      </c>
      <c r="R4195" s="95">
        <f>Table_nydc_frldevdb01_flc_fx_carry_view[[#This Row],[atmf]]/(Table_nydc_frldevdb01_flc_fx_carry_view[[#This Row],[atmf_cost_orig]]+1)</f>
        <v>19.14737785140272</v>
      </c>
      <c r="S4195" s="95">
        <f>Table_nydc_frldevdb01_flc_fx_carry_view[[#This Row],[num_rate]]-Table_nydc_frldevdb01_flc_fx_carry_view[[#This Row],[asset_rate]]</f>
        <v>5.9093266944647116E-2</v>
      </c>
      <c r="T41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1.1653481560454475</v>
      </c>
      <c r="U4195" s="95">
        <f>Table_nydc_frldevdb01_flc_fx_carry_view[[#This Row],[atmf_cost_final]]/Table_nydc_frldevdb01_flc_fx_carry_view[[#This Row],[atmf_cost_orig]]</f>
        <v>0.95757676964808558</v>
      </c>
    </row>
    <row r="4196" spans="1:21" x14ac:dyDescent="0.25">
      <c r="A4196" t="s">
        <v>157</v>
      </c>
      <c r="B4196" t="s">
        <v>16</v>
      </c>
      <c r="C4196" t="s">
        <v>67</v>
      </c>
      <c r="D4196" t="s">
        <v>14</v>
      </c>
      <c r="E4196">
        <v>19.090742533779899</v>
      </c>
      <c r="F4196">
        <v>21.256474999999998</v>
      </c>
      <c r="G4196">
        <v>0.13156527631866499</v>
      </c>
      <c r="H4196">
        <v>0.14255185812778401</v>
      </c>
      <c r="I4196">
        <v>0.13198936908488201</v>
      </c>
      <c r="J4196">
        <v>0.14523391555645199</v>
      </c>
      <c r="K4196">
        <v>2.97937591223317E-2</v>
      </c>
      <c r="L4196">
        <v>2.9627763463641498E-2</v>
      </c>
      <c r="M4196">
        <v>7.7738300801787605E-2</v>
      </c>
      <c r="N4196">
        <v>8.3356703977248189E-2</v>
      </c>
      <c r="O4196">
        <v>1.6310354610707067E-2</v>
      </c>
      <c r="P4196">
        <v>7.4886926021173528E-2</v>
      </c>
      <c r="Q4196">
        <v>20.283969384423688</v>
      </c>
      <c r="R4196" s="95">
        <f>Table_nydc_frldevdb01_flc_fx_carry_view[[#This Row],[atmf]]/(Table_nydc_frldevdb01_flc_fx_carry_view[[#This Row],[atmf_cost_orig]]+1)</f>
        <v>19.723225002012235</v>
      </c>
      <c r="S4196" s="95">
        <f>Table_nydc_frldevdb01_flc_fx_carry_view[[#This Row],[num_rate]]-Table_nydc_frldevdb01_flc_fx_carry_view[[#This Row],[asset_rate]]</f>
        <v>5.857657141046646E-2</v>
      </c>
      <c r="T41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1.1206477031905675</v>
      </c>
      <c r="U4196" s="95">
        <f>Table_nydc_frldevdb01_flc_fx_carry_view[[#This Row],[atmf_cost_final]]/Table_nydc_frldevdb01_flc_fx_carry_view[[#This Row],[atmf_cost_orig]]</f>
        <v>1.0722732953706571</v>
      </c>
    </row>
    <row r="4197" spans="1:21" x14ac:dyDescent="0.25">
      <c r="A4197" t="s">
        <v>157</v>
      </c>
      <c r="B4197" t="s">
        <v>15</v>
      </c>
      <c r="C4197" t="s">
        <v>14</v>
      </c>
      <c r="D4197" t="s">
        <v>14</v>
      </c>
      <c r="E4197">
        <v>57.491803063930703</v>
      </c>
      <c r="F4197">
        <v>59.1389</v>
      </c>
      <c r="G4197">
        <v>0.10989973778714</v>
      </c>
      <c r="H4197">
        <v>0.116865620366558</v>
      </c>
      <c r="I4197">
        <v>9.6079750339125206E-2</v>
      </c>
      <c r="J4197">
        <v>0.11386027397385801</v>
      </c>
      <c r="K4197">
        <v>1.8469419202900701E-2</v>
      </c>
      <c r="L4197">
        <v>2.00610215590409E-3</v>
      </c>
      <c r="M4197">
        <v>3.26926090968487E-2</v>
      </c>
      <c r="N4197">
        <v>2.8646479167542302E-2</v>
      </c>
      <c r="O4197">
        <v>1.3332009089874811E-2</v>
      </c>
      <c r="P4197">
        <v>7.1666952266093015E-2</v>
      </c>
      <c r="Q4197">
        <v>58.309552166899124</v>
      </c>
      <c r="R4197" s="95">
        <f>Table_nydc_frldevdb01_flc_fx_carry_view[[#This Row],[atmf]]/(Table_nydc_frldevdb01_flc_fx_carry_view[[#This Row],[atmf_cost_orig]]+1)</f>
        <v>57.266702094169624</v>
      </c>
      <c r="S4197" s="95">
        <f>Table_nydc_frldevdb01_flc_fx_carry_view[[#This Row],[num_rate]]-Table_nydc_frldevdb01_flc_fx_carry_view[[#This Row],[asset_rate]]</f>
        <v>5.8334943176218207E-2</v>
      </c>
      <c r="T41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1.8730240691628361</v>
      </c>
      <c r="U4197" s="95">
        <f>Table_nydc_frldevdb01_flc_fx_carry_view[[#This Row],[atmf_cost_final]]/Table_nydc_frldevdb01_flc_fx_carry_view[[#This Row],[atmf_cost_orig]]</f>
        <v>0.876237166714956</v>
      </c>
    </row>
    <row r="4198" spans="1:21" x14ac:dyDescent="0.25">
      <c r="A4198" t="s">
        <v>157</v>
      </c>
      <c r="B4198" t="s">
        <v>15</v>
      </c>
      <c r="C4198" t="s">
        <v>8</v>
      </c>
      <c r="D4198" t="s">
        <v>14</v>
      </c>
      <c r="E4198">
        <v>57.491803063930703</v>
      </c>
      <c r="F4198">
        <v>59.889299999999999</v>
      </c>
      <c r="G4198">
        <v>0.115055695602278</v>
      </c>
      <c r="H4198">
        <v>0.1231948572559</v>
      </c>
      <c r="I4198">
        <v>0.102178113888855</v>
      </c>
      <c r="J4198">
        <v>0.117623976143445</v>
      </c>
      <c r="K4198">
        <v>2.18674864154112E-2</v>
      </c>
      <c r="L4198">
        <v>1.3697455012401801E-2</v>
      </c>
      <c r="M4198">
        <v>4.2039302882469598E-2</v>
      </c>
      <c r="N4198">
        <v>3.9181028094609098E-2</v>
      </c>
      <c r="O4198">
        <v>1.4047618761577804E-2</v>
      </c>
      <c r="P4198">
        <v>7.0750302181328786E-2</v>
      </c>
      <c r="Q4198">
        <v>58.705111269787608</v>
      </c>
      <c r="R4198" s="95">
        <f>Table_nydc_frldevdb01_flc_fx_carry_view[[#This Row],[atmf]]/(Table_nydc_frldevdb01_flc_fx_carry_view[[#This Row],[atmf_cost_orig]]+1)</f>
        <v>57.473168079491181</v>
      </c>
      <c r="S4198" s="95">
        <f>Table_nydc_frldevdb01_flc_fx_carry_view[[#This Row],[num_rate]]-Table_nydc_frldevdb01_flc_fx_carry_view[[#This Row],[asset_rate]]</f>
        <v>5.6702683419750981E-2</v>
      </c>
      <c r="T41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1.2633256466428431</v>
      </c>
      <c r="U4198" s="95">
        <f>Table_nydc_frldevdb01_flc_fx_carry_view[[#This Row],[atmf_cost_final]]/Table_nydc_frldevdb01_flc_fx_carry_view[[#This Row],[atmf_cost_orig]]</f>
        <v>0.93200946276746177</v>
      </c>
    </row>
    <row r="4199" spans="1:21" x14ac:dyDescent="0.25">
      <c r="A4199" t="s">
        <v>157</v>
      </c>
      <c r="B4199" t="s">
        <v>15</v>
      </c>
      <c r="C4199" t="s">
        <v>6</v>
      </c>
      <c r="D4199" t="s">
        <v>14</v>
      </c>
      <c r="E4199">
        <v>57.491803063930703</v>
      </c>
      <c r="F4199">
        <v>60.642600000000002</v>
      </c>
      <c r="G4199">
        <v>0.117311960104601</v>
      </c>
      <c r="H4199">
        <v>0.126186736165014</v>
      </c>
      <c r="I4199">
        <v>0.109938179542043</v>
      </c>
      <c r="J4199">
        <v>0.12424789793949299</v>
      </c>
      <c r="K4199">
        <v>2.3855229759364101E-2</v>
      </c>
      <c r="L4199">
        <v>1.85062481751577E-2</v>
      </c>
      <c r="M4199">
        <v>4.9578492937577698E-2</v>
      </c>
      <c r="N4199">
        <v>4.9258591959573501E-2</v>
      </c>
      <c r="O4199">
        <v>1.4619231437729141E-2</v>
      </c>
      <c r="P4199">
        <v>7.0505993969295799E-2</v>
      </c>
      <c r="Q4199">
        <v>59.121794519993934</v>
      </c>
      <c r="R4199" s="95">
        <f>Table_nydc_frldevdb01_flc_fx_carry_view[[#This Row],[atmf]]/(Table_nydc_frldevdb01_flc_fx_carry_view[[#This Row],[atmf_cost_orig]]+1)</f>
        <v>57.778051292069144</v>
      </c>
      <c r="S4199" s="95">
        <f>Table_nydc_frldevdb01_flc_fx_carry_view[[#This Row],[num_rate]]-Table_nydc_frldevdb01_flc_fx_carry_view[[#This Row],[asset_rate]]</f>
        <v>5.5886762531566658E-2</v>
      </c>
      <c r="T41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1.1955071007655671</v>
      </c>
      <c r="U4199" s="95">
        <f>Table_nydc_frldevdb01_flc_fx_carry_view[[#This Row],[atmf_cost_final]]/Table_nydc_frldevdb01_flc_fx_carry_view[[#This Row],[atmf_cost_orig]]</f>
        <v>0.99354758567576928</v>
      </c>
    </row>
    <row r="4200" spans="1:21" x14ac:dyDescent="0.25">
      <c r="A4200" t="s">
        <v>157</v>
      </c>
      <c r="B4200" t="s">
        <v>15</v>
      </c>
      <c r="C4200" t="s">
        <v>67</v>
      </c>
      <c r="D4200" t="s">
        <v>14</v>
      </c>
      <c r="E4200">
        <v>57.491803063930703</v>
      </c>
      <c r="F4200">
        <v>63.520699999999998</v>
      </c>
      <c r="G4200">
        <v>0.12538254049492301</v>
      </c>
      <c r="H4200">
        <v>0.135475653008509</v>
      </c>
      <c r="I4200">
        <v>0.123071098151935</v>
      </c>
      <c r="J4200">
        <v>0.136571450076864</v>
      </c>
      <c r="K4200">
        <v>2.9211889894238601E-2</v>
      </c>
      <c r="L4200">
        <v>2.7554236924941699E-2</v>
      </c>
      <c r="M4200">
        <v>7.3891507029421002E-2</v>
      </c>
      <c r="N4200">
        <v>7.7757511724358602E-2</v>
      </c>
      <c r="O4200">
        <v>1.6310354610707067E-2</v>
      </c>
      <c r="P4200">
        <v>7.0473253173666817E-2</v>
      </c>
      <c r="Q4200">
        <v>60.804000535774179</v>
      </c>
      <c r="R4200" s="95">
        <f>Table_nydc_frldevdb01_flc_fx_carry_view[[#This Row],[atmf]]/(Table_nydc_frldevdb01_flc_fx_carry_view[[#This Row],[atmf_cost_orig]]+1)</f>
        <v>59.150016164770491</v>
      </c>
      <c r="S4200" s="95">
        <f>Table_nydc_frldevdb01_flc_fx_carry_view[[#This Row],[num_rate]]-Table_nydc_frldevdb01_flc_fx_carry_view[[#This Row],[asset_rate]]</f>
        <v>5.4162898562959749E-2</v>
      </c>
      <c r="T42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1.1236281333280487</v>
      </c>
      <c r="U4200" s="95">
        <f>Table_nydc_frldevdb01_flc_fx_carry_view[[#This Row],[atmf_cost_final]]/Table_nydc_frldevdb01_flc_fx_carry_view[[#This Row],[atmf_cost_orig]]</f>
        <v>1.052320014171565</v>
      </c>
    </row>
    <row r="4201" spans="1:21" x14ac:dyDescent="0.25">
      <c r="A4201" t="s">
        <v>157</v>
      </c>
      <c r="B4201" t="s">
        <v>23</v>
      </c>
      <c r="C4201" t="s">
        <v>14</v>
      </c>
      <c r="D4201" t="s">
        <v>14</v>
      </c>
      <c r="E4201">
        <v>1.35715165834479</v>
      </c>
      <c r="F4201">
        <v>1.35388551727435</v>
      </c>
      <c r="G4201">
        <v>4.82241319898601E-2</v>
      </c>
      <c r="H4201">
        <v>4.7947993942157402E-2</v>
      </c>
      <c r="I4201">
        <v>5.0777903871141797E-2</v>
      </c>
      <c r="J4201">
        <v>5.3757856720151202E-2</v>
      </c>
      <c r="K4201">
        <v>1.2345583816730201E-2</v>
      </c>
      <c r="L4201">
        <v>1.0601183872232501E-3</v>
      </c>
      <c r="M4201">
        <v>1.3416391707499401E-2</v>
      </c>
      <c r="N4201">
        <v>2.7116648160537601E-3</v>
      </c>
      <c r="O4201">
        <v>1.3332009089874811E-2</v>
      </c>
      <c r="P4201">
        <v>8.3993980504695476E-3</v>
      </c>
      <c r="Q4201">
        <v>1.3524373167238313</v>
      </c>
      <c r="R4201" s="95">
        <f>Table_nydc_frldevdb01_flc_fx_carry_view[[#This Row],[atmf]]/(Table_nydc_frldevdb01_flc_fx_carry_view[[#This Row],[atmf_cost_orig]]+1)</f>
        <v>1.3359617313799277</v>
      </c>
      <c r="S4201" s="95">
        <f>Table_nydc_frldevdb01_flc_fx_carry_view[[#This Row],[num_rate]]-Table_nydc_frldevdb01_flc_fx_carry_view[[#This Row],[asset_rate]]</f>
        <v>-4.9326110394052637E-3</v>
      </c>
      <c r="T42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1.5423368122961298</v>
      </c>
      <c r="U4201" s="95">
        <f>Table_nydc_frldevdb01_flc_fx_carry_view[[#This Row],[atmf_cost_final]]/Table_nydc_frldevdb01_flc_fx_carry_view[[#This Row],[atmf_cost_orig]]</f>
        <v>0.20211580543955143</v>
      </c>
    </row>
    <row r="4202" spans="1:21" x14ac:dyDescent="0.25">
      <c r="A4202" t="s">
        <v>157</v>
      </c>
      <c r="B4202" t="s">
        <v>23</v>
      </c>
      <c r="C4202" t="s">
        <v>8</v>
      </c>
      <c r="D4202" t="s">
        <v>14</v>
      </c>
      <c r="E4202">
        <v>1.35715165834479</v>
      </c>
      <c r="F4202">
        <v>1.3518635284823799</v>
      </c>
      <c r="G4202">
        <v>5.01866449529089E-2</v>
      </c>
      <c r="H4202">
        <v>4.9717613736775197E-2</v>
      </c>
      <c r="I4202">
        <v>4.5985823865802897E-2</v>
      </c>
      <c r="J4202">
        <v>4.5616647493670802E-2</v>
      </c>
      <c r="K4202">
        <v>1.5300096392355201E-2</v>
      </c>
      <c r="L4202">
        <v>8.6214167373488606E-3</v>
      </c>
      <c r="M4202">
        <v>1.6972472864626498E-2</v>
      </c>
      <c r="N4202">
        <v>1.0535835538427501E-2</v>
      </c>
      <c r="O4202">
        <v>1.4047618761577804E-2</v>
      </c>
      <c r="P4202">
        <v>8.7338943591679739E-3</v>
      </c>
      <c r="Q4202">
        <v>1.3496064783611439</v>
      </c>
      <c r="R4202" s="95">
        <f>Table_nydc_frldevdb01_flc_fx_carry_view[[#This Row],[atmf]]/(Table_nydc_frldevdb01_flc_fx_carry_view[[#This Row],[atmf_cost_orig]]+1)</f>
        <v>1.3293019865861522</v>
      </c>
      <c r="S4202" s="95">
        <f>Table_nydc_frldevdb01_flc_fx_carry_view[[#This Row],[num_rate]]-Table_nydc_frldevdb01_flc_fx_carry_view[[#This Row],[asset_rate]]</f>
        <v>-5.31372440240983E-3</v>
      </c>
      <c r="T42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1.1447295706561933</v>
      </c>
      <c r="U4202" s="95">
        <f>Table_nydc_frldevdb01_flc_fx_carry_view[[#This Row],[atmf_cost_final]]/Table_nydc_frldevdb01_flc_fx_carry_view[[#This Row],[atmf_cost_orig]]</f>
        <v>0.62076019342979549</v>
      </c>
    </row>
    <row r="4203" spans="1:21" x14ac:dyDescent="0.25">
      <c r="A4203" t="s">
        <v>157</v>
      </c>
      <c r="B4203" t="s">
        <v>23</v>
      </c>
      <c r="C4203" t="s">
        <v>6</v>
      </c>
      <c r="D4203" t="s">
        <v>14</v>
      </c>
      <c r="E4203">
        <v>1.35715165834479</v>
      </c>
      <c r="F4203">
        <v>1.34985484040024</v>
      </c>
      <c r="G4203">
        <v>5.1218290629546699E-2</v>
      </c>
      <c r="H4203">
        <v>5.0598910599762702E-2</v>
      </c>
      <c r="I4203">
        <v>4.8238616695450001E-2</v>
      </c>
      <c r="J4203">
        <v>4.7662668840957198E-2</v>
      </c>
      <c r="K4203">
        <v>1.7637204880152801E-2</v>
      </c>
      <c r="L4203">
        <v>1.2378057877126201E-2</v>
      </c>
      <c r="M4203">
        <v>1.9891270093489299E-2</v>
      </c>
      <c r="N4203">
        <v>1.4874216532038799E-2</v>
      </c>
      <c r="O4203">
        <v>1.4619231437729141E-2</v>
      </c>
      <c r="P4203">
        <v>9.1266664091265159E-3</v>
      </c>
      <c r="Q4203">
        <v>1.3468190224929786</v>
      </c>
      <c r="R4203" s="95">
        <f>Table_nydc_frldevdb01_flc_fx_carry_view[[#This Row],[atmf]]/(Table_nydc_frldevdb01_flc_fx_carry_view[[#This Row],[atmf_cost_orig]]+1)</f>
        <v>1.3235281838195403</v>
      </c>
      <c r="S4203" s="95">
        <f>Table_nydc_frldevdb01_flc_fx_carry_view[[#This Row],[num_rate]]-Table_nydc_frldevdb01_flc_fx_carry_view[[#This Row],[asset_rate]]</f>
        <v>-5.4925650286026251E-3</v>
      </c>
      <c r="T42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1.1074030334808951</v>
      </c>
      <c r="U4203" s="95">
        <f>Table_nydc_frldevdb01_flc_fx_carry_view[[#This Row],[atmf_cost_final]]/Table_nydc_frldevdb01_flc_fx_carry_view[[#This Row],[atmf_cost_orig]]</f>
        <v>0.74777610791717852</v>
      </c>
    </row>
    <row r="4204" spans="1:21" x14ac:dyDescent="0.25">
      <c r="A4204" t="s">
        <v>157</v>
      </c>
      <c r="B4204" t="s">
        <v>23</v>
      </c>
      <c r="C4204" t="s">
        <v>67</v>
      </c>
      <c r="D4204" t="s">
        <v>14</v>
      </c>
      <c r="E4204">
        <v>1.35715165834479</v>
      </c>
      <c r="F4204">
        <v>1.344193</v>
      </c>
      <c r="G4204">
        <v>5.4609776978075703E-2</v>
      </c>
      <c r="H4204">
        <v>5.3554478087508101E-2</v>
      </c>
      <c r="I4204">
        <v>5.3469584791434703E-2</v>
      </c>
      <c r="J4204">
        <v>5.2412708106562803E-2</v>
      </c>
      <c r="K4204">
        <v>2.5531127274730499E-2</v>
      </c>
      <c r="L4204">
        <v>2.2195845173614202E-2</v>
      </c>
      <c r="M4204">
        <v>2.9247524102228598E-2</v>
      </c>
      <c r="N4204">
        <v>2.61236324371013E-2</v>
      </c>
      <c r="O4204">
        <v>1.6310354610707067E-2</v>
      </c>
      <c r="P4204">
        <v>1.1371110734009315E-2</v>
      </c>
      <c r="Q4204">
        <v>1.3392159421213654</v>
      </c>
      <c r="R4204" s="95">
        <f>Table_nydc_frldevdb01_flc_fx_carry_view[[#This Row],[atmf]]/(Table_nydc_frldevdb01_flc_fx_carry_view[[#This Row],[atmf_cost_orig]]+1)</f>
        <v>1.3059958547604822</v>
      </c>
      <c r="S4204" s="95">
        <f>Table_nydc_frldevdb01_flc_fx_carry_view[[#This Row],[num_rate]]-Table_nydc_frldevdb01_flc_fx_carry_view[[#This Row],[asset_rate]]</f>
        <v>-4.939243876697752E-3</v>
      </c>
      <c r="T42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1.0568804801534906</v>
      </c>
      <c r="U4204" s="95">
        <f>Table_nydc_frldevdb01_flc_fx_carry_view[[#This Row],[atmf_cost_final]]/Table_nydc_frldevdb01_flc_fx_carry_view[[#This Row],[atmf_cost_orig]]</f>
        <v>0.89319124401065919</v>
      </c>
    </row>
    <row r="4205" spans="1:21" x14ac:dyDescent="0.25">
      <c r="A4205" t="s">
        <v>157</v>
      </c>
      <c r="B4205" t="s">
        <v>5</v>
      </c>
      <c r="C4205" t="s">
        <v>14</v>
      </c>
      <c r="D4205" t="s">
        <v>14</v>
      </c>
      <c r="E4205">
        <v>3.6779465256645998</v>
      </c>
      <c r="F4205">
        <v>3.871733171062</v>
      </c>
      <c r="G4205">
        <v>0.12004929357549</v>
      </c>
      <c r="H4205">
        <v>0.12926697359846701</v>
      </c>
      <c r="I4205">
        <v>0.12346560017366399</v>
      </c>
      <c r="J4205">
        <v>0.16262304388868301</v>
      </c>
      <c r="K4205">
        <v>1.3708623424045399E-2</v>
      </c>
      <c r="L4205">
        <v>2.5779877316368001E-3</v>
      </c>
      <c r="M4205">
        <v>3.6161026657833203E-2</v>
      </c>
      <c r="N4205">
        <v>5.26854180766472E-2</v>
      </c>
      <c r="O4205">
        <v>1.3332009089874811E-2</v>
      </c>
      <c r="P4205">
        <v>0.12031935297949604</v>
      </c>
      <c r="Q4205">
        <v>3.786712377824704</v>
      </c>
      <c r="R4205" s="95">
        <f>Table_nydc_frldevdb01_flc_fx_carry_view[[#This Row],[atmf]]/(Table_nydc_frldevdb01_flc_fx_carry_view[[#This Row],[atmf_cost_orig]]+1)</f>
        <v>3.736613394493697</v>
      </c>
      <c r="S4205" s="95">
        <f>Table_nydc_frldevdb01_flc_fx_carry_view[[#This Row],[num_rate]]-Table_nydc_frldevdb01_flc_fx_carry_view[[#This Row],[asset_rate]]</f>
        <v>0.10698734388962124</v>
      </c>
      <c r="T42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2.2317179066874031</v>
      </c>
      <c r="U4205" s="95">
        <f>Table_nydc_frldevdb01_flc_fx_carry_view[[#This Row],[atmf_cost_final]]/Table_nydc_frldevdb01_flc_fx_carry_view[[#This Row],[atmf_cost_orig]]</f>
        <v>1.4569668769411026</v>
      </c>
    </row>
    <row r="4206" spans="1:21" x14ac:dyDescent="0.25">
      <c r="A4206" t="s">
        <v>157</v>
      </c>
      <c r="B4206" t="s">
        <v>5</v>
      </c>
      <c r="C4206" t="s">
        <v>8</v>
      </c>
      <c r="D4206" t="s">
        <v>14</v>
      </c>
      <c r="E4206">
        <v>3.6779465256645998</v>
      </c>
      <c r="F4206">
        <v>3.9688105286639002</v>
      </c>
      <c r="G4206">
        <v>0.123956864227512</v>
      </c>
      <c r="H4206">
        <v>0.134414888540803</v>
      </c>
      <c r="I4206">
        <v>0.115190528059363</v>
      </c>
      <c r="J4206">
        <v>0.142116765868704</v>
      </c>
      <c r="K4206">
        <v>1.4334411145445499E-2</v>
      </c>
      <c r="L4206">
        <v>1.21215384134215E-2</v>
      </c>
      <c r="M4206">
        <v>4.5865898119413599E-2</v>
      </c>
      <c r="N4206">
        <v>6.1650283461198996E-2</v>
      </c>
      <c r="O4206">
        <v>1.4047618761577804E-2</v>
      </c>
      <c r="P4206">
        <v>0.12132717421627777</v>
      </c>
      <c r="Q4206">
        <v>3.8474933424538866</v>
      </c>
      <c r="R4206" s="95">
        <f>Table_nydc_frldevdb01_flc_fx_carry_view[[#This Row],[atmf]]/(Table_nydc_frldevdb01_flc_fx_carry_view[[#This Row],[atmf_cost_orig]]+1)</f>
        <v>3.794760433245099</v>
      </c>
      <c r="S4206" s="95">
        <f>Table_nydc_frldevdb01_flc_fx_carry_view[[#This Row],[num_rate]]-Table_nydc_frldevdb01_flc_fx_carry_view[[#This Row],[asset_rate]]</f>
        <v>0.10727955545469997</v>
      </c>
      <c r="T42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1.5707709911894625</v>
      </c>
      <c r="U4206" s="95">
        <f>Table_nydc_frldevdb01_flc_fx_carry_view[[#This Row],[atmf_cost_final]]/Table_nydc_frldevdb01_flc_fx_carry_view[[#This Row],[atmf_cost_orig]]</f>
        <v>1.3441420748088297</v>
      </c>
    </row>
    <row r="4207" spans="1:21" x14ac:dyDescent="0.25">
      <c r="A4207" t="s">
        <v>157</v>
      </c>
      <c r="B4207" t="s">
        <v>5</v>
      </c>
      <c r="C4207" t="s">
        <v>6</v>
      </c>
      <c r="D4207" t="s">
        <v>14</v>
      </c>
      <c r="E4207">
        <v>3.6779465256645998</v>
      </c>
      <c r="F4207">
        <v>4.0660216447206698</v>
      </c>
      <c r="G4207">
        <v>0.12564865496382499</v>
      </c>
      <c r="H4207">
        <v>0.13683663450106101</v>
      </c>
      <c r="I4207">
        <v>0.120070007130577</v>
      </c>
      <c r="J4207">
        <v>0.14390150002145799</v>
      </c>
      <c r="K4207">
        <v>1.41823385024399E-2</v>
      </c>
      <c r="L4207">
        <v>1.37121912692213E-2</v>
      </c>
      <c r="M4207">
        <v>5.3758976723840002E-2</v>
      </c>
      <c r="N4207">
        <v>7.0773510468616102E-2</v>
      </c>
      <c r="O4207">
        <v>1.4619231437729141E-2</v>
      </c>
      <c r="P4207">
        <v>0.1220205488744357</v>
      </c>
      <c r="Q4207">
        <v>3.9112283743478313</v>
      </c>
      <c r="R4207" s="95">
        <f>Table_nydc_frldevdb01_flc_fx_carry_view[[#This Row],[atmf]]/(Table_nydc_frldevdb01_flc_fx_carry_view[[#This Row],[atmf_cost_orig]]+1)</f>
        <v>3.8585879072290528</v>
      </c>
      <c r="S4207" s="95">
        <f>Table_nydc_frldevdb01_flc_fx_carry_view[[#This Row],[num_rate]]-Table_nydc_frldevdb01_flc_fx_carry_view[[#This Row],[asset_rate]]</f>
        <v>0.10740131743670656</v>
      </c>
      <c r="T42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1.4417929810051497</v>
      </c>
      <c r="U4207" s="95">
        <f>Table_nydc_frldevdb01_flc_fx_carry_view[[#This Row],[atmf_cost_final]]/Table_nydc_frldevdb01_flc_fx_carry_view[[#This Row],[atmf_cost_orig]]</f>
        <v>1.3164966072955555</v>
      </c>
    </row>
    <row r="4208" spans="1:21" x14ac:dyDescent="0.25">
      <c r="A4208" t="s">
        <v>157</v>
      </c>
      <c r="B4208" t="s">
        <v>5</v>
      </c>
      <c r="C4208" t="s">
        <v>67</v>
      </c>
      <c r="D4208" t="s">
        <v>14</v>
      </c>
      <c r="E4208">
        <v>3.6779465256645998</v>
      </c>
      <c r="F4208">
        <v>4.4690363178926598</v>
      </c>
      <c r="G4208">
        <v>0.13289342287584599</v>
      </c>
      <c r="H4208">
        <v>0.14639604507109499</v>
      </c>
      <c r="I4208">
        <v>0.13061796133147099</v>
      </c>
      <c r="J4208">
        <v>0.15068303725500801</v>
      </c>
      <c r="K4208">
        <v>1.2786951239664701E-2</v>
      </c>
      <c r="L4208">
        <v>1.3791552077793701E-2</v>
      </c>
      <c r="M4208">
        <v>7.9839298200147096E-2</v>
      </c>
      <c r="N4208">
        <v>9.8894023621763097E-2</v>
      </c>
      <c r="O4208">
        <v>1.6310354610707067E-2</v>
      </c>
      <c r="P4208">
        <v>0.1275594675859395</v>
      </c>
      <c r="Q4208">
        <v>4.1882071958538765</v>
      </c>
      <c r="R4208" s="95">
        <f>Table_nydc_frldevdb01_flc_fx_carry_view[[#This Row],[atmf]]/(Table_nydc_frldevdb01_flc_fx_carry_view[[#This Row],[atmf_cost_orig]]+1)</f>
        <v>4.1386124077365531</v>
      </c>
      <c r="S4208" s="95">
        <f>Table_nydc_frldevdb01_flc_fx_carry_view[[#This Row],[num_rate]]-Table_nydc_frldevdb01_flc_fx_carry_view[[#This Row],[asset_rate]]</f>
        <v>0.11124911297523243</v>
      </c>
      <c r="T42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1.2691945234090749</v>
      </c>
      <c r="U4208" s="95">
        <f>Table_nydc_frldevdb01_flc_fx_carry_view[[#This Row],[atmf_cost_final]]/Table_nydc_frldevdb01_flc_fx_carry_view[[#This Row],[atmf_cost_orig]]</f>
        <v>1.2386634884220575</v>
      </c>
    </row>
    <row r="4209" spans="1:21" x14ac:dyDescent="0.25">
      <c r="A4209" t="s">
        <v>157</v>
      </c>
      <c r="B4209" t="s">
        <v>24</v>
      </c>
      <c r="C4209" t="s">
        <v>14</v>
      </c>
      <c r="D4209" t="s">
        <v>14</v>
      </c>
      <c r="E4209">
        <v>30.183853651354902</v>
      </c>
      <c r="F4209">
        <v>29.943000000000001</v>
      </c>
      <c r="G4209">
        <v>5.2108015361462701E-2</v>
      </c>
      <c r="H4209">
        <v>5.0629174299657097E-2</v>
      </c>
      <c r="I4209">
        <v>4.3623341331045701E-2</v>
      </c>
      <c r="J4209">
        <v>6.4259833560792401E-2</v>
      </c>
      <c r="K4209">
        <v>1.09895379021558E-2</v>
      </c>
      <c r="L4209">
        <v>9.1083659140865701E-4</v>
      </c>
      <c r="M4209">
        <v>1.41665385466239E-2</v>
      </c>
      <c r="N4209">
        <v>7.9884033159941196E-3</v>
      </c>
      <c r="O4209">
        <v>1.3332009089874811E-2</v>
      </c>
      <c r="P4209">
        <v>-3.0230254832237461E-3</v>
      </c>
      <c r="Q4209">
        <v>29.848172337248371</v>
      </c>
      <c r="R4209" s="95">
        <f>Table_nydc_frldevdb01_flc_fx_carry_view[[#This Row],[atmf]]/(Table_nydc_frldevdb01_flc_fx_carry_view[[#This Row],[atmf_cost_orig]]+1)</f>
        <v>29.524736679747441</v>
      </c>
      <c r="S4209" s="95">
        <f>Table_nydc_frldevdb01_flc_fx_carry_view[[#This Row],[num_rate]]-Table_nydc_frldevdb01_flc_fx_carry_view[[#This Row],[asset_rate]]</f>
        <v>-1.6355034573098559E-2</v>
      </c>
      <c r="T42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2.2277511139033477</v>
      </c>
      <c r="U4209" s="95">
        <f>Table_nydc_frldevdb01_flc_fx_carry_view[[#This Row],[atmf_cost_final]]/Table_nydc_frldevdb01_flc_fx_carry_view[[#This Row],[atmf_cost_orig]]</f>
        <v>0.56389239260552304</v>
      </c>
    </row>
    <row r="4210" spans="1:21" x14ac:dyDescent="0.25">
      <c r="A4210" t="s">
        <v>157</v>
      </c>
      <c r="B4210" t="s">
        <v>24</v>
      </c>
      <c r="C4210" t="s">
        <v>8</v>
      </c>
      <c r="D4210" t="s">
        <v>14</v>
      </c>
      <c r="E4210">
        <v>30.183853651354902</v>
      </c>
      <c r="F4210">
        <v>29.832999999999998</v>
      </c>
      <c r="G4210">
        <v>5.5340909573839199E-2</v>
      </c>
      <c r="H4210">
        <v>5.3251549301602599E-2</v>
      </c>
      <c r="I4210">
        <v>4.8075261579619603E-2</v>
      </c>
      <c r="J4210">
        <v>4.6359045101831503E-2</v>
      </c>
      <c r="K4210">
        <v>1.37483348553348E-2</v>
      </c>
      <c r="L4210">
        <v>7.6565132132281099E-3</v>
      </c>
      <c r="M4210">
        <v>1.8178672684588899E-2</v>
      </c>
      <c r="N4210">
        <v>1.34280890037725E-2</v>
      </c>
      <c r="O4210">
        <v>1.4047618761577804E-2</v>
      </c>
      <c r="P4210">
        <v>-1.8310667449375475E-3</v>
      </c>
      <c r="Q4210">
        <v>29.701412707698793</v>
      </c>
      <c r="R4210" s="95">
        <f>Table_nydc_frldevdb01_flc_fx_carry_view[[#This Row],[atmf]]/(Table_nydc_frldevdb01_flc_fx_carry_view[[#This Row],[atmf_cost_orig]]+1)</f>
        <v>29.300358375549724</v>
      </c>
      <c r="S4210" s="95">
        <f>Table_nydc_frldevdb01_flc_fx_carry_view[[#This Row],[num_rate]]-Table_nydc_frldevdb01_flc_fx_carry_view[[#This Row],[asset_rate]]</f>
        <v>-1.5878685506515351E-2</v>
      </c>
      <c r="T42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1.3027394327434632</v>
      </c>
      <c r="U4210" s="95">
        <f>Table_nydc_frldevdb01_flc_fx_carry_view[[#This Row],[atmf_cost_final]]/Table_nydc_frldevdb01_flc_fx_carry_view[[#This Row],[atmf_cost_orig]]</f>
        <v>0.73867268731650904</v>
      </c>
    </row>
    <row r="4211" spans="1:21" x14ac:dyDescent="0.25">
      <c r="A4211" t="s">
        <v>157</v>
      </c>
      <c r="B4211" t="s">
        <v>24</v>
      </c>
      <c r="C4211" t="s">
        <v>6</v>
      </c>
      <c r="D4211" t="s">
        <v>14</v>
      </c>
      <c r="E4211">
        <v>30.183853651354902</v>
      </c>
      <c r="F4211">
        <v>29.739000000000001</v>
      </c>
      <c r="G4211">
        <v>5.69823394433812E-2</v>
      </c>
      <c r="H4211">
        <v>5.4530121500789501E-2</v>
      </c>
      <c r="I4211">
        <v>5.2131972967227297E-2</v>
      </c>
      <c r="J4211">
        <v>4.9638167279330903E-2</v>
      </c>
      <c r="K4211">
        <v>1.59583299989021E-2</v>
      </c>
      <c r="L4211">
        <v>1.1018773751177999E-2</v>
      </c>
      <c r="M4211">
        <v>2.1436325125490197E-2</v>
      </c>
      <c r="N4211">
        <v>1.7502341943721501E-2</v>
      </c>
      <c r="O4211">
        <v>1.4619231437729141E-2</v>
      </c>
      <c r="P4211">
        <v>-4.7694809185006015E-4</v>
      </c>
      <c r="Q4211">
        <v>29.576977461606113</v>
      </c>
      <c r="R4211" s="95">
        <f>Table_nydc_frldevdb01_flc_fx_carry_view[[#This Row],[atmf]]/(Table_nydc_frldevdb01_flc_fx_carry_view[[#This Row],[atmf_cost_orig]]+1)</f>
        <v>29.114883883091167</v>
      </c>
      <c r="S4211" s="95">
        <f>Table_nydc_frldevdb01_flc_fx_carry_view[[#This Row],[num_rate]]-Table_nydc_frldevdb01_flc_fx_carry_view[[#This Row],[asset_rate]]</f>
        <v>-1.5096179529579201E-2</v>
      </c>
      <c r="T42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1.1835658927615209</v>
      </c>
      <c r="U4211" s="95">
        <f>Table_nydc_frldevdb01_flc_fx_carry_view[[#This Row],[atmf_cost_final]]/Table_nydc_frldevdb01_flc_fx_carry_view[[#This Row],[atmf_cost_orig]]</f>
        <v>0.81648052272305072</v>
      </c>
    </row>
    <row r="4212" spans="1:21" x14ac:dyDescent="0.25">
      <c r="A4212" t="s">
        <v>157</v>
      </c>
      <c r="B4212" t="s">
        <v>24</v>
      </c>
      <c r="C4212" t="s">
        <v>67</v>
      </c>
      <c r="D4212" t="s">
        <v>14</v>
      </c>
      <c r="E4212">
        <v>30.183853651354902</v>
      </c>
      <c r="F4212">
        <v>29.510561828850001</v>
      </c>
      <c r="G4212">
        <v>6.05618994313925E-2</v>
      </c>
      <c r="H4212">
        <v>5.73811725965001E-2</v>
      </c>
      <c r="I4212">
        <v>5.9099750826722898E-2</v>
      </c>
      <c r="J4212">
        <v>5.58478393459143E-2</v>
      </c>
      <c r="K4212">
        <v>2.35573444980882E-2</v>
      </c>
      <c r="L4212">
        <v>2.02778152656907E-2</v>
      </c>
      <c r="M4212">
        <v>3.1336275340479898E-2</v>
      </c>
      <c r="N4212">
        <v>2.8628977437267399E-2</v>
      </c>
      <c r="O4212">
        <v>1.6310354610707067E-2</v>
      </c>
      <c r="P4212">
        <v>4.7319856823959672E-3</v>
      </c>
      <c r="Q4212">
        <v>29.282773161552839</v>
      </c>
      <c r="R4212" s="95">
        <f>Table_nydc_frldevdb01_flc_fx_carry_view[[#This Row],[atmf]]/(Table_nydc_frldevdb01_flc_fx_carry_view[[#This Row],[atmf_cost_orig]]+1)</f>
        <v>28.613908513115703</v>
      </c>
      <c r="S4212" s="95">
        <f>Table_nydc_frldevdb01_flc_fx_carry_view[[#This Row],[num_rate]]-Table_nydc_frldevdb01_flc_fx_carry_view[[#This Row],[asset_rate]]</f>
        <v>-1.15783689283111E-2</v>
      </c>
      <c r="T42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1.0735616938598549</v>
      </c>
      <c r="U4212" s="95">
        <f>Table_nydc_frldevdb01_flc_fx_carry_view[[#This Row],[atmf_cost_final]]/Table_nydc_frldevdb01_flc_fx_carry_view[[#This Row],[atmf_cost_orig]]</f>
        <v>0.91360498738932006</v>
      </c>
    </row>
    <row r="4213" spans="1:21" x14ac:dyDescent="0.25">
      <c r="A4213" t="s">
        <v>157</v>
      </c>
      <c r="B4213" t="s">
        <v>19</v>
      </c>
      <c r="C4213" t="s">
        <v>14</v>
      </c>
      <c r="D4213" t="s">
        <v>14</v>
      </c>
      <c r="E4213">
        <v>13.443326209133501</v>
      </c>
      <c r="F4213">
        <v>13.829000000000001</v>
      </c>
      <c r="G4213">
        <v>0.162285333464076</v>
      </c>
      <c r="H4213">
        <v>0.16665544071038499</v>
      </c>
      <c r="I4213">
        <v>0.15466751144483301</v>
      </c>
      <c r="J4213">
        <v>0.17634321985349599</v>
      </c>
      <c r="K4213">
        <v>3.2257337327369497E-2</v>
      </c>
      <c r="L4213">
        <v>3.2293829523807999E-3</v>
      </c>
      <c r="M4213">
        <v>4.6607411124522796E-2</v>
      </c>
      <c r="N4213">
        <v>2.86889366129785E-2</v>
      </c>
      <c r="O4213">
        <v>1.3332009089874811E-2</v>
      </c>
      <c r="P4213">
        <v>7.1608005656468923E-2</v>
      </c>
      <c r="Q4213">
        <v>13.633360273965417</v>
      </c>
      <c r="R4213" s="95">
        <f>Table_nydc_frldevdb01_flc_fx_carry_view[[#This Row],[atmf]]/(Table_nydc_frldevdb01_flc_fx_carry_view[[#This Row],[atmf_cost_orig]]+1)</f>
        <v>13.213168426871249</v>
      </c>
      <c r="S4213" s="95">
        <f>Table_nydc_frldevdb01_flc_fx_carry_view[[#This Row],[num_rate]]-Table_nydc_frldevdb01_flc_fx_carry_view[[#This Row],[asset_rate]]</f>
        <v>5.8275996566594115E-2</v>
      </c>
      <c r="T42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1.7741758001027317</v>
      </c>
      <c r="U4213" s="95">
        <f>Table_nydc_frldevdb01_flc_fx_carry_view[[#This Row],[atmf_cost_final]]/Table_nydc_frldevdb01_flc_fx_carry_view[[#This Row],[atmf_cost_orig]]</f>
        <v>0.61554452222907585</v>
      </c>
    </row>
    <row r="4214" spans="1:21" x14ac:dyDescent="0.25">
      <c r="A4214" t="s">
        <v>157</v>
      </c>
      <c r="B4214" t="s">
        <v>19</v>
      </c>
      <c r="C4214" t="s">
        <v>8</v>
      </c>
      <c r="D4214" t="s">
        <v>14</v>
      </c>
      <c r="E4214">
        <v>13.443326209133501</v>
      </c>
      <c r="F4214">
        <v>14.0158</v>
      </c>
      <c r="G4214">
        <v>0.16162613643604501</v>
      </c>
      <c r="H4214">
        <v>0.16712368839924799</v>
      </c>
      <c r="I4214">
        <v>0.164288301234366</v>
      </c>
      <c r="J4214">
        <v>0.174194077438798</v>
      </c>
      <c r="K4214">
        <v>3.6182169039080399E-2</v>
      </c>
      <c r="L4214">
        <v>2.5785280199507002E-2</v>
      </c>
      <c r="M4214">
        <v>5.7007030761865501E-2</v>
      </c>
      <c r="N4214">
        <v>5.0614578878623598E-2</v>
      </c>
      <c r="O4214">
        <v>1.4047618761577804E-2</v>
      </c>
      <c r="P4214">
        <v>7.1836506254270446E-2</v>
      </c>
      <c r="Q4214">
        <v>13.729877205720062</v>
      </c>
      <c r="R4214" s="95">
        <f>Table_nydc_frldevdb01_flc_fx_carry_view[[#This Row],[atmf]]/(Table_nydc_frldevdb01_flc_fx_carry_view[[#This Row],[atmf_cost_orig]]+1)</f>
        <v>13.259892878761407</v>
      </c>
      <c r="S4214" s="95">
        <f>Table_nydc_frldevdb01_flc_fx_carry_view[[#This Row],[num_rate]]-Table_nydc_frldevdb01_flc_fx_carry_view[[#This Row],[asset_rate]]</f>
        <v>5.7788887492692641E-2</v>
      </c>
      <c r="T42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1.1922911666659528</v>
      </c>
      <c r="U4214" s="95">
        <f>Table_nydc_frldevdb01_flc_fx_carry_view[[#This Row],[atmf_cost_final]]/Table_nydc_frldevdb01_flc_fx_carry_view[[#This Row],[atmf_cost_orig]]</f>
        <v>0.88786555276058876</v>
      </c>
    </row>
    <row r="4215" spans="1:21" x14ac:dyDescent="0.25">
      <c r="A4215" t="s">
        <v>157</v>
      </c>
      <c r="B4215" t="s">
        <v>19</v>
      </c>
      <c r="C4215" t="s">
        <v>6</v>
      </c>
      <c r="D4215" t="s">
        <v>14</v>
      </c>
      <c r="E4215">
        <v>13.443326209133501</v>
      </c>
      <c r="F4215">
        <v>14.202400000000001</v>
      </c>
      <c r="G4215">
        <v>0.16092553482351399</v>
      </c>
      <c r="H4215">
        <v>0.16725500662985701</v>
      </c>
      <c r="I4215">
        <v>0.16226284635935301</v>
      </c>
      <c r="J4215">
        <v>0.17199401208586901</v>
      </c>
      <c r="K4215">
        <v>3.87161349885244E-2</v>
      </c>
      <c r="L4215">
        <v>3.23081014316332E-2</v>
      </c>
      <c r="M4215">
        <v>6.568116197775499E-2</v>
      </c>
      <c r="N4215">
        <v>6.3360620142371302E-2</v>
      </c>
      <c r="O4215">
        <v>1.4619231437729141E-2</v>
      </c>
      <c r="P4215">
        <v>7.2112123845121889E-2</v>
      </c>
      <c r="Q4215">
        <v>13.829487496412025</v>
      </c>
      <c r="R4215" s="95">
        <f>Table_nydc_frldevdb01_flc_fx_carry_view[[#This Row],[atmf]]/(Table_nydc_frldevdb01_flc_fx_carry_view[[#This Row],[atmf_cost_orig]]+1)</f>
        <v>13.327063015397902</v>
      </c>
      <c r="S4215" s="95">
        <f>Table_nydc_frldevdb01_flc_fx_carry_view[[#This Row],[num_rate]]-Table_nydc_frldevdb01_flc_fx_carry_view[[#This Row],[asset_rate]]</f>
        <v>5.7492892407392748E-2</v>
      </c>
      <c r="T42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1.1515849297365803</v>
      </c>
      <c r="U4215" s="95">
        <f>Table_nydc_frldevdb01_flc_fx_carry_view[[#This Row],[atmf_cost_final]]/Table_nydc_frldevdb01_flc_fx_carry_view[[#This Row],[atmf_cost_orig]]</f>
        <v>0.96466959832151544</v>
      </c>
    </row>
    <row r="4216" spans="1:21" x14ac:dyDescent="0.25">
      <c r="A4216" t="s">
        <v>157</v>
      </c>
      <c r="B4216" t="s">
        <v>19</v>
      </c>
      <c r="C4216" t="s">
        <v>67</v>
      </c>
      <c r="D4216" t="s">
        <v>14</v>
      </c>
      <c r="E4216">
        <v>13.443326209133501</v>
      </c>
      <c r="F4216">
        <v>14.9497138212707</v>
      </c>
      <c r="G4216">
        <v>0.164767513200268</v>
      </c>
      <c r="H4216">
        <v>0.17368821760080499</v>
      </c>
      <c r="I4216">
        <v>0.16469145200061899</v>
      </c>
      <c r="J4216">
        <v>0.17531625656396599</v>
      </c>
      <c r="K4216">
        <v>4.5156098481452099E-2</v>
      </c>
      <c r="L4216">
        <v>4.3331527164524798E-2</v>
      </c>
      <c r="M4216">
        <v>9.4640441967327904E-2</v>
      </c>
      <c r="N4216">
        <v>9.750952634266101E-2</v>
      </c>
      <c r="O4216">
        <v>1.6310354610707067E-2</v>
      </c>
      <c r="P4216">
        <v>7.4121308773218653E-2</v>
      </c>
      <c r="Q4216">
        <v>14.244818337751502</v>
      </c>
      <c r="R4216" s="95">
        <f>Table_nydc_frldevdb01_flc_fx_carry_view[[#This Row],[atmf]]/(Table_nydc_frldevdb01_flc_fx_carry_view[[#This Row],[atmf_cost_orig]]+1)</f>
        <v>13.657191209199732</v>
      </c>
      <c r="S4216" s="95">
        <f>Table_nydc_frldevdb01_flc_fx_carry_view[[#This Row],[num_rate]]-Table_nydc_frldevdb01_flc_fx_carry_view[[#This Row],[asset_rate]]</f>
        <v>5.7810954162511585E-2</v>
      </c>
      <c r="T42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1.0948513279478005</v>
      </c>
      <c r="U4216" s="95">
        <f>Table_nydc_frldevdb01_flc_fx_carry_view[[#This Row],[atmf_cost_final]]/Table_nydc_frldevdb01_flc_fx_carry_view[[#This Row],[atmf_cost_orig]]</f>
        <v>1.0303156273966216</v>
      </c>
    </row>
    <row r="4217" spans="1:21" x14ac:dyDescent="0.25">
      <c r="A4217" t="s">
        <v>157</v>
      </c>
      <c r="B4217" t="s">
        <v>159</v>
      </c>
      <c r="C4217" t="s">
        <v>8</v>
      </c>
      <c r="D4217" t="s">
        <v>8</v>
      </c>
      <c r="E4217">
        <v>1.09360008669916</v>
      </c>
      <c r="F4217">
        <v>1.0954813827922301</v>
      </c>
      <c r="G4217">
        <v>6.6274338693388904E-2</v>
      </c>
      <c r="H4217">
        <v>6.6291230764866094E-2</v>
      </c>
      <c r="I4217">
        <v>7.0315461198570503E-2</v>
      </c>
      <c r="J4217">
        <v>7.2924003484981098E-2</v>
      </c>
      <c r="K4217">
        <v>2.1714693119759799E-2</v>
      </c>
      <c r="L4217">
        <v>1.4681083308029799E-3</v>
      </c>
      <c r="M4217">
        <v>2.2577413903192598E-2</v>
      </c>
      <c r="N4217">
        <v>2.5358485967622501E-3</v>
      </c>
      <c r="O4217">
        <v>1.7118346421723784E-2</v>
      </c>
      <c r="P4217">
        <v>1.9476338310248649E-2</v>
      </c>
      <c r="Q4217">
        <v>1.0945371028853326</v>
      </c>
      <c r="R4217" s="95">
        <f>Table_nydc_frldevdb01_flc_fx_carry_view[[#This Row],[atmf]]/(Table_nydc_frldevdb01_flc_fx_carry_view[[#This Row],[atmf_cost_orig]]+1)</f>
        <v>1.0712943273514735</v>
      </c>
      <c r="S4217" s="95">
        <f>Table_nydc_frldevdb01_flc_fx_carry_view[[#This Row],[num_rate]]-Table_nydc_frldevdb01_flc_fx_carry_view[[#This Row],[asset_rate]]</f>
        <v>2.357991888524865E-3</v>
      </c>
      <c r="T42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1.237642915835053</v>
      </c>
      <c r="U4217" s="95">
        <f>Table_nydc_frldevdb01_flc_fx_carry_view[[#This Row],[atmf_cost_final]]/Table_nydc_frldevdb01_flc_fx_carry_view[[#This Row],[atmf_cost_orig]]</f>
        <v>0.11231793896481936</v>
      </c>
    </row>
    <row r="4218" spans="1:21" x14ac:dyDescent="0.25">
      <c r="A4218" t="s">
        <v>157</v>
      </c>
      <c r="B4218" t="s">
        <v>159</v>
      </c>
      <c r="C4218" t="s">
        <v>6</v>
      </c>
      <c r="D4218" t="s">
        <v>8</v>
      </c>
      <c r="E4218">
        <v>1.09360008669916</v>
      </c>
      <c r="F4218">
        <v>1.09594608823839</v>
      </c>
      <c r="G4218">
        <v>6.7179997267219196E-2</v>
      </c>
      <c r="H4218">
        <v>6.7192267787423904E-2</v>
      </c>
      <c r="I4218">
        <v>6.2911303837098198E-2</v>
      </c>
      <c r="J4218">
        <v>6.2994478928631206E-2</v>
      </c>
      <c r="K4218">
        <v>2.5263280612752299E-2</v>
      </c>
      <c r="L4218">
        <v>1.22124954535475E-2</v>
      </c>
      <c r="M4218">
        <v>2.6334584774448E-2</v>
      </c>
      <c r="N4218">
        <v>1.3320752650770401E-2</v>
      </c>
      <c r="O4218">
        <v>1.7598714057096787E-2</v>
      </c>
      <c r="P4218">
        <v>1.9804716650989374E-2</v>
      </c>
      <c r="Q4218">
        <v>1.0947732530962349</v>
      </c>
      <c r="R4218" s="95">
        <f>Table_nydc_frldevdb01_flc_fx_carry_view[[#This Row],[atmf]]/(Table_nydc_frldevdb01_flc_fx_carry_view[[#This Row],[atmf_cost_orig]]+1)</f>
        <v>1.0678253510079661</v>
      </c>
      <c r="S4218" s="95">
        <f>Table_nydc_frldevdb01_flc_fx_carry_view[[#This Row],[num_rate]]-Table_nydc_frldevdb01_flc_fx_carry_view[[#This Row],[asset_rate]]</f>
        <v>2.2060025938925865E-3</v>
      </c>
      <c r="T42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1.0344935050646211</v>
      </c>
      <c r="U4218" s="95">
        <f>Table_nydc_frldevdb01_flc_fx_carry_view[[#This Row],[atmf_cost_final]]/Table_nydc_frldevdb01_flc_fx_carry_view[[#This Row],[atmf_cost_orig]]</f>
        <v>0.50582732801222297</v>
      </c>
    </row>
    <row r="4219" spans="1:21" x14ac:dyDescent="0.25">
      <c r="A4219" t="s">
        <v>157</v>
      </c>
      <c r="B4219" t="s">
        <v>159</v>
      </c>
      <c r="C4219" t="s">
        <v>67</v>
      </c>
      <c r="D4219" t="s">
        <v>8</v>
      </c>
      <c r="E4219">
        <v>1.09360008669916</v>
      </c>
      <c r="F4219">
        <v>1.1007635717103901</v>
      </c>
      <c r="G4219">
        <v>6.94803747508351E-2</v>
      </c>
      <c r="H4219">
        <v>6.9504826889059207E-2</v>
      </c>
      <c r="I4219">
        <v>6.8085462546206704E-2</v>
      </c>
      <c r="J4219">
        <v>6.8124993211508403E-2</v>
      </c>
      <c r="K4219">
        <v>3.4605746010887298E-2</v>
      </c>
      <c r="L4219">
        <v>2.8090478247690599E-2</v>
      </c>
      <c r="M4219">
        <v>3.7796452123571293E-2</v>
      </c>
      <c r="N4219">
        <v>3.1396408183762797E-2</v>
      </c>
      <c r="O4219">
        <v>1.8435691846586999E-2</v>
      </c>
      <c r="P4219">
        <v>2.1823292142762352E-2</v>
      </c>
      <c r="Q4219">
        <v>1.0972625294504534</v>
      </c>
      <c r="R4219" s="95">
        <f>Table_nydc_frldevdb01_flc_fx_carry_view[[#This Row],[atmf]]/(Table_nydc_frldevdb01_flc_fx_carry_view[[#This Row],[atmf_cost_orig]]+1)</f>
        <v>1.0606738628350227</v>
      </c>
      <c r="S4219" s="95">
        <f>Table_nydc_frldevdb01_flc_fx_carry_view[[#This Row],[num_rate]]-Table_nydc_frldevdb01_flc_fx_carry_view[[#This Row],[asset_rate]]</f>
        <v>3.3876002961753526E-3</v>
      </c>
      <c r="T42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1.0361123272777</v>
      </c>
      <c r="U4219" s="95">
        <f>Table_nydc_frldevdb01_flc_fx_carry_view[[#This Row],[atmf_cost_final]]/Table_nydc_frldevdb01_flc_fx_carry_view[[#This Row],[atmf_cost_orig]]</f>
        <v>0.83067077515941801</v>
      </c>
    </row>
    <row r="4220" spans="1:21" x14ac:dyDescent="0.25">
      <c r="A4220" t="s">
        <v>157</v>
      </c>
      <c r="B4220" t="s">
        <v>158</v>
      </c>
      <c r="C4220" t="s">
        <v>8</v>
      </c>
      <c r="D4220" t="s">
        <v>8</v>
      </c>
      <c r="E4220">
        <v>87.954552268869705</v>
      </c>
      <c r="F4220">
        <v>86.436428341600006</v>
      </c>
      <c r="G4220">
        <v>0.100630043770968</v>
      </c>
      <c r="H4220">
        <v>0.105366510046628</v>
      </c>
      <c r="I4220">
        <v>7.13391650236848E-2</v>
      </c>
      <c r="J4220">
        <v>9.5671316272345597E-2</v>
      </c>
      <c r="K4220">
        <v>2.6586428033133498E-2</v>
      </c>
      <c r="L4220">
        <v>1.4894820991668601E-3</v>
      </c>
      <c r="M4220">
        <v>3.58781417938277E-2</v>
      </c>
      <c r="N4220">
        <v>1.7258410498224099E-2</v>
      </c>
      <c r="O4220">
        <v>1.7118346421723784E-2</v>
      </c>
      <c r="P4220">
        <v>-6.2707226308230061E-3</v>
      </c>
      <c r="Q4220">
        <v>85.640679659928637</v>
      </c>
      <c r="R4220" s="95">
        <f>Table_nydc_frldevdb01_flc_fx_carry_view[[#This Row],[atmf]]/(Table_nydc_frldevdb01_flc_fx_carry_view[[#This Row],[atmf_cost_orig]]+1)</f>
        <v>83.442660728334559</v>
      </c>
      <c r="S4220" s="95">
        <f>Table_nydc_frldevdb01_flc_fx_carry_view[[#This Row],[num_rate]]-Table_nydc_frldevdb01_flc_fx_carry_view[[#This Row],[asset_rate]]</f>
        <v>-2.3389069052546792E-2</v>
      </c>
      <c r="T42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1.6970958001055676</v>
      </c>
      <c r="U4220" s="95">
        <f>Table_nydc_frldevdb01_flc_fx_carry_view[[#This Row],[atmf_cost_final]]/Table_nydc_frldevdb01_flc_fx_carry_view[[#This Row],[atmf_cost_orig]]</f>
        <v>0.48102854928772126</v>
      </c>
    </row>
    <row r="4221" spans="1:21" x14ac:dyDescent="0.25">
      <c r="A4221" t="s">
        <v>157</v>
      </c>
      <c r="B4221" t="s">
        <v>158</v>
      </c>
      <c r="C4221" t="s">
        <v>6</v>
      </c>
      <c r="D4221" t="s">
        <v>8</v>
      </c>
      <c r="E4221">
        <v>87.954552268869705</v>
      </c>
      <c r="F4221">
        <v>85.878344425500003</v>
      </c>
      <c r="G4221">
        <v>0.10253835762525999</v>
      </c>
      <c r="H4221">
        <v>0.108592804178736</v>
      </c>
      <c r="I4221">
        <v>8.6484506023011498E-2</v>
      </c>
      <c r="J4221">
        <v>9.4613419025486395E-2</v>
      </c>
      <c r="K4221">
        <v>2.9883092166129003E-2</v>
      </c>
      <c r="L4221">
        <v>1.46264256107123E-2</v>
      </c>
      <c r="M4221">
        <v>4.2547746917056296E-2</v>
      </c>
      <c r="N4221">
        <v>2.90646651585473E-2</v>
      </c>
      <c r="O4221">
        <v>1.7598714057096787E-2</v>
      </c>
      <c r="P4221">
        <v>-6.4267207180123131E-3</v>
      </c>
      <c r="Q4221">
        <v>84.804326903877623</v>
      </c>
      <c r="R4221" s="95">
        <f>Table_nydc_frldevdb01_flc_fx_carry_view[[#This Row],[atmf]]/(Table_nydc_frldevdb01_flc_fx_carry_view[[#This Row],[atmf_cost_orig]]+1)</f>
        <v>82.373536060533411</v>
      </c>
      <c r="S4221" s="95">
        <f>Table_nydc_frldevdb01_flc_fx_carry_view[[#This Row],[num_rate]]-Table_nydc_frldevdb01_flc_fx_carry_view[[#This Row],[asset_rate]]</f>
        <v>-2.40254347751091E-2</v>
      </c>
      <c r="T42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1.1400420960372288</v>
      </c>
      <c r="U4221" s="95">
        <f>Table_nydc_frldevdb01_flc_fx_carry_view[[#This Row],[atmf_cost_final]]/Table_nydc_frldevdb01_flc_fx_carry_view[[#This Row],[atmf_cost_orig]]</f>
        <v>0.68310703302825238</v>
      </c>
    </row>
    <row r="4222" spans="1:21" x14ac:dyDescent="0.25">
      <c r="A4222" t="s">
        <v>157</v>
      </c>
      <c r="B4222" t="s">
        <v>158</v>
      </c>
      <c r="C4222" t="s">
        <v>67</v>
      </c>
      <c r="D4222" t="s">
        <v>8</v>
      </c>
      <c r="E4222">
        <v>87.954552268869705</v>
      </c>
      <c r="F4222">
        <v>83.602424352596699</v>
      </c>
      <c r="G4222">
        <v>0.10521827672653999</v>
      </c>
      <c r="H4222">
        <v>0.115495666514961</v>
      </c>
      <c r="I4222">
        <v>0.10397687330054101</v>
      </c>
      <c r="J4222">
        <v>0.115284395704553</v>
      </c>
      <c r="K4222">
        <v>3.6950611277493099E-2</v>
      </c>
      <c r="L4222">
        <v>3.2364036731158403E-2</v>
      </c>
      <c r="M4222">
        <v>6.2761601737285705E-2</v>
      </c>
      <c r="N4222">
        <v>6.00177655864274E-2</v>
      </c>
      <c r="O4222">
        <v>1.8435691846586999E-2</v>
      </c>
      <c r="P4222">
        <v>-7.1446943388862594E-3</v>
      </c>
      <c r="Q4222">
        <v>81.498858103600682</v>
      </c>
      <c r="R4222" s="95">
        <f>Table_nydc_frldevdb01_flc_fx_carry_view[[#This Row],[atmf]]/(Table_nydc_frldevdb01_flc_fx_carry_view[[#This Row],[atmf_cost_orig]]+1)</f>
        <v>78.665266242149386</v>
      </c>
      <c r="S4222" s="95">
        <f>Table_nydc_frldevdb01_flc_fx_carry_view[[#This Row],[num_rate]]-Table_nydc_frldevdb01_flc_fx_carry_view[[#This Row],[asset_rate]]</f>
        <v>-2.5580386185473258E-2</v>
      </c>
      <c r="T42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1.0713935561034336</v>
      </c>
      <c r="U4222" s="95">
        <f>Table_nydc_frldevdb01_flc_fx_carry_view[[#This Row],[atmf_cost_final]]/Table_nydc_frldevdb01_flc_fx_carry_view[[#This Row],[atmf_cost_orig]]</f>
        <v>0.95628161049261062</v>
      </c>
    </row>
    <row r="4223" spans="1:21" x14ac:dyDescent="0.25">
      <c r="A4223" t="s">
        <v>157</v>
      </c>
      <c r="B4223" t="s">
        <v>160</v>
      </c>
      <c r="C4223" t="s">
        <v>8</v>
      </c>
      <c r="D4223" t="s">
        <v>8</v>
      </c>
      <c r="E4223">
        <v>0.78289150701016597</v>
      </c>
      <c r="F4223">
        <v>0.78113299999999997</v>
      </c>
      <c r="G4223">
        <v>8.8272595524892694E-2</v>
      </c>
      <c r="H4223">
        <v>8.8518366277020394E-2</v>
      </c>
      <c r="I4223">
        <v>7.8656299034313801E-2</v>
      </c>
      <c r="J4223">
        <v>8.1076353962207803E-2</v>
      </c>
      <c r="K4223">
        <v>2.89962362270626E-2</v>
      </c>
      <c r="L4223">
        <v>1.6422554802944301E-3</v>
      </c>
      <c r="M4223">
        <v>3.01442815599091E-2</v>
      </c>
      <c r="N4223">
        <v>3.0458020616220601E-3</v>
      </c>
      <c r="O4223">
        <v>1.7118346421723784E-2</v>
      </c>
      <c r="P4223">
        <v>1.4047618761577804E-2</v>
      </c>
      <c r="Q4223">
        <v>0.78023725226402529</v>
      </c>
      <c r="R4223" s="95">
        <f>Table_nydc_frldevdb01_flc_fx_carry_view[[#This Row],[atmf]]/(Table_nydc_frldevdb01_flc_fx_carry_view[[#This Row],[atmf_cost_orig]]+1)</f>
        <v>0.75827533480762455</v>
      </c>
      <c r="S4223" s="95">
        <f>Table_nydc_frldevdb01_flc_fx_carry_view[[#This Row],[num_rate]]-Table_nydc_frldevdb01_flc_fx_carry_view[[#This Row],[asset_rate]]</f>
        <v>-3.0707276601459801E-3</v>
      </c>
      <c r="T42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1.2225532748324766</v>
      </c>
      <c r="U4223" s="95">
        <f>Table_nydc_frldevdb01_flc_fx_carry_view[[#This Row],[atmf_cost_final]]/Table_nydc_frldevdb01_flc_fx_carry_view[[#This Row],[atmf_cost_orig]]</f>
        <v>0.10104079128801917</v>
      </c>
    </row>
    <row r="4224" spans="1:21" x14ac:dyDescent="0.25">
      <c r="A4224" t="s">
        <v>157</v>
      </c>
      <c r="B4224" t="s">
        <v>160</v>
      </c>
      <c r="C4224" t="s">
        <v>6</v>
      </c>
      <c r="D4224" t="s">
        <v>8</v>
      </c>
      <c r="E4224">
        <v>0.78289150701016597</v>
      </c>
      <c r="F4224">
        <v>0.78061499999999995</v>
      </c>
      <c r="G4224">
        <v>9.0232248396932405E-2</v>
      </c>
      <c r="H4224">
        <v>9.0524567365138295E-2</v>
      </c>
      <c r="I4224">
        <v>7.9146407883438005E-2</v>
      </c>
      <c r="J4224">
        <v>7.9522540441116105E-2</v>
      </c>
      <c r="K4224">
        <v>3.3996474928966805E-2</v>
      </c>
      <c r="L4224">
        <v>1.53120228323261E-2</v>
      </c>
      <c r="M4224">
        <v>3.5473746491906905E-2</v>
      </c>
      <c r="N4224">
        <v>1.6827120441212599E-2</v>
      </c>
      <c r="O4224">
        <v>1.7598714057096787E-2</v>
      </c>
      <c r="P4224">
        <v>1.4619231437729141E-2</v>
      </c>
      <c r="Q4224">
        <v>0.77946352070651104</v>
      </c>
      <c r="R4224" s="95">
        <f>Table_nydc_frldevdb01_flc_fx_carry_view[[#This Row],[atmf]]/(Table_nydc_frldevdb01_flc_fx_carry_view[[#This Row],[atmf_cost_orig]]+1)</f>
        <v>0.75387232428118467</v>
      </c>
      <c r="S4224" s="95">
        <f>Table_nydc_frldevdb01_flc_fx_carry_view[[#This Row],[num_rate]]-Table_nydc_frldevdb01_flc_fx_carry_view[[#This Row],[asset_rate]]</f>
        <v>-2.979482619367646E-3</v>
      </c>
      <c r="T42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1.0256053435910706</v>
      </c>
      <c r="U4224" s="95">
        <f>Table_nydc_frldevdb01_flc_fx_carry_view[[#This Row],[atmf_cost_final]]/Table_nydc_frldevdb01_flc_fx_carry_view[[#This Row],[atmf_cost_orig]]</f>
        <v>0.47435419444776133</v>
      </c>
    </row>
    <row r="4225" spans="1:21" x14ac:dyDescent="0.25">
      <c r="A4225" t="s">
        <v>157</v>
      </c>
      <c r="B4225" t="s">
        <v>160</v>
      </c>
      <c r="C4225" t="s">
        <v>67</v>
      </c>
      <c r="D4225" t="s">
        <v>8</v>
      </c>
      <c r="E4225">
        <v>0.78289150701016597</v>
      </c>
      <c r="F4225">
        <v>0.77970347899581605</v>
      </c>
      <c r="G4225">
        <v>9.5734087647723801E-2</v>
      </c>
      <c r="H4225">
        <v>9.6040063223069502E-2</v>
      </c>
      <c r="I4225">
        <v>9.2325034272568995E-2</v>
      </c>
      <c r="J4225">
        <v>9.2695291114681597E-2</v>
      </c>
      <c r="K4225">
        <v>5.0199787711199699E-2</v>
      </c>
      <c r="L4225">
        <v>3.8706469338468698E-2</v>
      </c>
      <c r="M4225">
        <v>5.2207103811687604E-2</v>
      </c>
      <c r="N4225">
        <v>4.0762221450381698E-2</v>
      </c>
      <c r="O4225">
        <v>1.8435691846586999E-2</v>
      </c>
      <c r="P4225">
        <v>1.6310354610707067E-2</v>
      </c>
      <c r="Q4225">
        <v>0.77814150302832941</v>
      </c>
      <c r="R4225" s="95">
        <f>Table_nydc_frldevdb01_flc_fx_carry_view[[#This Row],[atmf]]/(Table_nydc_frldevdb01_flc_fx_carry_view[[#This Row],[atmf_cost_orig]]+1)</f>
        <v>0.74101712122194408</v>
      </c>
      <c r="S4225" s="95">
        <f>Table_nydc_frldevdb01_flc_fx_carry_view[[#This Row],[num_rate]]-Table_nydc_frldevdb01_flc_fx_carry_view[[#This Row],[asset_rate]]</f>
        <v>-2.1253372358799316E-3</v>
      </c>
      <c r="T42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1.0241297379188674</v>
      </c>
      <c r="U4225" s="95">
        <f>Table_nydc_frldevdb01_flc_fx_carry_view[[#This Row],[atmf_cost_final]]/Table_nydc_frldevdb01_flc_fx_carry_view[[#This Row],[atmf_cost_orig]]</f>
        <v>0.7807792134459729</v>
      </c>
    </row>
    <row r="4226" spans="1:21" x14ac:dyDescent="0.25">
      <c r="A4226" t="s">
        <v>157</v>
      </c>
      <c r="B4226" t="s">
        <v>105</v>
      </c>
      <c r="C4226" t="s">
        <v>8</v>
      </c>
      <c r="D4226" t="s">
        <v>8</v>
      </c>
      <c r="E4226">
        <v>35.3156977250826</v>
      </c>
      <c r="F4226">
        <v>33.645068956227902</v>
      </c>
      <c r="G4226">
        <v>0.16573722238229499</v>
      </c>
      <c r="H4226">
        <v>0.17636288396976599</v>
      </c>
      <c r="I4226">
        <v>0.135325</v>
      </c>
      <c r="J4226">
        <v>0.135325</v>
      </c>
      <c r="K4226">
        <v>3.5428978740008894E-2</v>
      </c>
      <c r="L4226">
        <v>2.8242299778240398E-3</v>
      </c>
      <c r="M4226">
        <v>5.8155998882141596E-2</v>
      </c>
      <c r="N4226">
        <v>4.7279346166364901E-2</v>
      </c>
      <c r="O4226">
        <v>6.0099883598817412E-2</v>
      </c>
      <c r="P4226">
        <v>-6.2707226308230061E-3</v>
      </c>
      <c r="Q4226">
        <v>32.897408881943981</v>
      </c>
      <c r="R4226" s="95">
        <f>Table_nydc_frldevdb01_flc_fx_carry_view[[#This Row],[atmf]]/(Table_nydc_frldevdb01_flc_fx_carry_view[[#This Row],[atmf_cost_orig]]+1)</f>
        <v>31.795944068522282</v>
      </c>
      <c r="S4226" s="95">
        <f>Table_nydc_frldevdb01_flc_fx_carry_view[[#This Row],[num_rate]]-Table_nydc_frldevdb01_flc_fx_carry_view[[#This Row],[asset_rate]]</f>
        <v>-6.6370606229640416E-2</v>
      </c>
      <c r="T42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1.9560468513039824</v>
      </c>
      <c r="U4226" s="95">
        <f>Table_nydc_frldevdb01_flc_fx_carry_view[[#This Row],[atmf_cost_final]]/Table_nydc_frldevdb01_flc_fx_carry_view[[#This Row],[atmf_cost_orig]]</f>
        <v>0.81297453530427333</v>
      </c>
    </row>
    <row r="4227" spans="1:21" x14ac:dyDescent="0.25">
      <c r="A4227" t="s">
        <v>157</v>
      </c>
      <c r="B4227" t="s">
        <v>105</v>
      </c>
      <c r="C4227" t="s">
        <v>6</v>
      </c>
      <c r="D4227" t="s">
        <v>8</v>
      </c>
      <c r="E4227">
        <v>35.3156977250826</v>
      </c>
      <c r="F4227">
        <v>33.062018124745499</v>
      </c>
      <c r="G4227">
        <v>0.16281703193200101</v>
      </c>
      <c r="H4227">
        <v>0.17626196248203499</v>
      </c>
      <c r="I4227">
        <v>0.171167242937668</v>
      </c>
      <c r="J4227">
        <v>0.187278531356487</v>
      </c>
      <c r="K4227">
        <v>3.6187334055567504E-2</v>
      </c>
      <c r="L4227">
        <v>2.6572856522889002E-2</v>
      </c>
      <c r="M4227">
        <v>6.6135889713533708E-2</v>
      </c>
      <c r="N4227">
        <v>6.4825369701593999E-2</v>
      </c>
      <c r="O4227">
        <v>6.1502498052284471E-2</v>
      </c>
      <c r="P4227">
        <v>-6.4267207180123131E-3</v>
      </c>
      <c r="Q4227">
        <v>32.100650020936584</v>
      </c>
      <c r="R4227" s="95">
        <f>Table_nydc_frldevdb01_flc_fx_carry_view[[#This Row],[atmf]]/(Table_nydc_frldevdb01_flc_fx_carry_view[[#This Row],[atmf_cost_orig]]+1)</f>
        <v>31.011073207214817</v>
      </c>
      <c r="S4227" s="95">
        <f>Table_nydc_frldevdb01_flc_fx_carry_view[[#This Row],[num_rate]]-Table_nydc_frldevdb01_flc_fx_carry_view[[#This Row],[asset_rate]]</f>
        <v>-6.7929218770296784E-2</v>
      </c>
      <c r="T42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1.277274056738358</v>
      </c>
      <c r="U4227" s="95">
        <f>Table_nydc_frldevdb01_flc_fx_carry_view[[#This Row],[atmf_cost_final]]/Table_nydc_frldevdb01_flc_fx_carry_view[[#This Row],[atmf_cost_orig]]</f>
        <v>0.98018443514381981</v>
      </c>
    </row>
    <row r="4228" spans="1:21" x14ac:dyDescent="0.25">
      <c r="A4228" t="s">
        <v>157</v>
      </c>
      <c r="B4228" t="s">
        <v>105</v>
      </c>
      <c r="C4228" t="s">
        <v>67</v>
      </c>
      <c r="D4228" t="s">
        <v>8</v>
      </c>
      <c r="E4228">
        <v>35.3156977250826</v>
      </c>
      <c r="F4228">
        <v>30.451863686417699</v>
      </c>
      <c r="G4228">
        <v>0.169041213402012</v>
      </c>
      <c r="H4228">
        <v>0.19284494481452499</v>
      </c>
      <c r="I4228">
        <v>0.16573596878878</v>
      </c>
      <c r="J4228">
        <v>0.196747710028367</v>
      </c>
      <c r="K4228">
        <v>3.6614978955808598E-2</v>
      </c>
      <c r="L4228">
        <v>3.6981708929539704E-2</v>
      </c>
      <c r="M4228">
        <v>9.4836568694406806E-2</v>
      </c>
      <c r="N4228">
        <v>0.10887049992455701</v>
      </c>
      <c r="O4228">
        <v>7.1388915666822483E-2</v>
      </c>
      <c r="P4228">
        <v>-7.1446943388862594E-3</v>
      </c>
      <c r="Q4228">
        <v>28.776452854207893</v>
      </c>
      <c r="R4228" s="95">
        <f>Table_nydc_frldevdb01_flc_fx_carry_view[[#This Row],[atmf]]/(Table_nydc_frldevdb01_flc_fx_carry_view[[#This Row],[atmf_cost_orig]]+1)</f>
        <v>27.814072490044392</v>
      </c>
      <c r="S4228" s="95">
        <f>Table_nydc_frldevdb01_flc_fx_carry_view[[#This Row],[num_rate]]-Table_nydc_frldevdb01_flc_fx_carry_view[[#This Row],[asset_rate]]</f>
        <v>-7.8533610005708743E-2</v>
      </c>
      <c r="T42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1.2347445564056518</v>
      </c>
      <c r="U4228" s="95">
        <f>Table_nydc_frldevdb01_flc_fx_carry_view[[#This Row],[atmf_cost_final]]/Table_nydc_frldevdb01_flc_fx_carry_view[[#This Row],[atmf_cost_orig]]</f>
        <v>1.1479801665470619</v>
      </c>
    </row>
    <row r="4229" spans="1:21" x14ac:dyDescent="0.25">
      <c r="A4229" t="s">
        <v>157</v>
      </c>
      <c r="B4229" t="s">
        <v>161</v>
      </c>
      <c r="C4229" t="s">
        <v>8</v>
      </c>
      <c r="D4229" t="s">
        <v>8</v>
      </c>
      <c r="E4229">
        <v>1.5007952095596599</v>
      </c>
      <c r="F4229">
        <v>1.5291531659781401</v>
      </c>
      <c r="G4229">
        <v>8.3879109788862594E-2</v>
      </c>
      <c r="H4229">
        <v>8.5411547931357801E-2</v>
      </c>
      <c r="I4229">
        <v>6.6643580147502296E-2</v>
      </c>
      <c r="J4229">
        <v>7.6380218726256596E-2</v>
      </c>
      <c r="K4229">
        <v>2.0465757928875099E-2</v>
      </c>
      <c r="L4229">
        <v>1.39170148366525E-3</v>
      </c>
      <c r="M4229">
        <v>2.9641861817410603E-2</v>
      </c>
      <c r="N4229">
        <v>1.8896348028759502E-2</v>
      </c>
      <c r="O4229">
        <v>-8.0535707334831383E-3</v>
      </c>
      <c r="P4229">
        <v>1.7118346421723784E-2</v>
      </c>
      <c r="Q4229">
        <v>1.5152490829757466</v>
      </c>
      <c r="R4229" s="95">
        <f>Table_nydc_frldevdb01_flc_fx_carry_view[[#This Row],[atmf]]/(Table_nydc_frldevdb01_flc_fx_carry_view[[#This Row],[atmf_cost_orig]]+1)</f>
        <v>1.4851311146955963</v>
      </c>
      <c r="S4229" s="95">
        <f>Table_nydc_frldevdb01_flc_fx_carry_view[[#This Row],[num_rate]]-Table_nydc_frldevdb01_flc_fx_carry_view[[#This Row],[asset_rate]]</f>
        <v>2.5171917155206922E-2</v>
      </c>
      <c r="T42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1.9076338670232706</v>
      </c>
      <c r="U4229" s="95">
        <f>Table_nydc_frldevdb01_flc_fx_carry_view[[#This Row],[atmf_cost_final]]/Table_nydc_frldevdb01_flc_fx_carry_view[[#This Row],[atmf_cost_orig]]</f>
        <v>0.63748856752514926</v>
      </c>
    </row>
    <row r="4230" spans="1:21" x14ac:dyDescent="0.25">
      <c r="A4230" t="s">
        <v>157</v>
      </c>
      <c r="B4230" t="s">
        <v>161</v>
      </c>
      <c r="C4230" t="s">
        <v>6</v>
      </c>
      <c r="D4230" t="s">
        <v>8</v>
      </c>
      <c r="E4230">
        <v>1.5007952095596599</v>
      </c>
      <c r="F4230">
        <v>1.53949129852744</v>
      </c>
      <c r="G4230">
        <v>8.5210580268469199E-2</v>
      </c>
      <c r="H4230">
        <v>8.7026195621815294E-2</v>
      </c>
      <c r="I4230">
        <v>7.2848273684041301E-2</v>
      </c>
      <c r="J4230">
        <v>7.8057573919274204E-2</v>
      </c>
      <c r="K4230">
        <v>2.2657030303265602E-2</v>
      </c>
      <c r="L4230">
        <v>1.16756052784871E-2</v>
      </c>
      <c r="M4230">
        <v>3.4989530225312496E-2</v>
      </c>
      <c r="N4230">
        <v>2.7414060325770501E-2</v>
      </c>
      <c r="O4230">
        <v>-8.0177808093068181E-3</v>
      </c>
      <c r="P4230">
        <v>1.7598714057096787E-2</v>
      </c>
      <c r="Q4230">
        <v>1.5207368119130682</v>
      </c>
      <c r="R4230" s="95">
        <f>Table_nydc_frldevdb01_flc_fx_carry_view[[#This Row],[atmf]]/(Table_nydc_frldevdb01_flc_fx_carry_view[[#This Row],[atmf_cost_orig]]+1)</f>
        <v>1.487446252902964</v>
      </c>
      <c r="S4230" s="95">
        <f>Table_nydc_frldevdb01_flc_fx_carry_view[[#This Row],[num_rate]]-Table_nydc_frldevdb01_flc_fx_carry_view[[#This Row],[asset_rate]]</f>
        <v>2.5616494866403605E-2</v>
      </c>
      <c r="T42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1.2761771860340869</v>
      </c>
      <c r="U4230" s="95">
        <f>Table_nydc_frldevdb01_flc_fx_carry_view[[#This Row],[atmf_cost_final]]/Table_nydc_frldevdb01_flc_fx_carry_view[[#This Row],[atmf_cost_orig]]</f>
        <v>0.78349323781255953</v>
      </c>
    </row>
    <row r="4231" spans="1:21" x14ac:dyDescent="0.25">
      <c r="A4231" t="s">
        <v>157</v>
      </c>
      <c r="B4231" t="s">
        <v>161</v>
      </c>
      <c r="C4231" t="s">
        <v>67</v>
      </c>
      <c r="D4231" t="s">
        <v>8</v>
      </c>
      <c r="E4231">
        <v>1.5007952095596599</v>
      </c>
      <c r="F4231">
        <v>1.5804009908560099</v>
      </c>
      <c r="G4231">
        <v>8.85498783833987E-2</v>
      </c>
      <c r="H4231">
        <v>9.07837963985893E-2</v>
      </c>
      <c r="I4231">
        <v>8.66832831322258E-2</v>
      </c>
      <c r="J4231">
        <v>9.0270898132142105E-2</v>
      </c>
      <c r="K4231">
        <v>2.79935252558383E-2</v>
      </c>
      <c r="L4231">
        <v>2.4527230731661798E-2</v>
      </c>
      <c r="M4231">
        <v>5.1981326007351406E-2</v>
      </c>
      <c r="N4231">
        <v>5.1753851632823304E-2</v>
      </c>
      <c r="O4231">
        <v>-7.6287290639620031E-3</v>
      </c>
      <c r="P4231">
        <v>1.8435691846586999E-2</v>
      </c>
      <c r="Q4231">
        <v>1.5433787294107808</v>
      </c>
      <c r="R4231" s="95">
        <f>Table_nydc_frldevdb01_flc_fx_carry_view[[#This Row],[atmf]]/(Table_nydc_frldevdb01_flc_fx_carry_view[[#This Row],[atmf_cost_orig]]+1)</f>
        <v>1.5023089781015426</v>
      </c>
      <c r="S4231" s="95">
        <f>Table_nydc_frldevdb01_flc_fx_carry_view[[#This Row],[num_rate]]-Table_nydc_frldevdb01_flc_fx_carry_view[[#This Row],[asset_rate]]</f>
        <v>2.6064420910549002E-2</v>
      </c>
      <c r="T42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1.1350194702381835</v>
      </c>
      <c r="U4231" s="95">
        <f>Table_nydc_frldevdb01_flc_fx_carry_view[[#This Row],[atmf_cost_final]]/Table_nydc_frldevdb01_flc_fx_carry_view[[#This Row],[atmf_cost_orig]]</f>
        <v>0.99562392128096289</v>
      </c>
    </row>
    <row r="4232" spans="1:21" x14ac:dyDescent="0.25">
      <c r="A4232" t="s">
        <v>157</v>
      </c>
      <c r="B4232" t="s">
        <v>106</v>
      </c>
      <c r="C4232" t="s">
        <v>8</v>
      </c>
      <c r="D4232" t="s">
        <v>8</v>
      </c>
      <c r="E4232">
        <v>7.7760007396694402</v>
      </c>
      <c r="F4232">
        <v>8.0420216343999993</v>
      </c>
      <c r="G4232">
        <v>7.6663162044063302E-2</v>
      </c>
      <c r="H4232">
        <v>7.7526273379563998E-2</v>
      </c>
      <c r="I4232">
        <v>7.9292314911557901E-2</v>
      </c>
      <c r="J4232">
        <v>9.2585162036957797E-2</v>
      </c>
      <c r="K4232">
        <v>1.2822280938013001E-2</v>
      </c>
      <c r="L4232">
        <v>1.6558415500537102E-3</v>
      </c>
      <c r="M4232">
        <v>2.6906374354495201E-2</v>
      </c>
      <c r="N4232">
        <v>3.4212421485031404E-2</v>
      </c>
      <c r="O4232">
        <v>-8.0535707334831383E-3</v>
      </c>
      <c r="P4232">
        <v>3.7529050031488168E-2</v>
      </c>
      <c r="Q4232">
        <v>7.9303301241085133</v>
      </c>
      <c r="R4232" s="95">
        <f>Table_nydc_frldevdb01_flc_fx_carry_view[[#This Row],[atmf]]/(Table_nydc_frldevdb01_flc_fx_carry_view[[#This Row],[atmf_cost_orig]]+1)</f>
        <v>7.8313094895872535</v>
      </c>
      <c r="S4232" s="95">
        <f>Table_nydc_frldevdb01_flc_fx_carry_view[[#This Row],[num_rate]]-Table_nydc_frldevdb01_flc_fx_carry_view[[#This Row],[asset_rate]]</f>
        <v>4.5582620764971306E-2</v>
      </c>
      <c r="T42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2.3115850606953292</v>
      </c>
      <c r="U4232" s="95">
        <f>Table_nydc_frldevdb01_flc_fx_carry_view[[#This Row],[atmf_cost_final]]/Table_nydc_frldevdb01_flc_fx_carry_view[[#This Row],[atmf_cost_orig]]</f>
        <v>1.2715359206066943</v>
      </c>
    </row>
    <row r="4233" spans="1:21" x14ac:dyDescent="0.25">
      <c r="A4233" t="s">
        <v>157</v>
      </c>
      <c r="B4233" t="s">
        <v>106</v>
      </c>
      <c r="C4233" t="s">
        <v>6</v>
      </c>
      <c r="D4233" t="s">
        <v>8</v>
      </c>
      <c r="E4233">
        <v>7.7760007396694402</v>
      </c>
      <c r="F4233">
        <v>8.1353968437499997</v>
      </c>
      <c r="G4233">
        <v>7.7321953045830505E-2</v>
      </c>
      <c r="H4233">
        <v>7.8492558713733604E-2</v>
      </c>
      <c r="I4233">
        <v>6.9507875976426797E-2</v>
      </c>
      <c r="J4233">
        <v>7.7948058563378705E-2</v>
      </c>
      <c r="K4233">
        <v>1.3179542942301298E-2</v>
      </c>
      <c r="L4233">
        <v>8.9364694868457207E-3</v>
      </c>
      <c r="M4233">
        <v>3.15603748871204E-2</v>
      </c>
      <c r="N4233">
        <v>3.8740870939108302E-2</v>
      </c>
      <c r="O4233">
        <v>-8.0177808093068181E-3</v>
      </c>
      <c r="P4233">
        <v>3.7916198416651836E-2</v>
      </c>
      <c r="Q4233">
        <v>7.9885604565177202</v>
      </c>
      <c r="R4233" s="95">
        <f>Table_nydc_frldevdb01_flc_fx_carry_view[[#This Row],[atmf]]/(Table_nydc_frldevdb01_flc_fx_carry_view[[#This Row],[atmf_cost_orig]]+1)</f>
        <v>7.8864960711972127</v>
      </c>
      <c r="S4233" s="95">
        <f>Table_nydc_frldevdb01_flc_fx_carry_view[[#This Row],[num_rate]]-Table_nydc_frldevdb01_flc_fx_carry_view[[#This Row],[asset_rate]]</f>
        <v>4.5933979225958654E-2</v>
      </c>
      <c r="T42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1.6214936049542292</v>
      </c>
      <c r="U4233" s="95">
        <f>Table_nydc_frldevdb01_flc_fx_carry_view[[#This Row],[atmf_cost_final]]/Table_nydc_frldevdb01_flc_fx_carry_view[[#This Row],[atmf_cost_orig]]</f>
        <v>1.2275161837484452</v>
      </c>
    </row>
    <row r="4234" spans="1:21" x14ac:dyDescent="0.25">
      <c r="A4234" t="s">
        <v>157</v>
      </c>
      <c r="B4234" t="s">
        <v>106</v>
      </c>
      <c r="C4234" t="s">
        <v>67</v>
      </c>
      <c r="D4234" t="s">
        <v>8</v>
      </c>
      <c r="E4234">
        <v>7.7760007396694402</v>
      </c>
      <c r="F4234">
        <v>8.5155726986452098</v>
      </c>
      <c r="G4234">
        <v>8.7250631155108505E-2</v>
      </c>
      <c r="H4234">
        <v>8.8228021867168799E-2</v>
      </c>
      <c r="I4234">
        <v>8.1257096968609693E-2</v>
      </c>
      <c r="J4234">
        <v>8.5558147226383302E-2</v>
      </c>
      <c r="K4234">
        <v>1.6064190444170397E-2</v>
      </c>
      <c r="L4234">
        <v>1.4396978987635601E-2</v>
      </c>
      <c r="M4234">
        <v>5.0519856120543404E-2</v>
      </c>
      <c r="N4234">
        <v>5.9035872100600795E-2</v>
      </c>
      <c r="O4234">
        <v>-7.6287290639620031E-3</v>
      </c>
      <c r="P4234">
        <v>3.9118098462978756E-2</v>
      </c>
      <c r="Q4234">
        <v>8.231935868491135</v>
      </c>
      <c r="R4234" s="95">
        <f>Table_nydc_frldevdb01_flc_fx_carry_view[[#This Row],[atmf]]/(Table_nydc_frldevdb01_flc_fx_carry_view[[#This Row],[atmf_cost_orig]]+1)</f>
        <v>8.1060559198683801</v>
      </c>
      <c r="S4234" s="95">
        <f>Table_nydc_frldevdb01_flc_fx_carry_view[[#This Row],[num_rate]]-Table_nydc_frldevdb01_flc_fx_carry_view[[#This Row],[asset_rate]]</f>
        <v>4.674682752694076E-2</v>
      </c>
      <c r="T42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1.2955458046359858</v>
      </c>
      <c r="U4234" s="95">
        <f>Table_nydc_frldevdb01_flc_fx_carry_view[[#This Row],[atmf_cost_final]]/Table_nydc_frldevdb01_flc_fx_carry_view[[#This Row],[atmf_cost_orig]]</f>
        <v>1.168567700583661</v>
      </c>
    </row>
    <row r="4235" spans="1:21" x14ac:dyDescent="0.25">
      <c r="A4235" t="s">
        <v>157</v>
      </c>
      <c r="B4235" t="s">
        <v>25</v>
      </c>
      <c r="C4235" t="s">
        <v>8</v>
      </c>
      <c r="D4235" t="s">
        <v>8</v>
      </c>
      <c r="E4235">
        <v>308.20284277847799</v>
      </c>
      <c r="F4235">
        <v>308.76499999999999</v>
      </c>
      <c r="G4235">
        <v>5.51190320005032E-2</v>
      </c>
      <c r="H4235">
        <v>5.54581633518701E-2</v>
      </c>
      <c r="I4235">
        <v>3.9447665329994497E-2</v>
      </c>
      <c r="J4235">
        <v>4.42495015158385E-2</v>
      </c>
      <c r="K4235">
        <v>1.8212116904880699E-2</v>
      </c>
      <c r="L4235">
        <v>8.2377615859485895E-4</v>
      </c>
      <c r="M4235">
        <v>1.9249146159000897E-2</v>
      </c>
      <c r="N4235">
        <v>2.10931394955122E-3</v>
      </c>
      <c r="O4235">
        <v>-8.0535707334831383E-3</v>
      </c>
      <c r="P4235">
        <v>-5.6126667976883855E-3</v>
      </c>
      <c r="Q4235">
        <v>308.44513337340078</v>
      </c>
      <c r="R4235" s="95">
        <f>Table_nydc_frldevdb01_flc_fx_carry_view[[#This Row],[atmf]]/(Table_nydc_frldevdb01_flc_fx_carry_view[[#This Row],[atmf_cost_orig]]+1)</f>
        <v>302.93378332821601</v>
      </c>
      <c r="S4235" s="95">
        <f>Table_nydc_frldevdb01_flc_fx_carry_view[[#This Row],[num_rate]]-Table_nydc_frldevdb01_flc_fx_carry_view[[#This Row],[asset_rate]]</f>
        <v>2.4409039357947528E-3</v>
      </c>
      <c r="T42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1.239635030399401</v>
      </c>
      <c r="U4235" s="95">
        <f>Table_nydc_frldevdb01_flc_fx_carry_view[[#This Row],[atmf_cost_final]]/Table_nydc_frldevdb01_flc_fx_carry_view[[#This Row],[atmf_cost_orig]]</f>
        <v>0.10957961107095159</v>
      </c>
    </row>
    <row r="4236" spans="1:21" x14ac:dyDescent="0.25">
      <c r="A4236" t="s">
        <v>157</v>
      </c>
      <c r="B4236" t="s">
        <v>25</v>
      </c>
      <c r="C4236" t="s">
        <v>6</v>
      </c>
      <c r="D4236" t="s">
        <v>8</v>
      </c>
      <c r="E4236">
        <v>308.20284277847799</v>
      </c>
      <c r="F4236">
        <v>309.04169999999999</v>
      </c>
      <c r="G4236">
        <v>5.6992223195858602E-2</v>
      </c>
      <c r="H4236">
        <v>5.7434328038416201E-2</v>
      </c>
      <c r="I4236">
        <v>4.5152272538644102E-2</v>
      </c>
      <c r="J4236">
        <v>4.5930956303282498E-2</v>
      </c>
      <c r="K4236">
        <v>2.1544969163919299E-2</v>
      </c>
      <c r="L4236">
        <v>8.9262998390724612E-3</v>
      </c>
      <c r="M4236">
        <v>2.30960121552925E-2</v>
      </c>
      <c r="N4236">
        <v>1.05098465946524E-2</v>
      </c>
      <c r="O4236">
        <v>-8.0177808093068181E-3</v>
      </c>
      <c r="P4236">
        <v>-5.3096785358253129E-3</v>
      </c>
      <c r="Q4236">
        <v>308.56310535803806</v>
      </c>
      <c r="R4236" s="95">
        <f>Table_nydc_frldevdb01_flc_fx_carry_view[[#This Row],[atmf]]/(Table_nydc_frldevdb01_flc_fx_carry_view[[#This Row],[atmf_cost_orig]]+1)</f>
        <v>302.0651985036684</v>
      </c>
      <c r="S4236" s="95">
        <f>Table_nydc_frldevdb01_flc_fx_carry_view[[#This Row],[num_rate]]-Table_nydc_frldevdb01_flc_fx_carry_view[[#This Row],[asset_rate]]</f>
        <v>2.7081022734815052E-3</v>
      </c>
      <c r="T42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1.0209560691660524</v>
      </c>
      <c r="U4236" s="95">
        <f>Table_nydc_frldevdb01_flc_fx_carry_view[[#This Row],[atmf_cost_final]]/Table_nydc_frldevdb01_flc_fx_carry_view[[#This Row],[atmf_cost_orig]]</f>
        <v>0.45505027118909125</v>
      </c>
    </row>
    <row r="4237" spans="1:21" x14ac:dyDescent="0.25">
      <c r="A4237" t="s">
        <v>157</v>
      </c>
      <c r="B4237" t="s">
        <v>25</v>
      </c>
      <c r="C4237" t="s">
        <v>67</v>
      </c>
      <c r="D4237" t="s">
        <v>8</v>
      </c>
      <c r="E4237">
        <v>308.20284277847799</v>
      </c>
      <c r="F4237">
        <v>309.945826265812</v>
      </c>
      <c r="G4237">
        <v>6.0472443233939799E-2</v>
      </c>
      <c r="H4237">
        <v>6.1221124164064403E-2</v>
      </c>
      <c r="I4237">
        <v>5.8432068827967601E-2</v>
      </c>
      <c r="J4237">
        <v>5.9295273301914697E-2</v>
      </c>
      <c r="K4237">
        <v>3.1760844274410997E-2</v>
      </c>
      <c r="L4237">
        <v>2.4581241775371802E-2</v>
      </c>
      <c r="M4237">
        <v>3.5067344523218198E-2</v>
      </c>
      <c r="N4237">
        <v>2.7868189458931301E-2</v>
      </c>
      <c r="O4237">
        <v>-7.6287290639620031E-3</v>
      </c>
      <c r="P4237">
        <v>-4.8462795939938075E-3</v>
      </c>
      <c r="Q4237">
        <v>308.92436776692801</v>
      </c>
      <c r="R4237" s="95">
        <f>Table_nydc_frldevdb01_flc_fx_carry_view[[#This Row],[atmf]]/(Table_nydc_frldevdb01_flc_fx_carry_view[[#This Row],[atmf_cost_orig]]+1)</f>
        <v>299.44508239565994</v>
      </c>
      <c r="S4237" s="95">
        <f>Table_nydc_frldevdb01_flc_fx_carry_view[[#This Row],[num_rate]]-Table_nydc_frldevdb01_flc_fx_carry_view[[#This Row],[asset_rate]]</f>
        <v>2.7824494699681956E-3</v>
      </c>
      <c r="T42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0.99408662822428173</v>
      </c>
      <c r="U4237" s="95">
        <f>Table_nydc_frldevdb01_flc_fx_carry_view[[#This Row],[atmf_cost_final]]/Table_nydc_frldevdb01_flc_fx_carry_view[[#This Row],[atmf_cost_orig]]</f>
        <v>0.79470486966812348</v>
      </c>
    </row>
    <row r="4238" spans="1:21" x14ac:dyDescent="0.25">
      <c r="A4238" t="s">
        <v>157</v>
      </c>
      <c r="B4238" t="s">
        <v>100</v>
      </c>
      <c r="C4238" t="s">
        <v>8</v>
      </c>
      <c r="D4238" t="s">
        <v>8</v>
      </c>
      <c r="E4238">
        <v>15871.2715469655</v>
      </c>
      <c r="F4238">
        <v>16629.522797040001</v>
      </c>
      <c r="G4238">
        <v>7.25228661745176E-2</v>
      </c>
      <c r="H4238">
        <v>8.5094874079221006E-2</v>
      </c>
      <c r="I4238">
        <v>7.9136667623151496E-2</v>
      </c>
      <c r="J4238">
        <v>0.1001325</v>
      </c>
      <c r="K4238">
        <v>8.1669250819887493E-3</v>
      </c>
      <c r="L4238">
        <v>1.6525912113701099E-3</v>
      </c>
      <c r="M4238">
        <v>2.9532010642488903E-2</v>
      </c>
      <c r="N4238">
        <v>4.7777758391694299E-2</v>
      </c>
      <c r="O4238">
        <v>-8.0535707334831383E-3</v>
      </c>
      <c r="P4238">
        <v>5.5431161143168768E-2</v>
      </c>
      <c r="Q4238">
        <v>16281.663659879392</v>
      </c>
      <c r="R4238" s="95">
        <f>Table_nydc_frldevdb01_flc_fx_carry_view[[#This Row],[atmf]]/(Table_nydc_frldevdb01_flc_fx_carry_view[[#This Row],[atmf_cost_orig]]+1)</f>
        <v>16152.50679448247</v>
      </c>
      <c r="S4238" s="95">
        <f>Table_nydc_frldevdb01_flc_fx_carry_view[[#This Row],[num_rate]]-Table_nydc_frldevdb01_flc_fx_carry_view[[#This Row],[asset_rate]]</f>
        <v>6.3484731876651906E-2</v>
      </c>
      <c r="T42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2.1589039299519852</v>
      </c>
      <c r="U4238" s="95">
        <f>Table_nydc_frldevdb01_flc_fx_carry_view[[#This Row],[atmf_cost_final]]/Table_nydc_frldevdb01_flc_fx_carry_view[[#This Row],[atmf_cost_orig]]</f>
        <v>1.6178295128660998</v>
      </c>
    </row>
    <row r="4239" spans="1:21" x14ac:dyDescent="0.25">
      <c r="A4239" t="s">
        <v>157</v>
      </c>
      <c r="B4239" t="s">
        <v>100</v>
      </c>
      <c r="C4239" t="s">
        <v>6</v>
      </c>
      <c r="D4239" t="s">
        <v>8</v>
      </c>
      <c r="E4239">
        <v>15871.2715469655</v>
      </c>
      <c r="F4239">
        <v>16931.155312499999</v>
      </c>
      <c r="G4239">
        <v>7.5020476213446305E-2</v>
      </c>
      <c r="H4239">
        <v>8.70974238951365E-2</v>
      </c>
      <c r="I4239">
        <v>6.2488940466851398E-2</v>
      </c>
      <c r="J4239">
        <v>9.6933624109743793E-2</v>
      </c>
      <c r="K4239">
        <v>7.88140628566621E-3</v>
      </c>
      <c r="L4239">
        <v>6.5367484526639404E-3</v>
      </c>
      <c r="M4239">
        <v>3.5018149991368402E-2</v>
      </c>
      <c r="N4239">
        <v>5.5441432772761104E-2</v>
      </c>
      <c r="O4239">
        <v>-8.0177808093068181E-3</v>
      </c>
      <c r="P4239">
        <v>5.8192798197103546E-2</v>
      </c>
      <c r="Q4239">
        <v>16483.837635304339</v>
      </c>
      <c r="R4239" s="95">
        <f>Table_nydc_frldevdb01_flc_fx_carry_view[[#This Row],[atmf]]/(Table_nydc_frldevdb01_flc_fx_carry_view[[#This Row],[atmf_cost_orig]]+1)</f>
        <v>16358.31730355762</v>
      </c>
      <c r="S4239" s="95">
        <f>Table_nydc_frldevdb01_flc_fx_carry_view[[#This Row],[num_rate]]-Table_nydc_frldevdb01_flc_fx_carry_view[[#This Row],[asset_rate]]</f>
        <v>6.6210579006410364E-2</v>
      </c>
      <c r="T42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1.8021574309161092</v>
      </c>
      <c r="U4239" s="95">
        <f>Table_nydc_frldevdb01_flc_fx_carry_view[[#This Row],[atmf_cost_final]]/Table_nydc_frldevdb01_flc_fx_carry_view[[#This Row],[atmf_cost_orig]]</f>
        <v>1.5832199241372493</v>
      </c>
    </row>
    <row r="4240" spans="1:21" x14ac:dyDescent="0.25">
      <c r="A4240" t="s">
        <v>157</v>
      </c>
      <c r="B4240" t="s">
        <v>100</v>
      </c>
      <c r="C4240" t="s">
        <v>67</v>
      </c>
      <c r="D4240" t="s">
        <v>8</v>
      </c>
      <c r="E4240">
        <v>15871.2715469655</v>
      </c>
      <c r="F4240">
        <v>18177.988512976699</v>
      </c>
      <c r="G4240">
        <v>8.9438514591406199E-2</v>
      </c>
      <c r="H4240">
        <v>9.7413501922902004E-2</v>
      </c>
      <c r="I4240">
        <v>8.0562377023958506E-2</v>
      </c>
      <c r="J4240">
        <v>0.103752894746329</v>
      </c>
      <c r="K4240">
        <v>8.67670417658227E-3</v>
      </c>
      <c r="L4240">
        <v>8.432248489379561E-3</v>
      </c>
      <c r="M4240">
        <v>5.5771591924227197E-2</v>
      </c>
      <c r="N4240">
        <v>8.0177601016438407E-2</v>
      </c>
      <c r="O4240">
        <v>-7.6287290639620031E-3</v>
      </c>
      <c r="P4240">
        <v>6.3697647382127909E-2</v>
      </c>
      <c r="Q4240">
        <v>17360.402314711409</v>
      </c>
      <c r="R4240" s="95">
        <f>Table_nydc_frldevdb01_flc_fx_carry_view[[#This Row],[atmf]]/(Table_nydc_frldevdb01_flc_fx_carry_view[[#This Row],[atmf_cost_orig]]+1)</f>
        <v>17217.728391276258</v>
      </c>
      <c r="S4240" s="95">
        <f>Table_nydc_frldevdb01_flc_fx_carry_view[[#This Row],[num_rate]]-Table_nydc_frldevdb01_flc_fx_carry_view[[#This Row],[asset_rate]]</f>
        <v>7.1326376446089912E-2</v>
      </c>
      <c r="T42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1.5234212450298625</v>
      </c>
      <c r="U4240" s="95">
        <f>Table_nydc_frldevdb01_flc_fx_carry_view[[#This Row],[atmf_cost_final]]/Table_nydc_frldevdb01_flc_fx_carry_view[[#This Row],[atmf_cost_orig]]</f>
        <v>1.4376064632576722</v>
      </c>
    </row>
    <row r="4241" spans="1:21" x14ac:dyDescent="0.25">
      <c r="A4241" t="s">
        <v>157</v>
      </c>
      <c r="B4241" t="s">
        <v>102</v>
      </c>
      <c r="C4241" t="s">
        <v>8</v>
      </c>
      <c r="D4241" t="s">
        <v>8</v>
      </c>
      <c r="E4241">
        <v>76.4198114085264</v>
      </c>
      <c r="F4241">
        <v>79.902203768835093</v>
      </c>
      <c r="G4241">
        <v>8.2161334237574796E-2</v>
      </c>
      <c r="H4241">
        <v>8.6180145934786706E-2</v>
      </c>
      <c r="I4241">
        <v>7.9292395079002403E-2</v>
      </c>
      <c r="J4241">
        <v>9.3333402777777796E-2</v>
      </c>
      <c r="K4241">
        <v>1.12771629493689E-2</v>
      </c>
      <c r="L4241">
        <v>1.6559670514483301E-3</v>
      </c>
      <c r="M4241">
        <v>2.9908478906733101E-2</v>
      </c>
      <c r="N4241">
        <v>4.5575198949128301E-2</v>
      </c>
      <c r="O4241">
        <v>-8.0535707334831383E-3</v>
      </c>
      <c r="P4241">
        <v>5.2862012771469298E-2</v>
      </c>
      <c r="Q4241">
        <v>78.440749383145302</v>
      </c>
      <c r="R4241" s="95">
        <f>Table_nydc_frldevdb01_flc_fx_carry_view[[#This Row],[atmf]]/(Table_nydc_frldevdb01_flc_fx_carry_view[[#This Row],[atmf_cost_orig]]+1)</f>
        <v>77.581848683926509</v>
      </c>
      <c r="S4241" s="95">
        <f>Table_nydc_frldevdb01_flc_fx_carry_view[[#This Row],[num_rate]]-Table_nydc_frldevdb01_flc_fx_carry_view[[#This Row],[asset_rate]]</f>
        <v>6.0915583504952436E-2</v>
      </c>
      <c r="T42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2.3572801834387058</v>
      </c>
      <c r="U4241" s="95">
        <f>Table_nydc_frldevdb01_flc_fx_carry_view[[#This Row],[atmf_cost_final]]/Table_nydc_frldevdb01_flc_fx_carry_view[[#This Row],[atmf_cost_orig]]</f>
        <v>1.5238220268991431</v>
      </c>
    </row>
    <row r="4242" spans="1:21" x14ac:dyDescent="0.25">
      <c r="A4242" t="s">
        <v>157</v>
      </c>
      <c r="B4242" t="s">
        <v>102</v>
      </c>
      <c r="C4242" t="s">
        <v>6</v>
      </c>
      <c r="D4242" t="s">
        <v>8</v>
      </c>
      <c r="E4242">
        <v>76.4198114085264</v>
      </c>
      <c r="F4242">
        <v>81.174060671865604</v>
      </c>
      <c r="G4242">
        <v>8.2984968703069997E-2</v>
      </c>
      <c r="H4242">
        <v>8.7760539929459605E-2</v>
      </c>
      <c r="I4242">
        <v>6.9908469424154199E-2</v>
      </c>
      <c r="J4242">
        <v>8.7530616882933607E-2</v>
      </c>
      <c r="K4242">
        <v>1.1066554013280499E-2</v>
      </c>
      <c r="L4242">
        <v>7.9119899163310695E-3</v>
      </c>
      <c r="M4242">
        <v>3.5286713513661701E-2</v>
      </c>
      <c r="N4242">
        <v>5.0536782092209499E-2</v>
      </c>
      <c r="O4242">
        <v>-8.0177808093068181E-3</v>
      </c>
      <c r="P4242">
        <v>5.3441622298277647E-2</v>
      </c>
      <c r="Q4242">
        <v>79.254503945189512</v>
      </c>
      <c r="R4242" s="95">
        <f>Table_nydc_frldevdb01_flc_fx_carry_view[[#This Row],[atmf]]/(Table_nydc_frldevdb01_flc_fx_carry_view[[#This Row],[atmf_cost_orig]]+1)</f>
        <v>78.40732389616862</v>
      </c>
      <c r="S4242" s="95">
        <f>Table_nydc_frldevdb01_flc_fx_carry_view[[#This Row],[num_rate]]-Table_nydc_frldevdb01_flc_fx_carry_view[[#This Row],[asset_rate]]</f>
        <v>6.1459403107584465E-2</v>
      </c>
      <c r="T42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1.7598889955785619</v>
      </c>
      <c r="U4242" s="95">
        <f>Table_nydc_frldevdb01_flc_fx_carry_view[[#This Row],[atmf_cost_final]]/Table_nydc_frldevdb01_flc_fx_carry_view[[#This Row],[atmf_cost_orig]]</f>
        <v>1.4321759398943044</v>
      </c>
    </row>
    <row r="4243" spans="1:21" x14ac:dyDescent="0.25">
      <c r="A4243" t="s">
        <v>157</v>
      </c>
      <c r="B4243" t="s">
        <v>102</v>
      </c>
      <c r="C4243" t="s">
        <v>67</v>
      </c>
      <c r="D4243" t="s">
        <v>8</v>
      </c>
      <c r="E4243">
        <v>76.4198114085264</v>
      </c>
      <c r="F4243">
        <v>86.450755238802103</v>
      </c>
      <c r="G4243">
        <v>9.4011395812102105E-2</v>
      </c>
      <c r="H4243">
        <v>9.6680923040069297E-2</v>
      </c>
      <c r="I4243">
        <v>8.71718900506709E-2</v>
      </c>
      <c r="J4243">
        <v>9.7053052224378905E-2</v>
      </c>
      <c r="K4243">
        <v>1.20997311079763E-2</v>
      </c>
      <c r="L4243">
        <v>1.1760334883879101E-2</v>
      </c>
      <c r="M4243">
        <v>5.5352828217168602E-2</v>
      </c>
      <c r="N4243">
        <v>7.3268073397614195E-2</v>
      </c>
      <c r="O4243">
        <v>-7.6287290639620031E-3</v>
      </c>
      <c r="P4243">
        <v>5.6940940566115428E-2</v>
      </c>
      <c r="Q4243">
        <v>82.866521535716771</v>
      </c>
      <c r="R4243" s="95">
        <f>Table_nydc_frldevdb01_flc_fx_carry_view[[#This Row],[atmf]]/(Table_nydc_frldevdb01_flc_fx_carry_view[[#This Row],[atmf_cost_orig]]+1)</f>
        <v>81.916448155869645</v>
      </c>
      <c r="S4243" s="95">
        <f>Table_nydc_frldevdb01_flc_fx_carry_view[[#This Row],[num_rate]]-Table_nydc_frldevdb01_flc_fx_carry_view[[#This Row],[asset_rate]]</f>
        <v>6.4569669630077431E-2</v>
      </c>
      <c r="T42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1.4220424114014083</v>
      </c>
      <c r="U4243" s="95">
        <f>Table_nydc_frldevdb01_flc_fx_carry_view[[#This Row],[atmf_cost_final]]/Table_nydc_frldevdb01_flc_fx_carry_view[[#This Row],[atmf_cost_orig]]</f>
        <v>1.3236554618339968</v>
      </c>
    </row>
    <row r="4244" spans="1:21" x14ac:dyDescent="0.25">
      <c r="A4244" t="s">
        <v>157</v>
      </c>
      <c r="B4244" t="s">
        <v>162</v>
      </c>
      <c r="C4244" t="s">
        <v>8</v>
      </c>
      <c r="D4244" t="s">
        <v>8</v>
      </c>
      <c r="E4244">
        <v>132.001770704085</v>
      </c>
      <c r="F4244">
        <v>132.17453805439999</v>
      </c>
      <c r="G4244">
        <v>9.6846503056023006E-2</v>
      </c>
      <c r="H4244">
        <v>9.6638933397638599E-2</v>
      </c>
      <c r="I4244">
        <v>6.3958557548386599E-2</v>
      </c>
      <c r="J4244">
        <v>6.2413001696934298E-2</v>
      </c>
      <c r="K4244">
        <v>3.2932733015776594E-2</v>
      </c>
      <c r="L4244">
        <v>1.3356308709633899E-3</v>
      </c>
      <c r="M4244">
        <v>3.3536161737061899E-2</v>
      </c>
      <c r="N4244">
        <v>2.0618171111608801E-3</v>
      </c>
      <c r="O4244">
        <v>-8.0535707334831383E-3</v>
      </c>
      <c r="P4244">
        <v>-6.2707226308230061E-3</v>
      </c>
      <c r="Q4244">
        <v>132.09482824110606</v>
      </c>
      <c r="R4244" s="95">
        <f>Table_nydc_frldevdb01_flc_fx_carry_view[[#This Row],[atmf]]/(Table_nydc_frldevdb01_flc_fx_carry_view[[#This Row],[atmf_cost_orig]]+1)</f>
        <v>127.88574115515661</v>
      </c>
      <c r="S4244" s="95">
        <f>Table_nydc_frldevdb01_flc_fx_carry_view[[#This Row],[num_rate]]-Table_nydc_frldevdb01_flc_fx_carry_view[[#This Row],[asset_rate]]</f>
        <v>1.7828481026601322E-3</v>
      </c>
      <c r="T42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1.2034333378277235</v>
      </c>
      <c r="U4244" s="95">
        <f>Table_nydc_frldevdb01_flc_fx_carry_view[[#This Row],[atmf_cost_final]]/Table_nydc_frldevdb01_flc_fx_carry_view[[#This Row],[atmf_cost_orig]]</f>
        <v>6.1480414107208316E-2</v>
      </c>
    </row>
    <row r="4245" spans="1:21" x14ac:dyDescent="0.25">
      <c r="A4245" t="s">
        <v>157</v>
      </c>
      <c r="B4245" t="s">
        <v>162</v>
      </c>
      <c r="C4245" t="s">
        <v>6</v>
      </c>
      <c r="D4245" t="s">
        <v>8</v>
      </c>
      <c r="E4245">
        <v>132.001770704085</v>
      </c>
      <c r="F4245">
        <v>132.20896397499999</v>
      </c>
      <c r="G4245">
        <v>9.8491136057063194E-2</v>
      </c>
      <c r="H4245">
        <v>9.8280209389505199E-2</v>
      </c>
      <c r="I4245">
        <v>8.0305044009830906E-2</v>
      </c>
      <c r="J4245">
        <v>7.9989875334592703E-2</v>
      </c>
      <c r="K4245">
        <v>3.8779622145537006E-2</v>
      </c>
      <c r="L4245">
        <v>1.58196964696357E-2</v>
      </c>
      <c r="M4245">
        <v>3.9510857899371796E-2</v>
      </c>
      <c r="N4245">
        <v>1.65581648539018E-2</v>
      </c>
      <c r="O4245">
        <v>-8.0177808093068181E-3</v>
      </c>
      <c r="P4245">
        <v>-6.4267207180123131E-3</v>
      </c>
      <c r="Q4245">
        <v>132.11235869479893</v>
      </c>
      <c r="R4245" s="95">
        <f>Table_nydc_frldevdb01_flc_fx_carry_view[[#This Row],[atmf]]/(Table_nydc_frldevdb01_flc_fx_carry_view[[#This Row],[atmf_cost_orig]]+1)</f>
        <v>127.18382205469784</v>
      </c>
      <c r="S4245" s="95">
        <f>Table_nydc_frldevdb01_flc_fx_carry_view[[#This Row],[num_rate]]-Table_nydc_frldevdb01_flc_fx_carry_view[[#This Row],[asset_rate]]</f>
        <v>1.591060091294505E-3</v>
      </c>
      <c r="T42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1.0098909693534279</v>
      </c>
      <c r="U4245" s="95">
        <f>Table_nydc_frldevdb01_flc_fx_carry_view[[#This Row],[atmf_cost_final]]/Table_nydc_frldevdb01_flc_fx_carry_view[[#This Row],[atmf_cost_orig]]</f>
        <v>0.41907884906151499</v>
      </c>
    </row>
    <row r="4246" spans="1:21" x14ac:dyDescent="0.25">
      <c r="A4246" t="s">
        <v>157</v>
      </c>
      <c r="B4246" t="s">
        <v>162</v>
      </c>
      <c r="C4246" t="s">
        <v>67</v>
      </c>
      <c r="D4246" t="s">
        <v>8</v>
      </c>
      <c r="E4246">
        <v>132.001770704085</v>
      </c>
      <c r="F4246">
        <v>132.125354284808</v>
      </c>
      <c r="G4246">
        <v>0.102670387457793</v>
      </c>
      <c r="H4246">
        <v>0.10258761098539</v>
      </c>
      <c r="I4246">
        <v>0.10006232333642</v>
      </c>
      <c r="J4246">
        <v>9.9953123138518105E-2</v>
      </c>
      <c r="K4246">
        <v>5.82749078764737E-2</v>
      </c>
      <c r="L4246">
        <v>4.4355914865801802E-2</v>
      </c>
      <c r="M4246">
        <v>5.8728833465551702E-2</v>
      </c>
      <c r="N4246">
        <v>4.4796852784515402E-2</v>
      </c>
      <c r="O4246">
        <v>-7.6287290639620031E-3</v>
      </c>
      <c r="P4246">
        <v>-7.1446943388862594E-3</v>
      </c>
      <c r="Q4246">
        <v>132.06540641740315</v>
      </c>
      <c r="R4246" s="95">
        <f>Table_nydc_frldevdb01_flc_fx_carry_view[[#This Row],[atmf]]/(Table_nydc_frldevdb01_flc_fx_carry_view[[#This Row],[atmf_cost_orig]]+1)</f>
        <v>124.79621798182282</v>
      </c>
      <c r="S4246" s="95">
        <f>Table_nydc_frldevdb01_flc_fx_carry_view[[#This Row],[num_rate]]-Table_nydc_frldevdb01_flc_fx_carry_view[[#This Row],[asset_rate]]</f>
        <v>4.8403472507574374E-4</v>
      </c>
      <c r="T42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0.97138810704463263</v>
      </c>
      <c r="U4246" s="95">
        <f>Table_nydc_frldevdb01_flc_fx_carry_view[[#This Row],[atmf_cost_final]]/Table_nydc_frldevdb01_flc_fx_carry_view[[#This Row],[atmf_cost_orig]]</f>
        <v>0.76277443533407974</v>
      </c>
    </row>
    <row r="4247" spans="1:21" x14ac:dyDescent="0.25">
      <c r="A4247" t="s">
        <v>157</v>
      </c>
      <c r="B4247" t="s">
        <v>11</v>
      </c>
      <c r="C4247" t="s">
        <v>8</v>
      </c>
      <c r="D4247" t="s">
        <v>8</v>
      </c>
      <c r="E4247">
        <v>22.4308554746484</v>
      </c>
      <c r="F4247">
        <v>23.804871382399998</v>
      </c>
      <c r="G4247">
        <v>0.12661741586594599</v>
      </c>
      <c r="H4247">
        <v>0.136904716502186</v>
      </c>
      <c r="I4247">
        <v>0.14882000769938999</v>
      </c>
      <c r="J4247">
        <v>0.17937212961858601</v>
      </c>
      <c r="K4247">
        <v>1.9755810126512598E-2</v>
      </c>
      <c r="L4247">
        <v>3.1077653156187097E-3</v>
      </c>
      <c r="M4247">
        <v>4.7495493671793704E-2</v>
      </c>
      <c r="N4247">
        <v>6.1259053286622601E-2</v>
      </c>
      <c r="O4247">
        <v>-8.0535707334831383E-3</v>
      </c>
      <c r="P4247">
        <v>7.3746939017381774E-2</v>
      </c>
      <c r="Q4247">
        <v>23.162354984953915</v>
      </c>
      <c r="R4247" s="95">
        <f>Table_nydc_frldevdb01_flc_fx_carry_view[[#This Row],[atmf]]/(Table_nydc_frldevdb01_flc_fx_carry_view[[#This Row],[atmf_cost_orig]]+1)</f>
        <v>22.725511972329929</v>
      </c>
      <c r="S4247" s="95">
        <f>Table_nydc_frldevdb01_flc_fx_carry_view[[#This Row],[num_rate]]-Table_nydc_frldevdb01_flc_fx_carry_view[[#This Row],[asset_rate]]</f>
        <v>8.1800509750864919E-2</v>
      </c>
      <c r="T42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2.096321245917609</v>
      </c>
      <c r="U4247" s="95">
        <f>Table_nydc_frldevdb01_flc_fx_carry_view[[#This Row],[atmf_cost_final]]/Table_nydc_frldevdb01_flc_fx_carry_view[[#This Row],[atmf_cost_orig]]</f>
        <v>1.2897866418641462</v>
      </c>
    </row>
    <row r="4248" spans="1:21" x14ac:dyDescent="0.25">
      <c r="A4248" t="s">
        <v>157</v>
      </c>
      <c r="B4248" t="s">
        <v>11</v>
      </c>
      <c r="C4248" t="s">
        <v>6</v>
      </c>
      <c r="D4248" t="s">
        <v>8</v>
      </c>
      <c r="E4248">
        <v>22.4308554746484</v>
      </c>
      <c r="F4248">
        <v>24.271985099999998</v>
      </c>
      <c r="G4248">
        <v>0.12914528730555699</v>
      </c>
      <c r="H4248">
        <v>0.14157587839077199</v>
      </c>
      <c r="I4248">
        <v>0.115738792034143</v>
      </c>
      <c r="J4248">
        <v>0.141641154517468</v>
      </c>
      <c r="K4248">
        <v>2.0718425957430901E-2</v>
      </c>
      <c r="L4248">
        <v>1.4208739367348001E-2</v>
      </c>
      <c r="M4248">
        <v>5.6892081882127903E-2</v>
      </c>
      <c r="N4248">
        <v>6.8674887851495808E-2</v>
      </c>
      <c r="O4248">
        <v>-8.0177808093068181E-3</v>
      </c>
      <c r="P4248">
        <v>7.3712498382376257E-2</v>
      </c>
      <c r="Q4248">
        <v>23.424630573472083</v>
      </c>
      <c r="R4248" s="95">
        <f>Table_nydc_frldevdb01_flc_fx_carry_view[[#This Row],[atmf]]/(Table_nydc_frldevdb01_flc_fx_carry_view[[#This Row],[atmf_cost_orig]]+1)</f>
        <v>22.965433761956202</v>
      </c>
      <c r="S4248" s="95">
        <f>Table_nydc_frldevdb01_flc_fx_carry_view[[#This Row],[num_rate]]-Table_nydc_frldevdb01_flc_fx_carry_view[[#This Row],[asset_rate]]</f>
        <v>8.1730279191683075E-2</v>
      </c>
      <c r="T42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1.5056854799949015</v>
      </c>
      <c r="U4248" s="95">
        <f>Table_nydc_frldevdb01_flc_fx_carry_view[[#This Row],[atmf_cost_final]]/Table_nydc_frldevdb01_flc_fx_carry_view[[#This Row],[atmf_cost_orig]]</f>
        <v>1.2071080118632354</v>
      </c>
    </row>
    <row r="4249" spans="1:21" x14ac:dyDescent="0.25">
      <c r="A4249" t="s">
        <v>157</v>
      </c>
      <c r="B4249" t="s">
        <v>11</v>
      </c>
      <c r="C4249" t="s">
        <v>67</v>
      </c>
      <c r="D4249" t="s">
        <v>8</v>
      </c>
      <c r="E4249">
        <v>22.4308554746484</v>
      </c>
      <c r="F4249">
        <v>26.193166984927199</v>
      </c>
      <c r="G4249">
        <v>0.13409473809342301</v>
      </c>
      <c r="H4249">
        <v>0.148135490455302</v>
      </c>
      <c r="I4249">
        <v>0.13141954105319401</v>
      </c>
      <c r="J4249">
        <v>0.15460330218110599</v>
      </c>
      <c r="K4249">
        <v>2.0709492403937099E-2</v>
      </c>
      <c r="L4249">
        <v>2.1196261279194099E-2</v>
      </c>
      <c r="M4249">
        <v>8.4723272993869905E-2</v>
      </c>
      <c r="N4249">
        <v>0.10474671211849899</v>
      </c>
      <c r="O4249">
        <v>-7.6287290639620031E-3</v>
      </c>
      <c r="P4249">
        <v>7.4886926021173528E-2</v>
      </c>
      <c r="Q4249">
        <v>24.617319308030613</v>
      </c>
      <c r="R4249" s="95">
        <f>Table_nydc_frldevdb01_flc_fx_carry_view[[#This Row],[atmf]]/(Table_nydc_frldevdb01_flc_fx_carry_view[[#This Row],[atmf_cost_orig]]+1)</f>
        <v>24.14732645371685</v>
      </c>
      <c r="S4249" s="95">
        <f>Table_nydc_frldevdb01_flc_fx_carry_view[[#This Row],[num_rate]]-Table_nydc_frldevdb01_flc_fx_carry_view[[#This Row],[asset_rate]]</f>
        <v>8.2515655085135531E-2</v>
      </c>
      <c r="T42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1.3051947575870024</v>
      </c>
      <c r="U4249" s="95">
        <f>Table_nydc_frldevdb01_flc_fx_carry_view[[#This Row],[atmf_cost_final]]/Table_nydc_frldevdb01_flc_fx_carry_view[[#This Row],[atmf_cost_orig]]</f>
        <v>1.2363393010805646</v>
      </c>
    </row>
    <row r="4250" spans="1:21" x14ac:dyDescent="0.25">
      <c r="A4250" t="s">
        <v>157</v>
      </c>
      <c r="B4250" t="s">
        <v>163</v>
      </c>
      <c r="C4250" t="s">
        <v>8</v>
      </c>
      <c r="D4250" t="s">
        <v>8</v>
      </c>
      <c r="E4250">
        <v>1.64126977129212</v>
      </c>
      <c r="F4250">
        <v>1.6751588247668501</v>
      </c>
      <c r="G4250">
        <v>8.7904671572768406E-2</v>
      </c>
      <c r="H4250">
        <v>8.9392182684468899E-2</v>
      </c>
      <c r="I4250">
        <v>9.3931959613902702E-2</v>
      </c>
      <c r="J4250">
        <v>0.110602045306191</v>
      </c>
      <c r="K4250">
        <v>2.1105342962221101E-2</v>
      </c>
      <c r="L4250">
        <v>1.9615570153760499E-3</v>
      </c>
      <c r="M4250">
        <v>3.1022658437973298E-2</v>
      </c>
      <c r="N4250">
        <v>2.0649531311197598E-2</v>
      </c>
      <c r="O4250">
        <v>-8.0535707334831383E-3</v>
      </c>
      <c r="P4250">
        <v>1.9476338310248649E-2</v>
      </c>
      <c r="Q4250">
        <v>1.6587088854672383</v>
      </c>
      <c r="R4250" s="95">
        <f>Table_nydc_frldevdb01_flc_fx_carry_view[[#This Row],[atmf]]/(Table_nydc_frldevdb01_flc_fx_carry_view[[#This Row],[atmf_cost_orig]]+1)</f>
        <v>1.6247546172309735</v>
      </c>
      <c r="S4250" s="95">
        <f>Table_nydc_frldevdb01_flc_fx_carry_view[[#This Row],[num_rate]]-Table_nydc_frldevdb01_flc_fx_carry_view[[#This Row],[asset_rate]]</f>
        <v>2.7529909043731787E-2</v>
      </c>
      <c r="T42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1.8843783220886319</v>
      </c>
      <c r="U4250" s="95">
        <f>Table_nydc_frldevdb01_flc_fx_carry_view[[#This Row],[atmf_cost_final]]/Table_nydc_frldevdb01_flc_fx_carry_view[[#This Row],[atmf_cost_orig]]</f>
        <v>0.66562739465040588</v>
      </c>
    </row>
    <row r="4251" spans="1:21" x14ac:dyDescent="0.25">
      <c r="A4251" t="s">
        <v>157</v>
      </c>
      <c r="B4251" t="s">
        <v>163</v>
      </c>
      <c r="C4251" t="s">
        <v>6</v>
      </c>
      <c r="D4251" t="s">
        <v>8</v>
      </c>
      <c r="E4251">
        <v>1.64126977129212</v>
      </c>
      <c r="F4251">
        <v>1.68719946649819</v>
      </c>
      <c r="G4251">
        <v>8.8917618101287801E-2</v>
      </c>
      <c r="H4251">
        <v>9.0591689541312498E-2</v>
      </c>
      <c r="I4251">
        <v>7.6997352267522995E-2</v>
      </c>
      <c r="J4251">
        <v>8.3092646795940001E-2</v>
      </c>
      <c r="K4251">
        <v>2.3225047531969099E-2</v>
      </c>
      <c r="L4251">
        <v>1.2201180755556399E-2</v>
      </c>
      <c r="M4251">
        <v>3.6422102774406703E-2</v>
      </c>
      <c r="N4251">
        <v>2.9366899053893402E-2</v>
      </c>
      <c r="O4251">
        <v>-8.0177808093068181E-3</v>
      </c>
      <c r="P4251">
        <v>1.9804716650989374E-2</v>
      </c>
      <c r="Q4251">
        <v>1.6652234210199881</v>
      </c>
      <c r="R4251" s="95">
        <f>Table_nydc_frldevdb01_flc_fx_carry_view[[#This Row],[atmf]]/(Table_nydc_frldevdb01_flc_fx_carry_view[[#This Row],[atmf_cost_orig]]+1)</f>
        <v>1.6279076468764146</v>
      </c>
      <c r="S4251" s="95">
        <f>Table_nydc_frldevdb01_flc_fx_carry_view[[#This Row],[num_rate]]-Table_nydc_frldevdb01_flc_fx_carry_view[[#This Row],[asset_rate]]</f>
        <v>2.7822497460296192E-2</v>
      </c>
      <c r="T42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1.3007233797989586</v>
      </c>
      <c r="U4251" s="95">
        <f>Table_nydc_frldevdb01_flc_fx_carry_view[[#This Row],[atmf_cost_final]]/Table_nydc_frldevdb01_flc_fx_carry_view[[#This Row],[atmf_cost_orig]]</f>
        <v>0.80629334434059929</v>
      </c>
    </row>
    <row r="4252" spans="1:21" x14ac:dyDescent="0.25">
      <c r="A4252" t="s">
        <v>157</v>
      </c>
      <c r="B4252" t="s">
        <v>163</v>
      </c>
      <c r="C4252" t="s">
        <v>67</v>
      </c>
      <c r="D4252" t="s">
        <v>8</v>
      </c>
      <c r="E4252">
        <v>1.64126977129212</v>
      </c>
      <c r="F4252">
        <v>1.7396478394293</v>
      </c>
      <c r="G4252">
        <v>9.1904769113409696E-2</v>
      </c>
      <c r="H4252">
        <v>9.3803729848890502E-2</v>
      </c>
      <c r="I4252">
        <v>9.0176925096942001E-2</v>
      </c>
      <c r="J4252">
        <v>9.3896688155150704E-2</v>
      </c>
      <c r="K4252">
        <v>2.7454498749181502E-2</v>
      </c>
      <c r="L4252">
        <v>2.4754313821877802E-2</v>
      </c>
      <c r="M4252">
        <v>5.3707997242351604E-2</v>
      </c>
      <c r="N4252">
        <v>5.5384884460206202E-2</v>
      </c>
      <c r="O4252">
        <v>-7.6287290639620031E-3</v>
      </c>
      <c r="P4252">
        <v>2.1823292142762352E-2</v>
      </c>
      <c r="Q4252">
        <v>1.6951443692845813</v>
      </c>
      <c r="R4252" s="95">
        <f>Table_nydc_frldevdb01_flc_fx_carry_view[[#This Row],[atmf]]/(Table_nydc_frldevdb01_flc_fx_carry_view[[#This Row],[atmf_cost_orig]]+1)</f>
        <v>1.650977162536599</v>
      </c>
      <c r="S4252" s="95">
        <f>Table_nydc_frldevdb01_flc_fx_carry_view[[#This Row],[num_rate]]-Table_nydc_frldevdb01_flc_fx_carry_view[[#This Row],[asset_rate]]</f>
        <v>2.9452021206724355E-2</v>
      </c>
      <c r="T42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1.166723385315561</v>
      </c>
      <c r="U4252" s="95">
        <f>Table_nydc_frldevdb01_flc_fx_carry_view[[#This Row],[atmf_cost_final]]/Table_nydc_frldevdb01_flc_fx_carry_view[[#This Row],[atmf_cost_orig]]</f>
        <v>1.0312223002896166</v>
      </c>
    </row>
    <row r="4253" spans="1:21" x14ac:dyDescent="0.25">
      <c r="A4253" t="s">
        <v>157</v>
      </c>
      <c r="B4253" t="s">
        <v>9</v>
      </c>
      <c r="C4253" t="s">
        <v>8</v>
      </c>
      <c r="D4253" t="s">
        <v>8</v>
      </c>
      <c r="E4253">
        <v>67.550558770677796</v>
      </c>
      <c r="F4253">
        <v>71.536091949600007</v>
      </c>
      <c r="G4253">
        <v>0.119007160942656</v>
      </c>
      <c r="H4253">
        <v>0.12786469541228701</v>
      </c>
      <c r="I4253">
        <v>9.4278149024553601E-2</v>
      </c>
      <c r="J4253">
        <v>0.113094988425926</v>
      </c>
      <c r="K4253">
        <v>1.8178293015425399E-2</v>
      </c>
      <c r="L4253">
        <v>1.96878638538522E-3</v>
      </c>
      <c r="M4253">
        <v>4.4362603468996606E-2</v>
      </c>
      <c r="N4253">
        <v>5.9004052431191903E-2</v>
      </c>
      <c r="O4253">
        <v>-8.0535707334831383E-3</v>
      </c>
      <c r="P4253">
        <v>7.0750302181328786E-2</v>
      </c>
      <c r="Q4253">
        <v>69.710763671665575</v>
      </c>
      <c r="R4253" s="95">
        <f>Table_nydc_frldevdb01_flc_fx_carry_view[[#This Row],[atmf]]/(Table_nydc_frldevdb01_flc_fx_carry_view[[#This Row],[atmf_cost_orig]]+1)</f>
        <v>68.497370273488215</v>
      </c>
      <c r="S4253" s="95">
        <f>Table_nydc_frldevdb01_flc_fx_carry_view[[#This Row],[num_rate]]-Table_nydc_frldevdb01_flc_fx_carry_view[[#This Row],[asset_rate]]</f>
        <v>7.8803872914811918E-2</v>
      </c>
      <c r="T42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2.1782229532810859</v>
      </c>
      <c r="U4253" s="95">
        <f>Table_nydc_frldevdb01_flc_fx_carry_view[[#This Row],[atmf_cost_final]]/Table_nydc_frldevdb01_flc_fx_carry_view[[#This Row],[atmf_cost_orig]]</f>
        <v>1.3300403451846028</v>
      </c>
    </row>
    <row r="4254" spans="1:21" x14ac:dyDescent="0.25">
      <c r="A4254" t="s">
        <v>157</v>
      </c>
      <c r="B4254" t="s">
        <v>9</v>
      </c>
      <c r="C4254" t="s">
        <v>6</v>
      </c>
      <c r="D4254" t="s">
        <v>8</v>
      </c>
      <c r="E4254">
        <v>67.550558770677796</v>
      </c>
      <c r="F4254">
        <v>72.87724455</v>
      </c>
      <c r="G4254">
        <v>0.121044828854744</v>
      </c>
      <c r="H4254">
        <v>0.13044662293925799</v>
      </c>
      <c r="I4254">
        <v>0.10626837179370099</v>
      </c>
      <c r="J4254">
        <v>0.135913338180469</v>
      </c>
      <c r="K4254">
        <v>1.8940405625528602E-2</v>
      </c>
      <c r="L4254">
        <v>1.2625339424615099E-2</v>
      </c>
      <c r="M4254">
        <v>5.24264137819773E-2</v>
      </c>
      <c r="N4254">
        <v>6.5700554439397804E-2</v>
      </c>
      <c r="O4254">
        <v>-8.0177808093068181E-3</v>
      </c>
      <c r="P4254">
        <v>7.0505993969295799E-2</v>
      </c>
      <c r="Q4254">
        <v>70.51594697445374</v>
      </c>
      <c r="R4254" s="95">
        <f>Table_nydc_frldevdb01_flc_fx_carry_view[[#This Row],[atmf]]/(Table_nydc_frldevdb01_flc_fx_carry_view[[#This Row],[atmf_cost_orig]]+1)</f>
        <v>69.246879017517131</v>
      </c>
      <c r="S4254" s="95">
        <f>Table_nydc_frldevdb01_flc_fx_carry_view[[#This Row],[num_rate]]-Table_nydc_frldevdb01_flc_fx_carry_view[[#This Row],[asset_rate]]</f>
        <v>7.8523774778602617E-2</v>
      </c>
      <c r="T42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1.5849967773648033</v>
      </c>
      <c r="U4254" s="95">
        <f>Table_nydc_frldevdb01_flc_fx_carry_view[[#This Row],[atmf_cost_final]]/Table_nydc_frldevdb01_flc_fx_carry_view[[#This Row],[atmf_cost_orig]]</f>
        <v>1.253195664166977</v>
      </c>
    </row>
    <row r="4255" spans="1:21" x14ac:dyDescent="0.25">
      <c r="A4255" t="s">
        <v>157</v>
      </c>
      <c r="B4255" t="s">
        <v>9</v>
      </c>
      <c r="C4255" t="s">
        <v>67</v>
      </c>
      <c r="D4255" t="s">
        <v>8</v>
      </c>
      <c r="E4255">
        <v>67.550558770677796</v>
      </c>
      <c r="F4255">
        <v>78.273011028379003</v>
      </c>
      <c r="G4255">
        <v>0.13259872357567001</v>
      </c>
      <c r="H4255">
        <v>0.14086406420341699</v>
      </c>
      <c r="I4255">
        <v>0.12548688800470001</v>
      </c>
      <c r="J4255">
        <v>0.14408319237102901</v>
      </c>
      <c r="K4255">
        <v>2.17541499575633E-2</v>
      </c>
      <c r="L4255">
        <v>2.02276224852019E-2</v>
      </c>
      <c r="M4255">
        <v>8.0578609252159705E-2</v>
      </c>
      <c r="N4255">
        <v>9.7665976421965298E-2</v>
      </c>
      <c r="O4255">
        <v>-7.6287290639620031E-3</v>
      </c>
      <c r="P4255">
        <v>7.0473253173666817E-2</v>
      </c>
      <c r="Q4255">
        <v>73.924445493567063</v>
      </c>
      <c r="R4255" s="95">
        <f>Table_nydc_frldevdb01_flc_fx_carry_view[[#This Row],[atmf]]/(Table_nydc_frldevdb01_flc_fx_carry_view[[#This Row],[atmf_cost_orig]]+1)</f>
        <v>72.436202566095318</v>
      </c>
      <c r="S4255" s="95">
        <f>Table_nydc_frldevdb01_flc_fx_carry_view[[#This Row],[num_rate]]-Table_nydc_frldevdb01_flc_fx_carry_view[[#This Row],[asset_rate]]</f>
        <v>7.810198223762882E-2</v>
      </c>
      <c r="T42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1.316431206769747</v>
      </c>
      <c r="U4255" s="95">
        <f>Table_nydc_frldevdb01_flc_fx_carry_view[[#This Row],[atmf_cost_final]]/Table_nydc_frldevdb01_flc_fx_carry_view[[#This Row],[atmf_cost_orig]]</f>
        <v>1.212058353059098</v>
      </c>
    </row>
    <row r="4256" spans="1:21" x14ac:dyDescent="0.25">
      <c r="A4256" t="s">
        <v>157</v>
      </c>
      <c r="B4256" t="s">
        <v>4</v>
      </c>
      <c r="C4256" t="s">
        <v>8</v>
      </c>
      <c r="D4256" t="s">
        <v>8</v>
      </c>
      <c r="E4256">
        <v>4.3226694395115803</v>
      </c>
      <c r="F4256">
        <v>4.7419182980836396</v>
      </c>
      <c r="G4256">
        <v>0.124904506033406</v>
      </c>
      <c r="H4256">
        <v>0.13363404090652201</v>
      </c>
      <c r="I4256">
        <v>0.12071644664327</v>
      </c>
      <c r="J4256">
        <v>0.14948824074074099</v>
      </c>
      <c r="K4256">
        <v>1.1259735541584399E-2</v>
      </c>
      <c r="L4256">
        <v>2.5208889322634099E-3</v>
      </c>
      <c r="M4256">
        <v>4.63620965873211E-2</v>
      </c>
      <c r="N4256">
        <v>9.6993854936791704E-2</v>
      </c>
      <c r="O4256">
        <v>-8.0535707334831383E-3</v>
      </c>
      <c r="P4256">
        <v>0.12132717421627777</v>
      </c>
      <c r="Q4256">
        <v>4.5811105032095618</v>
      </c>
      <c r="R4256" s="95">
        <f>Table_nydc_frldevdb01_flc_fx_carry_view[[#This Row],[atmf]]/(Table_nydc_frldevdb01_flc_fx_carry_view[[#This Row],[atmf_cost_orig]]+1)</f>
        <v>4.5318139041439531</v>
      </c>
      <c r="S4256" s="95">
        <f>Table_nydc_frldevdb01_flc_fx_carry_view[[#This Row],[num_rate]]-Table_nydc_frldevdb01_flc_fx_carry_view[[#This Row],[asset_rate]]</f>
        <v>0.1293807449497609</v>
      </c>
      <c r="T42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2.6913564555225937</v>
      </c>
      <c r="U4256" s="95">
        <f>Table_nydc_frldevdb01_flc_fx_carry_view[[#This Row],[atmf_cost_final]]/Table_nydc_frldevdb01_flc_fx_carry_view[[#This Row],[atmf_cost_orig]]</f>
        <v>2.0920938024040345</v>
      </c>
    </row>
    <row r="4257" spans="1:21" x14ac:dyDescent="0.25">
      <c r="A4257" t="s">
        <v>157</v>
      </c>
      <c r="B4257" t="s">
        <v>4</v>
      </c>
      <c r="C4257" t="s">
        <v>6</v>
      </c>
      <c r="D4257" t="s">
        <v>8</v>
      </c>
      <c r="E4257">
        <v>4.3226694395115803</v>
      </c>
      <c r="F4257">
        <v>4.8876212322174304</v>
      </c>
      <c r="G4257">
        <v>0.12813587479535701</v>
      </c>
      <c r="H4257">
        <v>0.13641909363711099</v>
      </c>
      <c r="I4257">
        <v>0.11319012564795899</v>
      </c>
      <c r="J4257">
        <v>0.154577192740386</v>
      </c>
      <c r="K4257">
        <v>1.09305325854185E-2</v>
      </c>
      <c r="L4257">
        <v>1.0228607595981602E-2</v>
      </c>
      <c r="M4257">
        <v>5.4823107131105796E-2</v>
      </c>
      <c r="N4257">
        <v>0.10080487041486799</v>
      </c>
      <c r="O4257">
        <v>-8.0177808093068181E-3</v>
      </c>
      <c r="P4257">
        <v>0.1220205488744357</v>
      </c>
      <c r="Q4257">
        <v>4.682111312406426</v>
      </c>
      <c r="R4257" s="95">
        <f>Table_nydc_frldevdb01_flc_fx_carry_view[[#This Row],[atmf]]/(Table_nydc_frldevdb01_flc_fx_carry_view[[#This Row],[atmf_cost_orig]]+1)</f>
        <v>4.6335932529111155</v>
      </c>
      <c r="S4257" s="95">
        <f>Table_nydc_frldevdb01_flc_fx_carry_view[[#This Row],[num_rate]]-Table_nydc_frldevdb01_flc_fx_carry_view[[#This Row],[asset_rate]]</f>
        <v>0.13003832968374252</v>
      </c>
      <c r="T42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2.0635896562551044</v>
      </c>
      <c r="U4257" s="95">
        <f>Table_nydc_frldevdb01_flc_fx_carry_view[[#This Row],[atmf_cost_final]]/Table_nydc_frldevdb01_flc_fx_carry_view[[#This Row],[atmf_cost_orig]]</f>
        <v>1.8387296103776074</v>
      </c>
    </row>
    <row r="4258" spans="1:21" x14ac:dyDescent="0.25">
      <c r="A4258" t="s">
        <v>157</v>
      </c>
      <c r="B4258" t="s">
        <v>4</v>
      </c>
      <c r="C4258" t="s">
        <v>67</v>
      </c>
      <c r="D4258" t="s">
        <v>8</v>
      </c>
      <c r="E4258">
        <v>4.3226694395115803</v>
      </c>
      <c r="F4258">
        <v>5.5111907487296303</v>
      </c>
      <c r="G4258">
        <v>0.13773812518338099</v>
      </c>
      <c r="H4258">
        <v>0.14676094918056701</v>
      </c>
      <c r="I4258">
        <v>0.13210330441915799</v>
      </c>
      <c r="J4258">
        <v>0.15599233881532401</v>
      </c>
      <c r="K4258">
        <v>8.8894090354156106E-3</v>
      </c>
      <c r="L4258">
        <v>1.0622519958826201E-2</v>
      </c>
      <c r="M4258">
        <v>8.39399615334981E-2</v>
      </c>
      <c r="N4258">
        <v>0.12983996405784901</v>
      </c>
      <c r="O4258">
        <v>-7.6287290639620031E-3</v>
      </c>
      <c r="P4258">
        <v>0.1275594675859395</v>
      </c>
      <c r="Q4258">
        <v>5.1264479943974175</v>
      </c>
      <c r="R4258" s="95">
        <f>Table_nydc_frldevdb01_flc_fx_carry_view[[#This Row],[atmf]]/(Table_nydc_frldevdb01_flc_fx_carry_view[[#This Row],[atmf_cost_orig]]+1)</f>
        <v>5.0844059120513494</v>
      </c>
      <c r="S4258" s="95">
        <f>Table_nydc_frldevdb01_flc_fx_carry_view[[#This Row],[num_rate]]-Table_nydc_frldevdb01_flc_fx_carry_view[[#This Row],[asset_rate]]</f>
        <v>0.1351881966499015</v>
      </c>
      <c r="T42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1.5884952226310229</v>
      </c>
      <c r="U4258" s="95">
        <f>Table_nydc_frldevdb01_flc_fx_carry_view[[#This Row],[atmf_cost_final]]/Table_nydc_frldevdb01_flc_fx_carry_view[[#This Row],[atmf_cost_orig]]</f>
        <v>1.5468194372001647</v>
      </c>
    </row>
    <row r="4259" spans="1:21" x14ac:dyDescent="0.25">
      <c r="A4259" t="s">
        <v>157</v>
      </c>
      <c r="B4259" t="s">
        <v>17</v>
      </c>
      <c r="C4259" t="s">
        <v>8</v>
      </c>
      <c r="D4259" t="s">
        <v>8</v>
      </c>
      <c r="E4259">
        <v>1.1749598233258001</v>
      </c>
      <c r="F4259">
        <v>1.194472</v>
      </c>
      <c r="G4259">
        <v>7.6650475136107302E-2</v>
      </c>
      <c r="H4259">
        <v>7.6192562082887494E-2</v>
      </c>
      <c r="I4259">
        <v>6.5247107198953797E-2</v>
      </c>
      <c r="J4259">
        <v>7.1099722584231806E-2</v>
      </c>
      <c r="K4259">
        <v>1.8977608451199498E-2</v>
      </c>
      <c r="L4259">
        <v>1.3625393113914398E-3</v>
      </c>
      <c r="M4259">
        <v>2.6443663618582199E-2</v>
      </c>
      <c r="N4259">
        <v>1.66076107784663E-2</v>
      </c>
      <c r="O4259">
        <v>-8.0535707334831383E-3</v>
      </c>
      <c r="P4259">
        <v>1.4047618761577804E-2</v>
      </c>
      <c r="Q4259">
        <v>1.1856200949634454</v>
      </c>
      <c r="R4259" s="95">
        <f>Table_nydc_frldevdb01_flc_fx_carry_view[[#This Row],[atmf]]/(Table_nydc_frldevdb01_flc_fx_carry_view[[#This Row],[atmf_cost_orig]]+1)</f>
        <v>1.1636995213054924</v>
      </c>
      <c r="S4259" s="95">
        <f>Table_nydc_frldevdb01_flc_fx_carry_view[[#This Row],[num_rate]]-Table_nydc_frldevdb01_flc_fx_carry_view[[#This Row],[asset_rate]]</f>
        <v>2.2101189495060944E-2</v>
      </c>
      <c r="T42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2.0419178703201535</v>
      </c>
      <c r="U4259" s="95">
        <f>Table_nydc_frldevdb01_flc_fx_carry_view[[#This Row],[atmf_cost_final]]/Table_nydc_frldevdb01_flc_fx_carry_view[[#This Row],[atmf_cost_orig]]</f>
        <v>0.62803743906332188</v>
      </c>
    </row>
    <row r="4260" spans="1:21" x14ac:dyDescent="0.25">
      <c r="A4260" t="s">
        <v>157</v>
      </c>
      <c r="B4260" t="s">
        <v>17</v>
      </c>
      <c r="C4260" t="s">
        <v>6</v>
      </c>
      <c r="D4260" t="s">
        <v>8</v>
      </c>
      <c r="E4260">
        <v>1.1749598233258001</v>
      </c>
      <c r="F4260">
        <v>1.2017500000000001</v>
      </c>
      <c r="G4260">
        <v>7.7010503743035294E-2</v>
      </c>
      <c r="H4260">
        <v>7.6453342784085998E-2</v>
      </c>
      <c r="I4260">
        <v>6.7802336420294707E-2</v>
      </c>
      <c r="J4260">
        <v>7.0309761354816203E-2</v>
      </c>
      <c r="K4260">
        <v>2.0684814323461399E-2</v>
      </c>
      <c r="L4260">
        <v>1.11080586117308E-2</v>
      </c>
      <c r="M4260">
        <v>3.0740849319100403E-2</v>
      </c>
      <c r="N4260">
        <v>2.4647999030101099E-2</v>
      </c>
      <c r="O4260">
        <v>-8.0177808093068181E-3</v>
      </c>
      <c r="P4260">
        <v>1.4619231437729141E-2</v>
      </c>
      <c r="Q4260">
        <v>1.1897854756198638</v>
      </c>
      <c r="R4260" s="95">
        <f>Table_nydc_frldevdb01_flc_fx_carry_view[[#This Row],[atmf]]/(Table_nydc_frldevdb01_flc_fx_carry_view[[#This Row],[atmf_cost_orig]]+1)</f>
        <v>1.1659089680920933</v>
      </c>
      <c r="S4260" s="95">
        <f>Table_nydc_frldevdb01_flc_fx_carry_view[[#This Row],[num_rate]]-Table_nydc_frldevdb01_flc_fx_carry_view[[#This Row],[asset_rate]]</f>
        <v>2.2637012247035959E-2</v>
      </c>
      <c r="T42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1.346449214252154</v>
      </c>
      <c r="U4260" s="95">
        <f>Table_nydc_frldevdb01_flc_fx_carry_view[[#This Row],[atmf_cost_final]]/Table_nydc_frldevdb01_flc_fx_carry_view[[#This Row],[atmf_cost_orig]]</f>
        <v>0.80179954607781134</v>
      </c>
    </row>
    <row r="4261" spans="1:21" x14ac:dyDescent="0.25">
      <c r="A4261" t="s">
        <v>157</v>
      </c>
      <c r="B4261" t="s">
        <v>17</v>
      </c>
      <c r="C4261" t="s">
        <v>67</v>
      </c>
      <c r="D4261" t="s">
        <v>8</v>
      </c>
      <c r="E4261">
        <v>1.1749598233258001</v>
      </c>
      <c r="F4261">
        <v>1.23224415077886</v>
      </c>
      <c r="G4261">
        <v>8.2088004248950602E-2</v>
      </c>
      <c r="H4261">
        <v>8.0780675562139706E-2</v>
      </c>
      <c r="I4261">
        <v>7.8819176921923501E-2</v>
      </c>
      <c r="J4261">
        <v>7.8141720202035206E-2</v>
      </c>
      <c r="K4261">
        <v>2.6111391099507497E-2</v>
      </c>
      <c r="L4261">
        <v>2.2517567111389501E-2</v>
      </c>
      <c r="M4261">
        <v>4.6260313821024399E-2</v>
      </c>
      <c r="N4261">
        <v>4.5932287957642405E-2</v>
      </c>
      <c r="O4261">
        <v>-7.6287290639620031E-3</v>
      </c>
      <c r="P4261">
        <v>1.6310354610707067E-2</v>
      </c>
      <c r="Q4261">
        <v>1.2079061432437954</v>
      </c>
      <c r="R4261" s="95">
        <f>Table_nydc_frldevdb01_flc_fx_carry_view[[#This Row],[atmf]]/(Table_nydc_frldevdb01_flc_fx_carry_view[[#This Row],[atmf_cost_orig]]+1)</f>
        <v>1.177760576886079</v>
      </c>
      <c r="S4261" s="95">
        <f>Table_nydc_frldevdb01_flc_fx_carry_view[[#This Row],[num_rate]]-Table_nydc_frldevdb01_flc_fx_carry_view[[#This Row],[asset_rate]]</f>
        <v>2.3939083674669071E-2</v>
      </c>
      <c r="T42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1.1620830140585372</v>
      </c>
      <c r="U4261" s="95">
        <f>Table_nydc_frldevdb01_flc_fx_carry_view[[#This Row],[atmf_cost_final]]/Table_nydc_frldevdb01_flc_fx_carry_view[[#This Row],[atmf_cost_orig]]</f>
        <v>0.99290913017470905</v>
      </c>
    </row>
    <row r="4262" spans="1:21" x14ac:dyDescent="0.25">
      <c r="A4262" t="s">
        <v>157</v>
      </c>
      <c r="B4262" t="s">
        <v>12</v>
      </c>
      <c r="C4262" t="s">
        <v>8</v>
      </c>
      <c r="D4262" t="s">
        <v>8</v>
      </c>
      <c r="E4262">
        <v>15.795368187594701</v>
      </c>
      <c r="F4262">
        <v>16.7414806576</v>
      </c>
      <c r="G4262">
        <v>0.1517426466673</v>
      </c>
      <c r="H4262">
        <v>0.15933698998995799</v>
      </c>
      <c r="I4262">
        <v>0.12681671601362801</v>
      </c>
      <c r="J4262">
        <v>0.14787884259259099</v>
      </c>
      <c r="K4262">
        <v>2.76555351967884E-2</v>
      </c>
      <c r="L4262">
        <v>2.6482787524586202E-3</v>
      </c>
      <c r="M4262">
        <v>5.5266340967304997E-2</v>
      </c>
      <c r="N4262">
        <v>5.9901454807156501E-2</v>
      </c>
      <c r="O4262">
        <v>-8.0535707334831383E-3</v>
      </c>
      <c r="P4262">
        <v>7.1836506254270446E-2</v>
      </c>
      <c r="Q4262">
        <v>16.291654937442011</v>
      </c>
      <c r="R4262" s="95">
        <f>Table_nydc_frldevdb01_flc_fx_carry_view[[#This Row],[atmf]]/(Table_nydc_frldevdb01_flc_fx_carry_view[[#This Row],[atmf_cost_orig]]+1)</f>
        <v>15.864696908890316</v>
      </c>
      <c r="S4262" s="95">
        <f>Table_nydc_frldevdb01_flc_fx_carry_view[[#This Row],[num_rate]]-Table_nydc_frldevdb01_flc_fx_carry_view[[#This Row],[asset_rate]]</f>
        <v>7.9890076987753578E-2</v>
      </c>
      <c r="T42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2.0735786029045928</v>
      </c>
      <c r="U4262" s="95">
        <f>Table_nydc_frldevdb01_flc_fx_carry_view[[#This Row],[atmf_cost_final]]/Table_nydc_frldevdb01_flc_fx_carry_view[[#This Row],[atmf_cost_orig]]</f>
        <v>1.0838686578254491</v>
      </c>
    </row>
    <row r="4263" spans="1:21" x14ac:dyDescent="0.25">
      <c r="A4263" t="s">
        <v>157</v>
      </c>
      <c r="B4263" t="s">
        <v>12</v>
      </c>
      <c r="C4263" t="s">
        <v>6</v>
      </c>
      <c r="D4263" t="s">
        <v>8</v>
      </c>
      <c r="E4263">
        <v>15.795368187594701</v>
      </c>
      <c r="F4263">
        <v>17.0677342</v>
      </c>
      <c r="G4263">
        <v>0.15057162824326301</v>
      </c>
      <c r="H4263">
        <v>0.159282767747463</v>
      </c>
      <c r="I4263">
        <v>0.15590698725726601</v>
      </c>
      <c r="J4263">
        <v>0.17521931862837101</v>
      </c>
      <c r="K4263">
        <v>2.8193593222835302E-2</v>
      </c>
      <c r="L4263">
        <v>2.2167701368802799E-2</v>
      </c>
      <c r="M4263">
        <v>6.3993376840291799E-2</v>
      </c>
      <c r="N4263">
        <v>7.3510894557130196E-2</v>
      </c>
      <c r="O4263">
        <v>-8.0177808093068181E-3</v>
      </c>
      <c r="P4263">
        <v>7.2112123845121889E-2</v>
      </c>
      <c r="Q4263">
        <v>16.477831401346855</v>
      </c>
      <c r="R4263" s="95">
        <f>Table_nydc_frldevdb01_flc_fx_carry_view[[#This Row],[atmf]]/(Table_nydc_frldevdb01_flc_fx_carry_view[[#This Row],[atmf_cost_orig]]+1)</f>
        <v>16.041203424297173</v>
      </c>
      <c r="S4263" s="95">
        <f>Table_nydc_frldevdb01_flc_fx_carry_view[[#This Row],[num_rate]]-Table_nydc_frldevdb01_flc_fx_carry_view[[#This Row],[asset_rate]]</f>
        <v>8.0129904654428707E-2</v>
      </c>
      <c r="T42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1.4341760759495683</v>
      </c>
      <c r="U4263" s="95">
        <f>Table_nydc_frldevdb01_flc_fx_carry_view[[#This Row],[atmf_cost_final]]/Table_nydc_frldevdb01_flc_fx_carry_view[[#This Row],[atmf_cost_orig]]</f>
        <v>1.1487266055765624</v>
      </c>
    </row>
    <row r="4264" spans="1:21" x14ac:dyDescent="0.25">
      <c r="A4264" t="s">
        <v>157</v>
      </c>
      <c r="B4264" t="s">
        <v>12</v>
      </c>
      <c r="C4264" t="s">
        <v>67</v>
      </c>
      <c r="D4264" t="s">
        <v>8</v>
      </c>
      <c r="E4264">
        <v>15.795368187594701</v>
      </c>
      <c r="F4264">
        <v>18.4216974120788</v>
      </c>
      <c r="G4264">
        <v>0.153235464904804</v>
      </c>
      <c r="H4264">
        <v>0.16422724192037499</v>
      </c>
      <c r="I4264">
        <v>0.15209249828041499</v>
      </c>
      <c r="J4264">
        <v>0.16942453395666299</v>
      </c>
      <c r="K4264">
        <v>2.8543696171508502E-2</v>
      </c>
      <c r="L4264">
        <v>2.88718479315801E-2</v>
      </c>
      <c r="M4264">
        <v>9.3887372914055495E-2</v>
      </c>
      <c r="N4264">
        <v>0.11135240035296801</v>
      </c>
      <c r="O4264">
        <v>-7.6287290639620031E-3</v>
      </c>
      <c r="P4264">
        <v>7.4121308773218653E-2</v>
      </c>
      <c r="Q4264">
        <v>17.291788381760512</v>
      </c>
      <c r="R4264" s="95">
        <f>Table_nydc_frldevdb01_flc_fx_carry_view[[#This Row],[atmf]]/(Table_nydc_frldevdb01_flc_fx_carry_view[[#This Row],[atmf_cost_orig]]+1)</f>
        <v>16.840579632073471</v>
      </c>
      <c r="S4264" s="95">
        <f>Table_nydc_frldevdb01_flc_fx_carry_view[[#This Row],[num_rate]]-Table_nydc_frldevdb01_flc_fx_carry_view[[#This Row],[asset_rate]]</f>
        <v>8.1750037837180656E-2</v>
      </c>
      <c r="T42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1.2622575975692327</v>
      </c>
      <c r="U4264" s="95">
        <f>Table_nydc_frldevdb01_flc_fx_carry_view[[#This Row],[atmf_cost_final]]/Table_nydc_frldevdb01_flc_fx_carry_view[[#This Row],[atmf_cost_orig]]</f>
        <v>1.1860210473127202</v>
      </c>
    </row>
    <row r="4265" spans="1:21" x14ac:dyDescent="0.25">
      <c r="A4265" t="s">
        <v>157</v>
      </c>
      <c r="B4265" t="s">
        <v>21</v>
      </c>
      <c r="C4265" t="s">
        <v>8</v>
      </c>
      <c r="D4265" t="s">
        <v>8</v>
      </c>
      <c r="E4265">
        <v>1.31724369955507</v>
      </c>
      <c r="F4265">
        <v>1.3286500000000001</v>
      </c>
      <c r="G4265">
        <v>8.9400009651651902E-2</v>
      </c>
      <c r="H4265">
        <v>8.8483909443313094E-2</v>
      </c>
      <c r="I4265">
        <v>0.111557232974514</v>
      </c>
      <c r="J4265">
        <v>0.117358659299164</v>
      </c>
      <c r="K4265">
        <v>2.6554690099149299E-2</v>
      </c>
      <c r="L4265">
        <v>2.3294961284279596E-3</v>
      </c>
      <c r="M4265">
        <v>3.0465923608204E-2</v>
      </c>
      <c r="N4265">
        <v>8.8836856766173009E-3</v>
      </c>
      <c r="O4265">
        <v>2.4020071416093569E-3</v>
      </c>
      <c r="P4265">
        <v>1.4047618761577804E-2</v>
      </c>
      <c r="Q4265">
        <v>1.3234735857630149</v>
      </c>
      <c r="R4265" s="95">
        <f>Table_nydc_frldevdb01_flc_fx_carry_view[[#This Row],[atmf]]/(Table_nydc_frldevdb01_flc_fx_carry_view[[#This Row],[atmf_cost_orig]]+1)</f>
        <v>1.2893682067114811</v>
      </c>
      <c r="S4265" s="95">
        <f>Table_nydc_frldevdb01_flc_fx_carry_view[[#This Row],[num_rate]]-Table_nydc_frldevdb01_flc_fx_carry_view[[#This Row],[asset_rate]]</f>
        <v>1.1645611619968447E-2</v>
      </c>
      <c r="T42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1.6757346583925672</v>
      </c>
      <c r="U4265" s="95">
        <f>Table_nydc_frldevdb01_flc_fx_carry_view[[#This Row],[atmf_cost_final]]/Table_nydc_frldevdb01_flc_fx_carry_view[[#This Row],[atmf_cost_orig]]</f>
        <v>0.29159416897589352</v>
      </c>
    </row>
    <row r="4266" spans="1:21" x14ac:dyDescent="0.25">
      <c r="A4266" t="s">
        <v>157</v>
      </c>
      <c r="B4266" t="s">
        <v>21</v>
      </c>
      <c r="C4266" t="s">
        <v>6</v>
      </c>
      <c r="D4266" t="s">
        <v>8</v>
      </c>
      <c r="E4266">
        <v>1.31724369955507</v>
      </c>
      <c r="F4266">
        <v>1.3324499999999999</v>
      </c>
      <c r="G4266">
        <v>9.0501547983834807E-2</v>
      </c>
      <c r="H4266">
        <v>8.9365279063564895E-2</v>
      </c>
      <c r="I4266">
        <v>8.6255880563036694E-2</v>
      </c>
      <c r="J4266">
        <v>8.4992445877745695E-2</v>
      </c>
      <c r="K4266">
        <v>3.0376438659986498E-2</v>
      </c>
      <c r="L4266">
        <v>1.5812943776526398E-2</v>
      </c>
      <c r="M4266">
        <v>3.5532030580344799E-2</v>
      </c>
      <c r="N4266">
        <v>2.1712312435174699E-2</v>
      </c>
      <c r="O4266">
        <v>3.0046296134564887E-3</v>
      </c>
      <c r="P4266">
        <v>1.4619231437729141E-2</v>
      </c>
      <c r="Q4266">
        <v>1.3256156665798804</v>
      </c>
      <c r="R4266" s="95">
        <f>Table_nydc_frldevdb01_flc_fx_carry_view[[#This Row],[atmf]]/(Table_nydc_frldevdb01_flc_fx_carry_view[[#This Row],[atmf_cost_orig]]+1)</f>
        <v>1.286729874742023</v>
      </c>
      <c r="S4266" s="95">
        <f>Table_nydc_frldevdb01_flc_fx_carry_view[[#This Row],[num_rate]]-Table_nydc_frldevdb01_flc_fx_carry_view[[#This Row],[asset_rate]]</f>
        <v>1.1614601824272652E-2</v>
      </c>
      <c r="T42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1.1442660221715744</v>
      </c>
      <c r="U4266" s="95">
        <f>Table_nydc_frldevdb01_flc_fx_carry_view[[#This Row],[atmf_cost_final]]/Table_nydc_frldevdb01_flc_fx_carry_view[[#This Row],[atmf_cost_orig]]</f>
        <v>0.61106309097868639</v>
      </c>
    </row>
    <row r="4267" spans="1:21" x14ac:dyDescent="0.25">
      <c r="A4267" t="s">
        <v>157</v>
      </c>
      <c r="B4267" t="s">
        <v>21</v>
      </c>
      <c r="C4267" t="s">
        <v>67</v>
      </c>
      <c r="D4267" t="s">
        <v>8</v>
      </c>
      <c r="E4267">
        <v>1.31724369955507</v>
      </c>
      <c r="F4267">
        <v>1.3476583009370799</v>
      </c>
      <c r="G4267">
        <v>9.5790009656042799E-2</v>
      </c>
      <c r="H4267">
        <v>9.4070660589008301E-2</v>
      </c>
      <c r="I4267">
        <v>9.2398551899367506E-2</v>
      </c>
      <c r="J4267">
        <v>9.04370316603859E-2</v>
      </c>
      <c r="K4267">
        <v>4.2463926415608901E-2</v>
      </c>
      <c r="L4267">
        <v>3.4099711795505E-2</v>
      </c>
      <c r="M4267">
        <v>5.2539753162191602E-2</v>
      </c>
      <c r="N4267">
        <v>4.4781709943225202E-2</v>
      </c>
      <c r="O4267">
        <v>4.6740985010508274E-3</v>
      </c>
      <c r="P4267">
        <v>1.6310354610707067E-2</v>
      </c>
      <c r="Q4267">
        <v>1.3342149819363938</v>
      </c>
      <c r="R4267" s="95">
        <f>Table_nydc_frldevdb01_flc_fx_carry_view[[#This Row],[atmf]]/(Table_nydc_frldevdb01_flc_fx_carry_view[[#This Row],[atmf_cost_orig]]+1)</f>
        <v>1.2803870798117132</v>
      </c>
      <c r="S4267" s="95">
        <f>Table_nydc_frldevdb01_flc_fx_carry_view[[#This Row],[num_rate]]-Table_nydc_frldevdb01_flc_fx_carry_view[[#This Row],[asset_rate]]</f>
        <v>1.163625610965624E-2</v>
      </c>
      <c r="T42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1.0601609591335113</v>
      </c>
      <c r="U4267" s="95">
        <f>Table_nydc_frldevdb01_flc_fx_carry_view[[#This Row],[atmf_cost_final]]/Table_nydc_frldevdb01_flc_fx_carry_view[[#This Row],[atmf_cost_orig]]</f>
        <v>0.85233955715366394</v>
      </c>
    </row>
    <row r="4268" spans="1:21" x14ac:dyDescent="0.25">
      <c r="A4268" t="s">
        <v>157</v>
      </c>
      <c r="B4268" t="s">
        <v>103</v>
      </c>
      <c r="C4268" t="s">
        <v>8</v>
      </c>
      <c r="D4268" t="s">
        <v>8</v>
      </c>
      <c r="E4268">
        <v>5.8848299768715702</v>
      </c>
      <c r="F4268">
        <v>5.5524155510507196</v>
      </c>
      <c r="G4268">
        <v>0.117955555186338</v>
      </c>
      <c r="H4268">
        <v>0.13526465015237099</v>
      </c>
      <c r="I4268">
        <v>0.14160765231633801</v>
      </c>
      <c r="J4268">
        <v>0.176674999988543</v>
      </c>
      <c r="K4268">
        <v>1.7603905922293401E-2</v>
      </c>
      <c r="L4268">
        <v>2.9550551588488501E-3</v>
      </c>
      <c r="M4268">
        <v>4.4187173121805798E-2</v>
      </c>
      <c r="N4268">
        <v>5.6449769433887402E-2</v>
      </c>
      <c r="O4268">
        <v>7.3746939017381774E-2</v>
      </c>
      <c r="P4268">
        <v>-6.2707226308230061E-3</v>
      </c>
      <c r="Q4268">
        <v>5.4086363264010124</v>
      </c>
      <c r="R4268" s="95">
        <f>Table_nydc_frldevdb01_flc_fx_carry_view[[#This Row],[atmf]]/(Table_nydc_frldevdb01_flc_fx_carry_view[[#This Row],[atmf_cost_orig]]+1)</f>
        <v>5.3174523629232739</v>
      </c>
      <c r="S4268" s="95">
        <f>Table_nydc_frldevdb01_flc_fx_carry_view[[#This Row],[num_rate]]-Table_nydc_frldevdb01_flc_fx_carry_view[[#This Row],[asset_rate]]</f>
        <v>-8.0017661648204785E-2</v>
      </c>
      <c r="T42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2.0123453552022297</v>
      </c>
      <c r="U4268" s="95">
        <f>Table_nydc_frldevdb01_flc_fx_carry_view[[#This Row],[atmf_cost_final]]/Table_nydc_frldevdb01_flc_fx_carry_view[[#This Row],[atmf_cost_orig]]</f>
        <v>1.277514840749796</v>
      </c>
    </row>
    <row r="4269" spans="1:21" x14ac:dyDescent="0.25">
      <c r="A4269" t="s">
        <v>157</v>
      </c>
      <c r="B4269" t="s">
        <v>103</v>
      </c>
      <c r="C4269" t="s">
        <v>6</v>
      </c>
      <c r="D4269" t="s">
        <v>8</v>
      </c>
      <c r="E4269">
        <v>5.8848299768715702</v>
      </c>
      <c r="F4269">
        <v>5.4469777989028199</v>
      </c>
      <c r="G4269">
        <v>0.109807999824832</v>
      </c>
      <c r="H4269">
        <v>0.13218360186244399</v>
      </c>
      <c r="I4269">
        <v>0.14170347778780201</v>
      </c>
      <c r="J4269">
        <v>0.17055573053005099</v>
      </c>
      <c r="K4269">
        <v>1.5064134709058201E-2</v>
      </c>
      <c r="L4269">
        <v>1.9314555812247201E-2</v>
      </c>
      <c r="M4269">
        <v>4.9059041052592893E-2</v>
      </c>
      <c r="N4269">
        <v>6.6927009726565512E-2</v>
      </c>
      <c r="O4269">
        <v>7.3712498382376257E-2</v>
      </c>
      <c r="P4269">
        <v>-6.4267207180123131E-3</v>
      </c>
      <c r="Q4269">
        <v>5.2678961622400049</v>
      </c>
      <c r="R4269" s="95">
        <f>Table_nydc_frldevdb01_flc_fx_carry_view[[#This Row],[atmf]]/(Table_nydc_frldevdb01_flc_fx_carry_view[[#This Row],[atmf_cost_orig]]+1)</f>
        <v>5.1922509465601605</v>
      </c>
      <c r="S4269" s="95">
        <f>Table_nydc_frldevdb01_flc_fx_carry_view[[#This Row],[num_rate]]-Table_nydc_frldevdb01_flc_fx_carry_view[[#This Row],[asset_rate]]</f>
        <v>-8.013921910038857E-2</v>
      </c>
      <c r="T42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1.4005761167032447</v>
      </c>
      <c r="U4269" s="95">
        <f>Table_nydc_frldevdb01_flc_fx_carry_view[[#This Row],[atmf_cost_final]]/Table_nydc_frldevdb01_flc_fx_carry_view[[#This Row],[atmf_cost_orig]]</f>
        <v>1.3642135739020576</v>
      </c>
    </row>
    <row r="4270" spans="1:21" x14ac:dyDescent="0.25">
      <c r="A4270" t="s">
        <v>157</v>
      </c>
      <c r="B4270" t="s">
        <v>103</v>
      </c>
      <c r="C4270" t="s">
        <v>67</v>
      </c>
      <c r="D4270" t="s">
        <v>8</v>
      </c>
      <c r="E4270">
        <v>5.8848299768715702</v>
      </c>
      <c r="F4270">
        <v>5.0442680093186096</v>
      </c>
      <c r="G4270">
        <v>0.158860880983486</v>
      </c>
      <c r="H4270">
        <v>0.158860880983486</v>
      </c>
      <c r="I4270">
        <v>0.135913122300236</v>
      </c>
      <c r="J4270">
        <v>0.14788100604683699</v>
      </c>
      <c r="K4270">
        <v>3.0742563879999501E-2</v>
      </c>
      <c r="L4270">
        <v>2.3061735765121601E-2</v>
      </c>
      <c r="M4270">
        <v>7.77304696841329E-2</v>
      </c>
      <c r="N4270">
        <v>8.7367156462357209E-2</v>
      </c>
      <c r="O4270">
        <v>7.4886926021173528E-2</v>
      </c>
      <c r="P4270">
        <v>-7.1446943388862594E-3</v>
      </c>
      <c r="Q4270">
        <v>4.8178856521216327</v>
      </c>
      <c r="R4270" s="95">
        <f>Table_nydc_frldevdb01_flc_fx_carry_view[[#This Row],[atmf]]/(Table_nydc_frldevdb01_flc_fx_carry_view[[#This Row],[atmf_cost_orig]]+1)</f>
        <v>4.6804541127959487</v>
      </c>
      <c r="S4270" s="95">
        <f>Table_nydc_frldevdb01_flc_fx_carry_view[[#This Row],[num_rate]]-Table_nydc_frldevdb01_flc_fx_carry_view[[#This Row],[asset_rate]]</f>
        <v>-8.2031620360059787E-2</v>
      </c>
      <c r="T42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1.368552600860514</v>
      </c>
      <c r="U4270" s="95">
        <f>Table_nydc_frldevdb01_flc_fx_carry_view[[#This Row],[atmf_cost_final]]/Table_nydc_frldevdb01_flc_fx_carry_view[[#This Row],[atmf_cost_orig]]</f>
        <v>1.1239756663941971</v>
      </c>
    </row>
    <row r="4271" spans="1:21" x14ac:dyDescent="0.25">
      <c r="A4271" t="s">
        <v>157</v>
      </c>
      <c r="B4271" t="s">
        <v>164</v>
      </c>
      <c r="C4271" t="s">
        <v>8</v>
      </c>
      <c r="D4271" t="s">
        <v>8</v>
      </c>
      <c r="E4271">
        <v>80.426614206245603</v>
      </c>
      <c r="F4271">
        <v>78.902690359999994</v>
      </c>
      <c r="G4271">
        <v>0.100784260014638</v>
      </c>
      <c r="H4271">
        <v>0.105392851004576</v>
      </c>
      <c r="I4271">
        <v>0.105078093637255</v>
      </c>
      <c r="J4271">
        <v>0.132984059799439</v>
      </c>
      <c r="K4271">
        <v>2.5901556331041499E-2</v>
      </c>
      <c r="L4271">
        <v>2.1938419677908602E-3</v>
      </c>
      <c r="M4271">
        <v>3.5824335437127298E-2</v>
      </c>
      <c r="N4271">
        <v>1.89511880740167E-2</v>
      </c>
      <c r="O4271">
        <v>1.9476338310248649E-2</v>
      </c>
      <c r="P4271">
        <v>-6.2707226308230061E-3</v>
      </c>
      <c r="Q4271">
        <v>78.127448942026263</v>
      </c>
      <c r="R4271" s="95">
        <f>Table_nydc_frldevdb01_flc_fx_carry_view[[#This Row],[atmf]]/(Table_nydc_frldevdb01_flc_fx_carry_view[[#This Row],[atmf_cost_orig]]+1)</f>
        <v>76.173814092427506</v>
      </c>
      <c r="S4271" s="95">
        <f>Table_nydc_frldevdb01_flc_fx_carry_view[[#This Row],[num_rate]]-Table_nydc_frldevdb01_flc_fx_carry_view[[#This Row],[asset_rate]]</f>
        <v>-2.5747060941071653E-2</v>
      </c>
      <c r="T42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1.6887754858866395</v>
      </c>
      <c r="U4271" s="95">
        <f>Table_nydc_frldevdb01_flc_fx_carry_view[[#This Row],[atmf_cost_final]]/Table_nydc_frldevdb01_flc_fx_carry_view[[#This Row],[atmf_cost_orig]]</f>
        <v>0.52900319971815135</v>
      </c>
    </row>
    <row r="4272" spans="1:21" x14ac:dyDescent="0.25">
      <c r="A4272" t="s">
        <v>157</v>
      </c>
      <c r="B4272" t="s">
        <v>164</v>
      </c>
      <c r="C4272" t="s">
        <v>6</v>
      </c>
      <c r="D4272" t="s">
        <v>8</v>
      </c>
      <c r="E4272">
        <v>80.426614206245603</v>
      </c>
      <c r="F4272">
        <v>78.360008167499998</v>
      </c>
      <c r="G4272">
        <v>0.102859125026295</v>
      </c>
      <c r="H4272">
        <v>0.108630669791018</v>
      </c>
      <c r="I4272">
        <v>8.6799668682364203E-2</v>
      </c>
      <c r="J4272">
        <v>9.5880820633831895E-2</v>
      </c>
      <c r="K4272">
        <v>2.9113658169150503E-2</v>
      </c>
      <c r="L4272">
        <v>1.4386035995842599E-2</v>
      </c>
      <c r="M4272">
        <v>4.2470107170789501E-2</v>
      </c>
      <c r="N4272">
        <v>3.0204352661616002E-2</v>
      </c>
      <c r="O4272">
        <v>1.9804716650989374E-2</v>
      </c>
      <c r="P4272">
        <v>-6.4267207180123131E-3</v>
      </c>
      <c r="Q4272">
        <v>77.327191478083023</v>
      </c>
      <c r="R4272" s="95">
        <f>Table_nydc_frldevdb01_flc_fx_carry_view[[#This Row],[atmf]]/(Table_nydc_frldevdb01_flc_fx_carry_view[[#This Row],[atmf_cost_orig]]+1)</f>
        <v>75.167630830360253</v>
      </c>
      <c r="S4272" s="95">
        <f>Table_nydc_frldevdb01_flc_fx_carry_view[[#This Row],[num_rate]]-Table_nydc_frldevdb01_flc_fx_carry_view[[#This Row],[asset_rate]]</f>
        <v>-2.6231437369001687E-2</v>
      </c>
      <c r="T42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1.1843205229048757</v>
      </c>
      <c r="U4272" s="95">
        <f>Table_nydc_frldevdb01_flc_fx_carry_view[[#This Row],[atmf_cost_final]]/Table_nydc_frldevdb01_flc_fx_carry_view[[#This Row],[atmf_cost_orig]]</f>
        <v>0.71119087456389185</v>
      </c>
    </row>
    <row r="4273" spans="1:21" x14ac:dyDescent="0.25">
      <c r="A4273" t="s">
        <v>157</v>
      </c>
      <c r="B4273" t="s">
        <v>164</v>
      </c>
      <c r="C4273" t="s">
        <v>67</v>
      </c>
      <c r="D4273" t="s">
        <v>8</v>
      </c>
      <c r="E4273">
        <v>80.426614206245603</v>
      </c>
      <c r="F4273">
        <v>75.949483159851894</v>
      </c>
      <c r="G4273">
        <v>0.106457910312073</v>
      </c>
      <c r="H4273">
        <v>0.116487910921487</v>
      </c>
      <c r="I4273">
        <v>0.10464981238922599</v>
      </c>
      <c r="J4273">
        <v>0.116533213276271</v>
      </c>
      <c r="K4273">
        <v>3.5163374440220801E-2</v>
      </c>
      <c r="L4273">
        <v>3.1327614420856999E-2</v>
      </c>
      <c r="M4273">
        <v>6.2885647068953193E-2</v>
      </c>
      <c r="N4273">
        <v>6.20236467534417E-2</v>
      </c>
      <c r="O4273">
        <v>2.1823292142762352E-2</v>
      </c>
      <c r="P4273">
        <v>-7.1446943388862594E-3</v>
      </c>
      <c r="Q4273">
        <v>73.900785438449745</v>
      </c>
      <c r="R4273" s="95">
        <f>Table_nydc_frldevdb01_flc_fx_carry_view[[#This Row],[atmf]]/(Table_nydc_frldevdb01_flc_fx_carry_view[[#This Row],[atmf_cost_orig]]+1)</f>
        <v>71.455930719633457</v>
      </c>
      <c r="S4273" s="95">
        <f>Table_nydc_frldevdb01_flc_fx_carry_view[[#This Row],[num_rate]]-Table_nydc_frldevdb01_flc_fx_carry_view[[#This Row],[asset_rate]]</f>
        <v>-2.8967986481648611E-2</v>
      </c>
      <c r="T42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1.107269694071553</v>
      </c>
      <c r="U4273" s="95">
        <f>Table_nydc_frldevdb01_flc_fx_carry_view[[#This Row],[atmf_cost_final]]/Table_nydc_frldevdb01_flc_fx_carry_view[[#This Row],[atmf_cost_orig]]</f>
        <v>0.98629257460662967</v>
      </c>
    </row>
    <row r="4274" spans="1:21" x14ac:dyDescent="0.25">
      <c r="A4274" t="s">
        <v>157</v>
      </c>
      <c r="B4274" t="s">
        <v>165</v>
      </c>
      <c r="C4274" t="s">
        <v>8</v>
      </c>
      <c r="D4274" t="s">
        <v>8</v>
      </c>
      <c r="E4274">
        <v>0.71588464241365402</v>
      </c>
      <c r="F4274">
        <v>0.71304999999999996</v>
      </c>
      <c r="G4274">
        <v>9.4145073904708498E-2</v>
      </c>
      <c r="H4274">
        <v>9.4535332399413599E-2</v>
      </c>
      <c r="I4274">
        <v>0.111114135324758</v>
      </c>
      <c r="J4274">
        <v>0.115959912328718</v>
      </c>
      <c r="K4274">
        <v>3.01460317694426E-2</v>
      </c>
      <c r="L4274">
        <v>2.3198633372502899E-3</v>
      </c>
      <c r="M4274">
        <v>3.2135903737483804E-2</v>
      </c>
      <c r="N4274">
        <v>4.8943166354423499E-3</v>
      </c>
      <c r="O4274">
        <v>1.9476338310248649E-2</v>
      </c>
      <c r="P4274">
        <v>1.4047618761577804E-2</v>
      </c>
      <c r="Q4274">
        <v>0.71163393957213872</v>
      </c>
      <c r="R4274" s="95">
        <f>Table_nydc_frldevdb01_flc_fx_carry_view[[#This Row],[atmf]]/(Table_nydc_frldevdb01_flc_fx_carry_view[[#This Row],[atmf_cost_orig]]+1)</f>
        <v>0.69084894481236747</v>
      </c>
      <c r="S4274" s="95">
        <f>Table_nydc_frldevdb01_flc_fx_carry_view[[#This Row],[num_rate]]-Table_nydc_frldevdb01_flc_fx_carry_view[[#This Row],[asset_rate]]</f>
        <v>-5.4287195486708451E-3</v>
      </c>
      <c r="T42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1.2937783634020981</v>
      </c>
      <c r="U4274" s="95">
        <f>Table_nydc_frldevdb01_flc_fx_carry_view[[#This Row],[atmf_cost_final]]/Table_nydc_frldevdb01_flc_fx_carry_view[[#This Row],[atmf_cost_orig]]</f>
        <v>0.15230057556257692</v>
      </c>
    </row>
    <row r="4275" spans="1:21" x14ac:dyDescent="0.25">
      <c r="A4275" t="s">
        <v>157</v>
      </c>
      <c r="B4275" t="s">
        <v>165</v>
      </c>
      <c r="C4275" t="s">
        <v>6</v>
      </c>
      <c r="D4275" t="s">
        <v>8</v>
      </c>
      <c r="E4275">
        <v>0.71588464241365402</v>
      </c>
      <c r="F4275">
        <v>0.71227499999999999</v>
      </c>
      <c r="G4275">
        <v>9.6229709157854601E-2</v>
      </c>
      <c r="H4275">
        <v>9.6683848568816302E-2</v>
      </c>
      <c r="I4275">
        <v>8.5169415485967306E-2</v>
      </c>
      <c r="J4275">
        <v>8.5815695252077703E-2</v>
      </c>
      <c r="K4275">
        <v>3.5288760259120797E-2</v>
      </c>
      <c r="L4275">
        <v>1.6182222054549E-2</v>
      </c>
      <c r="M4275">
        <v>3.7803255308190099E-2</v>
      </c>
      <c r="N4275">
        <v>1.8821774260676098E-2</v>
      </c>
      <c r="O4275">
        <v>1.9804716650989374E-2</v>
      </c>
      <c r="P4275">
        <v>1.4619231437729141E-2</v>
      </c>
      <c r="Q4275">
        <v>0.71048848023403077</v>
      </c>
      <c r="R4275" s="95">
        <f>Table_nydc_frldevdb01_flc_fx_carry_view[[#This Row],[atmf]]/(Table_nydc_frldevdb01_flc_fx_carry_view[[#This Row],[atmf_cost_orig]]+1)</f>
        <v>0.68632951029670841</v>
      </c>
      <c r="S4275" s="95">
        <f>Table_nydc_frldevdb01_flc_fx_carry_view[[#This Row],[num_rate]]-Table_nydc_frldevdb01_flc_fx_carry_view[[#This Row],[asset_rate]]</f>
        <v>-5.1854852132602325E-3</v>
      </c>
      <c r="T42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1.0497345012089339</v>
      </c>
      <c r="U4275" s="95">
        <f>Table_nydc_frldevdb01_flc_fx_carry_view[[#This Row],[atmf_cost_final]]/Table_nydc_frldevdb01_flc_fx_carry_view[[#This Row],[atmf_cost_orig]]</f>
        <v>0.49788765827789305</v>
      </c>
    </row>
    <row r="4276" spans="1:21" x14ac:dyDescent="0.25">
      <c r="A4276" t="s">
        <v>157</v>
      </c>
      <c r="B4276" t="s">
        <v>165</v>
      </c>
      <c r="C4276" t="s">
        <v>67</v>
      </c>
      <c r="D4276" t="s">
        <v>8</v>
      </c>
      <c r="E4276">
        <v>0.71588464241365402</v>
      </c>
      <c r="F4276">
        <v>0.70832965319182595</v>
      </c>
      <c r="G4276">
        <v>0.101074987569092</v>
      </c>
      <c r="H4276">
        <v>0.10172652787903</v>
      </c>
      <c r="I4276">
        <v>9.8149990705157703E-2</v>
      </c>
      <c r="J4276">
        <v>9.9024334257391905E-2</v>
      </c>
      <c r="K4276">
        <v>4.9913516760879698E-2</v>
      </c>
      <c r="L4276">
        <v>3.9635509316325299E-2</v>
      </c>
      <c r="M4276">
        <v>5.4931490465719102E-2</v>
      </c>
      <c r="N4276">
        <v>4.4912823441029301E-2</v>
      </c>
      <c r="O4276">
        <v>2.1823292142762352E-2</v>
      </c>
      <c r="P4276">
        <v>1.6310354610707067E-2</v>
      </c>
      <c r="Q4276">
        <v>0.70479302034836344</v>
      </c>
      <c r="R4276" s="95">
        <f>Table_nydc_frldevdb01_flc_fx_carry_view[[#This Row],[atmf]]/(Table_nydc_frldevdb01_flc_fx_carry_view[[#This Row],[atmf_cost_orig]]+1)</f>
        <v>0.6714461172062659</v>
      </c>
      <c r="S4276" s="95">
        <f>Table_nydc_frldevdb01_flc_fx_carry_view[[#This Row],[num_rate]]-Table_nydc_frldevdb01_flc_fx_carry_view[[#This Row],[asset_rate]]</f>
        <v>-5.5129375320552843E-3</v>
      </c>
      <c r="T42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1.0516822994936157</v>
      </c>
      <c r="U4276" s="95">
        <f>Table_nydc_frldevdb01_flc_fx_carry_view[[#This Row],[atmf_cost_final]]/Table_nydc_frldevdb01_flc_fx_carry_view[[#This Row],[atmf_cost_orig]]</f>
        <v>0.81761523418079995</v>
      </c>
    </row>
    <row r="4277" spans="1:21" x14ac:dyDescent="0.25">
      <c r="A4277" t="s">
        <v>157</v>
      </c>
      <c r="B4277" t="s">
        <v>20</v>
      </c>
      <c r="C4277" t="s">
        <v>8</v>
      </c>
      <c r="D4277" t="s">
        <v>8</v>
      </c>
      <c r="E4277">
        <v>3.1811851720469502</v>
      </c>
      <c r="F4277">
        <v>3.2888980000000001</v>
      </c>
      <c r="G4277">
        <v>0.132072008829799</v>
      </c>
      <c r="H4277">
        <v>0.13829296333220301</v>
      </c>
      <c r="I4277">
        <v>0.125119796837866</v>
      </c>
      <c r="J4277">
        <v>0.162018883541727</v>
      </c>
      <c r="K4277">
        <v>2.9992069604955599E-2</v>
      </c>
      <c r="L4277">
        <v>2.6124434049662401E-3</v>
      </c>
      <c r="M4277">
        <v>4.7185612707852105E-2</v>
      </c>
      <c r="N4277">
        <v>3.38561502493918E-2</v>
      </c>
      <c r="O4277">
        <v>1.4047618761577804E-2</v>
      </c>
      <c r="P4277">
        <v>6.0099883598817412E-2</v>
      </c>
      <c r="Q4277">
        <v>3.2333060136887877</v>
      </c>
      <c r="R4277" s="95">
        <f>Table_nydc_frldevdb01_flc_fx_carry_view[[#This Row],[atmf]]/(Table_nydc_frldevdb01_flc_fx_carry_view[[#This Row],[atmf_cost_orig]]+1)</f>
        <v>3.1407020494632691</v>
      </c>
      <c r="S4277" s="95">
        <f>Table_nydc_frldevdb01_flc_fx_carry_view[[#This Row],[num_rate]]-Table_nydc_frldevdb01_flc_fx_carry_view[[#This Row],[asset_rate]]</f>
        <v>4.6052264837239607E-2</v>
      </c>
      <c r="T42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1.8171767539386396</v>
      </c>
      <c r="U4277" s="95">
        <f>Table_nydc_frldevdb01_flc_fx_carry_view[[#This Row],[atmf_cost_final]]/Table_nydc_frldevdb01_flc_fx_carry_view[[#This Row],[atmf_cost_orig]]</f>
        <v>0.71751002702901934</v>
      </c>
    </row>
    <row r="4278" spans="1:21" x14ac:dyDescent="0.25">
      <c r="A4278" t="s">
        <v>157</v>
      </c>
      <c r="B4278" t="s">
        <v>20</v>
      </c>
      <c r="C4278" t="s">
        <v>6</v>
      </c>
      <c r="D4278" t="s">
        <v>8</v>
      </c>
      <c r="E4278">
        <v>3.1811851720469502</v>
      </c>
      <c r="F4278">
        <v>3.3274949999999999</v>
      </c>
      <c r="G4278">
        <v>0.137559180645181</v>
      </c>
      <c r="H4278">
        <v>0.144752012414533</v>
      </c>
      <c r="I4278">
        <v>0.113932361327986</v>
      </c>
      <c r="J4278">
        <v>0.12848532873082799</v>
      </c>
      <c r="K4278">
        <v>3.3979462072629904E-2</v>
      </c>
      <c r="L4278">
        <v>1.7337867908394901E-2</v>
      </c>
      <c r="M4278">
        <v>5.6860838279734698E-2</v>
      </c>
      <c r="N4278">
        <v>4.6422383590060005E-2</v>
      </c>
      <c r="O4278">
        <v>1.4619231437729141E-2</v>
      </c>
      <c r="P4278">
        <v>6.1502498052284471E-2</v>
      </c>
      <c r="Q4278">
        <v>3.2530604989001928</v>
      </c>
      <c r="R4278" s="95">
        <f>Table_nydc_frldevdb01_flc_fx_carry_view[[#This Row],[atmf]]/(Table_nydc_frldevdb01_flc_fx_carry_view[[#This Row],[atmf_cost_orig]]+1)</f>
        <v>3.1484703373210463</v>
      </c>
      <c r="S4278" s="95">
        <f>Table_nydc_frldevdb01_flc_fx_carry_view[[#This Row],[num_rate]]-Table_nydc_frldevdb01_flc_fx_carry_view[[#This Row],[asset_rate]]</f>
        <v>4.688326661455533E-2</v>
      </c>
      <c r="T42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1.271099929410461</v>
      </c>
      <c r="U4278" s="95">
        <f>Table_nydc_frldevdb01_flc_fx_carry_view[[#This Row],[atmf_cost_final]]/Table_nydc_frldevdb01_flc_fx_carry_view[[#This Row],[atmf_cost_orig]]</f>
        <v>0.81642102006443729</v>
      </c>
    </row>
    <row r="4279" spans="1:21" x14ac:dyDescent="0.25">
      <c r="A4279" t="s">
        <v>157</v>
      </c>
      <c r="B4279" t="s">
        <v>20</v>
      </c>
      <c r="C4279" t="s">
        <v>67</v>
      </c>
      <c r="D4279" t="s">
        <v>8</v>
      </c>
      <c r="E4279">
        <v>3.1811851720469502</v>
      </c>
      <c r="F4279">
        <v>3.521077</v>
      </c>
      <c r="G4279">
        <v>0.13641391470380501</v>
      </c>
      <c r="H4279">
        <v>0.14758474849585901</v>
      </c>
      <c r="I4279">
        <v>0.13769305218873901</v>
      </c>
      <c r="J4279">
        <v>0.152456280398647</v>
      </c>
      <c r="K4279">
        <v>3.3622581786565804E-2</v>
      </c>
      <c r="L4279">
        <v>3.43687695658772E-2</v>
      </c>
      <c r="M4279">
        <v>8.0473125149182201E-2</v>
      </c>
      <c r="N4279">
        <v>9.1039237371542694E-2</v>
      </c>
      <c r="O4279">
        <v>1.6310354610707067E-2</v>
      </c>
      <c r="P4279">
        <v>7.1388915666822483E-2</v>
      </c>
      <c r="Q4279">
        <v>3.3634954123344634</v>
      </c>
      <c r="R4279" s="95">
        <f>Table_nydc_frldevdb01_flc_fx_carry_view[[#This Row],[atmf]]/(Table_nydc_frldevdb01_flc_fx_carry_view[[#This Row],[atmf_cost_orig]]+1)</f>
        <v>3.2588288575098439</v>
      </c>
      <c r="S4279" s="95">
        <f>Table_nydc_frldevdb01_flc_fx_carry_view[[#This Row],[num_rate]]-Table_nydc_frldevdb01_flc_fx_carry_view[[#This Row],[asset_rate]]</f>
        <v>5.5078561056115416E-2</v>
      </c>
      <c r="T42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1.2096010790535408</v>
      </c>
      <c r="U4279" s="95">
        <f>Table_nydc_frldevdb01_flc_fx_carry_view[[#This Row],[atmf_cost_final]]/Table_nydc_frldevdb01_flc_fx_carry_view[[#This Row],[atmf_cost_orig]]</f>
        <v>1.1312998867978954</v>
      </c>
    </row>
    <row r="4280" spans="1:21" x14ac:dyDescent="0.25">
      <c r="A4280" t="s">
        <v>157</v>
      </c>
      <c r="B4280" t="s">
        <v>22</v>
      </c>
      <c r="C4280" t="s">
        <v>8</v>
      </c>
      <c r="D4280" t="s">
        <v>8</v>
      </c>
      <c r="E4280">
        <v>622.93850843786595</v>
      </c>
      <c r="F4280">
        <v>626.03</v>
      </c>
      <c r="G4280">
        <v>8.76497061584047E-2</v>
      </c>
      <c r="H4280">
        <v>8.8308657329568899E-2</v>
      </c>
      <c r="I4280">
        <v>8.5033361537571406E-2</v>
      </c>
      <c r="J4280">
        <v>9.5902170026200606E-2</v>
      </c>
      <c r="K4280">
        <v>2.7408690527100901E-2</v>
      </c>
      <c r="L4280">
        <v>1.7754589105527E-3</v>
      </c>
      <c r="M4280">
        <v>3.0086353943662002E-2</v>
      </c>
      <c r="N4280">
        <v>5.3926257759188802E-3</v>
      </c>
      <c r="O4280">
        <v>1.4047618761577804E-2</v>
      </c>
      <c r="P4280">
        <v>2.076110717592743E-2</v>
      </c>
      <c r="Q4280">
        <v>624.35817894540719</v>
      </c>
      <c r="R4280" s="95">
        <f>Table_nydc_frldevdb01_flc_fx_carry_view[[#This Row],[atmf]]/(Table_nydc_frldevdb01_flc_fx_carry_view[[#This Row],[atmf_cost_orig]]+1)</f>
        <v>607.74516389160817</v>
      </c>
      <c r="S4280" s="95">
        <f>Table_nydc_frldevdb01_flc_fx_carry_view[[#This Row],[num_rate]]-Table_nydc_frldevdb01_flc_fx_carry_view[[#This Row],[asset_rate]]</f>
        <v>6.7134884143496259E-3</v>
      </c>
      <c r="T42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1.3508668949929763</v>
      </c>
      <c r="U4280" s="95">
        <f>Table_nydc_frldevdb01_flc_fx_carry_view[[#This Row],[atmf_cost_final]]/Table_nydc_frldevdb01_flc_fx_carry_view[[#This Row],[atmf_cost_orig]]</f>
        <v>0.17923826150609026</v>
      </c>
    </row>
    <row r="4281" spans="1:21" x14ac:dyDescent="0.25">
      <c r="A4281" t="s">
        <v>157</v>
      </c>
      <c r="B4281" t="s">
        <v>22</v>
      </c>
      <c r="C4281" t="s">
        <v>6</v>
      </c>
      <c r="D4281" t="s">
        <v>8</v>
      </c>
      <c r="E4281">
        <v>622.93850843786595</v>
      </c>
      <c r="F4281">
        <v>628.11</v>
      </c>
      <c r="G4281">
        <v>8.8005699186516698E-2</v>
      </c>
      <c r="H4281">
        <v>8.8969781570343506E-2</v>
      </c>
      <c r="I4281">
        <v>8.5338156191146999E-2</v>
      </c>
      <c r="J4281">
        <v>8.7175302127185994E-2</v>
      </c>
      <c r="K4281">
        <v>3.0541397463011502E-2</v>
      </c>
      <c r="L4281">
        <v>1.6368676453698699E-2</v>
      </c>
      <c r="M4281">
        <v>3.4967692994236799E-2</v>
      </c>
      <c r="N4281">
        <v>2.1149716206813E-2</v>
      </c>
      <c r="O4281">
        <v>1.4619231437729141E-2</v>
      </c>
      <c r="P4281">
        <v>2.3012633858276788E-2</v>
      </c>
      <c r="Q4281">
        <v>625.3420512729632</v>
      </c>
      <c r="R4281" s="95">
        <f>Table_nydc_frldevdb01_flc_fx_carry_view[[#This Row],[atmf]]/(Table_nydc_frldevdb01_flc_fx_carry_view[[#This Row],[atmf_cost_orig]]+1)</f>
        <v>606.88850893773508</v>
      </c>
      <c r="S4281" s="95">
        <f>Table_nydc_frldevdb01_flc_fx_carry_view[[#This Row],[num_rate]]-Table_nydc_frldevdb01_flc_fx_carry_view[[#This Row],[asset_rate]]</f>
        <v>8.3934024205476465E-3</v>
      </c>
      <c r="T42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1.0801447213333275</v>
      </c>
      <c r="U4281" s="95">
        <f>Table_nydc_frldevdb01_flc_fx_carry_view[[#This Row],[atmf_cost_final]]/Table_nydc_frldevdb01_flc_fx_carry_view[[#This Row],[atmf_cost_orig]]</f>
        <v>0.60483590411008215</v>
      </c>
    </row>
    <row r="4282" spans="1:21" x14ac:dyDescent="0.25">
      <c r="A4282" t="s">
        <v>157</v>
      </c>
      <c r="B4282" t="s">
        <v>22</v>
      </c>
      <c r="C4282" t="s">
        <v>67</v>
      </c>
      <c r="D4282" t="s">
        <v>8</v>
      </c>
      <c r="E4282">
        <v>622.93850843786595</v>
      </c>
      <c r="F4282">
        <v>635.71</v>
      </c>
      <c r="G4282">
        <v>9.2408854521730699E-2</v>
      </c>
      <c r="H4282">
        <v>9.4591700106728793E-2</v>
      </c>
      <c r="I4282">
        <v>9.0052967760117994E-2</v>
      </c>
      <c r="J4282">
        <v>9.2471813160436497E-2</v>
      </c>
      <c r="K4282">
        <v>4.0810655034147901E-2</v>
      </c>
      <c r="L4282">
        <v>3.3815245251619698E-2</v>
      </c>
      <c r="M4282">
        <v>5.1632887058822401E-2</v>
      </c>
      <c r="N4282">
        <v>4.5106532751220896E-2</v>
      </c>
      <c r="O4282">
        <v>1.6310354610707067E-2</v>
      </c>
      <c r="P4282">
        <v>2.6852335806010319E-2</v>
      </c>
      <c r="Q4282">
        <v>628.90385654327611</v>
      </c>
      <c r="R4282" s="95">
        <f>Table_nydc_frldevdb01_flc_fx_carry_view[[#This Row],[atmf]]/(Table_nydc_frldevdb01_flc_fx_carry_view[[#This Row],[atmf_cost_orig]]+1)</f>
        <v>604.4980219075652</v>
      </c>
      <c r="S4282" s="95">
        <f>Table_nydc_frldevdb01_flc_fx_carry_view[[#This Row],[num_rate]]-Table_nydc_frldevdb01_flc_fx_carry_view[[#This Row],[asset_rate]]</f>
        <v>1.0541981195303252E-2</v>
      </c>
      <c r="T42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1.0433418424089651</v>
      </c>
      <c r="U4282" s="95">
        <f>Table_nydc_frldevdb01_flc_fx_carry_view[[#This Row],[atmf_cost_final]]/Table_nydc_frldevdb01_flc_fx_carry_view[[#This Row],[atmf_cost_orig]]</f>
        <v>0.87360082537770156</v>
      </c>
    </row>
    <row r="4283" spans="1:21" x14ac:dyDescent="0.25">
      <c r="A4283" t="s">
        <v>157</v>
      </c>
      <c r="B4283" t="s">
        <v>13</v>
      </c>
      <c r="C4283" t="s">
        <v>8</v>
      </c>
      <c r="D4283" t="s">
        <v>8</v>
      </c>
      <c r="E4283">
        <v>6.61809926203175</v>
      </c>
      <c r="F4283">
        <v>6.7327000000000004</v>
      </c>
      <c r="G4283">
        <v>5.5842000522646103E-2</v>
      </c>
      <c r="H4283">
        <v>5.6771896963272298E-2</v>
      </c>
      <c r="I4283">
        <v>6.4198300871108394E-2</v>
      </c>
      <c r="J4283">
        <v>6.7053861304293305E-2</v>
      </c>
      <c r="K4283">
        <v>1.16606016667062E-2</v>
      </c>
      <c r="L4283">
        <v>1.3404325516391501E-3</v>
      </c>
      <c r="M4283">
        <v>1.9380192497704399E-2</v>
      </c>
      <c r="N4283">
        <v>1.7314587476772999E-2</v>
      </c>
      <c r="O4283">
        <v>1.4047618761577804E-2</v>
      </c>
      <c r="P4283">
        <v>3.7529050031488168E-2</v>
      </c>
      <c r="Q4283">
        <v>6.6811244529323863</v>
      </c>
      <c r="R4283" s="95">
        <f>Table_nydc_frldevdb01_flc_fx_carry_view[[#This Row],[atmf]]/(Table_nydc_frldevdb01_flc_fx_carry_view[[#This Row],[atmf_cost_orig]]+1)</f>
        <v>6.6046996494050108</v>
      </c>
      <c r="S4283" s="95">
        <f>Table_nydc_frldevdb01_flc_fx_carry_view[[#This Row],[num_rate]]-Table_nydc_frldevdb01_flc_fx_carry_view[[#This Row],[asset_rate]]</f>
        <v>2.3481431269910362E-2</v>
      </c>
      <c r="T42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2.0693007278299329</v>
      </c>
      <c r="U4283" s="95">
        <f>Table_nydc_frldevdb01_flc_fx_carry_view[[#This Row],[atmf_cost_final]]/Table_nydc_frldevdb01_flc_fx_carry_view[[#This Row],[atmf_cost_orig]]</f>
        <v>0.89341669226577225</v>
      </c>
    </row>
    <row r="4284" spans="1:21" x14ac:dyDescent="0.25">
      <c r="A4284" t="s">
        <v>157</v>
      </c>
      <c r="B4284" t="s">
        <v>13</v>
      </c>
      <c r="C4284" t="s">
        <v>6</v>
      </c>
      <c r="D4284" t="s">
        <v>8</v>
      </c>
      <c r="E4284">
        <v>6.61809926203175</v>
      </c>
      <c r="F4284">
        <v>6.7708256953114603</v>
      </c>
      <c r="G4284">
        <v>5.6220475373222001E-2</v>
      </c>
      <c r="H4284">
        <v>5.7400537058606399E-2</v>
      </c>
      <c r="I4284">
        <v>5.4675847223899503E-2</v>
      </c>
      <c r="J4284">
        <v>5.6801051763933498E-2</v>
      </c>
      <c r="K4284">
        <v>1.25368746972157E-2</v>
      </c>
      <c r="L4284">
        <v>8.112343776998111E-3</v>
      </c>
      <c r="M4284">
        <v>2.2592221396120001E-2</v>
      </c>
      <c r="N4284">
        <v>2.1733984976259398E-2</v>
      </c>
      <c r="O4284">
        <v>1.4619231437729141E-2</v>
      </c>
      <c r="P4284">
        <v>3.7916198416651836E-2</v>
      </c>
      <c r="Q4284">
        <v>6.7034204783332836</v>
      </c>
      <c r="R4284" s="95">
        <f>Table_nydc_frldevdb01_flc_fx_carry_view[[#This Row],[atmf]]/(Table_nydc_frldevdb01_flc_fx_carry_view[[#This Row],[atmf_cost_orig]]+1)</f>
        <v>6.6212372377206412</v>
      </c>
      <c r="S4284" s="95">
        <f>Table_nydc_frldevdb01_flc_fx_carry_view[[#This Row],[num_rate]]-Table_nydc_frldevdb01_flc_fx_carry_view[[#This Row],[asset_rate]]</f>
        <v>2.3296966978922695E-2</v>
      </c>
      <c r="T42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1.3546664881028512</v>
      </c>
      <c r="U4284" s="95">
        <f>Table_nydc_frldevdb01_flc_fx_carry_view[[#This Row],[atmf_cost_final]]/Table_nydc_frldevdb01_flc_fx_carry_view[[#This Row],[atmf_cost_orig]]</f>
        <v>0.96201186218863821</v>
      </c>
    </row>
    <row r="4285" spans="1:21" x14ac:dyDescent="0.25">
      <c r="A4285" t="s">
        <v>157</v>
      </c>
      <c r="B4285" t="s">
        <v>13</v>
      </c>
      <c r="C4285" t="s">
        <v>67</v>
      </c>
      <c r="D4285" t="s">
        <v>8</v>
      </c>
      <c r="E4285">
        <v>6.61809926203175</v>
      </c>
      <c r="F4285">
        <v>6.91062131904848</v>
      </c>
      <c r="G4285">
        <v>6.13270244883364E-2</v>
      </c>
      <c r="H4285">
        <v>6.2639007905688604E-2</v>
      </c>
      <c r="I4285">
        <v>5.8090558173578999E-2</v>
      </c>
      <c r="J4285">
        <v>6.0514431373647599E-2</v>
      </c>
      <c r="K4285">
        <v>1.6279584116353801E-2</v>
      </c>
      <c r="L4285">
        <v>1.3779545223344899E-2</v>
      </c>
      <c r="M4285">
        <v>3.42058190084902E-2</v>
      </c>
      <c r="N4285">
        <v>3.4819848305135098E-2</v>
      </c>
      <c r="O4285">
        <v>1.6310354610707067E-2</v>
      </c>
      <c r="P4285">
        <v>3.9118098462978756E-2</v>
      </c>
      <c r="Q4285">
        <v>6.7889215172656971</v>
      </c>
      <c r="R4285" s="95">
        <f>Table_nydc_frldevdb01_flc_fx_carry_view[[#This Row],[atmf]]/(Table_nydc_frldevdb01_flc_fx_carry_view[[#This Row],[atmf_cost_orig]]+1)</f>
        <v>6.6820561169089192</v>
      </c>
      <c r="S4285" s="95">
        <f>Table_nydc_frldevdb01_flc_fx_carry_view[[#This Row],[num_rate]]-Table_nydc_frldevdb01_flc_fx_carry_view[[#This Row],[asset_rate]]</f>
        <v>2.2807743852271689E-2</v>
      </c>
      <c r="T42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1.173715685886713</v>
      </c>
      <c r="U4285" s="95">
        <f>Table_nydc_frldevdb01_flc_fx_carry_view[[#This Row],[atmf_cost_final]]/Table_nydc_frldevdb01_flc_fx_carry_view[[#This Row],[atmf_cost_orig]]</f>
        <v>1.0179510186992595</v>
      </c>
    </row>
    <row r="4286" spans="1:21" x14ac:dyDescent="0.25">
      <c r="A4286" t="s">
        <v>157</v>
      </c>
      <c r="B4286" t="s">
        <v>18</v>
      </c>
      <c r="C4286" t="s">
        <v>8</v>
      </c>
      <c r="D4286" t="s">
        <v>8</v>
      </c>
      <c r="E4286">
        <v>2946.8867239136498</v>
      </c>
      <c r="F4286">
        <v>3023.61</v>
      </c>
      <c r="G4286">
        <v>0.115699609108423</v>
      </c>
      <c r="H4286">
        <v>0.11835575436342</v>
      </c>
      <c r="I4286">
        <v>0.102527910944337</v>
      </c>
      <c r="J4286">
        <v>0.11085916024789599</v>
      </c>
      <c r="K4286">
        <v>2.7706351296481302E-2</v>
      </c>
      <c r="L4286">
        <v>2.14073654844558E-3</v>
      </c>
      <c r="M4286">
        <v>4.0389466761043498E-2</v>
      </c>
      <c r="N4286">
        <v>2.60328547643216E-2</v>
      </c>
      <c r="O4286">
        <v>1.4047618761577804E-2</v>
      </c>
      <c r="P4286">
        <v>4.9487665574026778E-2</v>
      </c>
      <c r="Q4286">
        <v>2985.7414958606651</v>
      </c>
      <c r="R4286" s="95">
        <f>Table_nydc_frldevdb01_flc_fx_carry_view[[#This Row],[atmf]]/(Table_nydc_frldevdb01_flc_fx_carry_view[[#This Row],[atmf_cost_orig]]+1)</f>
        <v>2906.2289619416747</v>
      </c>
      <c r="S4286" s="95">
        <f>Table_nydc_frldevdb01_flc_fx_carry_view[[#This Row],[num_rate]]-Table_nydc_frldevdb01_flc_fx_carry_view[[#This Row],[asset_rate]]</f>
        <v>3.5440046812448972E-2</v>
      </c>
      <c r="T42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1.8837736108791896</v>
      </c>
      <c r="U4286" s="95">
        <f>Table_nydc_frldevdb01_flc_fx_carry_view[[#This Row],[atmf_cost_final]]/Table_nydc_frldevdb01_flc_fx_carry_view[[#This Row],[atmf_cost_orig]]</f>
        <v>0.6445456415243106</v>
      </c>
    </row>
    <row r="4287" spans="1:21" x14ac:dyDescent="0.25">
      <c r="A4287" t="s">
        <v>157</v>
      </c>
      <c r="B4287" t="s">
        <v>18</v>
      </c>
      <c r="C4287" t="s">
        <v>6</v>
      </c>
      <c r="D4287" t="s">
        <v>8</v>
      </c>
      <c r="E4287">
        <v>2946.8867239136498</v>
      </c>
      <c r="F4287">
        <v>3052.49</v>
      </c>
      <c r="G4287">
        <v>0.117376284633242</v>
      </c>
      <c r="H4287">
        <v>0.12044165630404199</v>
      </c>
      <c r="I4287">
        <v>0.107886715312884</v>
      </c>
      <c r="J4287">
        <v>0.114711802370419</v>
      </c>
      <c r="K4287">
        <v>3.0297389220933602E-2</v>
      </c>
      <c r="L4287">
        <v>1.6853741708214902E-2</v>
      </c>
      <c r="M4287">
        <v>4.7324056006972905E-2</v>
      </c>
      <c r="N4287">
        <v>3.8131548490425E-2</v>
      </c>
      <c r="O4287">
        <v>1.4619231437729141E-2</v>
      </c>
      <c r="P4287">
        <v>5.1134644771622995E-2</v>
      </c>
      <c r="Q4287">
        <v>3001.3863939736584</v>
      </c>
      <c r="R4287" s="95">
        <f>Table_nydc_frldevdb01_flc_fx_carry_view[[#This Row],[atmf]]/(Table_nydc_frldevdb01_flc_fx_carry_view[[#This Row],[atmf_cost_orig]]+1)</f>
        <v>2914.5611451320246</v>
      </c>
      <c r="S4287" s="95">
        <f>Table_nydc_frldevdb01_flc_fx_carry_view[[#This Row],[num_rate]]-Table_nydc_frldevdb01_flc_fx_carry_view[[#This Row],[asset_rate]]</f>
        <v>3.6515413333893854E-2</v>
      </c>
      <c r="T42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1.2496754091444626</v>
      </c>
      <c r="U4287" s="95">
        <f>Table_nydc_frldevdb01_flc_fx_carry_view[[#This Row],[atmf_cost_final]]/Table_nydc_frldevdb01_flc_fx_carry_view[[#This Row],[atmf_cost_orig]]</f>
        <v>0.80575402253785167</v>
      </c>
    </row>
    <row r="4288" spans="1:21" x14ac:dyDescent="0.25">
      <c r="A4288" t="s">
        <v>157</v>
      </c>
      <c r="B4288" t="s">
        <v>18</v>
      </c>
      <c r="C4288" t="s">
        <v>67</v>
      </c>
      <c r="D4288" t="s">
        <v>8</v>
      </c>
      <c r="E4288">
        <v>2946.8867239136498</v>
      </c>
      <c r="F4288">
        <v>3146.54</v>
      </c>
      <c r="G4288">
        <v>0.121247138345495</v>
      </c>
      <c r="H4288">
        <v>0.124762040594004</v>
      </c>
      <c r="I4288">
        <v>0.11908781523868001</v>
      </c>
      <c r="J4288">
        <v>0.124158016385899</v>
      </c>
      <c r="K4288">
        <v>3.7946273680329802E-2</v>
      </c>
      <c r="L4288">
        <v>3.2912163693507697E-2</v>
      </c>
      <c r="M4288">
        <v>6.8063853065679095E-2</v>
      </c>
      <c r="N4288">
        <v>6.6720567898323299E-2</v>
      </c>
      <c r="O4288">
        <v>1.6310354610707067E-2</v>
      </c>
      <c r="P4288">
        <v>5.1307191348051062E-2</v>
      </c>
      <c r="Q4288">
        <v>3054.5445131394399</v>
      </c>
      <c r="R4288" s="95">
        <f>Table_nydc_frldevdb01_flc_fx_carry_view[[#This Row],[atmf]]/(Table_nydc_frldevdb01_flc_fx_carry_view[[#This Row],[atmf_cost_orig]]+1)</f>
        <v>2946.0223665171707</v>
      </c>
      <c r="S4288" s="95">
        <f>Table_nydc_frldevdb01_flc_fx_carry_view[[#This Row],[num_rate]]-Table_nydc_frldevdb01_flc_fx_carry_view[[#This Row],[asset_rate]]</f>
        <v>3.4996836737343995E-2</v>
      </c>
      <c r="T42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1.12254719319381</v>
      </c>
      <c r="U4288" s="95">
        <f>Table_nydc_frldevdb01_flc_fx_carry_view[[#This Row],[atmf_cost_final]]/Table_nydc_frldevdb01_flc_fx_carry_view[[#This Row],[atmf_cost_orig]]</f>
        <v>0.98026433845789518</v>
      </c>
    </row>
    <row r="4289" spans="1:21" x14ac:dyDescent="0.25">
      <c r="A4289" t="s">
        <v>157</v>
      </c>
      <c r="B4289" t="s">
        <v>101</v>
      </c>
      <c r="C4289" t="s">
        <v>8</v>
      </c>
      <c r="D4289" t="s">
        <v>8</v>
      </c>
      <c r="E4289">
        <v>21.936694935660299</v>
      </c>
      <c r="F4289">
        <v>21.903580999999999</v>
      </c>
      <c r="G4289">
        <v>8.6744259616109903E-2</v>
      </c>
      <c r="H4289">
        <v>8.6570068242190101E-2</v>
      </c>
      <c r="I4289">
        <v>6.4500000000000002E-2</v>
      </c>
      <c r="J4289">
        <v>6.4500000000000002E-2</v>
      </c>
      <c r="K4289">
        <v>2.8888280051641201E-2</v>
      </c>
      <c r="L4289">
        <v>1.3467318920341198E-3</v>
      </c>
      <c r="M4289">
        <v>2.9548445469514899E-2</v>
      </c>
      <c r="N4289">
        <v>2.2329199072755302E-3</v>
      </c>
      <c r="O4289">
        <v>1.4047618761577804E-2</v>
      </c>
      <c r="P4289">
        <v>1.2004602150628763E-2</v>
      </c>
      <c r="Q4289">
        <v>21.889130552981598</v>
      </c>
      <c r="R4289" s="95">
        <f>Table_nydc_frldevdb01_flc_fx_carry_view[[#This Row],[atmf]]/(Table_nydc_frldevdb01_flc_fx_carry_view[[#This Row],[atmf_cost_orig]]+1)</f>
        <v>21.274939607150877</v>
      </c>
      <c r="S4289" s="95">
        <f>Table_nydc_frldevdb01_flc_fx_carry_view[[#This Row],[num_rate]]-Table_nydc_frldevdb01_flc_fx_carry_view[[#This Row],[asset_rate]]</f>
        <v>-2.0430166109490413E-3</v>
      </c>
      <c r="T42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1.342372670921933</v>
      </c>
      <c r="U4289" s="95">
        <f>Table_nydc_frldevdb01_flc_fx_carry_view[[#This Row],[atmf_cost_final]]/Table_nydc_frldevdb01_flc_fx_carry_view[[#This Row],[atmf_cost_orig]]</f>
        <v>7.5568100852521372E-2</v>
      </c>
    </row>
    <row r="4290" spans="1:21" x14ac:dyDescent="0.25">
      <c r="A4290" t="s">
        <v>157</v>
      </c>
      <c r="B4290" t="s">
        <v>101</v>
      </c>
      <c r="C4290" t="s">
        <v>6</v>
      </c>
      <c r="D4290" t="s">
        <v>8</v>
      </c>
      <c r="E4290">
        <v>21.936694935660299</v>
      </c>
      <c r="F4290">
        <v>21.8933</v>
      </c>
      <c r="G4290">
        <v>8.8510793371039204E-2</v>
      </c>
      <c r="H4290">
        <v>8.8320053878413907E-2</v>
      </c>
      <c r="I4290">
        <v>7.6369959093786299E-2</v>
      </c>
      <c r="J4290">
        <v>7.6120294124960797E-2</v>
      </c>
      <c r="K4290">
        <v>3.3853912714584301E-2</v>
      </c>
      <c r="L4290">
        <v>1.49547606006664E-2</v>
      </c>
      <c r="M4290">
        <v>3.4712497813286801E-2</v>
      </c>
      <c r="N4290">
        <v>1.5884472294918101E-2</v>
      </c>
      <c r="O4290">
        <v>1.4619231437729141E-2</v>
      </c>
      <c r="P4290">
        <v>1.2610004443162737E-2</v>
      </c>
      <c r="Q4290">
        <v>21.874518864062033</v>
      </c>
      <c r="R4290" s="95">
        <f>Table_nydc_frldevdb01_flc_fx_carry_view[[#This Row],[atmf]]/(Table_nydc_frldevdb01_flc_fx_carry_view[[#This Row],[atmf_cost_orig]]+1)</f>
        <v>21.158824355816982</v>
      </c>
      <c r="S4290" s="95">
        <f>Table_nydc_frldevdb01_flc_fx_carry_view[[#This Row],[num_rate]]-Table_nydc_frldevdb01_flc_fx_carry_view[[#This Row],[asset_rate]]</f>
        <v>-2.0092269945664043E-3</v>
      </c>
      <c r="T42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1.0828416375461076</v>
      </c>
      <c r="U4290" s="95">
        <f>Table_nydc_frldevdb01_flc_fx_carry_view[[#This Row],[atmf_cost_final]]/Table_nydc_frldevdb01_flc_fx_carry_view[[#This Row],[atmf_cost_orig]]</f>
        <v>0.45760095918070315</v>
      </c>
    </row>
    <row r="4291" spans="1:21" x14ac:dyDescent="0.25">
      <c r="A4291" t="s">
        <v>157</v>
      </c>
      <c r="B4291" t="s">
        <v>101</v>
      </c>
      <c r="C4291" t="s">
        <v>67</v>
      </c>
      <c r="D4291" t="s">
        <v>8</v>
      </c>
      <c r="E4291">
        <v>21.936694935660299</v>
      </c>
      <c r="F4291">
        <v>21.8538</v>
      </c>
      <c r="G4291">
        <v>8.9736547992810403E-2</v>
      </c>
      <c r="H4291">
        <v>8.9519023806542794E-2</v>
      </c>
      <c r="I4291">
        <v>8.8920227355178197E-2</v>
      </c>
      <c r="J4291">
        <v>8.8621411178980897E-2</v>
      </c>
      <c r="K4291">
        <v>4.7264771114339098E-2</v>
      </c>
      <c r="L4291">
        <v>3.7874221011616901E-2</v>
      </c>
      <c r="M4291">
        <v>4.8867767270391098E-2</v>
      </c>
      <c r="N4291">
        <v>3.9522453640639096E-2</v>
      </c>
      <c r="O4291">
        <v>1.6310354610707067E-2</v>
      </c>
      <c r="P4291">
        <v>1.4366002879045769E-2</v>
      </c>
      <c r="Q4291">
        <v>21.818824508183809</v>
      </c>
      <c r="R4291" s="95">
        <f>Table_nydc_frldevdb01_flc_fx_carry_view[[#This Row],[atmf]]/(Table_nydc_frldevdb01_flc_fx_carry_view[[#This Row],[atmf_cost_orig]]+1)</f>
        <v>20.835610247489129</v>
      </c>
      <c r="S4291" s="95">
        <f>Table_nydc_frldevdb01_flc_fx_carry_view[[#This Row],[num_rate]]-Table_nydc_frldevdb01_flc_fx_carry_view[[#This Row],[asset_rate]]</f>
        <v>-1.9443517316612979E-3</v>
      </c>
      <c r="T42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1.0282199509957699</v>
      </c>
      <c r="U4291" s="95">
        <f>Table_nydc_frldevdb01_flc_fx_carry_view[[#This Row],[atmf_cost_final]]/Table_nydc_frldevdb01_flc_fx_carry_view[[#This Row],[atmf_cost_orig]]</f>
        <v>0.8087632369606067</v>
      </c>
    </row>
    <row r="4292" spans="1:21" x14ac:dyDescent="0.25">
      <c r="A4292" t="s">
        <v>157</v>
      </c>
      <c r="B4292" t="s">
        <v>10</v>
      </c>
      <c r="C4292" t="s">
        <v>8</v>
      </c>
      <c r="D4292" t="s">
        <v>8</v>
      </c>
      <c r="E4292">
        <v>13507.927021743501</v>
      </c>
      <c r="F4292">
        <v>13922.07</v>
      </c>
      <c r="G4292">
        <v>7.0890184562730593E-2</v>
      </c>
      <c r="H4292">
        <v>7.8491340154910202E-2</v>
      </c>
      <c r="I4292">
        <v>6.0540935157871997E-2</v>
      </c>
      <c r="J4292">
        <v>9.6731990580705904E-2</v>
      </c>
      <c r="K4292">
        <v>1.1954421853700501E-2</v>
      </c>
      <c r="L4292">
        <v>1.2640684148576E-3</v>
      </c>
      <c r="M4292">
        <v>2.6792094551367801E-2</v>
      </c>
      <c r="N4292">
        <v>3.0656290269558101E-2</v>
      </c>
      <c r="O4292">
        <v>1.4047618761577804E-2</v>
      </c>
      <c r="P4292">
        <v>5.5431161143168768E-2</v>
      </c>
      <c r="Q4292">
        <v>13718.519103643441</v>
      </c>
      <c r="R4292" s="95">
        <f>Table_nydc_frldevdb01_flc_fx_carry_view[[#This Row],[atmf]]/(Table_nydc_frldevdb01_flc_fx_carry_view[[#This Row],[atmf_cost_orig]]+1)</f>
        <v>13558.801313213182</v>
      </c>
      <c r="S4292" s="95">
        <f>Table_nydc_frldevdb01_flc_fx_carry_view[[#This Row],[num_rate]]-Table_nydc_frldevdb01_flc_fx_carry_view[[#This Row],[asset_rate]]</f>
        <v>4.1383542381590963E-2</v>
      </c>
      <c r="T42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1.9809186018317677</v>
      </c>
      <c r="U4292" s="95">
        <f>Table_nydc_frldevdb01_flc_fx_carry_view[[#This Row],[atmf_cost_final]]/Table_nydc_frldevdb01_flc_fx_carry_view[[#This Row],[atmf_cost_orig]]</f>
        <v>1.1442289519687077</v>
      </c>
    </row>
    <row r="4293" spans="1:21" x14ac:dyDescent="0.25">
      <c r="A4293" t="s">
        <v>157</v>
      </c>
      <c r="B4293" t="s">
        <v>10</v>
      </c>
      <c r="C4293" t="s">
        <v>6</v>
      </c>
      <c r="D4293" t="s">
        <v>8</v>
      </c>
      <c r="E4293">
        <v>13507.927021743501</v>
      </c>
      <c r="F4293">
        <v>14088.75</v>
      </c>
      <c r="G4293">
        <v>7.3248283901817396E-2</v>
      </c>
      <c r="H4293">
        <v>8.1830020494190803E-2</v>
      </c>
      <c r="I4293">
        <v>5.8329308107432802E-2</v>
      </c>
      <c r="J4293">
        <v>8.0764006203569105E-2</v>
      </c>
      <c r="K4293">
        <v>1.2414711453644501E-2</v>
      </c>
      <c r="L4293">
        <v>7.5675984016233197E-3</v>
      </c>
      <c r="M4293">
        <v>3.2163194556347301E-2</v>
      </c>
      <c r="N4293">
        <v>3.8121023263215502E-2</v>
      </c>
      <c r="O4293">
        <v>1.4619231437729141E-2</v>
      </c>
      <c r="P4293">
        <v>5.8192798197103546E-2</v>
      </c>
      <c r="Q4293">
        <v>13815.90679805019</v>
      </c>
      <c r="R4293" s="95">
        <f>Table_nydc_frldevdb01_flc_fx_carry_view[[#This Row],[atmf]]/(Table_nydc_frldevdb01_flc_fx_carry_view[[#This Row],[atmf_cost_orig]]+1)</f>
        <v>13649.731044765398</v>
      </c>
      <c r="S4293" s="95">
        <f>Table_nydc_frldevdb01_flc_fx_carry_view[[#This Row],[num_rate]]-Table_nydc_frldevdb01_flc_fx_carry_view[[#This Row],[asset_rate]]</f>
        <v>4.3573566759374405E-2</v>
      </c>
      <c r="T42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1.5471276807792191</v>
      </c>
      <c r="U4293" s="95">
        <f>Table_nydc_frldevdb01_flc_fx_carry_view[[#This Row],[atmf_cost_final]]/Table_nydc_frldevdb01_flc_fx_carry_view[[#This Row],[atmf_cost_orig]]</f>
        <v>1.1852374675168094</v>
      </c>
    </row>
    <row r="4294" spans="1:21" x14ac:dyDescent="0.25">
      <c r="A4294" t="s">
        <v>157</v>
      </c>
      <c r="B4294" t="s">
        <v>10</v>
      </c>
      <c r="C4294" t="s">
        <v>67</v>
      </c>
      <c r="D4294" t="s">
        <v>8</v>
      </c>
      <c r="E4294">
        <v>13507.927021743501</v>
      </c>
      <c r="F4294">
        <v>14751.9373506354</v>
      </c>
      <c r="G4294">
        <v>8.1084893698564003E-2</v>
      </c>
      <c r="H4294">
        <v>9.0515694869623395E-2</v>
      </c>
      <c r="I4294">
        <v>7.6364232278091498E-2</v>
      </c>
      <c r="J4294">
        <v>9.39151521178829E-2</v>
      </c>
      <c r="K4294">
        <v>1.3488133930065699E-2</v>
      </c>
      <c r="L4294">
        <v>1.3006911354344499E-2</v>
      </c>
      <c r="M4294">
        <v>4.9411104120207897E-2</v>
      </c>
      <c r="N4294">
        <v>6.0898968340586501E-2</v>
      </c>
      <c r="O4294">
        <v>1.6310354610707067E-2</v>
      </c>
      <c r="P4294">
        <v>6.3697647382127909E-2</v>
      </c>
      <c r="Q4294">
        <v>14240.380583440197</v>
      </c>
      <c r="R4294" s="95">
        <f>Table_nydc_frldevdb01_flc_fx_carry_view[[#This Row],[atmf]]/(Table_nydc_frldevdb01_flc_fx_carry_view[[#This Row],[atmf_cost_orig]]+1)</f>
        <v>14057.348252478179</v>
      </c>
      <c r="S4294" s="95">
        <f>Table_nydc_frldevdb01_flc_fx_carry_view[[#This Row],[num_rate]]-Table_nydc_frldevdb01_flc_fx_carry_view[[#This Row],[asset_rate]]</f>
        <v>4.7387292771420841E-2</v>
      </c>
      <c r="T42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1.3331875602921135</v>
      </c>
      <c r="U4294" s="95">
        <f>Table_nydc_frldevdb01_flc_fx_carry_view[[#This Row],[atmf_cost_final]]/Table_nydc_frldevdb01_flc_fx_carry_view[[#This Row],[atmf_cost_orig]]</f>
        <v>1.2324955984070058</v>
      </c>
    </row>
    <row r="4295" spans="1:21" x14ac:dyDescent="0.25">
      <c r="A4295" t="s">
        <v>157</v>
      </c>
      <c r="B4295" t="s">
        <v>104</v>
      </c>
      <c r="C4295" t="s">
        <v>8</v>
      </c>
      <c r="D4295" t="s">
        <v>8</v>
      </c>
      <c r="E4295">
        <v>3.5136022100278899</v>
      </c>
      <c r="F4295">
        <v>3.4723999999999999</v>
      </c>
      <c r="G4295">
        <v>6.6636739281080895E-2</v>
      </c>
      <c r="H4295">
        <v>6.5914900818764402E-2</v>
      </c>
      <c r="I4295">
        <v>6.9875017684333102E-2</v>
      </c>
      <c r="J4295">
        <v>6.9357112737098298E-2</v>
      </c>
      <c r="K4295">
        <v>1.74887221116636E-2</v>
      </c>
      <c r="L4295">
        <v>1.4589597986519199E-3</v>
      </c>
      <c r="M4295">
        <v>2.2500548386106198E-2</v>
      </c>
      <c r="N4295">
        <v>1.1725909186902399E-2</v>
      </c>
      <c r="O4295">
        <v>1.4047618761577804E-2</v>
      </c>
      <c r="P4295">
        <v>-1.7688102721396687E-3</v>
      </c>
      <c r="Q4295">
        <v>3.4550837206285552</v>
      </c>
      <c r="R4295" s="95">
        <f>Table_nydc_frldevdb01_flc_fx_carry_view[[#This Row],[atmf]]/(Table_nydc_frldevdb01_flc_fx_carry_view[[#This Row],[atmf_cost_orig]]+1)</f>
        <v>3.3959883987160344</v>
      </c>
      <c r="S4295" s="95">
        <f>Table_nydc_frldevdb01_flc_fx_carry_view[[#This Row],[num_rate]]-Table_nydc_frldevdb01_flc_fx_carry_view[[#This Row],[asset_rate]]</f>
        <v>-1.5816429033717473E-2</v>
      </c>
      <c r="T42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2.0485445476444299</v>
      </c>
      <c r="U4295" s="95">
        <f>Table_nydc_frldevdb01_flc_fx_carry_view[[#This Row],[atmf_cost_final]]/Table_nydc_frldevdb01_flc_fx_carry_view[[#This Row],[atmf_cost_orig]]</f>
        <v>0.5211388178495685</v>
      </c>
    </row>
    <row r="4296" spans="1:21" x14ac:dyDescent="0.25">
      <c r="A4296" t="s">
        <v>157</v>
      </c>
      <c r="B4296" t="s">
        <v>104</v>
      </c>
      <c r="C4296" t="s">
        <v>6</v>
      </c>
      <c r="D4296" t="s">
        <v>8</v>
      </c>
      <c r="E4296">
        <v>3.5136022100278899</v>
      </c>
      <c r="F4296">
        <v>3.4555910000000001</v>
      </c>
      <c r="G4296">
        <v>6.7344443754636898E-2</v>
      </c>
      <c r="H4296">
        <v>6.6349928121576904E-2</v>
      </c>
      <c r="I4296">
        <v>6.4832237287361705E-2</v>
      </c>
      <c r="J4296">
        <v>6.4680053165126705E-2</v>
      </c>
      <c r="K4296">
        <v>1.9233339522245301E-2</v>
      </c>
      <c r="L4296">
        <v>1.1425406943808301E-2</v>
      </c>
      <c r="M4296">
        <v>2.60812543990354E-2</v>
      </c>
      <c r="N4296">
        <v>2.0563487493184998E-2</v>
      </c>
      <c r="O4296">
        <v>1.4619231437729141E-2</v>
      </c>
      <c r="P4296">
        <v>-2.1085908287944433E-3</v>
      </c>
      <c r="Q4296">
        <v>3.4320883511218945</v>
      </c>
      <c r="R4296" s="95">
        <f>Table_nydc_frldevdb01_flc_fx_carry_view[[#This Row],[atmf]]/(Table_nydc_frldevdb01_flc_fx_carry_view[[#This Row],[atmf_cost_orig]]+1)</f>
        <v>3.3677557066607773</v>
      </c>
      <c r="S4296" s="95">
        <f>Table_nydc_frldevdb01_flc_fx_carry_view[[#This Row],[num_rate]]-Table_nydc_frldevdb01_flc_fx_carry_view[[#This Row],[asset_rate]]</f>
        <v>-1.6727822266523584E-2</v>
      </c>
      <c r="T42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1.3344325555723164</v>
      </c>
      <c r="U4296" s="95">
        <f>Table_nydc_frldevdb01_flc_fx_carry_view[[#This Row],[atmf_cost_final]]/Table_nydc_frldevdb01_flc_fx_carry_view[[#This Row],[atmf_cost_orig]]</f>
        <v>0.78843935872752835</v>
      </c>
    </row>
    <row r="4297" spans="1:21" x14ac:dyDescent="0.25">
      <c r="A4297" t="s">
        <v>157</v>
      </c>
      <c r="B4297" t="s">
        <v>104</v>
      </c>
      <c r="C4297" t="s">
        <v>67</v>
      </c>
      <c r="D4297" t="s">
        <v>8</v>
      </c>
      <c r="E4297">
        <v>3.5136022100278899</v>
      </c>
      <c r="F4297">
        <v>3.385758</v>
      </c>
      <c r="G4297">
        <v>7.1189137495882099E-2</v>
      </c>
      <c r="H4297">
        <v>6.9231342008999996E-2</v>
      </c>
      <c r="I4297">
        <v>6.87932509265064E-2</v>
      </c>
      <c r="J4297">
        <v>6.7315760158254703E-2</v>
      </c>
      <c r="K4297">
        <v>2.3975583299298102E-2</v>
      </c>
      <c r="L4297">
        <v>2.0881599953902298E-2</v>
      </c>
      <c r="M4297">
        <v>3.7801116839269601E-2</v>
      </c>
      <c r="N4297">
        <v>3.7320950409617103E-2</v>
      </c>
      <c r="O4297">
        <v>1.6310354610707067E-2</v>
      </c>
      <c r="P4297">
        <v>-2.3745954872039787E-3</v>
      </c>
      <c r="Q4297">
        <v>3.3395864357232741</v>
      </c>
      <c r="R4297" s="95">
        <f>Table_nydc_frldevdb01_flc_fx_carry_view[[#This Row],[atmf]]/(Table_nydc_frldevdb01_flc_fx_carry_view[[#This Row],[atmf_cost_orig]]+1)</f>
        <v>3.262434338393926</v>
      </c>
      <c r="S4297" s="95">
        <f>Table_nydc_frldevdb01_flc_fx_carry_view[[#This Row],[num_rate]]-Table_nydc_frldevdb01_flc_fx_carry_view[[#This Row],[asset_rate]]</f>
        <v>-1.8684950097911046E-2</v>
      </c>
      <c r="T42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1.1890572185287753</v>
      </c>
      <c r="U4297" s="95">
        <f>Table_nydc_frldevdb01_flc_fx_carry_view[[#This Row],[atmf_cost_final]]/Table_nydc_frldevdb01_flc_fx_carry_view[[#This Row],[atmf_cost_orig]]</f>
        <v>0.98729755970718625</v>
      </c>
    </row>
    <row r="4298" spans="1:21" x14ac:dyDescent="0.25">
      <c r="A4298" t="s">
        <v>157</v>
      </c>
      <c r="B4298" t="s">
        <v>7</v>
      </c>
      <c r="C4298" t="s">
        <v>8</v>
      </c>
      <c r="D4298" t="s">
        <v>8</v>
      </c>
      <c r="E4298">
        <v>65.027135358901603</v>
      </c>
      <c r="F4298">
        <v>66.893325058130401</v>
      </c>
      <c r="G4298">
        <v>6.2197718124987603E-2</v>
      </c>
      <c r="H4298">
        <v>6.6102270593408299E-2</v>
      </c>
      <c r="I4298">
        <v>4.5696208009961603E-2</v>
      </c>
      <c r="J4298">
        <v>7.3494560185175806E-2</v>
      </c>
      <c r="K4298">
        <v>9.9634596555844886E-3</v>
      </c>
      <c r="L4298">
        <v>9.5399445230792701E-4</v>
      </c>
      <c r="M4298">
        <v>2.2564491078729102E-2</v>
      </c>
      <c r="N4298">
        <v>2.86921651490709E-2</v>
      </c>
      <c r="O4298">
        <v>1.4047618761577804E-2</v>
      </c>
      <c r="P4298">
        <v>5.2862012771469298E-2</v>
      </c>
      <c r="Q4298">
        <v>66.060889711040687</v>
      </c>
      <c r="R4298" s="95">
        <f>Table_nydc_frldevdb01_flc_fx_carry_view[[#This Row],[atmf]]/(Table_nydc_frldevdb01_flc_fx_carry_view[[#This Row],[atmf_cost_orig]]+1)</f>
        <v>65.4172188079433</v>
      </c>
      <c r="S4298" s="95">
        <f>Table_nydc_frldevdb01_flc_fx_carry_view[[#This Row],[num_rate]]-Table_nydc_frldevdb01_flc_fx_carry_view[[#This Row],[asset_rate]]</f>
        <v>3.8814394009891492E-2</v>
      </c>
      <c r="T42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2.2012619257353503</v>
      </c>
      <c r="U4298" s="95">
        <f>Table_nydc_frldevdb01_flc_fx_carry_view[[#This Row],[atmf_cost_final]]/Table_nydc_frldevdb01_flc_fx_carry_view[[#This Row],[atmf_cost_orig]]</f>
        <v>1.2715626977343255</v>
      </c>
    </row>
    <row r="4299" spans="1:21" x14ac:dyDescent="0.25">
      <c r="A4299" t="s">
        <v>157</v>
      </c>
      <c r="B4299" t="s">
        <v>7</v>
      </c>
      <c r="C4299" t="s">
        <v>6</v>
      </c>
      <c r="D4299" t="s">
        <v>8</v>
      </c>
      <c r="E4299">
        <v>65.027135358901603</v>
      </c>
      <c r="F4299">
        <v>67.533301646804404</v>
      </c>
      <c r="G4299">
        <v>6.4832525890653706E-2</v>
      </c>
      <c r="H4299">
        <v>6.9255394087814101E-2</v>
      </c>
      <c r="I4299">
        <v>5.1943022915814402E-2</v>
      </c>
      <c r="J4299">
        <v>6.4989636536536194E-2</v>
      </c>
      <c r="K4299">
        <v>1.0860800413508599E-2</v>
      </c>
      <c r="L4299">
        <v>6.3284307403568699E-3</v>
      </c>
      <c r="M4299">
        <v>2.7219207139239799E-2</v>
      </c>
      <c r="N4299">
        <v>3.2239845265028995E-2</v>
      </c>
      <c r="O4299">
        <v>1.4619231437729141E-2</v>
      </c>
      <c r="P4299">
        <v>5.3441622298277647E-2</v>
      </c>
      <c r="Q4299">
        <v>66.446345304868984</v>
      </c>
      <c r="R4299" s="95">
        <f>Table_nydc_frldevdb01_flc_fx_carry_view[[#This Row],[atmf]]/(Table_nydc_frldevdb01_flc_fx_carry_view[[#This Row],[atmf_cost_orig]]+1)</f>
        <v>65.743807336782254</v>
      </c>
      <c r="S4299" s="95">
        <f>Table_nydc_frldevdb01_flc_fx_carry_view[[#This Row],[num_rate]]-Table_nydc_frldevdb01_flc_fx_carry_view[[#This Row],[asset_rate]]</f>
        <v>3.8822390860548506E-2</v>
      </c>
      <c r="T42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1.5839815551177352</v>
      </c>
      <c r="U4299" s="95">
        <f>Table_nydc_frldevdb01_flc_fx_carry_view[[#This Row],[atmf_cost_final]]/Table_nydc_frldevdb01_flc_fx_carry_view[[#This Row],[atmf_cost_orig]]</f>
        <v>1.1844520341869671</v>
      </c>
    </row>
    <row r="4300" spans="1:21" x14ac:dyDescent="0.25">
      <c r="A4300" t="s">
        <v>157</v>
      </c>
      <c r="B4300" t="s">
        <v>7</v>
      </c>
      <c r="C4300" t="s">
        <v>67</v>
      </c>
      <c r="D4300" t="s">
        <v>8</v>
      </c>
      <c r="E4300">
        <v>65.027135358901603</v>
      </c>
      <c r="F4300">
        <v>70.157164214704693</v>
      </c>
      <c r="G4300">
        <v>7.29983092756714E-2</v>
      </c>
      <c r="H4300">
        <v>7.5683082000828197E-2</v>
      </c>
      <c r="I4300">
        <v>6.7624880663868805E-2</v>
      </c>
      <c r="J4300">
        <v>7.6017010505571303E-2</v>
      </c>
      <c r="K4300">
        <v>1.2930780525484601E-2</v>
      </c>
      <c r="L4300">
        <v>1.16503153198372E-2</v>
      </c>
      <c r="M4300">
        <v>4.1322696535888395E-2</v>
      </c>
      <c r="N4300">
        <v>4.9701553805493903E-2</v>
      </c>
      <c r="O4300">
        <v>1.6310354610707067E-2</v>
      </c>
      <c r="P4300">
        <v>5.6940940566115428E-2</v>
      </c>
      <c r="Q4300">
        <v>68.220260313671062</v>
      </c>
      <c r="R4300" s="95">
        <f>Table_nydc_frldevdb01_flc_fx_carry_view[[#This Row],[atmf]]/(Table_nydc_frldevdb01_flc_fx_carry_view[[#This Row],[atmf_cost_orig]]+1)</f>
        <v>67.373125015033978</v>
      </c>
      <c r="S4300" s="95">
        <f>Table_nydc_frldevdb01_flc_fx_carry_view[[#This Row],[num_rate]]-Table_nydc_frldevdb01_flc_fx_carry_view[[#This Row],[asset_rate]]</f>
        <v>4.063058595540836E-2</v>
      </c>
      <c r="T43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1.3402138295884434</v>
      </c>
      <c r="U4300" s="95">
        <f>Table_nydc_frldevdb01_flc_fx_carry_view[[#This Row],[atmf_cost_final]]/Table_nydc_frldevdb01_flc_fx_carry_view[[#This Row],[atmf_cost_orig]]</f>
        <v>1.2027664690838495</v>
      </c>
    </row>
    <row r="4301" spans="1:21" x14ac:dyDescent="0.25">
      <c r="A4301" t="s">
        <v>157</v>
      </c>
      <c r="B4301" t="s">
        <v>166</v>
      </c>
      <c r="C4301" t="s">
        <v>8</v>
      </c>
      <c r="D4301" t="s">
        <v>8</v>
      </c>
      <c r="E4301">
        <v>112.345773943525</v>
      </c>
      <c r="F4301">
        <v>110.65519999999999</v>
      </c>
      <c r="G4301">
        <v>9.1658121567582906E-2</v>
      </c>
      <c r="H4301">
        <v>9.3476033276689102E-2</v>
      </c>
      <c r="I4301">
        <v>7.0712158242090706E-2</v>
      </c>
      <c r="J4301">
        <v>9.3228498158226605E-2</v>
      </c>
      <c r="K4301">
        <v>2.4538959130155601E-2</v>
      </c>
      <c r="L4301">
        <v>1.4764389074093699E-3</v>
      </c>
      <c r="M4301">
        <v>3.1904381303750298E-2</v>
      </c>
      <c r="N4301">
        <v>1.5047759060948799E-2</v>
      </c>
      <c r="O4301">
        <v>1.4047618761577804E-2</v>
      </c>
      <c r="P4301">
        <v>-6.2707226308230061E-3</v>
      </c>
      <c r="Q4301">
        <v>109.84613682812244</v>
      </c>
      <c r="R4301" s="95">
        <f>Table_nydc_frldevdb01_flc_fx_carry_view[[#This Row],[atmf]]/(Table_nydc_frldevdb01_flc_fx_carry_view[[#This Row],[atmf_cost_orig]]+1)</f>
        <v>107.23396663961604</v>
      </c>
      <c r="S4301" s="95">
        <f>Table_nydc_frldevdb01_flc_fx_carry_view[[#This Row],[num_rate]]-Table_nydc_frldevdb01_flc_fx_carry_view[[#This Row],[asset_rate]]</f>
        <v>-2.031834139240081E-2</v>
      </c>
      <c r="T43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1.8425719305260053</v>
      </c>
      <c r="U4301" s="95">
        <f>Table_nydc_frldevdb01_flc_fx_carry_view[[#This Row],[atmf_cost_final]]/Table_nydc_frldevdb01_flc_fx_carry_view[[#This Row],[atmf_cost_orig]]</f>
        <v>0.47165180599129702</v>
      </c>
    </row>
    <row r="4302" spans="1:21" x14ac:dyDescent="0.25">
      <c r="A4302" t="s">
        <v>157</v>
      </c>
      <c r="B4302" t="s">
        <v>166</v>
      </c>
      <c r="C4302" t="s">
        <v>6</v>
      </c>
      <c r="D4302" t="s">
        <v>8</v>
      </c>
      <c r="E4302">
        <v>112.345773943525</v>
      </c>
      <c r="F4302">
        <v>110.0137</v>
      </c>
      <c r="G4302">
        <v>9.2809922517522195E-2</v>
      </c>
      <c r="H4302">
        <v>9.4998245209404003E-2</v>
      </c>
      <c r="I4302">
        <v>8.2509099827424506E-2</v>
      </c>
      <c r="J4302">
        <v>8.7665336705052194E-2</v>
      </c>
      <c r="K4302">
        <v>2.7353994453604102E-2</v>
      </c>
      <c r="L4302">
        <v>1.4283688616171198E-2</v>
      </c>
      <c r="M4302">
        <v>3.7335328439670301E-2</v>
      </c>
      <c r="N4302">
        <v>2.66006020756978E-2</v>
      </c>
      <c r="O4302">
        <v>1.4619231437729141E-2</v>
      </c>
      <c r="P4302">
        <v>-6.4267207180123131E-3</v>
      </c>
      <c r="Q4302">
        <v>108.92646853760345</v>
      </c>
      <c r="R4302" s="95">
        <f>Table_nydc_frldevdb01_flc_fx_carry_view[[#This Row],[atmf]]/(Table_nydc_frldevdb01_flc_fx_carry_view[[#This Row],[atmf_cost_orig]]+1)</f>
        <v>106.05413407203572</v>
      </c>
      <c r="S4302" s="95">
        <f>Table_nydc_frldevdb01_flc_fx_carry_view[[#This Row],[num_rate]]-Table_nydc_frldevdb01_flc_fx_carry_view[[#This Row],[asset_rate]]</f>
        <v>-2.1045952155741454E-2</v>
      </c>
      <c r="T43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1.2339947222205807</v>
      </c>
      <c r="U4302" s="95">
        <f>Table_nydc_frldevdb01_flc_fx_carry_view[[#This Row],[atmf_cost_final]]/Table_nydc_frldevdb01_flc_fx_carry_view[[#This Row],[atmf_cost_orig]]</f>
        <v>0.71247805195235892</v>
      </c>
    </row>
    <row r="4303" spans="1:21" x14ac:dyDescent="0.25">
      <c r="A4303" t="s">
        <v>157</v>
      </c>
      <c r="B4303" t="s">
        <v>166</v>
      </c>
      <c r="C4303" t="s">
        <v>67</v>
      </c>
      <c r="D4303" t="s">
        <v>8</v>
      </c>
      <c r="E4303">
        <v>112.345773943525</v>
      </c>
      <c r="F4303">
        <v>107.223356833381</v>
      </c>
      <c r="G4303">
        <v>9.3792845083526893E-2</v>
      </c>
      <c r="H4303">
        <v>9.7011464505916495E-2</v>
      </c>
      <c r="I4303">
        <v>9.31795285084209E-2</v>
      </c>
      <c r="J4303">
        <v>9.8051085293585902E-2</v>
      </c>
      <c r="K4303">
        <v>3.2498818212517197E-2</v>
      </c>
      <c r="L4303">
        <v>2.91357568288718E-2</v>
      </c>
      <c r="M4303">
        <v>5.2951671009764598E-2</v>
      </c>
      <c r="N4303">
        <v>5.2508760900369697E-2</v>
      </c>
      <c r="O4303">
        <v>1.6310354610707067E-2</v>
      </c>
      <c r="P4303">
        <v>-7.1446943388862594E-3</v>
      </c>
      <c r="Q4303">
        <v>105.0742878903834</v>
      </c>
      <c r="R4303" s="95">
        <f>Table_nydc_frldevdb01_flc_fx_carry_view[[#This Row],[atmf]]/(Table_nydc_frldevdb01_flc_fx_carry_view[[#This Row],[atmf_cost_orig]]+1)</f>
        <v>101.83122339371515</v>
      </c>
      <c r="S4303" s="95">
        <f>Table_nydc_frldevdb01_flc_fx_carry_view[[#This Row],[num_rate]]-Table_nydc_frldevdb01_flc_fx_carry_view[[#This Row],[asset_rate]]</f>
        <v>-2.3455048949593327E-2</v>
      </c>
      <c r="T43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1.1427747661022378</v>
      </c>
      <c r="U4303" s="95">
        <f>Table_nydc_frldevdb01_flc_fx_carry_view[[#This Row],[atmf_cost_final]]/Table_nydc_frldevdb01_flc_fx_carry_view[[#This Row],[atmf_cost_orig]]</f>
        <v>0.99163557823674298</v>
      </c>
    </row>
    <row r="4304" spans="1:21" x14ac:dyDescent="0.25">
      <c r="A4304" t="s">
        <v>157</v>
      </c>
      <c r="B4304" t="s">
        <v>16</v>
      </c>
      <c r="C4304" t="s">
        <v>8</v>
      </c>
      <c r="D4304" t="s">
        <v>8</v>
      </c>
      <c r="E4304">
        <v>19.090742533779899</v>
      </c>
      <c r="F4304">
        <v>19.929200000000002</v>
      </c>
      <c r="G4304">
        <v>0.12742554893507499</v>
      </c>
      <c r="H4304">
        <v>0.134954869422901</v>
      </c>
      <c r="I4304">
        <v>0.14759867003572899</v>
      </c>
      <c r="J4304">
        <v>0.173704427287421</v>
      </c>
      <c r="K4304">
        <v>2.4944955485008302E-2</v>
      </c>
      <c r="L4304">
        <v>3.0817897088809198E-3</v>
      </c>
      <c r="M4304">
        <v>4.60479620975651E-2</v>
      </c>
      <c r="N4304">
        <v>4.39153389425396E-2</v>
      </c>
      <c r="O4304">
        <v>1.4047618761577804E-2</v>
      </c>
      <c r="P4304">
        <v>7.3746939017381774E-2</v>
      </c>
      <c r="Q4304">
        <v>19.517325745728467</v>
      </c>
      <c r="R4304" s="95">
        <f>Table_nydc_frldevdb01_flc_fx_carry_view[[#This Row],[atmf]]/(Table_nydc_frldevdb01_flc_fx_carry_view[[#This Row],[atmf_cost_orig]]+1)</f>
        <v>19.051898882377632</v>
      </c>
      <c r="S4304" s="95">
        <f>Table_nydc_frldevdb01_flc_fx_carry_view[[#This Row],[num_rate]]-Table_nydc_frldevdb01_flc_fx_carry_view[[#This Row],[asset_rate]]</f>
        <v>5.9699320255803968E-2</v>
      </c>
      <c r="T43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1.9349635804673317</v>
      </c>
      <c r="U4304" s="95">
        <f>Table_nydc_frldevdb01_flc_fx_carry_view[[#This Row],[atmf_cost_final]]/Table_nydc_frldevdb01_flc_fx_carry_view[[#This Row],[atmf_cost_orig]]</f>
        <v>0.95368691560102137</v>
      </c>
    </row>
    <row r="4305" spans="1:21" x14ac:dyDescent="0.25">
      <c r="A4305" t="s">
        <v>157</v>
      </c>
      <c r="B4305" t="s">
        <v>16</v>
      </c>
      <c r="C4305" t="s">
        <v>6</v>
      </c>
      <c r="D4305" t="s">
        <v>8</v>
      </c>
      <c r="E4305">
        <v>19.090742533779899</v>
      </c>
      <c r="F4305">
        <v>20.197199999999999</v>
      </c>
      <c r="G4305">
        <v>0.13067328133071801</v>
      </c>
      <c r="H4305">
        <v>0.13956969537984801</v>
      </c>
      <c r="I4305">
        <v>0.118927090732198</v>
      </c>
      <c r="J4305">
        <v>0.13773751927585001</v>
      </c>
      <c r="K4305">
        <v>2.7500809793883103E-2</v>
      </c>
      <c r="L4305">
        <v>1.6748302608313101E-2</v>
      </c>
      <c r="M4305">
        <v>5.4828507419900904E-2</v>
      </c>
      <c r="N4305">
        <v>5.3725064769382797E-2</v>
      </c>
      <c r="O4305">
        <v>1.4619231437729141E-2</v>
      </c>
      <c r="P4305">
        <v>7.3712498382376257E-2</v>
      </c>
      <c r="Q4305">
        <v>19.659939128159735</v>
      </c>
      <c r="R4305" s="95">
        <f>Table_nydc_frldevdb01_flc_fx_carry_view[[#This Row],[atmf]]/(Table_nydc_frldevdb01_flc_fx_carry_view[[#This Row],[atmf_cost_orig]]+1)</f>
        <v>19.14737785140272</v>
      </c>
      <c r="S4305" s="95">
        <f>Table_nydc_frldevdb01_flc_fx_carry_view[[#This Row],[num_rate]]-Table_nydc_frldevdb01_flc_fx_carry_view[[#This Row],[asset_rate]]</f>
        <v>5.9093266944647116E-2</v>
      </c>
      <c r="T43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1.3530873572702786</v>
      </c>
      <c r="U4305" s="95">
        <f>Table_nydc_frldevdb01_flc_fx_carry_view[[#This Row],[atmf_cost_final]]/Table_nydc_frldevdb01_flc_fx_carry_view[[#This Row],[atmf_cost_orig]]</f>
        <v>0.97987465458310841</v>
      </c>
    </row>
    <row r="4306" spans="1:21" x14ac:dyDescent="0.25">
      <c r="A4306" t="s">
        <v>157</v>
      </c>
      <c r="B4306" t="s">
        <v>16</v>
      </c>
      <c r="C4306" t="s">
        <v>67</v>
      </c>
      <c r="D4306" t="s">
        <v>8</v>
      </c>
      <c r="E4306">
        <v>19.090742533779899</v>
      </c>
      <c r="F4306">
        <v>21.256474999999998</v>
      </c>
      <c r="G4306">
        <v>0.13156527631866499</v>
      </c>
      <c r="H4306">
        <v>0.14255185812778401</v>
      </c>
      <c r="I4306">
        <v>0.131543945638953</v>
      </c>
      <c r="J4306">
        <v>0.14704279606794701</v>
      </c>
      <c r="K4306">
        <v>2.97937591223317E-2</v>
      </c>
      <c r="L4306">
        <v>2.8686309793865401E-2</v>
      </c>
      <c r="M4306">
        <v>7.7738300801787605E-2</v>
      </c>
      <c r="N4306">
        <v>8.6124861917576789E-2</v>
      </c>
      <c r="O4306">
        <v>1.6310354610707067E-2</v>
      </c>
      <c r="P4306">
        <v>7.4886926021173528E-2</v>
      </c>
      <c r="Q4306">
        <v>20.283969384423688</v>
      </c>
      <c r="R4306" s="95">
        <f>Table_nydc_frldevdb01_flc_fx_carry_view[[#This Row],[atmf]]/(Table_nydc_frldevdb01_flc_fx_carry_view[[#This Row],[atmf_cost_orig]]+1)</f>
        <v>19.723225002012235</v>
      </c>
      <c r="S4306" s="95">
        <f>Table_nydc_frldevdb01_flc_fx_carry_view[[#This Row],[num_rate]]-Table_nydc_frldevdb01_flc_fx_carry_view[[#This Row],[asset_rate]]</f>
        <v>5.857657141046646E-2</v>
      </c>
      <c r="T43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1.198020673713597</v>
      </c>
      <c r="U4306" s="95">
        <f>Table_nydc_frldevdb01_flc_fx_carry_view[[#This Row],[atmf_cost_final]]/Table_nydc_frldevdb01_flc_fx_carry_view[[#This Row],[atmf_cost_orig]]</f>
        <v>1.1078819710398962</v>
      </c>
    </row>
    <row r="4307" spans="1:21" x14ac:dyDescent="0.25">
      <c r="A4307" t="s">
        <v>157</v>
      </c>
      <c r="B4307" t="s">
        <v>15</v>
      </c>
      <c r="C4307" t="s">
        <v>8</v>
      </c>
      <c r="D4307" t="s">
        <v>8</v>
      </c>
      <c r="E4307">
        <v>57.491803063930703</v>
      </c>
      <c r="F4307">
        <v>59.889299999999999</v>
      </c>
      <c r="G4307">
        <v>0.115055695602278</v>
      </c>
      <c r="H4307">
        <v>0.1231948572559</v>
      </c>
      <c r="I4307">
        <v>9.6079750339125206E-2</v>
      </c>
      <c r="J4307">
        <v>0.113860324073907</v>
      </c>
      <c r="K4307">
        <v>2.18674864154112E-2</v>
      </c>
      <c r="L4307">
        <v>2.00610215590409E-3</v>
      </c>
      <c r="M4307">
        <v>4.2039302882469598E-2</v>
      </c>
      <c r="N4307">
        <v>4.1697511237732798E-2</v>
      </c>
      <c r="O4307">
        <v>1.4047618761577804E-2</v>
      </c>
      <c r="P4307">
        <v>7.0750302181328786E-2</v>
      </c>
      <c r="Q4307">
        <v>58.705111269787608</v>
      </c>
      <c r="R4307" s="95">
        <f>Table_nydc_frldevdb01_flc_fx_carry_view[[#This Row],[atmf]]/(Table_nydc_frldevdb01_flc_fx_carry_view[[#This Row],[atmf_cost_orig]]+1)</f>
        <v>57.473168079491181</v>
      </c>
      <c r="S4307" s="95">
        <f>Table_nydc_frldevdb01_flc_fx_carry_view[[#This Row],[num_rate]]-Table_nydc_frldevdb01_flc_fx_carry_view[[#This Row],[asset_rate]]</f>
        <v>5.6702683419750981E-2</v>
      </c>
      <c r="T43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1.9676665781015208</v>
      </c>
      <c r="U4307" s="95">
        <f>Table_nydc_frldevdb01_flc_fx_carry_view[[#This Row],[atmf_cost_final]]/Table_nydc_frldevdb01_flc_fx_carry_view[[#This Row],[atmf_cost_orig]]</f>
        <v>0.99186971188146589</v>
      </c>
    </row>
    <row r="4308" spans="1:21" x14ac:dyDescent="0.25">
      <c r="A4308" t="s">
        <v>157</v>
      </c>
      <c r="B4308" t="s">
        <v>15</v>
      </c>
      <c r="C4308" t="s">
        <v>6</v>
      </c>
      <c r="D4308" t="s">
        <v>8</v>
      </c>
      <c r="E4308">
        <v>57.491803063930703</v>
      </c>
      <c r="F4308">
        <v>60.642600000000002</v>
      </c>
      <c r="G4308">
        <v>0.117311960104601</v>
      </c>
      <c r="H4308">
        <v>0.126186736165014</v>
      </c>
      <c r="I4308">
        <v>0.102168870055601</v>
      </c>
      <c r="J4308">
        <v>0.123523517164161</v>
      </c>
      <c r="K4308">
        <v>2.3855229759364101E-2</v>
      </c>
      <c r="L4308">
        <v>1.37431200884047E-2</v>
      </c>
      <c r="M4308">
        <v>4.9578492937577698E-2</v>
      </c>
      <c r="N4308">
        <v>4.94044851180978E-2</v>
      </c>
      <c r="O4308">
        <v>1.4619231437729141E-2</v>
      </c>
      <c r="P4308">
        <v>7.0505993969295799E-2</v>
      </c>
      <c r="Q4308">
        <v>59.121794519993934</v>
      </c>
      <c r="R4308" s="95">
        <f>Table_nydc_frldevdb01_flc_fx_carry_view[[#This Row],[atmf]]/(Table_nydc_frldevdb01_flc_fx_carry_view[[#This Row],[atmf_cost_orig]]+1)</f>
        <v>57.778051292069144</v>
      </c>
      <c r="S4308" s="95">
        <f>Table_nydc_frldevdb01_flc_fx_carry_view[[#This Row],[num_rate]]-Table_nydc_frldevdb01_flc_fx_carry_view[[#This Row],[asset_rate]]</f>
        <v>5.5886762531566658E-2</v>
      </c>
      <c r="T43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1.3863468558645629</v>
      </c>
      <c r="U4308" s="95">
        <f>Table_nydc_frldevdb01_flc_fx_carry_view[[#This Row],[atmf_cost_final]]/Table_nydc_frldevdb01_flc_fx_carry_view[[#This Row],[atmf_cost_orig]]</f>
        <v>0.9964902559725044</v>
      </c>
    </row>
    <row r="4309" spans="1:21" x14ac:dyDescent="0.25">
      <c r="A4309" t="s">
        <v>157</v>
      </c>
      <c r="B4309" t="s">
        <v>15</v>
      </c>
      <c r="C4309" t="s">
        <v>67</v>
      </c>
      <c r="D4309" t="s">
        <v>8</v>
      </c>
      <c r="E4309">
        <v>57.491803063930703</v>
      </c>
      <c r="F4309">
        <v>63.520699999999998</v>
      </c>
      <c r="G4309">
        <v>0.12538254049492301</v>
      </c>
      <c r="H4309">
        <v>0.135475653008509</v>
      </c>
      <c r="I4309">
        <v>0.120819173015018</v>
      </c>
      <c r="J4309">
        <v>0.13672989955654599</v>
      </c>
      <c r="K4309">
        <v>2.9211889894238601E-2</v>
      </c>
      <c r="L4309">
        <v>2.5967323958335099E-2</v>
      </c>
      <c r="M4309">
        <v>7.3891507029421002E-2</v>
      </c>
      <c r="N4309">
        <v>7.9436374227708398E-2</v>
      </c>
      <c r="O4309">
        <v>1.6310354610707067E-2</v>
      </c>
      <c r="P4309">
        <v>7.0473253173666817E-2</v>
      </c>
      <c r="Q4309">
        <v>60.804000535774179</v>
      </c>
      <c r="R4309" s="95">
        <f>Table_nydc_frldevdb01_flc_fx_carry_view[[#This Row],[atmf]]/(Table_nydc_frldevdb01_flc_fx_carry_view[[#This Row],[atmf_cost_orig]]+1)</f>
        <v>59.150016164770491</v>
      </c>
      <c r="S4309" s="95">
        <f>Table_nydc_frldevdb01_flc_fx_carry_view[[#This Row],[num_rate]]-Table_nydc_frldevdb01_flc_fx_carry_view[[#This Row],[asset_rate]]</f>
        <v>5.4162898562959749E-2</v>
      </c>
      <c r="T43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1.1967213171858129</v>
      </c>
      <c r="U4309" s="95">
        <f>Table_nydc_frldevdb01_flc_fx_carry_view[[#This Row],[atmf_cost_final]]/Table_nydc_frldevdb01_flc_fx_carry_view[[#This Row],[atmf_cost_orig]]</f>
        <v>1.0750406565138755</v>
      </c>
    </row>
    <row r="4310" spans="1:21" x14ac:dyDescent="0.25">
      <c r="A4310" t="s">
        <v>157</v>
      </c>
      <c r="B4310" t="s">
        <v>23</v>
      </c>
      <c r="C4310" t="s">
        <v>8</v>
      </c>
      <c r="D4310" t="s">
        <v>8</v>
      </c>
      <c r="E4310">
        <v>1.35715165834479</v>
      </c>
      <c r="F4310">
        <v>1.3518635284823799</v>
      </c>
      <c r="G4310">
        <v>5.01866449529089E-2</v>
      </c>
      <c r="H4310">
        <v>4.9717613736775197E-2</v>
      </c>
      <c r="I4310">
        <v>5.0777903871141797E-2</v>
      </c>
      <c r="J4310">
        <v>5.5637062740144003E-2</v>
      </c>
      <c r="K4310">
        <v>1.5300096392355201E-2</v>
      </c>
      <c r="L4310">
        <v>1.0601183872232501E-3</v>
      </c>
      <c r="M4310">
        <v>1.6972472864626498E-2</v>
      </c>
      <c r="N4310">
        <v>4.0170191961991101E-3</v>
      </c>
      <c r="O4310">
        <v>1.4047618761577804E-2</v>
      </c>
      <c r="P4310">
        <v>8.7338943591679739E-3</v>
      </c>
      <c r="Q4310">
        <v>1.3496064783611439</v>
      </c>
      <c r="R4310" s="95">
        <f>Table_nydc_frldevdb01_flc_fx_carry_view[[#This Row],[atmf]]/(Table_nydc_frldevdb01_flc_fx_carry_view[[#This Row],[atmf_cost_orig]]+1)</f>
        <v>1.3293019865861522</v>
      </c>
      <c r="S4310" s="95">
        <f>Table_nydc_frldevdb01_flc_fx_carry_view[[#This Row],[num_rate]]-Table_nydc_frldevdb01_flc_fx_carry_view[[#This Row],[asset_rate]]</f>
        <v>-5.31372440240983E-3</v>
      </c>
      <c r="T43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1.7680832384349552</v>
      </c>
      <c r="U4310" s="95">
        <f>Table_nydc_frldevdb01_flc_fx_carry_view[[#This Row],[atmf_cost_final]]/Table_nydc_frldevdb01_flc_fx_carry_view[[#This Row],[atmf_cost_orig]]</f>
        <v>0.23667848687926066</v>
      </c>
    </row>
    <row r="4311" spans="1:21" x14ac:dyDescent="0.25">
      <c r="A4311" t="s">
        <v>157</v>
      </c>
      <c r="B4311" t="s">
        <v>23</v>
      </c>
      <c r="C4311" t="s">
        <v>6</v>
      </c>
      <c r="D4311" t="s">
        <v>8</v>
      </c>
      <c r="E4311">
        <v>1.35715165834479</v>
      </c>
      <c r="F4311">
        <v>1.34985484040024</v>
      </c>
      <c r="G4311">
        <v>5.1218290629546699E-2</v>
      </c>
      <c r="H4311">
        <v>5.0598910599762702E-2</v>
      </c>
      <c r="I4311">
        <v>4.5982213892664499E-2</v>
      </c>
      <c r="J4311">
        <v>4.5505774442798602E-2</v>
      </c>
      <c r="K4311">
        <v>1.7637204880152801E-2</v>
      </c>
      <c r="L4311">
        <v>8.6636317444558301E-3</v>
      </c>
      <c r="M4311">
        <v>1.9891270093489299E-2</v>
      </c>
      <c r="N4311">
        <v>1.13788006013377E-2</v>
      </c>
      <c r="O4311">
        <v>1.4619231437729141E-2</v>
      </c>
      <c r="P4311">
        <v>9.1266664091265159E-3</v>
      </c>
      <c r="Q4311">
        <v>1.3468190224929786</v>
      </c>
      <c r="R4311" s="95">
        <f>Table_nydc_frldevdb01_flc_fx_carry_view[[#This Row],[atmf]]/(Table_nydc_frldevdb01_flc_fx_carry_view[[#This Row],[atmf_cost_orig]]+1)</f>
        <v>1.3235281838195403</v>
      </c>
      <c r="S4311" s="95">
        <f>Table_nydc_frldevdb01_flc_fx_carry_view[[#This Row],[num_rate]]-Table_nydc_frldevdb01_flc_fx_carry_view[[#This Row],[asset_rate]]</f>
        <v>-5.4925650286026251E-3</v>
      </c>
      <c r="T43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1.204565351888307</v>
      </c>
      <c r="U4311" s="95">
        <f>Table_nydc_frldevdb01_flc_fx_carry_view[[#This Row],[atmf_cost_final]]/Table_nydc_frldevdb01_flc_fx_carry_view[[#This Row],[atmf_cost_orig]]</f>
        <v>0.57204997709332528</v>
      </c>
    </row>
    <row r="4312" spans="1:21" x14ac:dyDescent="0.25">
      <c r="A4312" t="s">
        <v>157</v>
      </c>
      <c r="B4312" t="s">
        <v>23</v>
      </c>
      <c r="C4312" t="s">
        <v>67</v>
      </c>
      <c r="D4312" t="s">
        <v>8</v>
      </c>
      <c r="E4312">
        <v>1.35715165834479</v>
      </c>
      <c r="F4312">
        <v>1.344193</v>
      </c>
      <c r="G4312">
        <v>5.4609776978075703E-2</v>
      </c>
      <c r="H4312">
        <v>5.3554478087508101E-2</v>
      </c>
      <c r="I4312">
        <v>5.25557279013932E-2</v>
      </c>
      <c r="J4312">
        <v>5.1490989272787897E-2</v>
      </c>
      <c r="K4312">
        <v>2.5531127274730499E-2</v>
      </c>
      <c r="L4312">
        <v>2.01150886055841E-2</v>
      </c>
      <c r="M4312">
        <v>2.9247524102228598E-2</v>
      </c>
      <c r="N4312">
        <v>2.4156809564808299E-2</v>
      </c>
      <c r="O4312">
        <v>1.6310354610707067E-2</v>
      </c>
      <c r="P4312">
        <v>1.1371110734009315E-2</v>
      </c>
      <c r="Q4312">
        <v>1.3392159421213654</v>
      </c>
      <c r="R4312" s="95">
        <f>Table_nydc_frldevdb01_flc_fx_carry_view[[#This Row],[atmf]]/(Table_nydc_frldevdb01_flc_fx_carry_view[[#This Row],[atmf_cost_orig]]+1)</f>
        <v>1.3059958547604822</v>
      </c>
      <c r="S4312" s="95">
        <f>Table_nydc_frldevdb01_flc_fx_carry_view[[#This Row],[num_rate]]-Table_nydc_frldevdb01_flc_fx_carry_view[[#This Row],[asset_rate]]</f>
        <v>-4.939243876697752E-3</v>
      </c>
      <c r="T43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1.0875375119575459</v>
      </c>
      <c r="U4312" s="95">
        <f>Table_nydc_frldevdb01_flc_fx_carry_view[[#This Row],[atmf_cost_final]]/Table_nydc_frldevdb01_flc_fx_carry_view[[#This Row],[atmf_cost_orig]]</f>
        <v>0.82594374417380523</v>
      </c>
    </row>
    <row r="4313" spans="1:21" x14ac:dyDescent="0.25">
      <c r="A4313" t="s">
        <v>157</v>
      </c>
      <c r="B4313" t="s">
        <v>5</v>
      </c>
      <c r="C4313" t="s">
        <v>8</v>
      </c>
      <c r="D4313" t="s">
        <v>8</v>
      </c>
      <c r="E4313">
        <v>3.6779465256645998</v>
      </c>
      <c r="F4313">
        <v>3.9688105286639002</v>
      </c>
      <c r="G4313">
        <v>0.123956864227512</v>
      </c>
      <c r="H4313">
        <v>0.134414888540803</v>
      </c>
      <c r="I4313">
        <v>0.12346560017366399</v>
      </c>
      <c r="J4313">
        <v>0.162623043981481</v>
      </c>
      <c r="K4313">
        <v>1.4334411145445499E-2</v>
      </c>
      <c r="L4313">
        <v>2.5779877316368001E-3</v>
      </c>
      <c r="M4313">
        <v>4.5865898119413599E-2</v>
      </c>
      <c r="N4313">
        <v>7.9078161292878896E-2</v>
      </c>
      <c r="O4313">
        <v>1.4047618761577804E-2</v>
      </c>
      <c r="P4313">
        <v>0.12132717421627777</v>
      </c>
      <c r="Q4313">
        <v>3.8474933424538866</v>
      </c>
      <c r="R4313" s="95">
        <f>Table_nydc_frldevdb01_flc_fx_carry_view[[#This Row],[atmf]]/(Table_nydc_frldevdb01_flc_fx_carry_view[[#This Row],[atmf_cost_orig]]+1)</f>
        <v>3.794760433245099</v>
      </c>
      <c r="S4313" s="95">
        <f>Table_nydc_frldevdb01_flc_fx_carry_view[[#This Row],[num_rate]]-Table_nydc_frldevdb01_flc_fx_carry_view[[#This Row],[asset_rate]]</f>
        <v>0.10727955545469997</v>
      </c>
      <c r="T43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2.4261517899361817</v>
      </c>
      <c r="U4313" s="95">
        <f>Table_nydc_frldevdb01_flc_fx_carry_view[[#This Row],[atmf_cost_final]]/Table_nydc_frldevdb01_flc_fx_carry_view[[#This Row],[atmf_cost_orig]]</f>
        <v>1.7241167083874802</v>
      </c>
    </row>
    <row r="4314" spans="1:21" x14ac:dyDescent="0.25">
      <c r="A4314" t="s">
        <v>157</v>
      </c>
      <c r="B4314" t="s">
        <v>5</v>
      </c>
      <c r="C4314" t="s">
        <v>6</v>
      </c>
      <c r="D4314" t="s">
        <v>8</v>
      </c>
      <c r="E4314">
        <v>3.6779465256645998</v>
      </c>
      <c r="F4314">
        <v>4.0660216447206698</v>
      </c>
      <c r="G4314">
        <v>0.12564865496382499</v>
      </c>
      <c r="H4314">
        <v>0.13683663450106101</v>
      </c>
      <c r="I4314">
        <v>0.115112467876775</v>
      </c>
      <c r="J4314">
        <v>0.15194618978308899</v>
      </c>
      <c r="K4314">
        <v>1.41823385024399E-2</v>
      </c>
      <c r="L4314">
        <v>1.2127396418042101E-2</v>
      </c>
      <c r="M4314">
        <v>5.3758976723840002E-2</v>
      </c>
      <c r="N4314">
        <v>8.3737244594606602E-2</v>
      </c>
      <c r="O4314">
        <v>1.4619231437729141E-2</v>
      </c>
      <c r="P4314">
        <v>0.1220205488744357</v>
      </c>
      <c r="Q4314">
        <v>3.9112283743478313</v>
      </c>
      <c r="R4314" s="95">
        <f>Table_nydc_frldevdb01_flc_fx_carry_view[[#This Row],[atmf]]/(Table_nydc_frldevdb01_flc_fx_carry_view[[#This Row],[atmf_cost_orig]]+1)</f>
        <v>3.8585879072290528</v>
      </c>
      <c r="S4314" s="95">
        <f>Table_nydc_frldevdb01_flc_fx_carry_view[[#This Row],[num_rate]]-Table_nydc_frldevdb01_flc_fx_carry_view[[#This Row],[asset_rate]]</f>
        <v>0.10740131743670656</v>
      </c>
      <c r="T43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1.8093969421041736</v>
      </c>
      <c r="U4314" s="95">
        <f>Table_nydc_frldevdb01_flc_fx_carry_view[[#This Row],[atmf_cost_final]]/Table_nydc_frldevdb01_flc_fx_carry_view[[#This Row],[atmf_cost_orig]]</f>
        <v>1.5576420850561394</v>
      </c>
    </row>
    <row r="4315" spans="1:21" x14ac:dyDescent="0.25">
      <c r="A4315" t="s">
        <v>157</v>
      </c>
      <c r="B4315" t="s">
        <v>5</v>
      </c>
      <c r="C4315" t="s">
        <v>67</v>
      </c>
      <c r="D4315" t="s">
        <v>8</v>
      </c>
      <c r="E4315">
        <v>3.6779465256645998</v>
      </c>
      <c r="F4315">
        <v>4.4690363178926598</v>
      </c>
      <c r="G4315">
        <v>0.13289342287584599</v>
      </c>
      <c r="H4315">
        <v>0.14639604507109499</v>
      </c>
      <c r="I4315">
        <v>0.12877277790682401</v>
      </c>
      <c r="J4315">
        <v>0.154250000641176</v>
      </c>
      <c r="K4315">
        <v>1.2786951239664701E-2</v>
      </c>
      <c r="L4315">
        <v>1.4259148952814099E-2</v>
      </c>
      <c r="M4315">
        <v>7.9839298200147096E-2</v>
      </c>
      <c r="N4315">
        <v>0.11153803162626399</v>
      </c>
      <c r="O4315">
        <v>1.6310354610707067E-2</v>
      </c>
      <c r="P4315">
        <v>0.1275594675859395</v>
      </c>
      <c r="Q4315">
        <v>4.1882071958538765</v>
      </c>
      <c r="R4315" s="95">
        <f>Table_nydc_frldevdb01_flc_fx_carry_view[[#This Row],[atmf]]/(Table_nydc_frldevdb01_flc_fx_carry_view[[#This Row],[atmf_cost_orig]]+1)</f>
        <v>4.1386124077365531</v>
      </c>
      <c r="S4315" s="95">
        <f>Table_nydc_frldevdb01_flc_fx_carry_view[[#This Row],[num_rate]]-Table_nydc_frldevdb01_flc_fx_carry_view[[#This Row],[asset_rate]]</f>
        <v>0.11124911297523243</v>
      </c>
      <c r="T43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1.4507901226899877</v>
      </c>
      <c r="U4315" s="95">
        <f>Table_nydc_frldevdb01_flc_fx_carry_view[[#This Row],[atmf_cost_final]]/Table_nydc_frldevdb01_flc_fx_carry_view[[#This Row],[atmf_cost_orig]]</f>
        <v>1.3970317142148738</v>
      </c>
    </row>
    <row r="4316" spans="1:21" x14ac:dyDescent="0.25">
      <c r="A4316" t="s">
        <v>157</v>
      </c>
      <c r="B4316" t="s">
        <v>24</v>
      </c>
      <c r="C4316" t="s">
        <v>8</v>
      </c>
      <c r="D4316" t="s">
        <v>8</v>
      </c>
      <c r="E4316">
        <v>30.183853651354902</v>
      </c>
      <c r="F4316">
        <v>29.832999999999998</v>
      </c>
      <c r="G4316">
        <v>5.5340909573839199E-2</v>
      </c>
      <c r="H4316">
        <v>5.3251549301602599E-2</v>
      </c>
      <c r="I4316">
        <v>4.3623341331045701E-2</v>
      </c>
      <c r="J4316">
        <v>6.4839812277300804E-2</v>
      </c>
      <c r="K4316">
        <v>1.37483348553348E-2</v>
      </c>
      <c r="L4316">
        <v>9.1083659140865701E-4</v>
      </c>
      <c r="M4316">
        <v>1.8178672684588899E-2</v>
      </c>
      <c r="N4316">
        <v>1.162300644802E-2</v>
      </c>
      <c r="O4316">
        <v>1.4047618761577804E-2</v>
      </c>
      <c r="P4316">
        <v>-1.8310667449375475E-3</v>
      </c>
      <c r="Q4316">
        <v>29.701412707698793</v>
      </c>
      <c r="R4316" s="95">
        <f>Table_nydc_frldevdb01_flc_fx_carry_view[[#This Row],[atmf]]/(Table_nydc_frldevdb01_flc_fx_carry_view[[#This Row],[atmf_cost_orig]]+1)</f>
        <v>29.300358375549724</v>
      </c>
      <c r="S4316" s="95">
        <f>Table_nydc_frldevdb01_flc_fx_carry_view[[#This Row],[num_rate]]-Table_nydc_frldevdb01_flc_fx_carry_view[[#This Row],[asset_rate]]</f>
        <v>-1.5878685506515351E-2</v>
      </c>
      <c r="T43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2.4179126444664081</v>
      </c>
      <c r="U4316" s="95">
        <f>Table_nydc_frldevdb01_flc_fx_carry_view[[#This Row],[atmf_cost_final]]/Table_nydc_frldevdb01_flc_fx_carry_view[[#This Row],[atmf_cost_orig]]</f>
        <v>0.63937596818460163</v>
      </c>
    </row>
    <row r="4317" spans="1:21" x14ac:dyDescent="0.25">
      <c r="A4317" t="s">
        <v>157</v>
      </c>
      <c r="B4317" t="s">
        <v>24</v>
      </c>
      <c r="C4317" t="s">
        <v>6</v>
      </c>
      <c r="D4317" t="s">
        <v>8</v>
      </c>
      <c r="E4317">
        <v>30.183853651354902</v>
      </c>
      <c r="F4317">
        <v>29.739000000000001</v>
      </c>
      <c r="G4317">
        <v>5.69823394433812E-2</v>
      </c>
      <c r="H4317">
        <v>5.4530121500789501E-2</v>
      </c>
      <c r="I4317">
        <v>4.80771803903167E-2</v>
      </c>
      <c r="J4317">
        <v>4.6310433103316097E-2</v>
      </c>
      <c r="K4317">
        <v>1.59583299989021E-2</v>
      </c>
      <c r="L4317">
        <v>7.6894562319680297E-3</v>
      </c>
      <c r="M4317">
        <v>2.1436325125490197E-2</v>
      </c>
      <c r="N4317">
        <v>1.54595370513444E-2</v>
      </c>
      <c r="O4317">
        <v>1.4619231437729141E-2</v>
      </c>
      <c r="P4317">
        <v>-4.7694809185006015E-4</v>
      </c>
      <c r="Q4317">
        <v>29.576977461606113</v>
      </c>
      <c r="R4317" s="95">
        <f>Table_nydc_frldevdb01_flc_fx_carry_view[[#This Row],[atmf]]/(Table_nydc_frldevdb01_flc_fx_carry_view[[#This Row],[atmf_cost_orig]]+1)</f>
        <v>29.114883883091167</v>
      </c>
      <c r="S4317" s="95">
        <f>Table_nydc_frldevdb01_flc_fx_carry_view[[#This Row],[num_rate]]-Table_nydc_frldevdb01_flc_fx_carry_view[[#This Row],[asset_rate]]</f>
        <v>-1.5096179529579201E-2</v>
      </c>
      <c r="T43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1.4184168915491298</v>
      </c>
      <c r="U4317" s="95">
        <f>Table_nydc_frldevdb01_flc_fx_carry_view[[#This Row],[atmf_cost_final]]/Table_nydc_frldevdb01_flc_fx_carry_view[[#This Row],[atmf_cost_orig]]</f>
        <v>0.72118410972229907</v>
      </c>
    </row>
    <row r="4318" spans="1:21" x14ac:dyDescent="0.25">
      <c r="A4318" t="s">
        <v>157</v>
      </c>
      <c r="B4318" t="s">
        <v>24</v>
      </c>
      <c r="C4318" t="s">
        <v>67</v>
      </c>
      <c r="D4318" t="s">
        <v>8</v>
      </c>
      <c r="E4318">
        <v>30.183853651354902</v>
      </c>
      <c r="F4318">
        <v>29.510561828850001</v>
      </c>
      <c r="G4318">
        <v>6.05618994313925E-2</v>
      </c>
      <c r="H4318">
        <v>5.73811725965001E-2</v>
      </c>
      <c r="I4318">
        <v>5.8250166746423998E-2</v>
      </c>
      <c r="J4318">
        <v>5.4854960698675903E-2</v>
      </c>
      <c r="K4318">
        <v>2.35573444980882E-2</v>
      </c>
      <c r="L4318">
        <v>1.83178028004462E-2</v>
      </c>
      <c r="M4318">
        <v>3.1336275340479898E-2</v>
      </c>
      <c r="N4318">
        <v>2.6949058472873398E-2</v>
      </c>
      <c r="O4318">
        <v>1.6310354610707067E-2</v>
      </c>
      <c r="P4318">
        <v>4.7319856823959672E-3</v>
      </c>
      <c r="Q4318">
        <v>29.282773161552839</v>
      </c>
      <c r="R4318" s="95">
        <f>Table_nydc_frldevdb01_flc_fx_carry_view[[#This Row],[atmf]]/(Table_nydc_frldevdb01_flc_fx_carry_view[[#This Row],[atmf_cost_orig]]+1)</f>
        <v>28.613908513115703</v>
      </c>
      <c r="S4318" s="95">
        <f>Table_nydc_frldevdb01_flc_fx_carry_view[[#This Row],[num_rate]]-Table_nydc_frldevdb01_flc_fx_carry_view[[#This Row],[asset_rate]]</f>
        <v>-1.15783689283111E-2</v>
      </c>
      <c r="T43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1.1095683773650116</v>
      </c>
      <c r="U4318" s="95">
        <f>Table_nydc_frldevdb01_flc_fx_carry_view[[#This Row],[atmf_cost_final]]/Table_nydc_frldevdb01_flc_fx_carry_view[[#This Row],[atmf_cost_orig]]</f>
        <v>0.85999558594830394</v>
      </c>
    </row>
    <row r="4319" spans="1:21" x14ac:dyDescent="0.25">
      <c r="A4319" t="s">
        <v>157</v>
      </c>
      <c r="B4319" t="s">
        <v>19</v>
      </c>
      <c r="C4319" t="s">
        <v>8</v>
      </c>
      <c r="D4319" t="s">
        <v>8</v>
      </c>
      <c r="E4319">
        <v>13.443326209133501</v>
      </c>
      <c r="F4319">
        <v>14.0158</v>
      </c>
      <c r="G4319">
        <v>0.16162613643604501</v>
      </c>
      <c r="H4319">
        <v>0.16712368839924799</v>
      </c>
      <c r="I4319">
        <v>0.15466751144483301</v>
      </c>
      <c r="J4319">
        <v>0.17640539775858299</v>
      </c>
      <c r="K4319">
        <v>3.6182169039080399E-2</v>
      </c>
      <c r="L4319">
        <v>3.2293829523807999E-3</v>
      </c>
      <c r="M4319">
        <v>5.7007030761865501E-2</v>
      </c>
      <c r="N4319">
        <v>4.2580125364564E-2</v>
      </c>
      <c r="O4319">
        <v>1.4047618761577804E-2</v>
      </c>
      <c r="P4319">
        <v>7.1836506254270446E-2</v>
      </c>
      <c r="Q4319">
        <v>13.729877205720062</v>
      </c>
      <c r="R4319" s="95">
        <f>Table_nydc_frldevdb01_flc_fx_carry_view[[#This Row],[atmf]]/(Table_nydc_frldevdb01_flc_fx_carry_view[[#This Row],[atmf_cost_orig]]+1)</f>
        <v>13.259892878761407</v>
      </c>
      <c r="S4319" s="95">
        <f>Table_nydc_frldevdb01_flc_fx_carry_view[[#This Row],[num_rate]]-Table_nydc_frldevdb01_flc_fx_carry_view[[#This Row],[asset_rate]]</f>
        <v>5.7788887492692641E-2</v>
      </c>
      <c r="T43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1.8896040192731929</v>
      </c>
      <c r="U4319" s="95">
        <f>Table_nydc_frldevdb01_flc_fx_carry_view[[#This Row],[atmf_cost_final]]/Table_nydc_frldevdb01_flc_fx_carry_view[[#This Row],[atmf_cost_orig]]</f>
        <v>0.7469276121823154</v>
      </c>
    </row>
    <row r="4320" spans="1:21" x14ac:dyDescent="0.25">
      <c r="A4320" t="s">
        <v>157</v>
      </c>
      <c r="B4320" t="s">
        <v>19</v>
      </c>
      <c r="C4320" t="s">
        <v>6</v>
      </c>
      <c r="D4320" t="s">
        <v>8</v>
      </c>
      <c r="E4320">
        <v>13.443326209133501</v>
      </c>
      <c r="F4320">
        <v>14.202400000000001</v>
      </c>
      <c r="G4320">
        <v>0.16092553482351399</v>
      </c>
      <c r="H4320">
        <v>0.16725500662985701</v>
      </c>
      <c r="I4320">
        <v>0.16462063221637599</v>
      </c>
      <c r="J4320">
        <v>0.17842803177852901</v>
      </c>
      <c r="K4320">
        <v>3.87161349885244E-2</v>
      </c>
      <c r="L4320">
        <v>2.5954756144054403E-2</v>
      </c>
      <c r="M4320">
        <v>6.568116197775499E-2</v>
      </c>
      <c r="N4320">
        <v>6.0558409874046898E-2</v>
      </c>
      <c r="O4320">
        <v>1.4619231437729141E-2</v>
      </c>
      <c r="P4320">
        <v>7.2112123845121889E-2</v>
      </c>
      <c r="Q4320">
        <v>13.829487496412025</v>
      </c>
      <c r="R4320" s="95">
        <f>Table_nydc_frldevdb01_flc_fx_carry_view[[#This Row],[atmf]]/(Table_nydc_frldevdb01_flc_fx_carry_view[[#This Row],[atmf_cost_orig]]+1)</f>
        <v>13.327063015397902</v>
      </c>
      <c r="S4320" s="95">
        <f>Table_nydc_frldevdb01_flc_fx_carry_view[[#This Row],[num_rate]]-Table_nydc_frldevdb01_flc_fx_carry_view[[#This Row],[asset_rate]]</f>
        <v>5.7492892407392748E-2</v>
      </c>
      <c r="T43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1.2832790319035339</v>
      </c>
      <c r="U4320" s="95">
        <f>Table_nydc_frldevdb01_flc_fx_carry_view[[#This Row],[atmf_cost_final]]/Table_nydc_frldevdb01_flc_fx_carry_view[[#This Row],[atmf_cost_orig]]</f>
        <v>0.92200576315256</v>
      </c>
    </row>
    <row r="4321" spans="1:21" x14ac:dyDescent="0.25">
      <c r="A4321" t="s">
        <v>157</v>
      </c>
      <c r="B4321" t="s">
        <v>19</v>
      </c>
      <c r="C4321" t="s">
        <v>67</v>
      </c>
      <c r="D4321" t="s">
        <v>8</v>
      </c>
      <c r="E4321">
        <v>13.443326209133501</v>
      </c>
      <c r="F4321">
        <v>14.9497138212707</v>
      </c>
      <c r="G4321">
        <v>0.164767513200268</v>
      </c>
      <c r="H4321">
        <v>0.17368821760080499</v>
      </c>
      <c r="I4321">
        <v>0.163316381045645</v>
      </c>
      <c r="J4321">
        <v>0.17548131521424101</v>
      </c>
      <c r="K4321">
        <v>4.5156098481452099E-2</v>
      </c>
      <c r="L4321">
        <v>4.1407788552583605E-2</v>
      </c>
      <c r="M4321">
        <v>9.4640441967327904E-2</v>
      </c>
      <c r="N4321">
        <v>9.8567071127515199E-2</v>
      </c>
      <c r="O4321">
        <v>1.6310354610707067E-2</v>
      </c>
      <c r="P4321">
        <v>7.4121308773218653E-2</v>
      </c>
      <c r="Q4321">
        <v>14.244818337751502</v>
      </c>
      <c r="R4321" s="95">
        <f>Table_nydc_frldevdb01_flc_fx_carry_view[[#This Row],[atmf]]/(Table_nydc_frldevdb01_flc_fx_carry_view[[#This Row],[atmf_cost_orig]]+1)</f>
        <v>13.657191209199732</v>
      </c>
      <c r="S4321" s="95">
        <f>Table_nydc_frldevdb01_flc_fx_carry_view[[#This Row],[num_rate]]-Table_nydc_frldevdb01_flc_fx_carry_view[[#This Row],[asset_rate]]</f>
        <v>5.7810954162511585E-2</v>
      </c>
      <c r="T43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1.1550983310760994</v>
      </c>
      <c r="U4321" s="95">
        <f>Table_nydc_frldevdb01_flc_fx_carry_view[[#This Row],[atmf_cost_final]]/Table_nydc_frldevdb01_flc_fx_carry_view[[#This Row],[atmf_cost_orig]]</f>
        <v>1.041489970656972</v>
      </c>
    </row>
    <row r="4322" spans="1:21" x14ac:dyDescent="0.25">
      <c r="A4322" t="s">
        <v>157</v>
      </c>
      <c r="B4322" t="s">
        <v>159</v>
      </c>
      <c r="C4322" t="s">
        <v>6</v>
      </c>
      <c r="D4322" t="s">
        <v>6</v>
      </c>
      <c r="E4322">
        <v>1.09360008669916</v>
      </c>
      <c r="F4322">
        <v>1.09594608823839</v>
      </c>
      <c r="G4322">
        <v>6.7179997267219196E-2</v>
      </c>
      <c r="H4322">
        <v>6.7192267787423904E-2</v>
      </c>
      <c r="I4322">
        <v>7.0315461198570503E-2</v>
      </c>
      <c r="J4322">
        <v>7.3615700339412907E-2</v>
      </c>
      <c r="K4322">
        <v>2.5263280612752299E-2</v>
      </c>
      <c r="L4322">
        <v>1.4681083308029799E-3</v>
      </c>
      <c r="M4322">
        <v>2.6334584774448E-2</v>
      </c>
      <c r="N4322">
        <v>2.8431234373389501E-3</v>
      </c>
      <c r="O4322">
        <v>1.7598714057096787E-2</v>
      </c>
      <c r="P4322">
        <v>1.9804716650989374E-2</v>
      </c>
      <c r="Q4322">
        <v>1.0947732530962349</v>
      </c>
      <c r="R4322" s="95">
        <f>Table_nydc_frldevdb01_flc_fx_carry_view[[#This Row],[atmf]]/(Table_nydc_frldevdb01_flc_fx_carry_view[[#This Row],[atmf_cost_orig]]+1)</f>
        <v>1.0678253510079661</v>
      </c>
      <c r="S4322" s="95">
        <f>Table_nydc_frldevdb01_flc_fx_carry_view[[#This Row],[num_rate]]-Table_nydc_frldevdb01_flc_fx_carry_view[[#This Row],[asset_rate]]</f>
        <v>2.2060025938925865E-3</v>
      </c>
      <c r="T43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1.2834964669226567</v>
      </c>
      <c r="U4322" s="95">
        <f>Table_nydc_frldevdb01_flc_fx_carry_view[[#This Row],[atmf_cost_final]]/Table_nydc_frldevdb01_flc_fx_carry_view[[#This Row],[atmf_cost_orig]]</f>
        <v>0.10796158214340196</v>
      </c>
    </row>
    <row r="4323" spans="1:21" x14ac:dyDescent="0.25">
      <c r="A4323" t="s">
        <v>157</v>
      </c>
      <c r="B4323" t="s">
        <v>159</v>
      </c>
      <c r="C4323" t="s">
        <v>67</v>
      </c>
      <c r="D4323" t="s">
        <v>6</v>
      </c>
      <c r="E4323">
        <v>1.09360008669916</v>
      </c>
      <c r="F4323">
        <v>1.1007635717103901</v>
      </c>
      <c r="G4323">
        <v>6.94803747508351E-2</v>
      </c>
      <c r="H4323">
        <v>6.9504826889059207E-2</v>
      </c>
      <c r="I4323">
        <v>6.7179997267219196E-2</v>
      </c>
      <c r="J4323">
        <v>6.7232237886039103E-2</v>
      </c>
      <c r="K4323">
        <v>3.4605746010887298E-2</v>
      </c>
      <c r="L4323">
        <v>2.5263280612752299E-2</v>
      </c>
      <c r="M4323">
        <v>3.7796452123571293E-2</v>
      </c>
      <c r="N4323">
        <v>2.86239464053488E-2</v>
      </c>
      <c r="O4323">
        <v>1.8435691846586999E-2</v>
      </c>
      <c r="P4323">
        <v>2.1823292142762352E-2</v>
      </c>
      <c r="Q4323">
        <v>1.0972625294504534</v>
      </c>
      <c r="R4323" s="95">
        <f>Table_nydc_frldevdb01_flc_fx_carry_view[[#This Row],[atmf]]/(Table_nydc_frldevdb01_flc_fx_carry_view[[#This Row],[atmf_cost_orig]]+1)</f>
        <v>1.0606738628350227</v>
      </c>
      <c r="S4323" s="95">
        <f>Table_nydc_frldevdb01_flc_fx_carry_view[[#This Row],[num_rate]]-Table_nydc_frldevdb01_flc_fx_carry_view[[#This Row],[asset_rate]]</f>
        <v>3.3876002961753526E-3</v>
      </c>
      <c r="T43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1.0532671057471781</v>
      </c>
      <c r="U4323" s="95">
        <f>Table_nydc_frldevdb01_flc_fx_carry_view[[#This Row],[atmf_cost_final]]/Table_nydc_frldevdb01_flc_fx_carry_view[[#This Row],[atmf_cost_orig]]</f>
        <v>0.75731834066768999</v>
      </c>
    </row>
    <row r="4324" spans="1:21" x14ac:dyDescent="0.25">
      <c r="A4324" t="s">
        <v>157</v>
      </c>
      <c r="B4324" t="s">
        <v>158</v>
      </c>
      <c r="C4324" t="s">
        <v>6</v>
      </c>
      <c r="D4324" t="s">
        <v>6</v>
      </c>
      <c r="E4324">
        <v>87.954552268869705</v>
      </c>
      <c r="F4324">
        <v>85.878344425500003</v>
      </c>
      <c r="G4324">
        <v>0.10253835762525999</v>
      </c>
      <c r="H4324">
        <v>0.108592804178736</v>
      </c>
      <c r="I4324">
        <v>7.13391650236848E-2</v>
      </c>
      <c r="J4324">
        <v>9.5688940437973199E-2</v>
      </c>
      <c r="K4324">
        <v>2.9883092166129003E-2</v>
      </c>
      <c r="L4324">
        <v>1.4894820991668601E-3</v>
      </c>
      <c r="M4324">
        <v>4.2547746917056296E-2</v>
      </c>
      <c r="N4324">
        <v>2.36024130553373E-2</v>
      </c>
      <c r="O4324">
        <v>1.7598714057096787E-2</v>
      </c>
      <c r="P4324">
        <v>-6.4267207180123131E-3</v>
      </c>
      <c r="Q4324">
        <v>84.804326903877623</v>
      </c>
      <c r="R4324" s="95">
        <f>Table_nydc_frldevdb01_flc_fx_carry_view[[#This Row],[atmf]]/(Table_nydc_frldevdb01_flc_fx_carry_view[[#This Row],[atmf_cost_orig]]+1)</f>
        <v>82.373536060533411</v>
      </c>
      <c r="S4324" s="95">
        <f>Table_nydc_frldevdb01_flc_fx_carry_view[[#This Row],[num_rate]]-Table_nydc_frldevdb01_flc_fx_carry_view[[#This Row],[asset_rate]]</f>
        <v>-2.40254347751091E-2</v>
      </c>
      <c r="T43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1.7460350393327031</v>
      </c>
      <c r="U4324" s="95">
        <f>Table_nydc_frldevdb01_flc_fx_carry_view[[#This Row],[atmf_cost_final]]/Table_nydc_frldevdb01_flc_fx_carry_view[[#This Row],[atmf_cost_orig]]</f>
        <v>0.55472768279242768</v>
      </c>
    </row>
    <row r="4325" spans="1:21" x14ac:dyDescent="0.25">
      <c r="A4325" t="s">
        <v>157</v>
      </c>
      <c r="B4325" t="s">
        <v>158</v>
      </c>
      <c r="C4325" t="s">
        <v>67</v>
      </c>
      <c r="D4325" t="s">
        <v>6</v>
      </c>
      <c r="E4325">
        <v>87.954552268869705</v>
      </c>
      <c r="F4325">
        <v>83.602424352596699</v>
      </c>
      <c r="G4325">
        <v>0.10521827672653999</v>
      </c>
      <c r="H4325">
        <v>0.115495666514961</v>
      </c>
      <c r="I4325">
        <v>0.10253835762525999</v>
      </c>
      <c r="J4325">
        <v>0.115022733628335</v>
      </c>
      <c r="K4325">
        <v>3.6950611277493099E-2</v>
      </c>
      <c r="L4325">
        <v>2.9883092166129003E-2</v>
      </c>
      <c r="M4325">
        <v>6.2761601737285705E-2</v>
      </c>
      <c r="N4325">
        <v>5.8693003354286899E-2</v>
      </c>
      <c r="O4325">
        <v>1.8435691846586999E-2</v>
      </c>
      <c r="P4325">
        <v>-7.1446943388862594E-3</v>
      </c>
      <c r="Q4325">
        <v>81.498858103600682</v>
      </c>
      <c r="R4325" s="95">
        <f>Table_nydc_frldevdb01_flc_fx_carry_view[[#This Row],[atmf]]/(Table_nydc_frldevdb01_flc_fx_carry_view[[#This Row],[atmf_cost_orig]]+1)</f>
        <v>78.665266242149386</v>
      </c>
      <c r="S4325" s="95">
        <f>Table_nydc_frldevdb01_flc_fx_carry_view[[#This Row],[num_rate]]-Table_nydc_frldevdb01_flc_fx_carry_view[[#This Row],[asset_rate]]</f>
        <v>-2.5580386185473258E-2</v>
      </c>
      <c r="T43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1.1161877430870735</v>
      </c>
      <c r="U4325" s="95">
        <f>Table_nydc_frldevdb01_flc_fx_carry_view[[#This Row],[atmf_cost_final]]/Table_nydc_frldevdb01_flc_fx_carry_view[[#This Row],[atmf_cost_orig]]</f>
        <v>0.93517376436583655</v>
      </c>
    </row>
    <row r="4326" spans="1:21" x14ac:dyDescent="0.25">
      <c r="A4326" t="s">
        <v>157</v>
      </c>
      <c r="B4326" t="s">
        <v>160</v>
      </c>
      <c r="C4326" t="s">
        <v>6</v>
      </c>
      <c r="D4326" t="s">
        <v>6</v>
      </c>
      <c r="E4326">
        <v>0.78289150701016597</v>
      </c>
      <c r="F4326">
        <v>0.78061499999999995</v>
      </c>
      <c r="G4326">
        <v>9.0232248396932405E-2</v>
      </c>
      <c r="H4326">
        <v>9.0524567365138295E-2</v>
      </c>
      <c r="I4326">
        <v>7.8656299034313801E-2</v>
      </c>
      <c r="J4326">
        <v>8.1964146001376303E-2</v>
      </c>
      <c r="K4326">
        <v>3.3996474928966805E-2</v>
      </c>
      <c r="L4326">
        <v>1.6422554802944301E-3</v>
      </c>
      <c r="M4326">
        <v>3.5473746491906905E-2</v>
      </c>
      <c r="N4326">
        <v>3.5417599797261602E-3</v>
      </c>
      <c r="O4326">
        <v>1.7598714057096787E-2</v>
      </c>
      <c r="P4326">
        <v>1.4619231437729141E-2</v>
      </c>
      <c r="Q4326">
        <v>0.77946352070651104</v>
      </c>
      <c r="R4326" s="95">
        <f>Table_nydc_frldevdb01_flc_fx_carry_view[[#This Row],[atmf]]/(Table_nydc_frldevdb01_flc_fx_carry_view[[#This Row],[atmf_cost_orig]]+1)</f>
        <v>0.75387232428118467</v>
      </c>
      <c r="S4326" s="95">
        <f>Table_nydc_frldevdb01_flc_fx_carry_view[[#This Row],[num_rate]]-Table_nydc_frldevdb01_flc_fx_carry_view[[#This Row],[asset_rate]]</f>
        <v>-2.979482619367646E-3</v>
      </c>
      <c r="T43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1.2858194438206696</v>
      </c>
      <c r="U4326" s="95">
        <f>Table_nydc_frldevdb01_flc_fx_carry_view[[#This Row],[atmf_cost_final]]/Table_nydc_frldevdb01_flc_fx_carry_view[[#This Row],[atmf_cost_orig]]</f>
        <v>9.9841723245504638E-2</v>
      </c>
    </row>
    <row r="4327" spans="1:21" x14ac:dyDescent="0.25">
      <c r="A4327" t="s">
        <v>157</v>
      </c>
      <c r="B4327" t="s">
        <v>160</v>
      </c>
      <c r="C4327" t="s">
        <v>67</v>
      </c>
      <c r="D4327" t="s">
        <v>6</v>
      </c>
      <c r="E4327">
        <v>0.78289150701016597</v>
      </c>
      <c r="F4327">
        <v>0.77970347899581605</v>
      </c>
      <c r="G4327">
        <v>9.5734087647723801E-2</v>
      </c>
      <c r="H4327">
        <v>9.6040063223069502E-2</v>
      </c>
      <c r="I4327">
        <v>9.0232248396932405E-2</v>
      </c>
      <c r="J4327">
        <v>9.0644707880728301E-2</v>
      </c>
      <c r="K4327">
        <v>5.0199787711199699E-2</v>
      </c>
      <c r="L4327">
        <v>3.3996474928966805E-2</v>
      </c>
      <c r="M4327">
        <v>5.2207103811687604E-2</v>
      </c>
      <c r="N4327">
        <v>3.6076693572687994E-2</v>
      </c>
      <c r="O4327">
        <v>1.8435691846586999E-2</v>
      </c>
      <c r="P4327">
        <v>1.6310354610707067E-2</v>
      </c>
      <c r="Q4327">
        <v>0.77814150302832941</v>
      </c>
      <c r="R4327" s="95">
        <f>Table_nydc_frldevdb01_flc_fx_carry_view[[#This Row],[atmf]]/(Table_nydc_frldevdb01_flc_fx_carry_view[[#This Row],[atmf_cost_orig]]+1)</f>
        <v>0.74101712122194408</v>
      </c>
      <c r="S4327" s="95">
        <f>Table_nydc_frldevdb01_flc_fx_carry_view[[#This Row],[num_rate]]-Table_nydc_frldevdb01_flc_fx_carry_view[[#This Row],[asset_rate]]</f>
        <v>-2.1253372358799316E-3</v>
      </c>
      <c r="T432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1.0363184170223936</v>
      </c>
      <c r="U4327" s="95">
        <f>Table_nydc_frldevdb01_flc_fx_carry_view[[#This Row],[atmf_cost_final]]/Table_nydc_frldevdb01_flc_fx_carry_view[[#This Row],[atmf_cost_orig]]</f>
        <v>0.69103035676557689</v>
      </c>
    </row>
    <row r="4328" spans="1:21" x14ac:dyDescent="0.25">
      <c r="A4328" t="s">
        <v>157</v>
      </c>
      <c r="B4328" t="s">
        <v>105</v>
      </c>
      <c r="C4328" t="s">
        <v>6</v>
      </c>
      <c r="D4328" t="s">
        <v>6</v>
      </c>
      <c r="E4328">
        <v>35.3156977250826</v>
      </c>
      <c r="F4328">
        <v>33.062018124745499</v>
      </c>
      <c r="G4328">
        <v>0.16281703193200101</v>
      </c>
      <c r="H4328">
        <v>0.17626196248203499</v>
      </c>
      <c r="I4328">
        <v>0.135325</v>
      </c>
      <c r="J4328">
        <v>0.135325</v>
      </c>
      <c r="K4328">
        <v>3.6187334055567504E-2</v>
      </c>
      <c r="L4328">
        <v>2.8242299778240398E-3</v>
      </c>
      <c r="M4328">
        <v>6.6135889713533708E-2</v>
      </c>
      <c r="N4328">
        <v>6.3779877348485198E-2</v>
      </c>
      <c r="O4328">
        <v>6.1502498052284471E-2</v>
      </c>
      <c r="P4328">
        <v>-6.4267207180123131E-3</v>
      </c>
      <c r="Q4328">
        <v>32.100650020936584</v>
      </c>
      <c r="R4328" s="95">
        <f>Table_nydc_frldevdb01_flc_fx_carry_view[[#This Row],[atmf]]/(Table_nydc_frldevdb01_flc_fx_carry_view[[#This Row],[atmf_cost_orig]]+1)</f>
        <v>31.011073207214817</v>
      </c>
      <c r="S4328" s="95">
        <f>Table_nydc_frldevdb01_flc_fx_carry_view[[#This Row],[num_rate]]-Table_nydc_frldevdb01_flc_fx_carry_view[[#This Row],[asset_rate]]</f>
        <v>-6.7929218770296784E-2</v>
      </c>
      <c r="T432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2.0353451454159588</v>
      </c>
      <c r="U4328" s="95">
        <f>Table_nydc_frldevdb01_flc_fx_carry_view[[#This Row],[atmf_cost_final]]/Table_nydc_frldevdb01_flc_fx_carry_view[[#This Row],[atmf_cost_orig]]</f>
        <v>0.96437619006482667</v>
      </c>
    </row>
    <row r="4329" spans="1:21" x14ac:dyDescent="0.25">
      <c r="A4329" t="s">
        <v>157</v>
      </c>
      <c r="B4329" t="s">
        <v>105</v>
      </c>
      <c r="C4329" t="s">
        <v>67</v>
      </c>
      <c r="D4329" t="s">
        <v>6</v>
      </c>
      <c r="E4329">
        <v>35.3156977250826</v>
      </c>
      <c r="F4329">
        <v>30.451863686417699</v>
      </c>
      <c r="G4329">
        <v>0.169041213402012</v>
      </c>
      <c r="H4329">
        <v>0.19284494481452499</v>
      </c>
      <c r="I4329">
        <v>0.16281703193200101</v>
      </c>
      <c r="J4329">
        <v>0.19654347461799301</v>
      </c>
      <c r="K4329">
        <v>3.6614978955808598E-2</v>
      </c>
      <c r="L4329">
        <v>3.6187334055567504E-2</v>
      </c>
      <c r="M4329">
        <v>9.4836568694406806E-2</v>
      </c>
      <c r="N4329">
        <v>0.114072307467689</v>
      </c>
      <c r="O4329">
        <v>7.1388915666822483E-2</v>
      </c>
      <c r="P4329">
        <v>-7.1446943388862594E-3</v>
      </c>
      <c r="Q4329">
        <v>28.776452854207893</v>
      </c>
      <c r="R4329" s="95">
        <f>Table_nydc_frldevdb01_flc_fx_carry_view[[#This Row],[atmf]]/(Table_nydc_frldevdb01_flc_fx_carry_view[[#This Row],[atmf_cost_orig]]+1)</f>
        <v>27.814072490044392</v>
      </c>
      <c r="S4329" s="95">
        <f>Table_nydc_frldevdb01_flc_fx_carry_view[[#This Row],[num_rate]]-Table_nydc_frldevdb01_flc_fx_carry_view[[#This Row],[asset_rate]]</f>
        <v>-7.8533610005708743E-2</v>
      </c>
      <c r="T432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1.3377335411452598</v>
      </c>
      <c r="U4329" s="95">
        <f>Table_nydc_frldevdb01_flc_fx_carry_view[[#This Row],[atmf_cost_final]]/Table_nydc_frldevdb01_flc_fx_carry_view[[#This Row],[atmf_cost_orig]]</f>
        <v>1.2028303958915445</v>
      </c>
    </row>
    <row r="4330" spans="1:21" x14ac:dyDescent="0.25">
      <c r="A4330" t="s">
        <v>157</v>
      </c>
      <c r="B4330" t="s">
        <v>161</v>
      </c>
      <c r="C4330" t="s">
        <v>6</v>
      </c>
      <c r="D4330" t="s">
        <v>6</v>
      </c>
      <c r="E4330">
        <v>1.5007952095596599</v>
      </c>
      <c r="F4330">
        <v>1.53949129852744</v>
      </c>
      <c r="G4330">
        <v>8.5210580268469199E-2</v>
      </c>
      <c r="H4330">
        <v>8.7026195621815294E-2</v>
      </c>
      <c r="I4330">
        <v>6.6643580147502296E-2</v>
      </c>
      <c r="J4330">
        <v>7.6380254627191904E-2</v>
      </c>
      <c r="K4330">
        <v>2.2657030303265602E-2</v>
      </c>
      <c r="L4330">
        <v>1.39170148366525E-3</v>
      </c>
      <c r="M4330">
        <v>3.4989530225312496E-2</v>
      </c>
      <c r="N4330">
        <v>2.5785169774989E-2</v>
      </c>
      <c r="O4330">
        <v>-8.0177808093068181E-3</v>
      </c>
      <c r="P4330">
        <v>1.7598714057096787E-2</v>
      </c>
      <c r="Q4330">
        <v>1.5207368119130682</v>
      </c>
      <c r="R4330" s="95">
        <f>Table_nydc_frldevdb01_flc_fx_carry_view[[#This Row],[atmf]]/(Table_nydc_frldevdb01_flc_fx_carry_view[[#This Row],[atmf_cost_orig]]+1)</f>
        <v>1.487446252902964</v>
      </c>
      <c r="S4330" s="95">
        <f>Table_nydc_frldevdb01_flc_fx_carry_view[[#This Row],[num_rate]]-Table_nydc_frldevdb01_flc_fx_carry_view[[#This Row],[asset_rate]]</f>
        <v>2.5616494866403605E-2</v>
      </c>
      <c r="T433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1.9779824403416684</v>
      </c>
      <c r="U4330" s="95">
        <f>Table_nydc_frldevdb01_flc_fx_carry_view[[#This Row],[atmf_cost_final]]/Table_nydc_frldevdb01_flc_fx_carry_view[[#This Row],[atmf_cost_orig]]</f>
        <v>0.73693958189627884</v>
      </c>
    </row>
    <row r="4331" spans="1:21" x14ac:dyDescent="0.25">
      <c r="A4331" t="s">
        <v>157</v>
      </c>
      <c r="B4331" t="s">
        <v>161</v>
      </c>
      <c r="C4331" t="s">
        <v>67</v>
      </c>
      <c r="D4331" t="s">
        <v>6</v>
      </c>
      <c r="E4331">
        <v>1.5007952095596599</v>
      </c>
      <c r="F4331">
        <v>1.5804009908560099</v>
      </c>
      <c r="G4331">
        <v>8.85498783833987E-2</v>
      </c>
      <c r="H4331">
        <v>9.07837963985893E-2</v>
      </c>
      <c r="I4331">
        <v>8.5210580268469199E-2</v>
      </c>
      <c r="J4331">
        <v>8.96848482552451E-2</v>
      </c>
      <c r="K4331">
        <v>2.79935252558383E-2</v>
      </c>
      <c r="L4331">
        <v>2.2657030303265602E-2</v>
      </c>
      <c r="M4331">
        <v>5.1981326007351406E-2</v>
      </c>
      <c r="N4331">
        <v>5.1481623636083301E-2</v>
      </c>
      <c r="O4331">
        <v>-7.6287290639620031E-3</v>
      </c>
      <c r="P4331">
        <v>1.8435691846586999E-2</v>
      </c>
      <c r="Q4331">
        <v>1.5433787294107808</v>
      </c>
      <c r="R4331" s="95">
        <f>Table_nydc_frldevdb01_flc_fx_carry_view[[#This Row],[atmf]]/(Table_nydc_frldevdb01_flc_fx_carry_view[[#This Row],[atmf_cost_orig]]+1)</f>
        <v>1.5023089781015426</v>
      </c>
      <c r="S4331" s="95">
        <f>Table_nydc_frldevdb01_flc_fx_carry_view[[#This Row],[num_rate]]-Table_nydc_frldevdb01_flc_fx_carry_view[[#This Row],[asset_rate]]</f>
        <v>2.6064420910549002E-2</v>
      </c>
      <c r="T433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1.2016355159611494</v>
      </c>
      <c r="U4331" s="95">
        <f>Table_nydc_frldevdb01_flc_fx_carry_view[[#This Row],[atmf_cost_final]]/Table_nydc_frldevdb01_flc_fx_carry_view[[#This Row],[atmf_cost_orig]]</f>
        <v>0.99038688679858933</v>
      </c>
    </row>
    <row r="4332" spans="1:21" x14ac:dyDescent="0.25">
      <c r="A4332" t="s">
        <v>157</v>
      </c>
      <c r="B4332" t="s">
        <v>106</v>
      </c>
      <c r="C4332" t="s">
        <v>6</v>
      </c>
      <c r="D4332" t="s">
        <v>6</v>
      </c>
      <c r="E4332">
        <v>7.7760007396694402</v>
      </c>
      <c r="F4332">
        <v>8.1353968437499997</v>
      </c>
      <c r="G4332">
        <v>7.7321953045830505E-2</v>
      </c>
      <c r="H4332">
        <v>7.8492558713733604E-2</v>
      </c>
      <c r="I4332">
        <v>7.9292314911557901E-2</v>
      </c>
      <c r="J4332">
        <v>9.2585162037036997E-2</v>
      </c>
      <c r="K4332">
        <v>1.3179542942301298E-2</v>
      </c>
      <c r="L4332">
        <v>1.6558415500537102E-3</v>
      </c>
      <c r="M4332">
        <v>3.15603748871204E-2</v>
      </c>
      <c r="N4332">
        <v>4.6221222604847303E-2</v>
      </c>
      <c r="O4332">
        <v>-8.0177808093068181E-3</v>
      </c>
      <c r="P4332">
        <v>3.7916198416651836E-2</v>
      </c>
      <c r="Q4332">
        <v>7.9885604565177202</v>
      </c>
      <c r="R4332" s="95">
        <f>Table_nydc_frldevdb01_flc_fx_carry_view[[#This Row],[atmf]]/(Table_nydc_frldevdb01_flc_fx_carry_view[[#This Row],[atmf_cost_orig]]+1)</f>
        <v>7.8864960711972127</v>
      </c>
      <c r="S4332" s="95">
        <f>Table_nydc_frldevdb01_flc_fx_carry_view[[#This Row],[num_rate]]-Table_nydc_frldevdb01_flc_fx_carry_view[[#This Row],[asset_rate]]</f>
        <v>4.5933979225958654E-2</v>
      </c>
      <c r="T433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2.4245573425937872</v>
      </c>
      <c r="U4332" s="95">
        <f>Table_nydc_frldevdb01_flc_fx_carry_view[[#This Row],[atmf_cost_final]]/Table_nydc_frldevdb01_flc_fx_carry_view[[#This Row],[atmf_cost_orig]]</f>
        <v>1.4645333830844294</v>
      </c>
    </row>
    <row r="4333" spans="1:21" x14ac:dyDescent="0.25">
      <c r="A4333" t="s">
        <v>157</v>
      </c>
      <c r="B4333" t="s">
        <v>106</v>
      </c>
      <c r="C4333" t="s">
        <v>67</v>
      </c>
      <c r="D4333" t="s">
        <v>6</v>
      </c>
      <c r="E4333">
        <v>7.7760007396694402</v>
      </c>
      <c r="F4333">
        <v>8.5155726986452098</v>
      </c>
      <c r="G4333">
        <v>8.7250631155108505E-2</v>
      </c>
      <c r="H4333">
        <v>8.8228021867168799E-2</v>
      </c>
      <c r="I4333">
        <v>7.7321953045830505E-2</v>
      </c>
      <c r="J4333">
        <v>8.3970509032046795E-2</v>
      </c>
      <c r="K4333">
        <v>1.6064190444170397E-2</v>
      </c>
      <c r="L4333">
        <v>1.3179542942301298E-2</v>
      </c>
      <c r="M4333">
        <v>5.0519856120543404E-2</v>
      </c>
      <c r="N4333">
        <v>6.30902226092451E-2</v>
      </c>
      <c r="O4333">
        <v>-7.6287290639620031E-3</v>
      </c>
      <c r="P4333">
        <v>3.9118098462978756E-2</v>
      </c>
      <c r="Q4333">
        <v>8.231935868491135</v>
      </c>
      <c r="R4333" s="95">
        <f>Table_nydc_frldevdb01_flc_fx_carry_view[[#This Row],[atmf]]/(Table_nydc_frldevdb01_flc_fx_carry_view[[#This Row],[atmf_cost_orig]]+1)</f>
        <v>8.1060559198683801</v>
      </c>
      <c r="S4333" s="95">
        <f>Table_nydc_frldevdb01_flc_fx_carry_view[[#This Row],[num_rate]]-Table_nydc_frldevdb01_flc_fx_carry_view[[#This Row],[asset_rate]]</f>
        <v>4.674682752694076E-2</v>
      </c>
      <c r="T433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1.4485478276847987</v>
      </c>
      <c r="U4333" s="95">
        <f>Table_nydc_frldevdb01_flc_fx_carry_view[[#This Row],[atmf_cost_final]]/Table_nydc_frldevdb01_flc_fx_carry_view[[#This Row],[atmf_cost_orig]]</f>
        <v>1.2488203145058063</v>
      </c>
    </row>
    <row r="4334" spans="1:21" x14ac:dyDescent="0.25">
      <c r="A4334" t="s">
        <v>157</v>
      </c>
      <c r="B4334" t="s">
        <v>25</v>
      </c>
      <c r="C4334" t="s">
        <v>6</v>
      </c>
      <c r="D4334" t="s">
        <v>6</v>
      </c>
      <c r="E4334">
        <v>308.20284277847799</v>
      </c>
      <c r="F4334">
        <v>309.04169999999999</v>
      </c>
      <c r="G4334">
        <v>5.6992223195858602E-2</v>
      </c>
      <c r="H4334">
        <v>5.7434328038416201E-2</v>
      </c>
      <c r="I4334">
        <v>3.9447665329994497E-2</v>
      </c>
      <c r="J4334">
        <v>4.7327754073286897E-2</v>
      </c>
      <c r="K4334">
        <v>2.1544969163919299E-2</v>
      </c>
      <c r="L4334">
        <v>8.2377615859485895E-4</v>
      </c>
      <c r="M4334">
        <v>2.30960121552925E-2</v>
      </c>
      <c r="N4334">
        <v>2.8930902565961702E-3</v>
      </c>
      <c r="O4334">
        <v>-8.0177808093068181E-3</v>
      </c>
      <c r="P4334">
        <v>-5.3096785358253129E-3</v>
      </c>
      <c r="Q4334">
        <v>308.56310535803806</v>
      </c>
      <c r="R4334" s="95">
        <f>Table_nydc_frldevdb01_flc_fx_carry_view[[#This Row],[atmf]]/(Table_nydc_frldevdb01_flc_fx_carry_view[[#This Row],[atmf_cost_orig]]+1)</f>
        <v>302.0651985036684</v>
      </c>
      <c r="S4334" s="95">
        <f>Table_nydc_frldevdb01_flc_fx_carry_view[[#This Row],[num_rate]]-Table_nydc_frldevdb01_flc_fx_carry_view[[#This Row],[asset_rate]]</f>
        <v>2.7081022734815052E-3</v>
      </c>
      <c r="T433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1.3341436114348213</v>
      </c>
      <c r="U4334" s="95">
        <f>Table_nydc_frldevdb01_flc_fx_carry_view[[#This Row],[atmf_cost_final]]/Table_nydc_frldevdb01_flc_fx_carry_view[[#This Row],[atmf_cost_orig]]</f>
        <v>0.12526362720731476</v>
      </c>
    </row>
    <row r="4335" spans="1:21" x14ac:dyDescent="0.25">
      <c r="A4335" t="s">
        <v>157</v>
      </c>
      <c r="B4335" t="s">
        <v>25</v>
      </c>
      <c r="C4335" t="s">
        <v>67</v>
      </c>
      <c r="D4335" t="s">
        <v>6</v>
      </c>
      <c r="E4335">
        <v>308.20284277847799</v>
      </c>
      <c r="F4335">
        <v>309.945826265812</v>
      </c>
      <c r="G4335">
        <v>6.0472443233939799E-2</v>
      </c>
      <c r="H4335">
        <v>6.1221124164064403E-2</v>
      </c>
      <c r="I4335">
        <v>5.6992223195858602E-2</v>
      </c>
      <c r="J4335">
        <v>5.7936248254342203E-2</v>
      </c>
      <c r="K4335">
        <v>3.1760844274410997E-2</v>
      </c>
      <c r="L4335">
        <v>2.1544969163919299E-2</v>
      </c>
      <c r="M4335">
        <v>3.5067344523218198E-2</v>
      </c>
      <c r="N4335">
        <v>2.4836195616508898E-2</v>
      </c>
      <c r="O4335">
        <v>-7.6287290639620031E-3</v>
      </c>
      <c r="P4335">
        <v>-4.8462795939938075E-3</v>
      </c>
      <c r="Q4335">
        <v>308.92436776692801</v>
      </c>
      <c r="R4335" s="95">
        <f>Table_nydc_frldevdb01_flc_fx_carry_view[[#This Row],[atmf]]/(Table_nydc_frldevdb01_flc_fx_carry_view[[#This Row],[atmf_cost_orig]]+1)</f>
        <v>299.44508239565994</v>
      </c>
      <c r="S4335" s="95">
        <f>Table_nydc_frldevdb01_flc_fx_carry_view[[#This Row],[num_rate]]-Table_nydc_frldevdb01_flc_fx_carry_view[[#This Row],[asset_rate]]</f>
        <v>2.7824494699681956E-3</v>
      </c>
      <c r="T433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0.99538067592067725</v>
      </c>
      <c r="U4335" s="95">
        <f>Table_nydc_frldevdb01_flc_fx_carry_view[[#This Row],[atmf_cost_final]]/Table_nydc_frldevdb01_flc_fx_carry_view[[#This Row],[atmf_cost_orig]]</f>
        <v>0.70824283829261081</v>
      </c>
    </row>
    <row r="4336" spans="1:21" x14ac:dyDescent="0.25">
      <c r="A4336" t="s">
        <v>157</v>
      </c>
      <c r="B4336" t="s">
        <v>100</v>
      </c>
      <c r="C4336" t="s">
        <v>6</v>
      </c>
      <c r="D4336" t="s">
        <v>6</v>
      </c>
      <c r="E4336">
        <v>15871.2715469655</v>
      </c>
      <c r="F4336">
        <v>16931.155312499999</v>
      </c>
      <c r="G4336">
        <v>7.5020476213446305E-2</v>
      </c>
      <c r="H4336">
        <v>8.70974238951365E-2</v>
      </c>
      <c r="I4336">
        <v>7.9136667623151496E-2</v>
      </c>
      <c r="J4336">
        <v>0.1001325</v>
      </c>
      <c r="K4336">
        <v>7.88140628566621E-3</v>
      </c>
      <c r="L4336">
        <v>1.6525912113701099E-3</v>
      </c>
      <c r="M4336">
        <v>3.5018149991368402E-2</v>
      </c>
      <c r="N4336">
        <v>6.6783761277032103E-2</v>
      </c>
      <c r="O4336">
        <v>-8.0177808093068181E-3</v>
      </c>
      <c r="P4336">
        <v>5.8192798197103546E-2</v>
      </c>
      <c r="Q4336">
        <v>16483.837635304339</v>
      </c>
      <c r="R4336" s="95">
        <f>Table_nydc_frldevdb01_flc_fx_carry_view[[#This Row],[atmf]]/(Table_nydc_frldevdb01_flc_fx_carry_view[[#This Row],[atmf_cost_orig]]+1)</f>
        <v>16358.31730355762</v>
      </c>
      <c r="S4336" s="95">
        <f>Table_nydc_frldevdb01_flc_fx_carry_view[[#This Row],[num_rate]]-Table_nydc_frldevdb01_flc_fx_carry_view[[#This Row],[asset_rate]]</f>
        <v>6.6210579006410364E-2</v>
      </c>
      <c r="T433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2.400110004796784</v>
      </c>
      <c r="U4336" s="95">
        <f>Table_nydc_frldevdb01_flc_fx_carry_view[[#This Row],[atmf_cost_final]]/Table_nydc_frldevdb01_flc_fx_carry_view[[#This Row],[atmf_cost_orig]]</f>
        <v>1.9071184883694194</v>
      </c>
    </row>
    <row r="4337" spans="1:21" x14ac:dyDescent="0.25">
      <c r="A4337" t="s">
        <v>157</v>
      </c>
      <c r="B4337" t="s">
        <v>100</v>
      </c>
      <c r="C4337" t="s">
        <v>67</v>
      </c>
      <c r="D4337" t="s">
        <v>6</v>
      </c>
      <c r="E4337">
        <v>15871.2715469655</v>
      </c>
      <c r="F4337">
        <v>18177.988512976699</v>
      </c>
      <c r="G4337">
        <v>8.9438514591406199E-2</v>
      </c>
      <c r="H4337">
        <v>9.7413501922902004E-2</v>
      </c>
      <c r="I4337">
        <v>7.5020476213446305E-2</v>
      </c>
      <c r="J4337">
        <v>0.107148003294407</v>
      </c>
      <c r="K4337">
        <v>8.67670417658227E-3</v>
      </c>
      <c r="L4337">
        <v>7.88140628566621E-3</v>
      </c>
      <c r="M4337">
        <v>5.5771591924227197E-2</v>
      </c>
      <c r="N4337">
        <v>9.1239771941002898E-2</v>
      </c>
      <c r="O4337">
        <v>-7.6287290639620031E-3</v>
      </c>
      <c r="P4337">
        <v>6.3697647382127909E-2</v>
      </c>
      <c r="Q4337">
        <v>17360.402314711409</v>
      </c>
      <c r="R4337" s="95">
        <f>Table_nydc_frldevdb01_flc_fx_carry_view[[#This Row],[atmf]]/(Table_nydc_frldevdb01_flc_fx_carry_view[[#This Row],[atmf_cost_orig]]+1)</f>
        <v>17217.728391276258</v>
      </c>
      <c r="S4337" s="95">
        <f>Table_nydc_frldevdb01_flc_fx_carry_view[[#This Row],[num_rate]]-Table_nydc_frldevdb01_flc_fx_carry_view[[#This Row],[asset_rate]]</f>
        <v>7.1326376446089912E-2</v>
      </c>
      <c r="T433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1.7700087980251145</v>
      </c>
      <c r="U4337" s="95">
        <f>Table_nydc_frldevdb01_flc_fx_carry_view[[#This Row],[atmf_cost_final]]/Table_nydc_frldevdb01_flc_fx_carry_view[[#This Row],[atmf_cost_orig]]</f>
        <v>1.6359542339218816</v>
      </c>
    </row>
    <row r="4338" spans="1:21" x14ac:dyDescent="0.25">
      <c r="A4338" t="s">
        <v>157</v>
      </c>
      <c r="B4338" t="s">
        <v>102</v>
      </c>
      <c r="C4338" t="s">
        <v>6</v>
      </c>
      <c r="D4338" t="s">
        <v>6</v>
      </c>
      <c r="E4338">
        <v>76.4198114085264</v>
      </c>
      <c r="F4338">
        <v>81.174060671865604</v>
      </c>
      <c r="G4338">
        <v>8.2984968703069997E-2</v>
      </c>
      <c r="H4338">
        <v>8.7760539929459605E-2</v>
      </c>
      <c r="I4338">
        <v>7.9292395079002403E-2</v>
      </c>
      <c r="J4338">
        <v>9.3333402777777796E-2</v>
      </c>
      <c r="K4338">
        <v>1.1066554013280499E-2</v>
      </c>
      <c r="L4338">
        <v>1.6559670514483301E-3</v>
      </c>
      <c r="M4338">
        <v>3.5286713513661701E-2</v>
      </c>
      <c r="N4338">
        <v>6.22204029907827E-2</v>
      </c>
      <c r="O4338">
        <v>-8.0177808093068181E-3</v>
      </c>
      <c r="P4338">
        <v>5.3441622298277647E-2</v>
      </c>
      <c r="Q4338">
        <v>79.254503945189512</v>
      </c>
      <c r="R4338" s="95">
        <f>Table_nydc_frldevdb01_flc_fx_carry_view[[#This Row],[atmf]]/(Table_nydc_frldevdb01_flc_fx_carry_view[[#This Row],[atmf_cost_orig]]+1)</f>
        <v>78.40732389616862</v>
      </c>
      <c r="S4338" s="95">
        <f>Table_nydc_frldevdb01_flc_fx_carry_view[[#This Row],[num_rate]]-Table_nydc_frldevdb01_flc_fx_carry_view[[#This Row],[asset_rate]]</f>
        <v>6.1459403107584465E-2</v>
      </c>
      <c r="T433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2.5005795663063717</v>
      </c>
      <c r="U4338" s="95">
        <f>Table_nydc_frldevdb01_flc_fx_carry_view[[#This Row],[atmf_cost_final]]/Table_nydc_frldevdb01_flc_fx_carry_view[[#This Row],[atmf_cost_orig]]</f>
        <v>1.7632813258931943</v>
      </c>
    </row>
    <row r="4339" spans="1:21" x14ac:dyDescent="0.25">
      <c r="A4339" t="s">
        <v>157</v>
      </c>
      <c r="B4339" t="s">
        <v>102</v>
      </c>
      <c r="C4339" t="s">
        <v>67</v>
      </c>
      <c r="D4339" t="s">
        <v>6</v>
      </c>
      <c r="E4339">
        <v>76.4198114085264</v>
      </c>
      <c r="F4339">
        <v>86.450755238802103</v>
      </c>
      <c r="G4339">
        <v>9.4011395812102105E-2</v>
      </c>
      <c r="H4339">
        <v>9.6680923040069297E-2</v>
      </c>
      <c r="I4339">
        <v>8.2984968703069997E-2</v>
      </c>
      <c r="J4339">
        <v>9.8001615411658402E-2</v>
      </c>
      <c r="K4339">
        <v>1.20997311079763E-2</v>
      </c>
      <c r="L4339">
        <v>1.1066554013280499E-2</v>
      </c>
      <c r="M4339">
        <v>5.5352828217168602E-2</v>
      </c>
      <c r="N4339">
        <v>8.1563372809246304E-2</v>
      </c>
      <c r="O4339">
        <v>-7.6287290639620031E-3</v>
      </c>
      <c r="P4339">
        <v>5.6940940566115428E-2</v>
      </c>
      <c r="Q4339">
        <v>82.866521535716771</v>
      </c>
      <c r="R4339" s="95">
        <f>Table_nydc_frldevdb01_flc_fx_carry_view[[#This Row],[atmf]]/(Table_nydc_frldevdb01_flc_fx_carry_view[[#This Row],[atmf_cost_orig]]+1)</f>
        <v>81.916448155869645</v>
      </c>
      <c r="S4339" s="95">
        <f>Table_nydc_frldevdb01_flc_fx_carry_view[[#This Row],[num_rate]]-Table_nydc_frldevdb01_flc_fx_carry_view[[#This Row],[asset_rate]]</f>
        <v>6.4569669630077431E-2</v>
      </c>
      <c r="T433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1.6298675356818224</v>
      </c>
      <c r="U4339" s="95">
        <f>Table_nydc_frldevdb01_flc_fx_carry_view[[#This Row],[atmf_cost_final]]/Table_nydc_frldevdb01_flc_fx_carry_view[[#This Row],[atmf_cost_orig]]</f>
        <v>1.4735177123966372</v>
      </c>
    </row>
    <row r="4340" spans="1:21" x14ac:dyDescent="0.25">
      <c r="A4340" t="s">
        <v>157</v>
      </c>
      <c r="B4340" t="s">
        <v>162</v>
      </c>
      <c r="C4340" t="s">
        <v>6</v>
      </c>
      <c r="D4340" t="s">
        <v>6</v>
      </c>
      <c r="E4340">
        <v>132.001770704085</v>
      </c>
      <c r="F4340">
        <v>132.20896397499999</v>
      </c>
      <c r="G4340">
        <v>9.8491136057063194E-2</v>
      </c>
      <c r="H4340">
        <v>9.8280209389505199E-2</v>
      </c>
      <c r="I4340">
        <v>6.3958557548386599E-2</v>
      </c>
      <c r="J4340">
        <v>6.2311137127113198E-2</v>
      </c>
      <c r="K4340">
        <v>3.8779622145537006E-2</v>
      </c>
      <c r="L4340">
        <v>1.3356308709633899E-3</v>
      </c>
      <c r="M4340">
        <v>3.9510857899371796E-2</v>
      </c>
      <c r="N4340">
        <v>2.2348392015308399E-3</v>
      </c>
      <c r="O4340">
        <v>-8.0177808093068181E-3</v>
      </c>
      <c r="P4340">
        <v>-6.4267207180123131E-3</v>
      </c>
      <c r="Q4340">
        <v>132.11235869479893</v>
      </c>
      <c r="R4340" s="95">
        <f>Table_nydc_frldevdb01_flc_fx_carry_view[[#This Row],[atmf]]/(Table_nydc_frldevdb01_flc_fx_carry_view[[#This Row],[atmf_cost_orig]]+1)</f>
        <v>127.18382205469784</v>
      </c>
      <c r="S4340" s="95">
        <f>Table_nydc_frldevdb01_flc_fx_carry_view[[#This Row],[num_rate]]-Table_nydc_frldevdb01_flc_fx_carry_view[[#This Row],[asset_rate]]</f>
        <v>1.591060091294505E-3</v>
      </c>
      <c r="T434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1.2297105630458689</v>
      </c>
      <c r="U4340" s="95">
        <f>Table_nydc_frldevdb01_flc_fx_carry_view[[#This Row],[atmf_cost_final]]/Table_nydc_frldevdb01_flc_fx_carry_view[[#This Row],[atmf_cost_orig]]</f>
        <v>5.656265949027578E-2</v>
      </c>
    </row>
    <row r="4341" spans="1:21" x14ac:dyDescent="0.25">
      <c r="A4341" t="s">
        <v>157</v>
      </c>
      <c r="B4341" t="s">
        <v>162</v>
      </c>
      <c r="C4341" t="s">
        <v>67</v>
      </c>
      <c r="D4341" t="s">
        <v>6</v>
      </c>
      <c r="E4341">
        <v>132.001770704085</v>
      </c>
      <c r="F4341">
        <v>132.125354284808</v>
      </c>
      <c r="G4341">
        <v>0.102670387457793</v>
      </c>
      <c r="H4341">
        <v>0.10258761098539</v>
      </c>
      <c r="I4341">
        <v>9.8491136057063194E-2</v>
      </c>
      <c r="J4341">
        <v>9.8365010736373201E-2</v>
      </c>
      <c r="K4341">
        <v>5.82749078764737E-2</v>
      </c>
      <c r="L4341">
        <v>3.8779622145537006E-2</v>
      </c>
      <c r="M4341">
        <v>5.8728833465551702E-2</v>
      </c>
      <c r="N4341">
        <v>3.9214462683942498E-2</v>
      </c>
      <c r="O4341">
        <v>-7.6287290639620031E-3</v>
      </c>
      <c r="P4341">
        <v>-7.1446943388862594E-3</v>
      </c>
      <c r="Q4341">
        <v>132.06540641740315</v>
      </c>
      <c r="R4341" s="95">
        <f>Table_nydc_frldevdb01_flc_fx_carry_view[[#This Row],[atmf]]/(Table_nydc_frldevdb01_flc_fx_carry_view[[#This Row],[atmf_cost_orig]]+1)</f>
        <v>124.79621798182282</v>
      </c>
      <c r="S4341" s="95">
        <f>Table_nydc_frldevdb01_flc_fx_carry_view[[#This Row],[num_rate]]-Table_nydc_frldevdb01_flc_fx_carry_view[[#This Row],[asset_rate]]</f>
        <v>4.8403472507574374E-4</v>
      </c>
      <c r="T434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0.95795555233782981</v>
      </c>
      <c r="U4341" s="95">
        <f>Table_nydc_frldevdb01_flc_fx_carry_view[[#This Row],[atmf_cost_final]]/Table_nydc_frldevdb01_flc_fx_carry_view[[#This Row],[atmf_cost_orig]]</f>
        <v>0.66772078330049489</v>
      </c>
    </row>
    <row r="4342" spans="1:21" x14ac:dyDescent="0.25">
      <c r="A4342" t="s">
        <v>157</v>
      </c>
      <c r="B4342" t="s">
        <v>11</v>
      </c>
      <c r="C4342" t="s">
        <v>6</v>
      </c>
      <c r="D4342" t="s">
        <v>6</v>
      </c>
      <c r="E4342">
        <v>22.4308554746484</v>
      </c>
      <c r="F4342">
        <v>24.271985099999998</v>
      </c>
      <c r="G4342">
        <v>0.12914528730555699</v>
      </c>
      <c r="H4342">
        <v>0.14157587839077199</v>
      </c>
      <c r="I4342">
        <v>0.14882000769938999</v>
      </c>
      <c r="J4342">
        <v>0.17937212962963001</v>
      </c>
      <c r="K4342">
        <v>2.0718425957430901E-2</v>
      </c>
      <c r="L4342">
        <v>3.1077653156187097E-3</v>
      </c>
      <c r="M4342">
        <v>5.6892081882127903E-2</v>
      </c>
      <c r="N4342">
        <v>8.2084826813415793E-2</v>
      </c>
      <c r="O4342">
        <v>-8.0177808093068181E-3</v>
      </c>
      <c r="P4342">
        <v>7.3712498382376257E-2</v>
      </c>
      <c r="Q4342">
        <v>23.424630573472083</v>
      </c>
      <c r="R4342" s="95">
        <f>Table_nydc_frldevdb01_flc_fx_carry_view[[#This Row],[atmf]]/(Table_nydc_frldevdb01_flc_fx_carry_view[[#This Row],[atmf_cost_orig]]+1)</f>
        <v>22.965433761956202</v>
      </c>
      <c r="S4342" s="95">
        <f>Table_nydc_frldevdb01_flc_fx_carry_view[[#This Row],[num_rate]]-Table_nydc_frldevdb01_flc_fx_carry_view[[#This Row],[asset_rate]]</f>
        <v>8.1730279191683075E-2</v>
      </c>
      <c r="T434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2.1832756319185513</v>
      </c>
      <c r="U4342" s="95">
        <f>Table_nydc_frldevdb01_flc_fx_carry_view[[#This Row],[atmf_cost_final]]/Table_nydc_frldevdb01_flc_fx_carry_view[[#This Row],[atmf_cost_orig]]</f>
        <v>1.4428163656145259</v>
      </c>
    </row>
    <row r="4343" spans="1:21" x14ac:dyDescent="0.25">
      <c r="A4343" t="s">
        <v>157</v>
      </c>
      <c r="B4343" t="s">
        <v>11</v>
      </c>
      <c r="C4343" t="s">
        <v>67</v>
      </c>
      <c r="D4343" t="s">
        <v>6</v>
      </c>
      <c r="E4343">
        <v>22.4308554746484</v>
      </c>
      <c r="F4343">
        <v>26.193166984927199</v>
      </c>
      <c r="G4343">
        <v>0.13409473809342301</v>
      </c>
      <c r="H4343">
        <v>0.148135490455302</v>
      </c>
      <c r="I4343">
        <v>0.12914528730555699</v>
      </c>
      <c r="J4343">
        <v>0.15769109149662</v>
      </c>
      <c r="K4343">
        <v>2.0709492403937099E-2</v>
      </c>
      <c r="L4343">
        <v>2.0718425957430901E-2</v>
      </c>
      <c r="M4343">
        <v>8.4723272993869905E-2</v>
      </c>
      <c r="N4343">
        <v>0.11327888317574</v>
      </c>
      <c r="O4343">
        <v>-7.6287290639620031E-3</v>
      </c>
      <c r="P4343">
        <v>7.4886926021173528E-2</v>
      </c>
      <c r="Q4343">
        <v>24.617319308030613</v>
      </c>
      <c r="R4343" s="95">
        <f>Table_nydc_frldevdb01_flc_fx_carry_view[[#This Row],[atmf]]/(Table_nydc_frldevdb01_flc_fx_carry_view[[#This Row],[atmf_cost_orig]]+1)</f>
        <v>24.14732645371685</v>
      </c>
      <c r="S4343" s="95">
        <f>Table_nydc_frldevdb01_flc_fx_carry_view[[#This Row],[num_rate]]-Table_nydc_frldevdb01_flc_fx_carry_view[[#This Row],[asset_rate]]</f>
        <v>8.2515655085135531E-2</v>
      </c>
      <c r="T434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1.4459458005026145</v>
      </c>
      <c r="U4343" s="95">
        <f>Table_nydc_frldevdb01_flc_fx_carry_view[[#This Row],[atmf_cost_final]]/Table_nydc_frldevdb01_flc_fx_carry_view[[#This Row],[atmf_cost_orig]]</f>
        <v>1.3370456448718195</v>
      </c>
    </row>
    <row r="4344" spans="1:21" x14ac:dyDescent="0.25">
      <c r="A4344" t="s">
        <v>157</v>
      </c>
      <c r="B4344" t="s">
        <v>163</v>
      </c>
      <c r="C4344" t="s">
        <v>6</v>
      </c>
      <c r="D4344" t="s">
        <v>6</v>
      </c>
      <c r="E4344">
        <v>1.64126977129212</v>
      </c>
      <c r="F4344">
        <v>1.68719946649819</v>
      </c>
      <c r="G4344">
        <v>8.8917618101287801E-2</v>
      </c>
      <c r="H4344">
        <v>9.0591689541312498E-2</v>
      </c>
      <c r="I4344">
        <v>9.3931959613902702E-2</v>
      </c>
      <c r="J4344">
        <v>0.110610551669621</v>
      </c>
      <c r="K4344">
        <v>2.3225047531969099E-2</v>
      </c>
      <c r="L4344">
        <v>1.9615570153760499E-3</v>
      </c>
      <c r="M4344">
        <v>3.6422102774406703E-2</v>
      </c>
      <c r="N4344">
        <v>2.7985815477628399E-2</v>
      </c>
      <c r="O4344">
        <v>-8.0177808093068181E-3</v>
      </c>
      <c r="P4344">
        <v>1.9804716650989374E-2</v>
      </c>
      <c r="Q4344">
        <v>1.6652234210199881</v>
      </c>
      <c r="R4344" s="95">
        <f>Table_nydc_frldevdb01_flc_fx_carry_view[[#This Row],[atmf]]/(Table_nydc_frldevdb01_flc_fx_carry_view[[#This Row],[atmf_cost_orig]]+1)</f>
        <v>1.6279076468764146</v>
      </c>
      <c r="S4344" s="95">
        <f>Table_nydc_frldevdb01_flc_fx_carry_view[[#This Row],[num_rate]]-Table_nydc_frldevdb01_flc_fx_carry_view[[#This Row],[asset_rate]]</f>
        <v>2.7822497460296192E-2</v>
      </c>
      <c r="T434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1.9719746552675228</v>
      </c>
      <c r="U4344" s="95">
        <f>Table_nydc_frldevdb01_flc_fx_carry_view[[#This Row],[atmf_cost_final]]/Table_nydc_frldevdb01_flc_fx_carry_view[[#This Row],[atmf_cost_orig]]</f>
        <v>0.76837451288764236</v>
      </c>
    </row>
    <row r="4345" spans="1:21" x14ac:dyDescent="0.25">
      <c r="A4345" t="s">
        <v>157</v>
      </c>
      <c r="B4345" t="s">
        <v>163</v>
      </c>
      <c r="C4345" t="s">
        <v>67</v>
      </c>
      <c r="D4345" t="s">
        <v>6</v>
      </c>
      <c r="E4345">
        <v>1.64126977129212</v>
      </c>
      <c r="F4345">
        <v>1.7396478394293</v>
      </c>
      <c r="G4345">
        <v>9.1904769113409696E-2</v>
      </c>
      <c r="H4345">
        <v>9.3803729848890502E-2</v>
      </c>
      <c r="I4345">
        <v>8.8917618101287801E-2</v>
      </c>
      <c r="J4345">
        <v>9.3909593165781499E-2</v>
      </c>
      <c r="K4345">
        <v>2.7454498749181502E-2</v>
      </c>
      <c r="L4345">
        <v>2.3225047531969099E-2</v>
      </c>
      <c r="M4345">
        <v>5.3707997242351604E-2</v>
      </c>
      <c r="N4345">
        <v>5.6028895397506502E-2</v>
      </c>
      <c r="O4345">
        <v>-7.6287290639620031E-3</v>
      </c>
      <c r="P4345">
        <v>2.1823292142762352E-2</v>
      </c>
      <c r="Q4345">
        <v>1.6951443692845813</v>
      </c>
      <c r="R4345" s="95">
        <f>Table_nydc_frldevdb01_flc_fx_carry_view[[#This Row],[atmf]]/(Table_nydc_frldevdb01_flc_fx_carry_view[[#This Row],[atmf_cost_orig]]+1)</f>
        <v>1.650977162536599</v>
      </c>
      <c r="S4345" s="95">
        <f>Table_nydc_frldevdb01_flc_fx_carry_view[[#This Row],[num_rate]]-Table_nydc_frldevdb01_flc_fx_carry_view[[#This Row],[asset_rate]]</f>
        <v>2.9452021206724355E-2</v>
      </c>
      <c r="T434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1.249503866087462</v>
      </c>
      <c r="U4345" s="95">
        <f>Table_nydc_frldevdb01_flc_fx_carry_view[[#This Row],[atmf_cost_final]]/Table_nydc_frldevdb01_flc_fx_carry_view[[#This Row],[atmf_cost_orig]]</f>
        <v>1.0432132694258192</v>
      </c>
    </row>
    <row r="4346" spans="1:21" x14ac:dyDescent="0.25">
      <c r="A4346" t="s">
        <v>157</v>
      </c>
      <c r="B4346" t="s">
        <v>9</v>
      </c>
      <c r="C4346" t="s">
        <v>6</v>
      </c>
      <c r="D4346" t="s">
        <v>6</v>
      </c>
      <c r="E4346">
        <v>67.550558770677796</v>
      </c>
      <c r="F4346">
        <v>72.87724455</v>
      </c>
      <c r="G4346">
        <v>0.121044828854744</v>
      </c>
      <c r="H4346">
        <v>0.13044662293925799</v>
      </c>
      <c r="I4346">
        <v>9.4278149024553601E-2</v>
      </c>
      <c r="J4346">
        <v>0.113094988425926</v>
      </c>
      <c r="K4346">
        <v>1.8940405625528602E-2</v>
      </c>
      <c r="L4346">
        <v>1.96878638538522E-3</v>
      </c>
      <c r="M4346">
        <v>5.24264137819773E-2</v>
      </c>
      <c r="N4346">
        <v>7.8859222316800606E-2</v>
      </c>
      <c r="O4346">
        <v>-8.0177808093068181E-3</v>
      </c>
      <c r="P4346">
        <v>7.0505993969295799E-2</v>
      </c>
      <c r="Q4346">
        <v>70.51594697445374</v>
      </c>
      <c r="R4346" s="95">
        <f>Table_nydc_frldevdb01_flc_fx_carry_view[[#This Row],[atmf]]/(Table_nydc_frldevdb01_flc_fx_carry_view[[#This Row],[atmf_cost_orig]]+1)</f>
        <v>69.246879017517131</v>
      </c>
      <c r="S4346" s="95">
        <f>Table_nydc_frldevdb01_flc_fx_carry_view[[#This Row],[num_rate]]-Table_nydc_frldevdb01_flc_fx_carry_view[[#This Row],[asset_rate]]</f>
        <v>7.8523774778602617E-2</v>
      </c>
      <c r="T434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2.2961959386791797</v>
      </c>
      <c r="U4346" s="95">
        <f>Table_nydc_frldevdb01_flc_fx_carry_view[[#This Row],[atmf_cost_final]]/Table_nydc_frldevdb01_flc_fx_carry_view[[#This Row],[atmf_cost_orig]]</f>
        <v>1.5041887595964107</v>
      </c>
    </row>
    <row r="4347" spans="1:21" x14ac:dyDescent="0.25">
      <c r="A4347" t="s">
        <v>157</v>
      </c>
      <c r="B4347" t="s">
        <v>9</v>
      </c>
      <c r="C4347" t="s">
        <v>67</v>
      </c>
      <c r="D4347" t="s">
        <v>6</v>
      </c>
      <c r="E4347">
        <v>67.550558770677796</v>
      </c>
      <c r="F4347">
        <v>78.273011028379003</v>
      </c>
      <c r="G4347">
        <v>0.13259872357567001</v>
      </c>
      <c r="H4347">
        <v>0.14086406420341699</v>
      </c>
      <c r="I4347">
        <v>0.121044828854744</v>
      </c>
      <c r="J4347">
        <v>0.146004160221746</v>
      </c>
      <c r="K4347">
        <v>2.17541499575633E-2</v>
      </c>
      <c r="L4347">
        <v>1.8940405625528602E-2</v>
      </c>
      <c r="M4347">
        <v>8.0578609252159705E-2</v>
      </c>
      <c r="N4347">
        <v>0.105282802483415</v>
      </c>
      <c r="O4347">
        <v>-7.6287290639620031E-3</v>
      </c>
      <c r="P4347">
        <v>7.0473253173666817E-2</v>
      </c>
      <c r="Q4347">
        <v>73.924445493567063</v>
      </c>
      <c r="R4347" s="95">
        <f>Table_nydc_frldevdb01_flc_fx_carry_view[[#This Row],[atmf]]/(Table_nydc_frldevdb01_flc_fx_carry_view[[#This Row],[atmf_cost_orig]]+1)</f>
        <v>72.436202566095318</v>
      </c>
      <c r="S4347" s="95">
        <f>Table_nydc_frldevdb01_flc_fx_carry_view[[#This Row],[num_rate]]-Table_nydc_frldevdb01_flc_fx_carry_view[[#This Row],[asset_rate]]</f>
        <v>7.810198223762882E-2</v>
      </c>
      <c r="T434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1.4677975436285526</v>
      </c>
      <c r="U4347" s="95">
        <f>Table_nydc_frldevdb01_flc_fx_carry_view[[#This Row],[atmf_cost_final]]/Table_nydc_frldevdb01_flc_fx_carry_view[[#This Row],[atmf_cost_orig]]</f>
        <v>1.3065850038928681</v>
      </c>
    </row>
    <row r="4348" spans="1:21" x14ac:dyDescent="0.25">
      <c r="A4348" t="s">
        <v>157</v>
      </c>
      <c r="B4348" t="s">
        <v>4</v>
      </c>
      <c r="C4348" t="s">
        <v>6</v>
      </c>
      <c r="D4348" t="s">
        <v>6</v>
      </c>
      <c r="E4348">
        <v>4.3226694395115803</v>
      </c>
      <c r="F4348">
        <v>4.8876212322174304</v>
      </c>
      <c r="G4348">
        <v>0.12813587479535701</v>
      </c>
      <c r="H4348">
        <v>0.13641909363711099</v>
      </c>
      <c r="I4348">
        <v>0.12071644664327</v>
      </c>
      <c r="J4348">
        <v>0.14948824074074099</v>
      </c>
      <c r="K4348">
        <v>1.09305325854185E-2</v>
      </c>
      <c r="L4348">
        <v>2.5208889322634099E-3</v>
      </c>
      <c r="M4348">
        <v>5.4823107131105796E-2</v>
      </c>
      <c r="N4348">
        <v>0.13070244821805099</v>
      </c>
      <c r="O4348">
        <v>-8.0177808093068181E-3</v>
      </c>
      <c r="P4348">
        <v>0.1220205488744357</v>
      </c>
      <c r="Q4348">
        <v>4.682111312406426</v>
      </c>
      <c r="R4348" s="95">
        <f>Table_nydc_frldevdb01_flc_fx_carry_view[[#This Row],[atmf]]/(Table_nydc_frldevdb01_flc_fx_carry_view[[#This Row],[atmf_cost_orig]]+1)</f>
        <v>4.6335932529111155</v>
      </c>
      <c r="S4348" s="95">
        <f>Table_nydc_frldevdb01_flc_fx_carry_view[[#This Row],[num_rate]]-Table_nydc_frldevdb01_flc_fx_carry_view[[#This Row],[asset_rate]]</f>
        <v>0.13003832968374252</v>
      </c>
      <c r="T434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2.9203472480832677</v>
      </c>
      <c r="U4348" s="95">
        <f>Table_nydc_frldevdb01_flc_fx_carry_view[[#This Row],[atmf_cost_final]]/Table_nydc_frldevdb01_flc_fx_carry_view[[#This Row],[atmf_cost_orig]]</f>
        <v>2.3840758953242989</v>
      </c>
    </row>
    <row r="4349" spans="1:21" x14ac:dyDescent="0.25">
      <c r="A4349" t="s">
        <v>157</v>
      </c>
      <c r="B4349" t="s">
        <v>4</v>
      </c>
      <c r="C4349" t="s">
        <v>67</v>
      </c>
      <c r="D4349" t="s">
        <v>6</v>
      </c>
      <c r="E4349">
        <v>4.3226694395115803</v>
      </c>
      <c r="F4349">
        <v>5.5111907487296303</v>
      </c>
      <c r="G4349">
        <v>0.13773812518338099</v>
      </c>
      <c r="H4349">
        <v>0.14676094918056701</v>
      </c>
      <c r="I4349">
        <v>0.12813587479535701</v>
      </c>
      <c r="J4349">
        <v>0.162539799409358</v>
      </c>
      <c r="K4349">
        <v>8.8894090354156106E-3</v>
      </c>
      <c r="L4349">
        <v>1.09305325854185E-2</v>
      </c>
      <c r="M4349">
        <v>8.39399615334981E-2</v>
      </c>
      <c r="N4349">
        <v>0.15184434473469199</v>
      </c>
      <c r="O4349">
        <v>-7.6287290639620031E-3</v>
      </c>
      <c r="P4349">
        <v>0.1275594675859395</v>
      </c>
      <c r="Q4349">
        <v>5.1264479943974175</v>
      </c>
      <c r="R4349" s="95">
        <f>Table_nydc_frldevdb01_flc_fx_carry_view[[#This Row],[atmf]]/(Table_nydc_frldevdb01_flc_fx_carry_view[[#This Row],[atmf_cost_orig]]+1)</f>
        <v>5.0844059120513494</v>
      </c>
      <c r="S4349" s="95">
        <f>Table_nydc_frldevdb01_flc_fx_carry_view[[#This Row],[num_rate]]-Table_nydc_frldevdb01_flc_fx_carry_view[[#This Row],[asset_rate]]</f>
        <v>0.1351881966499015</v>
      </c>
      <c r="T434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1.8775852736443717</v>
      </c>
      <c r="U4349" s="95">
        <f>Table_nydc_frldevdb01_flc_fx_carry_view[[#This Row],[atmf_cost_final]]/Table_nydc_frldevdb01_flc_fx_carry_view[[#This Row],[atmf_cost_orig]]</f>
        <v>1.8089637159780583</v>
      </c>
    </row>
    <row r="4350" spans="1:21" x14ac:dyDescent="0.25">
      <c r="A4350" t="s">
        <v>157</v>
      </c>
      <c r="B4350" t="s">
        <v>17</v>
      </c>
      <c r="C4350" t="s">
        <v>6</v>
      </c>
      <c r="D4350" t="s">
        <v>6</v>
      </c>
      <c r="E4350">
        <v>1.1749598233258001</v>
      </c>
      <c r="F4350">
        <v>1.2017500000000001</v>
      </c>
      <c r="G4350">
        <v>7.7010503743035294E-2</v>
      </c>
      <c r="H4350">
        <v>7.6453342784085998E-2</v>
      </c>
      <c r="I4350">
        <v>6.5247107198953797E-2</v>
      </c>
      <c r="J4350">
        <v>7.1099791656730998E-2</v>
      </c>
      <c r="K4350">
        <v>2.0684814323461399E-2</v>
      </c>
      <c r="L4350">
        <v>1.3625393113914398E-3</v>
      </c>
      <c r="M4350">
        <v>3.0740849319100403E-2</v>
      </c>
      <c r="N4350">
        <v>2.2802208804202698E-2</v>
      </c>
      <c r="O4350">
        <v>-8.0177808093068181E-3</v>
      </c>
      <c r="P4350">
        <v>1.4619231437729141E-2</v>
      </c>
      <c r="Q4350">
        <v>1.1897854756198638</v>
      </c>
      <c r="R4350" s="95">
        <f>Table_nydc_frldevdb01_flc_fx_carry_view[[#This Row],[atmf]]/(Table_nydc_frldevdb01_flc_fx_carry_view[[#This Row],[atmf_cost_orig]]+1)</f>
        <v>1.1659089680920933</v>
      </c>
      <c r="S4350" s="95">
        <f>Table_nydc_frldevdb01_flc_fx_carry_view[[#This Row],[num_rate]]-Table_nydc_frldevdb01_flc_fx_carry_view[[#This Row],[asset_rate]]</f>
        <v>2.2637012247035959E-2</v>
      </c>
      <c r="T435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2.1320201751593935</v>
      </c>
      <c r="U4350" s="95">
        <f>Table_nydc_frldevdb01_flc_fx_carry_view[[#This Row],[atmf_cost_final]]/Table_nydc_frldevdb01_flc_fx_carry_view[[#This Row],[atmf_cost_orig]]</f>
        <v>0.74175597972287843</v>
      </c>
    </row>
    <row r="4351" spans="1:21" x14ac:dyDescent="0.25">
      <c r="A4351" t="s">
        <v>157</v>
      </c>
      <c r="B4351" t="s">
        <v>17</v>
      </c>
      <c r="C4351" t="s">
        <v>67</v>
      </c>
      <c r="D4351" t="s">
        <v>6</v>
      </c>
      <c r="E4351">
        <v>1.1749598233258001</v>
      </c>
      <c r="F4351">
        <v>1.23224415077886</v>
      </c>
      <c r="G4351">
        <v>8.2088004248950602E-2</v>
      </c>
      <c r="H4351">
        <v>8.0780675562139706E-2</v>
      </c>
      <c r="I4351">
        <v>7.7010503743035294E-2</v>
      </c>
      <c r="J4351">
        <v>7.6753491512804098E-2</v>
      </c>
      <c r="K4351">
        <v>2.6111391099507497E-2</v>
      </c>
      <c r="L4351">
        <v>2.0684814323461399E-2</v>
      </c>
      <c r="M4351">
        <v>4.6260313821024399E-2</v>
      </c>
      <c r="N4351">
        <v>4.5693550003401598E-2</v>
      </c>
      <c r="O4351">
        <v>-7.6287290639620031E-3</v>
      </c>
      <c r="P4351">
        <v>1.6310354610707067E-2</v>
      </c>
      <c r="Q4351">
        <v>1.2079061432437954</v>
      </c>
      <c r="R4351" s="95">
        <f>Table_nydc_frldevdb01_flc_fx_carry_view[[#This Row],[atmf]]/(Table_nydc_frldevdb01_flc_fx_carry_view[[#This Row],[atmf_cost_orig]]+1)</f>
        <v>1.177760576886079</v>
      </c>
      <c r="S4351" s="95">
        <f>Table_nydc_frldevdb01_flc_fx_carry_view[[#This Row],[num_rate]]-Table_nydc_frldevdb01_flc_fx_carry_view[[#This Row],[asset_rate]]</f>
        <v>2.3939083674669071E-2</v>
      </c>
      <c r="T435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1.2411946795167135</v>
      </c>
      <c r="U4351" s="95">
        <f>Table_nydc_frldevdb01_flc_fx_carry_view[[#This Row],[atmf_cost_final]]/Table_nydc_frldevdb01_flc_fx_carry_view[[#This Row],[atmf_cost_orig]]</f>
        <v>0.98774837931676074</v>
      </c>
    </row>
    <row r="4352" spans="1:21" x14ac:dyDescent="0.25">
      <c r="A4352" t="s">
        <v>157</v>
      </c>
      <c r="B4352" t="s">
        <v>12</v>
      </c>
      <c r="C4352" t="s">
        <v>6</v>
      </c>
      <c r="D4352" t="s">
        <v>6</v>
      </c>
      <c r="E4352">
        <v>15.795368187594701</v>
      </c>
      <c r="F4352">
        <v>17.0677342</v>
      </c>
      <c r="G4352">
        <v>0.15057162824326301</v>
      </c>
      <c r="H4352">
        <v>0.159282767747463</v>
      </c>
      <c r="I4352">
        <v>0.12681671601362801</v>
      </c>
      <c r="J4352">
        <v>0.14787884259259301</v>
      </c>
      <c r="K4352">
        <v>2.8193593222835302E-2</v>
      </c>
      <c r="L4352">
        <v>2.6482787524586202E-3</v>
      </c>
      <c r="M4352">
        <v>6.3993376840291799E-2</v>
      </c>
      <c r="N4352">
        <v>8.0557626716229902E-2</v>
      </c>
      <c r="O4352">
        <v>-8.0177808093068181E-3</v>
      </c>
      <c r="P4352">
        <v>7.2112123845121889E-2</v>
      </c>
      <c r="Q4352">
        <v>16.477831401346855</v>
      </c>
      <c r="R4352" s="95">
        <f>Table_nydc_frldevdb01_flc_fx_carry_view[[#This Row],[atmf]]/(Table_nydc_frldevdb01_flc_fx_carry_view[[#This Row],[atmf_cost_orig]]+1)</f>
        <v>16.041203424297173</v>
      </c>
      <c r="S4352" s="95">
        <f>Table_nydc_frldevdb01_flc_fx_carry_view[[#This Row],[num_rate]]-Table_nydc_frldevdb01_flc_fx_carry_view[[#This Row],[asset_rate]]</f>
        <v>8.0129904654428707E-2</v>
      </c>
      <c r="T435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2.1762519236507769</v>
      </c>
      <c r="U4352" s="95">
        <f>Table_nydc_frldevdb01_flc_fx_carry_view[[#This Row],[atmf_cost_final]]/Table_nydc_frldevdb01_flc_fx_carry_view[[#This Row],[atmf_cost_orig]]</f>
        <v>1.2588431911833233</v>
      </c>
    </row>
    <row r="4353" spans="1:21" x14ac:dyDescent="0.25">
      <c r="A4353" t="s">
        <v>157</v>
      </c>
      <c r="B4353" t="s">
        <v>12</v>
      </c>
      <c r="C4353" t="s">
        <v>67</v>
      </c>
      <c r="D4353" t="s">
        <v>6</v>
      </c>
      <c r="E4353">
        <v>15.795368187594701</v>
      </c>
      <c r="F4353">
        <v>18.4216974120788</v>
      </c>
      <c r="G4353">
        <v>0.153235464904804</v>
      </c>
      <c r="H4353">
        <v>0.16422724192037499</v>
      </c>
      <c r="I4353">
        <v>0.15057162824326301</v>
      </c>
      <c r="J4353">
        <v>0.17192006192085699</v>
      </c>
      <c r="K4353">
        <v>2.8543696171508502E-2</v>
      </c>
      <c r="L4353">
        <v>2.8193593222835302E-2</v>
      </c>
      <c r="M4353">
        <v>9.3887372914055495E-2</v>
      </c>
      <c r="N4353">
        <v>0.118727244705973</v>
      </c>
      <c r="O4353">
        <v>-7.6287290639620031E-3</v>
      </c>
      <c r="P4353">
        <v>7.4121308773218653E-2</v>
      </c>
      <c r="Q4353">
        <v>17.291788381760512</v>
      </c>
      <c r="R4353" s="95">
        <f>Table_nydc_frldevdb01_flc_fx_carry_view[[#This Row],[atmf]]/(Table_nydc_frldevdb01_flc_fx_carry_view[[#This Row],[atmf_cost_orig]]+1)</f>
        <v>16.840579632073471</v>
      </c>
      <c r="S4353" s="95">
        <f>Table_nydc_frldevdb01_flc_fx_carry_view[[#This Row],[num_rate]]-Table_nydc_frldevdb01_flc_fx_carry_view[[#This Row],[asset_rate]]</f>
        <v>8.1750037837180656E-2</v>
      </c>
      <c r="T435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1.3854998065052078</v>
      </c>
      <c r="U4353" s="95">
        <f>Table_nydc_frldevdb01_flc_fx_carry_view[[#This Row],[atmf_cost_final]]/Table_nydc_frldevdb01_flc_fx_carry_view[[#This Row],[atmf_cost_orig]]</f>
        <v>1.2645709536963605</v>
      </c>
    </row>
    <row r="4354" spans="1:21" x14ac:dyDescent="0.25">
      <c r="A4354" t="s">
        <v>157</v>
      </c>
      <c r="B4354" t="s">
        <v>21</v>
      </c>
      <c r="C4354" t="s">
        <v>6</v>
      </c>
      <c r="D4354" t="s">
        <v>6</v>
      </c>
      <c r="E4354">
        <v>1.31724369955507</v>
      </c>
      <c r="F4354">
        <v>1.3324499999999999</v>
      </c>
      <c r="G4354">
        <v>9.0501547983834807E-2</v>
      </c>
      <c r="H4354">
        <v>8.9365279063564895E-2</v>
      </c>
      <c r="I4354">
        <v>0.111557232974514</v>
      </c>
      <c r="J4354">
        <v>0.119224473680332</v>
      </c>
      <c r="K4354">
        <v>3.0376438659986498E-2</v>
      </c>
      <c r="L4354">
        <v>2.3294961284279596E-3</v>
      </c>
      <c r="M4354">
        <v>3.5532030580344799E-2</v>
      </c>
      <c r="N4354">
        <v>1.1625180998142899E-2</v>
      </c>
      <c r="O4354">
        <v>3.0046296134564887E-3</v>
      </c>
      <c r="P4354">
        <v>1.4619231437729141E-2</v>
      </c>
      <c r="Q4354">
        <v>1.3256156665798804</v>
      </c>
      <c r="R4354" s="95">
        <f>Table_nydc_frldevdb01_flc_fx_carry_view[[#This Row],[atmf]]/(Table_nydc_frldevdb01_flc_fx_carry_view[[#This Row],[atmf_cost_orig]]+1)</f>
        <v>1.286729874742023</v>
      </c>
      <c r="S4354" s="95">
        <f>Table_nydc_frldevdb01_flc_fx_carry_view[[#This Row],[num_rate]]-Table_nydc_frldevdb01_flc_fx_carry_view[[#This Row],[asset_rate]]</f>
        <v>1.1614601824272652E-2</v>
      </c>
      <c r="T435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1.8030296061657478</v>
      </c>
      <c r="U4354" s="95">
        <f>Table_nydc_frldevdb01_flc_fx_carry_view[[#This Row],[atmf_cost_final]]/Table_nydc_frldevdb01_flc_fx_carry_view[[#This Row],[atmf_cost_orig]]</f>
        <v>0.32717468740932537</v>
      </c>
    </row>
    <row r="4355" spans="1:21" x14ac:dyDescent="0.25">
      <c r="A4355" t="s">
        <v>157</v>
      </c>
      <c r="B4355" t="s">
        <v>21</v>
      </c>
      <c r="C4355" t="s">
        <v>67</v>
      </c>
      <c r="D4355" t="s">
        <v>6</v>
      </c>
      <c r="E4355">
        <v>1.31724369955507</v>
      </c>
      <c r="F4355">
        <v>1.3476583009370799</v>
      </c>
      <c r="G4355">
        <v>9.5790009656042799E-2</v>
      </c>
      <c r="H4355">
        <v>9.4070660589008301E-2</v>
      </c>
      <c r="I4355">
        <v>9.0501547983834807E-2</v>
      </c>
      <c r="J4355">
        <v>8.83893313366797E-2</v>
      </c>
      <c r="K4355">
        <v>4.2463926415608901E-2</v>
      </c>
      <c r="L4355">
        <v>3.0376438659986498E-2</v>
      </c>
      <c r="M4355">
        <v>5.2539753162191602E-2</v>
      </c>
      <c r="N4355">
        <v>4.1325217910904599E-2</v>
      </c>
      <c r="O4355">
        <v>4.6740985010508274E-3</v>
      </c>
      <c r="P4355">
        <v>1.6310354610707067E-2</v>
      </c>
      <c r="Q4355">
        <v>1.3342149819363938</v>
      </c>
      <c r="R4355" s="95">
        <f>Table_nydc_frldevdb01_flc_fx_carry_view[[#This Row],[atmf]]/(Table_nydc_frldevdb01_flc_fx_carry_view[[#This Row],[atmf_cost_orig]]+1)</f>
        <v>1.2803870798117132</v>
      </c>
      <c r="S4355" s="95">
        <f>Table_nydc_frldevdb01_flc_fx_carry_view[[#This Row],[num_rate]]-Table_nydc_frldevdb01_flc_fx_carry_view[[#This Row],[asset_rate]]</f>
        <v>1.163625610965624E-2</v>
      </c>
      <c r="T435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1.0866383003887465</v>
      </c>
      <c r="U4355" s="95">
        <f>Table_nydc_frldevdb01_flc_fx_carry_view[[#This Row],[atmf_cost_final]]/Table_nydc_frldevdb01_flc_fx_carry_view[[#This Row],[atmf_cost_orig]]</f>
        <v>0.78655142865503314</v>
      </c>
    </row>
    <row r="4356" spans="1:21" x14ac:dyDescent="0.25">
      <c r="A4356" t="s">
        <v>157</v>
      </c>
      <c r="B4356" t="s">
        <v>103</v>
      </c>
      <c r="C4356" t="s">
        <v>6</v>
      </c>
      <c r="D4356" t="s">
        <v>6</v>
      </c>
      <c r="E4356">
        <v>5.8848299768715702</v>
      </c>
      <c r="F4356">
        <v>5.4469777989028199</v>
      </c>
      <c r="G4356">
        <v>0.109807999824832</v>
      </c>
      <c r="H4356">
        <v>0.13218360186244399</v>
      </c>
      <c r="I4356">
        <v>0.14160765231633801</v>
      </c>
      <c r="J4356">
        <v>0.176675</v>
      </c>
      <c r="K4356">
        <v>1.5064134709058201E-2</v>
      </c>
      <c r="L4356">
        <v>2.9550551588488501E-3</v>
      </c>
      <c r="M4356">
        <v>4.9059041052592893E-2</v>
      </c>
      <c r="N4356">
        <v>7.4354939414349508E-2</v>
      </c>
      <c r="O4356">
        <v>7.3712498382376257E-2</v>
      </c>
      <c r="P4356">
        <v>-6.4267207180123131E-3</v>
      </c>
      <c r="Q4356">
        <v>5.2678961622400049</v>
      </c>
      <c r="R4356" s="95">
        <f>Table_nydc_frldevdb01_flc_fx_carry_view[[#This Row],[atmf]]/(Table_nydc_frldevdb01_flc_fx_carry_view[[#This Row],[atmf_cost_orig]]+1)</f>
        <v>5.1922509465601605</v>
      </c>
      <c r="S4356" s="95">
        <f>Table_nydc_frldevdb01_flc_fx_carry_view[[#This Row],[num_rate]]-Table_nydc_frldevdb01_flc_fx_carry_view[[#This Row],[asset_rate]]</f>
        <v>-8.013921910038857E-2</v>
      </c>
      <c r="T435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2.1003112505729793</v>
      </c>
      <c r="U4356" s="95">
        <f>Table_nydc_frldevdb01_flc_fx_carry_view[[#This Row],[atmf_cost_final]]/Table_nydc_frldevdb01_flc_fx_carry_view[[#This Row],[atmf_cost_orig]]</f>
        <v>1.5156215412901892</v>
      </c>
    </row>
    <row r="4357" spans="1:21" x14ac:dyDescent="0.25">
      <c r="A4357" t="s">
        <v>157</v>
      </c>
      <c r="B4357" t="s">
        <v>103</v>
      </c>
      <c r="C4357" t="s">
        <v>67</v>
      </c>
      <c r="D4357" t="s">
        <v>6</v>
      </c>
      <c r="E4357">
        <v>5.8848299768715702</v>
      </c>
      <c r="F4357">
        <v>5.0442680093186096</v>
      </c>
      <c r="G4357">
        <v>0.158860880983486</v>
      </c>
      <c r="H4357">
        <v>0.158860880983486</v>
      </c>
      <c r="I4357">
        <v>0.109807999824832</v>
      </c>
      <c r="J4357">
        <v>0.14926479711874699</v>
      </c>
      <c r="K4357">
        <v>3.0742563879999501E-2</v>
      </c>
      <c r="L4357">
        <v>1.5064134709058201E-2</v>
      </c>
      <c r="M4357">
        <v>7.77304696841329E-2</v>
      </c>
      <c r="N4357">
        <v>9.4648670805465102E-2</v>
      </c>
      <c r="O4357">
        <v>7.4886926021173528E-2</v>
      </c>
      <c r="P4357">
        <v>-7.1446943388862594E-3</v>
      </c>
      <c r="Q4357">
        <v>4.8178856521216327</v>
      </c>
      <c r="R4357" s="95">
        <f>Table_nydc_frldevdb01_flc_fx_carry_view[[#This Row],[atmf]]/(Table_nydc_frldevdb01_flc_fx_carry_view[[#This Row],[atmf_cost_orig]]+1)</f>
        <v>4.6804541127959487</v>
      </c>
      <c r="S4357" s="95">
        <f>Table_nydc_frldevdb01_flc_fx_carry_view[[#This Row],[num_rate]]-Table_nydc_frldevdb01_flc_fx_carry_view[[#This Row],[asset_rate]]</f>
        <v>-8.2031620360059787E-2</v>
      </c>
      <c r="T435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1.693723836685781</v>
      </c>
      <c r="U4357" s="95">
        <f>Table_nydc_frldevdb01_flc_fx_carry_view[[#This Row],[atmf_cost_final]]/Table_nydc_frldevdb01_flc_fx_carry_view[[#This Row],[atmf_cost_orig]]</f>
        <v>1.2176521149310089</v>
      </c>
    </row>
    <row r="4358" spans="1:21" x14ac:dyDescent="0.25">
      <c r="A4358" t="s">
        <v>157</v>
      </c>
      <c r="B4358" t="s">
        <v>164</v>
      </c>
      <c r="C4358" t="s">
        <v>6</v>
      </c>
      <c r="D4358" t="s">
        <v>6</v>
      </c>
      <c r="E4358">
        <v>80.426614206245603</v>
      </c>
      <c r="F4358">
        <v>78.360008167499998</v>
      </c>
      <c r="G4358">
        <v>0.102859125026295</v>
      </c>
      <c r="H4358">
        <v>0.108630669791018</v>
      </c>
      <c r="I4358">
        <v>0.105078093637255</v>
      </c>
      <c r="J4358">
        <v>0.133204372659704</v>
      </c>
      <c r="K4358">
        <v>2.9113658169150503E-2</v>
      </c>
      <c r="L4358">
        <v>2.1938419677908602E-3</v>
      </c>
      <c r="M4358">
        <v>4.2470107170789501E-2</v>
      </c>
      <c r="N4358">
        <v>2.5691567214081702E-2</v>
      </c>
      <c r="O4358">
        <v>1.9804716650989374E-2</v>
      </c>
      <c r="P4358">
        <v>-6.4267207180123131E-3</v>
      </c>
      <c r="Q4358">
        <v>77.327191478083023</v>
      </c>
      <c r="R4358" s="95">
        <f>Table_nydc_frldevdb01_flc_fx_carry_view[[#This Row],[atmf]]/(Table_nydc_frldevdb01_flc_fx_carry_view[[#This Row],[atmf_cost_orig]]+1)</f>
        <v>75.167630830360253</v>
      </c>
      <c r="S4358" s="95">
        <f>Table_nydc_frldevdb01_flc_fx_carry_view[[#This Row],[num_rate]]-Table_nydc_frldevdb01_flc_fx_carry_view[[#This Row],[asset_rate]]</f>
        <v>-2.6231437369001687E-2</v>
      </c>
      <c r="T435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1.7592793745858191</v>
      </c>
      <c r="U4358" s="95">
        <f>Table_nydc_frldevdb01_flc_fx_carry_view[[#This Row],[atmf_cost_final]]/Table_nydc_frldevdb01_flc_fx_carry_view[[#This Row],[atmf_cost_orig]]</f>
        <v>0.60493294991617297</v>
      </c>
    </row>
    <row r="4359" spans="1:21" x14ac:dyDescent="0.25">
      <c r="A4359" t="s">
        <v>157</v>
      </c>
      <c r="B4359" t="s">
        <v>164</v>
      </c>
      <c r="C4359" t="s">
        <v>67</v>
      </c>
      <c r="D4359" t="s">
        <v>6</v>
      </c>
      <c r="E4359">
        <v>80.426614206245603</v>
      </c>
      <c r="F4359">
        <v>75.949483159851894</v>
      </c>
      <c r="G4359">
        <v>0.106457910312073</v>
      </c>
      <c r="H4359">
        <v>0.116487910921487</v>
      </c>
      <c r="I4359">
        <v>0.102859125026295</v>
      </c>
      <c r="J4359">
        <v>0.116264643558692</v>
      </c>
      <c r="K4359">
        <v>3.5163374440220801E-2</v>
      </c>
      <c r="L4359">
        <v>2.9113658169150503E-2</v>
      </c>
      <c r="M4359">
        <v>6.2885647068953193E-2</v>
      </c>
      <c r="N4359">
        <v>6.1437470531168506E-2</v>
      </c>
      <c r="O4359">
        <v>2.1823292142762352E-2</v>
      </c>
      <c r="P4359">
        <v>-7.1446943388862594E-3</v>
      </c>
      <c r="Q4359">
        <v>73.900785438449745</v>
      </c>
      <c r="R4359" s="95">
        <f>Table_nydc_frldevdb01_flc_fx_carry_view[[#This Row],[atmf]]/(Table_nydc_frldevdb01_flc_fx_carry_view[[#This Row],[atmf_cost_orig]]+1)</f>
        <v>71.455930719633457</v>
      </c>
      <c r="S4359" s="95">
        <f>Table_nydc_frldevdb01_flc_fx_carry_view[[#This Row],[num_rate]]-Table_nydc_frldevdb01_flc_fx_carry_view[[#This Row],[asset_rate]]</f>
        <v>-2.8967986481648611E-2</v>
      </c>
      <c r="T435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1.1659871033991782</v>
      </c>
      <c r="U4359" s="95">
        <f>Table_nydc_frldevdb01_flc_fx_carry_view[[#This Row],[atmf_cost_final]]/Table_nydc_frldevdb01_flc_fx_carry_view[[#This Row],[atmf_cost_orig]]</f>
        <v>0.97697127078621326</v>
      </c>
    </row>
    <row r="4360" spans="1:21" x14ac:dyDescent="0.25">
      <c r="A4360" t="s">
        <v>157</v>
      </c>
      <c r="B4360" t="s">
        <v>165</v>
      </c>
      <c r="C4360" t="s">
        <v>6</v>
      </c>
      <c r="D4360" t="s">
        <v>6</v>
      </c>
      <c r="E4360">
        <v>0.71588464241365402</v>
      </c>
      <c r="F4360">
        <v>0.71227499999999999</v>
      </c>
      <c r="G4360">
        <v>9.6229709157854601E-2</v>
      </c>
      <c r="H4360">
        <v>9.6683848568816302E-2</v>
      </c>
      <c r="I4360">
        <v>0.111114135324758</v>
      </c>
      <c r="J4360">
        <v>0.117526001251468</v>
      </c>
      <c r="K4360">
        <v>3.5288760259120797E-2</v>
      </c>
      <c r="L4360">
        <v>2.3198633372502899E-3</v>
      </c>
      <c r="M4360">
        <v>3.7803255308190099E-2</v>
      </c>
      <c r="N4360">
        <v>5.7510486572178998E-3</v>
      </c>
      <c r="O4360">
        <v>1.9804716650989374E-2</v>
      </c>
      <c r="P4360">
        <v>1.4619231437729141E-2</v>
      </c>
      <c r="Q4360">
        <v>0.71048848023403077</v>
      </c>
      <c r="R4360" s="95">
        <f>Table_nydc_frldevdb01_flc_fx_carry_view[[#This Row],[atmf]]/(Table_nydc_frldevdb01_flc_fx_carry_view[[#This Row],[atmf_cost_orig]]+1)</f>
        <v>0.68632951029670841</v>
      </c>
      <c r="S4360" s="95">
        <f>Table_nydc_frldevdb01_flc_fx_carry_view[[#This Row],[num_rate]]-Table_nydc_frldevdb01_flc_fx_carry_view[[#This Row],[asset_rate]]</f>
        <v>-5.1854852132602325E-3</v>
      </c>
      <c r="T436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1.3645623685907056</v>
      </c>
      <c r="U4360" s="95">
        <f>Table_nydc_frldevdb01_flc_fx_carry_view[[#This Row],[atmf_cost_final]]/Table_nydc_frldevdb01_flc_fx_carry_view[[#This Row],[atmf_cost_orig]]</f>
        <v>0.152131042957349</v>
      </c>
    </row>
    <row r="4361" spans="1:21" x14ac:dyDescent="0.25">
      <c r="A4361" t="s">
        <v>157</v>
      </c>
      <c r="B4361" t="s">
        <v>165</v>
      </c>
      <c r="C4361" t="s">
        <v>67</v>
      </c>
      <c r="D4361" t="s">
        <v>6</v>
      </c>
      <c r="E4361">
        <v>0.71588464241365402</v>
      </c>
      <c r="F4361">
        <v>0.70832965319182595</v>
      </c>
      <c r="G4361">
        <v>0.101074987569092</v>
      </c>
      <c r="H4361">
        <v>0.10172652787903</v>
      </c>
      <c r="I4361">
        <v>9.6229709157854601E-2</v>
      </c>
      <c r="J4361">
        <v>9.7207854452831199E-2</v>
      </c>
      <c r="K4361">
        <v>4.9913516760879698E-2</v>
      </c>
      <c r="L4361">
        <v>3.5288760259120797E-2</v>
      </c>
      <c r="M4361">
        <v>5.4931490465719102E-2</v>
      </c>
      <c r="N4361">
        <v>4.0679976017858603E-2</v>
      </c>
      <c r="O4361">
        <v>2.1823292142762352E-2</v>
      </c>
      <c r="P4361">
        <v>1.6310354610707067E-2</v>
      </c>
      <c r="Q4361">
        <v>0.70479302034836344</v>
      </c>
      <c r="R4361" s="95">
        <f>Table_nydc_frldevdb01_flc_fx_carry_view[[#This Row],[atmf]]/(Table_nydc_frldevdb01_flc_fx_carry_view[[#This Row],[atmf_cost_orig]]+1)</f>
        <v>0.6714461172062659</v>
      </c>
      <c r="S4361" s="95">
        <f>Table_nydc_frldevdb01_flc_fx_carry_view[[#This Row],[num_rate]]-Table_nydc_frldevdb01_flc_fx_carry_view[[#This Row],[asset_rate]]</f>
        <v>-5.5129375320552843E-3</v>
      </c>
      <c r="T436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1.0743810302430328</v>
      </c>
      <c r="U4361" s="95">
        <f>Table_nydc_frldevdb01_flc_fx_carry_view[[#This Row],[atmf_cost_final]]/Table_nydc_frldevdb01_flc_fx_carry_view[[#This Row],[atmf_cost_orig]]</f>
        <v>0.74055838778388161</v>
      </c>
    </row>
    <row r="4362" spans="1:21" x14ac:dyDescent="0.25">
      <c r="A4362" t="s">
        <v>157</v>
      </c>
      <c r="B4362" t="s">
        <v>20</v>
      </c>
      <c r="C4362" t="s">
        <v>6</v>
      </c>
      <c r="D4362" t="s">
        <v>6</v>
      </c>
      <c r="E4362">
        <v>3.1811851720469502</v>
      </c>
      <c r="F4362">
        <v>3.3274949999999999</v>
      </c>
      <c r="G4362">
        <v>0.137559180645181</v>
      </c>
      <c r="H4362">
        <v>0.144752012414533</v>
      </c>
      <c r="I4362">
        <v>0.125119796837866</v>
      </c>
      <c r="J4362">
        <v>0.162024182727773</v>
      </c>
      <c r="K4362">
        <v>3.3979462072629904E-2</v>
      </c>
      <c r="L4362">
        <v>2.6124434049662401E-3</v>
      </c>
      <c r="M4362">
        <v>5.6860838279734698E-2</v>
      </c>
      <c r="N4362">
        <v>4.5987791511602101E-2</v>
      </c>
      <c r="O4362">
        <v>1.4619231437729141E-2</v>
      </c>
      <c r="P4362">
        <v>6.1502498052284471E-2</v>
      </c>
      <c r="Q4362">
        <v>3.2530604989001928</v>
      </c>
      <c r="R4362" s="95">
        <f>Table_nydc_frldevdb01_flc_fx_carry_view[[#This Row],[atmf]]/(Table_nydc_frldevdb01_flc_fx_carry_view[[#This Row],[atmf_cost_orig]]+1)</f>
        <v>3.1484703373210463</v>
      </c>
      <c r="S4362" s="95">
        <f>Table_nydc_frldevdb01_flc_fx_carry_view[[#This Row],[num_rate]]-Table_nydc_frldevdb01_flc_fx_carry_view[[#This Row],[asset_rate]]</f>
        <v>4.688326661455533E-2</v>
      </c>
      <c r="T436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1.895661681973813</v>
      </c>
      <c r="U4362" s="95">
        <f>Table_nydc_frldevdb01_flc_fx_carry_view[[#This Row],[atmf_cost_final]]/Table_nydc_frldevdb01_flc_fx_carry_view[[#This Row],[atmf_cost_orig]]</f>
        <v>0.80877793755622895</v>
      </c>
    </row>
    <row r="4363" spans="1:21" x14ac:dyDescent="0.25">
      <c r="A4363" t="s">
        <v>157</v>
      </c>
      <c r="B4363" t="s">
        <v>20</v>
      </c>
      <c r="C4363" t="s">
        <v>67</v>
      </c>
      <c r="D4363" t="s">
        <v>6</v>
      </c>
      <c r="E4363">
        <v>3.1811851720469502</v>
      </c>
      <c r="F4363">
        <v>3.521077</v>
      </c>
      <c r="G4363">
        <v>0.13641391470380501</v>
      </c>
      <c r="H4363">
        <v>0.14758474849585901</v>
      </c>
      <c r="I4363">
        <v>0.137559180645181</v>
      </c>
      <c r="J4363">
        <v>0.154676178301174</v>
      </c>
      <c r="K4363">
        <v>3.3622581786565804E-2</v>
      </c>
      <c r="L4363">
        <v>3.3979462072629904E-2</v>
      </c>
      <c r="M4363">
        <v>8.0473125149182201E-2</v>
      </c>
      <c r="N4363">
        <v>9.5307736034082602E-2</v>
      </c>
      <c r="O4363">
        <v>1.6310354610707067E-2</v>
      </c>
      <c r="P4363">
        <v>7.1388915666822483E-2</v>
      </c>
      <c r="Q4363">
        <v>3.3634954123344634</v>
      </c>
      <c r="R4363" s="95">
        <f>Table_nydc_frldevdb01_flc_fx_carry_view[[#This Row],[atmf]]/(Table_nydc_frldevdb01_flc_fx_carry_view[[#This Row],[atmf_cost_orig]]+1)</f>
        <v>3.2588288575098439</v>
      </c>
      <c r="S4363" s="95">
        <f>Table_nydc_frldevdb01_flc_fx_carry_view[[#This Row],[num_rate]]-Table_nydc_frldevdb01_flc_fx_carry_view[[#This Row],[asset_rate]]</f>
        <v>5.5078561056115416E-2</v>
      </c>
      <c r="T436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1.3090194810929037</v>
      </c>
      <c r="U4363" s="95">
        <f>Table_nydc_frldevdb01_flc_fx_carry_view[[#This Row],[atmf_cost_final]]/Table_nydc_frldevdb01_flc_fx_carry_view[[#This Row],[atmf_cost_orig]]</f>
        <v>1.1843424231058479</v>
      </c>
    </row>
    <row r="4364" spans="1:21" x14ac:dyDescent="0.25">
      <c r="A4364" t="s">
        <v>157</v>
      </c>
      <c r="B4364" t="s">
        <v>22</v>
      </c>
      <c r="C4364" t="s">
        <v>6</v>
      </c>
      <c r="D4364" t="s">
        <v>6</v>
      </c>
      <c r="E4364">
        <v>622.93850843786595</v>
      </c>
      <c r="F4364">
        <v>628.11</v>
      </c>
      <c r="G4364">
        <v>8.8005699186516698E-2</v>
      </c>
      <c r="H4364">
        <v>8.8969781570343506E-2</v>
      </c>
      <c r="I4364">
        <v>8.5033361537571406E-2</v>
      </c>
      <c r="J4364">
        <v>0.101493286428485</v>
      </c>
      <c r="K4364">
        <v>3.0541397463011502E-2</v>
      </c>
      <c r="L4364">
        <v>1.7754589105527E-3</v>
      </c>
      <c r="M4364">
        <v>3.4967692994236799E-2</v>
      </c>
      <c r="N4364">
        <v>8.4382989134858116E-3</v>
      </c>
      <c r="O4364">
        <v>1.4619231437729141E-2</v>
      </c>
      <c r="P4364">
        <v>2.3012633858276788E-2</v>
      </c>
      <c r="Q4364">
        <v>625.3420512729632</v>
      </c>
      <c r="R4364" s="95">
        <f>Table_nydc_frldevdb01_flc_fx_carry_view[[#This Row],[atmf]]/(Table_nydc_frldevdb01_flc_fx_carry_view[[#This Row],[atmf_cost_orig]]+1)</f>
        <v>606.88850893773508</v>
      </c>
      <c r="S4364" s="95">
        <f>Table_nydc_frldevdb01_flc_fx_carry_view[[#This Row],[num_rate]]-Table_nydc_frldevdb01_flc_fx_carry_view[[#This Row],[asset_rate]]</f>
        <v>8.3934024205476465E-3</v>
      </c>
      <c r="T436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1.5052858436428644</v>
      </c>
      <c r="U4364" s="95">
        <f>Table_nydc_frldevdb01_flc_fx_carry_view[[#This Row],[atmf_cost_final]]/Table_nydc_frldevdb01_flc_fx_carry_view[[#This Row],[atmf_cost_orig]]</f>
        <v>0.241317004095082</v>
      </c>
    </row>
    <row r="4365" spans="1:21" x14ac:dyDescent="0.25">
      <c r="A4365" t="s">
        <v>157</v>
      </c>
      <c r="B4365" t="s">
        <v>22</v>
      </c>
      <c r="C4365" t="s">
        <v>67</v>
      </c>
      <c r="D4365" t="s">
        <v>6</v>
      </c>
      <c r="E4365">
        <v>622.93850843786595</v>
      </c>
      <c r="F4365">
        <v>635.71</v>
      </c>
      <c r="G4365">
        <v>9.2408854521730699E-2</v>
      </c>
      <c r="H4365">
        <v>9.4591700106728793E-2</v>
      </c>
      <c r="I4365">
        <v>8.8005699186516698E-2</v>
      </c>
      <c r="J4365">
        <v>9.0606420185052994E-2</v>
      </c>
      <c r="K4365">
        <v>4.0810655034147901E-2</v>
      </c>
      <c r="L4365">
        <v>3.0541397463011502E-2</v>
      </c>
      <c r="M4365">
        <v>5.1632887058822401E-2</v>
      </c>
      <c r="N4365">
        <v>4.2103074841375598E-2</v>
      </c>
      <c r="O4365">
        <v>1.6310354610707067E-2</v>
      </c>
      <c r="P4365">
        <v>2.6852335806010319E-2</v>
      </c>
      <c r="Q4365">
        <v>628.90385654327611</v>
      </c>
      <c r="R4365" s="95">
        <f>Table_nydc_frldevdb01_flc_fx_carry_view[[#This Row],[atmf]]/(Table_nydc_frldevdb01_flc_fx_carry_view[[#This Row],[atmf_cost_orig]]+1)</f>
        <v>604.4980219075652</v>
      </c>
      <c r="S4365" s="95">
        <f>Table_nydc_frldevdb01_flc_fx_carry_view[[#This Row],[num_rate]]-Table_nydc_frldevdb01_flc_fx_carry_view[[#This Row],[asset_rate]]</f>
        <v>1.0541981195303252E-2</v>
      </c>
      <c r="T436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1.0683265108347035</v>
      </c>
      <c r="U4365" s="95">
        <f>Table_nydc_frldevdb01_flc_fx_carry_view[[#This Row],[atmf_cost_final]]/Table_nydc_frldevdb01_flc_fx_carry_view[[#This Row],[atmf_cost_orig]]</f>
        <v>0.81543135082510432</v>
      </c>
    </row>
    <row r="4366" spans="1:21" x14ac:dyDescent="0.25">
      <c r="A4366" t="s">
        <v>157</v>
      </c>
      <c r="B4366" t="s">
        <v>13</v>
      </c>
      <c r="C4366" t="s">
        <v>6</v>
      </c>
      <c r="D4366" t="s">
        <v>6</v>
      </c>
      <c r="E4366">
        <v>6.61809926203175</v>
      </c>
      <c r="F4366">
        <v>6.7708256953114603</v>
      </c>
      <c r="G4366">
        <v>5.6220475373222001E-2</v>
      </c>
      <c r="H4366">
        <v>5.7400537058606399E-2</v>
      </c>
      <c r="I4366">
        <v>6.4198300871108394E-2</v>
      </c>
      <c r="J4366">
        <v>6.7053865740384605E-2</v>
      </c>
      <c r="K4366">
        <v>1.25368746972157E-2</v>
      </c>
      <c r="L4366">
        <v>1.3404325516391501E-3</v>
      </c>
      <c r="M4366">
        <v>2.2592221396120001E-2</v>
      </c>
      <c r="N4366">
        <v>2.30748526100382E-2</v>
      </c>
      <c r="O4366">
        <v>1.4619231437729141E-2</v>
      </c>
      <c r="P4366">
        <v>3.7916198416651836E-2</v>
      </c>
      <c r="Q4366">
        <v>6.7034204783332836</v>
      </c>
      <c r="R4366" s="95">
        <f>Table_nydc_frldevdb01_flc_fx_carry_view[[#This Row],[atmf]]/(Table_nydc_frldevdb01_flc_fx_carry_view[[#This Row],[atmf_cost_orig]]+1)</f>
        <v>6.6212372377206412</v>
      </c>
      <c r="S4366" s="95">
        <f>Table_nydc_frldevdb01_flc_fx_carry_view[[#This Row],[num_rate]]-Table_nydc_frldevdb01_flc_fx_carry_view[[#This Row],[asset_rate]]</f>
        <v>2.3296966978922695E-2</v>
      </c>
      <c r="T436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2.1614789334680404</v>
      </c>
      <c r="U4366" s="95">
        <f>Table_nydc_frldevdb01_flc_fx_carry_view[[#This Row],[atmf_cost_final]]/Table_nydc_frldevdb01_flc_fx_carry_view[[#This Row],[atmf_cost_orig]]</f>
        <v>1.0213627161958092</v>
      </c>
    </row>
    <row r="4367" spans="1:21" x14ac:dyDescent="0.25">
      <c r="A4367" t="s">
        <v>157</v>
      </c>
      <c r="B4367" t="s">
        <v>13</v>
      </c>
      <c r="C4367" t="s">
        <v>67</v>
      </c>
      <c r="D4367" t="s">
        <v>6</v>
      </c>
      <c r="E4367">
        <v>6.61809926203175</v>
      </c>
      <c r="F4367">
        <v>6.91062131904848</v>
      </c>
      <c r="G4367">
        <v>6.13270244883364E-2</v>
      </c>
      <c r="H4367">
        <v>6.2639007905688604E-2</v>
      </c>
      <c r="I4367">
        <v>5.6220475373222001E-2</v>
      </c>
      <c r="J4367">
        <v>5.9187808765346399E-2</v>
      </c>
      <c r="K4367">
        <v>1.6279584116353801E-2</v>
      </c>
      <c r="L4367">
        <v>1.25368746972157E-2</v>
      </c>
      <c r="M4367">
        <v>3.42058190084902E-2</v>
      </c>
      <c r="N4367">
        <v>3.5093268201377405E-2</v>
      </c>
      <c r="O4367">
        <v>1.6310354610707067E-2</v>
      </c>
      <c r="P4367">
        <v>3.9118098462978756E-2</v>
      </c>
      <c r="Q4367">
        <v>6.7889215172656971</v>
      </c>
      <c r="R4367" s="95">
        <f>Table_nydc_frldevdb01_flc_fx_carry_view[[#This Row],[atmf]]/(Table_nydc_frldevdb01_flc_fx_carry_view[[#This Row],[atmf_cost_orig]]+1)</f>
        <v>6.6820561169089192</v>
      </c>
      <c r="S4367" s="95">
        <f>Table_nydc_frldevdb01_flc_fx_carry_view[[#This Row],[num_rate]]-Table_nydc_frldevdb01_flc_fx_carry_view[[#This Row],[asset_rate]]</f>
        <v>2.2807743852271689E-2</v>
      </c>
      <c r="T436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1.2582895203530102</v>
      </c>
      <c r="U4367" s="95">
        <f>Table_nydc_frldevdb01_flc_fx_carry_view[[#This Row],[atmf_cost_final]]/Table_nydc_frldevdb01_flc_fx_carry_view[[#This Row],[atmf_cost_orig]]</f>
        <v>1.025944392463368</v>
      </c>
    </row>
    <row r="4368" spans="1:21" x14ac:dyDescent="0.25">
      <c r="A4368" t="s">
        <v>157</v>
      </c>
      <c r="B4368" t="s">
        <v>18</v>
      </c>
      <c r="C4368" t="s">
        <v>6</v>
      </c>
      <c r="D4368" t="s">
        <v>6</v>
      </c>
      <c r="E4368">
        <v>2946.8867239136498</v>
      </c>
      <c r="F4368">
        <v>3052.49</v>
      </c>
      <c r="G4368">
        <v>0.117376284633242</v>
      </c>
      <c r="H4368">
        <v>0.12044165630404199</v>
      </c>
      <c r="I4368">
        <v>0.102527910944337</v>
      </c>
      <c r="J4368">
        <v>0.11085923610064299</v>
      </c>
      <c r="K4368">
        <v>3.0297389220933602E-2</v>
      </c>
      <c r="L4368">
        <v>2.14073654844558E-3</v>
      </c>
      <c r="M4368">
        <v>4.7324056006972905E-2</v>
      </c>
      <c r="N4368">
        <v>3.5832074462998902E-2</v>
      </c>
      <c r="O4368">
        <v>1.4619231437729141E-2</v>
      </c>
      <c r="P4368">
        <v>5.1134644771622995E-2</v>
      </c>
      <c r="Q4368">
        <v>3001.3863939736584</v>
      </c>
      <c r="R4368" s="95">
        <f>Table_nydc_frldevdb01_flc_fx_carry_view[[#This Row],[atmf]]/(Table_nydc_frldevdb01_flc_fx_carry_view[[#This Row],[atmf_cost_orig]]+1)</f>
        <v>2914.5611451320246</v>
      </c>
      <c r="S4368" s="95">
        <f>Table_nydc_frldevdb01_flc_fx_carry_view[[#This Row],[num_rate]]-Table_nydc_frldevdb01_flc_fx_carry_view[[#This Row],[asset_rate]]</f>
        <v>3.6515413333893854E-2</v>
      </c>
      <c r="T436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1.9787394877650337</v>
      </c>
      <c r="U4368" s="95">
        <f>Table_nydc_frldevdb01_flc_fx_carry_view[[#This Row],[atmf_cost_final]]/Table_nydc_frldevdb01_flc_fx_carry_view[[#This Row],[atmf_cost_orig]]</f>
        <v>0.75716406171354522</v>
      </c>
    </row>
    <row r="4369" spans="1:21" x14ac:dyDescent="0.25">
      <c r="A4369" t="s">
        <v>157</v>
      </c>
      <c r="B4369" t="s">
        <v>18</v>
      </c>
      <c r="C4369" t="s">
        <v>67</v>
      </c>
      <c r="D4369" t="s">
        <v>6</v>
      </c>
      <c r="E4369">
        <v>2946.8867239136498</v>
      </c>
      <c r="F4369">
        <v>3146.54</v>
      </c>
      <c r="G4369">
        <v>0.121247138345495</v>
      </c>
      <c r="H4369">
        <v>0.124762040594004</v>
      </c>
      <c r="I4369">
        <v>0.117376284633242</v>
      </c>
      <c r="J4369">
        <v>0.123392359898923</v>
      </c>
      <c r="K4369">
        <v>3.7946273680329802E-2</v>
      </c>
      <c r="L4369">
        <v>3.0297389220933602E-2</v>
      </c>
      <c r="M4369">
        <v>6.8063853065679095E-2</v>
      </c>
      <c r="N4369">
        <v>6.5890227015872091E-2</v>
      </c>
      <c r="O4369">
        <v>1.6310354610707067E-2</v>
      </c>
      <c r="P4369">
        <v>5.1307191348051062E-2</v>
      </c>
      <c r="Q4369">
        <v>3054.5445131394399</v>
      </c>
      <c r="R4369" s="95">
        <f>Table_nydc_frldevdb01_flc_fx_carry_view[[#This Row],[atmf]]/(Table_nydc_frldevdb01_flc_fx_carry_view[[#This Row],[atmf_cost_orig]]+1)</f>
        <v>2946.0223665171707</v>
      </c>
      <c r="S4369" s="95">
        <f>Table_nydc_frldevdb01_flc_fx_carry_view[[#This Row],[num_rate]]-Table_nydc_frldevdb01_flc_fx_carry_view[[#This Row],[asset_rate]]</f>
        <v>3.4996836737343995E-2</v>
      </c>
      <c r="T436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1.1817960978714193</v>
      </c>
      <c r="U4369" s="95">
        <f>Table_nydc_frldevdb01_flc_fx_carry_view[[#This Row],[atmf_cost_final]]/Table_nydc_frldevdb01_flc_fx_carry_view[[#This Row],[atmf_cost_orig]]</f>
        <v>0.96806489859295008</v>
      </c>
    </row>
    <row r="4370" spans="1:21" x14ac:dyDescent="0.25">
      <c r="A4370" t="s">
        <v>157</v>
      </c>
      <c r="B4370" t="s">
        <v>101</v>
      </c>
      <c r="C4370" t="s">
        <v>6</v>
      </c>
      <c r="D4370" t="s">
        <v>6</v>
      </c>
      <c r="E4370">
        <v>21.936694935660299</v>
      </c>
      <c r="F4370">
        <v>21.8933</v>
      </c>
      <c r="G4370">
        <v>8.8510793371039204E-2</v>
      </c>
      <c r="H4370">
        <v>8.8320053878413907E-2</v>
      </c>
      <c r="I4370">
        <v>6.4500000000000002E-2</v>
      </c>
      <c r="J4370">
        <v>6.4500000000000002E-2</v>
      </c>
      <c r="K4370">
        <v>3.3853912714584301E-2</v>
      </c>
      <c r="L4370">
        <v>1.3467318920341198E-3</v>
      </c>
      <c r="M4370">
        <v>3.4712497813286801E-2</v>
      </c>
      <c r="N4370">
        <v>2.55940029090278E-3</v>
      </c>
      <c r="O4370">
        <v>1.4619231437729141E-2</v>
      </c>
      <c r="P4370">
        <v>1.2610004443162737E-2</v>
      </c>
      <c r="Q4370">
        <v>21.874518864062033</v>
      </c>
      <c r="R4370" s="95">
        <f>Table_nydc_frldevdb01_flc_fx_carry_view[[#This Row],[atmf]]/(Table_nydc_frldevdb01_flc_fx_carry_view[[#This Row],[atmf_cost_orig]]+1)</f>
        <v>21.158824355816982</v>
      </c>
      <c r="S4370" s="95">
        <f>Table_nydc_frldevdb01_flc_fx_carry_view[[#This Row],[num_rate]]-Table_nydc_frldevdb01_flc_fx_carry_view[[#This Row],[asset_rate]]</f>
        <v>-2.0092269945664043E-3</v>
      </c>
      <c r="T437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1.4124032675401124</v>
      </c>
      <c r="U4370" s="95">
        <f>Table_nydc_frldevdb01_flc_fx_carry_view[[#This Row],[atmf_cost_final]]/Table_nydc_frldevdb01_flc_fx_carry_view[[#This Row],[atmf_cost_orig]]</f>
        <v>7.3731377807192133E-2</v>
      </c>
    </row>
    <row r="4371" spans="1:21" x14ac:dyDescent="0.25">
      <c r="A4371" t="s">
        <v>157</v>
      </c>
      <c r="B4371" t="s">
        <v>101</v>
      </c>
      <c r="C4371" t="s">
        <v>67</v>
      </c>
      <c r="D4371" t="s">
        <v>6</v>
      </c>
      <c r="E4371">
        <v>21.936694935660299</v>
      </c>
      <c r="F4371">
        <v>21.8538</v>
      </c>
      <c r="G4371">
        <v>8.9736547992810403E-2</v>
      </c>
      <c r="H4371">
        <v>8.9519023806542794E-2</v>
      </c>
      <c r="I4371">
        <v>8.8510793371039204E-2</v>
      </c>
      <c r="J4371">
        <v>8.8145667294683899E-2</v>
      </c>
      <c r="K4371">
        <v>4.7264771114339098E-2</v>
      </c>
      <c r="L4371">
        <v>3.3853912714584301E-2</v>
      </c>
      <c r="M4371">
        <v>4.8867767270391098E-2</v>
      </c>
      <c r="N4371">
        <v>3.5509033260532903E-2</v>
      </c>
      <c r="O4371">
        <v>1.6310354610707067E-2</v>
      </c>
      <c r="P4371">
        <v>1.4366002879045769E-2</v>
      </c>
      <c r="Q4371">
        <v>21.818824508183809</v>
      </c>
      <c r="R4371" s="95">
        <f>Table_nydc_frldevdb01_flc_fx_carry_view[[#This Row],[atmf]]/(Table_nydc_frldevdb01_flc_fx_carry_view[[#This Row],[atmf_cost_orig]]+1)</f>
        <v>20.835610247489129</v>
      </c>
      <c r="S4371" s="95">
        <f>Table_nydc_frldevdb01_flc_fx_carry_view[[#This Row],[num_rate]]-Table_nydc_frldevdb01_flc_fx_carry_view[[#This Row],[asset_rate]]</f>
        <v>-1.9443517316612979E-3</v>
      </c>
      <c r="T437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1.0325168527072319</v>
      </c>
      <c r="U4371" s="95">
        <f>Table_nydc_frldevdb01_flc_fx_carry_view[[#This Row],[atmf_cost_final]]/Table_nydc_frldevdb01_flc_fx_carry_view[[#This Row],[atmf_cost_orig]]</f>
        <v>0.72663506527845334</v>
      </c>
    </row>
    <row r="4372" spans="1:21" x14ac:dyDescent="0.25">
      <c r="A4372" t="s">
        <v>157</v>
      </c>
      <c r="B4372" t="s">
        <v>10</v>
      </c>
      <c r="C4372" t="s">
        <v>6</v>
      </c>
      <c r="D4372" t="s">
        <v>6</v>
      </c>
      <c r="E4372">
        <v>13507.927021743501</v>
      </c>
      <c r="F4372">
        <v>14088.75</v>
      </c>
      <c r="G4372">
        <v>7.3248283901817396E-2</v>
      </c>
      <c r="H4372">
        <v>8.1830020494190803E-2</v>
      </c>
      <c r="I4372">
        <v>6.0540935157871997E-2</v>
      </c>
      <c r="J4372">
        <v>9.6731990740740695E-2</v>
      </c>
      <c r="K4372">
        <v>1.2414711453644501E-2</v>
      </c>
      <c r="L4372">
        <v>1.2640684148576E-3</v>
      </c>
      <c r="M4372">
        <v>3.2163194556347301E-2</v>
      </c>
      <c r="N4372">
        <v>4.2994518200059298E-2</v>
      </c>
      <c r="O4372">
        <v>1.4619231437729141E-2</v>
      </c>
      <c r="P4372">
        <v>5.8192798197103546E-2</v>
      </c>
      <c r="Q4372">
        <v>13815.90679805019</v>
      </c>
      <c r="R4372" s="95">
        <f>Table_nydc_frldevdb01_flc_fx_carry_view[[#This Row],[atmf]]/(Table_nydc_frldevdb01_flc_fx_carry_view[[#This Row],[atmf_cost_orig]]+1)</f>
        <v>13649.731044765398</v>
      </c>
      <c r="S4372" s="95">
        <f>Table_nydc_frldevdb01_flc_fx_carry_view[[#This Row],[num_rate]]-Table_nydc_frldevdb01_flc_fx_carry_view[[#This Row],[asset_rate]]</f>
        <v>4.3573566759374405E-2</v>
      </c>
      <c r="T437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2.1130964625576949</v>
      </c>
      <c r="U4372" s="95">
        <f>Table_nydc_frldevdb01_flc_fx_carry_view[[#This Row],[atmf_cost_final]]/Table_nydc_frldevdb01_flc_fx_carry_view[[#This Row],[atmf_cost_orig]]</f>
        <v>1.3367614378209975</v>
      </c>
    </row>
    <row r="4373" spans="1:21" x14ac:dyDescent="0.25">
      <c r="A4373" t="s">
        <v>157</v>
      </c>
      <c r="B4373" t="s">
        <v>10</v>
      </c>
      <c r="C4373" t="s">
        <v>67</v>
      </c>
      <c r="D4373" t="s">
        <v>6</v>
      </c>
      <c r="E4373">
        <v>13507.927021743501</v>
      </c>
      <c r="F4373">
        <v>14751.9373506354</v>
      </c>
      <c r="G4373">
        <v>8.1084893698564003E-2</v>
      </c>
      <c r="H4373">
        <v>9.0515694869623395E-2</v>
      </c>
      <c r="I4373">
        <v>7.3248283901817396E-2</v>
      </c>
      <c r="J4373">
        <v>9.5437113326521994E-2</v>
      </c>
      <c r="K4373">
        <v>1.3488133930065699E-2</v>
      </c>
      <c r="L4373">
        <v>1.2414711453644501E-2</v>
      </c>
      <c r="M4373">
        <v>4.9411104120207897E-2</v>
      </c>
      <c r="N4373">
        <v>6.5955623937015498E-2</v>
      </c>
      <c r="O4373">
        <v>1.6310354610707067E-2</v>
      </c>
      <c r="P4373">
        <v>6.3697647382127909E-2</v>
      </c>
      <c r="Q4373">
        <v>14240.380583440197</v>
      </c>
      <c r="R4373" s="95">
        <f>Table_nydc_frldevdb01_flc_fx_carry_view[[#This Row],[atmf]]/(Table_nydc_frldevdb01_flc_fx_carry_view[[#This Row],[atmf_cost_orig]]+1)</f>
        <v>14057.348252478179</v>
      </c>
      <c r="S4373" s="95">
        <f>Table_nydc_frldevdb01_flc_fx_carry_view[[#This Row],[num_rate]]-Table_nydc_frldevdb01_flc_fx_carry_view[[#This Row],[asset_rate]]</f>
        <v>4.7387292771420841E-2</v>
      </c>
      <c r="T437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1.4904366815988792</v>
      </c>
      <c r="U4373" s="95">
        <f>Table_nydc_frldevdb01_flc_fx_carry_view[[#This Row],[atmf_cost_final]]/Table_nydc_frldevdb01_flc_fx_carry_view[[#This Row],[atmf_cost_orig]]</f>
        <v>1.3348340441160331</v>
      </c>
    </row>
    <row r="4374" spans="1:21" x14ac:dyDescent="0.25">
      <c r="A4374" t="s">
        <v>157</v>
      </c>
      <c r="B4374" t="s">
        <v>104</v>
      </c>
      <c r="C4374" t="s">
        <v>6</v>
      </c>
      <c r="D4374" t="s">
        <v>6</v>
      </c>
      <c r="E4374">
        <v>3.5136022100278899</v>
      </c>
      <c r="F4374">
        <v>3.4555910000000001</v>
      </c>
      <c r="G4374">
        <v>6.7344443754636898E-2</v>
      </c>
      <c r="H4374">
        <v>6.6349928121576904E-2</v>
      </c>
      <c r="I4374">
        <v>6.9875017684333102E-2</v>
      </c>
      <c r="J4374">
        <v>6.9355065873982505E-2</v>
      </c>
      <c r="K4374">
        <v>1.9233339522245301E-2</v>
      </c>
      <c r="L4374">
        <v>1.4589597986519199E-3</v>
      </c>
      <c r="M4374">
        <v>2.60812543990354E-2</v>
      </c>
      <c r="N4374">
        <v>1.6508871172693E-2</v>
      </c>
      <c r="O4374">
        <v>1.4619231437729141E-2</v>
      </c>
      <c r="P4374">
        <v>-2.1085908287944433E-3</v>
      </c>
      <c r="Q4374">
        <v>3.4320883511218945</v>
      </c>
      <c r="R4374" s="95">
        <f>Table_nydc_frldevdb01_flc_fx_carry_view[[#This Row],[atmf]]/(Table_nydc_frldevdb01_flc_fx_carry_view[[#This Row],[atmf_cost_orig]]+1)</f>
        <v>3.3677557066607773</v>
      </c>
      <c r="S4374" s="95">
        <f>Table_nydc_frldevdb01_flc_fx_carry_view[[#This Row],[num_rate]]-Table_nydc_frldevdb01_flc_fx_carry_view[[#This Row],[asset_rate]]</f>
        <v>-1.6727822266523584E-2</v>
      </c>
      <c r="T437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2.1977363394294405</v>
      </c>
      <c r="U4374" s="95">
        <f>Table_nydc_frldevdb01_flc_fx_carry_view[[#This Row],[atmf_cost_final]]/Table_nydc_frldevdb01_flc_fx_carry_view[[#This Row],[atmf_cost_orig]]</f>
        <v>0.63297841891008011</v>
      </c>
    </row>
    <row r="4375" spans="1:21" x14ac:dyDescent="0.25">
      <c r="A4375" t="s">
        <v>157</v>
      </c>
      <c r="B4375" t="s">
        <v>104</v>
      </c>
      <c r="C4375" t="s">
        <v>67</v>
      </c>
      <c r="D4375" t="s">
        <v>6</v>
      </c>
      <c r="E4375">
        <v>3.5136022100278899</v>
      </c>
      <c r="F4375">
        <v>3.385758</v>
      </c>
      <c r="G4375">
        <v>7.1189137495882099E-2</v>
      </c>
      <c r="H4375">
        <v>6.9231342008999996E-2</v>
      </c>
      <c r="I4375">
        <v>6.7344443754636898E-2</v>
      </c>
      <c r="J4375">
        <v>6.6277189869662995E-2</v>
      </c>
      <c r="K4375">
        <v>2.3975583299298102E-2</v>
      </c>
      <c r="L4375">
        <v>1.9233339522245301E-2</v>
      </c>
      <c r="M4375">
        <v>3.7801116839269601E-2</v>
      </c>
      <c r="N4375">
        <v>3.6960727308263101E-2</v>
      </c>
      <c r="O4375">
        <v>1.6310354610707067E-2</v>
      </c>
      <c r="P4375">
        <v>-2.3745954872039787E-3</v>
      </c>
      <c r="Q4375">
        <v>3.3395864357232741</v>
      </c>
      <c r="R4375" s="95">
        <f>Table_nydc_frldevdb01_flc_fx_carry_view[[#This Row],[atmf]]/(Table_nydc_frldevdb01_flc_fx_carry_view[[#This Row],[atmf_cost_orig]]+1)</f>
        <v>3.262434338393926</v>
      </c>
      <c r="S4375" s="95">
        <f>Table_nydc_frldevdb01_flc_fx_carry_view[[#This Row],[num_rate]]-Table_nydc_frldevdb01_flc_fx_carry_view[[#This Row],[asset_rate]]</f>
        <v>-1.8684950097911046E-2</v>
      </c>
      <c r="T437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1.2822208802839694</v>
      </c>
      <c r="U4375" s="95">
        <f>Table_nydc_frldevdb01_flc_fx_carry_view[[#This Row],[atmf_cost_final]]/Table_nydc_frldevdb01_flc_fx_carry_view[[#This Row],[atmf_cost_orig]]</f>
        <v>0.97776812958781512</v>
      </c>
    </row>
    <row r="4376" spans="1:21" x14ac:dyDescent="0.25">
      <c r="A4376" t="s">
        <v>157</v>
      </c>
      <c r="B4376" t="s">
        <v>7</v>
      </c>
      <c r="C4376" t="s">
        <v>6</v>
      </c>
      <c r="D4376" t="s">
        <v>6</v>
      </c>
      <c r="E4376">
        <v>65.027135358901603</v>
      </c>
      <c r="F4376">
        <v>67.533301646804404</v>
      </c>
      <c r="G4376">
        <v>6.4832525890653706E-2</v>
      </c>
      <c r="H4376">
        <v>6.9255394087814101E-2</v>
      </c>
      <c r="I4376">
        <v>4.5696208009961603E-2</v>
      </c>
      <c r="J4376">
        <v>7.3494560185185201E-2</v>
      </c>
      <c r="K4376">
        <v>1.0860800413508599E-2</v>
      </c>
      <c r="L4376">
        <v>9.5399445230792701E-4</v>
      </c>
      <c r="M4376">
        <v>2.7219207139239799E-2</v>
      </c>
      <c r="N4376">
        <v>3.8531633227456098E-2</v>
      </c>
      <c r="O4376">
        <v>1.4619231437729141E-2</v>
      </c>
      <c r="P4376">
        <v>5.3441622298277647E-2</v>
      </c>
      <c r="Q4376">
        <v>66.446345304868984</v>
      </c>
      <c r="R4376" s="95">
        <f>Table_nydc_frldevdb01_flc_fx_carry_view[[#This Row],[atmf]]/(Table_nydc_frldevdb01_flc_fx_carry_view[[#This Row],[atmf_cost_orig]]+1)</f>
        <v>65.743807336782254</v>
      </c>
      <c r="S4376" s="95">
        <f>Table_nydc_frldevdb01_flc_fx_carry_view[[#This Row],[num_rate]]-Table_nydc_frldevdb01_flc_fx_carry_view[[#This Row],[asset_rate]]</f>
        <v>3.8822390860548506E-2</v>
      </c>
      <c r="T437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2.2971454008439505</v>
      </c>
      <c r="U4376" s="95">
        <f>Table_nydc_frldevdb01_flc_fx_carry_view[[#This Row],[atmf_cost_final]]/Table_nydc_frldevdb01_flc_fx_carry_view[[#This Row],[atmf_cost_orig]]</f>
        <v>1.4156045409532911</v>
      </c>
    </row>
    <row r="4377" spans="1:21" x14ac:dyDescent="0.25">
      <c r="A4377" t="s">
        <v>157</v>
      </c>
      <c r="B4377" t="s">
        <v>7</v>
      </c>
      <c r="C4377" t="s">
        <v>67</v>
      </c>
      <c r="D4377" t="s">
        <v>6</v>
      </c>
      <c r="E4377">
        <v>65.027135358901603</v>
      </c>
      <c r="F4377">
        <v>70.157164214704693</v>
      </c>
      <c r="G4377">
        <v>7.29983092756714E-2</v>
      </c>
      <c r="H4377">
        <v>7.5683082000828197E-2</v>
      </c>
      <c r="I4377">
        <v>6.4832525890653706E-2</v>
      </c>
      <c r="J4377">
        <v>7.6227586339856407E-2</v>
      </c>
      <c r="K4377">
        <v>1.2930780525484601E-2</v>
      </c>
      <c r="L4377">
        <v>1.0860800413508599E-2</v>
      </c>
      <c r="M4377">
        <v>4.1322696535888395E-2</v>
      </c>
      <c r="N4377">
        <v>5.3420566588802502E-2</v>
      </c>
      <c r="O4377">
        <v>1.6310354610707067E-2</v>
      </c>
      <c r="P4377">
        <v>5.6940940566115428E-2</v>
      </c>
      <c r="Q4377">
        <v>68.220260313671062</v>
      </c>
      <c r="R4377" s="95">
        <f>Table_nydc_frldevdb01_flc_fx_carry_view[[#This Row],[atmf]]/(Table_nydc_frldevdb01_flc_fx_carry_view[[#This Row],[atmf_cost_orig]]+1)</f>
        <v>67.373125015033978</v>
      </c>
      <c r="S4377" s="95">
        <f>Table_nydc_frldevdb01_flc_fx_carry_view[[#This Row],[num_rate]]-Table_nydc_frldevdb01_flc_fx_carry_view[[#This Row],[asset_rate]]</f>
        <v>4.063058595540836E-2</v>
      </c>
      <c r="T437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1.499010005513489</v>
      </c>
      <c r="U4377" s="95">
        <f>Table_nydc_frldevdb01_flc_fx_carry_view[[#This Row],[atmf_cost_final]]/Table_nydc_frldevdb01_flc_fx_carry_view[[#This Row],[atmf_cost_orig]]</f>
        <v>1.2927657453914512</v>
      </c>
    </row>
    <row r="4378" spans="1:21" x14ac:dyDescent="0.25">
      <c r="A4378" t="s">
        <v>157</v>
      </c>
      <c r="B4378" t="s">
        <v>166</v>
      </c>
      <c r="C4378" t="s">
        <v>6</v>
      </c>
      <c r="D4378" t="s">
        <v>6</v>
      </c>
      <c r="E4378">
        <v>112.345773943525</v>
      </c>
      <c r="F4378">
        <v>110.0137</v>
      </c>
      <c r="G4378">
        <v>9.2809922517522195E-2</v>
      </c>
      <c r="H4378">
        <v>9.4998245209404003E-2</v>
      </c>
      <c r="I4378">
        <v>7.0712158242090706E-2</v>
      </c>
      <c r="J4378">
        <v>9.3287554395749706E-2</v>
      </c>
      <c r="K4378">
        <v>2.7353994453604102E-2</v>
      </c>
      <c r="L4378">
        <v>1.4764389074093699E-3</v>
      </c>
      <c r="M4378">
        <v>3.7335328439670301E-2</v>
      </c>
      <c r="N4378">
        <v>2.0756004963210999E-2</v>
      </c>
      <c r="O4378">
        <v>1.4619231437729141E-2</v>
      </c>
      <c r="P4378">
        <v>-6.4267207180123131E-3</v>
      </c>
      <c r="Q4378">
        <v>108.92646853760345</v>
      </c>
      <c r="R4378" s="95">
        <f>Table_nydc_frldevdb01_flc_fx_carry_view[[#This Row],[atmf]]/(Table_nydc_frldevdb01_flc_fx_carry_view[[#This Row],[atmf_cost_orig]]+1)</f>
        <v>106.05413407203572</v>
      </c>
      <c r="S4378" s="95">
        <f>Table_nydc_frldevdb01_flc_fx_carry_view[[#This Row],[num_rate]]-Table_nydc_frldevdb01_flc_fx_carry_view[[#This Row],[asset_rate]]</f>
        <v>-2.1045952155741454E-2</v>
      </c>
      <c r="T437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1.931562062016523</v>
      </c>
      <c r="U4378" s="95">
        <f>Table_nydc_frldevdb01_flc_fx_carry_view[[#This Row],[atmf_cost_final]]/Table_nydc_frldevdb01_flc_fx_carry_view[[#This Row],[atmf_cost_orig]]</f>
        <v>0.55593470931293321</v>
      </c>
    </row>
    <row r="4379" spans="1:21" x14ac:dyDescent="0.25">
      <c r="A4379" t="s">
        <v>157</v>
      </c>
      <c r="B4379" t="s">
        <v>166</v>
      </c>
      <c r="C4379" t="s">
        <v>67</v>
      </c>
      <c r="D4379" t="s">
        <v>6</v>
      </c>
      <c r="E4379">
        <v>112.345773943525</v>
      </c>
      <c r="F4379">
        <v>107.223356833381</v>
      </c>
      <c r="G4379">
        <v>9.3792845083526893E-2</v>
      </c>
      <c r="H4379">
        <v>9.7011464505916495E-2</v>
      </c>
      <c r="I4379">
        <v>9.2809922517522195E-2</v>
      </c>
      <c r="J4379">
        <v>9.8757523119619897E-2</v>
      </c>
      <c r="K4379">
        <v>3.2498818212517197E-2</v>
      </c>
      <c r="L4379">
        <v>2.7353994453604102E-2</v>
      </c>
      <c r="M4379">
        <v>5.2951671009764598E-2</v>
      </c>
      <c r="N4379">
        <v>5.2105520523083898E-2</v>
      </c>
      <c r="O4379">
        <v>1.6310354610707067E-2</v>
      </c>
      <c r="P4379">
        <v>-7.1446943388862594E-3</v>
      </c>
      <c r="Q4379">
        <v>105.0742878903834</v>
      </c>
      <c r="R4379" s="95">
        <f>Table_nydc_frldevdb01_flc_fx_carry_view[[#This Row],[atmf]]/(Table_nydc_frldevdb01_flc_fx_carry_view[[#This Row],[atmf_cost_orig]]+1)</f>
        <v>101.83122339371515</v>
      </c>
      <c r="S4379" s="95">
        <f>Table_nydc_frldevdb01_flc_fx_carry_view[[#This Row],[num_rate]]-Table_nydc_frldevdb01_flc_fx_carry_view[[#This Row],[asset_rate]]</f>
        <v>-2.3455048949593327E-2</v>
      </c>
      <c r="T437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1.2101747523851989</v>
      </c>
      <c r="U4379" s="95">
        <f>Table_nydc_frldevdb01_flc_fx_carry_view[[#This Row],[atmf_cost_final]]/Table_nydc_frldevdb01_flc_fx_carry_view[[#This Row],[atmf_cost_orig]]</f>
        <v>0.98402032512770632</v>
      </c>
    </row>
    <row r="4380" spans="1:21" x14ac:dyDescent="0.25">
      <c r="A4380" t="s">
        <v>157</v>
      </c>
      <c r="B4380" t="s">
        <v>16</v>
      </c>
      <c r="C4380" t="s">
        <v>6</v>
      </c>
      <c r="D4380" t="s">
        <v>6</v>
      </c>
      <c r="E4380">
        <v>19.090742533779899</v>
      </c>
      <c r="F4380">
        <v>20.197199999999999</v>
      </c>
      <c r="G4380">
        <v>0.13067328133071801</v>
      </c>
      <c r="H4380">
        <v>0.13956969537984801</v>
      </c>
      <c r="I4380">
        <v>0.14759867003572899</v>
      </c>
      <c r="J4380">
        <v>0.17370451386677399</v>
      </c>
      <c r="K4380">
        <v>2.7500809793883103E-2</v>
      </c>
      <c r="L4380">
        <v>3.0817897088809198E-3</v>
      </c>
      <c r="M4380">
        <v>5.4828507419900904E-2</v>
      </c>
      <c r="N4380">
        <v>5.7952197129262903E-2</v>
      </c>
      <c r="O4380">
        <v>1.4619231437729141E-2</v>
      </c>
      <c r="P4380">
        <v>7.3712498382376257E-2</v>
      </c>
      <c r="Q4380">
        <v>19.659939128159735</v>
      </c>
      <c r="R4380" s="95">
        <f>Table_nydc_frldevdb01_flc_fx_carry_view[[#This Row],[atmf]]/(Table_nydc_frldevdb01_flc_fx_carry_view[[#This Row],[atmf_cost_orig]]+1)</f>
        <v>19.14737785140272</v>
      </c>
      <c r="S4380" s="95">
        <f>Table_nydc_frldevdb01_flc_fx_carry_view[[#This Row],[num_rate]]-Table_nydc_frldevdb01_flc_fx_carry_view[[#This Row],[asset_rate]]</f>
        <v>5.9093266944647116E-2</v>
      </c>
      <c r="T438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2.0078679210846389</v>
      </c>
      <c r="U4380" s="95">
        <f>Table_nydc_frldevdb01_flc_fx_carry_view[[#This Row],[atmf_cost_final]]/Table_nydc_frldevdb01_flc_fx_carry_view[[#This Row],[atmf_cost_orig]]</f>
        <v>1.05697199971977</v>
      </c>
    </row>
    <row r="4381" spans="1:21" x14ac:dyDescent="0.25">
      <c r="A4381" t="s">
        <v>157</v>
      </c>
      <c r="B4381" t="s">
        <v>16</v>
      </c>
      <c r="C4381" t="s">
        <v>67</v>
      </c>
      <c r="D4381" t="s">
        <v>6</v>
      </c>
      <c r="E4381">
        <v>19.090742533779899</v>
      </c>
      <c r="F4381">
        <v>21.256474999999998</v>
      </c>
      <c r="G4381">
        <v>0.13156527631866499</v>
      </c>
      <c r="H4381">
        <v>0.14255185812778401</v>
      </c>
      <c r="I4381">
        <v>0.13067328133071801</v>
      </c>
      <c r="J4381">
        <v>0.14930595703197599</v>
      </c>
      <c r="K4381">
        <v>2.97937591223317E-2</v>
      </c>
      <c r="L4381">
        <v>2.7500809793883103E-2</v>
      </c>
      <c r="M4381">
        <v>7.7738300801787605E-2</v>
      </c>
      <c r="N4381">
        <v>8.9513256264432489E-2</v>
      </c>
      <c r="O4381">
        <v>1.6310354610707067E-2</v>
      </c>
      <c r="P4381">
        <v>7.4886926021173528E-2</v>
      </c>
      <c r="Q4381">
        <v>20.283969384423688</v>
      </c>
      <c r="R4381" s="95">
        <f>Table_nydc_frldevdb01_flc_fx_carry_view[[#This Row],[atmf]]/(Table_nydc_frldevdb01_flc_fx_carry_view[[#This Row],[atmf_cost_orig]]+1)</f>
        <v>19.723225002012235</v>
      </c>
      <c r="S4381" s="95">
        <f>Table_nydc_frldevdb01_flc_fx_carry_view[[#This Row],[num_rate]]-Table_nydc_frldevdb01_flc_fx_carry_view[[#This Row],[asset_rate]]</f>
        <v>5.857657141046646E-2</v>
      </c>
      <c r="T438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1.2934203623250307</v>
      </c>
      <c r="U4381" s="95">
        <f>Table_nydc_frldevdb01_flc_fx_carry_view[[#This Row],[atmf_cost_final]]/Table_nydc_frldevdb01_flc_fx_carry_view[[#This Row],[atmf_cost_orig]]</f>
        <v>1.1514691643784183</v>
      </c>
    </row>
    <row r="4382" spans="1:21" x14ac:dyDescent="0.25">
      <c r="A4382" t="s">
        <v>157</v>
      </c>
      <c r="B4382" t="s">
        <v>15</v>
      </c>
      <c r="C4382" t="s">
        <v>6</v>
      </c>
      <c r="D4382" t="s">
        <v>6</v>
      </c>
      <c r="E4382">
        <v>57.491803063930703</v>
      </c>
      <c r="F4382">
        <v>60.642600000000002</v>
      </c>
      <c r="G4382">
        <v>0.117311960104601</v>
      </c>
      <c r="H4382">
        <v>0.126186736165014</v>
      </c>
      <c r="I4382">
        <v>9.6079750339125206E-2</v>
      </c>
      <c r="J4382">
        <v>0.113860324074074</v>
      </c>
      <c r="K4382">
        <v>2.3855229759364101E-2</v>
      </c>
      <c r="L4382">
        <v>2.00610215590409E-3</v>
      </c>
      <c r="M4382">
        <v>4.9578492937577698E-2</v>
      </c>
      <c r="N4382">
        <v>5.47989816683363E-2</v>
      </c>
      <c r="O4382">
        <v>1.4619231437729141E-2</v>
      </c>
      <c r="P4382">
        <v>7.0505993969295799E-2</v>
      </c>
      <c r="Q4382">
        <v>59.121794519993934</v>
      </c>
      <c r="R4382" s="95">
        <f>Table_nydc_frldevdb01_flc_fx_carry_view[[#This Row],[atmf]]/(Table_nydc_frldevdb01_flc_fx_carry_view[[#This Row],[atmf_cost_orig]]+1)</f>
        <v>57.778051292069144</v>
      </c>
      <c r="S4382" s="95">
        <f>Table_nydc_frldevdb01_flc_fx_carry_view[[#This Row],[num_rate]]-Table_nydc_frldevdb01_flc_fx_carry_view[[#This Row],[asset_rate]]</f>
        <v>5.5886762531566658E-2</v>
      </c>
      <c r="T438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2.0523399051931062</v>
      </c>
      <c r="U4382" s="95">
        <f>Table_nydc_frldevdb01_flc_fx_carry_view[[#This Row],[atmf_cost_final]]/Table_nydc_frldevdb01_flc_fx_carry_view[[#This Row],[atmf_cost_orig]]</f>
        <v>1.1052974469661978</v>
      </c>
    </row>
    <row r="4383" spans="1:21" x14ac:dyDescent="0.25">
      <c r="A4383" t="s">
        <v>157</v>
      </c>
      <c r="B4383" t="s">
        <v>15</v>
      </c>
      <c r="C4383" t="s">
        <v>67</v>
      </c>
      <c r="D4383" t="s">
        <v>6</v>
      </c>
      <c r="E4383">
        <v>57.491803063930703</v>
      </c>
      <c r="F4383">
        <v>63.520699999999998</v>
      </c>
      <c r="G4383">
        <v>0.12538254049492301</v>
      </c>
      <c r="H4383">
        <v>0.135475653008509</v>
      </c>
      <c r="I4383">
        <v>0.117311960104601</v>
      </c>
      <c r="J4383">
        <v>0.13652990322366099</v>
      </c>
      <c r="K4383">
        <v>2.9211889894238601E-2</v>
      </c>
      <c r="L4383">
        <v>2.3855229759364101E-2</v>
      </c>
      <c r="M4383">
        <v>7.3891507029421002E-2</v>
      </c>
      <c r="N4383">
        <v>8.1425988465322993E-2</v>
      </c>
      <c r="O4383">
        <v>1.6310354610707067E-2</v>
      </c>
      <c r="P4383">
        <v>7.0473253173666817E-2</v>
      </c>
      <c r="Q4383">
        <v>60.804000535774179</v>
      </c>
      <c r="R4383" s="95">
        <f>Table_nydc_frldevdb01_flc_fx_carry_view[[#This Row],[atmf]]/(Table_nydc_frldevdb01_flc_fx_carry_view[[#This Row],[atmf_cost_orig]]+1)</f>
        <v>59.150016164770491</v>
      </c>
      <c r="S4383" s="95">
        <f>Table_nydc_frldevdb01_flc_fx_carry_view[[#This Row],[num_rate]]-Table_nydc_frldevdb01_flc_fx_carry_view[[#This Row],[asset_rate]]</f>
        <v>5.4162898562959749E-2</v>
      </c>
      <c r="T438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1.2885239936540442</v>
      </c>
      <c r="U4383" s="95">
        <f>Table_nydc_frldevdb01_flc_fx_carry_view[[#This Row],[atmf_cost_final]]/Table_nydc_frldevdb01_flc_fx_carry_view[[#This Row],[atmf_cost_orig]]</f>
        <v>1.101966812409199</v>
      </c>
    </row>
    <row r="4384" spans="1:21" x14ac:dyDescent="0.25">
      <c r="A4384" t="s">
        <v>157</v>
      </c>
      <c r="B4384" t="s">
        <v>23</v>
      </c>
      <c r="C4384" t="s">
        <v>6</v>
      </c>
      <c r="D4384" t="s">
        <v>6</v>
      </c>
      <c r="E4384">
        <v>1.35715165834479</v>
      </c>
      <c r="F4384">
        <v>1.34985484040024</v>
      </c>
      <c r="G4384">
        <v>5.1218290629546699E-2</v>
      </c>
      <c r="H4384">
        <v>5.0598910599762702E-2</v>
      </c>
      <c r="I4384">
        <v>5.0777903871141797E-2</v>
      </c>
      <c r="J4384">
        <v>5.6651272180861897E-2</v>
      </c>
      <c r="K4384">
        <v>1.7637204880152801E-2</v>
      </c>
      <c r="L4384">
        <v>1.0601183872232501E-3</v>
      </c>
      <c r="M4384">
        <v>1.9891270093489299E-2</v>
      </c>
      <c r="N4384">
        <v>5.4158552888070102E-3</v>
      </c>
      <c r="O4384">
        <v>1.4619231437729141E-2</v>
      </c>
      <c r="P4384">
        <v>9.1266664091265159E-3</v>
      </c>
      <c r="Q4384">
        <v>1.3468190224929786</v>
      </c>
      <c r="R4384" s="95">
        <f>Table_nydc_frldevdb01_flc_fx_carry_view[[#This Row],[atmf]]/(Table_nydc_frldevdb01_flc_fx_carry_view[[#This Row],[atmf_cost_orig]]+1)</f>
        <v>1.3235281838195403</v>
      </c>
      <c r="S4384" s="95">
        <f>Table_nydc_frldevdb01_flc_fx_carry_view[[#This Row],[num_rate]]-Table_nydc_frldevdb01_flc_fx_carry_view[[#This Row],[asset_rate]]</f>
        <v>-5.4925650286026251E-3</v>
      </c>
      <c r="T438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1.9323916964835015</v>
      </c>
      <c r="U4384" s="95">
        <f>Table_nydc_frldevdb01_flc_fx_carry_view[[#This Row],[atmf_cost_final]]/Table_nydc_frldevdb01_flc_fx_carry_view[[#This Row],[atmf_cost_orig]]</f>
        <v>0.27227297519728005</v>
      </c>
    </row>
    <row r="4385" spans="1:21" x14ac:dyDescent="0.25">
      <c r="A4385" t="s">
        <v>157</v>
      </c>
      <c r="B4385" t="s">
        <v>23</v>
      </c>
      <c r="C4385" t="s">
        <v>67</v>
      </c>
      <c r="D4385" t="s">
        <v>6</v>
      </c>
      <c r="E4385">
        <v>1.35715165834479</v>
      </c>
      <c r="F4385">
        <v>1.344193</v>
      </c>
      <c r="G4385">
        <v>5.4609776978075703E-2</v>
      </c>
      <c r="H4385">
        <v>5.3554478087508101E-2</v>
      </c>
      <c r="I4385">
        <v>5.1218290629546699E-2</v>
      </c>
      <c r="J4385">
        <v>5.01823339079693E-2</v>
      </c>
      <c r="K4385">
        <v>2.5531127274730499E-2</v>
      </c>
      <c r="L4385">
        <v>1.7637204880152801E-2</v>
      </c>
      <c r="M4385">
        <v>2.9247524102228598E-2</v>
      </c>
      <c r="N4385">
        <v>2.1821967471336298E-2</v>
      </c>
      <c r="O4385">
        <v>1.6310354610707067E-2</v>
      </c>
      <c r="P4385">
        <v>1.1371110734009315E-2</v>
      </c>
      <c r="Q4385">
        <v>1.3392159421213654</v>
      </c>
      <c r="R4385" s="95">
        <f>Table_nydc_frldevdb01_flc_fx_carry_view[[#This Row],[atmf]]/(Table_nydc_frldevdb01_flc_fx_carry_view[[#This Row],[atmf_cost_orig]]+1)</f>
        <v>1.3059958547604822</v>
      </c>
      <c r="S4385" s="95">
        <f>Table_nydc_frldevdb01_flc_fx_carry_view[[#This Row],[num_rate]]-Table_nydc_frldevdb01_flc_fx_carry_view[[#This Row],[asset_rate]]</f>
        <v>-4.939243876697752E-3</v>
      </c>
      <c r="T438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1.1260268441249059</v>
      </c>
      <c r="U4385" s="95">
        <f>Table_nydc_frldevdb01_flc_fx_carry_view[[#This Row],[atmf_cost_final]]/Table_nydc_frldevdb01_flc_fx_carry_view[[#This Row],[atmf_cost_orig]]</f>
        <v>0.74611332552670706</v>
      </c>
    </row>
    <row r="4386" spans="1:21" x14ac:dyDescent="0.25">
      <c r="A4386" t="s">
        <v>157</v>
      </c>
      <c r="B4386" t="s">
        <v>5</v>
      </c>
      <c r="C4386" t="s">
        <v>6</v>
      </c>
      <c r="D4386" t="s">
        <v>6</v>
      </c>
      <c r="E4386">
        <v>3.6779465256645998</v>
      </c>
      <c r="F4386">
        <v>4.0660216447206698</v>
      </c>
      <c r="G4386">
        <v>0.12564865496382499</v>
      </c>
      <c r="H4386">
        <v>0.13683663450106101</v>
      </c>
      <c r="I4386">
        <v>0.12346560017366399</v>
      </c>
      <c r="J4386">
        <v>0.162623043981481</v>
      </c>
      <c r="K4386">
        <v>1.41823385024399E-2</v>
      </c>
      <c r="L4386">
        <v>2.5779877316368001E-3</v>
      </c>
      <c r="M4386">
        <v>5.3758976723840002E-2</v>
      </c>
      <c r="N4386">
        <v>0.105507269865026</v>
      </c>
      <c r="O4386">
        <v>1.4619231437729141E-2</v>
      </c>
      <c r="P4386">
        <v>0.1220205488744357</v>
      </c>
      <c r="Q4386">
        <v>3.9112283743478313</v>
      </c>
      <c r="R4386" s="95">
        <f>Table_nydc_frldevdb01_flc_fx_carry_view[[#This Row],[atmf]]/(Table_nydc_frldevdb01_flc_fx_carry_view[[#This Row],[atmf_cost_orig]]+1)</f>
        <v>3.8585879072290528</v>
      </c>
      <c r="S4386" s="95">
        <f>Table_nydc_frldevdb01_flc_fx_carry_view[[#This Row],[num_rate]]-Table_nydc_frldevdb01_flc_fx_carry_view[[#This Row],[asset_rate]]</f>
        <v>0.10740131743670656</v>
      </c>
      <c r="T438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2.6007585979784582</v>
      </c>
      <c r="U4386" s="95">
        <f>Table_nydc_frldevdb01_flc_fx_carry_view[[#This Row],[atmf_cost_final]]/Table_nydc_frldevdb01_flc_fx_carry_view[[#This Row],[atmf_cost_orig]]</f>
        <v>1.9625981797796692</v>
      </c>
    </row>
    <row r="4387" spans="1:21" x14ac:dyDescent="0.25">
      <c r="A4387" t="s">
        <v>157</v>
      </c>
      <c r="B4387" t="s">
        <v>5</v>
      </c>
      <c r="C4387" t="s">
        <v>67</v>
      </c>
      <c r="D4387" t="s">
        <v>6</v>
      </c>
      <c r="E4387">
        <v>3.6779465256645998</v>
      </c>
      <c r="F4387">
        <v>4.4690363178926598</v>
      </c>
      <c r="G4387">
        <v>0.13289342287584599</v>
      </c>
      <c r="H4387">
        <v>0.14639604507109499</v>
      </c>
      <c r="I4387">
        <v>0.12564865496382499</v>
      </c>
      <c r="J4387">
        <v>0.158390566728942</v>
      </c>
      <c r="K4387">
        <v>1.2786951239664701E-2</v>
      </c>
      <c r="L4387">
        <v>1.41823385024399E-2</v>
      </c>
      <c r="M4387">
        <v>7.9839298200147096E-2</v>
      </c>
      <c r="N4387">
        <v>0.12539199951517202</v>
      </c>
      <c r="O4387">
        <v>1.6310354610707067E-2</v>
      </c>
      <c r="P4387">
        <v>0.1275594675859395</v>
      </c>
      <c r="Q4387">
        <v>4.1882071958538765</v>
      </c>
      <c r="R4387" s="95">
        <f>Table_nydc_frldevdb01_flc_fx_carry_view[[#This Row],[atmf]]/(Table_nydc_frldevdb01_flc_fx_carry_view[[#This Row],[atmf_cost_orig]]+1)</f>
        <v>4.1386124077365531</v>
      </c>
      <c r="S4387" s="95">
        <f>Table_nydc_frldevdb01_flc_fx_carry_view[[#This Row],[num_rate]]-Table_nydc_frldevdb01_flc_fx_carry_view[[#This Row],[asset_rate]]</f>
        <v>0.11124911297523243</v>
      </c>
      <c r="T438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1.6585498652011992</v>
      </c>
      <c r="U4387" s="95">
        <f>Table_nydc_frldevdb01_flc_fx_carry_view[[#This Row],[atmf_cost_final]]/Table_nydc_frldevdb01_flc_fx_carry_view[[#This Row],[atmf_cost_orig]]</f>
        <v>1.5705548813922439</v>
      </c>
    </row>
    <row r="4388" spans="1:21" x14ac:dyDescent="0.25">
      <c r="A4388" t="s">
        <v>157</v>
      </c>
      <c r="B4388" t="s">
        <v>24</v>
      </c>
      <c r="C4388" t="s">
        <v>6</v>
      </c>
      <c r="D4388" t="s">
        <v>6</v>
      </c>
      <c r="E4388">
        <v>30.183853651354902</v>
      </c>
      <c r="F4388">
        <v>29.739000000000001</v>
      </c>
      <c r="G4388">
        <v>5.69823394433812E-2</v>
      </c>
      <c r="H4388">
        <v>5.4530121500789501E-2</v>
      </c>
      <c r="I4388">
        <v>4.3623341331045701E-2</v>
      </c>
      <c r="J4388">
        <v>6.4859240053703193E-2</v>
      </c>
      <c r="K4388">
        <v>1.59583299989021E-2</v>
      </c>
      <c r="L4388">
        <v>9.1083659140865701E-4</v>
      </c>
      <c r="M4388">
        <v>2.1436325125490197E-2</v>
      </c>
      <c r="N4388">
        <v>1.47367122306322E-2</v>
      </c>
      <c r="O4388">
        <v>1.4619231437729141E-2</v>
      </c>
      <c r="P4388">
        <v>-4.7694809185006015E-4</v>
      </c>
      <c r="Q4388">
        <v>29.576977461606113</v>
      </c>
      <c r="R4388" s="95">
        <f>Table_nydc_frldevdb01_flc_fx_carry_view[[#This Row],[atmf]]/(Table_nydc_frldevdb01_flc_fx_carry_view[[#This Row],[atmf_cost_orig]]+1)</f>
        <v>29.114883883091167</v>
      </c>
      <c r="S4388" s="95">
        <f>Table_nydc_frldevdb01_flc_fx_carry_view[[#This Row],[num_rate]]-Table_nydc_frldevdb01_flc_fx_carry_view[[#This Row],[asset_rate]]</f>
        <v>-1.5096179529579201E-2</v>
      </c>
      <c r="T438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2.5238933806490667</v>
      </c>
      <c r="U4388" s="95">
        <f>Table_nydc_frldevdb01_flc_fx_carry_view[[#This Row],[atmf_cost_final]]/Table_nydc_frldevdb01_flc_fx_carry_view[[#This Row],[atmf_cost_orig]]</f>
        <v>0.68746448583710806</v>
      </c>
    </row>
    <row r="4389" spans="1:21" x14ac:dyDescent="0.25">
      <c r="A4389" t="s">
        <v>157</v>
      </c>
      <c r="B4389" t="s">
        <v>24</v>
      </c>
      <c r="C4389" t="s">
        <v>67</v>
      </c>
      <c r="D4389" t="s">
        <v>6</v>
      </c>
      <c r="E4389">
        <v>30.183853651354902</v>
      </c>
      <c r="F4389">
        <v>29.510561828850001</v>
      </c>
      <c r="G4389">
        <v>6.05618994313925E-2</v>
      </c>
      <c r="H4389">
        <v>5.73811725965001E-2</v>
      </c>
      <c r="I4389">
        <v>5.69823394433812E-2</v>
      </c>
      <c r="J4389">
        <v>5.3459956205948601E-2</v>
      </c>
      <c r="K4389">
        <v>2.35573444980882E-2</v>
      </c>
      <c r="L4389">
        <v>1.59583299989021E-2</v>
      </c>
      <c r="M4389">
        <v>3.1336275340479898E-2</v>
      </c>
      <c r="N4389">
        <v>2.4937403444165399E-2</v>
      </c>
      <c r="O4389">
        <v>1.6310354610707067E-2</v>
      </c>
      <c r="P4389">
        <v>4.7319856823959672E-3</v>
      </c>
      <c r="Q4389">
        <v>29.282773161552839</v>
      </c>
      <c r="R4389" s="95">
        <f>Table_nydc_frldevdb01_flc_fx_carry_view[[#This Row],[atmf]]/(Table_nydc_frldevdb01_flc_fx_carry_view[[#This Row],[atmf_cost_orig]]+1)</f>
        <v>28.613908513115703</v>
      </c>
      <c r="S4389" s="95">
        <f>Table_nydc_frldevdb01_flc_fx_carry_view[[#This Row],[num_rate]]-Table_nydc_frldevdb01_flc_fx_carry_view[[#This Row],[asset_rate]]</f>
        <v>-1.15783689283111E-2</v>
      </c>
      <c r="T438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1.154281176576524</v>
      </c>
      <c r="U4389" s="95">
        <f>Table_nydc_frldevdb01_flc_fx_carry_view[[#This Row],[atmf_cost_final]]/Table_nydc_frldevdb01_flc_fx_carry_view[[#This Row],[atmf_cost_orig]]</f>
        <v>0.79579985729674463</v>
      </c>
    </row>
    <row r="4390" spans="1:21" x14ac:dyDescent="0.25">
      <c r="A4390" t="s">
        <v>157</v>
      </c>
      <c r="B4390" t="s">
        <v>19</v>
      </c>
      <c r="C4390" t="s">
        <v>6</v>
      </c>
      <c r="D4390" t="s">
        <v>6</v>
      </c>
      <c r="E4390">
        <v>13.443326209133501</v>
      </c>
      <c r="F4390">
        <v>14.202400000000001</v>
      </c>
      <c r="G4390">
        <v>0.16092553482351399</v>
      </c>
      <c r="H4390">
        <v>0.16725500662985701</v>
      </c>
      <c r="I4390">
        <v>0.15466751144483301</v>
      </c>
      <c r="J4390">
        <v>0.17640557862548401</v>
      </c>
      <c r="K4390">
        <v>3.87161349885244E-2</v>
      </c>
      <c r="L4390">
        <v>3.2293829523807999E-3</v>
      </c>
      <c r="M4390">
        <v>6.568116197775499E-2</v>
      </c>
      <c r="N4390">
        <v>5.6459270467754896E-2</v>
      </c>
      <c r="O4390">
        <v>1.4619231437729141E-2</v>
      </c>
      <c r="P4390">
        <v>7.2112123845121889E-2</v>
      </c>
      <c r="Q4390">
        <v>13.829487496412025</v>
      </c>
      <c r="R4390" s="95">
        <f>Table_nydc_frldevdb01_flc_fx_carry_view[[#This Row],[atmf]]/(Table_nydc_frldevdb01_flc_fx_carry_view[[#This Row],[atmf_cost_orig]]+1)</f>
        <v>13.327063015397902</v>
      </c>
      <c r="S4390" s="95">
        <f>Table_nydc_frldevdb01_flc_fx_carry_view[[#This Row],[num_rate]]-Table_nydc_frldevdb01_flc_fx_carry_view[[#This Row],[asset_rate]]</f>
        <v>5.7492892407392748E-2</v>
      </c>
      <c r="T439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1.9740342754573648</v>
      </c>
      <c r="U4390" s="95">
        <f>Table_nydc_frldevdb01_flc_fx_carry_view[[#This Row],[atmf_cost_final]]/Table_nydc_frldevdb01_flc_fx_carry_view[[#This Row],[atmf_cost_orig]]</f>
        <v>0.85959609677545934</v>
      </c>
    </row>
    <row r="4391" spans="1:21" x14ac:dyDescent="0.25">
      <c r="A4391" t="s">
        <v>157</v>
      </c>
      <c r="B4391" t="s">
        <v>19</v>
      </c>
      <c r="C4391" t="s">
        <v>67</v>
      </c>
      <c r="D4391" t="s">
        <v>6</v>
      </c>
      <c r="E4391">
        <v>13.443326209133501</v>
      </c>
      <c r="F4391">
        <v>14.9497138212707</v>
      </c>
      <c r="G4391">
        <v>0.164767513200268</v>
      </c>
      <c r="H4391">
        <v>0.17368821760080499</v>
      </c>
      <c r="I4391">
        <v>0.16092553482351399</v>
      </c>
      <c r="J4391">
        <v>0.175496095849909</v>
      </c>
      <c r="K4391">
        <v>4.5156098481452099E-2</v>
      </c>
      <c r="L4391">
        <v>3.87161349885244E-2</v>
      </c>
      <c r="M4391">
        <v>9.4640441967327904E-2</v>
      </c>
      <c r="N4391">
        <v>9.9639801685343796E-2</v>
      </c>
      <c r="O4391">
        <v>1.6310354610707067E-2</v>
      </c>
      <c r="P4391">
        <v>7.4121308773218653E-2</v>
      </c>
      <c r="Q4391">
        <v>14.244818337751502</v>
      </c>
      <c r="R4391" s="95">
        <f>Table_nydc_frldevdb01_flc_fx_carry_view[[#This Row],[atmf]]/(Table_nydc_frldevdb01_flc_fx_carry_view[[#This Row],[atmf_cost_orig]]+1)</f>
        <v>13.657191209199732</v>
      </c>
      <c r="S4391" s="95">
        <f>Table_nydc_frldevdb01_flc_fx_carry_view[[#This Row],[num_rate]]-Table_nydc_frldevdb01_flc_fx_carry_view[[#This Row],[asset_rate]]</f>
        <v>5.7810954162511585E-2</v>
      </c>
      <c r="T439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1.2311705562832957</v>
      </c>
      <c r="U4391" s="95">
        <f>Table_nydc_frldevdb01_flc_fx_carry_view[[#This Row],[atmf_cost_final]]/Table_nydc_frldevdb01_flc_fx_carry_view[[#This Row],[atmf_cost_orig]]</f>
        <v>1.0528247714623078</v>
      </c>
    </row>
    <row r="4392" spans="1:21" x14ac:dyDescent="0.25">
      <c r="A4392" t="s">
        <v>157</v>
      </c>
      <c r="B4392" t="s">
        <v>159</v>
      </c>
      <c r="C4392" t="s">
        <v>67</v>
      </c>
      <c r="D4392" t="s">
        <v>67</v>
      </c>
      <c r="E4392">
        <v>1.09360008669916</v>
      </c>
      <c r="F4392">
        <v>1.1007635717103901</v>
      </c>
      <c r="G4392">
        <v>6.94803747508351E-2</v>
      </c>
      <c r="H4392">
        <v>6.9504826889059207E-2</v>
      </c>
      <c r="I4392">
        <v>7.0315461198570503E-2</v>
      </c>
      <c r="J4392">
        <v>7.90972773474026E-2</v>
      </c>
      <c r="K4392">
        <v>3.4605746010887298E-2</v>
      </c>
      <c r="L4392">
        <v>1.4681083308029799E-3</v>
      </c>
      <c r="M4392">
        <v>3.7796452123571293E-2</v>
      </c>
      <c r="N4392">
        <v>6.6514080082318693E-3</v>
      </c>
      <c r="O4392">
        <v>1.8435691846586999E-2</v>
      </c>
      <c r="P4392">
        <v>2.1823292142762352E-2</v>
      </c>
      <c r="Q4392">
        <v>1.0972625294504534</v>
      </c>
      <c r="R4392" s="95">
        <f>Table_nydc_frldevdb01_flc_fx_carry_view[[#This Row],[atmf]]/(Table_nydc_frldevdb01_flc_fx_carry_view[[#This Row],[atmf_cost_orig]]+1)</f>
        <v>1.0606738628350227</v>
      </c>
      <c r="S4392" s="95">
        <f>Table_nydc_frldevdb01_flc_fx_carry_view[[#This Row],[num_rate]]-Table_nydc_frldevdb01_flc_fx_carry_view[[#This Row],[asset_rate]]</f>
        <v>3.3876002961753526E-3</v>
      </c>
      <c r="T439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1.6244992469923032</v>
      </c>
      <c r="U4392" s="95">
        <f>Table_nydc_frldevdb01_flc_fx_carry_view[[#This Row],[atmf_cost_final]]/Table_nydc_frldevdb01_flc_fx_carry_view[[#This Row],[atmf_cost_orig]]</f>
        <v>0.1759796921278704</v>
      </c>
    </row>
    <row r="4393" spans="1:21" x14ac:dyDescent="0.25">
      <c r="A4393" t="s">
        <v>157</v>
      </c>
      <c r="B4393" t="s">
        <v>158</v>
      </c>
      <c r="C4393" t="s">
        <v>67</v>
      </c>
      <c r="D4393" t="s">
        <v>67</v>
      </c>
      <c r="E4393">
        <v>87.954552268869705</v>
      </c>
      <c r="F4393">
        <v>83.602424352596699</v>
      </c>
      <c r="G4393">
        <v>0.10521827672653999</v>
      </c>
      <c r="H4393">
        <v>0.115495666514961</v>
      </c>
      <c r="I4393">
        <v>7.13391650236848E-2</v>
      </c>
      <c r="J4393">
        <v>9.5689004629629607E-2</v>
      </c>
      <c r="K4393">
        <v>3.6950611277493099E-2</v>
      </c>
      <c r="L4393">
        <v>1.4894820991668601E-3</v>
      </c>
      <c r="M4393">
        <v>6.2761601737285705E-2</v>
      </c>
      <c r="N4393">
        <v>4.9475160790397696E-2</v>
      </c>
      <c r="O4393">
        <v>1.8435691846586999E-2</v>
      </c>
      <c r="P4393">
        <v>-7.1446943388862594E-3</v>
      </c>
      <c r="Q4393">
        <v>81.498858103600682</v>
      </c>
      <c r="R4393" s="95">
        <f>Table_nydc_frldevdb01_flc_fx_carry_view[[#This Row],[atmf]]/(Table_nydc_frldevdb01_flc_fx_carry_view[[#This Row],[atmf_cost_orig]]+1)</f>
        <v>78.665266242149386</v>
      </c>
      <c r="S4393" s="95">
        <f>Table_nydc_frldevdb01_flc_fx_carry_view[[#This Row],[num_rate]]-Table_nydc_frldevdb01_flc_fx_carry_view[[#This Row],[asset_rate]]</f>
        <v>-2.5580386185473258E-2</v>
      </c>
      <c r="T439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1.8591180670102965</v>
      </c>
      <c r="U4393" s="95">
        <f>Table_nydc_frldevdb01_flc_fx_carry_view[[#This Row],[atmf_cost_final]]/Table_nydc_frldevdb01_flc_fx_carry_view[[#This Row],[atmf_cost_orig]]</f>
        <v>0.78830302957365828</v>
      </c>
    </row>
    <row r="4394" spans="1:21" x14ac:dyDescent="0.25">
      <c r="A4394" t="s">
        <v>157</v>
      </c>
      <c r="B4394" t="s">
        <v>160</v>
      </c>
      <c r="C4394" t="s">
        <v>67</v>
      </c>
      <c r="D4394" t="s">
        <v>67</v>
      </c>
      <c r="E4394">
        <v>0.78289150701016597</v>
      </c>
      <c r="F4394">
        <v>0.77970347899581605</v>
      </c>
      <c r="G4394">
        <v>9.5734087647723801E-2</v>
      </c>
      <c r="H4394">
        <v>9.6040063223069502E-2</v>
      </c>
      <c r="I4394">
        <v>7.8656299034313801E-2</v>
      </c>
      <c r="J4394">
        <v>8.3494611112495704E-2</v>
      </c>
      <c r="K4394">
        <v>5.0199787711199699E-2</v>
      </c>
      <c r="L4394">
        <v>1.6422554802944301E-3</v>
      </c>
      <c r="M4394">
        <v>5.2207103811687604E-2</v>
      </c>
      <c r="N4394">
        <v>4.4831810762214399E-3</v>
      </c>
      <c r="O4394">
        <v>1.8435691846586999E-2</v>
      </c>
      <c r="P4394">
        <v>1.6310354610707067E-2</v>
      </c>
      <c r="Q4394">
        <v>0.77814150302832941</v>
      </c>
      <c r="R4394" s="95">
        <f>Table_nydc_frldevdb01_flc_fx_carry_view[[#This Row],[atmf]]/(Table_nydc_frldevdb01_flc_fx_carry_view[[#This Row],[atmf_cost_orig]]+1)</f>
        <v>0.74101712122194408</v>
      </c>
      <c r="S4394" s="95">
        <f>Table_nydc_frldevdb01_flc_fx_carry_view[[#This Row],[num_rate]]-Table_nydc_frldevdb01_flc_fx_carry_view[[#This Row],[asset_rate]]</f>
        <v>-2.1253372358799316E-3</v>
      </c>
      <c r="T439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1.4152856120849553</v>
      </c>
      <c r="U4394" s="95">
        <f>Table_nydc_frldevdb01_flc_fx_carry_view[[#This Row],[atmf_cost_final]]/Table_nydc_frldevdb01_flc_fx_carry_view[[#This Row],[atmf_cost_orig]]</f>
        <v>8.5873008631016809E-2</v>
      </c>
    </row>
    <row r="4395" spans="1:21" x14ac:dyDescent="0.25">
      <c r="A4395" t="s">
        <v>157</v>
      </c>
      <c r="B4395" t="s">
        <v>105</v>
      </c>
      <c r="C4395" t="s">
        <v>67</v>
      </c>
      <c r="D4395" t="s">
        <v>67</v>
      </c>
      <c r="E4395">
        <v>35.3156977250826</v>
      </c>
      <c r="F4395">
        <v>30.451863686417699</v>
      </c>
      <c r="G4395">
        <v>0.169041213402012</v>
      </c>
      <c r="H4395">
        <v>0.19284494481452499</v>
      </c>
      <c r="I4395">
        <v>0.135325</v>
      </c>
      <c r="J4395">
        <v>0.135325</v>
      </c>
      <c r="K4395">
        <v>3.6614978955808598E-2</v>
      </c>
      <c r="L4395">
        <v>2.8242299778240398E-3</v>
      </c>
      <c r="M4395">
        <v>9.4836568694406806E-2</v>
      </c>
      <c r="N4395">
        <v>0.137648110398227</v>
      </c>
      <c r="O4395">
        <v>7.1388915666822483E-2</v>
      </c>
      <c r="P4395">
        <v>-7.1446943388862594E-3</v>
      </c>
      <c r="Q4395">
        <v>28.776452854207893</v>
      </c>
      <c r="R4395" s="95">
        <f>Table_nydc_frldevdb01_flc_fx_carry_view[[#This Row],[atmf]]/(Table_nydc_frldevdb01_flc_fx_carry_view[[#This Row],[atmf_cost_orig]]+1)</f>
        <v>27.814072490044392</v>
      </c>
      <c r="S4395" s="95">
        <f>Table_nydc_frldevdb01_flc_fx_carry_view[[#This Row],[num_rate]]-Table_nydc_frldevdb01_flc_fx_carry_view[[#This Row],[asset_rate]]</f>
        <v>-7.8533610005708743E-2</v>
      </c>
      <c r="T439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2.3157024915625244</v>
      </c>
      <c r="U4395" s="95">
        <f>Table_nydc_frldevdb01_flc_fx_carry_view[[#This Row],[atmf_cost_final]]/Table_nydc_frldevdb01_flc_fx_carry_view[[#This Row],[atmf_cost_orig]]</f>
        <v>1.4514244061462453</v>
      </c>
    </row>
    <row r="4396" spans="1:21" x14ac:dyDescent="0.25">
      <c r="A4396" t="s">
        <v>157</v>
      </c>
      <c r="B4396" t="s">
        <v>161</v>
      </c>
      <c r="C4396" t="s">
        <v>67</v>
      </c>
      <c r="D4396" t="s">
        <v>67</v>
      </c>
      <c r="E4396">
        <v>1.5007952095596599</v>
      </c>
      <c r="F4396">
        <v>1.5804009908560099</v>
      </c>
      <c r="G4396">
        <v>8.85498783833987E-2</v>
      </c>
      <c r="H4396">
        <v>9.07837963985893E-2</v>
      </c>
      <c r="I4396">
        <v>6.6643580147502296E-2</v>
      </c>
      <c r="J4396">
        <v>7.6380254629629593E-2</v>
      </c>
      <c r="K4396">
        <v>2.79935252558383E-2</v>
      </c>
      <c r="L4396">
        <v>1.39170148366525E-3</v>
      </c>
      <c r="M4396">
        <v>5.1981326007351406E-2</v>
      </c>
      <c r="N4396">
        <v>5.3045375916453898E-2</v>
      </c>
      <c r="O4396">
        <v>-7.6287290639620031E-3</v>
      </c>
      <c r="P4396">
        <v>1.8435691846586999E-2</v>
      </c>
      <c r="Q4396">
        <v>1.5433787294107808</v>
      </c>
      <c r="R4396" s="95">
        <f>Table_nydc_frldevdb01_flc_fx_carry_view[[#This Row],[atmf]]/(Table_nydc_frldevdb01_flc_fx_carry_view[[#This Row],[atmf_cost_orig]]+1)</f>
        <v>1.5023089781015426</v>
      </c>
      <c r="S4396" s="95">
        <f>Table_nydc_frldevdb01_flc_fx_carry_view[[#This Row],[num_rate]]-Table_nydc_frldevdb01_flc_fx_carry_view[[#This Row],[asset_rate]]</f>
        <v>2.6064420910549002E-2</v>
      </c>
      <c r="T439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2.1533309771855778</v>
      </c>
      <c r="U4396" s="95">
        <f>Table_nydc_frldevdb01_flc_fx_carry_view[[#This Row],[atmf_cost_final]]/Table_nydc_frldevdb01_flc_fx_carry_view[[#This Row],[atmf_cost_orig]]</f>
        <v>1.0204698492868769</v>
      </c>
    </row>
    <row r="4397" spans="1:21" x14ac:dyDescent="0.25">
      <c r="A4397" t="s">
        <v>157</v>
      </c>
      <c r="B4397" t="s">
        <v>106</v>
      </c>
      <c r="C4397" t="s">
        <v>67</v>
      </c>
      <c r="D4397" t="s">
        <v>67</v>
      </c>
      <c r="E4397">
        <v>7.7760007396694402</v>
      </c>
      <c r="F4397">
        <v>8.5155726986452098</v>
      </c>
      <c r="G4397">
        <v>8.7250631155108505E-2</v>
      </c>
      <c r="H4397">
        <v>8.8228021867168799E-2</v>
      </c>
      <c r="I4397">
        <v>7.9292314911557901E-2</v>
      </c>
      <c r="J4397">
        <v>9.2585162037036997E-2</v>
      </c>
      <c r="K4397">
        <v>1.6064190444170397E-2</v>
      </c>
      <c r="L4397">
        <v>1.6558415500537102E-3</v>
      </c>
      <c r="M4397">
        <v>5.0519856120543404E-2</v>
      </c>
      <c r="N4397">
        <v>9.5114887891103991E-2</v>
      </c>
      <c r="O4397">
        <v>-7.6287290639620031E-3</v>
      </c>
      <c r="P4397">
        <v>3.9118098462978756E-2</v>
      </c>
      <c r="Q4397">
        <v>8.231935868491135</v>
      </c>
      <c r="R4397" s="95">
        <f>Table_nydc_frldevdb01_flc_fx_carry_view[[#This Row],[atmf]]/(Table_nydc_frldevdb01_flc_fx_carry_view[[#This Row],[atmf_cost_orig]]+1)</f>
        <v>8.1060559198683801</v>
      </c>
      <c r="S4397" s="95">
        <f>Table_nydc_frldevdb01_flc_fx_carry_view[[#This Row],[num_rate]]-Table_nydc_frldevdb01_flc_fx_carry_view[[#This Row],[asset_rate]]</f>
        <v>4.674682752694076E-2</v>
      </c>
      <c r="T439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2.712443498229586</v>
      </c>
      <c r="U4397" s="95">
        <f>Table_nydc_frldevdb01_flc_fx_carry_view[[#This Row],[atmf_cost_final]]/Table_nydc_frldevdb01_flc_fx_carry_view[[#This Row],[atmf_cost_orig]]</f>
        <v>1.8827228578037549</v>
      </c>
    </row>
    <row r="4398" spans="1:21" x14ac:dyDescent="0.25">
      <c r="A4398" t="s">
        <v>157</v>
      </c>
      <c r="B4398" t="s">
        <v>25</v>
      </c>
      <c r="C4398" t="s">
        <v>67</v>
      </c>
      <c r="D4398" t="s">
        <v>67</v>
      </c>
      <c r="E4398">
        <v>308.20284277847799</v>
      </c>
      <c r="F4398">
        <v>309.945826265812</v>
      </c>
      <c r="G4398">
        <v>6.0472443233939799E-2</v>
      </c>
      <c r="H4398">
        <v>6.1221124164064403E-2</v>
      </c>
      <c r="I4398">
        <v>3.9447665329994497E-2</v>
      </c>
      <c r="J4398">
        <v>5.2255539083597001E-2</v>
      </c>
      <c r="K4398">
        <v>3.1760844274410997E-2</v>
      </c>
      <c r="L4398">
        <v>8.2377615859485895E-4</v>
      </c>
      <c r="M4398">
        <v>3.5067344523218198E-2</v>
      </c>
      <c r="N4398">
        <v>5.6753355200692803E-3</v>
      </c>
      <c r="O4398">
        <v>-7.6287290639620031E-3</v>
      </c>
      <c r="P4398">
        <v>-4.8462795939938075E-3</v>
      </c>
      <c r="Q4398">
        <v>308.92436776692801</v>
      </c>
      <c r="R4398" s="95">
        <f>Table_nydc_frldevdb01_flc_fx_carry_view[[#This Row],[atmf]]/(Table_nydc_frldevdb01_flc_fx_carry_view[[#This Row],[atmf_cost_orig]]+1)</f>
        <v>299.44508239565994</v>
      </c>
      <c r="S4398" s="95">
        <f>Table_nydc_frldevdb01_flc_fx_carry_view[[#This Row],[num_rate]]-Table_nydc_frldevdb01_flc_fx_carry_view[[#This Row],[asset_rate]]</f>
        <v>2.7824494699681956E-3</v>
      </c>
      <c r="T439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1.4672792972644084</v>
      </c>
      <c r="U4398" s="95">
        <f>Table_nydc_frldevdb01_flc_fx_carry_view[[#This Row],[atmf_cost_final]]/Table_nydc_frldevdb01_flc_fx_carry_view[[#This Row],[atmf_cost_orig]]</f>
        <v>0.16184104035341548</v>
      </c>
    </row>
    <row r="4399" spans="1:21" x14ac:dyDescent="0.25">
      <c r="A4399" t="s">
        <v>157</v>
      </c>
      <c r="B4399" t="s">
        <v>100</v>
      </c>
      <c r="C4399" t="s">
        <v>67</v>
      </c>
      <c r="D4399" t="s">
        <v>67</v>
      </c>
      <c r="E4399">
        <v>15871.2715469655</v>
      </c>
      <c r="F4399">
        <v>18177.988512976699</v>
      </c>
      <c r="G4399">
        <v>8.9438514591406199E-2</v>
      </c>
      <c r="H4399">
        <v>9.7413501922902004E-2</v>
      </c>
      <c r="I4399">
        <v>7.9136667623151496E-2</v>
      </c>
      <c r="J4399">
        <v>0.1001325</v>
      </c>
      <c r="K4399">
        <v>8.67670417658227E-3</v>
      </c>
      <c r="L4399">
        <v>1.6525912113701099E-3</v>
      </c>
      <c r="M4399">
        <v>5.5771591924227197E-2</v>
      </c>
      <c r="N4399">
        <v>0.145347292034504</v>
      </c>
      <c r="O4399">
        <v>-7.6287290639620031E-3</v>
      </c>
      <c r="P4399">
        <v>6.3697647382127909E-2</v>
      </c>
      <c r="Q4399">
        <v>17360.402314711409</v>
      </c>
      <c r="R4399" s="95">
        <f>Table_nydc_frldevdb01_flc_fx_carry_view[[#This Row],[atmf]]/(Table_nydc_frldevdb01_flc_fx_carry_view[[#This Row],[atmf_cost_orig]]+1)</f>
        <v>17217.728391276258</v>
      </c>
      <c r="S4399" s="95">
        <f>Table_nydc_frldevdb01_flc_fx_carry_view[[#This Row],[num_rate]]-Table_nydc_frldevdb01_flc_fx_carry_view[[#This Row],[asset_rate]]</f>
        <v>7.1326376446089912E-2</v>
      </c>
      <c r="T439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3.0511740805735257</v>
      </c>
      <c r="U4399" s="95">
        <f>Table_nydc_frldevdb01_flc_fx_carry_view[[#This Row],[atmf_cost_final]]/Table_nydc_frldevdb01_flc_fx_carry_view[[#This Row],[atmf_cost_orig]]</f>
        <v>2.6061169677920759</v>
      </c>
    </row>
    <row r="4400" spans="1:21" x14ac:dyDescent="0.25">
      <c r="A4400" t="s">
        <v>157</v>
      </c>
      <c r="B4400" t="s">
        <v>102</v>
      </c>
      <c r="C4400" t="s">
        <v>67</v>
      </c>
      <c r="D4400" t="s">
        <v>67</v>
      </c>
      <c r="E4400">
        <v>76.4198114085264</v>
      </c>
      <c r="F4400">
        <v>86.450755238802103</v>
      </c>
      <c r="G4400">
        <v>9.4011395812102105E-2</v>
      </c>
      <c r="H4400">
        <v>9.6680923040069297E-2</v>
      </c>
      <c r="I4400">
        <v>7.9292395079002403E-2</v>
      </c>
      <c r="J4400">
        <v>9.3333402777777796E-2</v>
      </c>
      <c r="K4400">
        <v>1.20997311079763E-2</v>
      </c>
      <c r="L4400">
        <v>1.6559670514483301E-3</v>
      </c>
      <c r="M4400">
        <v>5.5352828217168602E-2</v>
      </c>
      <c r="N4400">
        <v>0.13127821721726302</v>
      </c>
      <c r="O4400">
        <v>-7.6287290639620031E-3</v>
      </c>
      <c r="P4400">
        <v>5.6940940566115428E-2</v>
      </c>
      <c r="Q4400">
        <v>82.866521535716771</v>
      </c>
      <c r="R4400" s="95">
        <f>Table_nydc_frldevdb01_flc_fx_carry_view[[#This Row],[atmf]]/(Table_nydc_frldevdb01_flc_fx_carry_view[[#This Row],[atmf_cost_orig]]+1)</f>
        <v>81.916448155869645</v>
      </c>
      <c r="S4400" s="95">
        <f>Table_nydc_frldevdb01_flc_fx_carry_view[[#This Row],[num_rate]]-Table_nydc_frldevdb01_flc_fx_carry_view[[#This Row],[asset_rate]]</f>
        <v>6.4569669630077431E-2</v>
      </c>
      <c r="T440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2.9968316451093377</v>
      </c>
      <c r="U4400" s="95">
        <f>Table_nydc_frldevdb01_flc_fx_carry_view[[#This Row],[atmf_cost_final]]/Table_nydc_frldevdb01_flc_fx_carry_view[[#This Row],[atmf_cost_orig]]</f>
        <v>2.3716623241401944</v>
      </c>
    </row>
    <row r="4401" spans="1:21" x14ac:dyDescent="0.25">
      <c r="A4401" t="s">
        <v>157</v>
      </c>
      <c r="B4401" t="s">
        <v>162</v>
      </c>
      <c r="C4401" t="s">
        <v>67</v>
      </c>
      <c r="D4401" t="s">
        <v>67</v>
      </c>
      <c r="E4401">
        <v>132.001770704085</v>
      </c>
      <c r="F4401">
        <v>132.125354284808</v>
      </c>
      <c r="G4401">
        <v>0.102670387457793</v>
      </c>
      <c r="H4401">
        <v>0.10258761098539</v>
      </c>
      <c r="I4401">
        <v>6.3958557548386599E-2</v>
      </c>
      <c r="J4401">
        <v>6.2705189182821697E-2</v>
      </c>
      <c r="K4401">
        <v>5.82749078764737E-2</v>
      </c>
      <c r="L4401">
        <v>1.3356308709633899E-3</v>
      </c>
      <c r="M4401">
        <v>5.8728833465551702E-2</v>
      </c>
      <c r="N4401">
        <v>1.8311001606008299E-3</v>
      </c>
      <c r="O4401">
        <v>-7.6287290639620031E-3</v>
      </c>
      <c r="P4401">
        <v>-7.1446943388862594E-3</v>
      </c>
      <c r="Q4401">
        <v>132.06540641740315</v>
      </c>
      <c r="R4401" s="95">
        <f>Table_nydc_frldevdb01_flc_fx_carry_view[[#This Row],[atmf]]/(Table_nydc_frldevdb01_flc_fx_carry_view[[#This Row],[atmf_cost_orig]]+1)</f>
        <v>124.79621798182282</v>
      </c>
      <c r="S4401" s="95">
        <f>Table_nydc_frldevdb01_flc_fx_carry_view[[#This Row],[num_rate]]-Table_nydc_frldevdb01_flc_fx_carry_view[[#This Row],[asset_rate]]</f>
        <v>4.8403472507574374E-4</v>
      </c>
      <c r="T440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1.0915209487172106</v>
      </c>
      <c r="U4401" s="95">
        <f>Table_nydc_frldevdb01_flc_fx_carry_view[[#This Row],[atmf_cost_final]]/Table_nydc_frldevdb01_flc_fx_carry_view[[#This Row],[atmf_cost_orig]]</f>
        <v>3.1178895485381806E-2</v>
      </c>
    </row>
    <row r="4402" spans="1:21" x14ac:dyDescent="0.25">
      <c r="A4402" t="s">
        <v>157</v>
      </c>
      <c r="B4402" t="s">
        <v>11</v>
      </c>
      <c r="C4402" t="s">
        <v>67</v>
      </c>
      <c r="D4402" t="s">
        <v>67</v>
      </c>
      <c r="E4402">
        <v>22.4308554746484</v>
      </c>
      <c r="F4402">
        <v>26.193166984927199</v>
      </c>
      <c r="G4402">
        <v>0.13409473809342301</v>
      </c>
      <c r="H4402">
        <v>0.148135490455302</v>
      </c>
      <c r="I4402">
        <v>0.14882000769938999</v>
      </c>
      <c r="J4402">
        <v>0.17937212962963001</v>
      </c>
      <c r="K4402">
        <v>2.0709492403937099E-2</v>
      </c>
      <c r="L4402">
        <v>3.1077653156187097E-3</v>
      </c>
      <c r="M4402">
        <v>8.4723272993869905E-2</v>
      </c>
      <c r="N4402">
        <v>0.167738699376139</v>
      </c>
      <c r="O4402">
        <v>-7.6287290639620031E-3</v>
      </c>
      <c r="P4402">
        <v>7.4886926021173528E-2</v>
      </c>
      <c r="Q4402">
        <v>24.617319308030613</v>
      </c>
      <c r="R4402" s="95">
        <f>Table_nydc_frldevdb01_flc_fx_carry_view[[#This Row],[atmf]]/(Table_nydc_frldevdb01_flc_fx_carry_view[[#This Row],[atmf_cost_orig]]+1)</f>
        <v>24.14732645371685</v>
      </c>
      <c r="S4402" s="95">
        <f>Table_nydc_frldevdb01_flc_fx_carry_view[[#This Row],[num_rate]]-Table_nydc_frldevdb01_flc_fx_carry_view[[#This Row],[asset_rate]]</f>
        <v>8.2515655085135531E-2</v>
      </c>
      <c r="T440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2.5718045793160225</v>
      </c>
      <c r="U4402" s="95">
        <f>Table_nydc_frldevdb01_flc_fx_carry_view[[#This Row],[atmf_cost_final]]/Table_nydc_frldevdb01_flc_fx_carry_view[[#This Row],[atmf_cost_orig]]</f>
        <v>1.9798420604958877</v>
      </c>
    </row>
    <row r="4403" spans="1:21" x14ac:dyDescent="0.25">
      <c r="A4403" t="s">
        <v>157</v>
      </c>
      <c r="B4403" t="s">
        <v>163</v>
      </c>
      <c r="C4403" t="s">
        <v>67</v>
      </c>
      <c r="D4403" t="s">
        <v>67</v>
      </c>
      <c r="E4403">
        <v>1.64126977129212</v>
      </c>
      <c r="F4403">
        <v>1.7396478394293</v>
      </c>
      <c r="G4403">
        <v>9.1904769113409696E-2</v>
      </c>
      <c r="H4403">
        <v>9.3803729848890502E-2</v>
      </c>
      <c r="I4403">
        <v>9.3931959613902702E-2</v>
      </c>
      <c r="J4403">
        <v>0.110610590277778</v>
      </c>
      <c r="K4403">
        <v>2.7454498749181502E-2</v>
      </c>
      <c r="L4403">
        <v>1.9615570153760499E-3</v>
      </c>
      <c r="M4403">
        <v>5.3707997242351604E-2</v>
      </c>
      <c r="N4403">
        <v>5.9943579957733799E-2</v>
      </c>
      <c r="O4403">
        <v>-7.6287290639620031E-3</v>
      </c>
      <c r="P4403">
        <v>2.1823292142762352E-2</v>
      </c>
      <c r="Q4403">
        <v>1.6951443692845813</v>
      </c>
      <c r="R4403" s="95">
        <f>Table_nydc_frldevdb01_flc_fx_carry_view[[#This Row],[atmf]]/(Table_nydc_frldevdb01_flc_fx_carry_view[[#This Row],[atmf_cost_orig]]+1)</f>
        <v>1.650977162536599</v>
      </c>
      <c r="S4403" s="95">
        <f>Table_nydc_frldevdb01_flc_fx_carry_view[[#This Row],[num_rate]]-Table_nydc_frldevdb01_flc_fx_carry_view[[#This Row],[asset_rate]]</f>
        <v>2.9452021206724355E-2</v>
      </c>
      <c r="T440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2.2085446233934074</v>
      </c>
      <c r="U4403" s="95">
        <f>Table_nydc_frldevdb01_flc_fx_carry_view[[#This Row],[atmf_cost_final]]/Table_nydc_frldevdb01_flc_fx_carry_view[[#This Row],[atmf_cost_orig]]</f>
        <v>1.1161015683985533</v>
      </c>
    </row>
    <row r="4404" spans="1:21" x14ac:dyDescent="0.25">
      <c r="A4404" t="s">
        <v>157</v>
      </c>
      <c r="B4404" t="s">
        <v>9</v>
      </c>
      <c r="C4404" t="s">
        <v>67</v>
      </c>
      <c r="D4404" t="s">
        <v>67</v>
      </c>
      <c r="E4404">
        <v>67.550558770677796</v>
      </c>
      <c r="F4404">
        <v>78.273011028379003</v>
      </c>
      <c r="G4404">
        <v>0.13259872357567001</v>
      </c>
      <c r="H4404">
        <v>0.14086406420341699</v>
      </c>
      <c r="I4404">
        <v>9.4278149024553601E-2</v>
      </c>
      <c r="J4404">
        <v>0.113094988425926</v>
      </c>
      <c r="K4404">
        <v>2.17541499575633E-2</v>
      </c>
      <c r="L4404">
        <v>1.96878638538522E-3</v>
      </c>
      <c r="M4404">
        <v>8.0578609252159705E-2</v>
      </c>
      <c r="N4404">
        <v>0.15874115376840101</v>
      </c>
      <c r="O4404">
        <v>-7.6287290639620031E-3</v>
      </c>
      <c r="P4404">
        <v>7.0473253173666817E-2</v>
      </c>
      <c r="Q4404">
        <v>73.924445493567063</v>
      </c>
      <c r="R4404" s="95">
        <f>Table_nydc_frldevdb01_flc_fx_carry_view[[#This Row],[atmf]]/(Table_nydc_frldevdb01_flc_fx_carry_view[[#This Row],[atmf_cost_orig]]+1)</f>
        <v>72.436202566095318</v>
      </c>
      <c r="S4404" s="95">
        <f>Table_nydc_frldevdb01_flc_fx_carry_view[[#This Row],[num_rate]]-Table_nydc_frldevdb01_flc_fx_carry_view[[#This Row],[asset_rate]]</f>
        <v>7.810198223762882E-2</v>
      </c>
      <c r="T440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2.6650881157766433</v>
      </c>
      <c r="U4404" s="95">
        <f>Table_nydc_frldevdb01_flc_fx_carry_view[[#This Row],[atmf_cost_final]]/Table_nydc_frldevdb01_flc_fx_carry_view[[#This Row],[atmf_cost_orig]]</f>
        <v>1.970016053164213</v>
      </c>
    </row>
    <row r="4405" spans="1:21" x14ac:dyDescent="0.25">
      <c r="A4405" t="s">
        <v>157</v>
      </c>
      <c r="B4405" t="s">
        <v>4</v>
      </c>
      <c r="C4405" t="s">
        <v>67</v>
      </c>
      <c r="D4405" t="s">
        <v>67</v>
      </c>
      <c r="E4405">
        <v>4.3226694395115803</v>
      </c>
      <c r="F4405">
        <v>5.5111907487296303</v>
      </c>
      <c r="G4405">
        <v>0.13773812518338099</v>
      </c>
      <c r="H4405">
        <v>0.14676094918056701</v>
      </c>
      <c r="I4405">
        <v>0.12071644664327</v>
      </c>
      <c r="J4405">
        <v>0.14948824074074099</v>
      </c>
      <c r="K4405">
        <v>8.8894090354156106E-3</v>
      </c>
      <c r="L4405">
        <v>2.5208889322634099E-3</v>
      </c>
      <c r="M4405">
        <v>8.39399615334981E-2</v>
      </c>
      <c r="N4405">
        <v>0.27496619513340104</v>
      </c>
      <c r="O4405">
        <v>-7.6287290639620031E-3</v>
      </c>
      <c r="P4405">
        <v>0.1275594675859395</v>
      </c>
      <c r="Q4405">
        <v>5.1264479943974175</v>
      </c>
      <c r="R4405" s="95">
        <f>Table_nydc_frldevdb01_flc_fx_carry_view[[#This Row],[atmf]]/(Table_nydc_frldevdb01_flc_fx_carry_view[[#This Row],[atmf_cost_orig]]+1)</f>
        <v>5.0844059120513494</v>
      </c>
      <c r="S4405" s="95">
        <f>Table_nydc_frldevdb01_flc_fx_carry_view[[#This Row],[num_rate]]-Table_nydc_frldevdb01_flc_fx_carry_view[[#This Row],[asset_rate]]</f>
        <v>0.1351881966499015</v>
      </c>
      <c r="T440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3.6301572357924812</v>
      </c>
      <c r="U4405" s="95">
        <f>Table_nydc_frldevdb01_flc_fx_carry_view[[#This Row],[atmf_cost_final]]/Table_nydc_frldevdb01_flc_fx_carry_view[[#This Row],[atmf_cost_orig]]</f>
        <v>3.2757484052892933</v>
      </c>
    </row>
    <row r="4406" spans="1:21" x14ac:dyDescent="0.25">
      <c r="A4406" t="s">
        <v>157</v>
      </c>
      <c r="B4406" t="s">
        <v>17</v>
      </c>
      <c r="C4406" t="s">
        <v>67</v>
      </c>
      <c r="D4406" t="s">
        <v>67</v>
      </c>
      <c r="E4406">
        <v>1.1749598233258001</v>
      </c>
      <c r="F4406">
        <v>1.23224415077886</v>
      </c>
      <c r="G4406">
        <v>8.2088004248950602E-2</v>
      </c>
      <c r="H4406">
        <v>8.0780675562139706E-2</v>
      </c>
      <c r="I4406">
        <v>6.5247107198953797E-2</v>
      </c>
      <c r="J4406">
        <v>7.1099791666666703E-2</v>
      </c>
      <c r="K4406">
        <v>2.6111391099507497E-2</v>
      </c>
      <c r="L4406">
        <v>1.3625393113914398E-3</v>
      </c>
      <c r="M4406">
        <v>4.6260313821024399E-2</v>
      </c>
      <c r="N4406">
        <v>4.8757020592089501E-2</v>
      </c>
      <c r="O4406">
        <v>-7.6287290639620031E-3</v>
      </c>
      <c r="P4406">
        <v>1.6310354610707067E-2</v>
      </c>
      <c r="Q4406">
        <v>1.2079061432437954</v>
      </c>
      <c r="R4406" s="95">
        <f>Table_nydc_frldevdb01_flc_fx_carry_view[[#This Row],[atmf]]/(Table_nydc_frldevdb01_flc_fx_carry_view[[#This Row],[atmf_cost_orig]]+1)</f>
        <v>1.177760576886079</v>
      </c>
      <c r="S4406" s="95">
        <f>Table_nydc_frldevdb01_flc_fx_carry_view[[#This Row],[num_rate]]-Table_nydc_frldevdb01_flc_fx_carry_view[[#This Row],[asset_rate]]</f>
        <v>2.3939083674669071E-2</v>
      </c>
      <c r="T440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2.3522091942953263</v>
      </c>
      <c r="U4406" s="95">
        <f>Table_nydc_frldevdb01_flc_fx_carry_view[[#This Row],[atmf_cost_final]]/Table_nydc_frldevdb01_flc_fx_carry_view[[#This Row],[atmf_cost_orig]]</f>
        <v>1.0539708135298123</v>
      </c>
    </row>
    <row r="4407" spans="1:21" x14ac:dyDescent="0.25">
      <c r="A4407" t="s">
        <v>157</v>
      </c>
      <c r="B4407" t="s">
        <v>12</v>
      </c>
      <c r="C4407" t="s">
        <v>67</v>
      </c>
      <c r="D4407" t="s">
        <v>67</v>
      </c>
      <c r="E4407">
        <v>15.795368187594701</v>
      </c>
      <c r="F4407">
        <v>18.4216974120788</v>
      </c>
      <c r="G4407">
        <v>0.153235464904804</v>
      </c>
      <c r="H4407">
        <v>0.16422724192037499</v>
      </c>
      <c r="I4407">
        <v>0.12681671601362801</v>
      </c>
      <c r="J4407">
        <v>0.14787884259259301</v>
      </c>
      <c r="K4407">
        <v>2.8543696171508502E-2</v>
      </c>
      <c r="L4407">
        <v>2.6482787524586202E-3</v>
      </c>
      <c r="M4407">
        <v>9.3887372914055495E-2</v>
      </c>
      <c r="N4407">
        <v>0.16628143728859501</v>
      </c>
      <c r="O4407">
        <v>-7.6287290639620031E-3</v>
      </c>
      <c r="P4407">
        <v>7.4121308773218653E-2</v>
      </c>
      <c r="Q4407">
        <v>17.291788381760512</v>
      </c>
      <c r="R4407" s="95">
        <f>Table_nydc_frldevdb01_flc_fx_carry_view[[#This Row],[atmf]]/(Table_nydc_frldevdb01_flc_fx_carry_view[[#This Row],[atmf_cost_orig]]+1)</f>
        <v>16.840579632073471</v>
      </c>
      <c r="S4407" s="95">
        <f>Table_nydc_frldevdb01_flc_fx_carry_view[[#This Row],[num_rate]]-Table_nydc_frldevdb01_flc_fx_carry_view[[#This Row],[asset_rate]]</f>
        <v>8.1750037837180656E-2</v>
      </c>
      <c r="T440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2.5041927037691551</v>
      </c>
      <c r="U4407" s="95">
        <f>Table_nydc_frldevdb01_flc_fx_carry_view[[#This Row],[atmf_cost_final]]/Table_nydc_frldevdb01_flc_fx_carry_view[[#This Row],[atmf_cost_orig]]</f>
        <v>1.7710734907963508</v>
      </c>
    </row>
    <row r="4408" spans="1:21" x14ac:dyDescent="0.25">
      <c r="A4408" t="s">
        <v>157</v>
      </c>
      <c r="B4408" t="s">
        <v>21</v>
      </c>
      <c r="C4408" t="s">
        <v>67</v>
      </c>
      <c r="D4408" t="s">
        <v>67</v>
      </c>
      <c r="E4408">
        <v>1.31724369955507</v>
      </c>
      <c r="F4408">
        <v>1.3476583009370799</v>
      </c>
      <c r="G4408">
        <v>9.5790009656042799E-2</v>
      </c>
      <c r="H4408">
        <v>9.4070660589008301E-2</v>
      </c>
      <c r="I4408">
        <v>0.111557232974514</v>
      </c>
      <c r="J4408">
        <v>0.120521102148721</v>
      </c>
      <c r="K4408">
        <v>4.2463926415608901E-2</v>
      </c>
      <c r="L4408">
        <v>2.3294961284279596E-3</v>
      </c>
      <c r="M4408">
        <v>5.2539753162191602E-2</v>
      </c>
      <c r="N4408">
        <v>2.3089875645304698E-2</v>
      </c>
      <c r="O4408">
        <v>4.6740985010508274E-3</v>
      </c>
      <c r="P4408">
        <v>1.6310354610707067E-2</v>
      </c>
      <c r="Q4408">
        <v>1.3342149819363938</v>
      </c>
      <c r="R4408" s="95">
        <f>Table_nydc_frldevdb01_flc_fx_carry_view[[#This Row],[atmf]]/(Table_nydc_frldevdb01_flc_fx_carry_view[[#This Row],[atmf_cost_orig]]+1)</f>
        <v>1.2803870798117132</v>
      </c>
      <c r="S4408" s="95">
        <f>Table_nydc_frldevdb01_flc_fx_carry_view[[#This Row],[num_rate]]-Table_nydc_frldevdb01_flc_fx_carry_view[[#This Row],[asset_rate]]</f>
        <v>1.163625610965624E-2</v>
      </c>
      <c r="T440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2.0604144988814728</v>
      </c>
      <c r="U4408" s="95">
        <f>Table_nydc_frldevdb01_flc_fx_carry_view[[#This Row],[atmf_cost_final]]/Table_nydc_frldevdb01_flc_fx_carry_view[[#This Row],[atmf_cost_orig]]</f>
        <v>0.43947438378756071</v>
      </c>
    </row>
    <row r="4409" spans="1:21" x14ac:dyDescent="0.25">
      <c r="A4409" t="s">
        <v>157</v>
      </c>
      <c r="B4409" t="s">
        <v>103</v>
      </c>
      <c r="C4409" t="s">
        <v>67</v>
      </c>
      <c r="D4409" t="s">
        <v>67</v>
      </c>
      <c r="E4409">
        <v>5.8848299768715702</v>
      </c>
      <c r="F4409">
        <v>5.0442680093186096</v>
      </c>
      <c r="G4409">
        <v>0.158860880983486</v>
      </c>
      <c r="H4409">
        <v>0.158860880983486</v>
      </c>
      <c r="I4409">
        <v>0.14160765231633801</v>
      </c>
      <c r="J4409">
        <v>0.176675</v>
      </c>
      <c r="K4409">
        <v>3.0742563879999501E-2</v>
      </c>
      <c r="L4409">
        <v>2.9550551588488501E-3</v>
      </c>
      <c r="M4409">
        <v>7.77304696841329E-2</v>
      </c>
      <c r="N4409">
        <v>0.142742088120588</v>
      </c>
      <c r="O4409">
        <v>7.4886926021173528E-2</v>
      </c>
      <c r="P4409">
        <v>-7.1446943388862594E-3</v>
      </c>
      <c r="Q4409">
        <v>4.8178856521216327</v>
      </c>
      <c r="R4409" s="95">
        <f>Table_nydc_frldevdb01_flc_fx_carry_view[[#This Row],[atmf]]/(Table_nydc_frldevdb01_flc_fx_carry_view[[#This Row],[atmf_cost_orig]]+1)</f>
        <v>4.6804541127959487</v>
      </c>
      <c r="S4409" s="95">
        <f>Table_nydc_frldevdb01_flc_fx_carry_view[[#This Row],[num_rate]]-Table_nydc_frldevdb01_flc_fx_carry_view[[#This Row],[asset_rate]]</f>
        <v>-8.2031620360059787E-2</v>
      </c>
      <c r="T440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2.9749577166608363</v>
      </c>
      <c r="U4409" s="95">
        <f>Table_nydc_frldevdb01_flc_fx_carry_view[[#This Row],[atmf_cost_final]]/Table_nydc_frldevdb01_flc_fx_carry_view[[#This Row],[atmf_cost_orig]]</f>
        <v>1.8363723865382213</v>
      </c>
    </row>
    <row r="4410" spans="1:21" x14ac:dyDescent="0.25">
      <c r="A4410" t="s">
        <v>157</v>
      </c>
      <c r="B4410" t="s">
        <v>164</v>
      </c>
      <c r="C4410" t="s">
        <v>67</v>
      </c>
      <c r="D4410" t="s">
        <v>67</v>
      </c>
      <c r="E4410">
        <v>80.426614206245603</v>
      </c>
      <c r="F4410">
        <v>75.949483159851894</v>
      </c>
      <c r="G4410">
        <v>0.106457910312073</v>
      </c>
      <c r="H4410">
        <v>0.116487910921487</v>
      </c>
      <c r="I4410">
        <v>0.105078093637255</v>
      </c>
      <c r="J4410">
        <v>0.133211516203704</v>
      </c>
      <c r="K4410">
        <v>3.5163374440220801E-2</v>
      </c>
      <c r="L4410">
        <v>2.1938419677908602E-3</v>
      </c>
      <c r="M4410">
        <v>6.2885647068953193E-2</v>
      </c>
      <c r="N4410">
        <v>5.5658319463596895E-2</v>
      </c>
      <c r="O4410">
        <v>2.1823292142762352E-2</v>
      </c>
      <c r="P4410">
        <v>-7.1446943388862594E-3</v>
      </c>
      <c r="Q4410">
        <v>73.900785438449745</v>
      </c>
      <c r="R4410" s="95">
        <f>Table_nydc_frldevdb01_flc_fx_carry_view[[#This Row],[atmf]]/(Table_nydc_frldevdb01_flc_fx_carry_view[[#This Row],[atmf_cost_orig]]+1)</f>
        <v>71.455930719633457</v>
      </c>
      <c r="S4410" s="95">
        <f>Table_nydc_frldevdb01_flc_fx_carry_view[[#This Row],[num_rate]]-Table_nydc_frldevdb01_flc_fx_carry_view[[#This Row],[asset_rate]]</f>
        <v>-2.8967986481648611E-2</v>
      </c>
      <c r="T441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1.9285748398705762</v>
      </c>
      <c r="U4410" s="95">
        <f>Table_nydc_frldevdb01_flc_fx_carry_view[[#This Row],[atmf_cost_final]]/Table_nydc_frldevdb01_flc_fx_carry_view[[#This Row],[atmf_cost_orig]]</f>
        <v>0.88507190524044954</v>
      </c>
    </row>
    <row r="4411" spans="1:21" x14ac:dyDescent="0.25">
      <c r="A4411" t="s">
        <v>157</v>
      </c>
      <c r="B4411" t="s">
        <v>165</v>
      </c>
      <c r="C4411" t="s">
        <v>67</v>
      </c>
      <c r="D4411" t="s">
        <v>67</v>
      </c>
      <c r="E4411">
        <v>0.71588464241365402</v>
      </c>
      <c r="F4411">
        <v>0.70832965319182595</v>
      </c>
      <c r="G4411">
        <v>0.101074987569092</v>
      </c>
      <c r="H4411">
        <v>0.10172652787903</v>
      </c>
      <c r="I4411">
        <v>0.111114135324758</v>
      </c>
      <c r="J4411">
        <v>0.122938008632764</v>
      </c>
      <c r="K4411">
        <v>4.9913516760879698E-2</v>
      </c>
      <c r="L4411">
        <v>2.3198633372502899E-3</v>
      </c>
      <c r="M4411">
        <v>5.4931490465719102E-2</v>
      </c>
      <c r="N4411">
        <v>1.06841327318569E-2</v>
      </c>
      <c r="O4411">
        <v>2.1823292142762352E-2</v>
      </c>
      <c r="P4411">
        <v>1.6310354610707067E-2</v>
      </c>
      <c r="Q4411">
        <v>0.70479302034836344</v>
      </c>
      <c r="R4411" s="95">
        <f>Table_nydc_frldevdb01_flc_fx_carry_view[[#This Row],[atmf]]/(Table_nydc_frldevdb01_flc_fx_carry_view[[#This Row],[atmf_cost_orig]]+1)</f>
        <v>0.6714461172062659</v>
      </c>
      <c r="S4411" s="95">
        <f>Table_nydc_frldevdb01_flc_fx_carry_view[[#This Row],[num_rate]]-Table_nydc_frldevdb01_flc_fx_carry_view[[#This Row],[asset_rate]]</f>
        <v>-5.5129375320552843E-3</v>
      </c>
      <c r="T441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1.6668619420105752</v>
      </c>
      <c r="U4411" s="95">
        <f>Table_nydc_frldevdb01_flc_fx_carry_view[[#This Row],[atmf_cost_final]]/Table_nydc_frldevdb01_flc_fx_carry_view[[#This Row],[atmf_cost_orig]]</f>
        <v>0.19449923243070399</v>
      </c>
    </row>
    <row r="4412" spans="1:21" x14ac:dyDescent="0.25">
      <c r="A4412" t="s">
        <v>157</v>
      </c>
      <c r="B4412" t="s">
        <v>20</v>
      </c>
      <c r="C4412" t="s">
        <v>67</v>
      </c>
      <c r="D4412" t="s">
        <v>67</v>
      </c>
      <c r="E4412">
        <v>3.1811851720469502</v>
      </c>
      <c r="F4412">
        <v>3.521077</v>
      </c>
      <c r="G4412">
        <v>0.13641391470380501</v>
      </c>
      <c r="H4412">
        <v>0.14758474849585901</v>
      </c>
      <c r="I4412">
        <v>0.125119796837866</v>
      </c>
      <c r="J4412">
        <v>0.16202418981481501</v>
      </c>
      <c r="K4412">
        <v>3.3622581786565804E-2</v>
      </c>
      <c r="L4412">
        <v>2.6124434049662401E-3</v>
      </c>
      <c r="M4412">
        <v>8.0473125149182201E-2</v>
      </c>
      <c r="N4412">
        <v>0.106834070610361</v>
      </c>
      <c r="O4412">
        <v>1.6310354610707067E-2</v>
      </c>
      <c r="P4412">
        <v>7.1388915666822483E-2</v>
      </c>
      <c r="Q4412">
        <v>3.3634954123344634</v>
      </c>
      <c r="R4412" s="95">
        <f>Table_nydc_frldevdb01_flc_fx_carry_view[[#This Row],[atmf]]/(Table_nydc_frldevdb01_flc_fx_carry_view[[#This Row],[atmf_cost_orig]]+1)</f>
        <v>3.2588288575098439</v>
      </c>
      <c r="S4412" s="95">
        <f>Table_nydc_frldevdb01_flc_fx_carry_view[[#This Row],[num_rate]]-Table_nydc_frldevdb01_flc_fx_carry_view[[#This Row],[asset_rate]]</f>
        <v>5.5078561056115416E-2</v>
      </c>
      <c r="T441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2.2245553567806997</v>
      </c>
      <c r="U4412" s="95">
        <f>Table_nydc_frldevdb01_flc_fx_carry_view[[#This Row],[atmf_cost_final]]/Table_nydc_frldevdb01_flc_fx_carry_view[[#This Row],[atmf_cost_orig]]</f>
        <v>1.3275745214605561</v>
      </c>
    </row>
    <row r="4413" spans="1:21" x14ac:dyDescent="0.25">
      <c r="A4413" t="s">
        <v>157</v>
      </c>
      <c r="B4413" t="s">
        <v>22</v>
      </c>
      <c r="C4413" t="s">
        <v>67</v>
      </c>
      <c r="D4413" t="s">
        <v>67</v>
      </c>
      <c r="E4413">
        <v>622.93850843786595</v>
      </c>
      <c r="F4413">
        <v>635.71</v>
      </c>
      <c r="G4413">
        <v>9.2408854521730699E-2</v>
      </c>
      <c r="H4413">
        <v>9.4591700106728793E-2</v>
      </c>
      <c r="I4413">
        <v>8.5033361537571406E-2</v>
      </c>
      <c r="J4413">
        <v>0.104796338134138</v>
      </c>
      <c r="K4413">
        <v>4.0810655034147901E-2</v>
      </c>
      <c r="L4413">
        <v>1.7754589105527E-3</v>
      </c>
      <c r="M4413">
        <v>5.1632887058822401E-2</v>
      </c>
      <c r="N4413">
        <v>2.0500171281268798E-2</v>
      </c>
      <c r="O4413">
        <v>1.6310354610707067E-2</v>
      </c>
      <c r="P4413">
        <v>2.6852335806010319E-2</v>
      </c>
      <c r="Q4413">
        <v>628.90385654327611</v>
      </c>
      <c r="R4413" s="95">
        <f>Table_nydc_frldevdb01_flc_fx_carry_view[[#This Row],[atmf]]/(Table_nydc_frldevdb01_flc_fx_carry_view[[#This Row],[atmf_cost_orig]]+1)</f>
        <v>604.4980219075652</v>
      </c>
      <c r="S4413" s="95">
        <f>Table_nydc_frldevdb01_flc_fx_carry_view[[#This Row],[num_rate]]-Table_nydc_frldevdb01_flc_fx_carry_view[[#This Row],[asset_rate]]</f>
        <v>1.0541981195303252E-2</v>
      </c>
      <c r="T441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1.7302079948040368</v>
      </c>
      <c r="U4413" s="95">
        <f>Table_nydc_frldevdb01_flc_fx_carry_view[[#This Row],[atmf_cost_final]]/Table_nydc_frldevdb01_flc_fx_carry_view[[#This Row],[atmf_cost_orig]]</f>
        <v>0.39703709106783286</v>
      </c>
    </row>
    <row r="4414" spans="1:21" x14ac:dyDescent="0.25">
      <c r="A4414" t="s">
        <v>157</v>
      </c>
      <c r="B4414" t="s">
        <v>13</v>
      </c>
      <c r="C4414" t="s">
        <v>67</v>
      </c>
      <c r="D4414" t="s">
        <v>67</v>
      </c>
      <c r="E4414">
        <v>6.61809926203175</v>
      </c>
      <c r="F4414">
        <v>6.91062131904848</v>
      </c>
      <c r="G4414">
        <v>6.13270244883364E-2</v>
      </c>
      <c r="H4414">
        <v>6.2639007905688604E-2</v>
      </c>
      <c r="I4414">
        <v>6.4198300871108394E-2</v>
      </c>
      <c r="J4414">
        <v>6.7053865740740695E-2</v>
      </c>
      <c r="K4414">
        <v>1.6279584116353801E-2</v>
      </c>
      <c r="L4414">
        <v>1.3404325516391501E-3</v>
      </c>
      <c r="M4414">
        <v>3.42058190084902E-2</v>
      </c>
      <c r="N4414">
        <v>4.4196038667896599E-2</v>
      </c>
      <c r="O4414">
        <v>1.6310354610707067E-2</v>
      </c>
      <c r="P4414">
        <v>3.9118098462978756E-2</v>
      </c>
      <c r="Q4414">
        <v>6.7889215172656971</v>
      </c>
      <c r="R4414" s="95">
        <f>Table_nydc_frldevdb01_flc_fx_carry_view[[#This Row],[atmf]]/(Table_nydc_frldevdb01_flc_fx_carry_view[[#This Row],[atmf_cost_orig]]+1)</f>
        <v>6.6820561169089192</v>
      </c>
      <c r="S4414" s="95">
        <f>Table_nydc_frldevdb01_flc_fx_carry_view[[#This Row],[num_rate]]-Table_nydc_frldevdb01_flc_fx_carry_view[[#This Row],[asset_rate]]</f>
        <v>2.2807743852271689E-2</v>
      </c>
      <c r="T441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2.3906640950608473</v>
      </c>
      <c r="U4414" s="95">
        <f>Table_nydc_frldevdb01_flc_fx_carry_view[[#This Row],[atmf_cost_final]]/Table_nydc_frldevdb01_flc_fx_carry_view[[#This Row],[atmf_cost_orig]]</f>
        <v>1.2920619926371806</v>
      </c>
    </row>
    <row r="4415" spans="1:21" x14ac:dyDescent="0.25">
      <c r="A4415" t="s">
        <v>157</v>
      </c>
      <c r="B4415" t="s">
        <v>18</v>
      </c>
      <c r="C4415" t="s">
        <v>67</v>
      </c>
      <c r="D4415" t="s">
        <v>67</v>
      </c>
      <c r="E4415">
        <v>2946.8867239136498</v>
      </c>
      <c r="F4415">
        <v>3146.54</v>
      </c>
      <c r="G4415">
        <v>0.121247138345495</v>
      </c>
      <c r="H4415">
        <v>0.124762040594004</v>
      </c>
      <c r="I4415">
        <v>0.102527910944337</v>
      </c>
      <c r="J4415">
        <v>0.110859236111111</v>
      </c>
      <c r="K4415">
        <v>3.7946273680329802E-2</v>
      </c>
      <c r="L4415">
        <v>2.14073654844558E-3</v>
      </c>
      <c r="M4415">
        <v>6.8063853065679095E-2</v>
      </c>
      <c r="N4415">
        <v>6.7744025758614809E-2</v>
      </c>
      <c r="O4415">
        <v>1.6310354610707067E-2</v>
      </c>
      <c r="P4415">
        <v>5.1307191348051062E-2</v>
      </c>
      <c r="Q4415">
        <v>3054.5445131394399</v>
      </c>
      <c r="R4415" s="95">
        <f>Table_nydc_frldevdb01_flc_fx_carry_view[[#This Row],[atmf]]/(Table_nydc_frldevdb01_flc_fx_carry_view[[#This Row],[atmf_cost_orig]]+1)</f>
        <v>2946.0223665171707</v>
      </c>
      <c r="S4415" s="95">
        <f>Table_nydc_frldevdb01_flc_fx_carry_view[[#This Row],[num_rate]]-Table_nydc_frldevdb01_flc_fx_carry_view[[#This Row],[asset_rate]]</f>
        <v>3.4996836737343995E-2</v>
      </c>
      <c r="T441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2.1782391064961204</v>
      </c>
      <c r="U4415" s="95">
        <f>Table_nydc_frldevdb01_flc_fx_carry_view[[#This Row],[atmf_cost_final]]/Table_nydc_frldevdb01_flc_fx_carry_view[[#This Row],[atmf_cost_orig]]</f>
        <v>0.99530106961832354</v>
      </c>
    </row>
    <row r="4416" spans="1:21" x14ac:dyDescent="0.25">
      <c r="A4416" t="s">
        <v>157</v>
      </c>
      <c r="B4416" t="s">
        <v>101</v>
      </c>
      <c r="C4416" t="s">
        <v>67</v>
      </c>
      <c r="D4416" t="s">
        <v>67</v>
      </c>
      <c r="E4416">
        <v>21.936694935660299</v>
      </c>
      <c r="F4416">
        <v>21.8538</v>
      </c>
      <c r="G4416">
        <v>8.9736547992810403E-2</v>
      </c>
      <c r="H4416">
        <v>8.9519023806542794E-2</v>
      </c>
      <c r="I4416">
        <v>6.4500000000000002E-2</v>
      </c>
      <c r="J4416">
        <v>6.4500000000000002E-2</v>
      </c>
      <c r="K4416">
        <v>4.7264771114339098E-2</v>
      </c>
      <c r="L4416">
        <v>1.3467318920341198E-3</v>
      </c>
      <c r="M4416">
        <v>4.8867767270391098E-2</v>
      </c>
      <c r="N4416">
        <v>4.0000434680291103E-3</v>
      </c>
      <c r="O4416">
        <v>1.6310354610707067E-2</v>
      </c>
      <c r="P4416">
        <v>1.4366002879045769E-2</v>
      </c>
      <c r="Q4416">
        <v>21.818824508183809</v>
      </c>
      <c r="R4416" s="95">
        <f>Table_nydc_frldevdb01_flc_fx_carry_view[[#This Row],[atmf]]/(Table_nydc_frldevdb01_flc_fx_carry_view[[#This Row],[atmf_cost_orig]]+1)</f>
        <v>20.835610247489129</v>
      </c>
      <c r="S4416" s="95">
        <f>Table_nydc_frldevdb01_flc_fx_carry_view[[#This Row],[num_rate]]-Table_nydc_frldevdb01_flc_fx_carry_view[[#This Row],[asset_rate]]</f>
        <v>-1.9443517316612979E-3</v>
      </c>
      <c r="T441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1.6552201737836976</v>
      </c>
      <c r="U4416" s="95">
        <f>Table_nydc_frldevdb01_flc_fx_carry_view[[#This Row],[atmf_cost_final]]/Table_nydc_frldevdb01_flc_fx_carry_view[[#This Row],[atmf_cost_orig]]</f>
        <v>8.1854434762619693E-2</v>
      </c>
    </row>
    <row r="4417" spans="1:21" x14ac:dyDescent="0.25">
      <c r="A4417" t="s">
        <v>157</v>
      </c>
      <c r="B4417" t="s">
        <v>10</v>
      </c>
      <c r="C4417" t="s">
        <v>67</v>
      </c>
      <c r="D4417" t="s">
        <v>67</v>
      </c>
      <c r="E4417">
        <v>13507.927021743501</v>
      </c>
      <c r="F4417">
        <v>14751.9373506354</v>
      </c>
      <c r="G4417">
        <v>8.1084893698564003E-2</v>
      </c>
      <c r="H4417">
        <v>9.0515694869623395E-2</v>
      </c>
      <c r="I4417">
        <v>6.0540935157871997E-2</v>
      </c>
      <c r="J4417">
        <v>9.6731990740740695E-2</v>
      </c>
      <c r="K4417">
        <v>1.3488133930065699E-2</v>
      </c>
      <c r="L4417">
        <v>1.2640684148576E-3</v>
      </c>
      <c r="M4417">
        <v>4.9411104120207897E-2</v>
      </c>
      <c r="N4417">
        <v>9.2085931047621611E-2</v>
      </c>
      <c r="O4417">
        <v>1.6310354610707067E-2</v>
      </c>
      <c r="P4417">
        <v>6.3697647382127909E-2</v>
      </c>
      <c r="Q4417">
        <v>14240.380583440197</v>
      </c>
      <c r="R4417" s="95">
        <f>Table_nydc_frldevdb01_flc_fx_carry_view[[#This Row],[atmf]]/(Table_nydc_frldevdb01_flc_fx_carry_view[[#This Row],[atmf_cost_orig]]+1)</f>
        <v>14057.348252478179</v>
      </c>
      <c r="S4417" s="95">
        <f>Table_nydc_frldevdb01_flc_fx_carry_view[[#This Row],[num_rate]]-Table_nydc_frldevdb01_flc_fx_carry_view[[#This Row],[asset_rate]]</f>
        <v>4.7387292771420841E-2</v>
      </c>
      <c r="T4417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2.5282392338951665</v>
      </c>
      <c r="U4417" s="95">
        <f>Table_nydc_frldevdb01_flc_fx_carry_view[[#This Row],[atmf_cost_final]]/Table_nydc_frldevdb01_flc_fx_carry_view[[#This Row],[atmf_cost_orig]]</f>
        <v>1.863668758010222</v>
      </c>
    </row>
    <row r="4418" spans="1:21" x14ac:dyDescent="0.25">
      <c r="A4418" t="s">
        <v>157</v>
      </c>
      <c r="B4418" t="s">
        <v>104</v>
      </c>
      <c r="C4418" t="s">
        <v>67</v>
      </c>
      <c r="D4418" t="s">
        <v>67</v>
      </c>
      <c r="E4418">
        <v>3.5136022100278899</v>
      </c>
      <c r="F4418">
        <v>3.385758</v>
      </c>
      <c r="G4418">
        <v>7.1189137495882099E-2</v>
      </c>
      <c r="H4418">
        <v>6.9231342008999996E-2</v>
      </c>
      <c r="I4418">
        <v>6.9875017684333102E-2</v>
      </c>
      <c r="J4418">
        <v>6.9355057870370398E-2</v>
      </c>
      <c r="K4418">
        <v>2.3975583299298102E-2</v>
      </c>
      <c r="L4418">
        <v>1.4589597986519199E-3</v>
      </c>
      <c r="M4418">
        <v>3.7801116839269601E-2</v>
      </c>
      <c r="N4418">
        <v>3.6381992093362597E-2</v>
      </c>
      <c r="O4418">
        <v>1.6310354610707067E-2</v>
      </c>
      <c r="P4418">
        <v>-2.3745954872039787E-3</v>
      </c>
      <c r="Q4418">
        <v>3.3395864357232741</v>
      </c>
      <c r="R4418" s="95">
        <f>Table_nydc_frldevdb01_flc_fx_carry_view[[#This Row],[atmf]]/(Table_nydc_frldevdb01_flc_fx_carry_view[[#This Row],[atmf_cost_orig]]+1)</f>
        <v>3.262434338393926</v>
      </c>
      <c r="S4418" s="95">
        <f>Table_nydc_frldevdb01_flc_fx_carry_view[[#This Row],[num_rate]]-Table_nydc_frldevdb01_flc_fx_carry_view[[#This Row],[asset_rate]]</f>
        <v>-1.8684950097911046E-2</v>
      </c>
      <c r="T4418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2.5259808016626222</v>
      </c>
      <c r="U4418" s="95">
        <f>Table_nydc_frldevdb01_flc_fx_carry_view[[#This Row],[atmf_cost_final]]/Table_nydc_frldevdb01_flc_fx_carry_view[[#This Row],[atmf_cost_orig]]</f>
        <v>0.96245812651670781</v>
      </c>
    </row>
    <row r="4419" spans="1:21" x14ac:dyDescent="0.25">
      <c r="A4419" t="s">
        <v>157</v>
      </c>
      <c r="B4419" t="s">
        <v>7</v>
      </c>
      <c r="C4419" t="s">
        <v>67</v>
      </c>
      <c r="D4419" t="s">
        <v>67</v>
      </c>
      <c r="E4419">
        <v>65.027135358901603</v>
      </c>
      <c r="F4419">
        <v>70.157164214704693</v>
      </c>
      <c r="G4419">
        <v>7.29983092756714E-2</v>
      </c>
      <c r="H4419">
        <v>7.5683082000828197E-2</v>
      </c>
      <c r="I4419">
        <v>4.5696208009961603E-2</v>
      </c>
      <c r="J4419">
        <v>7.3494560185185201E-2</v>
      </c>
      <c r="K4419">
        <v>1.2930780525484601E-2</v>
      </c>
      <c r="L4419">
        <v>9.5399445230792701E-4</v>
      </c>
      <c r="M4419">
        <v>4.1322696535888395E-2</v>
      </c>
      <c r="N4419">
        <v>7.8872815132902105E-2</v>
      </c>
      <c r="O4419">
        <v>1.6310354610707067E-2</v>
      </c>
      <c r="P4419">
        <v>5.6940940566115428E-2</v>
      </c>
      <c r="Q4419">
        <v>68.220260313671062</v>
      </c>
      <c r="R4419" s="95">
        <f>Table_nydc_frldevdb01_flc_fx_carry_view[[#This Row],[atmf]]/(Table_nydc_frldevdb01_flc_fx_carry_view[[#This Row],[atmf_cost_orig]]+1)</f>
        <v>67.373125015033978</v>
      </c>
      <c r="S4419" s="95">
        <f>Table_nydc_frldevdb01_flc_fx_carry_view[[#This Row],[num_rate]]-Table_nydc_frldevdb01_flc_fx_carry_view[[#This Row],[asset_rate]]</f>
        <v>4.063058595540836E-2</v>
      </c>
      <c r="T4419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2.7444016336214152</v>
      </c>
      <c r="U4419" s="95">
        <f>Table_nydc_frldevdb01_flc_fx_carry_view[[#This Row],[atmf_cost_final]]/Table_nydc_frldevdb01_flc_fx_carry_view[[#This Row],[atmf_cost_orig]]</f>
        <v>1.9087044589261439</v>
      </c>
    </row>
    <row r="4420" spans="1:21" x14ac:dyDescent="0.25">
      <c r="A4420" t="s">
        <v>157</v>
      </c>
      <c r="B4420" t="s">
        <v>166</v>
      </c>
      <c r="C4420" t="s">
        <v>67</v>
      </c>
      <c r="D4420" t="s">
        <v>67</v>
      </c>
      <c r="E4420">
        <v>112.345773943525</v>
      </c>
      <c r="F4420">
        <v>107.223356833381</v>
      </c>
      <c r="G4420">
        <v>9.3792845083526893E-2</v>
      </c>
      <c r="H4420">
        <v>9.7011464505916495E-2</v>
      </c>
      <c r="I4420">
        <v>7.0712158242090706E-2</v>
      </c>
      <c r="J4420">
        <v>9.3288101851851907E-2</v>
      </c>
      <c r="K4420">
        <v>3.2498818212517197E-2</v>
      </c>
      <c r="L4420">
        <v>1.4764389074093699E-3</v>
      </c>
      <c r="M4420">
        <v>5.2951671009764598E-2</v>
      </c>
      <c r="N4420">
        <v>4.5590693854435704E-2</v>
      </c>
      <c r="O4420">
        <v>1.6310354610707067E-2</v>
      </c>
      <c r="P4420">
        <v>-7.1446943388862594E-3</v>
      </c>
      <c r="Q4420">
        <v>105.0742878903834</v>
      </c>
      <c r="R4420" s="95">
        <f>Table_nydc_frldevdb01_flc_fx_carry_view[[#This Row],[atmf]]/(Table_nydc_frldevdb01_flc_fx_carry_view[[#This Row],[atmf_cost_orig]]+1)</f>
        <v>101.83122339371515</v>
      </c>
      <c r="S4420" s="95">
        <f>Table_nydc_frldevdb01_flc_fx_carry_view[[#This Row],[num_rate]]-Table_nydc_frldevdb01_flc_fx_carry_view[[#This Row],[asset_rate]]</f>
        <v>-2.3455048949593327E-2</v>
      </c>
      <c r="T4420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2.1568753945641927</v>
      </c>
      <c r="U4420" s="95">
        <f>Table_nydc_frldevdb01_flc_fx_carry_view[[#This Row],[atmf_cost_final]]/Table_nydc_frldevdb01_flc_fx_carry_view[[#This Row],[atmf_cost_orig]]</f>
        <v>0.86098687699635601</v>
      </c>
    </row>
    <row r="4421" spans="1:21" x14ac:dyDescent="0.25">
      <c r="A4421" t="s">
        <v>157</v>
      </c>
      <c r="B4421" t="s">
        <v>16</v>
      </c>
      <c r="C4421" t="s">
        <v>67</v>
      </c>
      <c r="D4421" t="s">
        <v>67</v>
      </c>
      <c r="E4421">
        <v>19.090742533779899</v>
      </c>
      <c r="F4421">
        <v>21.256474999999998</v>
      </c>
      <c r="G4421">
        <v>0.13156527631866499</v>
      </c>
      <c r="H4421">
        <v>0.14255185812778401</v>
      </c>
      <c r="I4421">
        <v>0.14759867003572899</v>
      </c>
      <c r="J4421">
        <v>0.173704513888889</v>
      </c>
      <c r="K4421">
        <v>2.97937591223317E-2</v>
      </c>
      <c r="L4421">
        <v>3.0817897088809198E-3</v>
      </c>
      <c r="M4421">
        <v>7.7738300801787605E-2</v>
      </c>
      <c r="N4421">
        <v>0.11343314916523499</v>
      </c>
      <c r="O4421">
        <v>1.6310354610707067E-2</v>
      </c>
      <c r="P4421">
        <v>7.4886926021173528E-2</v>
      </c>
      <c r="Q4421">
        <v>20.283969384423688</v>
      </c>
      <c r="R4421" s="95">
        <f>Table_nydc_frldevdb01_flc_fx_carry_view[[#This Row],[atmf]]/(Table_nydc_frldevdb01_flc_fx_carry_view[[#This Row],[atmf_cost_orig]]+1)</f>
        <v>19.723225002012235</v>
      </c>
      <c r="S4421" s="95">
        <f>Table_nydc_frldevdb01_flc_fx_carry_view[[#This Row],[num_rate]]-Table_nydc_frldevdb01_flc_fx_carry_view[[#This Row],[asset_rate]]</f>
        <v>5.857657141046646E-2</v>
      </c>
      <c r="T4421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2.3016459348831217</v>
      </c>
      <c r="U4421" s="95">
        <f>Table_nydc_frldevdb01_flc_fx_carry_view[[#This Row],[atmf_cost_final]]/Table_nydc_frldevdb01_flc_fx_carry_view[[#This Row],[atmf_cost_orig]]</f>
        <v>1.4591668198982113</v>
      </c>
    </row>
    <row r="4422" spans="1:21" x14ac:dyDescent="0.25">
      <c r="A4422" t="s">
        <v>157</v>
      </c>
      <c r="B4422" t="s">
        <v>15</v>
      </c>
      <c r="C4422" t="s">
        <v>67</v>
      </c>
      <c r="D4422" t="s">
        <v>67</v>
      </c>
      <c r="E4422">
        <v>57.491803063930703</v>
      </c>
      <c r="F4422">
        <v>63.520699999999998</v>
      </c>
      <c r="G4422">
        <v>0.12538254049492301</v>
      </c>
      <c r="H4422">
        <v>0.135475653008509</v>
      </c>
      <c r="I4422">
        <v>9.6079750339125206E-2</v>
      </c>
      <c r="J4422">
        <v>0.113860324074074</v>
      </c>
      <c r="K4422">
        <v>2.9211889894238601E-2</v>
      </c>
      <c r="L4422">
        <v>2.00610215590409E-3</v>
      </c>
      <c r="M4422">
        <v>7.3891507029421002E-2</v>
      </c>
      <c r="N4422">
        <v>0.104855190411637</v>
      </c>
      <c r="O4422">
        <v>1.6310354610707067E-2</v>
      </c>
      <c r="P4422">
        <v>7.0473253173666817E-2</v>
      </c>
      <c r="Q4422">
        <v>60.804000535774179</v>
      </c>
      <c r="R4422" s="95">
        <f>Table_nydc_frldevdb01_flc_fx_carry_view[[#This Row],[atmf]]/(Table_nydc_frldevdb01_flc_fx_carry_view[[#This Row],[atmf_cost_orig]]+1)</f>
        <v>59.150016164770491</v>
      </c>
      <c r="S4422" s="95">
        <f>Table_nydc_frldevdb01_flc_fx_carry_view[[#This Row],[num_rate]]-Table_nydc_frldevdb01_flc_fx_carry_view[[#This Row],[asset_rate]]</f>
        <v>5.4162898562959749E-2</v>
      </c>
      <c r="T4422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2.301924117759409</v>
      </c>
      <c r="U4422" s="95">
        <f>Table_nydc_frldevdb01_flc_fx_carry_view[[#This Row],[atmf_cost_final]]/Table_nydc_frldevdb01_flc_fx_carry_view[[#This Row],[atmf_cost_orig]]</f>
        <v>1.4190425209474662</v>
      </c>
    </row>
    <row r="4423" spans="1:21" x14ac:dyDescent="0.25">
      <c r="A4423" t="s">
        <v>157</v>
      </c>
      <c r="B4423" t="s">
        <v>23</v>
      </c>
      <c r="C4423" t="s">
        <v>67</v>
      </c>
      <c r="D4423" t="s">
        <v>67</v>
      </c>
      <c r="E4423">
        <v>1.35715165834479</v>
      </c>
      <c r="F4423">
        <v>1.344193</v>
      </c>
      <c r="G4423">
        <v>5.4609776978075703E-2</v>
      </c>
      <c r="H4423">
        <v>5.3554478087508101E-2</v>
      </c>
      <c r="I4423">
        <v>5.0777903871141797E-2</v>
      </c>
      <c r="J4423">
        <v>5.7269082588800098E-2</v>
      </c>
      <c r="K4423">
        <v>2.5531127274730499E-2</v>
      </c>
      <c r="L4423">
        <v>1.0601183872232501E-3</v>
      </c>
      <c r="M4423">
        <v>2.9247524102228598E-2</v>
      </c>
      <c r="N4423">
        <v>9.5471297330298691E-3</v>
      </c>
      <c r="O4423">
        <v>1.6310354610707067E-2</v>
      </c>
      <c r="P4423">
        <v>1.1371110734009315E-2</v>
      </c>
      <c r="Q4423">
        <v>1.3392159421213654</v>
      </c>
      <c r="R4423" s="95">
        <f>Table_nydc_frldevdb01_flc_fx_carry_view[[#This Row],[atmf]]/(Table_nydc_frldevdb01_flc_fx_carry_view[[#This Row],[atmf_cost_orig]]+1)</f>
        <v>1.3059958547604822</v>
      </c>
      <c r="S4423" s="95">
        <f>Table_nydc_frldevdb01_flc_fx_carry_view[[#This Row],[num_rate]]-Table_nydc_frldevdb01_flc_fx_carry_view[[#This Row],[asset_rate]]</f>
        <v>-4.939243876697752E-3</v>
      </c>
      <c r="T4423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2.2836666103603713</v>
      </c>
      <c r="U4423" s="95">
        <f>Table_nydc_frldevdb01_flc_fx_carry_view[[#This Row],[atmf_cost_final]]/Table_nydc_frldevdb01_flc_fx_carry_view[[#This Row],[atmf_cost_orig]]</f>
        <v>0.32642522832564819</v>
      </c>
    </row>
    <row r="4424" spans="1:21" x14ac:dyDescent="0.25">
      <c r="A4424" t="s">
        <v>157</v>
      </c>
      <c r="B4424" t="s">
        <v>5</v>
      </c>
      <c r="C4424" t="s">
        <v>67</v>
      </c>
      <c r="D4424" t="s">
        <v>67</v>
      </c>
      <c r="E4424">
        <v>3.6779465256645998</v>
      </c>
      <c r="F4424">
        <v>4.4690363178926598</v>
      </c>
      <c r="G4424">
        <v>0.13289342287584599</v>
      </c>
      <c r="H4424">
        <v>0.14639604507109499</v>
      </c>
      <c r="I4424">
        <v>0.12346560017366399</v>
      </c>
      <c r="J4424">
        <v>0.162623043981481</v>
      </c>
      <c r="K4424">
        <v>1.2786951239664701E-2</v>
      </c>
      <c r="L4424">
        <v>2.5779877316368001E-3</v>
      </c>
      <c r="M4424">
        <v>7.9839298200147096E-2</v>
      </c>
      <c r="N4424">
        <v>0.215076205862128</v>
      </c>
      <c r="O4424">
        <v>1.6310354610707067E-2</v>
      </c>
      <c r="P4424">
        <v>0.1275594675859395</v>
      </c>
      <c r="Q4424">
        <v>4.1882071958538765</v>
      </c>
      <c r="R4424" s="95">
        <f>Table_nydc_frldevdb01_flc_fx_carry_view[[#This Row],[atmf]]/(Table_nydc_frldevdb01_flc_fx_carry_view[[#This Row],[atmf_cost_orig]]+1)</f>
        <v>4.1386124077365531</v>
      </c>
      <c r="S4424" s="95">
        <f>Table_nydc_frldevdb01_flc_fx_carry_view[[#This Row],[num_rate]]-Table_nydc_frldevdb01_flc_fx_carry_view[[#This Row],[asset_rate]]</f>
        <v>0.11124911297523243</v>
      </c>
      <c r="T4424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3.1691391541556024</v>
      </c>
      <c r="U4424" s="95">
        <f>Table_nydc_frldevdb01_flc_fx_carry_view[[#This Row],[atmf_cost_final]]/Table_nydc_frldevdb01_flc_fx_carry_view[[#This Row],[atmf_cost_orig]]</f>
        <v>2.6938639330591179</v>
      </c>
    </row>
    <row r="4425" spans="1:21" x14ac:dyDescent="0.25">
      <c r="A4425" t="s">
        <v>157</v>
      </c>
      <c r="B4425" t="s">
        <v>24</v>
      </c>
      <c r="C4425" t="s">
        <v>67</v>
      </c>
      <c r="D4425" t="s">
        <v>67</v>
      </c>
      <c r="E4425">
        <v>30.183853651354902</v>
      </c>
      <c r="F4425">
        <v>29.510561828850001</v>
      </c>
      <c r="G4425">
        <v>6.05618994313925E-2</v>
      </c>
      <c r="H4425">
        <v>5.73811725965001E-2</v>
      </c>
      <c r="I4425">
        <v>4.3623341331045701E-2</v>
      </c>
      <c r="J4425">
        <v>6.4859664350802607E-2</v>
      </c>
      <c r="K4425">
        <v>2.35573444980882E-2</v>
      </c>
      <c r="L4425">
        <v>9.1083659140865701E-4</v>
      </c>
      <c r="M4425">
        <v>3.1336275340479898E-2</v>
      </c>
      <c r="N4425">
        <v>2.2304200275714101E-2</v>
      </c>
      <c r="O4425">
        <v>1.6310354610707067E-2</v>
      </c>
      <c r="P4425">
        <v>4.7319856823959672E-3</v>
      </c>
      <c r="Q4425">
        <v>29.282773161552839</v>
      </c>
      <c r="R4425" s="95">
        <f>Table_nydc_frldevdb01_flc_fx_carry_view[[#This Row],[atmf]]/(Table_nydc_frldevdb01_flc_fx_carry_view[[#This Row],[atmf_cost_orig]]+1)</f>
        <v>28.613908513115703</v>
      </c>
      <c r="S4425" s="95">
        <f>Table_nydc_frldevdb01_flc_fx_carry_view[[#This Row],[num_rate]]-Table_nydc_frldevdb01_flc_fx_carry_view[[#This Row],[asset_rate]]</f>
        <v>-1.15783689283111E-2</v>
      </c>
      <c r="T4425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2.7501676152873311</v>
      </c>
      <c r="U4425" s="95">
        <f>Table_nydc_frldevdb01_flc_fx_carry_view[[#This Row],[atmf_cost_final]]/Table_nydc_frldevdb01_flc_fx_carry_view[[#This Row],[atmf_cost_orig]]</f>
        <v>0.71176934825121829</v>
      </c>
    </row>
    <row r="4426" spans="1:21" x14ac:dyDescent="0.25">
      <c r="A4426" t="s">
        <v>157</v>
      </c>
      <c r="B4426" t="s">
        <v>19</v>
      </c>
      <c r="C4426" t="s">
        <v>67</v>
      </c>
      <c r="D4426" t="s">
        <v>67</v>
      </c>
      <c r="E4426">
        <v>13.443326209133501</v>
      </c>
      <c r="F4426">
        <v>14.9497138212707</v>
      </c>
      <c r="G4426">
        <v>0.164767513200268</v>
      </c>
      <c r="H4426">
        <v>0.17368821760080499</v>
      </c>
      <c r="I4426">
        <v>0.15466751144483301</v>
      </c>
      <c r="J4426">
        <v>0.17640557870370399</v>
      </c>
      <c r="K4426">
        <v>4.5156098481452099E-2</v>
      </c>
      <c r="L4426">
        <v>3.2293829523807999E-3</v>
      </c>
      <c r="M4426">
        <v>9.4640441967327904E-2</v>
      </c>
      <c r="N4426">
        <v>0.112043844278647</v>
      </c>
      <c r="O4426">
        <v>1.6310354610707067E-2</v>
      </c>
      <c r="P4426">
        <v>7.4121308773218653E-2</v>
      </c>
      <c r="Q4426">
        <v>14.244818337751502</v>
      </c>
      <c r="R4426" s="95">
        <f>Table_nydc_frldevdb01_flc_fx_carry_view[[#This Row],[atmf]]/(Table_nydc_frldevdb01_flc_fx_carry_view[[#This Row],[atmf_cost_orig]]+1)</f>
        <v>13.657191209199732</v>
      </c>
      <c r="S4426" s="95">
        <f>Table_nydc_frldevdb01_flc_fx_carry_view[[#This Row],[num_rate]]-Table_nydc_frldevdb01_flc_fx_carry_view[[#This Row],[asset_rate]]</f>
        <v>5.7810954162511585E-2</v>
      </c>
      <c r="T4426" s="95">
        <f>(Table_nydc_frldevdb01_flc_fx_carry_view[[#This Row],[atmf_cost_final]]-Table_nydc_frldevdb01_flc_fx_carry_view[[#This Row],[atms_cost_final]])/(Table_nydc_frldevdb01_flc_fx_carry_view[[#This Row],[atmf_cost_orig]]-Table_nydc_frldevdb01_flc_fx_carry_view[[#This Row],[atms_cost_orig]])</f>
        <v>2.1989674644733812</v>
      </c>
      <c r="U4426" s="95">
        <f>Table_nydc_frldevdb01_flc_fx_carry_view[[#This Row],[atmf_cost_final]]/Table_nydc_frldevdb01_flc_fx_carry_view[[#This Row],[atmf_cost_orig]]</f>
        <v>1.1838896982045706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266"/>
  <sheetViews>
    <sheetView zoomScaleNormal="100" workbookViewId="0">
      <selection activeCell="D92" sqref="D92"/>
    </sheetView>
  </sheetViews>
  <sheetFormatPr defaultRowHeight="12.75" x14ac:dyDescent="0.2"/>
  <cols>
    <col min="1" max="1" width="5.42578125" style="2" customWidth="1"/>
    <col min="2" max="2" width="8.5703125" style="2" customWidth="1"/>
    <col min="3" max="3" width="16.28515625" style="2" customWidth="1"/>
    <col min="4" max="4" width="15" style="2" customWidth="1"/>
    <col min="5" max="5" width="13.85546875" style="2" customWidth="1"/>
    <col min="6" max="7" width="13.28515625" style="2" customWidth="1"/>
    <col min="8" max="9" width="11.5703125" style="2" customWidth="1"/>
    <col min="10" max="20" width="9.140625" style="2"/>
    <col min="21" max="21" width="11" style="2" customWidth="1"/>
    <col min="22" max="16384" width="9.140625" style="2"/>
  </cols>
  <sheetData>
    <row r="1" spans="1:30" x14ac:dyDescent="0.2">
      <c r="S1" s="2" t="s">
        <v>4</v>
      </c>
      <c r="U1" s="2" t="str">
        <f>C4&amp;" Curncy"</f>
        <v>EURTRY Curncy</v>
      </c>
      <c r="Z1" s="2" t="s">
        <v>65</v>
      </c>
      <c r="AA1" s="2" t="s">
        <v>49</v>
      </c>
      <c r="AB1" s="2" t="s">
        <v>50</v>
      </c>
      <c r="AC1" s="2" t="s">
        <v>51</v>
      </c>
      <c r="AD1" s="2" t="s">
        <v>52</v>
      </c>
    </row>
    <row r="2" spans="1:30" x14ac:dyDescent="0.2">
      <c r="S2" s="2" t="s">
        <v>5</v>
      </c>
      <c r="U2" s="3">
        <f ca="1">TODAY()</f>
        <v>43025</v>
      </c>
      <c r="Y2" s="2">
        <v>62</v>
      </c>
      <c r="Z2" s="2">
        <f ca="1">SQRT(AVERAGE(OFFSET($W$5,0,0,Y2,1)))</f>
        <v>1.1947850613946562</v>
      </c>
      <c r="AA2" s="46">
        <f ca="1">SQRT(STDEV(OFFSET($W$5,0,0,Y2,1)))</f>
        <v>0.12878850031779532</v>
      </c>
      <c r="AB2" s="2">
        <f ca="1">MAX(OFFSET($V$5,0,0,Y2,1))</f>
        <v>4.3836000000000004</v>
      </c>
      <c r="AC2" s="2">
        <f ca="1">MIN(OFFSET($V$5,0,0,Y2,1))</f>
        <v>4.0674999999999999</v>
      </c>
      <c r="AD2" s="2">
        <f ca="1">AB2-AC2</f>
        <v>0.31610000000000049</v>
      </c>
    </row>
    <row r="3" spans="1:30" x14ac:dyDescent="0.2">
      <c r="S3" s="2" t="s">
        <v>7</v>
      </c>
      <c r="U3" s="3">
        <f ca="1">U2-365</f>
        <v>42660</v>
      </c>
      <c r="Y3" s="2">
        <v>125</v>
      </c>
      <c r="Z3" s="2">
        <f t="shared" ref="Z3:Z5" ca="1" si="0">SQRT(AVERAGE(OFFSET($W$5,0,0,Y3,1)))</f>
        <v>1.1849330240691256</v>
      </c>
      <c r="AA3" s="46">
        <f ca="1">SQRT(STDEV(OFFSET($W$5,0,0,Y3,1)))</f>
        <v>0.17125949203083182</v>
      </c>
      <c r="AB3" s="2">
        <f ca="1">MAX(OFFSET($V$5,0,0,Y3,1))</f>
        <v>4.3836000000000004</v>
      </c>
      <c r="AC3" s="2">
        <f ca="1">MIN(OFFSET($V$5,0,0,Y3,1))</f>
        <v>3.8492999999999999</v>
      </c>
      <c r="AD3" s="2">
        <f t="shared" ref="AD3:AD5" ca="1" si="1">AB3-AC3</f>
        <v>0.53430000000000044</v>
      </c>
    </row>
    <row r="4" spans="1:30" x14ac:dyDescent="0.2">
      <c r="B4" s="4" t="s">
        <v>31</v>
      </c>
      <c r="C4" s="5" t="s">
        <v>4</v>
      </c>
      <c r="S4" s="2" t="s">
        <v>9</v>
      </c>
      <c r="Y4" s="2">
        <v>185</v>
      </c>
      <c r="Z4" s="2">
        <f t="shared" ca="1" si="0"/>
        <v>1.1795878118157326</v>
      </c>
      <c r="AA4" s="46">
        <f ca="1">SQRT(STDEV(OFFSET($W$5,0,0,Y4,1)))</f>
        <v>0.17681016729123378</v>
      </c>
      <c r="AB4" s="2">
        <f ca="1">MAX(OFFSET($V$5,0,0,Y4,1))</f>
        <v>4.3836000000000004</v>
      </c>
      <c r="AC4" s="2">
        <f ca="1">MIN(OFFSET($V$5,0,0,Y4,1))</f>
        <v>3.7786999999999997</v>
      </c>
      <c r="AD4" s="2">
        <f t="shared" ca="1" si="1"/>
        <v>0.60490000000000066</v>
      </c>
    </row>
    <row r="5" spans="1:30" x14ac:dyDescent="0.2">
      <c r="B5" s="6"/>
      <c r="C5" s="7"/>
      <c r="S5" s="2" t="s">
        <v>11</v>
      </c>
      <c r="U5" s="3">
        <f ca="1">_xll.BDH(U1,"PX_LAST",U3,U2,"Sort=D","cols=2;rows=262")</f>
        <v>43025</v>
      </c>
      <c r="V5" s="2">
        <v>4.3181000000000003</v>
      </c>
      <c r="W5" s="2">
        <f>LN(V5)</f>
        <v>1.4628154906943003</v>
      </c>
      <c r="Y5" s="2">
        <v>250</v>
      </c>
      <c r="Z5" s="2">
        <f t="shared" ca="1" si="0"/>
        <v>1.1716275083212833</v>
      </c>
      <c r="AA5" s="46">
        <f ca="1">SQRT(STDEV(OFFSET($W$5,0,0,Y5,1)))</f>
        <v>0.22191747559269448</v>
      </c>
      <c r="AB5" s="2">
        <f ca="1">MAX(OFFSET($V$5,0,0,Y5,1))</f>
        <v>4.3836000000000004</v>
      </c>
      <c r="AC5" s="2">
        <f ca="1">MIN(OFFSET($V$5,0,0,Y5,1))</f>
        <v>3.4550999999999998</v>
      </c>
      <c r="AD5" s="2">
        <f t="shared" ca="1" si="1"/>
        <v>0.92850000000000055</v>
      </c>
    </row>
    <row r="6" spans="1:30" x14ac:dyDescent="0.2">
      <c r="D6" s="4"/>
      <c r="S6" s="2" t="s">
        <v>13</v>
      </c>
      <c r="U6" s="3">
        <v>43024</v>
      </c>
      <c r="V6" s="2">
        <v>4.3026</v>
      </c>
      <c r="W6" s="2">
        <f t="shared" ref="W6:W69" si="2">LN(V6)</f>
        <v>1.4592194911344472</v>
      </c>
    </row>
    <row r="7" spans="1:30" x14ac:dyDescent="0.2">
      <c r="B7" s="41" t="s">
        <v>36</v>
      </c>
      <c r="C7" s="42" t="s">
        <v>46</v>
      </c>
      <c r="D7" s="42" t="s">
        <v>30</v>
      </c>
      <c r="E7" s="42" t="s">
        <v>14</v>
      </c>
      <c r="F7" s="42" t="s">
        <v>8</v>
      </c>
      <c r="G7" s="42" t="s">
        <v>6</v>
      </c>
      <c r="S7" s="2" t="s">
        <v>10</v>
      </c>
      <c r="U7" s="3">
        <v>43021</v>
      </c>
      <c r="V7" s="2">
        <v>4.2972999999999999</v>
      </c>
      <c r="W7" s="2">
        <f t="shared" si="2"/>
        <v>1.457986918506627</v>
      </c>
    </row>
    <row r="8" spans="1:30" x14ac:dyDescent="0.2">
      <c r="A8" s="32" t="s">
        <v>39</v>
      </c>
      <c r="B8" s="155" t="s">
        <v>30</v>
      </c>
      <c r="C8" s="8" t="s">
        <v>37</v>
      </c>
      <c r="D8" s="9">
        <f ca="1">SUMIFS(INDIRECT("fincad_data!"&amp;$A8),fincad_data!$C:$C,$B$8,fincad_data!$D:$D,D$7,fincad_data!$B:$B,$C$4)</f>
        <v>1.2033923308297412</v>
      </c>
      <c r="E8" s="8"/>
      <c r="F8" s="8"/>
      <c r="G8" s="10"/>
      <c r="S8" s="2" t="s">
        <v>12</v>
      </c>
      <c r="U8" s="3">
        <v>43020</v>
      </c>
      <c r="V8" s="2">
        <v>4.3276000000000003</v>
      </c>
      <c r="W8" s="2">
        <f t="shared" si="2"/>
        <v>1.4650131158312814</v>
      </c>
    </row>
    <row r="9" spans="1:30" x14ac:dyDescent="0.2">
      <c r="A9" s="32" t="s">
        <v>63</v>
      </c>
      <c r="B9" s="156"/>
      <c r="C9" s="11" t="s">
        <v>38</v>
      </c>
      <c r="D9" s="12">
        <f ca="1">SUMIFS(INDIRECT("fincad_data!"&amp;$A9),fincad_data!$C:$C,$B$8,fincad_data!$D:$D,D$7,fincad_data!$B:$B,$C$4)</f>
        <v>1.3140327056357972</v>
      </c>
      <c r="E9" s="11"/>
      <c r="F9" s="11"/>
      <c r="G9" s="13"/>
      <c r="S9" s="2" t="s">
        <v>15</v>
      </c>
      <c r="U9" s="3">
        <v>43019</v>
      </c>
      <c r="V9" s="2">
        <v>4.3274999999999997</v>
      </c>
      <c r="W9" s="2">
        <f t="shared" si="2"/>
        <v>1.4649900080682272</v>
      </c>
    </row>
    <row r="10" spans="1:30" x14ac:dyDescent="0.2">
      <c r="A10" s="32" t="s">
        <v>40</v>
      </c>
      <c r="B10" s="156"/>
      <c r="C10" s="11" t="s">
        <v>44</v>
      </c>
      <c r="D10" s="14">
        <f ca="1">SUMIFS(INDIRECT("fincad_data!"&amp;$A10),fincad_data!$C:$C,$B$8,fincad_data!$D:$D,D$7,fincad_data!$B:$B,$C$4)</f>
        <v>1.4753072755522096</v>
      </c>
      <c r="E10" s="11"/>
      <c r="F10" s="11"/>
      <c r="G10" s="13"/>
      <c r="J10" s="15"/>
      <c r="K10" s="6"/>
      <c r="L10" s="6"/>
      <c r="M10" s="6"/>
      <c r="N10" s="15"/>
      <c r="S10" s="2" t="s">
        <v>16</v>
      </c>
      <c r="U10" s="3">
        <v>43018</v>
      </c>
      <c r="V10" s="2">
        <v>4.3836000000000004</v>
      </c>
      <c r="W10" s="2">
        <f t="shared" si="2"/>
        <v>1.4778703046071002</v>
      </c>
    </row>
    <row r="11" spans="1:30" x14ac:dyDescent="0.2">
      <c r="A11" s="32" t="s">
        <v>41</v>
      </c>
      <c r="B11" s="156"/>
      <c r="C11" s="11" t="s">
        <v>45</v>
      </c>
      <c r="D11" s="14">
        <f ca="1">SUMIFS(INDIRECT("fincad_data!"&amp;$A11),fincad_data!$C:$C,$B$8,fincad_data!$D:$D,D$7,fincad_data!$B:$B,$C$4)</f>
        <v>0.10385418785777532</v>
      </c>
      <c r="E11" s="11"/>
      <c r="F11" s="11"/>
      <c r="G11" s="13"/>
      <c r="N11" s="6"/>
      <c r="O11" s="6"/>
      <c r="P11" s="6"/>
      <c r="Q11" s="6"/>
      <c r="S11" s="2" t="s">
        <v>19</v>
      </c>
      <c r="U11" s="3">
        <v>43017</v>
      </c>
      <c r="V11" s="2">
        <v>4.3479000000000001</v>
      </c>
      <c r="W11" s="2">
        <f t="shared" si="2"/>
        <v>1.4696929699144434</v>
      </c>
    </row>
    <row r="12" spans="1:30" x14ac:dyDescent="0.2">
      <c r="A12" s="32" t="s">
        <v>42</v>
      </c>
      <c r="B12" s="156"/>
      <c r="C12" s="11" t="s">
        <v>32</v>
      </c>
      <c r="D12" s="12">
        <f ca="1">SUMIFS(INDIRECT("fincad_data!"&amp;$A12),fincad_data!$C:$C,$B$8,fincad_data!$D:$D,D$7,fincad_data!$B:$B,$C$4)</f>
        <v>48.602931176109038</v>
      </c>
      <c r="E12" s="11"/>
      <c r="F12" s="11"/>
      <c r="G12" s="13"/>
      <c r="K12" s="16"/>
      <c r="L12" s="16"/>
      <c r="M12" s="16"/>
      <c r="N12" s="17"/>
      <c r="S12" s="2" t="s">
        <v>17</v>
      </c>
      <c r="U12" s="3">
        <v>43014</v>
      </c>
      <c r="V12" s="2">
        <v>4.2409999999999997</v>
      </c>
      <c r="W12" s="2">
        <f t="shared" si="2"/>
        <v>1.4447990904924535</v>
      </c>
    </row>
    <row r="13" spans="1:30" x14ac:dyDescent="0.2">
      <c r="A13" s="32" t="s">
        <v>43</v>
      </c>
      <c r="B13" s="156"/>
      <c r="C13" s="11" t="s">
        <v>33</v>
      </c>
      <c r="D13" s="12">
        <f ca="1">SUMIFS(INDIRECT("fincad_data!"&amp;$A13),fincad_data!$C:$C,$B$8,fincad_data!$D:$D,D$7,fincad_data!$B:$B,$C$4)</f>
        <v>47.094628407869742</v>
      </c>
      <c r="E13" s="11"/>
      <c r="F13" s="11"/>
      <c r="G13" s="13"/>
      <c r="J13" s="16"/>
      <c r="K13" s="16"/>
      <c r="L13" s="16"/>
      <c r="M13" s="16"/>
      <c r="O13" s="17"/>
      <c r="S13" s="2" t="s">
        <v>18</v>
      </c>
      <c r="U13" s="3">
        <v>43013</v>
      </c>
      <c r="V13" s="2">
        <v>4.2022000000000004</v>
      </c>
      <c r="W13" s="2">
        <f t="shared" si="2"/>
        <v>1.4356081976728119</v>
      </c>
    </row>
    <row r="14" spans="1:30" x14ac:dyDescent="0.2">
      <c r="A14" s="32" t="s">
        <v>64</v>
      </c>
      <c r="B14" s="157"/>
      <c r="C14" s="18" t="s">
        <v>34</v>
      </c>
      <c r="D14" s="19">
        <f ca="1">SUMIFS(INDIRECT("fincad_data!"&amp;$A14),fincad_data!$C:$C,$B$8,fincad_data!$D:$D,D$7,fincad_data!$B:$B,$C$4)</f>
        <v>1.4102035520299352</v>
      </c>
      <c r="E14" s="18"/>
      <c r="F14" s="18"/>
      <c r="G14" s="20"/>
      <c r="J14" s="16"/>
      <c r="K14" s="16"/>
      <c r="L14" s="16"/>
      <c r="M14" s="16"/>
      <c r="P14" s="17"/>
      <c r="S14" s="2" t="s">
        <v>20</v>
      </c>
      <c r="U14" s="3">
        <v>43012</v>
      </c>
      <c r="V14" s="2">
        <v>4.202</v>
      </c>
      <c r="W14" s="2">
        <f t="shared" si="2"/>
        <v>1.4355606024228087</v>
      </c>
    </row>
    <row r="15" spans="1:30" x14ac:dyDescent="0.2">
      <c r="A15" s="32" t="s">
        <v>39</v>
      </c>
      <c r="B15" s="158" t="s">
        <v>14</v>
      </c>
      <c r="C15" s="8" t="s">
        <v>37</v>
      </c>
      <c r="D15" s="9">
        <f ca="1">SUMIFS(INDIRECT("fincad_data!"&amp;$A15),fincad_data!$C:$C,$B$15,fincad_data!$D:$D,D$7,fincad_data!$B:$B,$C$4)</f>
        <v>1.1951538742068857</v>
      </c>
      <c r="E15" s="21">
        <f ca="1">SUMIFS(INDIRECT("fincad_data!"&amp;$A15),fincad_data!$C:$C,$B$15,fincad_data!$D:$D,E$7,fincad_data!$B:$B,$C$4)</f>
        <v>1.2033923308297412</v>
      </c>
      <c r="F15" s="22"/>
      <c r="G15" s="23"/>
      <c r="J15" s="16"/>
      <c r="K15" s="16"/>
      <c r="L15" s="16"/>
      <c r="M15" s="16"/>
      <c r="Q15" s="17"/>
      <c r="S15" s="2" t="s">
        <v>21</v>
      </c>
      <c r="U15" s="3">
        <v>43011</v>
      </c>
      <c r="V15" s="2">
        <v>4.1946000000000003</v>
      </c>
      <c r="W15" s="2">
        <f t="shared" si="2"/>
        <v>1.4337979837638575</v>
      </c>
    </row>
    <row r="16" spans="1:30" x14ac:dyDescent="0.2">
      <c r="A16" s="32" t="s">
        <v>63</v>
      </c>
      <c r="B16" s="156"/>
      <c r="C16" s="11" t="s">
        <v>38</v>
      </c>
      <c r="D16" s="12">
        <f ca="1">SUMIFS(INDIRECT("fincad_data!"&amp;$A16),fincad_data!$C:$C,$B$15,fincad_data!$D:$D,D$7,fincad_data!$B:$B,$C$4)</f>
        <v>1.3225992224479273</v>
      </c>
      <c r="E16" s="24">
        <f ca="1">SUMIFS(INDIRECT("fincad_data!"&amp;$A16),fincad_data!$C:$C,$B$15,fincad_data!$D:$D,E$7,fincad_data!$B:$B,$C$4)</f>
        <v>1.3225992224479273</v>
      </c>
      <c r="F16" s="25"/>
      <c r="G16" s="26"/>
      <c r="S16" s="2" t="s">
        <v>22</v>
      </c>
      <c r="U16" s="3">
        <v>43010</v>
      </c>
      <c r="V16" s="2">
        <v>4.1870000000000003</v>
      </c>
      <c r="W16" s="2">
        <f t="shared" si="2"/>
        <v>1.4319844870370064</v>
      </c>
    </row>
    <row r="17" spans="1:23" x14ac:dyDescent="0.2">
      <c r="A17" s="32" t="s">
        <v>40</v>
      </c>
      <c r="B17" s="156"/>
      <c r="C17" s="11" t="s">
        <v>44</v>
      </c>
      <c r="D17" s="14">
        <f ca="1">SUMIFS(INDIRECT("fincad_data!"&amp;$A17),fincad_data!$C:$C,$B$15,fincad_data!$D:$D,D$7,fincad_data!$B:$B,$C$4)</f>
        <v>1.391543034502841</v>
      </c>
      <c r="E17" s="27">
        <f ca="1">SUMIFS(INDIRECT("fincad_data!"&amp;$A17),fincad_data!$C:$C,$B$15,fincad_data!$D:$D,E$7,fincad_data!$B:$B,$C$4)</f>
        <v>1.4755675228455123</v>
      </c>
      <c r="F17" s="25"/>
      <c r="G17" s="26"/>
      <c r="S17" s="2" t="s">
        <v>23</v>
      </c>
      <c r="U17" s="3">
        <v>43007</v>
      </c>
      <c r="V17" s="2">
        <v>4.2107000000000001</v>
      </c>
      <c r="W17" s="2">
        <f t="shared" si="2"/>
        <v>1.4376289046566832</v>
      </c>
    </row>
    <row r="18" spans="1:23" x14ac:dyDescent="0.2">
      <c r="A18" s="32" t="s">
        <v>41</v>
      </c>
      <c r="B18" s="156"/>
      <c r="C18" s="11" t="s">
        <v>45</v>
      </c>
      <c r="D18" s="14">
        <f ca="1">SUMIFS(INDIRECT("fincad_data!"&amp;$A18),fincad_data!$C:$C,$B$15,fincad_data!$D:$D,D$7,fincad_data!$B:$B,$C$4)</f>
        <v>0.11286286513310917</v>
      </c>
      <c r="E18" s="27">
        <f ca="1">SUMIFS(INDIRECT("fincad_data!"&amp;$A18),fincad_data!$C:$C,$B$15,fincad_data!$D:$D,E$7,fincad_data!$B:$B,$C$4)</f>
        <v>0.11286286513310917</v>
      </c>
      <c r="F18" s="25"/>
      <c r="G18" s="26"/>
      <c r="S18" s="2" t="s">
        <v>24</v>
      </c>
      <c r="U18" s="3">
        <v>43006</v>
      </c>
      <c r="V18" s="2">
        <v>4.1989999999999998</v>
      </c>
      <c r="W18" s="2">
        <f t="shared" si="2"/>
        <v>1.4348464017020561</v>
      </c>
    </row>
    <row r="19" spans="1:23" x14ac:dyDescent="0.2">
      <c r="A19" s="32" t="s">
        <v>42</v>
      </c>
      <c r="B19" s="156"/>
      <c r="C19" s="11" t="s">
        <v>32</v>
      </c>
      <c r="D19" s="12">
        <f ca="1">SUMIFS(INDIRECT("fincad_data!"&amp;$A19),fincad_data!$C:$C,$B$15,fincad_data!$D:$D,D$7,fincad_data!$B:$B,$C$4)</f>
        <v>50.09248601040462</v>
      </c>
      <c r="E19" s="24">
        <f ca="1">SUMIFS(INDIRECT("fincad_data!"&amp;$A19),fincad_data!$C:$C,$B$15,fincad_data!$D:$D,E$7,fincad_data!$B:$B,$C$4)</f>
        <v>50.09248601040462</v>
      </c>
      <c r="F19" s="11"/>
      <c r="G19" s="13"/>
      <c r="S19" s="2" t="s">
        <v>25</v>
      </c>
      <c r="U19" s="3">
        <v>43005</v>
      </c>
      <c r="V19" s="2">
        <v>4.2023999999999999</v>
      </c>
      <c r="W19" s="2">
        <f t="shared" si="2"/>
        <v>1.4356557906576146</v>
      </c>
    </row>
    <row r="20" spans="1:23" x14ac:dyDescent="0.2">
      <c r="A20" s="32" t="s">
        <v>43</v>
      </c>
      <c r="B20" s="156"/>
      <c r="C20" s="11" t="s">
        <v>33</v>
      </c>
      <c r="D20" s="12">
        <f ca="1">SUMIFS(INDIRECT("fincad_data!"&amp;$A20),fincad_data!$C:$C,$B$15,fincad_data!$D:$D,D$7,fincad_data!$B:$B,$C$4)</f>
        <v>47.094628407869742</v>
      </c>
      <c r="E20" s="24">
        <f ca="1">SUMIFS(INDIRECT("fincad_data!"&amp;$A20),fincad_data!$C:$C,$B$15,fincad_data!$D:$D,E$7,fincad_data!$B:$B,$C$4)</f>
        <v>47.094628407869742</v>
      </c>
      <c r="F20" s="11"/>
      <c r="G20" s="13"/>
      <c r="U20" s="3">
        <v>43004</v>
      </c>
      <c r="V20" s="2">
        <v>4.1791</v>
      </c>
      <c r="W20" s="2">
        <f t="shared" si="2"/>
        <v>1.4300959123491381</v>
      </c>
    </row>
    <row r="21" spans="1:23" x14ac:dyDescent="0.2">
      <c r="A21" s="32" t="s">
        <v>64</v>
      </c>
      <c r="B21" s="157"/>
      <c r="C21" s="18" t="s">
        <v>34</v>
      </c>
      <c r="D21" s="19">
        <f ca="1">SUMIFS(INDIRECT("fincad_data!"&amp;$A21),fincad_data!$C:$C,$B$15,fincad_data!$D:$D,D$7,fincad_data!$B:$B,$C$4)</f>
        <v>1.4131757214764487</v>
      </c>
      <c r="E21" s="28">
        <f ca="1">SUMIFS(INDIRECT("fincad_data!"&amp;$A21),fincad_data!$C:$C,$B$15,fincad_data!$D:$D,E$7,fincad_data!$B:$B,$C$4)</f>
        <v>1.4131757214764487</v>
      </c>
      <c r="F21" s="18"/>
      <c r="G21" s="20"/>
      <c r="U21" s="3">
        <v>43003</v>
      </c>
      <c r="V21" s="2">
        <v>4.2070999999999996</v>
      </c>
      <c r="W21" s="2">
        <f t="shared" si="2"/>
        <v>1.4367735742331813</v>
      </c>
    </row>
    <row r="22" spans="1:23" x14ac:dyDescent="0.2">
      <c r="A22" s="32" t="s">
        <v>39</v>
      </c>
      <c r="B22" s="158" t="s">
        <v>8</v>
      </c>
      <c r="C22" s="8" t="s">
        <v>37</v>
      </c>
      <c r="D22" s="9">
        <f ca="1">SUMIFS(INDIRECT("fincad_data!"&amp;$A22),fincad_data!$C:$C,$B$22,fincad_data!$D:$D,D$7,fincad_data!$B:$B,$C$4)</f>
        <v>1.2677615443566139</v>
      </c>
      <c r="E22" s="21">
        <f ca="1">SUMIFS(INDIRECT("fincad_data!"&amp;$A22),fincad_data!$C:$C,$B$22,fincad_data!$D:$D,E$7,fincad_data!$B:$B,$C$4)</f>
        <v>1.1952722856391205</v>
      </c>
      <c r="F22" s="21">
        <f ca="1">SUMIFS(INDIRECT("fincad_data!"&amp;$A22),fincad_data!$C:$C,$B$22,fincad_data!$D:$D,F$7,fincad_data!$B:$B,$C$4)</f>
        <v>1.2033923308297412</v>
      </c>
      <c r="G22" s="29"/>
      <c r="U22" s="3">
        <v>43000</v>
      </c>
      <c r="V22" s="2">
        <v>4.1786000000000003</v>
      </c>
      <c r="W22" s="2">
        <f t="shared" si="2"/>
        <v>1.4299762622060135</v>
      </c>
    </row>
    <row r="23" spans="1:23" x14ac:dyDescent="0.2">
      <c r="A23" s="32" t="s">
        <v>63</v>
      </c>
      <c r="B23" s="156"/>
      <c r="C23" s="11" t="s">
        <v>38</v>
      </c>
      <c r="D23" s="12">
        <f ca="1">SUMIFS(INDIRECT("fincad_data!"&amp;$A23),fincad_data!$C:$C,$B$22,fincad_data!$D:$D,D$7,fincad_data!$B:$B,$C$4)</f>
        <v>1.3280582161267462</v>
      </c>
      <c r="E23" s="24">
        <f ca="1">SUMIFS(INDIRECT("fincad_data!"&amp;$A23),fincad_data!$C:$C,$B$22,fincad_data!$D:$D,E$7,fincad_data!$B:$B,$C$4)</f>
        <v>1.3280582161267462</v>
      </c>
      <c r="F23" s="24">
        <f ca="1">SUMIFS(INDIRECT("fincad_data!"&amp;$A23),fincad_data!$C:$C,$B$22,fincad_data!$D:$D,F$7,fincad_data!$B:$B,$C$4)</f>
        <v>1.3280582161267462</v>
      </c>
      <c r="G23" s="30"/>
      <c r="U23" s="3">
        <v>42999</v>
      </c>
      <c r="V23" s="2">
        <v>4.1848000000000001</v>
      </c>
      <c r="W23" s="2">
        <f t="shared" si="2"/>
        <v>1.4314589130742643</v>
      </c>
    </row>
    <row r="24" spans="1:23" x14ac:dyDescent="0.2">
      <c r="A24" s="32" t="s">
        <v>40</v>
      </c>
      <c r="B24" s="156"/>
      <c r="C24" s="11" t="s">
        <v>44</v>
      </c>
      <c r="D24" s="14">
        <f ca="1">SUMIFS(INDIRECT("fincad_data!"&amp;$A24),fincad_data!$C:$C,$B$22,fincad_data!$D:$D,D$7,fincad_data!$B:$B,$C$4)</f>
        <v>1.449176266049625</v>
      </c>
      <c r="E24" s="27">
        <f ca="1">SUMIFS(INDIRECT("fincad_data!"&amp;$A24),fincad_data!$C:$C,$B$22,fincad_data!$D:$D,E$7,fincad_data!$B:$B,$C$4)</f>
        <v>1.5378478603858279</v>
      </c>
      <c r="F24" s="27">
        <f ca="1">SUMIFS(INDIRECT("fincad_data!"&amp;$A24),fincad_data!$C:$C,$B$22,fincad_data!$D:$D,F$7,fincad_data!$B:$B,$C$4)</f>
        <v>1.4755675231481469</v>
      </c>
      <c r="G24" s="30"/>
      <c r="U24" s="3">
        <v>42998</v>
      </c>
      <c r="V24" s="2">
        <v>4.1680000000000001</v>
      </c>
      <c r="W24" s="2">
        <f t="shared" si="2"/>
        <v>1.4274363044510658</v>
      </c>
    </row>
    <row r="25" spans="1:23" x14ac:dyDescent="0.2">
      <c r="A25" s="32" t="s">
        <v>41</v>
      </c>
      <c r="B25" s="156"/>
      <c r="C25" s="11" t="s">
        <v>45</v>
      </c>
      <c r="D25" s="14">
        <f ca="1">SUMIFS(INDIRECT("fincad_data!"&amp;$A25),fincad_data!$C:$C,$B$22,fincad_data!$D:$D,D$7,fincad_data!$B:$B,$C$4)</f>
        <v>0.11444754745176274</v>
      </c>
      <c r="E25" s="27">
        <f ca="1">SUMIFS(INDIRECT("fincad_data!"&amp;$A25),fincad_data!$C:$C,$B$22,fincad_data!$D:$D,E$7,fincad_data!$B:$B,$C$4)</f>
        <v>0.11444754745176274</v>
      </c>
      <c r="F25" s="27">
        <f ca="1">SUMIFS(INDIRECT("fincad_data!"&amp;$A25),fincad_data!$C:$C,$B$22,fincad_data!$D:$D,F$7,fincad_data!$B:$B,$C$4)</f>
        <v>0.11444754745176274</v>
      </c>
      <c r="G25" s="30"/>
      <c r="U25" s="3">
        <v>42997</v>
      </c>
      <c r="V25" s="2">
        <v>4.1848999999999998</v>
      </c>
      <c r="W25" s="2">
        <f t="shared" si="2"/>
        <v>1.4314828087933473</v>
      </c>
    </row>
    <row r="26" spans="1:23" x14ac:dyDescent="0.2">
      <c r="A26" s="32" t="s">
        <v>42</v>
      </c>
      <c r="B26" s="156"/>
      <c r="C26" s="11" t="s">
        <v>32</v>
      </c>
      <c r="D26" s="12">
        <f ca="1">SUMIFS(INDIRECT("fincad_data!"&amp;$A26),fincad_data!$C:$C,$B$22,fincad_data!$D:$D,D$7,fincad_data!$B:$B,$C$4)</f>
        <v>51.637285541126367</v>
      </c>
      <c r="E26" s="24">
        <f ca="1">SUMIFS(INDIRECT("fincad_data!"&amp;$A26),fincad_data!$C:$C,$B$22,fincad_data!$D:$D,E$7,fincad_data!$B:$B,$C$4)</f>
        <v>51.637285541126367</v>
      </c>
      <c r="F26" s="24">
        <f ca="1">SUMIFS(INDIRECT("fincad_data!"&amp;$A26),fincad_data!$C:$C,$B$22,fincad_data!$D:$D,F$7,fincad_data!$B:$B,$C$4)</f>
        <v>51.637285541126367</v>
      </c>
      <c r="G26" s="30"/>
      <c r="U26" s="3">
        <v>42996</v>
      </c>
      <c r="V26" s="2">
        <v>4.1740000000000004</v>
      </c>
      <c r="W26" s="2">
        <f t="shared" si="2"/>
        <v>1.4288748086550092</v>
      </c>
    </row>
    <row r="27" spans="1:23" x14ac:dyDescent="0.2">
      <c r="A27" s="32" t="s">
        <v>43</v>
      </c>
      <c r="B27" s="156"/>
      <c r="C27" s="11" t="s">
        <v>33</v>
      </c>
      <c r="D27" s="12">
        <f ca="1">SUMIFS(INDIRECT("fincad_data!"&amp;$A27),fincad_data!$C:$C,$B$22,fincad_data!$D:$D,D$7,fincad_data!$B:$B,$C$4)</f>
        <v>47.094628407869742</v>
      </c>
      <c r="E27" s="24">
        <f ca="1">SUMIFS(INDIRECT("fincad_data!"&amp;$A27),fincad_data!$C:$C,$B$22,fincad_data!$D:$D,E$7,fincad_data!$B:$B,$C$4)</f>
        <v>47.094628407869742</v>
      </c>
      <c r="F27" s="24">
        <f ca="1">SUMIFS(INDIRECT("fincad_data!"&amp;$A27),fincad_data!$C:$C,$B$22,fincad_data!$D:$D,F$7,fincad_data!$B:$B,$C$4)</f>
        <v>47.094628407869742</v>
      </c>
      <c r="G27" s="30"/>
      <c r="U27" s="3">
        <v>42993</v>
      </c>
      <c r="V27" s="2">
        <v>4.1068999999999996</v>
      </c>
      <c r="W27" s="2">
        <f t="shared" si="2"/>
        <v>1.4126684860049903</v>
      </c>
    </row>
    <row r="28" spans="1:23" x14ac:dyDescent="0.2">
      <c r="A28" s="32" t="s">
        <v>64</v>
      </c>
      <c r="B28" s="157"/>
      <c r="C28" s="18" t="s">
        <v>34</v>
      </c>
      <c r="D28" s="19">
        <f ca="1">SUMIFS(INDIRECT("fincad_data!"&amp;$A28),fincad_data!$C:$C,$B$22,fincad_data!$D:$D,D$7,fincad_data!$B:$B,$C$4)</f>
        <v>1.4175405911817152</v>
      </c>
      <c r="E28" s="28">
        <f ca="1">SUMIFS(INDIRECT("fincad_data!"&amp;$A28),fincad_data!$C:$C,$B$22,fincad_data!$D:$D,E$7,fincad_data!$B:$B,$C$4)</f>
        <v>1.4175405911817152</v>
      </c>
      <c r="F28" s="28">
        <f ca="1">SUMIFS(INDIRECT("fincad_data!"&amp;$A28),fincad_data!$C:$C,$B$22,fincad_data!$D:$D,F$7,fincad_data!$B:$B,$C$4)</f>
        <v>1.4175405911817152</v>
      </c>
      <c r="G28" s="20"/>
      <c r="U28" s="3">
        <v>42992</v>
      </c>
      <c r="V28" s="2">
        <v>4.0955000000000004</v>
      </c>
      <c r="W28" s="2">
        <f t="shared" si="2"/>
        <v>1.4098888099735198</v>
      </c>
    </row>
    <row r="29" spans="1:23" x14ac:dyDescent="0.2">
      <c r="A29" s="32" t="s">
        <v>39</v>
      </c>
      <c r="B29" s="158" t="s">
        <v>6</v>
      </c>
      <c r="C29" s="8" t="s">
        <v>37</v>
      </c>
      <c r="D29" s="9">
        <f ca="1">SUMIFS(INDIRECT("fincad_data!"&amp;$A29),fincad_data!$C:$C,$B$29,fincad_data!$D:$D,D$7,fincad_data!$B:$B,$C$4)</f>
        <v>1.327343685509927</v>
      </c>
      <c r="E29" s="21">
        <f ca="1">SUMIFS(INDIRECT("fincad_data!"&amp;$A29),fincad_data!$C:$C,$B$29,fincad_data!$D:$D,E$7,fincad_data!$B:$B,$C$4)</f>
        <v>1.269324897120486</v>
      </c>
      <c r="F29" s="21">
        <f ca="1">SUMIFS(INDIRECT("fincad_data!"&amp;$A29),fincad_data!$C:$C,$B$29,fincad_data!$D:$D,F$7,fincad_data!$B:$B,$C$4)</f>
        <v>1.1950869065963119</v>
      </c>
      <c r="G29" s="29">
        <f ca="1">SUMIFS(INDIRECT("fincad_data!"&amp;$A29),fincad_data!$C:$C,$B$29,fincad_data!$D:$D,G$7,fincad_data!$B:$B,$C$4)</f>
        <v>1.2033923308297412</v>
      </c>
      <c r="U29" s="3">
        <v>42991</v>
      </c>
      <c r="V29" s="2">
        <v>4.1109999999999998</v>
      </c>
      <c r="W29" s="2">
        <f t="shared" si="2"/>
        <v>1.4136663079157412</v>
      </c>
    </row>
    <row r="30" spans="1:23" x14ac:dyDescent="0.2">
      <c r="A30" s="32" t="s">
        <v>63</v>
      </c>
      <c r="B30" s="156"/>
      <c r="C30" s="11" t="s">
        <v>38</v>
      </c>
      <c r="D30" s="12">
        <f ca="1">SUMIFS(INDIRECT("fincad_data!"&amp;$A30),fincad_data!$C:$C,$B$29,fincad_data!$D:$D,D$7,fincad_data!$B:$B,$C$4)</f>
        <v>1.3307767184259149</v>
      </c>
      <c r="E30" s="24">
        <f ca="1">SUMIFS(INDIRECT("fincad_data!"&amp;$A30),fincad_data!$C:$C,$B$29,fincad_data!$D:$D,E$7,fincad_data!$B:$B,$C$4)</f>
        <v>1.3307767184259149</v>
      </c>
      <c r="F30" s="24">
        <f ca="1">SUMIFS(INDIRECT("fincad_data!"&amp;$A30),fincad_data!$C:$C,$B$29,fincad_data!$D:$D,F$7,fincad_data!$B:$B,$C$4)</f>
        <v>1.3307767184259149</v>
      </c>
      <c r="G30" s="30">
        <f ca="1">SUMIFS(INDIRECT("fincad_data!"&amp;$A30),fincad_data!$C:$C,$B$29,fincad_data!$D:$D,G$7,fincad_data!$B:$B,$C$4)</f>
        <v>1.3307767184259149</v>
      </c>
      <c r="U30" s="3">
        <v>42990</v>
      </c>
      <c r="V30" s="2">
        <v>4.1092000000000004</v>
      </c>
      <c r="W30" s="2">
        <f t="shared" si="2"/>
        <v>1.4132283623599717</v>
      </c>
    </row>
    <row r="31" spans="1:23" x14ac:dyDescent="0.2">
      <c r="A31" s="32" t="s">
        <v>40</v>
      </c>
      <c r="B31" s="156"/>
      <c r="C31" s="11" t="s">
        <v>44</v>
      </c>
      <c r="D31" s="14">
        <f ca="1">SUMIFS(INDIRECT("fincad_data!"&amp;$A31),fincad_data!$C:$C,$B$29,fincad_data!$D:$D,D$7,fincad_data!$B:$B,$C$4)</f>
        <v>1.4907203986668522</v>
      </c>
      <c r="E31" s="27">
        <f ca="1">SUMIFS(INDIRECT("fincad_data!"&amp;$A31),fincad_data!$C:$C,$B$29,fincad_data!$D:$D,E$7,fincad_data!$B:$B,$C$4)</f>
        <v>1.5517389399688202</v>
      </c>
      <c r="F31" s="27">
        <f ca="1">SUMIFS(INDIRECT("fincad_data!"&amp;$A31),fincad_data!$C:$C,$B$29,fincad_data!$D:$D,F$7,fincad_data!$B:$B,$C$4)</f>
        <v>1.6594012965809462</v>
      </c>
      <c r="G31" s="34">
        <f ca="1">SUMIFS(INDIRECT("fincad_data!"&amp;$A31),fincad_data!$C:$C,$B$29,fincad_data!$D:$D,G$7,fincad_data!$B:$B,$C$4)</f>
        <v>1.4755675231481469</v>
      </c>
      <c r="U31" s="3">
        <v>42989</v>
      </c>
      <c r="V31" s="2">
        <v>4.0731000000000002</v>
      </c>
      <c r="W31" s="2">
        <f t="shared" si="2"/>
        <v>1.4044043802922082</v>
      </c>
    </row>
    <row r="32" spans="1:23" x14ac:dyDescent="0.2">
      <c r="A32" s="32" t="s">
        <v>41</v>
      </c>
      <c r="B32" s="156"/>
      <c r="C32" s="11" t="s">
        <v>45</v>
      </c>
      <c r="D32" s="14">
        <f ca="1">SUMIFS(INDIRECT("fincad_data!"&amp;$A32),fincad_data!$C:$C,$B$29,fincad_data!$D:$D,D$7,fincad_data!$B:$B,$C$4)</f>
        <v>0.11650469801538062</v>
      </c>
      <c r="E32" s="27">
        <f ca="1">SUMIFS(INDIRECT("fincad_data!"&amp;$A32),fincad_data!$C:$C,$B$29,fincad_data!$D:$D,E$7,fincad_data!$B:$B,$C$4)</f>
        <v>0.11650469801538062</v>
      </c>
      <c r="F32" s="27">
        <f ca="1">SUMIFS(INDIRECT("fincad_data!"&amp;$A32),fincad_data!$C:$C,$B$29,fincad_data!$D:$D,F$7,fincad_data!$B:$B,$C$4)</f>
        <v>0.11650469801538062</v>
      </c>
      <c r="G32" s="34">
        <f ca="1">SUMIFS(INDIRECT("fincad_data!"&amp;$A32),fincad_data!$C:$C,$B$29,fincad_data!$D:$D,G$7,fincad_data!$B:$B,$C$4)</f>
        <v>0.11650469801538062</v>
      </c>
      <c r="U32" s="3">
        <v>42986</v>
      </c>
      <c r="V32" s="2">
        <v>4.1078999999999999</v>
      </c>
      <c r="W32" s="2">
        <f t="shared" si="2"/>
        <v>1.4129119490241606</v>
      </c>
    </row>
    <row r="33" spans="1:23" x14ac:dyDescent="0.2">
      <c r="A33" s="32" t="s">
        <v>42</v>
      </c>
      <c r="B33" s="156"/>
      <c r="C33" s="11" t="s">
        <v>32</v>
      </c>
      <c r="D33" s="12">
        <f ca="1">SUMIFS(INDIRECT("fincad_data!"&amp;$A33),fincad_data!$C:$C,$B$29,fincad_data!$D:$D,D$7,fincad_data!$B:$B,$C$4)</f>
        <v>53.202912571614547</v>
      </c>
      <c r="E33" s="24">
        <f ca="1">SUMIFS(INDIRECT("fincad_data!"&amp;$A33),fincad_data!$C:$C,$B$29,fincad_data!$D:$D,E$7,fincad_data!$B:$B,$C$4)</f>
        <v>53.202912571614547</v>
      </c>
      <c r="F33" s="24">
        <f ca="1">SUMIFS(INDIRECT("fincad_data!"&amp;$A33),fincad_data!$C:$C,$B$29,fincad_data!$D:$D,F$7,fincad_data!$B:$B,$C$4)</f>
        <v>53.202912571614547</v>
      </c>
      <c r="G33" s="30">
        <f ca="1">SUMIFS(INDIRECT("fincad_data!"&amp;$A33),fincad_data!$C:$C,$B$29,fincad_data!$D:$D,G$7,fincad_data!$B:$B,$C$4)</f>
        <v>53.202912571614547</v>
      </c>
      <c r="U33" s="3">
        <v>42985</v>
      </c>
      <c r="V33" s="2">
        <v>4.0961999999999996</v>
      </c>
      <c r="W33" s="2">
        <f t="shared" si="2"/>
        <v>1.4100597146701526</v>
      </c>
    </row>
    <row r="34" spans="1:23" x14ac:dyDescent="0.2">
      <c r="A34" s="32" t="s">
        <v>43</v>
      </c>
      <c r="B34" s="156"/>
      <c r="C34" s="11" t="s">
        <v>33</v>
      </c>
      <c r="D34" s="12">
        <f ca="1">SUMIFS(INDIRECT("fincad_data!"&amp;$A34),fincad_data!$C:$C,$B$29,fincad_data!$D:$D,D$7,fincad_data!$B:$B,$C$4)</f>
        <v>47.094628407869742</v>
      </c>
      <c r="E34" s="24">
        <f ca="1">SUMIFS(INDIRECT("fincad_data!"&amp;$A34),fincad_data!$C:$C,$B$29,fincad_data!$D:$D,E$7,fincad_data!$B:$B,$C$4)</f>
        <v>47.094628407869742</v>
      </c>
      <c r="F34" s="24">
        <f ca="1">SUMIFS(INDIRECT("fincad_data!"&amp;$A34),fincad_data!$C:$C,$B$29,fincad_data!$D:$D,F$7,fincad_data!$B:$B,$C$4)</f>
        <v>47.094628407869742</v>
      </c>
      <c r="G34" s="30">
        <f ca="1">SUMIFS(INDIRECT("fincad_data!"&amp;$A34),fincad_data!$C:$C,$B$29,fincad_data!$D:$D,G$7,fincad_data!$B:$B,$C$4)</f>
        <v>47.094628407869742</v>
      </c>
      <c r="U34" s="3">
        <v>42984</v>
      </c>
      <c r="V34" s="2">
        <v>4.0834000000000001</v>
      </c>
      <c r="W34" s="2">
        <f t="shared" si="2"/>
        <v>1.4069299747199622</v>
      </c>
    </row>
    <row r="35" spans="1:23" x14ac:dyDescent="0.2">
      <c r="A35" s="32" t="s">
        <v>64</v>
      </c>
      <c r="B35" s="157"/>
      <c r="C35" s="18" t="s">
        <v>34</v>
      </c>
      <c r="D35" s="19">
        <f ca="1">SUMIFS(INDIRECT("fincad_data!"&amp;$A35),fincad_data!$C:$C,$B$29,fincad_data!$D:$D,D$7,fincad_data!$B:$B,$C$4)</f>
        <v>1.4200927271640547</v>
      </c>
      <c r="E35" s="28">
        <f ca="1">SUMIFS(INDIRECT("fincad_data!"&amp;$A35),fincad_data!$C:$C,$B$29,fincad_data!$D:$D,E$7,fincad_data!$B:$B,$C$4)</f>
        <v>1.4200927271640547</v>
      </c>
      <c r="F35" s="28">
        <f ca="1">SUMIFS(INDIRECT("fincad_data!"&amp;$A35),fincad_data!$C:$C,$B$29,fincad_data!$D:$D,F$7,fincad_data!$B:$B,$C$4)</f>
        <v>1.4200927271640547</v>
      </c>
      <c r="G35" s="31">
        <f ca="1">SUMIFS(INDIRECT("fincad_data!"&amp;$A35),fincad_data!$C:$C,$B$29,fincad_data!$D:$D,G$7,fincad_data!$B:$B,$C$4)</f>
        <v>1.4200927271640547</v>
      </c>
      <c r="U35" s="3">
        <v>42983</v>
      </c>
      <c r="V35" s="2">
        <v>4.0984999999999996</v>
      </c>
      <c r="W35" s="2">
        <f t="shared" si="2"/>
        <v>1.4106210531109482</v>
      </c>
    </row>
    <row r="36" spans="1:23" x14ac:dyDescent="0.2">
      <c r="U36" s="3">
        <v>42982</v>
      </c>
      <c r="V36" s="2">
        <v>4.0871000000000004</v>
      </c>
      <c r="W36" s="2">
        <f t="shared" si="2"/>
        <v>1.4078356721076184</v>
      </c>
    </row>
    <row r="37" spans="1:23" x14ac:dyDescent="0.2">
      <c r="U37" s="3">
        <v>42979</v>
      </c>
      <c r="V37" s="2">
        <v>4.0674999999999999</v>
      </c>
      <c r="W37" s="2">
        <f t="shared" si="2"/>
        <v>1.4030285601110557</v>
      </c>
    </row>
    <row r="38" spans="1:23" x14ac:dyDescent="0.2">
      <c r="U38" s="3">
        <v>42978</v>
      </c>
      <c r="V38" s="2">
        <v>4.1136999999999997</v>
      </c>
      <c r="W38" s="2">
        <f t="shared" si="2"/>
        <v>1.4143228668411709</v>
      </c>
    </row>
    <row r="39" spans="1:23" x14ac:dyDescent="0.2">
      <c r="U39" s="3">
        <v>42977</v>
      </c>
      <c r="V39" s="2">
        <v>4.1085000000000003</v>
      </c>
      <c r="W39" s="2">
        <f t="shared" si="2"/>
        <v>1.4130579983891056</v>
      </c>
    </row>
    <row r="40" spans="1:23" x14ac:dyDescent="0.2">
      <c r="U40" s="3">
        <v>42976</v>
      </c>
      <c r="V40" s="2">
        <v>4.1273</v>
      </c>
      <c r="W40" s="2">
        <f t="shared" si="2"/>
        <v>1.4176234401566148</v>
      </c>
    </row>
    <row r="41" spans="1:23" x14ac:dyDescent="0.2">
      <c r="B41" s="39" t="s">
        <v>32</v>
      </c>
      <c r="C41" s="40">
        <f ca="1">D12</f>
        <v>48.602931176109038</v>
      </c>
      <c r="H41" s="4"/>
      <c r="I41" s="4"/>
      <c r="U41" s="3">
        <v>42975</v>
      </c>
      <c r="V41" s="2">
        <v>4.1280000000000001</v>
      </c>
      <c r="W41" s="2">
        <f t="shared" si="2"/>
        <v>1.4177930281792617</v>
      </c>
    </row>
    <row r="42" spans="1:23" x14ac:dyDescent="0.2">
      <c r="U42" s="3">
        <v>42972</v>
      </c>
      <c r="V42" s="2">
        <v>4.1012000000000004</v>
      </c>
      <c r="W42" s="2">
        <f t="shared" si="2"/>
        <v>1.4112796138137993</v>
      </c>
    </row>
    <row r="43" spans="1:23" x14ac:dyDescent="0.2">
      <c r="B43" s="39" t="s">
        <v>36</v>
      </c>
      <c r="C43" s="38" t="s">
        <v>33</v>
      </c>
      <c r="U43" s="3">
        <v>42971</v>
      </c>
      <c r="V43" s="2">
        <v>4.1140999999999996</v>
      </c>
      <c r="W43" s="2">
        <f t="shared" si="2"/>
        <v>1.4144200981789077</v>
      </c>
    </row>
    <row r="44" spans="1:23" x14ac:dyDescent="0.2">
      <c r="B44" s="8" t="s">
        <v>30</v>
      </c>
      <c r="C44" s="29">
        <f ca="1">D13</f>
        <v>47.094628407869742</v>
      </c>
      <c r="U44" s="3">
        <v>42970</v>
      </c>
      <c r="V44" s="2">
        <v>4.1096000000000004</v>
      </c>
      <c r="W44" s="2">
        <f t="shared" si="2"/>
        <v>1.4133257001709212</v>
      </c>
    </row>
    <row r="45" spans="1:23" x14ac:dyDescent="0.2">
      <c r="B45" s="11" t="s">
        <v>14</v>
      </c>
      <c r="C45" s="30">
        <f ca="1">E20</f>
        <v>47.094628407869742</v>
      </c>
      <c r="U45" s="3">
        <v>42969</v>
      </c>
      <c r="V45" s="2">
        <v>4.1119000000000003</v>
      </c>
      <c r="W45" s="2">
        <f t="shared" si="2"/>
        <v>1.413885208791003</v>
      </c>
    </row>
    <row r="46" spans="1:23" x14ac:dyDescent="0.2">
      <c r="B46" s="11" t="s">
        <v>8</v>
      </c>
      <c r="C46" s="30">
        <f ca="1">F27</f>
        <v>47.094628407869742</v>
      </c>
      <c r="U46" s="3">
        <v>42968</v>
      </c>
      <c r="V46" s="2">
        <v>4.1323999999999996</v>
      </c>
      <c r="W46" s="2">
        <f t="shared" si="2"/>
        <v>1.4188583519931532</v>
      </c>
    </row>
    <row r="47" spans="1:23" x14ac:dyDescent="0.2">
      <c r="B47" s="18" t="s">
        <v>6</v>
      </c>
      <c r="C47" s="31">
        <f ca="1">G34</f>
        <v>47.094628407869742</v>
      </c>
      <c r="E47" s="4"/>
      <c r="F47" s="4"/>
      <c r="G47" s="4"/>
      <c r="H47" s="16"/>
      <c r="U47" s="3">
        <v>42965</v>
      </c>
      <c r="V47" s="2">
        <v>4.1382000000000003</v>
      </c>
      <c r="W47" s="2">
        <f t="shared" si="2"/>
        <v>1.4202609106831636</v>
      </c>
    </row>
    <row r="48" spans="1:23" x14ac:dyDescent="0.2">
      <c r="U48" s="3">
        <v>42964</v>
      </c>
      <c r="V48" s="2">
        <v>4.1371000000000002</v>
      </c>
      <c r="W48" s="2">
        <f t="shared" si="2"/>
        <v>1.4199950592925243</v>
      </c>
    </row>
    <row r="49" spans="1:23" x14ac:dyDescent="0.2">
      <c r="A49" s="4"/>
      <c r="B49" s="4" t="s">
        <v>59</v>
      </c>
      <c r="U49" s="3">
        <v>42963</v>
      </c>
      <c r="V49" s="2">
        <v>4.1395</v>
      </c>
      <c r="W49" s="2">
        <f t="shared" si="2"/>
        <v>1.4205750075967234</v>
      </c>
    </row>
    <row r="50" spans="1:23" x14ac:dyDescent="0.2">
      <c r="A50" s="4" t="s">
        <v>58</v>
      </c>
      <c r="B50" s="41" t="s">
        <v>36</v>
      </c>
      <c r="C50" s="43" t="s">
        <v>47</v>
      </c>
      <c r="D50" s="43" t="s">
        <v>55</v>
      </c>
      <c r="E50" s="43" t="s">
        <v>56</v>
      </c>
      <c r="F50" s="43" t="s">
        <v>57</v>
      </c>
      <c r="G50" s="44" t="s">
        <v>52</v>
      </c>
      <c r="H50" s="4"/>
      <c r="I50" s="4"/>
      <c r="U50" s="3">
        <v>42962</v>
      </c>
      <c r="V50" s="2">
        <v>4.1497000000000002</v>
      </c>
      <c r="W50" s="2">
        <f t="shared" si="2"/>
        <v>1.4230360424729935</v>
      </c>
    </row>
    <row r="51" spans="1:23" x14ac:dyDescent="0.2">
      <c r="A51" s="2">
        <f>Y2</f>
        <v>62</v>
      </c>
      <c r="B51" s="8" t="s">
        <v>30</v>
      </c>
      <c r="C51" s="35">
        <f ca="1">AA2</f>
        <v>0.12878850031779532</v>
      </c>
      <c r="D51" s="9">
        <f ca="1">$C$41-$C$41*C51*SQRT(A51)/SQRT($A$54)</f>
        <v>45.485726003383455</v>
      </c>
      <c r="E51" s="9">
        <f ca="1">$C$41+$C$41*C51*SQRT(A51)/SQRT($A$54)</f>
        <v>51.720136348834622</v>
      </c>
      <c r="F51" s="9">
        <f ca="1">E51/C44</f>
        <v>1.0982173147413969</v>
      </c>
      <c r="G51" s="29">
        <f ca="1">E51-D51</f>
        <v>6.2344103454511668</v>
      </c>
      <c r="U51" s="3">
        <v>42961</v>
      </c>
      <c r="V51" s="2">
        <v>4.1542000000000003</v>
      </c>
      <c r="W51" s="2">
        <f t="shared" si="2"/>
        <v>1.424119870659871</v>
      </c>
    </row>
    <row r="52" spans="1:23" x14ac:dyDescent="0.2">
      <c r="A52" s="2">
        <f>Y3</f>
        <v>125</v>
      </c>
      <c r="B52" s="11" t="s">
        <v>14</v>
      </c>
      <c r="C52" s="36">
        <f ca="1">AA3</f>
        <v>0.17125949203083182</v>
      </c>
      <c r="D52" s="12">
        <f t="shared" ref="D52:D54" ca="1" si="3">$C$41-$C$41*C52*SQRT(A52)/SQRT($A$54)</f>
        <v>42.717177053893963</v>
      </c>
      <c r="E52" s="12">
        <f t="shared" ref="E52:E54" ca="1" si="4">$C$41+$C$41*C52*SQRT(A52)/SQRT($A$54)</f>
        <v>54.488685298324114</v>
      </c>
      <c r="F52" s="12">
        <f ca="1">E52/C45</f>
        <v>1.1570042516615078</v>
      </c>
      <c r="G52" s="30">
        <f ca="1">E52-D52</f>
        <v>11.771508244430152</v>
      </c>
      <c r="U52" s="3">
        <v>42958</v>
      </c>
      <c r="V52" s="2">
        <v>4.1814999999999998</v>
      </c>
      <c r="W52" s="2">
        <f t="shared" si="2"/>
        <v>1.4306700338394434</v>
      </c>
    </row>
    <row r="53" spans="1:23" x14ac:dyDescent="0.2">
      <c r="A53" s="2">
        <f>Y4</f>
        <v>185</v>
      </c>
      <c r="B53" s="11" t="s">
        <v>8</v>
      </c>
      <c r="C53" s="36">
        <f ca="1">AA4</f>
        <v>0.17681016729123378</v>
      </c>
      <c r="D53" s="12">
        <f t="shared" ca="1" si="3"/>
        <v>41.210529502445738</v>
      </c>
      <c r="E53" s="12">
        <f t="shared" ca="1" si="4"/>
        <v>55.995332849772339</v>
      </c>
      <c r="F53" s="12">
        <f ca="1">E53/C46</f>
        <v>1.188996170960662</v>
      </c>
      <c r="G53" s="30">
        <f t="shared" ref="G53:G54" ca="1" si="5">E53-D53</f>
        <v>14.784803347326601</v>
      </c>
      <c r="U53" s="3">
        <v>42957</v>
      </c>
      <c r="V53" s="2">
        <v>4.1723999999999997</v>
      </c>
      <c r="W53" s="2">
        <f t="shared" si="2"/>
        <v>1.4284914098196788</v>
      </c>
    </row>
    <row r="54" spans="1:23" x14ac:dyDescent="0.2">
      <c r="A54" s="2">
        <f>Y5</f>
        <v>250</v>
      </c>
      <c r="B54" s="18" t="s">
        <v>6</v>
      </c>
      <c r="C54" s="37">
        <f ca="1">AA5</f>
        <v>0.22191747559269448</v>
      </c>
      <c r="D54" s="19">
        <f t="shared" ca="1" si="3"/>
        <v>37.817091383101449</v>
      </c>
      <c r="E54" s="19">
        <f t="shared" ca="1" si="4"/>
        <v>59.388770969116628</v>
      </c>
      <c r="F54" s="19">
        <f ca="1">E54/C47</f>
        <v>1.2610519071256219</v>
      </c>
      <c r="G54" s="31">
        <f t="shared" ca="1" si="5"/>
        <v>21.571679586015179</v>
      </c>
      <c r="U54" s="3">
        <v>42956</v>
      </c>
      <c r="V54" s="2">
        <v>4.1612</v>
      </c>
      <c r="W54" s="2">
        <f t="shared" si="2"/>
        <v>1.4258034942146032</v>
      </c>
    </row>
    <row r="55" spans="1:23" x14ac:dyDescent="0.2">
      <c r="U55" s="3">
        <v>42955</v>
      </c>
      <c r="V55" s="2">
        <v>4.1539000000000001</v>
      </c>
      <c r="W55" s="2">
        <f t="shared" si="2"/>
        <v>1.4240476519816823</v>
      </c>
    </row>
    <row r="56" spans="1:23" x14ac:dyDescent="0.2">
      <c r="A56" s="4"/>
      <c r="B56" s="4" t="s">
        <v>35</v>
      </c>
      <c r="C56" s="4"/>
      <c r="D56" s="4"/>
      <c r="E56" s="4"/>
      <c r="F56" s="4"/>
      <c r="G56" s="4"/>
      <c r="U56" s="3">
        <v>42954</v>
      </c>
      <c r="V56" s="2">
        <v>4.1631</v>
      </c>
      <c r="W56" s="2">
        <f t="shared" si="2"/>
        <v>1.4262599890629375</v>
      </c>
    </row>
    <row r="57" spans="1:23" x14ac:dyDescent="0.2">
      <c r="A57" s="4" t="s">
        <v>58</v>
      </c>
      <c r="B57" s="41" t="s">
        <v>36</v>
      </c>
      <c r="C57" s="43" t="s">
        <v>48</v>
      </c>
      <c r="D57" s="43" t="s">
        <v>55</v>
      </c>
      <c r="E57" s="43" t="s">
        <v>56</v>
      </c>
      <c r="F57" s="45" t="s">
        <v>57</v>
      </c>
      <c r="G57" s="44" t="s">
        <v>52</v>
      </c>
      <c r="U57" s="3">
        <v>42951</v>
      </c>
      <c r="V57" s="2">
        <v>4.1544999999999996</v>
      </c>
      <c r="W57" s="2">
        <f t="shared" si="2"/>
        <v>1.424192084122899</v>
      </c>
    </row>
    <row r="58" spans="1:23" x14ac:dyDescent="0.2">
      <c r="A58" s="2">
        <f>A51</f>
        <v>62</v>
      </c>
      <c r="B58" s="8" t="s">
        <v>30</v>
      </c>
      <c r="C58" s="35">
        <f ca="1">D10</f>
        <v>1.4753072755522096</v>
      </c>
      <c r="D58" s="9">
        <f ca="1">$C$41-$C$41*C58*SQRT(A58)/SQRT($A$54)</f>
        <v>12.8944986734938</v>
      </c>
      <c r="E58" s="9">
        <f ca="1">$C$41+$C$41*C58*SQRT(A58)/SQRT($A$54)</f>
        <v>84.311363678724277</v>
      </c>
      <c r="F58" s="9">
        <f ca="1">E58/C44</f>
        <v>1.7902543565804085</v>
      </c>
      <c r="G58" s="29">
        <f ca="1">E58-D58</f>
        <v>71.416865005230477</v>
      </c>
      <c r="U58" s="3">
        <v>42950</v>
      </c>
      <c r="V58" s="2">
        <v>4.2051999999999996</v>
      </c>
      <c r="W58" s="2">
        <f t="shared" si="2"/>
        <v>1.4363218547195387</v>
      </c>
    </row>
    <row r="59" spans="1:23" x14ac:dyDescent="0.2">
      <c r="A59" s="2">
        <f>A52</f>
        <v>125</v>
      </c>
      <c r="B59" s="11" t="s">
        <v>14</v>
      </c>
      <c r="C59" s="36">
        <f ca="1">E17</f>
        <v>1.4755675228455123</v>
      </c>
      <c r="D59" s="12">
        <f t="shared" ref="D59:D61" ca="1" si="6">$C$41-$C$41*C59*SQRT(A59)/SQRT($A$54)</f>
        <v>-2.1085799185935912</v>
      </c>
      <c r="E59" s="12">
        <f t="shared" ref="E59:E61" ca="1" si="7">$C$41+$C$41*C59*SQRT(A59)/SQRT($A$54)</f>
        <v>99.314442270811668</v>
      </c>
      <c r="F59" s="12">
        <f ca="1">E59/C45</f>
        <v>2.1088273892021143</v>
      </c>
      <c r="G59" s="30">
        <f t="shared" ref="G59:G61" ca="1" si="8">E59-D59</f>
        <v>101.42302218940526</v>
      </c>
      <c r="U59" s="3">
        <v>42949</v>
      </c>
      <c r="V59" s="2">
        <v>4.1890000000000001</v>
      </c>
      <c r="W59" s="2">
        <f t="shared" si="2"/>
        <v>1.4324620419648979</v>
      </c>
    </row>
    <row r="60" spans="1:23" x14ac:dyDescent="0.2">
      <c r="A60" s="2">
        <f>A53</f>
        <v>185</v>
      </c>
      <c r="B60" s="11" t="s">
        <v>8</v>
      </c>
      <c r="C60" s="36">
        <f ca="1">F24</f>
        <v>1.4755675231481469</v>
      </c>
      <c r="D60" s="12">
        <f t="shared" ca="1" si="6"/>
        <v>-13.09028474487598</v>
      </c>
      <c r="E60" s="12">
        <f t="shared" ca="1" si="7"/>
        <v>110.29614709709406</v>
      </c>
      <c r="F60" s="12">
        <f ca="1">E60/C46</f>
        <v>2.3420111980045486</v>
      </c>
      <c r="G60" s="30">
        <f t="shared" ca="1" si="8"/>
        <v>123.38643184197005</v>
      </c>
      <c r="U60" s="3">
        <v>42948</v>
      </c>
      <c r="V60" s="2">
        <v>4.1638000000000002</v>
      </c>
      <c r="W60" s="2">
        <f t="shared" si="2"/>
        <v>1.4264281188595362</v>
      </c>
    </row>
    <row r="61" spans="1:23" x14ac:dyDescent="0.2">
      <c r="A61" s="2">
        <f>A54</f>
        <v>250</v>
      </c>
      <c r="B61" s="18" t="s">
        <v>6</v>
      </c>
      <c r="C61" s="37">
        <f ca="1">G31</f>
        <v>1.4755675231481469</v>
      </c>
      <c r="D61" s="19">
        <f t="shared" ca="1" si="6"/>
        <v>-23.113975597162025</v>
      </c>
      <c r="E61" s="19">
        <f t="shared" ca="1" si="7"/>
        <v>120.3198379493801</v>
      </c>
      <c r="F61" s="19">
        <f ca="1">E61/C47</f>
        <v>2.5548526873878905</v>
      </c>
      <c r="G61" s="31">
        <f t="shared" ca="1" si="8"/>
        <v>143.43381354654213</v>
      </c>
      <c r="U61" s="3">
        <v>42947</v>
      </c>
      <c r="V61" s="2">
        <v>4.1684999999999999</v>
      </c>
      <c r="W61" s="2">
        <f t="shared" si="2"/>
        <v>1.4275562588685311</v>
      </c>
    </row>
    <row r="62" spans="1:23" x14ac:dyDescent="0.2">
      <c r="U62" s="3">
        <v>42944</v>
      </c>
      <c r="V62" s="2">
        <v>4.1466000000000003</v>
      </c>
      <c r="W62" s="2">
        <f t="shared" si="2"/>
        <v>1.4222887213432667</v>
      </c>
    </row>
    <row r="63" spans="1:23" x14ac:dyDescent="0.2">
      <c r="U63" s="3">
        <v>42943</v>
      </c>
      <c r="V63" s="2">
        <v>4.1330999999999998</v>
      </c>
      <c r="W63" s="2">
        <f t="shared" si="2"/>
        <v>1.419027730736526</v>
      </c>
    </row>
    <row r="64" spans="1:23" x14ac:dyDescent="0.2">
      <c r="U64" s="3">
        <v>42942</v>
      </c>
      <c r="V64" s="2">
        <v>4.1519000000000004</v>
      </c>
      <c r="W64" s="2">
        <f t="shared" si="2"/>
        <v>1.4235660607951246</v>
      </c>
    </row>
    <row r="65" spans="21:23" x14ac:dyDescent="0.2">
      <c r="U65" s="3">
        <v>42941</v>
      </c>
      <c r="V65" s="2">
        <v>4.1618000000000004</v>
      </c>
      <c r="W65" s="2">
        <f t="shared" si="2"/>
        <v>1.4259476729965423</v>
      </c>
    </row>
    <row r="66" spans="21:23" x14ac:dyDescent="0.2">
      <c r="U66" s="3">
        <v>42940</v>
      </c>
      <c r="V66" s="2">
        <v>4.1424000000000003</v>
      </c>
      <c r="W66" s="2">
        <f t="shared" si="2"/>
        <v>1.4212753300151362</v>
      </c>
    </row>
    <row r="67" spans="21:23" x14ac:dyDescent="0.2">
      <c r="U67" s="3">
        <v>42937</v>
      </c>
      <c r="V67" s="2">
        <v>4.1253000000000002</v>
      </c>
      <c r="W67" s="2">
        <f t="shared" si="2"/>
        <v>1.4171387444148718</v>
      </c>
    </row>
    <row r="68" spans="21:23" x14ac:dyDescent="0.2">
      <c r="U68" s="3">
        <v>42936</v>
      </c>
      <c r="V68" s="2">
        <v>4.1052</v>
      </c>
      <c r="W68" s="2">
        <f t="shared" si="2"/>
        <v>1.4122544627894222</v>
      </c>
    </row>
    <row r="69" spans="21:23" x14ac:dyDescent="0.2">
      <c r="U69" s="3">
        <v>42935</v>
      </c>
      <c r="V69" s="2">
        <v>4.0563000000000002</v>
      </c>
      <c r="W69" s="2">
        <f t="shared" si="2"/>
        <v>1.400271228050685</v>
      </c>
    </row>
    <row r="70" spans="21:23" x14ac:dyDescent="0.2">
      <c r="U70" s="3">
        <v>42934</v>
      </c>
      <c r="V70" s="2">
        <v>4.0716999999999999</v>
      </c>
      <c r="W70" s="2">
        <f t="shared" ref="W70:W133" si="9">LN(V70)</f>
        <v>1.4040606026638347</v>
      </c>
    </row>
    <row r="71" spans="21:23" x14ac:dyDescent="0.2">
      <c r="U71" s="3">
        <v>42933</v>
      </c>
      <c r="V71" s="2">
        <v>4.0509000000000004</v>
      </c>
      <c r="W71" s="2">
        <f t="shared" si="9"/>
        <v>1.3989390786529694</v>
      </c>
    </row>
    <row r="72" spans="21:23" x14ac:dyDescent="0.2">
      <c r="U72" s="3">
        <v>42930</v>
      </c>
      <c r="V72" s="2">
        <v>4.0587</v>
      </c>
      <c r="W72" s="2">
        <f t="shared" si="9"/>
        <v>1.4008627252952872</v>
      </c>
    </row>
    <row r="73" spans="21:23" x14ac:dyDescent="0.2">
      <c r="U73" s="3">
        <v>42929</v>
      </c>
      <c r="V73" s="2">
        <v>4.0673000000000004</v>
      </c>
      <c r="W73" s="2">
        <f t="shared" si="9"/>
        <v>1.4029793886501618</v>
      </c>
    </row>
    <row r="74" spans="21:23" x14ac:dyDescent="0.2">
      <c r="U74" s="3">
        <v>42928</v>
      </c>
      <c r="V74" s="2">
        <v>4.0732999999999997</v>
      </c>
      <c r="W74" s="2">
        <f t="shared" si="9"/>
        <v>1.4044534817358003</v>
      </c>
    </row>
    <row r="75" spans="21:23" x14ac:dyDescent="0.2">
      <c r="U75" s="3">
        <v>42927</v>
      </c>
      <c r="V75" s="2">
        <v>4.1448999999999998</v>
      </c>
      <c r="W75" s="2">
        <f t="shared" si="9"/>
        <v>1.4218786628438826</v>
      </c>
    </row>
    <row r="76" spans="21:23" x14ac:dyDescent="0.2">
      <c r="U76" s="3">
        <v>42926</v>
      </c>
      <c r="V76" s="2">
        <v>4.1147999999999998</v>
      </c>
      <c r="W76" s="2">
        <f t="shared" si="9"/>
        <v>1.414590230274738</v>
      </c>
    </row>
    <row r="77" spans="21:23" x14ac:dyDescent="0.2">
      <c r="U77" s="3">
        <v>42923</v>
      </c>
      <c r="V77" s="2">
        <v>4.1261999999999999</v>
      </c>
      <c r="W77" s="2">
        <f t="shared" si="9"/>
        <v>1.4173568865717083</v>
      </c>
    </row>
    <row r="78" spans="21:23" x14ac:dyDescent="0.2">
      <c r="U78" s="3">
        <v>42922</v>
      </c>
      <c r="V78" s="2">
        <v>4.1399999999999997</v>
      </c>
      <c r="W78" s="2">
        <f t="shared" si="9"/>
        <v>1.4206957878372228</v>
      </c>
    </row>
    <row r="79" spans="21:23" x14ac:dyDescent="0.2">
      <c r="U79" s="3">
        <v>42921</v>
      </c>
      <c r="V79" s="2">
        <v>4.0952000000000002</v>
      </c>
      <c r="W79" s="2">
        <f t="shared" si="9"/>
        <v>1.4098155561612364</v>
      </c>
    </row>
    <row r="80" spans="21:23" x14ac:dyDescent="0.2">
      <c r="U80" s="3">
        <v>42920</v>
      </c>
      <c r="V80" s="2">
        <v>4.0385999999999997</v>
      </c>
      <c r="W80" s="2">
        <f t="shared" si="9"/>
        <v>1.3958980972625854</v>
      </c>
    </row>
    <row r="81" spans="5:23" x14ac:dyDescent="0.2">
      <c r="U81" s="3">
        <v>42919</v>
      </c>
      <c r="V81" s="2">
        <v>4.0423</v>
      </c>
      <c r="W81" s="2">
        <f t="shared" si="9"/>
        <v>1.3968138369100409</v>
      </c>
    </row>
    <row r="82" spans="5:23" x14ac:dyDescent="0.2">
      <c r="U82" s="3">
        <v>42916</v>
      </c>
      <c r="V82" s="2">
        <v>4.0246000000000004</v>
      </c>
      <c r="W82" s="2">
        <f t="shared" si="9"/>
        <v>1.3924255270501309</v>
      </c>
    </row>
    <row r="83" spans="5:23" x14ac:dyDescent="0.2">
      <c r="U83" s="3">
        <v>42915</v>
      </c>
      <c r="V83" s="2">
        <v>4.0380000000000003</v>
      </c>
      <c r="W83" s="2">
        <f t="shared" si="9"/>
        <v>1.3957495198906458</v>
      </c>
    </row>
    <row r="84" spans="5:23" x14ac:dyDescent="0.2">
      <c r="U84" s="3">
        <v>42914</v>
      </c>
      <c r="V84" s="2">
        <v>3.9981</v>
      </c>
      <c r="W84" s="2">
        <f t="shared" si="9"/>
        <v>1.385819248271654</v>
      </c>
    </row>
    <row r="85" spans="5:23" x14ac:dyDescent="0.2">
      <c r="U85" s="3">
        <v>42913</v>
      </c>
      <c r="V85" s="2">
        <v>3.9996</v>
      </c>
      <c r="W85" s="2">
        <f t="shared" si="9"/>
        <v>1.3861943561195573</v>
      </c>
    </row>
    <row r="86" spans="5:23" x14ac:dyDescent="0.2">
      <c r="E86" s="2">
        <v>100.285</v>
      </c>
      <c r="U86" s="3">
        <v>42912</v>
      </c>
      <c r="V86" s="2">
        <v>3.9146000000000001</v>
      </c>
      <c r="W86" s="2">
        <f t="shared" si="9"/>
        <v>1.3647131530862864</v>
      </c>
    </row>
    <row r="87" spans="5:23" x14ac:dyDescent="0.2">
      <c r="E87" s="2">
        <v>100.09</v>
      </c>
      <c r="U87" s="3">
        <v>42909</v>
      </c>
      <c r="V87" s="2">
        <v>3.9276999999999997</v>
      </c>
      <c r="W87" s="2">
        <f t="shared" si="9"/>
        <v>1.3680540128301024</v>
      </c>
    </row>
    <row r="88" spans="5:23" x14ac:dyDescent="0.2">
      <c r="E88" s="2">
        <f>E86-E87</f>
        <v>0.19499999999999318</v>
      </c>
      <c r="U88" s="3">
        <v>42908</v>
      </c>
      <c r="V88" s="2">
        <v>3.9196999999999997</v>
      </c>
      <c r="W88" s="2">
        <f t="shared" si="9"/>
        <v>1.3660151202615094</v>
      </c>
    </row>
    <row r="89" spans="5:23" x14ac:dyDescent="0.2">
      <c r="U89" s="3">
        <v>42907</v>
      </c>
      <c r="V89" s="2">
        <v>3.9447000000000001</v>
      </c>
      <c r="W89" s="2">
        <f t="shared" si="9"/>
        <v>1.3723729057788459</v>
      </c>
    </row>
    <row r="90" spans="5:23" x14ac:dyDescent="0.2">
      <c r="U90" s="3">
        <v>42906</v>
      </c>
      <c r="V90" s="2">
        <v>3.9478999999999997</v>
      </c>
      <c r="W90" s="2">
        <f t="shared" si="9"/>
        <v>1.3731837919697951</v>
      </c>
    </row>
    <row r="91" spans="5:23" x14ac:dyDescent="0.2">
      <c r="U91" s="3">
        <v>42905</v>
      </c>
      <c r="V91" s="2">
        <v>3.9285999999999999</v>
      </c>
      <c r="W91" s="2">
        <f t="shared" si="9"/>
        <v>1.3682831283180388</v>
      </c>
    </row>
    <row r="92" spans="5:23" x14ac:dyDescent="0.2">
      <c r="U92" s="3">
        <v>42902</v>
      </c>
      <c r="V92" s="2">
        <v>3.9218999999999999</v>
      </c>
      <c r="W92" s="2">
        <f t="shared" si="9"/>
        <v>1.3665762302537869</v>
      </c>
    </row>
    <row r="93" spans="5:23" x14ac:dyDescent="0.2">
      <c r="U93" s="3">
        <v>42901</v>
      </c>
      <c r="V93" s="2">
        <v>3.9184000000000001</v>
      </c>
      <c r="W93" s="2">
        <f t="shared" si="9"/>
        <v>1.3656834072157662</v>
      </c>
    </row>
    <row r="94" spans="5:23" x14ac:dyDescent="0.2">
      <c r="U94" s="3">
        <v>42900</v>
      </c>
      <c r="V94" s="2">
        <v>3.9138000000000002</v>
      </c>
      <c r="W94" s="2">
        <f t="shared" si="9"/>
        <v>1.3645087690479683</v>
      </c>
    </row>
    <row r="95" spans="5:23" x14ac:dyDescent="0.2">
      <c r="U95" s="3">
        <v>42899</v>
      </c>
      <c r="V95" s="2">
        <v>3.9460999999999999</v>
      </c>
      <c r="W95" s="2">
        <f t="shared" si="9"/>
        <v>1.3727277493979186</v>
      </c>
    </row>
    <row r="96" spans="5:23" x14ac:dyDescent="0.2">
      <c r="U96" s="3">
        <v>42898</v>
      </c>
      <c r="V96" s="2">
        <v>3.9401999999999999</v>
      </c>
      <c r="W96" s="2">
        <f t="shared" si="9"/>
        <v>1.371231483442845</v>
      </c>
    </row>
    <row r="97" spans="21:23" x14ac:dyDescent="0.2">
      <c r="U97" s="3">
        <v>42895</v>
      </c>
      <c r="V97" s="2">
        <v>3.9611999999999998</v>
      </c>
      <c r="W97" s="2">
        <f t="shared" si="9"/>
        <v>1.3765470096650105</v>
      </c>
    </row>
    <row r="98" spans="21:23" x14ac:dyDescent="0.2">
      <c r="U98" s="3">
        <v>42894</v>
      </c>
      <c r="V98" s="2">
        <v>3.9561999999999999</v>
      </c>
      <c r="W98" s="2">
        <f t="shared" si="9"/>
        <v>1.3752839685998384</v>
      </c>
    </row>
    <row r="99" spans="21:23" x14ac:dyDescent="0.2">
      <c r="U99" s="3">
        <v>42893</v>
      </c>
      <c r="V99" s="2">
        <v>3.9973000000000001</v>
      </c>
      <c r="W99" s="2">
        <f t="shared" si="9"/>
        <v>1.3856191332048231</v>
      </c>
    </row>
    <row r="100" spans="21:23" x14ac:dyDescent="0.2">
      <c r="U100" s="3">
        <v>42892</v>
      </c>
      <c r="V100" s="2">
        <v>3.9653999999999998</v>
      </c>
      <c r="W100" s="2">
        <f t="shared" si="9"/>
        <v>1.3776067327223249</v>
      </c>
    </row>
    <row r="101" spans="21:23" x14ac:dyDescent="0.2">
      <c r="U101" s="3">
        <v>42891</v>
      </c>
      <c r="V101" s="2">
        <v>3.9672000000000001</v>
      </c>
      <c r="W101" s="2">
        <f t="shared" si="9"/>
        <v>1.378060556192787</v>
      </c>
    </row>
    <row r="102" spans="21:23" x14ac:dyDescent="0.2">
      <c r="U102" s="3">
        <v>42888</v>
      </c>
      <c r="V102" s="2">
        <v>3.9609000000000001</v>
      </c>
      <c r="W102" s="2">
        <f t="shared" si="9"/>
        <v>1.3764712721711281</v>
      </c>
    </row>
    <row r="103" spans="21:23" x14ac:dyDescent="0.2">
      <c r="U103" s="3">
        <v>42887</v>
      </c>
      <c r="V103" s="2">
        <v>3.9540999999999999</v>
      </c>
      <c r="W103" s="2">
        <f t="shared" si="9"/>
        <v>1.3747530152733314</v>
      </c>
    </row>
    <row r="104" spans="21:23" x14ac:dyDescent="0.2">
      <c r="U104" s="3">
        <v>42886</v>
      </c>
      <c r="V104" s="2">
        <v>3.9687999999999999</v>
      </c>
      <c r="W104" s="2">
        <f t="shared" si="9"/>
        <v>1.3784637820047021</v>
      </c>
    </row>
    <row r="105" spans="21:23" x14ac:dyDescent="0.2">
      <c r="U105" s="3">
        <v>42885</v>
      </c>
      <c r="V105" s="2">
        <v>3.9708999999999999</v>
      </c>
      <c r="W105" s="2">
        <f t="shared" si="9"/>
        <v>1.378992769258369</v>
      </c>
    </row>
    <row r="106" spans="21:23" x14ac:dyDescent="0.2">
      <c r="U106" s="3">
        <v>42884</v>
      </c>
      <c r="V106" s="2">
        <v>3.9950000000000001</v>
      </c>
      <c r="W106" s="2">
        <f t="shared" si="9"/>
        <v>1.3850435792182381</v>
      </c>
    </row>
    <row r="107" spans="21:23" x14ac:dyDescent="0.2">
      <c r="U107" s="3">
        <v>42881</v>
      </c>
      <c r="V107" s="2">
        <v>3.9990999999999999</v>
      </c>
      <c r="W107" s="2">
        <f t="shared" si="9"/>
        <v>1.3860693358035931</v>
      </c>
    </row>
    <row r="108" spans="21:23" x14ac:dyDescent="0.2">
      <c r="U108" s="3">
        <v>42880</v>
      </c>
      <c r="V108" s="2">
        <v>4.0026999999999999</v>
      </c>
      <c r="W108" s="2">
        <f t="shared" si="9"/>
        <v>1.3869691334098544</v>
      </c>
    </row>
    <row r="109" spans="21:23" x14ac:dyDescent="0.2">
      <c r="U109" s="3">
        <v>42879</v>
      </c>
      <c r="V109" s="2">
        <v>3.9950999999999999</v>
      </c>
      <c r="W109" s="2">
        <f t="shared" si="9"/>
        <v>1.3850686101940719</v>
      </c>
    </row>
    <row r="110" spans="21:23" x14ac:dyDescent="0.2">
      <c r="U110" s="3">
        <v>42878</v>
      </c>
      <c r="V110" s="2">
        <v>3.9984999999999999</v>
      </c>
      <c r="W110" s="2">
        <f t="shared" si="9"/>
        <v>1.3859192907898075</v>
      </c>
    </row>
    <row r="111" spans="21:23" x14ac:dyDescent="0.2">
      <c r="U111" s="3">
        <v>42877</v>
      </c>
      <c r="V111" s="2">
        <v>4.0004999999999997</v>
      </c>
      <c r="W111" s="2">
        <f t="shared" si="9"/>
        <v>1.3864193533080416</v>
      </c>
    </row>
    <row r="112" spans="21:23" x14ac:dyDescent="0.2">
      <c r="U112" s="3">
        <v>42874</v>
      </c>
      <c r="V112" s="2">
        <v>4.0068000000000001</v>
      </c>
      <c r="W112" s="2">
        <f t="shared" si="9"/>
        <v>1.3879929177554722</v>
      </c>
    </row>
    <row r="113" spans="21:23" x14ac:dyDescent="0.2">
      <c r="U113" s="3">
        <v>42873</v>
      </c>
      <c r="V113" s="2">
        <v>4.0247000000000002</v>
      </c>
      <c r="W113" s="2">
        <f t="shared" si="9"/>
        <v>1.3924503739312275</v>
      </c>
    </row>
    <row r="114" spans="21:23" x14ac:dyDescent="0.2">
      <c r="U114" s="3">
        <v>42872</v>
      </c>
      <c r="V114" s="2">
        <v>3.9866999999999999</v>
      </c>
      <c r="W114" s="2">
        <f t="shared" si="9"/>
        <v>1.3829638210234347</v>
      </c>
    </row>
    <row r="115" spans="21:23" x14ac:dyDescent="0.2">
      <c r="U115" s="3">
        <v>42871</v>
      </c>
      <c r="V115" s="2">
        <v>3.9229000000000003</v>
      </c>
      <c r="W115" s="2">
        <f t="shared" si="9"/>
        <v>1.3668311762066263</v>
      </c>
    </row>
    <row r="116" spans="21:23" x14ac:dyDescent="0.2">
      <c r="U116" s="3">
        <v>42870</v>
      </c>
      <c r="V116" s="2">
        <v>3.8954</v>
      </c>
      <c r="W116" s="2">
        <f t="shared" si="9"/>
        <v>1.3597963698136624</v>
      </c>
    </row>
    <row r="117" spans="21:23" x14ac:dyDescent="0.2">
      <c r="U117" s="3">
        <v>42867</v>
      </c>
      <c r="V117" s="2">
        <v>3.9070999999999998</v>
      </c>
      <c r="W117" s="2">
        <f t="shared" si="9"/>
        <v>1.3627954108311284</v>
      </c>
    </row>
    <row r="118" spans="21:23" x14ac:dyDescent="0.2">
      <c r="U118" s="3">
        <v>42866</v>
      </c>
      <c r="V118" s="2">
        <v>3.8879000000000001</v>
      </c>
      <c r="W118" s="2">
        <f t="shared" si="9"/>
        <v>1.3578691661028146</v>
      </c>
    </row>
    <row r="119" spans="21:23" x14ac:dyDescent="0.2">
      <c r="U119" s="3">
        <v>42865</v>
      </c>
      <c r="V119" s="2">
        <v>3.8994</v>
      </c>
      <c r="W119" s="2">
        <f t="shared" si="9"/>
        <v>1.3608226951462212</v>
      </c>
    </row>
    <row r="120" spans="21:23" x14ac:dyDescent="0.2">
      <c r="U120" s="3">
        <v>42864</v>
      </c>
      <c r="V120" s="2">
        <v>3.9416000000000002</v>
      </c>
      <c r="W120" s="2">
        <f t="shared" si="9"/>
        <v>1.3715867322476163</v>
      </c>
    </row>
    <row r="121" spans="21:23" x14ac:dyDescent="0.2">
      <c r="U121" s="3">
        <v>42863</v>
      </c>
      <c r="V121" s="2">
        <v>3.9173999999999998</v>
      </c>
      <c r="W121" s="2">
        <f t="shared" si="9"/>
        <v>1.3654281684385057</v>
      </c>
    </row>
    <row r="122" spans="21:23" x14ac:dyDescent="0.2">
      <c r="U122" s="3">
        <v>42860</v>
      </c>
      <c r="V122" s="2">
        <v>3.8980000000000001</v>
      </c>
      <c r="W122" s="2">
        <f t="shared" si="9"/>
        <v>1.360463601085369</v>
      </c>
    </row>
    <row r="123" spans="21:23" x14ac:dyDescent="0.2">
      <c r="U123" s="3">
        <v>42859</v>
      </c>
      <c r="V123" s="2">
        <v>3.9066000000000001</v>
      </c>
      <c r="W123" s="2">
        <f t="shared" si="9"/>
        <v>1.3626674304887343</v>
      </c>
    </row>
    <row r="124" spans="21:23" x14ac:dyDescent="0.2">
      <c r="U124" s="3">
        <v>42858</v>
      </c>
      <c r="V124" s="2">
        <v>3.8492999999999999</v>
      </c>
      <c r="W124" s="2">
        <f t="shared" si="9"/>
        <v>1.3478913135869452</v>
      </c>
    </row>
    <row r="125" spans="21:23" x14ac:dyDescent="0.2">
      <c r="U125" s="3">
        <v>42857</v>
      </c>
      <c r="V125" s="2">
        <v>3.8563000000000001</v>
      </c>
      <c r="W125" s="2">
        <f t="shared" si="9"/>
        <v>1.3497081745518471</v>
      </c>
    </row>
    <row r="126" spans="21:23" x14ac:dyDescent="0.2">
      <c r="U126" s="3">
        <v>42856</v>
      </c>
      <c r="V126" s="2">
        <v>3.875</v>
      </c>
      <c r="W126" s="2">
        <f t="shared" si="9"/>
        <v>1.3545456628053103</v>
      </c>
    </row>
    <row r="127" spans="21:23" x14ac:dyDescent="0.2">
      <c r="U127" s="3">
        <v>42853</v>
      </c>
      <c r="V127" s="2">
        <v>3.8707000000000003</v>
      </c>
      <c r="W127" s="2">
        <f t="shared" si="9"/>
        <v>1.3534353692381089</v>
      </c>
    </row>
    <row r="128" spans="21:23" x14ac:dyDescent="0.2">
      <c r="U128" s="3">
        <v>42852</v>
      </c>
      <c r="V128" s="2">
        <v>3.8757999999999999</v>
      </c>
      <c r="W128" s="2">
        <f t="shared" si="9"/>
        <v>1.3547520931100119</v>
      </c>
    </row>
    <row r="129" spans="21:23" x14ac:dyDescent="0.2">
      <c r="U129" s="3">
        <v>42851</v>
      </c>
      <c r="V129" s="2">
        <v>3.903</v>
      </c>
      <c r="W129" s="2">
        <f t="shared" si="9"/>
        <v>1.3617454881984778</v>
      </c>
    </row>
    <row r="130" spans="21:23" x14ac:dyDescent="0.2">
      <c r="U130" s="3">
        <v>42850</v>
      </c>
      <c r="V130" s="2">
        <v>3.9119999999999999</v>
      </c>
      <c r="W130" s="2">
        <f t="shared" si="9"/>
        <v>1.3640487521725708</v>
      </c>
    </row>
    <row r="131" spans="21:23" x14ac:dyDescent="0.2">
      <c r="U131" s="3">
        <v>42849</v>
      </c>
      <c r="V131" s="2">
        <v>3.8828</v>
      </c>
      <c r="W131" s="2">
        <f t="shared" si="9"/>
        <v>1.3565565428559341</v>
      </c>
    </row>
    <row r="132" spans="21:23" x14ac:dyDescent="0.2">
      <c r="U132" s="3">
        <v>42846</v>
      </c>
      <c r="V132" s="2">
        <v>3.9049</v>
      </c>
      <c r="W132" s="2">
        <f t="shared" si="9"/>
        <v>1.3622321747691315</v>
      </c>
    </row>
    <row r="133" spans="21:23" x14ac:dyDescent="0.2">
      <c r="U133" s="3">
        <v>42845</v>
      </c>
      <c r="V133" s="2">
        <v>3.9069000000000003</v>
      </c>
      <c r="W133" s="2">
        <f t="shared" si="9"/>
        <v>1.3627442206596303</v>
      </c>
    </row>
    <row r="134" spans="21:23" x14ac:dyDescent="0.2">
      <c r="U134" s="3">
        <v>42844</v>
      </c>
      <c r="V134" s="2">
        <v>3.9374000000000002</v>
      </c>
      <c r="W134" s="2">
        <f t="shared" ref="W134:W197" si="10">LN(V134)</f>
        <v>1.3705206070038498</v>
      </c>
    </row>
    <row r="135" spans="21:23" x14ac:dyDescent="0.2">
      <c r="U135" s="3">
        <v>42843</v>
      </c>
      <c r="V135" s="2">
        <v>3.9291999999999998</v>
      </c>
      <c r="W135" s="2">
        <f t="shared" si="10"/>
        <v>1.3684358428185774</v>
      </c>
    </row>
    <row r="136" spans="21:23" x14ac:dyDescent="0.2">
      <c r="U136" s="3">
        <v>42842</v>
      </c>
      <c r="V136" s="2">
        <v>3.9397000000000002</v>
      </c>
      <c r="W136" s="2">
        <f t="shared" si="10"/>
        <v>1.3711045782789035</v>
      </c>
    </row>
    <row r="137" spans="21:23" x14ac:dyDescent="0.2">
      <c r="U137" s="3">
        <v>42839</v>
      </c>
      <c r="V137" s="2">
        <v>3.9586000000000001</v>
      </c>
      <c r="W137" s="2">
        <f t="shared" si="10"/>
        <v>1.3758904274044976</v>
      </c>
    </row>
    <row r="138" spans="21:23" x14ac:dyDescent="0.2">
      <c r="U138" s="3">
        <v>42838</v>
      </c>
      <c r="V138" s="2">
        <v>3.8944999999999999</v>
      </c>
      <c r="W138" s="2">
        <f t="shared" si="10"/>
        <v>1.3595653013778661</v>
      </c>
    </row>
    <row r="139" spans="21:23" x14ac:dyDescent="0.2">
      <c r="U139" s="3">
        <v>42837</v>
      </c>
      <c r="V139" s="2">
        <v>3.8974000000000002</v>
      </c>
      <c r="W139" s="2">
        <f t="shared" si="10"/>
        <v>1.3603096641478971</v>
      </c>
    </row>
    <row r="140" spans="21:23" x14ac:dyDescent="0.2">
      <c r="U140" s="3">
        <v>42836</v>
      </c>
      <c r="V140" s="2">
        <v>3.9224000000000001</v>
      </c>
      <c r="W140" s="2">
        <f t="shared" si="10"/>
        <v>1.3667037113548866</v>
      </c>
    </row>
    <row r="141" spans="21:23" x14ac:dyDescent="0.2">
      <c r="U141" s="3">
        <v>42835</v>
      </c>
      <c r="V141" s="2">
        <v>3.9527999999999999</v>
      </c>
      <c r="W141" s="2">
        <f t="shared" si="10"/>
        <v>1.3744241885494031</v>
      </c>
    </row>
    <row r="142" spans="21:23" x14ac:dyDescent="0.2">
      <c r="U142" s="3">
        <v>42832</v>
      </c>
      <c r="V142" s="2">
        <v>3.9569000000000001</v>
      </c>
      <c r="W142" s="2">
        <f t="shared" si="10"/>
        <v>1.3754608904134957</v>
      </c>
    </row>
    <row r="143" spans="21:23" x14ac:dyDescent="0.2">
      <c r="U143" s="3">
        <v>42831</v>
      </c>
      <c r="V143" s="2">
        <v>3.9515000000000002</v>
      </c>
      <c r="W143" s="2">
        <f t="shared" si="10"/>
        <v>1.374095253662893</v>
      </c>
    </row>
    <row r="144" spans="21:23" x14ac:dyDescent="0.2">
      <c r="U144" s="3">
        <v>42830</v>
      </c>
      <c r="V144" s="2">
        <v>3.9445999999999999</v>
      </c>
      <c r="W144" s="2">
        <f t="shared" si="10"/>
        <v>1.3723475549872659</v>
      </c>
    </row>
    <row r="145" spans="21:23" x14ac:dyDescent="0.2">
      <c r="U145" s="3">
        <v>42829</v>
      </c>
      <c r="V145" s="2">
        <v>3.9268000000000001</v>
      </c>
      <c r="W145" s="2">
        <f t="shared" si="10"/>
        <v>1.3678248448362293</v>
      </c>
    </row>
    <row r="146" spans="21:23" x14ac:dyDescent="0.2">
      <c r="U146" s="3">
        <v>42828</v>
      </c>
      <c r="V146" s="2">
        <v>3.8906000000000001</v>
      </c>
      <c r="W146" s="2">
        <f t="shared" si="10"/>
        <v>1.3585633873815797</v>
      </c>
    </row>
    <row r="147" spans="21:23" x14ac:dyDescent="0.2">
      <c r="U147" s="3">
        <v>42825</v>
      </c>
      <c r="V147" s="2">
        <v>3.8744000000000001</v>
      </c>
      <c r="W147" s="2">
        <f t="shared" si="10"/>
        <v>1.3543908121068824</v>
      </c>
    </row>
    <row r="148" spans="21:23" x14ac:dyDescent="0.2">
      <c r="U148" s="3">
        <v>42824</v>
      </c>
      <c r="V148" s="2">
        <v>3.9018999999999999</v>
      </c>
      <c r="W148" s="2">
        <f t="shared" si="10"/>
        <v>1.3614636139893828</v>
      </c>
    </row>
    <row r="149" spans="21:23" x14ac:dyDescent="0.2">
      <c r="U149" s="3">
        <v>42823</v>
      </c>
      <c r="V149" s="2">
        <v>3.9260000000000002</v>
      </c>
      <c r="W149" s="2">
        <f t="shared" si="10"/>
        <v>1.3676210958542694</v>
      </c>
    </row>
    <row r="150" spans="21:23" x14ac:dyDescent="0.2">
      <c r="U150" s="3">
        <v>42822</v>
      </c>
      <c r="V150" s="2">
        <v>3.9565999999999999</v>
      </c>
      <c r="W150" s="2">
        <f t="shared" si="10"/>
        <v>1.3753850706118547</v>
      </c>
    </row>
    <row r="151" spans="21:23" x14ac:dyDescent="0.2">
      <c r="U151" s="3">
        <v>42821</v>
      </c>
      <c r="V151" s="2">
        <v>3.9279999999999999</v>
      </c>
      <c r="W151" s="2">
        <f t="shared" si="10"/>
        <v>1.3681303904922195</v>
      </c>
    </row>
    <row r="152" spans="21:23" x14ac:dyDescent="0.2">
      <c r="U152" s="3">
        <v>42818</v>
      </c>
      <c r="V152" s="2">
        <v>3.9015</v>
      </c>
      <c r="W152" s="2">
        <f t="shared" si="10"/>
        <v>1.3613610945746788</v>
      </c>
    </row>
    <row r="153" spans="21:23" x14ac:dyDescent="0.2">
      <c r="U153" s="3">
        <v>42817</v>
      </c>
      <c r="V153" s="2">
        <v>3.9224000000000001</v>
      </c>
      <c r="W153" s="2">
        <f t="shared" si="10"/>
        <v>1.3667037113548866</v>
      </c>
    </row>
    <row r="154" spans="21:23" x14ac:dyDescent="0.2">
      <c r="U154" s="3">
        <v>42816</v>
      </c>
      <c r="V154" s="2">
        <v>3.9079999999999999</v>
      </c>
      <c r="W154" s="2">
        <f t="shared" si="10"/>
        <v>1.3630257341805363</v>
      </c>
    </row>
    <row r="155" spans="21:23" x14ac:dyDescent="0.2">
      <c r="U155" s="3">
        <v>42815</v>
      </c>
      <c r="V155" s="2">
        <v>3.9283000000000001</v>
      </c>
      <c r="W155" s="2">
        <f t="shared" si="10"/>
        <v>1.3682067623212346</v>
      </c>
    </row>
    <row r="156" spans="21:23" x14ac:dyDescent="0.2">
      <c r="U156" s="3">
        <v>42814</v>
      </c>
      <c r="V156" s="2">
        <v>3.8845999999999998</v>
      </c>
      <c r="W156" s="2">
        <f t="shared" si="10"/>
        <v>1.3570200184158954</v>
      </c>
    </row>
    <row r="157" spans="21:23" x14ac:dyDescent="0.2">
      <c r="U157" s="3">
        <v>42811</v>
      </c>
      <c r="V157" s="2">
        <v>3.8986999999999998</v>
      </c>
      <c r="W157" s="2">
        <f t="shared" si="10"/>
        <v>1.360643164234363</v>
      </c>
    </row>
    <row r="158" spans="21:23" x14ac:dyDescent="0.2">
      <c r="U158" s="3">
        <v>42810</v>
      </c>
      <c r="V158" s="2">
        <v>3.9051999999999998</v>
      </c>
      <c r="W158" s="2">
        <f t="shared" si="10"/>
        <v>1.3623089983693792</v>
      </c>
    </row>
    <row r="159" spans="21:23" x14ac:dyDescent="0.2">
      <c r="U159" s="3">
        <v>42809</v>
      </c>
      <c r="V159" s="2">
        <v>3.9466999999999999</v>
      </c>
      <c r="W159" s="2">
        <f t="shared" si="10"/>
        <v>1.3728797866980291</v>
      </c>
    </row>
    <row r="160" spans="21:23" x14ac:dyDescent="0.2">
      <c r="U160" s="3">
        <v>42808</v>
      </c>
      <c r="V160" s="2">
        <v>3.9695</v>
      </c>
      <c r="W160" s="2">
        <f t="shared" si="10"/>
        <v>1.378640142183031</v>
      </c>
    </row>
    <row r="161" spans="21:23" x14ac:dyDescent="0.2">
      <c r="U161" s="3">
        <v>42807</v>
      </c>
      <c r="V161" s="2">
        <v>3.9874999999999998</v>
      </c>
      <c r="W161" s="2">
        <f t="shared" si="10"/>
        <v>1.3831644681109629</v>
      </c>
    </row>
    <row r="162" spans="21:23" x14ac:dyDescent="0.2">
      <c r="U162" s="3">
        <v>42804</v>
      </c>
      <c r="V162" s="2">
        <v>3.9853000000000001</v>
      </c>
      <c r="W162" s="2">
        <f t="shared" si="10"/>
        <v>1.3826125917172651</v>
      </c>
    </row>
    <row r="163" spans="21:23" x14ac:dyDescent="0.2">
      <c r="U163" s="3">
        <v>42803</v>
      </c>
      <c r="V163" s="2">
        <v>3.9948000000000001</v>
      </c>
      <c r="W163" s="2">
        <f t="shared" si="10"/>
        <v>1.3849935153868425</v>
      </c>
    </row>
    <row r="164" spans="21:23" x14ac:dyDescent="0.2">
      <c r="U164" s="3">
        <v>42802</v>
      </c>
      <c r="V164" s="2">
        <v>3.9497999999999998</v>
      </c>
      <c r="W164" s="2">
        <f t="shared" si="10"/>
        <v>1.3736649447197489</v>
      </c>
    </row>
    <row r="165" spans="21:23" x14ac:dyDescent="0.2">
      <c r="U165" s="3">
        <v>42801</v>
      </c>
      <c r="V165" s="2">
        <v>3.8896999999999999</v>
      </c>
      <c r="W165" s="2">
        <f t="shared" si="10"/>
        <v>1.3583320338337692</v>
      </c>
    </row>
    <row r="166" spans="21:23" x14ac:dyDescent="0.2">
      <c r="U166" s="3">
        <v>42800</v>
      </c>
      <c r="V166" s="2">
        <v>3.9279000000000002</v>
      </c>
      <c r="W166" s="2">
        <f t="shared" si="10"/>
        <v>1.3681049319196803</v>
      </c>
    </row>
    <row r="167" spans="21:23" x14ac:dyDescent="0.2">
      <c r="U167" s="3">
        <v>42797</v>
      </c>
      <c r="V167" s="2">
        <v>3.9268999999999998</v>
      </c>
      <c r="W167" s="2">
        <f t="shared" si="10"/>
        <v>1.3678503105402937</v>
      </c>
    </row>
    <row r="168" spans="21:23" x14ac:dyDescent="0.2">
      <c r="U168" s="3">
        <v>42796</v>
      </c>
      <c r="V168" s="2">
        <v>3.9195000000000002</v>
      </c>
      <c r="W168" s="2">
        <f t="shared" si="10"/>
        <v>1.3659640946466398</v>
      </c>
    </row>
    <row r="169" spans="21:23" x14ac:dyDescent="0.2">
      <c r="U169" s="3">
        <v>42795</v>
      </c>
      <c r="V169" s="2">
        <v>3.8547000000000002</v>
      </c>
      <c r="W169" s="2">
        <f t="shared" si="10"/>
        <v>1.3492931829754078</v>
      </c>
    </row>
    <row r="170" spans="21:23" x14ac:dyDescent="0.2">
      <c r="U170" s="3">
        <v>42794</v>
      </c>
      <c r="V170" s="2">
        <v>3.8578000000000001</v>
      </c>
      <c r="W170" s="2">
        <f t="shared" si="10"/>
        <v>1.3500970728080028</v>
      </c>
    </row>
    <row r="171" spans="21:23" x14ac:dyDescent="0.2">
      <c r="U171" s="3">
        <v>42793</v>
      </c>
      <c r="V171" s="2">
        <v>3.8205</v>
      </c>
      <c r="W171" s="2">
        <f t="shared" si="10"/>
        <v>1.3403813041054844</v>
      </c>
    </row>
    <row r="172" spans="21:23" x14ac:dyDescent="0.2">
      <c r="U172" s="3">
        <v>42790</v>
      </c>
      <c r="V172" s="2">
        <v>3.8138999999999998</v>
      </c>
      <c r="W172" s="2">
        <f t="shared" si="10"/>
        <v>1.3386522876420495</v>
      </c>
    </row>
    <row r="173" spans="21:23" x14ac:dyDescent="0.2">
      <c r="U173" s="3">
        <v>42789</v>
      </c>
      <c r="V173" s="2">
        <v>3.7786999999999997</v>
      </c>
      <c r="W173" s="2">
        <f t="shared" si="10"/>
        <v>1.3293800351351364</v>
      </c>
    </row>
    <row r="174" spans="21:23" x14ac:dyDescent="0.2">
      <c r="U174" s="3">
        <v>42788</v>
      </c>
      <c r="V174" s="2">
        <v>3.7801999999999998</v>
      </c>
      <c r="W174" s="2">
        <f t="shared" si="10"/>
        <v>1.3297769182847188</v>
      </c>
    </row>
    <row r="175" spans="21:23" x14ac:dyDescent="0.2">
      <c r="U175" s="3">
        <v>42787</v>
      </c>
      <c r="V175" s="2">
        <v>3.8153999999999999</v>
      </c>
      <c r="W175" s="2">
        <f t="shared" si="10"/>
        <v>1.3390455085192801</v>
      </c>
    </row>
    <row r="176" spans="21:23" x14ac:dyDescent="0.2">
      <c r="U176" s="3">
        <v>42786</v>
      </c>
      <c r="V176" s="2">
        <v>3.8475999999999999</v>
      </c>
      <c r="W176" s="2">
        <f t="shared" si="10"/>
        <v>1.3474495772963235</v>
      </c>
    </row>
    <row r="177" spans="21:23" x14ac:dyDescent="0.2">
      <c r="U177" s="3">
        <v>42783</v>
      </c>
      <c r="V177" s="2">
        <v>3.8540000000000001</v>
      </c>
      <c r="W177" s="2">
        <f t="shared" si="10"/>
        <v>1.3491115699921747</v>
      </c>
    </row>
    <row r="178" spans="21:23" x14ac:dyDescent="0.2">
      <c r="U178" s="3">
        <v>42782</v>
      </c>
      <c r="V178" s="2">
        <v>3.9161000000000001</v>
      </c>
      <c r="W178" s="2">
        <f t="shared" si="10"/>
        <v>1.3650962606037105</v>
      </c>
    </row>
    <row r="179" spans="21:23" x14ac:dyDescent="0.2">
      <c r="U179" s="3">
        <v>42781</v>
      </c>
      <c r="V179" s="2">
        <v>3.8809</v>
      </c>
      <c r="W179" s="2">
        <f t="shared" si="10"/>
        <v>1.3560670854997943</v>
      </c>
    </row>
    <row r="180" spans="21:23" x14ac:dyDescent="0.2">
      <c r="U180" s="3">
        <v>42780</v>
      </c>
      <c r="V180" s="2">
        <v>3.8632</v>
      </c>
      <c r="W180" s="2">
        <f t="shared" si="10"/>
        <v>1.351495855577195</v>
      </c>
    </row>
    <row r="181" spans="21:23" x14ac:dyDescent="0.2">
      <c r="U181" s="3">
        <v>42779</v>
      </c>
      <c r="V181" s="2">
        <v>3.8921999999999999</v>
      </c>
      <c r="W181" s="2">
        <f t="shared" si="10"/>
        <v>1.3589745504649275</v>
      </c>
    </row>
    <row r="182" spans="21:23" x14ac:dyDescent="0.2">
      <c r="U182" s="3">
        <v>42776</v>
      </c>
      <c r="V182" s="2">
        <v>3.9342000000000001</v>
      </c>
      <c r="W182" s="2">
        <f t="shared" si="10"/>
        <v>1.3697075575154918</v>
      </c>
    </row>
    <row r="183" spans="21:23" x14ac:dyDescent="0.2">
      <c r="U183" s="3">
        <v>42775</v>
      </c>
      <c r="V183" s="2">
        <v>3.9262000000000001</v>
      </c>
      <c r="W183" s="2">
        <f t="shared" si="10"/>
        <v>1.3676720369917961</v>
      </c>
    </row>
    <row r="184" spans="21:23" x14ac:dyDescent="0.2">
      <c r="U184" s="3">
        <v>42774</v>
      </c>
      <c r="V184" s="2">
        <v>3.9801000000000002</v>
      </c>
      <c r="W184" s="2">
        <f t="shared" si="10"/>
        <v>1.3813069446088437</v>
      </c>
    </row>
    <row r="185" spans="21:23" x14ac:dyDescent="0.2">
      <c r="U185" s="3">
        <v>42773</v>
      </c>
      <c r="V185" s="2">
        <v>4.0021000000000004</v>
      </c>
      <c r="W185" s="2">
        <f t="shared" si="10"/>
        <v>1.386819223355606</v>
      </c>
    </row>
    <row r="186" spans="21:23" x14ac:dyDescent="0.2">
      <c r="U186" s="3">
        <v>42772</v>
      </c>
      <c r="V186" s="2">
        <v>3.9607999999999999</v>
      </c>
      <c r="W186" s="2">
        <f t="shared" si="10"/>
        <v>1.3764460250650763</v>
      </c>
    </row>
    <row r="187" spans="21:23" x14ac:dyDescent="0.2">
      <c r="U187" s="3">
        <v>42769</v>
      </c>
      <c r="V187" s="2">
        <v>3.9838</v>
      </c>
      <c r="W187" s="2">
        <f t="shared" si="10"/>
        <v>1.3822361376590364</v>
      </c>
    </row>
    <row r="188" spans="21:23" x14ac:dyDescent="0.2">
      <c r="U188" s="3">
        <v>42768</v>
      </c>
      <c r="V188" s="2">
        <v>4.0229999999999997</v>
      </c>
      <c r="W188" s="2">
        <f t="shared" si="10"/>
        <v>1.3920278929676511</v>
      </c>
    </row>
    <row r="189" spans="21:23" x14ac:dyDescent="0.2">
      <c r="U189" s="3">
        <v>42767</v>
      </c>
      <c r="V189" s="2">
        <v>4.0610999999999997</v>
      </c>
      <c r="W189" s="2">
        <f t="shared" si="10"/>
        <v>1.4014538728777131</v>
      </c>
    </row>
    <row r="190" spans="21:23" x14ac:dyDescent="0.2">
      <c r="U190" s="3">
        <v>42766</v>
      </c>
      <c r="V190" s="2">
        <v>4.0750999999999999</v>
      </c>
      <c r="W190" s="2">
        <f t="shared" si="10"/>
        <v>1.4048952862690287</v>
      </c>
    </row>
    <row r="191" spans="21:23" x14ac:dyDescent="0.2">
      <c r="U191" s="3">
        <v>42765</v>
      </c>
      <c r="V191" s="2">
        <v>4.0452000000000004</v>
      </c>
      <c r="W191" s="2">
        <f t="shared" si="10"/>
        <v>1.3975309930458784</v>
      </c>
    </row>
    <row r="192" spans="21:23" x14ac:dyDescent="0.2">
      <c r="U192" s="3">
        <v>42762</v>
      </c>
      <c r="V192" s="2">
        <v>4.1422999999999996</v>
      </c>
      <c r="W192" s="2">
        <f t="shared" si="10"/>
        <v>1.421251189128923</v>
      </c>
    </row>
    <row r="193" spans="21:23" x14ac:dyDescent="0.2">
      <c r="U193" s="3">
        <v>42761</v>
      </c>
      <c r="V193" s="2">
        <v>4.1158999999999999</v>
      </c>
      <c r="W193" s="2">
        <f t="shared" si="10"/>
        <v>1.4148575222442057</v>
      </c>
    </row>
    <row r="194" spans="21:23" x14ac:dyDescent="0.2">
      <c r="U194" s="3">
        <v>42760</v>
      </c>
      <c r="V194" s="2">
        <v>4.1211000000000002</v>
      </c>
      <c r="W194" s="2">
        <f t="shared" si="10"/>
        <v>1.4161201180171321</v>
      </c>
    </row>
    <row r="195" spans="21:23" x14ac:dyDescent="0.2">
      <c r="U195" s="3">
        <v>42759</v>
      </c>
      <c r="V195" s="2">
        <v>4.0605000000000002</v>
      </c>
      <c r="W195" s="2">
        <f t="shared" si="10"/>
        <v>1.4013061187403286</v>
      </c>
    </row>
    <row r="196" spans="21:23" x14ac:dyDescent="0.2">
      <c r="U196" s="3">
        <v>42758</v>
      </c>
      <c r="V196" s="2">
        <v>4.0444000000000004</v>
      </c>
      <c r="W196" s="2">
        <f t="shared" si="10"/>
        <v>1.3973332082351071</v>
      </c>
    </row>
    <row r="197" spans="21:23" x14ac:dyDescent="0.2">
      <c r="U197" s="3">
        <v>42755</v>
      </c>
      <c r="V197" s="2">
        <v>4.0328999999999997</v>
      </c>
      <c r="W197" s="2">
        <f t="shared" si="10"/>
        <v>1.3944857201461796</v>
      </c>
    </row>
    <row r="198" spans="21:23" x14ac:dyDescent="0.2">
      <c r="U198" s="3">
        <v>42754</v>
      </c>
      <c r="V198" s="2">
        <v>4.0842000000000001</v>
      </c>
      <c r="W198" s="2">
        <f t="shared" ref="W198:W261" si="11">LN(V198)</f>
        <v>1.4071258706998238</v>
      </c>
    </row>
    <row r="199" spans="21:23" x14ac:dyDescent="0.2">
      <c r="U199" s="3">
        <v>42753</v>
      </c>
      <c r="V199" s="2">
        <v>4.0366999999999997</v>
      </c>
      <c r="W199" s="2">
        <f t="shared" si="11"/>
        <v>1.3954275265011125</v>
      </c>
    </row>
    <row r="200" spans="21:23" x14ac:dyDescent="0.2">
      <c r="U200" s="3">
        <v>42752</v>
      </c>
      <c r="V200" s="2">
        <v>4.0304000000000002</v>
      </c>
      <c r="W200" s="2">
        <f t="shared" si="11"/>
        <v>1.3938656266162088</v>
      </c>
    </row>
    <row r="201" spans="21:23" x14ac:dyDescent="0.2">
      <c r="U201" s="3">
        <v>42751</v>
      </c>
      <c r="V201" s="2">
        <v>4.0334000000000003</v>
      </c>
      <c r="W201" s="2">
        <f t="shared" si="11"/>
        <v>1.3946096927236045</v>
      </c>
    </row>
    <row r="202" spans="21:23" x14ac:dyDescent="0.2">
      <c r="U202" s="3">
        <v>42748</v>
      </c>
      <c r="V202" s="2">
        <v>3.9624999999999999</v>
      </c>
      <c r="W202" s="2">
        <f t="shared" si="11"/>
        <v>1.3768751392033989</v>
      </c>
    </row>
    <row r="203" spans="21:23" x14ac:dyDescent="0.2">
      <c r="U203" s="3">
        <v>42747</v>
      </c>
      <c r="V203" s="2">
        <v>3.9920999999999998</v>
      </c>
      <c r="W203" s="2">
        <f t="shared" si="11"/>
        <v>1.3843174082356693</v>
      </c>
    </row>
    <row r="204" spans="21:23" x14ac:dyDescent="0.2">
      <c r="U204" s="3">
        <v>42746</v>
      </c>
      <c r="V204" s="2">
        <v>4.0907999999999998</v>
      </c>
      <c r="W204" s="2">
        <f t="shared" si="11"/>
        <v>1.4087405499497205</v>
      </c>
    </row>
    <row r="205" spans="21:23" x14ac:dyDescent="0.2">
      <c r="U205" s="3">
        <v>42745</v>
      </c>
      <c r="V205" s="2">
        <v>4.0004</v>
      </c>
      <c r="W205" s="2">
        <f t="shared" si="11"/>
        <v>1.3863943561202239</v>
      </c>
    </row>
    <row r="206" spans="21:23" x14ac:dyDescent="0.2">
      <c r="U206" s="3">
        <v>42744</v>
      </c>
      <c r="V206" s="2">
        <v>3.9272999999999998</v>
      </c>
      <c r="W206" s="2">
        <f t="shared" si="11"/>
        <v>1.367952166872026</v>
      </c>
    </row>
    <row r="207" spans="21:23" x14ac:dyDescent="0.2">
      <c r="U207" s="3">
        <v>42741</v>
      </c>
      <c r="V207" s="2">
        <v>3.8371</v>
      </c>
      <c r="W207" s="2">
        <f t="shared" si="11"/>
        <v>1.3447168729528323</v>
      </c>
    </row>
    <row r="208" spans="21:23" x14ac:dyDescent="0.2">
      <c r="U208" s="3">
        <v>42740</v>
      </c>
      <c r="V208" s="2">
        <v>3.8129999999999997</v>
      </c>
      <c r="W208" s="2">
        <f t="shared" si="11"/>
        <v>1.3384162808754265</v>
      </c>
    </row>
    <row r="209" spans="21:23" x14ac:dyDescent="0.2">
      <c r="U209" s="3">
        <v>42739</v>
      </c>
      <c r="V209" s="2">
        <v>3.7475000000000001</v>
      </c>
      <c r="W209" s="2">
        <f t="shared" si="11"/>
        <v>1.3210889509946158</v>
      </c>
    </row>
    <row r="210" spans="21:23" x14ac:dyDescent="0.2">
      <c r="U210" s="3">
        <v>42738</v>
      </c>
      <c r="V210" s="2">
        <v>3.7401</v>
      </c>
      <c r="W210" s="2">
        <f t="shared" si="11"/>
        <v>1.3191123490369019</v>
      </c>
    </row>
    <row r="211" spans="21:23" x14ac:dyDescent="0.2">
      <c r="U211" s="3">
        <v>42737</v>
      </c>
      <c r="V211" s="2">
        <v>3.7056</v>
      </c>
      <c r="W211" s="2">
        <f t="shared" si="11"/>
        <v>1.3098451889564844</v>
      </c>
    </row>
    <row r="212" spans="21:23" x14ac:dyDescent="0.2">
      <c r="U212" s="3">
        <v>42734</v>
      </c>
      <c r="V212" s="2">
        <v>3.7053000000000003</v>
      </c>
      <c r="W212" s="2">
        <f t="shared" si="11"/>
        <v>1.3097642271299414</v>
      </c>
    </row>
    <row r="213" spans="21:23" x14ac:dyDescent="0.2">
      <c r="U213" s="3">
        <v>42733</v>
      </c>
      <c r="V213" s="2">
        <v>3.698</v>
      </c>
      <c r="W213" s="2">
        <f t="shared" si="11"/>
        <v>1.3077921329649331</v>
      </c>
    </row>
    <row r="214" spans="21:23" x14ac:dyDescent="0.2">
      <c r="U214" s="3">
        <v>42732</v>
      </c>
      <c r="V214" s="2">
        <v>3.6878000000000002</v>
      </c>
      <c r="W214" s="2">
        <f t="shared" si="11"/>
        <v>1.3050300742889274</v>
      </c>
    </row>
    <row r="215" spans="21:23" x14ac:dyDescent="0.2">
      <c r="U215" s="3">
        <v>42731</v>
      </c>
      <c r="V215" s="2">
        <v>3.6837</v>
      </c>
      <c r="W215" s="2">
        <f t="shared" si="11"/>
        <v>1.3039176818524396</v>
      </c>
    </row>
    <row r="216" spans="21:23" x14ac:dyDescent="0.2">
      <c r="U216" s="3">
        <v>42730</v>
      </c>
      <c r="V216" s="2">
        <v>3.6734</v>
      </c>
      <c r="W216" s="2">
        <f t="shared" si="11"/>
        <v>1.3011176637122976</v>
      </c>
    </row>
    <row r="217" spans="21:23" x14ac:dyDescent="0.2">
      <c r="U217" s="3">
        <v>42727</v>
      </c>
      <c r="V217" s="2">
        <v>3.6768000000000001</v>
      </c>
      <c r="W217" s="2">
        <f t="shared" si="11"/>
        <v>1.3020428086722995</v>
      </c>
    </row>
    <row r="218" spans="21:23" x14ac:dyDescent="0.2">
      <c r="U218" s="3">
        <v>42726</v>
      </c>
      <c r="V218" s="2">
        <v>3.6663999999999999</v>
      </c>
      <c r="W218" s="2">
        <f t="shared" si="11"/>
        <v>1.2992102542127772</v>
      </c>
    </row>
    <row r="219" spans="21:23" x14ac:dyDescent="0.2">
      <c r="U219" s="3">
        <v>42725</v>
      </c>
      <c r="V219" s="2">
        <v>3.6581000000000001</v>
      </c>
      <c r="W219" s="2">
        <f t="shared" si="11"/>
        <v>1.296943886937826</v>
      </c>
    </row>
    <row r="220" spans="21:23" x14ac:dyDescent="0.2">
      <c r="U220" s="3">
        <v>42724</v>
      </c>
      <c r="V220" s="2">
        <v>3.6634000000000002</v>
      </c>
      <c r="W220" s="2">
        <f t="shared" si="11"/>
        <v>1.2983916779439797</v>
      </c>
    </row>
    <row r="221" spans="21:23" x14ac:dyDescent="0.2">
      <c r="U221" s="3">
        <v>42723</v>
      </c>
      <c r="V221" s="2">
        <v>3.6755</v>
      </c>
      <c r="W221" s="2">
        <f t="shared" si="11"/>
        <v>1.3016891778320052</v>
      </c>
    </row>
    <row r="222" spans="21:23" x14ac:dyDescent="0.2">
      <c r="U222" s="3">
        <v>42720</v>
      </c>
      <c r="V222" s="2">
        <v>3.6649000000000003</v>
      </c>
      <c r="W222" s="2">
        <f t="shared" si="11"/>
        <v>1.2988010498367646</v>
      </c>
    </row>
    <row r="223" spans="21:23" x14ac:dyDescent="0.2">
      <c r="U223" s="3">
        <v>42719</v>
      </c>
      <c r="V223" s="2">
        <v>3.6589999999999998</v>
      </c>
      <c r="W223" s="2">
        <f t="shared" si="11"/>
        <v>1.2971898860370696</v>
      </c>
    </row>
    <row r="224" spans="21:23" x14ac:dyDescent="0.2">
      <c r="U224" s="3">
        <v>42718</v>
      </c>
      <c r="V224" s="2">
        <v>3.7206000000000001</v>
      </c>
      <c r="W224" s="2">
        <f t="shared" si="11"/>
        <v>1.3138849456017503</v>
      </c>
    </row>
    <row r="225" spans="21:23" x14ac:dyDescent="0.2">
      <c r="U225" s="3">
        <v>42717</v>
      </c>
      <c r="V225" s="2">
        <v>3.7115</v>
      </c>
      <c r="W225" s="2">
        <f t="shared" si="11"/>
        <v>1.3114361075754646</v>
      </c>
    </row>
    <row r="226" spans="21:23" x14ac:dyDescent="0.2">
      <c r="U226" s="3">
        <v>42716</v>
      </c>
      <c r="V226" s="2">
        <v>3.6905000000000001</v>
      </c>
      <c r="W226" s="2">
        <f t="shared" si="11"/>
        <v>1.30576195022797</v>
      </c>
    </row>
    <row r="227" spans="21:23" x14ac:dyDescent="0.2">
      <c r="U227" s="3">
        <v>42713</v>
      </c>
      <c r="V227" s="2">
        <v>3.6724000000000001</v>
      </c>
      <c r="W227" s="2">
        <f t="shared" si="11"/>
        <v>1.3008453992874078</v>
      </c>
    </row>
    <row r="228" spans="21:23" x14ac:dyDescent="0.2">
      <c r="U228" s="3">
        <v>42712</v>
      </c>
      <c r="V228" s="2">
        <v>3.6564999999999999</v>
      </c>
      <c r="W228" s="2">
        <f t="shared" si="11"/>
        <v>1.2965064057288689</v>
      </c>
    </row>
    <row r="229" spans="21:23" x14ac:dyDescent="0.2">
      <c r="U229" s="3">
        <v>42711</v>
      </c>
      <c r="V229" s="2">
        <v>3.6459000000000001</v>
      </c>
      <c r="W229" s="2">
        <f t="shared" si="11"/>
        <v>1.2936032485627273</v>
      </c>
    </row>
    <row r="230" spans="21:23" x14ac:dyDescent="0.2">
      <c r="U230" s="3">
        <v>42710</v>
      </c>
      <c r="V230" s="2">
        <v>3.694</v>
      </c>
      <c r="W230" s="2">
        <f t="shared" si="11"/>
        <v>1.3067098817770482</v>
      </c>
    </row>
    <row r="231" spans="21:23" x14ac:dyDescent="0.2">
      <c r="U231" s="3">
        <v>42709</v>
      </c>
      <c r="V231" s="2">
        <v>3.7938999999999998</v>
      </c>
      <c r="W231" s="2">
        <f t="shared" si="11"/>
        <v>1.3333945137590286</v>
      </c>
    </row>
    <row r="232" spans="21:23" x14ac:dyDescent="0.2">
      <c r="U232" s="3">
        <v>42706</v>
      </c>
      <c r="V232" s="2">
        <v>3.7572999999999999</v>
      </c>
      <c r="W232" s="2">
        <f t="shared" si="11"/>
        <v>1.3237006143488177</v>
      </c>
    </row>
    <row r="233" spans="21:23" x14ac:dyDescent="0.2">
      <c r="U233" s="3">
        <v>42705</v>
      </c>
      <c r="V233" s="2">
        <v>3.7376</v>
      </c>
      <c r="W233" s="2">
        <f t="shared" si="11"/>
        <v>1.3184436942117161</v>
      </c>
    </row>
    <row r="234" spans="21:23" x14ac:dyDescent="0.2">
      <c r="U234" s="3">
        <v>42704</v>
      </c>
      <c r="V234" s="2">
        <v>3.6408</v>
      </c>
      <c r="W234" s="2">
        <f t="shared" si="11"/>
        <v>1.2922034377202951</v>
      </c>
    </row>
    <row r="235" spans="21:23" x14ac:dyDescent="0.2">
      <c r="U235" s="3">
        <v>42703</v>
      </c>
      <c r="V235" s="2">
        <v>3.6311</v>
      </c>
      <c r="W235" s="2">
        <f t="shared" si="11"/>
        <v>1.2895356326753808</v>
      </c>
    </row>
    <row r="236" spans="21:23" x14ac:dyDescent="0.2">
      <c r="U236" s="3">
        <v>42702</v>
      </c>
      <c r="V236" s="2">
        <v>3.6257999999999999</v>
      </c>
      <c r="W236" s="2">
        <f t="shared" si="11"/>
        <v>1.2880749536134308</v>
      </c>
    </row>
    <row r="237" spans="21:23" x14ac:dyDescent="0.2">
      <c r="U237" s="3">
        <v>42699</v>
      </c>
      <c r="V237" s="2">
        <v>3.6516999999999999</v>
      </c>
      <c r="W237" s="2">
        <f t="shared" si="11"/>
        <v>1.2951928125895977</v>
      </c>
    </row>
    <row r="238" spans="21:23" x14ac:dyDescent="0.2">
      <c r="U238" s="3">
        <v>42698</v>
      </c>
      <c r="V238" s="2">
        <v>3.6393</v>
      </c>
      <c r="W238" s="2">
        <f t="shared" si="11"/>
        <v>1.2917913554628464</v>
      </c>
    </row>
    <row r="239" spans="21:23" x14ac:dyDescent="0.2">
      <c r="U239" s="3">
        <v>42697</v>
      </c>
      <c r="V239" s="2">
        <v>3.5832999999999999</v>
      </c>
      <c r="W239" s="2">
        <f t="shared" si="11"/>
        <v>1.2762841635367137</v>
      </c>
    </row>
    <row r="240" spans="21:23" x14ac:dyDescent="0.2">
      <c r="U240" s="3">
        <v>42696</v>
      </c>
      <c r="V240" s="2">
        <v>3.5981000000000001</v>
      </c>
      <c r="W240" s="2">
        <f t="shared" si="11"/>
        <v>1.2804059283605718</v>
      </c>
    </row>
    <row r="241" spans="21:23" x14ac:dyDescent="0.2">
      <c r="U241" s="3">
        <v>42695</v>
      </c>
      <c r="V241" s="2">
        <v>3.5735999999999999</v>
      </c>
      <c r="W241" s="2">
        <f t="shared" si="11"/>
        <v>1.2735734910557719</v>
      </c>
    </row>
    <row r="242" spans="21:23" x14ac:dyDescent="0.2">
      <c r="U242" s="3">
        <v>42692</v>
      </c>
      <c r="V242" s="2">
        <v>3.5655000000000001</v>
      </c>
      <c r="W242" s="2">
        <f t="shared" si="11"/>
        <v>1.2713042964862213</v>
      </c>
    </row>
    <row r="243" spans="21:23" x14ac:dyDescent="0.2">
      <c r="U243" s="3">
        <v>42691</v>
      </c>
      <c r="V243" s="2">
        <v>3.5834000000000001</v>
      </c>
      <c r="W243" s="2">
        <f t="shared" si="11"/>
        <v>1.2763120703836606</v>
      </c>
    </row>
    <row r="244" spans="21:23" x14ac:dyDescent="0.2">
      <c r="U244" s="3">
        <v>42690</v>
      </c>
      <c r="V244" s="2">
        <v>3.5543</v>
      </c>
      <c r="W244" s="2">
        <f t="shared" si="11"/>
        <v>1.2681581381001925</v>
      </c>
    </row>
    <row r="245" spans="21:23" x14ac:dyDescent="0.2">
      <c r="U245" s="3">
        <v>42689</v>
      </c>
      <c r="V245" s="2">
        <v>3.5289000000000001</v>
      </c>
      <c r="W245" s="2">
        <f t="shared" si="11"/>
        <v>1.2609862076523684</v>
      </c>
    </row>
    <row r="246" spans="21:23" x14ac:dyDescent="0.2">
      <c r="U246" s="3">
        <v>42688</v>
      </c>
      <c r="V246" s="2">
        <v>3.5331000000000001</v>
      </c>
      <c r="W246" s="2">
        <f t="shared" si="11"/>
        <v>1.2621756725334754</v>
      </c>
    </row>
    <row r="247" spans="21:23" x14ac:dyDescent="0.2">
      <c r="U247" s="3">
        <v>42685</v>
      </c>
      <c r="V247" s="2">
        <v>3.5274999999999999</v>
      </c>
      <c r="W247" s="2">
        <f t="shared" si="11"/>
        <v>1.2605894047448321</v>
      </c>
    </row>
    <row r="248" spans="21:23" x14ac:dyDescent="0.2">
      <c r="U248" s="3">
        <v>42684</v>
      </c>
      <c r="V248" s="2">
        <v>3.5411999999999999</v>
      </c>
      <c r="W248" s="2">
        <f t="shared" si="11"/>
        <v>1.2644656527547569</v>
      </c>
    </row>
    <row r="249" spans="21:23" x14ac:dyDescent="0.2">
      <c r="U249" s="3">
        <v>42683</v>
      </c>
      <c r="V249" s="2">
        <v>3.5038</v>
      </c>
      <c r="W249" s="2">
        <f t="shared" si="11"/>
        <v>1.2538480938195846</v>
      </c>
    </row>
    <row r="250" spans="21:23" x14ac:dyDescent="0.2">
      <c r="U250" s="3">
        <v>42682</v>
      </c>
      <c r="V250" s="2">
        <v>3.4790999999999999</v>
      </c>
      <c r="W250" s="2">
        <f t="shared" si="11"/>
        <v>1.2467736396486302</v>
      </c>
    </row>
    <row r="251" spans="21:23" x14ac:dyDescent="0.2">
      <c r="U251" s="3">
        <v>42681</v>
      </c>
      <c r="V251" s="2">
        <v>3.4977999999999998</v>
      </c>
      <c r="W251" s="2">
        <f t="shared" si="11"/>
        <v>1.2521341994329538</v>
      </c>
    </row>
    <row r="252" spans="21:23" x14ac:dyDescent="0.2">
      <c r="U252" s="3">
        <v>42678</v>
      </c>
      <c r="V252" s="2">
        <v>3.5164</v>
      </c>
      <c r="W252" s="2">
        <f t="shared" si="11"/>
        <v>1.2574377389948865</v>
      </c>
    </row>
    <row r="253" spans="21:23" x14ac:dyDescent="0.2">
      <c r="U253" s="3">
        <v>42677</v>
      </c>
      <c r="V253" s="2">
        <v>3.4550999999999998</v>
      </c>
      <c r="W253" s="2">
        <f t="shared" si="11"/>
        <v>1.2398514003608343</v>
      </c>
    </row>
    <row r="254" spans="21:23" x14ac:dyDescent="0.2">
      <c r="U254" s="3">
        <v>42676</v>
      </c>
      <c r="V254" s="2">
        <v>3.4561000000000002</v>
      </c>
      <c r="W254" s="2">
        <f t="shared" si="11"/>
        <v>1.2401407857083799</v>
      </c>
    </row>
    <row r="255" spans="21:23" x14ac:dyDescent="0.2">
      <c r="U255" s="3">
        <v>42675</v>
      </c>
      <c r="V255" s="2">
        <v>3.4397000000000002</v>
      </c>
      <c r="W255" s="2">
        <f t="shared" si="11"/>
        <v>1.2353842582800292</v>
      </c>
    </row>
    <row r="256" spans="21:23" x14ac:dyDescent="0.2">
      <c r="U256" s="3">
        <v>42674</v>
      </c>
      <c r="V256" s="2">
        <v>3.3982999999999999</v>
      </c>
      <c r="W256" s="2">
        <f t="shared" si="11"/>
        <v>1.2232753065804334</v>
      </c>
    </row>
    <row r="257" spans="21:23" x14ac:dyDescent="0.2">
      <c r="U257" s="3">
        <v>42671</v>
      </c>
      <c r="V257" s="2">
        <v>3.4140000000000001</v>
      </c>
      <c r="W257" s="2">
        <f t="shared" si="11"/>
        <v>1.227884624372249</v>
      </c>
    </row>
    <row r="258" spans="21:23" x14ac:dyDescent="0.2">
      <c r="U258" s="3">
        <v>42670</v>
      </c>
      <c r="V258" s="2">
        <v>3.3948</v>
      </c>
      <c r="W258" s="2">
        <f t="shared" si="11"/>
        <v>1.2222448491133848</v>
      </c>
    </row>
    <row r="259" spans="21:23" x14ac:dyDescent="0.2">
      <c r="U259" s="3">
        <v>42669</v>
      </c>
      <c r="V259" s="2">
        <v>3.3618999999999999</v>
      </c>
      <c r="W259" s="2">
        <f t="shared" si="11"/>
        <v>1.2125062903441752</v>
      </c>
    </row>
    <row r="260" spans="21:23" x14ac:dyDescent="0.2">
      <c r="U260" s="3">
        <v>42668</v>
      </c>
      <c r="V260" s="2">
        <v>3.3445</v>
      </c>
      <c r="W260" s="2">
        <f t="shared" si="11"/>
        <v>1.2073172055763257</v>
      </c>
    </row>
    <row r="261" spans="21:23" x14ac:dyDescent="0.2">
      <c r="U261" s="3">
        <v>42667</v>
      </c>
      <c r="V261" s="2">
        <v>3.3523999999999998</v>
      </c>
      <c r="W261" s="2">
        <f t="shared" si="11"/>
        <v>1.2096765072426141</v>
      </c>
    </row>
    <row r="262" spans="21:23" x14ac:dyDescent="0.2">
      <c r="U262" s="3">
        <v>42664</v>
      </c>
      <c r="V262" s="2">
        <v>3.3538999999999999</v>
      </c>
      <c r="W262" s="2">
        <f t="shared" ref="W262:W266" si="12">LN(V262)</f>
        <v>1.2101238478104426</v>
      </c>
    </row>
    <row r="263" spans="21:23" x14ac:dyDescent="0.2">
      <c r="U263" s="3">
        <v>42663</v>
      </c>
      <c r="V263" s="2">
        <v>3.3458000000000001</v>
      </c>
      <c r="W263" s="2">
        <f t="shared" si="12"/>
        <v>1.2077058279150434</v>
      </c>
    </row>
    <row r="264" spans="21:23" x14ac:dyDescent="0.2">
      <c r="U264" s="3">
        <v>42662</v>
      </c>
      <c r="V264" s="2">
        <v>3.3603000000000001</v>
      </c>
      <c r="W264" s="2">
        <f t="shared" si="12"/>
        <v>1.2120302557036664</v>
      </c>
    </row>
    <row r="265" spans="21:23" x14ac:dyDescent="0.2">
      <c r="U265" s="3">
        <v>42661</v>
      </c>
      <c r="V265" s="2">
        <v>3.3999000000000001</v>
      </c>
      <c r="W265" s="2">
        <f t="shared" si="12"/>
        <v>1.2237460194248755</v>
      </c>
    </row>
    <row r="266" spans="21:23" x14ac:dyDescent="0.2">
      <c r="U266" s="3">
        <v>42660</v>
      </c>
      <c r="V266" s="2">
        <v>3.4064999999999999</v>
      </c>
      <c r="W266" s="2">
        <f t="shared" si="12"/>
        <v>1.2256853712315858</v>
      </c>
    </row>
  </sheetData>
  <mergeCells count="4">
    <mergeCell ref="B8:B14"/>
    <mergeCell ref="B15:B21"/>
    <mergeCell ref="B22:B28"/>
    <mergeCell ref="B29:B35"/>
  </mergeCells>
  <dataValidations count="1">
    <dataValidation type="list" allowBlank="1" showInputMessage="1" showErrorMessage="1" sqref="C4">
      <formula1>$S$1:$S$19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F529"/>
  <sheetViews>
    <sheetView zoomScale="85" zoomScaleNormal="85" workbookViewId="0">
      <selection activeCell="K21" sqref="K21"/>
    </sheetView>
  </sheetViews>
  <sheetFormatPr defaultRowHeight="15" x14ac:dyDescent="0.25"/>
  <cols>
    <col min="1" max="1" width="4.85546875" style="2" customWidth="1"/>
    <col min="2" max="2" width="5.42578125" style="2" customWidth="1"/>
    <col min="3" max="3" width="8.5703125" style="2" customWidth="1"/>
    <col min="4" max="4" width="16.28515625" style="2" customWidth="1"/>
    <col min="5" max="6" width="16" style="2" customWidth="1"/>
    <col min="7" max="7" width="13.28515625" style="2" customWidth="1"/>
    <col min="8" max="8" width="14.42578125" style="2" customWidth="1"/>
    <col min="9" max="9" width="11.85546875" style="2" customWidth="1"/>
    <col min="10" max="10" width="14.85546875" style="2" customWidth="1"/>
    <col min="11" max="11" width="11.85546875" style="2" customWidth="1"/>
    <col min="12" max="12" width="15.5703125" customWidth="1"/>
    <col min="19" max="22" width="9.140625" style="2"/>
    <col min="23" max="23" width="11" style="2" customWidth="1"/>
    <col min="24" max="16384" width="9.140625" style="2"/>
  </cols>
  <sheetData>
    <row r="1" spans="1:32" x14ac:dyDescent="0.25">
      <c r="U1" s="2" t="s">
        <v>4</v>
      </c>
      <c r="W1" s="2" t="str">
        <f>D2&amp;" Curncy"</f>
        <v>EURTRY Curncy</v>
      </c>
      <c r="AB1" s="2" t="s">
        <v>65</v>
      </c>
      <c r="AC1" s="2" t="s">
        <v>49</v>
      </c>
      <c r="AD1" s="2" t="s">
        <v>50</v>
      </c>
      <c r="AE1" s="2" t="s">
        <v>51</v>
      </c>
      <c r="AF1" s="2" t="s">
        <v>52</v>
      </c>
    </row>
    <row r="2" spans="1:32" x14ac:dyDescent="0.25">
      <c r="C2" s="4" t="s">
        <v>31</v>
      </c>
      <c r="D2" s="5" t="s">
        <v>4</v>
      </c>
      <c r="U2" s="2" t="s">
        <v>5</v>
      </c>
      <c r="W2" s="3">
        <f ca="1">TODAY()</f>
        <v>43025</v>
      </c>
      <c r="AA2" s="2">
        <v>62</v>
      </c>
      <c r="AB2" s="2">
        <f ca="1">SQRT(AVERAGE(OFFSET($Y$5,0,0,AA2,1)))</f>
        <v>2.7142618042192115E-2</v>
      </c>
      <c r="AC2" s="46">
        <f ca="1">STDEV(OFFSET($Y$5,0,0,AA2,1))*SQRT(250)</f>
        <v>9.673203422378783E-2</v>
      </c>
      <c r="AD2" s="2">
        <f ca="1">MAX(OFFSET($X$5,0,0,AA2,1))</f>
        <v>4.3836000000000004</v>
      </c>
      <c r="AE2" s="2">
        <f ca="1">MIN(OFFSET($X$5,0,0,AA2,1))</f>
        <v>4.0674999999999999</v>
      </c>
      <c r="AF2" s="2">
        <f ca="1">AD2-AE2</f>
        <v>0.31610000000000049</v>
      </c>
    </row>
    <row r="3" spans="1:32" x14ac:dyDescent="0.25">
      <c r="D3" s="69" t="s">
        <v>42</v>
      </c>
      <c r="E3" s="58" t="s">
        <v>43</v>
      </c>
      <c r="F3" s="58" t="s">
        <v>66</v>
      </c>
      <c r="G3" s="58" t="s">
        <v>40</v>
      </c>
      <c r="H3" s="58" t="s">
        <v>86</v>
      </c>
      <c r="I3" s="58" t="s">
        <v>85</v>
      </c>
      <c r="J3" s="58" t="s">
        <v>64</v>
      </c>
      <c r="K3" s="58" t="s">
        <v>71</v>
      </c>
      <c r="L3" s="58" t="s">
        <v>72</v>
      </c>
      <c r="U3" s="2" t="s">
        <v>7</v>
      </c>
      <c r="W3" s="3">
        <f ca="1">W2-366*2</f>
        <v>42293</v>
      </c>
      <c r="AA3" s="2">
        <v>125</v>
      </c>
      <c r="AB3" s="2">
        <f t="shared" ref="AB3:AB6" ca="1" si="0">SQRT(AVERAGE(OFFSET($Y$5,0,0,AA3,1)))</f>
        <v>2.8109320663684399E-2</v>
      </c>
      <c r="AC3" s="46">
        <f ca="1">STDEV(OFFSET($Y$5,0,0,AA3,1))*SQRT(250)</f>
        <v>0.10144770520015534</v>
      </c>
      <c r="AD3" s="2">
        <f ca="1">MAX(OFFSET($X$5,0,0,AA3,1))</f>
        <v>4.3836000000000004</v>
      </c>
      <c r="AE3" s="2">
        <f ca="1">MIN(OFFSET($X$5,0,0,AA3,1))</f>
        <v>3.8492999999999999</v>
      </c>
      <c r="AF3" s="2">
        <f t="shared" ref="AF3:AF5" ca="1" si="1">AD3-AE3</f>
        <v>0.53430000000000044</v>
      </c>
    </row>
    <row r="4" spans="1:32" x14ac:dyDescent="0.25">
      <c r="D4"/>
      <c r="U4" s="2" t="s">
        <v>9</v>
      </c>
      <c r="AA4" s="2">
        <v>185</v>
      </c>
      <c r="AB4" s="2">
        <f t="shared" ca="1" si="0"/>
        <v>1.769412857652352E-2</v>
      </c>
      <c r="AC4" s="46">
        <f ca="1">STDEV(OFFSET($Y$5,0,0,AA4,1))*SQRT(250)</f>
        <v>0.10837449355788584</v>
      </c>
      <c r="AD4" s="2">
        <f ca="1">MAX(OFFSET($X$5,0,0,AA4,1))</f>
        <v>4.3836000000000004</v>
      </c>
      <c r="AE4" s="2">
        <f ca="1">MIN(OFFSET($X$5,0,0,AA4,1))</f>
        <v>3.7786999999999997</v>
      </c>
      <c r="AF4" s="2">
        <f t="shared" ca="1" si="1"/>
        <v>0.60490000000000066</v>
      </c>
    </row>
    <row r="5" spans="1:32" x14ac:dyDescent="0.25">
      <c r="C5" s="47" t="s">
        <v>36</v>
      </c>
      <c r="D5" s="47" t="s">
        <v>32</v>
      </c>
      <c r="E5" s="47" t="s">
        <v>33</v>
      </c>
      <c r="F5" s="47" t="s">
        <v>45</v>
      </c>
      <c r="G5" s="47" t="s">
        <v>44</v>
      </c>
      <c r="H5" s="47" t="s">
        <v>80</v>
      </c>
      <c r="I5" s="47" t="s">
        <v>81</v>
      </c>
      <c r="J5" s="47" t="s">
        <v>34</v>
      </c>
      <c r="K5" s="47" t="s">
        <v>69</v>
      </c>
      <c r="L5" s="47" t="s">
        <v>70</v>
      </c>
      <c r="U5" s="2" t="s">
        <v>11</v>
      </c>
      <c r="W5" s="3">
        <f ca="1">_xll.BDH(W1,"PX_LAST",W3,W2,"Sort=D","cols=2;rows=523")</f>
        <v>43025</v>
      </c>
      <c r="X5" s="2">
        <v>4.3181000000000003</v>
      </c>
      <c r="Y5" s="2">
        <f>LN(X5/X6)</f>
        <v>3.5959995598532752E-3</v>
      </c>
      <c r="AA5" s="2">
        <v>250</v>
      </c>
      <c r="AB5" s="2">
        <f t="shared" ca="1" si="0"/>
        <v>3.0161646666869539E-2</v>
      </c>
      <c r="AC5" s="46">
        <f ca="1">STDEV(OFFSET($Y$5,0,0,AA5,1))*SQRT(250)</f>
        <v>0.12534531101837168</v>
      </c>
      <c r="AD5" s="2">
        <f ca="1">MAX(OFFSET($X$5,0,0,AA5,1))</f>
        <v>4.3836000000000004</v>
      </c>
      <c r="AE5" s="2">
        <f ca="1">MIN(OFFSET($X$5,0,0,AA5,1))</f>
        <v>3.4550999999999998</v>
      </c>
      <c r="AF5" s="2">
        <f t="shared" ca="1" si="1"/>
        <v>0.92850000000000055</v>
      </c>
    </row>
    <row r="6" spans="1:32" x14ac:dyDescent="0.25">
      <c r="B6" s="58" t="s">
        <v>40</v>
      </c>
      <c r="C6" s="60" t="s">
        <v>30</v>
      </c>
      <c r="D6" s="40">
        <f ca="1">SUMIFS(INDIRECT("fincad_data!"&amp;D$3),fincad_data!$C:$C,$C6,fincad_data!$D:$D,$C6,fincad_data!$B:$B,$D$2)</f>
        <v>48.602931176109038</v>
      </c>
      <c r="E6" s="40">
        <f ca="1">SUMIFS(INDIRECT("fincad_data!"&amp;E$3),fincad_data!$C:$C,$C6,fincad_data!$D:$D,$C6,fincad_data!$B:$B,$D$2)</f>
        <v>47.094628407869742</v>
      </c>
      <c r="F6" s="61">
        <f ca="1">SUMIFS(INDIRECT("fincad_data!"&amp;F$3),fincad_data!$C:$C,$C6,fincad_data!$D:$D,$C6,fincad_data!$B:$B,$D$2)</f>
        <v>2.7967411775959718E-2</v>
      </c>
      <c r="G6" s="61">
        <f ca="1">SUMIFS(INDIRECT("fincad_data!"&amp;G$3),fincad_data!$C:$C,$C6,fincad_data!$D:$D,$C6,fincad_data!$B:$B,$D$2)</f>
        <v>1.4753072755522096</v>
      </c>
      <c r="H6" s="70">
        <f ca="1">SUMIFS(INDIRECT("fincad_data!"&amp;H$3),fincad_data!$C:$C,$C6,fincad_data!$D:$D,$C6,fincad_data!$B:$B,$D$2)</f>
        <v>0</v>
      </c>
      <c r="I6" s="70">
        <f ca="1">SUMIFS(INDIRECT("fincad_data!"&amp;I$3),fincad_data!$C:$C,$C6,fincad_data!$D:$D,$C6,fincad_data!$B:$B,$D$2)</f>
        <v>0.35224515165000608</v>
      </c>
      <c r="J6" s="40">
        <f ca="1">SUMIFS(INDIRECT("fincad_data!"&amp;J$3),fincad_data!$C:$C,$C6,fincad_data!$D:$D,$C6,fincad_data!$B:$B,$D$2)</f>
        <v>1.4102035520299352</v>
      </c>
      <c r="K6" s="40">
        <f ca="1">SUMIFS(INDIRECT("fincad_data!"&amp;K$3),fincad_data!$C:$C,$C6,fincad_data!$D:$D,$C6,fincad_data!$B:$B,$D$2)</f>
        <v>23.607036010241902</v>
      </c>
      <c r="L6" s="40">
        <f ca="1">SUMIFS(INDIRECT("fincad_data!"&amp;L$3),fincad_data!$C:$C,$C6,fincad_data!$D:$D,$C6,fincad_data!$B:$B,$D$2)</f>
        <v>15.232476869691226</v>
      </c>
      <c r="U6" s="2" t="s">
        <v>13</v>
      </c>
      <c r="W6" s="3">
        <v>43024</v>
      </c>
      <c r="X6" s="2">
        <v>4.3026</v>
      </c>
      <c r="Y6" s="2">
        <f t="shared" ref="Y6:Y69" si="2">LN(X6/X7)</f>
        <v>1.2325726278203098E-3</v>
      </c>
      <c r="AA6" s="2">
        <v>500</v>
      </c>
      <c r="AB6" s="2">
        <f t="shared" ca="1" si="0"/>
        <v>2.6314722750010292E-2</v>
      </c>
      <c r="AC6" s="46">
        <f ca="1">STDEV(OFFSET($Y$5,0,0,AA6,1))*SQRT(250)</f>
        <v>0.12251501002034615</v>
      </c>
      <c r="AD6" s="2">
        <f ca="1">MAX(OFFSET($X$5,0,0,AA6,1))</f>
        <v>4.3836000000000004</v>
      </c>
      <c r="AE6" s="2">
        <f ca="1">MIN(OFFSET($X$5,0,0,AA6,1))</f>
        <v>3.0124</v>
      </c>
      <c r="AF6" s="2">
        <f ca="1">AD6-AE6</f>
        <v>1.3712000000000004</v>
      </c>
    </row>
    <row r="7" spans="1:32" x14ac:dyDescent="0.25">
      <c r="B7" s="59" t="s">
        <v>66</v>
      </c>
      <c r="C7" s="60" t="s">
        <v>14</v>
      </c>
      <c r="D7" s="40">
        <f ca="1">SUMIFS(INDIRECT("fincad_data!"&amp;D$3),fincad_data!$C:$C,$C7,fincad_data!$D:$D,$C7,fincad_data!$B:$B,$D$2)</f>
        <v>50.09248601040462</v>
      </c>
      <c r="E7" s="40">
        <f ca="1">SUMIFS(INDIRECT("fincad_data!"&amp;E$3),fincad_data!$C:$C,$C7,fincad_data!$D:$D,$C7,fincad_data!$B:$B,$D$2)</f>
        <v>47.094628407869742</v>
      </c>
      <c r="F7" s="61">
        <f ca="1">SUMIFS(INDIRECT("fincad_data!"&amp;F$3),fincad_data!$C:$C,$C7,fincad_data!$D:$D,$C7,fincad_data!$B:$B,$D$2)</f>
        <v>2.7967411775959718E-2</v>
      </c>
      <c r="G7" s="61">
        <f ca="1">SUMIFS(INDIRECT("fincad_data!"&amp;G$3),fincad_data!$C:$C,$C7,fincad_data!$D:$D,$C7,fincad_data!$B:$B,$D$2)</f>
        <v>1.4755675228455123</v>
      </c>
      <c r="H7" s="70">
        <f ca="1">SUMIFS(INDIRECT("fincad_data!"&amp;H$3),fincad_data!$C:$C,$C7,fincad_data!$D:$D,$C7,fincad_data!$B:$B,$D$2)</f>
        <v>0</v>
      </c>
      <c r="I7" s="70">
        <f ca="1">SUMIFS(INDIRECT("fincad_data!"&amp;I$3),fincad_data!$C:$C,$C7,fincad_data!$D:$D,$C7,fincad_data!$B:$B,$D$2)</f>
        <v>0.70012328065887341</v>
      </c>
      <c r="J7" s="40">
        <f ca="1">SUMIFS(INDIRECT("fincad_data!"&amp;J$3),fincad_data!$C:$C,$C7,fincad_data!$D:$D,$C7,fincad_data!$B:$B,$D$2)</f>
        <v>1.4131757214764487</v>
      </c>
      <c r="K7" s="40">
        <f ca="1">SUMIFS(INDIRECT("fincad_data!"&amp;K$3),fincad_data!$C:$C,$C7,fincad_data!$D:$D,$C7,fincad_data!$B:$B,$D$2)</f>
        <v>27.142888179502631</v>
      </c>
      <c r="L7" s="40">
        <f ca="1">SUMIFS(INDIRECT("fincad_data!"&amp;L$3),fincad_data!$C:$C,$C7,fincad_data!$D:$D,$C7,fincad_data!$B:$B,$D$2)</f>
        <v>20.006166836268982</v>
      </c>
      <c r="U7" s="2" t="s">
        <v>10</v>
      </c>
      <c r="W7" s="3">
        <v>43021</v>
      </c>
      <c r="X7" s="2">
        <v>4.2972999999999999</v>
      </c>
      <c r="Y7" s="2">
        <f t="shared" si="2"/>
        <v>-7.0261973246545026E-3</v>
      </c>
    </row>
    <row r="8" spans="1:32" x14ac:dyDescent="0.25">
      <c r="B8" s="59" t="s">
        <v>43</v>
      </c>
      <c r="C8" s="60" t="s">
        <v>8</v>
      </c>
      <c r="D8" s="40">
        <f ca="1">SUMIFS(INDIRECT("fincad_data!"&amp;D$3),fincad_data!$C:$C,$C8,fincad_data!$D:$D,$C8,fincad_data!$B:$B,$D$2)</f>
        <v>51.637285541126367</v>
      </c>
      <c r="E8" s="40">
        <f ca="1">SUMIFS(INDIRECT("fincad_data!"&amp;E$3),fincad_data!$C:$C,$C8,fincad_data!$D:$D,$C8,fincad_data!$B:$B,$D$2)</f>
        <v>47.094628407869742</v>
      </c>
      <c r="F8" s="61">
        <f ca="1">SUMIFS(INDIRECT("fincad_data!"&amp;F$3),fincad_data!$C:$C,$C8,fincad_data!$D:$D,$C8,fincad_data!$B:$B,$D$2)</f>
        <v>2.7967411775959718E-2</v>
      </c>
      <c r="G8" s="61">
        <f ca="1">SUMIFS(INDIRECT("fincad_data!"&amp;G$3),fincad_data!$C:$C,$C8,fincad_data!$D:$D,$C8,fincad_data!$B:$B,$D$2)</f>
        <v>1.4755675231481469</v>
      </c>
      <c r="H8" s="70">
        <f ca="1">SUMIFS(INDIRECT("fincad_data!"&amp;H$3),fincad_data!$C:$C,$C8,fincad_data!$D:$D,$C8,fincad_data!$B:$B,$D$2)</f>
        <v>0</v>
      </c>
      <c r="I8" s="70">
        <f ca="1">SUMIFS(INDIRECT("fincad_data!"&amp;I$3),fincad_data!$C:$C,$C8,fincad_data!$D:$D,$C8,fincad_data!$B:$B,$D$2)</f>
        <v>1.0609356546106079</v>
      </c>
      <c r="J8" s="40">
        <f ca="1">SUMIFS(INDIRECT("fincad_data!"&amp;J$3),fincad_data!$C:$C,$C8,fincad_data!$D:$D,$C8,fincad_data!$B:$B,$D$2)</f>
        <v>1.4175405911817152</v>
      </c>
      <c r="K8" s="40">
        <f ca="1">SUMIFS(INDIRECT("fincad_data!"&amp;K$3),fincad_data!$C:$C,$C8,fincad_data!$D:$D,$C8,fincad_data!$B:$B,$D$2)</f>
        <v>29.943256821350996</v>
      </c>
      <c r="L8" s="40">
        <f ca="1">SUMIFS(INDIRECT("fincad_data!"&amp;L$3),fincad_data!$C:$C,$C8,fincad_data!$D:$D,$C8,fincad_data!$B:$B,$D$2)</f>
        <v>23.637587367458767</v>
      </c>
      <c r="U8" s="2" t="s">
        <v>12</v>
      </c>
      <c r="W8" s="3">
        <v>43020</v>
      </c>
      <c r="X8" s="2">
        <v>4.3276000000000003</v>
      </c>
      <c r="Y8" s="2">
        <f t="shared" si="2"/>
        <v>2.310776305416188E-5</v>
      </c>
    </row>
    <row r="9" spans="1:32" x14ac:dyDescent="0.25">
      <c r="B9" s="59" t="s">
        <v>42</v>
      </c>
      <c r="C9" s="60" t="s">
        <v>6</v>
      </c>
      <c r="D9" s="40">
        <f ca="1">SUMIFS(INDIRECT("fincad_data!"&amp;D$3),fincad_data!$C:$C,$C9,fincad_data!$D:$D,$C9,fincad_data!$B:$B,$D$2)</f>
        <v>53.202912571614547</v>
      </c>
      <c r="E9" s="40">
        <f ca="1">SUMIFS(INDIRECT("fincad_data!"&amp;E$3),fincad_data!$C:$C,$C9,fincad_data!$D:$D,$C9,fincad_data!$B:$B,$D$2)</f>
        <v>47.094628407869742</v>
      </c>
      <c r="F9" s="61">
        <f ca="1">SUMIFS(INDIRECT("fincad_data!"&amp;F$3),fincad_data!$C:$C,$C9,fincad_data!$D:$D,$C9,fincad_data!$B:$B,$D$2)</f>
        <v>2.7967411775959718E-2</v>
      </c>
      <c r="G9" s="61">
        <f ca="1">SUMIFS(INDIRECT("fincad_data!"&amp;G$3),fincad_data!$C:$C,$C9,fincad_data!$D:$D,$C9,fincad_data!$B:$B,$D$2)</f>
        <v>1.4755675231481469</v>
      </c>
      <c r="H9" s="70">
        <f ca="1">SUMIFS(INDIRECT("fincad_data!"&amp;H$3),fincad_data!$C:$C,$C9,fincad_data!$D:$D,$C9,fincad_data!$B:$B,$D$2)</f>
        <v>0</v>
      </c>
      <c r="I9" s="70">
        <f ca="1">SUMIFS(INDIRECT("fincad_data!"&amp;I$3),fincad_data!$C:$C,$C9,fincad_data!$D:$D,$C9,fincad_data!$B:$B,$D$2)</f>
        <v>1.426536523150425</v>
      </c>
      <c r="J9" s="40">
        <f ca="1">SUMIFS(INDIRECT("fincad_data!"&amp;J$3),fincad_data!$C:$C,$C9,fincad_data!$D:$D,$C9,fincad_data!$B:$B,$D$2)</f>
        <v>1.4200927271640547</v>
      </c>
      <c r="K9" s="40">
        <f ca="1">SUMIFS(INDIRECT("fincad_data!"&amp;K$3),fincad_data!$C:$C,$C9,fincad_data!$D:$D,$C9,fincad_data!$B:$B,$D$2)</f>
        <v>32.201844263052664</v>
      </c>
      <c r="L9" s="40">
        <f ca="1">SUMIFS(INDIRECT("fincad_data!"&amp;L$3),fincad_data!$C:$C,$C9,fincad_data!$D:$D,$C9,fincad_data!$B:$B,$D$2)</f>
        <v>26.407538107456716</v>
      </c>
      <c r="U9" s="2" t="s">
        <v>15</v>
      </c>
      <c r="W9" s="3">
        <v>43019</v>
      </c>
      <c r="X9" s="2">
        <v>4.3274999999999997</v>
      </c>
      <c r="Y9" s="2">
        <f t="shared" si="2"/>
        <v>-1.2880296538872999E-2</v>
      </c>
    </row>
    <row r="10" spans="1:32" x14ac:dyDescent="0.25">
      <c r="B10" s="59" t="s">
        <v>64</v>
      </c>
      <c r="C10" s="60" t="s">
        <v>67</v>
      </c>
      <c r="D10" s="40">
        <f ca="1">SUMIFS(INDIRECT("fincad_data!"&amp;D$3),fincad_data!$C:$C,$C10,fincad_data!$D:$D,$C10,fincad_data!$B:$B,$D$2)</f>
        <v>59.826472404373192</v>
      </c>
      <c r="E10" s="40">
        <f ca="1">SUMIFS(INDIRECT("fincad_data!"&amp;E$3),fincad_data!$C:$C,$C10,fincad_data!$D:$D,$C10,fincad_data!$B:$B,$D$2)</f>
        <v>47.094628407869742</v>
      </c>
      <c r="F10" s="61">
        <f ca="1">SUMIFS(INDIRECT("fincad_data!"&amp;F$3),fincad_data!$C:$C,$C10,fincad_data!$D:$D,$C10,fincad_data!$B:$B,$D$2)</f>
        <v>2.7967411775959718E-2</v>
      </c>
      <c r="G10" s="61">
        <f ca="1">SUMIFS(INDIRECT("fincad_data!"&amp;G$3),fincad_data!$C:$C,$C10,fincad_data!$D:$D,$C10,fincad_data!$B:$B,$D$2)</f>
        <v>1.4755675231481469</v>
      </c>
      <c r="H10" s="70">
        <f ca="1">SUMIFS(INDIRECT("fincad_data!"&amp;H$3),fincad_data!$C:$C,$C10,fincad_data!$D:$D,$C10,fincad_data!$B:$B,$D$2)</f>
        <v>0</v>
      </c>
      <c r="I10" s="70">
        <f ca="1">SUMIFS(INDIRECT("fincad_data!"&amp;I$3),fincad_data!$C:$C,$C10,fincad_data!$D:$D,$C10,fincad_data!$B:$B,$D$2)</f>
        <v>2.9731707447171489</v>
      </c>
      <c r="J10" s="40">
        <f ca="1">SUMIFS(INDIRECT("fincad_data!"&amp;J$3),fincad_data!$C:$C,$C10,fincad_data!$D:$D,$C10,fincad_data!$B:$B,$D$2)</f>
        <v>1.4664870010762012</v>
      </c>
      <c r="K10" s="40">
        <f ca="1">SUMIFS(INDIRECT("fincad_data!"&amp;K$3),fincad_data!$C:$C,$C10,fincad_data!$D:$D,$C10,fincad_data!$B:$B,$D$2)</f>
        <v>39.671435115563845</v>
      </c>
      <c r="L10" s="40">
        <f ca="1">SUMIFS(INDIRECT("fincad_data!"&amp;L$3),fincad_data!$C:$C,$C10,fincad_data!$D:$D,$C10,fincad_data!$B:$B,$D$2)</f>
        <v>35.812796721013932</v>
      </c>
      <c r="U10" s="2" t="s">
        <v>16</v>
      </c>
      <c r="W10" s="3">
        <v>43018</v>
      </c>
      <c r="X10" s="2">
        <v>4.3836000000000004</v>
      </c>
      <c r="Y10" s="2">
        <f t="shared" si="2"/>
        <v>8.1773346926568222E-3</v>
      </c>
    </row>
    <row r="11" spans="1:32" x14ac:dyDescent="0.25">
      <c r="A11"/>
      <c r="B11"/>
      <c r="C11"/>
      <c r="D11"/>
      <c r="E11"/>
      <c r="F11"/>
      <c r="G11"/>
      <c r="H11"/>
      <c r="I11"/>
      <c r="J11"/>
      <c r="K11"/>
      <c r="S11" s="6"/>
      <c r="U11" s="2" t="s">
        <v>19</v>
      </c>
      <c r="W11" s="3">
        <v>43017</v>
      </c>
      <c r="X11" s="2">
        <v>4.3479000000000001</v>
      </c>
      <c r="Y11" s="2">
        <f t="shared" si="2"/>
        <v>2.4893879421989795E-2</v>
      </c>
    </row>
    <row r="12" spans="1:32" x14ac:dyDescent="0.25">
      <c r="A12"/>
      <c r="B12"/>
      <c r="C12"/>
      <c r="D12"/>
      <c r="E12"/>
      <c r="F12"/>
      <c r="G12"/>
      <c r="H12"/>
      <c r="I12"/>
      <c r="J12"/>
      <c r="K12"/>
      <c r="U12" s="2" t="s">
        <v>17</v>
      </c>
      <c r="W12" s="3">
        <v>43014</v>
      </c>
      <c r="X12" s="2">
        <v>4.2409999999999997</v>
      </c>
      <c r="Y12" s="2">
        <f t="shared" si="2"/>
        <v>9.1908928196417078E-3</v>
      </c>
    </row>
    <row r="13" spans="1:32" x14ac:dyDescent="0.25">
      <c r="B13" s="59"/>
      <c r="C13" s="48"/>
      <c r="D13" s="48"/>
      <c r="E13" s="14"/>
      <c r="F13" s="48"/>
      <c r="U13" s="2" t="s">
        <v>18</v>
      </c>
      <c r="W13" s="3">
        <v>43013</v>
      </c>
      <c r="X13" s="2">
        <v>4.2022000000000004</v>
      </c>
      <c r="Y13" s="2">
        <f t="shared" si="2"/>
        <v>4.7595250003049093E-5</v>
      </c>
    </row>
    <row r="14" spans="1:32" x14ac:dyDescent="0.25">
      <c r="U14" s="2" t="s">
        <v>20</v>
      </c>
      <c r="W14" s="3">
        <v>43012</v>
      </c>
      <c r="X14" s="2">
        <v>4.202</v>
      </c>
      <c r="Y14" s="2">
        <f t="shared" si="2"/>
        <v>1.7626186589510583E-3</v>
      </c>
    </row>
    <row r="15" spans="1:32" x14ac:dyDescent="0.25">
      <c r="C15" s="47" t="s">
        <v>36</v>
      </c>
      <c r="D15" s="42" t="s">
        <v>75</v>
      </c>
      <c r="E15" s="42" t="s">
        <v>30</v>
      </c>
      <c r="F15" s="42" t="s">
        <v>14</v>
      </c>
      <c r="G15" s="42" t="s">
        <v>8</v>
      </c>
      <c r="H15" s="42" t="s">
        <v>6</v>
      </c>
      <c r="I15" s="42" t="s">
        <v>67</v>
      </c>
      <c r="S15" s="17"/>
      <c r="U15" s="2" t="s">
        <v>21</v>
      </c>
      <c r="W15" s="3">
        <v>43011</v>
      </c>
      <c r="X15" s="2">
        <v>4.1946000000000003</v>
      </c>
      <c r="Y15" s="2">
        <f t="shared" si="2"/>
        <v>1.8134967268511955E-3</v>
      </c>
    </row>
    <row r="16" spans="1:32" x14ac:dyDescent="0.25">
      <c r="B16" s="58" t="s">
        <v>39</v>
      </c>
      <c r="C16" s="154" t="s">
        <v>30</v>
      </c>
      <c r="D16" s="11" t="s">
        <v>68</v>
      </c>
      <c r="E16" s="24">
        <f ca="1">SUMIFS(INDIRECT("fincad_data!"&amp;$B16),fincad_data!$C:$C,$C16,fincad_data!$D:$D,E$15,fincad_data!$B:$B,$D$2)</f>
        <v>1.2033923308297412</v>
      </c>
      <c r="F16" s="48"/>
      <c r="G16" s="11"/>
      <c r="H16" s="11"/>
      <c r="I16" s="13"/>
      <c r="U16" s="2" t="s">
        <v>22</v>
      </c>
      <c r="W16" s="3">
        <v>43010</v>
      </c>
      <c r="X16" s="2">
        <v>4.1870000000000003</v>
      </c>
      <c r="Y16" s="2">
        <f t="shared" si="2"/>
        <v>-5.6444176196769578E-3</v>
      </c>
    </row>
    <row r="17" spans="1:25" x14ac:dyDescent="0.25">
      <c r="B17" s="58" t="s">
        <v>63</v>
      </c>
      <c r="C17" s="154"/>
      <c r="D17" s="11" t="s">
        <v>38</v>
      </c>
      <c r="E17" s="24">
        <f ca="1">SUMIFS(INDIRECT("fincad_data!"&amp;$B17),fincad_data!$C:$C,$C16,fincad_data!$D:$D,E$15,fincad_data!$B:$B,$D$2)</f>
        <v>1.3140327056357972</v>
      </c>
      <c r="F17" s="48"/>
      <c r="G17" s="11"/>
      <c r="H17" s="11"/>
      <c r="I17" s="13"/>
      <c r="U17" s="2" t="s">
        <v>25</v>
      </c>
      <c r="W17" s="3">
        <v>43007</v>
      </c>
      <c r="X17" s="2">
        <v>4.2107000000000001</v>
      </c>
      <c r="Y17" s="2">
        <f t="shared" si="2"/>
        <v>2.7825029546272389E-3</v>
      </c>
    </row>
    <row r="18" spans="1:25" x14ac:dyDescent="0.25">
      <c r="B18" s="58" t="s">
        <v>39</v>
      </c>
      <c r="C18" s="154" t="s">
        <v>14</v>
      </c>
      <c r="D18" s="8" t="s">
        <v>68</v>
      </c>
      <c r="E18" s="21">
        <f ca="1">SUMIFS(INDIRECT("fincad_data!"&amp;$B18),fincad_data!$C:$C,$C18,fincad_data!$D:$D,E$15,fincad_data!$B:$B,$D$2)</f>
        <v>1.1951538742068857</v>
      </c>
      <c r="F18" s="21">
        <f ca="1">SUMIFS(INDIRECT("fincad_data!"&amp;$B18),fincad_data!$C:$C,$C18,fincad_data!$D:$D,F$15,fincad_data!$B:$B,$D$2)</f>
        <v>1.2033923308297412</v>
      </c>
      <c r="G18" s="8"/>
      <c r="H18" s="8"/>
      <c r="I18" s="10"/>
      <c r="W18" s="3">
        <v>43006</v>
      </c>
      <c r="X18" s="2">
        <v>4.1989999999999998</v>
      </c>
      <c r="Y18" s="2">
        <f t="shared" si="2"/>
        <v>-8.0938895555847292E-4</v>
      </c>
    </row>
    <row r="19" spans="1:25" x14ac:dyDescent="0.25">
      <c r="A19" s="48"/>
      <c r="B19" s="58" t="s">
        <v>63</v>
      </c>
      <c r="C19" s="154"/>
      <c r="D19" s="11" t="s">
        <v>38</v>
      </c>
      <c r="E19" s="28">
        <f ca="1">SUMIFS(INDIRECT("fincad_data!"&amp;$B19),fincad_data!$C:$C,$C18,fincad_data!$D:$D,E$15,fincad_data!$B:$B,$D$2)</f>
        <v>1.3225992224479273</v>
      </c>
      <c r="F19" s="28">
        <f ca="1">SUMIFS(INDIRECT("fincad_data!"&amp;$B19),fincad_data!$C:$C,$C18,fincad_data!$D:$D,F$15,fincad_data!$B:$B,$D$2)</f>
        <v>1.3225992224479273</v>
      </c>
      <c r="G19" s="18"/>
      <c r="H19" s="18"/>
      <c r="I19" s="20"/>
      <c r="L19" s="1">
        <v>10000000</v>
      </c>
      <c r="W19" s="3">
        <v>43005</v>
      </c>
      <c r="X19" s="2">
        <v>4.2023999999999999</v>
      </c>
      <c r="Y19" s="2">
        <f t="shared" si="2"/>
        <v>5.5598783084764552E-3</v>
      </c>
    </row>
    <row r="20" spans="1:25" x14ac:dyDescent="0.25">
      <c r="A20" s="48"/>
      <c r="B20" s="58" t="s">
        <v>39</v>
      </c>
      <c r="C20" s="154" t="s">
        <v>8</v>
      </c>
      <c r="D20" s="8" t="s">
        <v>68</v>
      </c>
      <c r="E20" s="24">
        <f ca="1">SUMIFS(INDIRECT("fincad_data!"&amp;$B20),fincad_data!$C:$C,$C20,fincad_data!$D:$D,E$15,fincad_data!$B:$B,$D$2)</f>
        <v>1.2677615443566139</v>
      </c>
      <c r="F20" s="24">
        <f ca="1">SUMIFS(INDIRECT("fincad_data!"&amp;$B20),fincad_data!$C:$C,$C20,fincad_data!$D:$D,F$15,fincad_data!$B:$B,$D$2)</f>
        <v>1.1952722856391205</v>
      </c>
      <c r="G20" s="24">
        <f ca="1">SUMIFS(INDIRECT("fincad_data!"&amp;$B20),fincad_data!$C:$C,$C20,fincad_data!$D:$D,G$15,fincad_data!$B:$B,$D$2)</f>
        <v>1.2033923308297412</v>
      </c>
      <c r="H20" s="11"/>
      <c r="I20" s="13"/>
      <c r="W20" s="3">
        <v>43004</v>
      </c>
      <c r="X20" s="2">
        <v>4.1791</v>
      </c>
      <c r="Y20" s="2">
        <f t="shared" si="2"/>
        <v>-6.6776618840431691E-3</v>
      </c>
    </row>
    <row r="21" spans="1:25" x14ac:dyDescent="0.25">
      <c r="A21" s="48"/>
      <c r="B21" s="58" t="s">
        <v>63</v>
      </c>
      <c r="C21" s="154"/>
      <c r="D21" s="11" t="s">
        <v>38</v>
      </c>
      <c r="E21" s="24">
        <f ca="1">SUMIFS(INDIRECT("fincad_data!"&amp;$B21),fincad_data!$C:$C,$C20,fincad_data!$D:$D,E$15,fincad_data!$B:$B,$D$2)</f>
        <v>1.3280582161267462</v>
      </c>
      <c r="F21" s="24">
        <f ca="1">SUMIFS(INDIRECT("fincad_data!"&amp;$B21),fincad_data!$C:$C,$C20,fincad_data!$D:$D,F$15,fincad_data!$B:$B,$D$2)</f>
        <v>1.3280582161267462</v>
      </c>
      <c r="G21" s="24">
        <f ca="1">SUMIFS(INDIRECT("fincad_data!"&amp;$B21),fincad_data!$C:$C,$C20,fincad_data!$D:$D,G$15,fincad_data!$B:$B,$D$2)</f>
        <v>1.3280582161267462</v>
      </c>
      <c r="H21" s="11"/>
      <c r="I21" s="13"/>
      <c r="K21" s="16">
        <f ca="1">N30</f>
        <v>19.408167962263253</v>
      </c>
      <c r="L21" s="71">
        <f ca="1">-K21*L19</f>
        <v>-194081679.62263253</v>
      </c>
      <c r="W21" s="3">
        <v>43003</v>
      </c>
      <c r="X21" s="2">
        <v>4.2070999999999996</v>
      </c>
      <c r="Y21" s="2">
        <f t="shared" si="2"/>
        <v>6.797312027167682E-3</v>
      </c>
    </row>
    <row r="22" spans="1:25" x14ac:dyDescent="0.25">
      <c r="A22" s="48"/>
      <c r="B22" s="58" t="s">
        <v>39</v>
      </c>
      <c r="C22" s="154" t="s">
        <v>6</v>
      </c>
      <c r="D22" s="8" t="s">
        <v>68</v>
      </c>
      <c r="E22" s="21">
        <f ca="1">SUMIFS(INDIRECT("fincad_data!"&amp;$B22),fincad_data!$C:$C,$C22,fincad_data!$D:$D,E$15,fincad_data!$B:$B,$D$2)</f>
        <v>1.327343685509927</v>
      </c>
      <c r="F22" s="21">
        <f ca="1">SUMIFS(INDIRECT("fincad_data!"&amp;$B22),fincad_data!$C:$C,$C22,fincad_data!$D:$D,F$15,fincad_data!$B:$B,$D$2)</f>
        <v>1.269324897120486</v>
      </c>
      <c r="G22" s="21">
        <f ca="1">SUMIFS(INDIRECT("fincad_data!"&amp;$B22),fincad_data!$C:$C,$C22,fincad_data!$D:$D,G$15,fincad_data!$B:$B,$D$2)</f>
        <v>1.1950869065963119</v>
      </c>
      <c r="H22" s="21">
        <f ca="1">SUMIFS(INDIRECT("fincad_data!"&amp;$B22),fincad_data!$C:$C,$C22,fincad_data!$D:$D,H$15,fincad_data!$B:$B,$D$2)</f>
        <v>1.2033923308297412</v>
      </c>
      <c r="I22" s="10"/>
      <c r="K22" s="16">
        <f ca="1">E9</f>
        <v>47.094628407869742</v>
      </c>
      <c r="L22" s="71">
        <f ca="1">+L19*K22</f>
        <v>470946284.07869744</v>
      </c>
      <c r="W22" s="3">
        <v>43000</v>
      </c>
      <c r="X22" s="2">
        <v>4.1786000000000003</v>
      </c>
      <c r="Y22" s="2">
        <f t="shared" si="2"/>
        <v>-1.4826508682507583E-3</v>
      </c>
    </row>
    <row r="23" spans="1:25" x14ac:dyDescent="0.25">
      <c r="A23" s="48"/>
      <c r="B23" s="58" t="s">
        <v>63</v>
      </c>
      <c r="C23" s="154"/>
      <c r="D23" s="18" t="s">
        <v>38</v>
      </c>
      <c r="E23" s="28">
        <f ca="1">SUMIFS(INDIRECT("fincad_data!"&amp;$B23),fincad_data!$C:$C,$C22,fincad_data!$D:$D,E$15,fincad_data!$B:$B,$D$2)</f>
        <v>1.3307767184259149</v>
      </c>
      <c r="F23" s="28">
        <f ca="1">SUMIFS(INDIRECT("fincad_data!"&amp;$B23),fincad_data!$C:$C,$C22,fincad_data!$D:$D,F$15,fincad_data!$B:$B,$D$2)</f>
        <v>1.3307767184259149</v>
      </c>
      <c r="G23" s="28">
        <f ca="1">SUMIFS(INDIRECT("fincad_data!"&amp;$B23),fincad_data!$C:$C,$C22,fincad_data!$D:$D,G$15,fincad_data!$B:$B,$D$2)</f>
        <v>1.3307767184259149</v>
      </c>
      <c r="H23" s="28">
        <f ca="1">SUMIFS(INDIRECT("fincad_data!"&amp;$B23),fincad_data!$C:$C,$C22,fincad_data!$D:$D,H$15,fincad_data!$B:$B,$D$2)</f>
        <v>1.3307767184259149</v>
      </c>
      <c r="I23" s="20"/>
      <c r="W23" s="3">
        <v>42999</v>
      </c>
      <c r="X23" s="2">
        <v>4.1848000000000001</v>
      </c>
      <c r="Y23" s="2">
        <f t="shared" si="2"/>
        <v>4.0226086231985566E-3</v>
      </c>
    </row>
    <row r="24" spans="1:25" x14ac:dyDescent="0.25">
      <c r="A24" s="48"/>
      <c r="B24" s="58" t="s">
        <v>39</v>
      </c>
      <c r="C24" s="154" t="s">
        <v>67</v>
      </c>
      <c r="D24" s="8" t="s">
        <v>68</v>
      </c>
      <c r="E24" s="21">
        <f ca="1">SUMIFS(INDIRECT("fincad_data!"&amp;$B24),fincad_data!$C:$C,$C24,fincad_data!$D:$D,E$15,fincad_data!$B:$B,$D$2)</f>
        <v>1.4753062394443761</v>
      </c>
      <c r="F24" s="21">
        <f ca="1">SUMIFS(INDIRECT("fincad_data!"&amp;$B24),fincad_data!$C:$C,$C24,fincad_data!$D:$D,F$15,fincad_data!$B:$B,$D$2)</f>
        <v>1.45838393826593</v>
      </c>
      <c r="G24" s="21">
        <f ca="1">SUMIFS(INDIRECT("fincad_data!"&amp;$B24),fincad_data!$C:$C,$C24,fincad_data!$D:$D,G$15,fincad_data!$B:$B,$D$2)</f>
        <v>1.425036482381931</v>
      </c>
      <c r="H24" s="21">
        <f ca="1">SUMIFS(INDIRECT("fincad_data!"&amp;$B24),fincad_data!$C:$C,$C24,fincad_data!$D:$D,H$15,fincad_data!$B:$B,$D$2)</f>
        <v>1.3860644189018489</v>
      </c>
      <c r="I24" s="21">
        <f ca="1">SUMIFS(INDIRECT("fincad_data!"&amp;$B24),fincad_data!$C:$C,$C24,fincad_data!$D:$D,I$15,fincad_data!$B:$B,$D$2)</f>
        <v>1.2033923308297412</v>
      </c>
      <c r="K24" s="2" t="s">
        <v>88</v>
      </c>
      <c r="L24" s="71">
        <f ca="1">+L21+L22</f>
        <v>276864604.45606494</v>
      </c>
      <c r="W24" s="3">
        <v>42998</v>
      </c>
      <c r="X24" s="2">
        <v>4.1680000000000001</v>
      </c>
      <c r="Y24" s="2">
        <f t="shared" si="2"/>
        <v>-4.0465043422814352E-3</v>
      </c>
    </row>
    <row r="25" spans="1:25" x14ac:dyDescent="0.25">
      <c r="A25" s="48"/>
      <c r="B25" s="58" t="s">
        <v>63</v>
      </c>
      <c r="C25" s="154"/>
      <c r="D25" s="18" t="s">
        <v>38</v>
      </c>
      <c r="E25" s="28">
        <f ca="1">SUMIFS(INDIRECT("fincad_data!"&amp;$B25),fincad_data!$C:$C,$C24,fincad_data!$D:$D,E$15,fincad_data!$B:$B,$D$2)</f>
        <v>1.3825234188019861</v>
      </c>
      <c r="F25" s="28">
        <f ca="1">SUMIFS(INDIRECT("fincad_data!"&amp;$B25),fincad_data!$C:$C,$C24,fincad_data!$D:$D,F$15,fincad_data!$B:$B,$D$2)</f>
        <v>1.3825234188019861</v>
      </c>
      <c r="G25" s="28">
        <f ca="1">SUMIFS(INDIRECT("fincad_data!"&amp;$B25),fincad_data!$C:$C,$C24,fincad_data!$D:$D,G$15,fincad_data!$B:$B,$D$2)</f>
        <v>1.3825234188019861</v>
      </c>
      <c r="H25" s="28">
        <f ca="1">SUMIFS(INDIRECT("fincad_data!"&amp;$B25),fincad_data!$C:$C,$C24,fincad_data!$D:$D,H$15,fincad_data!$B:$B,$D$2)</f>
        <v>1.3825234188019861</v>
      </c>
      <c r="I25" s="28">
        <f ca="1">SUMIFS(INDIRECT("fincad_data!"&amp;$B25),fincad_data!$C:$C,$C24,fincad_data!$D:$D,I$15,fincad_data!$B:$B,$D$2)</f>
        <v>1.3825234188019861</v>
      </c>
      <c r="K25" s="2" t="s">
        <v>89</v>
      </c>
      <c r="L25" s="1">
        <f ca="1">+L24/K21</f>
        <v>14265365.231504252</v>
      </c>
      <c r="W25" s="3">
        <v>42997</v>
      </c>
      <c r="X25" s="2">
        <v>4.1848999999999998</v>
      </c>
      <c r="Y25" s="2">
        <f t="shared" si="2"/>
        <v>2.6080001383382745E-3</v>
      </c>
    </row>
    <row r="26" spans="1:25" x14ac:dyDescent="0.25">
      <c r="A26" s="48"/>
      <c r="K26" s="2" t="s">
        <v>89</v>
      </c>
      <c r="L26" s="72">
        <f ca="1">I9*L19</f>
        <v>14265365.23150425</v>
      </c>
      <c r="W26" s="3">
        <v>42996</v>
      </c>
      <c r="X26" s="2">
        <v>4.1740000000000004</v>
      </c>
      <c r="Y26" s="2">
        <f t="shared" si="2"/>
        <v>1.620632265001885E-2</v>
      </c>
    </row>
    <row r="27" spans="1:25" x14ac:dyDescent="0.25">
      <c r="A27" s="48"/>
      <c r="K27" s="2" t="s">
        <v>90</v>
      </c>
      <c r="L27">
        <f ca="1">L25/L26</f>
        <v>1.0000000000000002</v>
      </c>
      <c r="W27" s="3">
        <v>42993</v>
      </c>
      <c r="X27" s="2">
        <v>4.1068999999999996</v>
      </c>
      <c r="Y27" s="2">
        <f t="shared" si="2"/>
        <v>2.7796760314705554E-3</v>
      </c>
    </row>
    <row r="28" spans="1:25" x14ac:dyDescent="0.25">
      <c r="A28" s="48"/>
      <c r="W28" s="3">
        <v>42992</v>
      </c>
      <c r="X28" s="2">
        <v>4.0955000000000004</v>
      </c>
      <c r="Y28" s="2">
        <f t="shared" si="2"/>
        <v>-3.7774979422215684E-3</v>
      </c>
    </row>
    <row r="29" spans="1:25" x14ac:dyDescent="0.25">
      <c r="A29" s="48"/>
      <c r="L29" s="72">
        <f ca="1">+L21</f>
        <v>-194081679.62263253</v>
      </c>
      <c r="W29" s="3">
        <v>42991</v>
      </c>
      <c r="X29" s="2">
        <v>4.1109999999999998</v>
      </c>
      <c r="Y29" s="2">
        <f t="shared" si="2"/>
        <v>4.3794555576964392E-4</v>
      </c>
    </row>
    <row r="30" spans="1:25" x14ac:dyDescent="0.25">
      <c r="A30" s="48"/>
      <c r="B30" s="48"/>
      <c r="C30" s="57"/>
      <c r="D30" s="48"/>
      <c r="E30" s="12"/>
      <c r="F30" s="48"/>
      <c r="K30" s="2" t="s">
        <v>91</v>
      </c>
      <c r="L30" s="73">
        <f ca="1">L29/(L26-L19)</f>
        <v>-45.501772788208918</v>
      </c>
      <c r="M30">
        <f ca="1">K22-L25/L19</f>
        <v>45.668091884719317</v>
      </c>
      <c r="N30" s="74">
        <f ca="1">E9/(I9+1)</f>
        <v>19.408167962263253</v>
      </c>
      <c r="W30" s="3">
        <v>42990</v>
      </c>
      <c r="X30" s="2">
        <v>4.1092000000000004</v>
      </c>
      <c r="Y30" s="2">
        <f t="shared" si="2"/>
        <v>8.8239820677633342E-3</v>
      </c>
    </row>
    <row r="31" spans="1:25" x14ac:dyDescent="0.25">
      <c r="A31" s="48"/>
      <c r="B31" s="48"/>
      <c r="C31" s="39" t="s">
        <v>32</v>
      </c>
      <c r="D31" s="40">
        <f ca="1">D6</f>
        <v>48.602931176109038</v>
      </c>
      <c r="I31" s="16"/>
      <c r="J31" s="16"/>
      <c r="N31" s="75">
        <f ca="1">E9-(I9-H9)*D9</f>
        <v>-28.801269513517305</v>
      </c>
      <c r="W31" s="3">
        <v>42989</v>
      </c>
      <c r="X31" s="2">
        <v>4.0731000000000002</v>
      </c>
      <c r="Y31" s="2">
        <f t="shared" si="2"/>
        <v>-8.5075687319523911E-3</v>
      </c>
    </row>
    <row r="32" spans="1:25" x14ac:dyDescent="0.25">
      <c r="A32" s="48"/>
      <c r="B32" s="48"/>
      <c r="L32" s="72"/>
      <c r="W32" s="3">
        <v>42986</v>
      </c>
      <c r="X32" s="2">
        <v>4.1078999999999999</v>
      </c>
      <c r="Y32" s="2">
        <f t="shared" si="2"/>
        <v>2.8522343540081565E-3</v>
      </c>
    </row>
    <row r="33" spans="1:25" x14ac:dyDescent="0.25">
      <c r="A33" s="48"/>
      <c r="B33" s="48"/>
      <c r="C33" s="55" t="s">
        <v>36</v>
      </c>
      <c r="D33" s="56" t="s">
        <v>33</v>
      </c>
      <c r="L33" s="72"/>
      <c r="N33" s="73">
        <f ca="1">L19*K22/(L26+L19)</f>
        <v>19.408167962263253</v>
      </c>
      <c r="W33" s="3">
        <v>42985</v>
      </c>
      <c r="X33" s="2">
        <v>4.0961999999999996</v>
      </c>
      <c r="Y33" s="2">
        <f t="shared" si="2"/>
        <v>3.129739950190326E-3</v>
      </c>
    </row>
    <row r="34" spans="1:25" x14ac:dyDescent="0.25">
      <c r="A34" s="48"/>
      <c r="B34" s="48"/>
      <c r="C34" s="8" t="s">
        <v>30</v>
      </c>
      <c r="D34" s="29">
        <f ca="1">E6</f>
        <v>47.094628407869742</v>
      </c>
      <c r="I34" s="4"/>
      <c r="J34" s="4"/>
      <c r="W34" s="3">
        <v>42984</v>
      </c>
      <c r="X34" s="2">
        <v>4.0834000000000001</v>
      </c>
      <c r="Y34" s="2">
        <f t="shared" si="2"/>
        <v>-3.6910783909860009E-3</v>
      </c>
    </row>
    <row r="35" spans="1:25" x14ac:dyDescent="0.25">
      <c r="A35" s="48"/>
      <c r="B35" s="48"/>
      <c r="C35" s="11" t="s">
        <v>14</v>
      </c>
      <c r="D35" s="30">
        <f ca="1">E7</f>
        <v>47.094628407869742</v>
      </c>
      <c r="W35" s="3">
        <v>42983</v>
      </c>
      <c r="X35" s="2">
        <v>4.0984999999999996</v>
      </c>
      <c r="Y35" s="2">
        <f t="shared" si="2"/>
        <v>2.7853810033297102E-3</v>
      </c>
    </row>
    <row r="36" spans="1:25" x14ac:dyDescent="0.25">
      <c r="A36" s="48"/>
      <c r="C36" s="11" t="s">
        <v>8</v>
      </c>
      <c r="D36" s="30">
        <f ca="1">E8</f>
        <v>47.094628407869742</v>
      </c>
      <c r="W36" s="3">
        <v>42982</v>
      </c>
      <c r="X36" s="2">
        <v>4.0871000000000004</v>
      </c>
      <c r="Y36" s="2">
        <f t="shared" si="2"/>
        <v>4.8071119965626E-3</v>
      </c>
    </row>
    <row r="37" spans="1:25" x14ac:dyDescent="0.25">
      <c r="A37" s="48"/>
      <c r="C37" s="11" t="s">
        <v>6</v>
      </c>
      <c r="D37" s="30">
        <f ca="1">E9</f>
        <v>47.094628407869742</v>
      </c>
      <c r="W37" s="3">
        <v>42979</v>
      </c>
      <c r="X37" s="2">
        <v>4.0674999999999999</v>
      </c>
      <c r="Y37" s="2">
        <f t="shared" si="2"/>
        <v>-1.1294306730115127E-2</v>
      </c>
    </row>
    <row r="38" spans="1:25" x14ac:dyDescent="0.25">
      <c r="A38" s="48"/>
      <c r="C38" s="18" t="s">
        <v>67</v>
      </c>
      <c r="D38" s="31">
        <f ca="1">E10</f>
        <v>47.094628407869742</v>
      </c>
      <c r="W38" s="3">
        <v>42978</v>
      </c>
      <c r="X38" s="2">
        <v>4.1136999999999997</v>
      </c>
      <c r="Y38" s="2">
        <f t="shared" si="2"/>
        <v>1.264868452065397E-3</v>
      </c>
    </row>
    <row r="39" spans="1:25" x14ac:dyDescent="0.25">
      <c r="A39" s="48"/>
      <c r="F39" s="4"/>
      <c r="G39" s="4"/>
      <c r="H39" s="4"/>
      <c r="W39" s="3">
        <v>42977</v>
      </c>
      <c r="X39" s="2">
        <v>4.1085000000000003</v>
      </c>
      <c r="Y39" s="2">
        <f t="shared" si="2"/>
        <v>-4.5654417675092948E-3</v>
      </c>
    </row>
    <row r="40" spans="1:25" x14ac:dyDescent="0.25">
      <c r="A40" s="48"/>
      <c r="W40" s="3">
        <v>42976</v>
      </c>
      <c r="X40" s="2">
        <v>4.1273</v>
      </c>
      <c r="Y40" s="2">
        <f t="shared" si="2"/>
        <v>-1.6958802264671095E-4</v>
      </c>
    </row>
    <row r="41" spans="1:25" x14ac:dyDescent="0.25">
      <c r="A41" s="48"/>
      <c r="C41" s="4" t="s">
        <v>59</v>
      </c>
      <c r="W41" s="3">
        <v>42975</v>
      </c>
      <c r="X41" s="2">
        <v>4.1280000000000001</v>
      </c>
      <c r="Y41" s="2">
        <f t="shared" si="2"/>
        <v>6.5134143654623647E-3</v>
      </c>
    </row>
    <row r="42" spans="1:25" x14ac:dyDescent="0.25">
      <c r="A42" s="48"/>
      <c r="C42" s="55" t="s">
        <v>36</v>
      </c>
      <c r="D42" s="66" t="s">
        <v>47</v>
      </c>
      <c r="E42" s="43" t="s">
        <v>76</v>
      </c>
      <c r="F42" s="43" t="s">
        <v>77</v>
      </c>
      <c r="G42" s="43" t="s">
        <v>57</v>
      </c>
      <c r="H42" s="43" t="s">
        <v>82</v>
      </c>
      <c r="I42" s="43" t="s">
        <v>79</v>
      </c>
      <c r="J42" s="43" t="s">
        <v>87</v>
      </c>
      <c r="K42" s="44" t="s">
        <v>83</v>
      </c>
      <c r="W42" s="3">
        <v>42972</v>
      </c>
      <c r="X42" s="2">
        <v>4.1012000000000004</v>
      </c>
      <c r="Y42" s="2">
        <f t="shared" si="2"/>
        <v>-3.1404843651083952E-3</v>
      </c>
    </row>
    <row r="43" spans="1:25" x14ac:dyDescent="0.25">
      <c r="A43" s="48"/>
      <c r="C43" s="49" t="s">
        <v>30</v>
      </c>
      <c r="D43" s="52">
        <f ca="1">AC2</f>
        <v>9.673203422378783E-2</v>
      </c>
      <c r="E43" s="9">
        <f ca="1">$D$31-$D$31*D43*SQRT(B48)/SQRT($B$51)</f>
        <v>46.261622777404163</v>
      </c>
      <c r="F43" s="9">
        <f ca="1">$D$31+$D$31*D43*SQRT(B48)/SQRT($B$51)</f>
        <v>50.944239574813913</v>
      </c>
      <c r="G43" s="9">
        <f ca="1">F43/D34</f>
        <v>1.0817420435639509</v>
      </c>
      <c r="H43" s="9">
        <f ca="1">(D34-$D$31)/($D$31*D43*SQRT(B48)/SQRT($B$51))</f>
        <v>-0.64421362391799131</v>
      </c>
      <c r="I43" s="9">
        <f ca="1">AF2</f>
        <v>0.31610000000000049</v>
      </c>
      <c r="J43" s="9">
        <f ca="1">$D$31+I43</f>
        <v>48.919031176109037</v>
      </c>
      <c r="K43" s="29">
        <f ca="1">J43/D34</f>
        <v>1.0387390840509196</v>
      </c>
      <c r="W43" s="3">
        <v>42971</v>
      </c>
      <c r="X43" s="2">
        <v>4.1140999999999996</v>
      </c>
      <c r="Y43" s="2">
        <f t="shared" si="2"/>
        <v>1.0943980079865126E-3</v>
      </c>
    </row>
    <row r="44" spans="1:25" x14ac:dyDescent="0.25">
      <c r="A44" s="48"/>
      <c r="C44" s="50" t="s">
        <v>14</v>
      </c>
      <c r="D44" s="53">
        <f ca="1">AC3</f>
        <v>0.10144770520015534</v>
      </c>
      <c r="E44" s="12">
        <f ca="1">$D$31-$D$31*D44*SQRT(B49)/SQRT($B$51)</f>
        <v>45.116431000319778</v>
      </c>
      <c r="F44" s="12">
        <f ca="1">$D$31+$D$31*D44*SQRT(B49)/SQRT($B$51)</f>
        <v>52.089431351898298</v>
      </c>
      <c r="G44" s="12">
        <f ca="1">F44/D35</f>
        <v>1.1060588672824925</v>
      </c>
      <c r="H44" s="12">
        <f ca="1">(D35-$D$31)/($D$31*D44*SQRT(B49)/SQRT($B$51))</f>
        <v>-0.43261227368154476</v>
      </c>
      <c r="I44" s="12">
        <f ca="1">AF3</f>
        <v>0.53430000000000044</v>
      </c>
      <c r="J44" s="12">
        <f ca="1">$D$31+I44</f>
        <v>49.13723117610904</v>
      </c>
      <c r="K44" s="30">
        <f ca="1">J44/D35</f>
        <v>1.0433723088448441</v>
      </c>
      <c r="W44" s="3">
        <v>42970</v>
      </c>
      <c r="X44" s="2">
        <v>4.1096000000000004</v>
      </c>
      <c r="Y44" s="2">
        <f t="shared" si="2"/>
        <v>-5.5950862008182433E-4</v>
      </c>
    </row>
    <row r="45" spans="1:25" x14ac:dyDescent="0.25">
      <c r="A45" s="48"/>
      <c r="C45" s="50" t="s">
        <v>8</v>
      </c>
      <c r="D45" s="53">
        <f ca="1">AC4</f>
        <v>0.10837449355788584</v>
      </c>
      <c r="E45" s="12">
        <f ca="1">$D$31-$D$31*D45*SQRT(B50)/SQRT($B$51)</f>
        <v>44.071812859592136</v>
      </c>
      <c r="F45" s="12">
        <f ca="1">$D$31+$D$31*D45*SQRT(B50)/SQRT($B$51)</f>
        <v>53.134049492625941</v>
      </c>
      <c r="G45" s="12">
        <f ca="1">F45/D36</f>
        <v>1.1282401260808543</v>
      </c>
      <c r="H45" s="12">
        <f ca="1">(D36-$D$31)/($D$31*D45*SQRT(B50)/SQRT($B$51))</f>
        <v>-0.33287649160279198</v>
      </c>
      <c r="I45" s="12">
        <f ca="1">AF4</f>
        <v>0.60490000000000066</v>
      </c>
      <c r="J45" s="12">
        <f ca="1">$D$31+I45</f>
        <v>49.207831176109039</v>
      </c>
      <c r="K45" s="30">
        <f ca="1">J45/D36</f>
        <v>1.0448714182419618</v>
      </c>
      <c r="W45" s="3">
        <v>42969</v>
      </c>
      <c r="X45" s="2">
        <v>4.1119000000000003</v>
      </c>
      <c r="Y45" s="2">
        <f t="shared" si="2"/>
        <v>-4.9731432021502871E-3</v>
      </c>
    </row>
    <row r="46" spans="1:25" x14ac:dyDescent="0.25">
      <c r="A46" s="48"/>
      <c r="B46" s="4"/>
      <c r="C46" s="50" t="s">
        <v>6</v>
      </c>
      <c r="D46" s="53">
        <f ca="1">AC5</f>
        <v>0.12534531101837168</v>
      </c>
      <c r="E46" s="12">
        <f ca="1">$D$31-$D$31*D46*SQRT(B51)/SQRT($B$51)</f>
        <v>42.510781651435138</v>
      </c>
      <c r="F46" s="12">
        <f ca="1">$D$31+$D$31*D46*SQRT(B51)/SQRT($B$51)</f>
        <v>54.695080700782938</v>
      </c>
      <c r="G46" s="12">
        <f ca="1">F46/D37</f>
        <v>1.161386819470968</v>
      </c>
      <c r="H46" s="12">
        <f ca="1">(D37-$D$31)/($D$31*D46*SQRT(B51)/SQRT($B$51))</f>
        <v>-0.24758137700502891</v>
      </c>
      <c r="I46" s="12">
        <f ca="1">AF5</f>
        <v>0.92850000000000055</v>
      </c>
      <c r="J46" s="12">
        <f ca="1">$D$31+I46</f>
        <v>49.531431176109038</v>
      </c>
      <c r="K46" s="30">
        <f ca="1">J46/D37</f>
        <v>1.0517426902094866</v>
      </c>
      <c r="W46" s="3">
        <v>42968</v>
      </c>
      <c r="X46" s="2">
        <v>4.1323999999999996</v>
      </c>
      <c r="Y46" s="2">
        <f t="shared" si="2"/>
        <v>-1.4025586900103524E-3</v>
      </c>
    </row>
    <row r="47" spans="1:25" x14ac:dyDescent="0.25">
      <c r="B47" s="64" t="s">
        <v>58</v>
      </c>
      <c r="C47" s="51" t="s">
        <v>67</v>
      </c>
      <c r="D47" s="54">
        <f ca="1">AC6</f>
        <v>0.12251501002034615</v>
      </c>
      <c r="E47" s="19">
        <f ca="1">$D$31-$D$31*D47*SQRT(B52)/SQRT($B$51)</f>
        <v>40.181871219553102</v>
      </c>
      <c r="F47" s="19">
        <f ca="1">$D$31+$D$31*D47*SQRT(B52)/SQRT($B$51)</f>
        <v>57.023991132664975</v>
      </c>
      <c r="G47" s="19">
        <f ca="1">F47/D38</f>
        <v>1.2108385406250703</v>
      </c>
      <c r="H47" s="19">
        <f ca="1">(D38-$D$31)/($D$31*D47*SQRT(B52)/SQRT($B$51))</f>
        <v>-0.17911079793049783</v>
      </c>
      <c r="I47" s="19">
        <f ca="1">AF6</f>
        <v>1.3712000000000004</v>
      </c>
      <c r="J47" s="19">
        <f ca="1">$D$31+I47</f>
        <v>49.97413117610904</v>
      </c>
      <c r="K47" s="31">
        <f ca="1">J47/D38</f>
        <v>1.0611429130154919</v>
      </c>
      <c r="W47" s="3">
        <v>42965</v>
      </c>
      <c r="X47" s="2">
        <v>4.1382000000000003</v>
      </c>
      <c r="Y47" s="2">
        <f t="shared" si="2"/>
        <v>2.658513906392744E-4</v>
      </c>
    </row>
    <row r="48" spans="1:25" x14ac:dyDescent="0.25">
      <c r="B48" s="58">
        <f>AA2</f>
        <v>62</v>
      </c>
      <c r="D48" s="48"/>
      <c r="E48" s="48"/>
      <c r="F48" s="48"/>
      <c r="G48" s="48"/>
      <c r="H48" s="48"/>
      <c r="I48" s="48"/>
      <c r="J48" s="62"/>
      <c r="W48" s="3">
        <v>42964</v>
      </c>
      <c r="X48" s="2">
        <v>4.1371000000000002</v>
      </c>
      <c r="Y48" s="2">
        <f t="shared" si="2"/>
        <v>-5.7994830419920668E-4</v>
      </c>
    </row>
    <row r="49" spans="2:25" x14ac:dyDescent="0.25">
      <c r="B49" s="58">
        <f>AA3</f>
        <v>125</v>
      </c>
      <c r="C49" s="4" t="s">
        <v>35</v>
      </c>
      <c r="D49" s="4"/>
      <c r="E49" s="4"/>
      <c r="F49" s="4"/>
      <c r="G49" s="4"/>
      <c r="I49" s="4"/>
      <c r="J49" s="63"/>
      <c r="W49" s="3">
        <v>42963</v>
      </c>
      <c r="X49" s="2">
        <v>4.1395</v>
      </c>
      <c r="Y49" s="2">
        <f t="shared" si="2"/>
        <v>-2.4610348762699598E-3</v>
      </c>
    </row>
    <row r="50" spans="2:25" x14ac:dyDescent="0.25">
      <c r="B50" s="58">
        <f>AA4</f>
        <v>185</v>
      </c>
      <c r="C50" s="65" t="s">
        <v>36</v>
      </c>
      <c r="D50" s="66" t="s">
        <v>48</v>
      </c>
      <c r="E50" s="43" t="s">
        <v>76</v>
      </c>
      <c r="F50" s="43" t="s">
        <v>77</v>
      </c>
      <c r="G50" s="45" t="s">
        <v>57</v>
      </c>
      <c r="H50" s="43" t="s">
        <v>82</v>
      </c>
      <c r="I50" s="44" t="s">
        <v>78</v>
      </c>
      <c r="W50" s="3">
        <v>42962</v>
      </c>
      <c r="X50" s="2">
        <v>4.1497000000000002</v>
      </c>
      <c r="Y50" s="2">
        <f t="shared" si="2"/>
        <v>-1.0838281868776299E-3</v>
      </c>
    </row>
    <row r="51" spans="2:25" x14ac:dyDescent="0.25">
      <c r="B51" s="58">
        <f>AA5</f>
        <v>250</v>
      </c>
      <c r="C51" s="49" t="s">
        <v>30</v>
      </c>
      <c r="D51" s="53">
        <f ca="1">G6</f>
        <v>1.4753072755522096</v>
      </c>
      <c r="E51" s="12">
        <f ca="1">$D$31-$D$31*D51*SQRT(B56)/SQRT($B$51)</f>
        <v>12.8944986734938</v>
      </c>
      <c r="F51" s="12">
        <f ca="1">$D$31+$D$31*D51*SQRT(B56)/SQRT($B$59)</f>
        <v>84.311363678724277</v>
      </c>
      <c r="G51" s="12">
        <f ca="1">F51/D34</f>
        <v>1.7902543565804085</v>
      </c>
      <c r="H51" s="12">
        <f ca="1">(D34-$D$31)/($D$31*D51*SQRT(B56)/SQRT($B$59))</f>
        <v>-4.2239400122893393E-2</v>
      </c>
      <c r="I51" s="67">
        <f ca="1">D51/D43</f>
        <v>15.25148610168905</v>
      </c>
      <c r="W51" s="3">
        <v>42961</v>
      </c>
      <c r="X51" s="2">
        <v>4.1542000000000003</v>
      </c>
      <c r="Y51" s="2">
        <f t="shared" si="2"/>
        <v>-6.5501631795722368E-3</v>
      </c>
    </row>
    <row r="52" spans="2:25" x14ac:dyDescent="0.25">
      <c r="B52" s="58">
        <v>500</v>
      </c>
      <c r="C52" s="50" t="s">
        <v>14</v>
      </c>
      <c r="D52" s="53">
        <f ca="1">G7</f>
        <v>1.4755675228455123</v>
      </c>
      <c r="E52" s="12">
        <f ca="1">$D$31-$D$31*D52*SQRT(B57)/SQRT($B$51)</f>
        <v>-2.1085799185935912</v>
      </c>
      <c r="F52" s="12">
        <f ca="1">$D$31+$D$31*D52*SQRT(B57)/SQRT($B$59)</f>
        <v>99.314442270811668</v>
      </c>
      <c r="G52" s="12">
        <f ca="1">F52/D35</f>
        <v>2.1088273892021143</v>
      </c>
      <c r="H52" s="12">
        <f ca="1">(D35-$D$31)/($D$31*D52*SQRT(B57)/SQRT($B$59))</f>
        <v>-2.974280859867446E-2</v>
      </c>
      <c r="I52" s="67">
        <f ca="1">D52/D44</f>
        <v>14.545104987187555</v>
      </c>
      <c r="W52" s="3">
        <v>42958</v>
      </c>
      <c r="X52" s="2">
        <v>4.1814999999999998</v>
      </c>
      <c r="Y52" s="2">
        <f t="shared" si="2"/>
        <v>2.1786240197644662E-3</v>
      </c>
    </row>
    <row r="53" spans="2:25" x14ac:dyDescent="0.25">
      <c r="B53" s="58"/>
      <c r="C53" s="50" t="s">
        <v>8</v>
      </c>
      <c r="D53" s="53">
        <f ca="1">G8</f>
        <v>1.4755675231481469</v>
      </c>
      <c r="E53" s="12">
        <f ca="1">$D$31-$D$31*D53*SQRT(B58)/SQRT($B$51)</f>
        <v>-13.09028474487598</v>
      </c>
      <c r="F53" s="12">
        <f ca="1">$D$31+$D$31*D53*SQRT(B58)/SQRT($B$59)</f>
        <v>110.29614709709406</v>
      </c>
      <c r="G53" s="12">
        <f ca="1">F53/D36</f>
        <v>2.3420111980045486</v>
      </c>
      <c r="H53" s="12">
        <f ca="1">(D36-$D$31)/($D$31*D53*SQRT(B58)/SQRT($B$59))</f>
        <v>-2.4448438061181469E-2</v>
      </c>
      <c r="I53" s="67">
        <f ca="1">D53/D45</f>
        <v>13.615450229163056</v>
      </c>
      <c r="W53" s="3">
        <v>42957</v>
      </c>
      <c r="X53" s="2">
        <v>4.1723999999999997</v>
      </c>
      <c r="Y53" s="2">
        <f t="shared" si="2"/>
        <v>2.6879156050758314E-3</v>
      </c>
    </row>
    <row r="54" spans="2:25" x14ac:dyDescent="0.25">
      <c r="B54" s="64"/>
      <c r="C54" s="50" t="s">
        <v>6</v>
      </c>
      <c r="D54" s="53">
        <f ca="1">G9</f>
        <v>1.4755675231481469</v>
      </c>
      <c r="E54" s="12">
        <f ca="1">$D$31-$D$31*D54*SQRT(B59)/SQRT($B$51)</f>
        <v>-23.113975597162025</v>
      </c>
      <c r="F54" s="12">
        <f ca="1">$D$31+$D$31*D54*SQRT(B59)/SQRT($B$59)</f>
        <v>120.3198379493801</v>
      </c>
      <c r="G54" s="12">
        <f ca="1">F54/D37</f>
        <v>2.5548526873878905</v>
      </c>
      <c r="H54" s="12">
        <f ca="1">(D37-$D$31)/($D$31*D54*SQRT(B59)/SQRT($B$59))</f>
        <v>-2.1031341647342799E-2</v>
      </c>
      <c r="I54" s="67">
        <f ca="1">D54/D46</f>
        <v>11.772020119140118</v>
      </c>
      <c r="W54" s="3">
        <v>42956</v>
      </c>
      <c r="X54" s="2">
        <v>4.1612</v>
      </c>
      <c r="Y54" s="2">
        <f t="shared" si="2"/>
        <v>1.7558422329209404E-3</v>
      </c>
    </row>
    <row r="55" spans="2:25" x14ac:dyDescent="0.25">
      <c r="B55" s="64" t="s">
        <v>58</v>
      </c>
      <c r="C55" s="51" t="s">
        <v>67</v>
      </c>
      <c r="D55" s="54">
        <f ca="1">G10</f>
        <v>1.4755675231481469</v>
      </c>
      <c r="E55" s="19">
        <f ca="1">$D$31-$D$31*D55*SQRT(B60)/SQRT($B$51)</f>
        <v>-52.820091034097786</v>
      </c>
      <c r="F55" s="19">
        <f ca="1">$D$31+$D$31*D55*SQRT(B60)/SQRT($B$59)</f>
        <v>150.02595338631585</v>
      </c>
      <c r="G55" s="19">
        <f ca="1">F55/D38</f>
        <v>3.1856277129313919</v>
      </c>
      <c r="H55" s="19">
        <f ca="1">(D38-$D$31)/($D$31*D55*SQRT(B60)/SQRT($B$59))</f>
        <v>-1.4871404296287149E-2</v>
      </c>
      <c r="I55" s="68">
        <f ca="1">D55/D47</f>
        <v>12.04397341111998</v>
      </c>
      <c r="W55" s="3">
        <v>42955</v>
      </c>
      <c r="X55" s="2">
        <v>4.1539000000000001</v>
      </c>
      <c r="Y55" s="2">
        <f t="shared" si="2"/>
        <v>-2.2123370812552625E-3</v>
      </c>
    </row>
    <row r="56" spans="2:25" x14ac:dyDescent="0.25">
      <c r="B56" s="58">
        <f>B48</f>
        <v>62</v>
      </c>
      <c r="W56" s="3">
        <v>42954</v>
      </c>
      <c r="X56" s="2">
        <v>4.1631</v>
      </c>
      <c r="Y56" s="2">
        <f t="shared" si="2"/>
        <v>2.0679049400384457E-3</v>
      </c>
    </row>
    <row r="57" spans="2:25" x14ac:dyDescent="0.25">
      <c r="B57" s="58">
        <f>B49</f>
        <v>125</v>
      </c>
      <c r="W57" s="3">
        <v>42951</v>
      </c>
      <c r="X57" s="2">
        <v>4.1544999999999996</v>
      </c>
      <c r="Y57" s="2">
        <f t="shared" si="2"/>
        <v>-1.2129770596639829E-2</v>
      </c>
    </row>
    <row r="58" spans="2:25" x14ac:dyDescent="0.25">
      <c r="B58" s="58">
        <f>B50</f>
        <v>185</v>
      </c>
      <c r="W58" s="3">
        <v>42950</v>
      </c>
      <c r="X58" s="2">
        <v>4.2051999999999996</v>
      </c>
      <c r="Y58" s="2">
        <f t="shared" si="2"/>
        <v>3.8598127546409047E-3</v>
      </c>
    </row>
    <row r="59" spans="2:25" x14ac:dyDescent="0.25">
      <c r="B59" s="58">
        <f>B51</f>
        <v>250</v>
      </c>
      <c r="W59" s="3">
        <v>42949</v>
      </c>
      <c r="X59" s="2">
        <v>4.1890000000000001</v>
      </c>
      <c r="Y59" s="2">
        <f t="shared" si="2"/>
        <v>6.0339231053616119E-3</v>
      </c>
    </row>
    <row r="60" spans="2:25" x14ac:dyDescent="0.25">
      <c r="B60" s="58">
        <v>500</v>
      </c>
      <c r="W60" s="3">
        <v>42948</v>
      </c>
      <c r="X60" s="2">
        <v>4.1638000000000002</v>
      </c>
      <c r="Y60" s="2">
        <f t="shared" si="2"/>
        <v>-1.1281400089947896E-3</v>
      </c>
    </row>
    <row r="61" spans="2:25" x14ac:dyDescent="0.25">
      <c r="W61" s="3">
        <v>42947</v>
      </c>
      <c r="X61" s="2">
        <v>4.1684999999999999</v>
      </c>
      <c r="Y61" s="2">
        <f t="shared" si="2"/>
        <v>5.2675375252643391E-3</v>
      </c>
    </row>
    <row r="62" spans="2:25" x14ac:dyDescent="0.25">
      <c r="W62" s="3">
        <v>42944</v>
      </c>
      <c r="X62" s="2">
        <v>4.1466000000000003</v>
      </c>
      <c r="Y62" s="2">
        <f t="shared" si="2"/>
        <v>3.2609906067406665E-3</v>
      </c>
    </row>
    <row r="63" spans="2:25" x14ac:dyDescent="0.25">
      <c r="W63" s="3">
        <v>42943</v>
      </c>
      <c r="X63" s="2">
        <v>4.1330999999999998</v>
      </c>
      <c r="Y63" s="2">
        <f t="shared" si="2"/>
        <v>-4.5383300585986911E-3</v>
      </c>
    </row>
    <row r="64" spans="2:25" x14ac:dyDescent="0.25">
      <c r="W64" s="3">
        <v>42942</v>
      </c>
      <c r="X64" s="2">
        <v>4.1519000000000004</v>
      </c>
      <c r="Y64" s="2">
        <f t="shared" si="2"/>
        <v>-2.3816122014175805E-3</v>
      </c>
    </row>
    <row r="65" spans="11:25" x14ac:dyDescent="0.25">
      <c r="K65" s="48"/>
      <c r="W65" s="3">
        <v>42941</v>
      </c>
      <c r="X65" s="2">
        <v>4.1618000000000004</v>
      </c>
      <c r="Y65" s="2">
        <f t="shared" si="2"/>
        <v>4.6723429814061156E-3</v>
      </c>
    </row>
    <row r="66" spans="11:25" x14ac:dyDescent="0.25">
      <c r="W66" s="3">
        <v>42940</v>
      </c>
      <c r="X66" s="2">
        <v>4.1424000000000003</v>
      </c>
      <c r="Y66" s="2">
        <f t="shared" si="2"/>
        <v>4.1365856002644552E-3</v>
      </c>
    </row>
    <row r="67" spans="11:25" x14ac:dyDescent="0.25">
      <c r="W67" s="3">
        <v>42937</v>
      </c>
      <c r="X67" s="2">
        <v>4.1253000000000002</v>
      </c>
      <c r="Y67" s="2">
        <f t="shared" si="2"/>
        <v>4.8842816254495028E-3</v>
      </c>
    </row>
    <row r="68" spans="11:25" x14ac:dyDescent="0.25">
      <c r="W68" s="3">
        <v>42936</v>
      </c>
      <c r="X68" s="2">
        <v>4.1052</v>
      </c>
      <c r="Y68" s="2">
        <f t="shared" si="2"/>
        <v>1.1983234738737284E-2</v>
      </c>
    </row>
    <row r="69" spans="11:25" x14ac:dyDescent="0.25">
      <c r="W69" s="3">
        <v>42935</v>
      </c>
      <c r="X69" s="2">
        <v>4.0563000000000002</v>
      </c>
      <c r="Y69" s="2">
        <f t="shared" si="2"/>
        <v>-3.7893746131497249E-3</v>
      </c>
    </row>
    <row r="70" spans="11:25" x14ac:dyDescent="0.25">
      <c r="W70" s="3">
        <v>42934</v>
      </c>
      <c r="X70" s="2">
        <v>4.0716999999999999</v>
      </c>
      <c r="Y70" s="2">
        <f t="shared" ref="Y70:Y133" si="3">LN(X70/X71)</f>
        <v>5.1215240108653482E-3</v>
      </c>
    </row>
    <row r="71" spans="11:25" x14ac:dyDescent="0.25">
      <c r="W71" s="3">
        <v>42933</v>
      </c>
      <c r="X71" s="2">
        <v>4.0509000000000004</v>
      </c>
      <c r="Y71" s="2">
        <f t="shared" si="3"/>
        <v>-1.9236466423178118E-3</v>
      </c>
    </row>
    <row r="72" spans="11:25" x14ac:dyDescent="0.25">
      <c r="W72" s="3">
        <v>42930</v>
      </c>
      <c r="X72" s="2">
        <v>4.0587</v>
      </c>
      <c r="Y72" s="2">
        <f t="shared" si="3"/>
        <v>-2.1166633548746739E-3</v>
      </c>
    </row>
    <row r="73" spans="11:25" x14ac:dyDescent="0.25">
      <c r="W73" s="3">
        <v>42929</v>
      </c>
      <c r="X73" s="2">
        <v>4.0673000000000004</v>
      </c>
      <c r="Y73" s="2">
        <f t="shared" si="3"/>
        <v>-1.4740930856385369E-3</v>
      </c>
    </row>
    <row r="74" spans="11:25" x14ac:dyDescent="0.25">
      <c r="W74" s="3">
        <v>42928</v>
      </c>
      <c r="X74" s="2">
        <v>4.0732999999999997</v>
      </c>
      <c r="Y74" s="2">
        <f t="shared" si="3"/>
        <v>-1.7425181108082173E-2</v>
      </c>
    </row>
    <row r="75" spans="11:25" x14ac:dyDescent="0.25">
      <c r="W75" s="3">
        <v>42927</v>
      </c>
      <c r="X75" s="2">
        <v>4.1448999999999998</v>
      </c>
      <c r="Y75" s="2">
        <f t="shared" si="3"/>
        <v>7.288432569144826E-3</v>
      </c>
    </row>
    <row r="76" spans="11:25" x14ac:dyDescent="0.25">
      <c r="W76" s="3">
        <v>42926</v>
      </c>
      <c r="X76" s="2">
        <v>4.1147999999999998</v>
      </c>
      <c r="Y76" s="2">
        <f t="shared" si="3"/>
        <v>-2.7666562969704445E-3</v>
      </c>
    </row>
    <row r="77" spans="11:25" x14ac:dyDescent="0.25">
      <c r="W77" s="3">
        <v>42923</v>
      </c>
      <c r="X77" s="2">
        <v>4.1261999999999999</v>
      </c>
      <c r="Y77" s="2">
        <f t="shared" si="3"/>
        <v>-3.3389012655145986E-3</v>
      </c>
    </row>
    <row r="78" spans="11:25" x14ac:dyDescent="0.25">
      <c r="W78" s="3">
        <v>42922</v>
      </c>
      <c r="X78" s="2">
        <v>4.1399999999999997</v>
      </c>
      <c r="Y78" s="2">
        <f t="shared" si="3"/>
        <v>1.088023167598655E-2</v>
      </c>
    </row>
    <row r="79" spans="11:25" x14ac:dyDescent="0.25">
      <c r="W79" s="3">
        <v>42921</v>
      </c>
      <c r="X79" s="2">
        <v>4.0952000000000002</v>
      </c>
      <c r="Y79" s="2">
        <f t="shared" si="3"/>
        <v>1.3917458898651199E-2</v>
      </c>
    </row>
    <row r="80" spans="11:25" x14ac:dyDescent="0.25">
      <c r="W80" s="3">
        <v>42920</v>
      </c>
      <c r="X80" s="2">
        <v>4.0385999999999997</v>
      </c>
      <c r="Y80" s="2">
        <f t="shared" si="3"/>
        <v>-9.1573964745563787E-4</v>
      </c>
    </row>
    <row r="81" spans="23:25" x14ac:dyDescent="0.25">
      <c r="W81" s="3">
        <v>42919</v>
      </c>
      <c r="X81" s="2">
        <v>4.0423</v>
      </c>
      <c r="Y81" s="2">
        <f t="shared" si="3"/>
        <v>4.3883098599100546E-3</v>
      </c>
    </row>
    <row r="82" spans="23:25" x14ac:dyDescent="0.25">
      <c r="W82" s="3">
        <v>42916</v>
      </c>
      <c r="X82" s="2">
        <v>4.0246000000000004</v>
      </c>
      <c r="Y82" s="2">
        <f t="shared" si="3"/>
        <v>-3.3239928405149038E-3</v>
      </c>
    </row>
    <row r="83" spans="23:25" x14ac:dyDescent="0.25">
      <c r="W83" s="3">
        <v>42915</v>
      </c>
      <c r="X83" s="2">
        <v>4.0380000000000003</v>
      </c>
      <c r="Y83" s="2">
        <f t="shared" si="3"/>
        <v>9.9302716189919368E-3</v>
      </c>
    </row>
    <row r="84" spans="23:25" x14ac:dyDescent="0.25">
      <c r="W84" s="3">
        <v>42914</v>
      </c>
      <c r="X84" s="2">
        <v>3.9981</v>
      </c>
      <c r="Y84" s="2">
        <f t="shared" si="3"/>
        <v>-3.7510784790329815E-4</v>
      </c>
    </row>
    <row r="85" spans="23:25" x14ac:dyDescent="0.25">
      <c r="W85" s="3">
        <v>42913</v>
      </c>
      <c r="X85" s="2">
        <v>3.9996</v>
      </c>
      <c r="Y85" s="2">
        <f t="shared" si="3"/>
        <v>2.1481203033270842E-2</v>
      </c>
    </row>
    <row r="86" spans="23:25" x14ac:dyDescent="0.25">
      <c r="W86" s="3">
        <v>42912</v>
      </c>
      <c r="X86" s="2">
        <v>3.9146000000000001</v>
      </c>
      <c r="Y86" s="2">
        <f t="shared" si="3"/>
        <v>-3.3408597438160477E-3</v>
      </c>
    </row>
    <row r="87" spans="23:25" x14ac:dyDescent="0.25">
      <c r="W87" s="3">
        <v>42909</v>
      </c>
      <c r="X87" s="2">
        <v>3.9276999999999997</v>
      </c>
      <c r="Y87" s="2">
        <f t="shared" si="3"/>
        <v>2.0388925685930139E-3</v>
      </c>
    </row>
    <row r="88" spans="23:25" x14ac:dyDescent="0.25">
      <c r="W88" s="3">
        <v>42908</v>
      </c>
      <c r="X88" s="2">
        <v>3.9196999999999997</v>
      </c>
      <c r="Y88" s="2">
        <f t="shared" si="3"/>
        <v>-6.3577855173364145E-3</v>
      </c>
    </row>
    <row r="89" spans="23:25" x14ac:dyDescent="0.25">
      <c r="W89" s="3">
        <v>42907</v>
      </c>
      <c r="X89" s="2">
        <v>3.9447000000000001</v>
      </c>
      <c r="Y89" s="2">
        <f t="shared" si="3"/>
        <v>-8.1088619094913154E-4</v>
      </c>
    </row>
    <row r="90" spans="23:25" x14ac:dyDescent="0.25">
      <c r="W90" s="3">
        <v>42906</v>
      </c>
      <c r="X90" s="2">
        <v>3.9478999999999997</v>
      </c>
      <c r="Y90" s="2">
        <f t="shared" si="3"/>
        <v>4.9006636517560749E-3</v>
      </c>
    </row>
    <row r="91" spans="23:25" x14ac:dyDescent="0.25">
      <c r="W91" s="3">
        <v>42905</v>
      </c>
      <c r="X91" s="2">
        <v>3.9285999999999999</v>
      </c>
      <c r="Y91" s="2">
        <f t="shared" si="3"/>
        <v>1.7068980642518938E-3</v>
      </c>
    </row>
    <row r="92" spans="23:25" x14ac:dyDescent="0.25">
      <c r="W92" s="3">
        <v>42902</v>
      </c>
      <c r="X92" s="2">
        <v>3.9218999999999999</v>
      </c>
      <c r="Y92" s="2">
        <f t="shared" si="3"/>
        <v>8.9282303802077679E-4</v>
      </c>
    </row>
    <row r="93" spans="23:25" x14ac:dyDescent="0.25">
      <c r="W93" s="3">
        <v>42901</v>
      </c>
      <c r="X93" s="2">
        <v>3.9184000000000001</v>
      </c>
      <c r="Y93" s="2">
        <f t="shared" si="3"/>
        <v>1.1746381677978993E-3</v>
      </c>
    </row>
    <row r="94" spans="23:25" x14ac:dyDescent="0.25">
      <c r="W94" s="3">
        <v>42900</v>
      </c>
      <c r="X94" s="2">
        <v>3.9138000000000002</v>
      </c>
      <c r="Y94" s="2">
        <f t="shared" si="3"/>
        <v>-8.2189803499503646E-3</v>
      </c>
    </row>
    <row r="95" spans="23:25" x14ac:dyDescent="0.25">
      <c r="W95" s="3">
        <v>42899</v>
      </c>
      <c r="X95" s="2">
        <v>3.9460999999999999</v>
      </c>
      <c r="Y95" s="2">
        <f t="shared" si="3"/>
        <v>1.4962659550737292E-3</v>
      </c>
    </row>
    <row r="96" spans="23:25" x14ac:dyDescent="0.25">
      <c r="W96" s="3">
        <v>42898</v>
      </c>
      <c r="X96" s="2">
        <v>3.9401999999999999</v>
      </c>
      <c r="Y96" s="2">
        <f t="shared" si="3"/>
        <v>-5.3155262221656393E-3</v>
      </c>
    </row>
    <row r="97" spans="23:25" x14ac:dyDescent="0.25">
      <c r="W97" s="3">
        <v>42895</v>
      </c>
      <c r="X97" s="2">
        <v>3.9611999999999998</v>
      </c>
      <c r="Y97" s="2">
        <f t="shared" si="3"/>
        <v>1.2630410651721423E-3</v>
      </c>
    </row>
    <row r="98" spans="23:25" x14ac:dyDescent="0.25">
      <c r="W98" s="3">
        <v>42894</v>
      </c>
      <c r="X98" s="2">
        <v>3.9561999999999999</v>
      </c>
      <c r="Y98" s="2">
        <f t="shared" si="3"/>
        <v>-1.0335164604984648E-2</v>
      </c>
    </row>
    <row r="99" spans="23:25" x14ac:dyDescent="0.25">
      <c r="W99" s="3">
        <v>42893</v>
      </c>
      <c r="X99" s="2">
        <v>3.9973000000000001</v>
      </c>
      <c r="Y99" s="2">
        <f t="shared" si="3"/>
        <v>8.0124004824979542E-3</v>
      </c>
    </row>
    <row r="100" spans="23:25" x14ac:dyDescent="0.25">
      <c r="W100" s="3">
        <v>42892</v>
      </c>
      <c r="X100" s="2">
        <v>3.9653999999999998</v>
      </c>
      <c r="Y100" s="2">
        <f t="shared" si="3"/>
        <v>-4.5382347046206818E-4</v>
      </c>
    </row>
    <row r="101" spans="23:25" x14ac:dyDescent="0.25">
      <c r="W101" s="3">
        <v>42891</v>
      </c>
      <c r="X101" s="2">
        <v>3.9672000000000001</v>
      </c>
      <c r="Y101" s="2">
        <f t="shared" si="3"/>
        <v>1.5892840216589815E-3</v>
      </c>
    </row>
    <row r="102" spans="23:25" x14ac:dyDescent="0.25">
      <c r="W102" s="3">
        <v>42888</v>
      </c>
      <c r="X102" s="2">
        <v>3.9609000000000001</v>
      </c>
      <c r="Y102" s="2">
        <f t="shared" si="3"/>
        <v>1.7182568977966632E-3</v>
      </c>
    </row>
    <row r="103" spans="23:25" x14ac:dyDescent="0.25">
      <c r="W103" s="3">
        <v>42887</v>
      </c>
      <c r="X103" s="2">
        <v>3.9540999999999999</v>
      </c>
      <c r="Y103" s="2">
        <f t="shared" si="3"/>
        <v>-3.7107667313706957E-3</v>
      </c>
    </row>
    <row r="104" spans="23:25" x14ac:dyDescent="0.25">
      <c r="W104" s="3">
        <v>42886</v>
      </c>
      <c r="X104" s="2">
        <v>3.9687999999999999</v>
      </c>
      <c r="Y104" s="2">
        <f t="shared" si="3"/>
        <v>-5.2898725366692478E-4</v>
      </c>
    </row>
    <row r="105" spans="23:25" x14ac:dyDescent="0.25">
      <c r="W105" s="3">
        <v>42885</v>
      </c>
      <c r="X105" s="2">
        <v>3.9708999999999999</v>
      </c>
      <c r="Y105" s="2">
        <f t="shared" si="3"/>
        <v>-6.0508099598690426E-3</v>
      </c>
    </row>
    <row r="106" spans="23:25" x14ac:dyDescent="0.25">
      <c r="W106" s="3">
        <v>42884</v>
      </c>
      <c r="X106" s="2">
        <v>3.9950000000000001</v>
      </c>
      <c r="Y106" s="2">
        <f t="shared" si="3"/>
        <v>-1.0257565853551104E-3</v>
      </c>
    </row>
    <row r="107" spans="23:25" x14ac:dyDescent="0.25">
      <c r="W107" s="3">
        <v>42881</v>
      </c>
      <c r="X107" s="2">
        <v>3.9990999999999999</v>
      </c>
      <c r="Y107" s="2">
        <f t="shared" si="3"/>
        <v>-8.9979760626128795E-4</v>
      </c>
    </row>
    <row r="108" spans="23:25" x14ac:dyDescent="0.25">
      <c r="W108" s="3">
        <v>42880</v>
      </c>
      <c r="X108" s="2">
        <v>4.0026999999999999</v>
      </c>
      <c r="Y108" s="2">
        <f t="shared" si="3"/>
        <v>1.9005232157825625E-3</v>
      </c>
    </row>
    <row r="109" spans="23:25" x14ac:dyDescent="0.25">
      <c r="W109" s="3">
        <v>42879</v>
      </c>
      <c r="X109" s="2">
        <v>3.9950999999999999</v>
      </c>
      <c r="Y109" s="2">
        <f t="shared" si="3"/>
        <v>-8.5068059573566244E-4</v>
      </c>
    </row>
    <row r="110" spans="23:25" x14ac:dyDescent="0.25">
      <c r="W110" s="3">
        <v>42878</v>
      </c>
      <c r="X110" s="2">
        <v>3.9984999999999999</v>
      </c>
      <c r="Y110" s="2">
        <f t="shared" si="3"/>
        <v>-5.0006251823404835E-4</v>
      </c>
    </row>
    <row r="111" spans="23:25" x14ac:dyDescent="0.25">
      <c r="W111" s="3">
        <v>42877</v>
      </c>
      <c r="X111" s="2">
        <v>4.0004999999999997</v>
      </c>
      <c r="Y111" s="2">
        <f t="shared" si="3"/>
        <v>-1.573564447430552E-3</v>
      </c>
    </row>
    <row r="112" spans="23:25" x14ac:dyDescent="0.25">
      <c r="W112" s="3">
        <v>42874</v>
      </c>
      <c r="X112" s="2">
        <v>4.0068000000000001</v>
      </c>
      <c r="Y112" s="2">
        <f t="shared" si="3"/>
        <v>-4.4574561757553324E-3</v>
      </c>
    </row>
    <row r="113" spans="23:25" x14ac:dyDescent="0.25">
      <c r="W113" s="3">
        <v>42873</v>
      </c>
      <c r="X113" s="2">
        <v>4.0247000000000002</v>
      </c>
      <c r="Y113" s="2">
        <f t="shared" si="3"/>
        <v>9.4865529077926419E-3</v>
      </c>
    </row>
    <row r="114" spans="23:25" x14ac:dyDescent="0.25">
      <c r="W114" s="3">
        <v>42872</v>
      </c>
      <c r="X114" s="2">
        <v>3.9866999999999999</v>
      </c>
      <c r="Y114" s="2">
        <f t="shared" si="3"/>
        <v>1.6132644816808425E-2</v>
      </c>
    </row>
    <row r="115" spans="23:25" x14ac:dyDescent="0.25">
      <c r="W115" s="3">
        <v>42871</v>
      </c>
      <c r="X115" s="2">
        <v>3.9229000000000003</v>
      </c>
      <c r="Y115" s="2">
        <f t="shared" si="3"/>
        <v>7.0348063929639429E-3</v>
      </c>
    </row>
    <row r="116" spans="23:25" x14ac:dyDescent="0.25">
      <c r="W116" s="3">
        <v>42870</v>
      </c>
      <c r="X116" s="2">
        <v>3.8954</v>
      </c>
      <c r="Y116" s="2">
        <f t="shared" si="3"/>
        <v>-2.9990410174660417E-3</v>
      </c>
    </row>
    <row r="117" spans="23:25" x14ac:dyDescent="0.25">
      <c r="W117" s="3">
        <v>42867</v>
      </c>
      <c r="X117" s="2">
        <v>3.9070999999999998</v>
      </c>
      <c r="Y117" s="2">
        <f t="shared" si="3"/>
        <v>4.9262447283138335E-3</v>
      </c>
    </row>
    <row r="118" spans="23:25" x14ac:dyDescent="0.25">
      <c r="W118" s="3">
        <v>42866</v>
      </c>
      <c r="X118" s="2">
        <v>3.8879000000000001</v>
      </c>
      <c r="Y118" s="2">
        <f t="shared" si="3"/>
        <v>-2.9535290434066705E-3</v>
      </c>
    </row>
    <row r="119" spans="23:25" x14ac:dyDescent="0.25">
      <c r="W119" s="3">
        <v>42865</v>
      </c>
      <c r="X119" s="2">
        <v>3.8994</v>
      </c>
      <c r="Y119" s="2">
        <f t="shared" si="3"/>
        <v>-1.0764037101395146E-2</v>
      </c>
    </row>
    <row r="120" spans="23:25" x14ac:dyDescent="0.25">
      <c r="W120" s="3">
        <v>42864</v>
      </c>
      <c r="X120" s="2">
        <v>3.9416000000000002</v>
      </c>
      <c r="Y120" s="2">
        <f t="shared" si="3"/>
        <v>6.1585638091105344E-3</v>
      </c>
    </row>
    <row r="121" spans="23:25" x14ac:dyDescent="0.25">
      <c r="W121" s="3">
        <v>42863</v>
      </c>
      <c r="X121" s="2">
        <v>3.9173999999999998</v>
      </c>
      <c r="Y121" s="2">
        <f t="shared" si="3"/>
        <v>4.964567353136556E-3</v>
      </c>
    </row>
    <row r="122" spans="23:25" x14ac:dyDescent="0.25">
      <c r="W122" s="3">
        <v>42860</v>
      </c>
      <c r="X122" s="2">
        <v>3.8980000000000001</v>
      </c>
      <c r="Y122" s="2">
        <f t="shared" si="3"/>
        <v>-2.2038294033652952E-3</v>
      </c>
    </row>
    <row r="123" spans="23:25" x14ac:dyDescent="0.25">
      <c r="W123" s="3">
        <v>42859</v>
      </c>
      <c r="X123" s="2">
        <v>3.9066000000000001</v>
      </c>
      <c r="Y123" s="2">
        <f t="shared" si="3"/>
        <v>1.4776116901789083E-2</v>
      </c>
    </row>
    <row r="124" spans="23:25" x14ac:dyDescent="0.25">
      <c r="W124" s="3">
        <v>42858</v>
      </c>
      <c r="X124" s="2">
        <v>3.8492999999999999</v>
      </c>
      <c r="Y124" s="2">
        <f t="shared" si="3"/>
        <v>-1.8168609649018026E-3</v>
      </c>
    </row>
    <row r="125" spans="23:25" x14ac:dyDescent="0.25">
      <c r="W125" s="3">
        <v>42857</v>
      </c>
      <c r="X125" s="2">
        <v>3.8563000000000001</v>
      </c>
      <c r="Y125" s="2">
        <f t="shared" si="3"/>
        <v>-4.8374882534632149E-3</v>
      </c>
    </row>
    <row r="126" spans="23:25" x14ac:dyDescent="0.25">
      <c r="W126" s="3">
        <v>42856</v>
      </c>
      <c r="X126" s="2">
        <v>3.875</v>
      </c>
      <c r="Y126" s="2">
        <f t="shared" si="3"/>
        <v>1.1102935672013094E-3</v>
      </c>
    </row>
    <row r="127" spans="23:25" x14ac:dyDescent="0.25">
      <c r="W127" s="3">
        <v>42853</v>
      </c>
      <c r="X127" s="2">
        <v>3.8707000000000003</v>
      </c>
      <c r="Y127" s="2">
        <f t="shared" si="3"/>
        <v>-1.3167238719030091E-3</v>
      </c>
    </row>
    <row r="128" spans="23:25" x14ac:dyDescent="0.25">
      <c r="W128" s="3">
        <v>42852</v>
      </c>
      <c r="X128" s="2">
        <v>3.8757999999999999</v>
      </c>
      <c r="Y128" s="2">
        <f t="shared" si="3"/>
        <v>-6.993395088465971E-3</v>
      </c>
    </row>
    <row r="129" spans="23:25" x14ac:dyDescent="0.25">
      <c r="W129" s="3">
        <v>42851</v>
      </c>
      <c r="X129" s="2">
        <v>3.903</v>
      </c>
      <c r="Y129" s="2">
        <f t="shared" si="3"/>
        <v>-2.3032639740929186E-3</v>
      </c>
    </row>
    <row r="130" spans="23:25" x14ac:dyDescent="0.25">
      <c r="W130" s="3">
        <v>42850</v>
      </c>
      <c r="X130" s="2">
        <v>3.9119999999999999</v>
      </c>
      <c r="Y130" s="2">
        <f t="shared" si="3"/>
        <v>7.4922093166366012E-3</v>
      </c>
    </row>
    <row r="131" spans="23:25" x14ac:dyDescent="0.25">
      <c r="W131" s="3">
        <v>42849</v>
      </c>
      <c r="X131" s="2">
        <v>3.8828</v>
      </c>
      <c r="Y131" s="2">
        <f t="shared" si="3"/>
        <v>-5.6756319131974322E-3</v>
      </c>
    </row>
    <row r="132" spans="23:25" x14ac:dyDescent="0.25">
      <c r="W132" s="3">
        <v>42846</v>
      </c>
      <c r="X132" s="2">
        <v>3.9049</v>
      </c>
      <c r="Y132" s="2">
        <f t="shared" si="3"/>
        <v>-5.1204589049866356E-4</v>
      </c>
    </row>
    <row r="133" spans="23:25" x14ac:dyDescent="0.25">
      <c r="W133" s="3">
        <v>42845</v>
      </c>
      <c r="X133" s="2">
        <v>3.9069000000000003</v>
      </c>
      <c r="Y133" s="2">
        <f t="shared" si="3"/>
        <v>-7.7763863442195371E-3</v>
      </c>
    </row>
    <row r="134" spans="23:25" x14ac:dyDescent="0.25">
      <c r="W134" s="3">
        <v>42844</v>
      </c>
      <c r="X134" s="2">
        <v>3.9374000000000002</v>
      </c>
      <c r="Y134" s="2">
        <f t="shared" ref="Y134:Y197" si="4">LN(X134/X135)</f>
        <v>2.0847641852724456E-3</v>
      </c>
    </row>
    <row r="135" spans="23:25" x14ac:dyDescent="0.25">
      <c r="W135" s="3">
        <v>42843</v>
      </c>
      <c r="X135" s="2">
        <v>3.9291999999999998</v>
      </c>
      <c r="Y135" s="2">
        <f t="shared" si="4"/>
        <v>-2.6687354603261168E-3</v>
      </c>
    </row>
    <row r="136" spans="23:25" x14ac:dyDescent="0.25">
      <c r="W136" s="3">
        <v>42842</v>
      </c>
      <c r="X136" s="2">
        <v>3.9397000000000002</v>
      </c>
      <c r="Y136" s="2">
        <f t="shared" si="4"/>
        <v>-4.7858491255941809E-3</v>
      </c>
    </row>
    <row r="137" spans="23:25" x14ac:dyDescent="0.25">
      <c r="W137" s="3">
        <v>42839</v>
      </c>
      <c r="X137" s="2">
        <v>3.9586000000000001</v>
      </c>
      <c r="Y137" s="2">
        <f t="shared" si="4"/>
        <v>1.6325126026631477E-2</v>
      </c>
    </row>
    <row r="138" spans="23:25" x14ac:dyDescent="0.25">
      <c r="W138" s="3">
        <v>42838</v>
      </c>
      <c r="X138" s="2">
        <v>3.8944999999999999</v>
      </c>
      <c r="Y138" s="2">
        <f t="shared" si="4"/>
        <v>-7.4436277003090605E-4</v>
      </c>
    </row>
    <row r="139" spans="23:25" x14ac:dyDescent="0.25">
      <c r="W139" s="3">
        <v>42837</v>
      </c>
      <c r="X139" s="2">
        <v>3.8974000000000002</v>
      </c>
      <c r="Y139" s="2">
        <f t="shared" si="4"/>
        <v>-6.3940472069894567E-3</v>
      </c>
    </row>
    <row r="140" spans="23:25" x14ac:dyDescent="0.25">
      <c r="W140" s="3">
        <v>42836</v>
      </c>
      <c r="X140" s="2">
        <v>3.9224000000000001</v>
      </c>
      <c r="Y140" s="2">
        <f t="shared" si="4"/>
        <v>-7.7204771945166926E-3</v>
      </c>
    </row>
    <row r="141" spans="23:25" x14ac:dyDescent="0.25">
      <c r="W141" s="3">
        <v>42835</v>
      </c>
      <c r="X141" s="2">
        <v>3.9527999999999999</v>
      </c>
      <c r="Y141" s="2">
        <f t="shared" si="4"/>
        <v>-1.0367018640926756E-3</v>
      </c>
    </row>
    <row r="142" spans="23:25" x14ac:dyDescent="0.25">
      <c r="W142" s="3">
        <v>42832</v>
      </c>
      <c r="X142" s="2">
        <v>3.9569000000000001</v>
      </c>
      <c r="Y142" s="2">
        <f t="shared" si="4"/>
        <v>1.3656367506027151E-3</v>
      </c>
    </row>
    <row r="143" spans="23:25" x14ac:dyDescent="0.25">
      <c r="W143" s="3">
        <v>42831</v>
      </c>
      <c r="X143" s="2">
        <v>3.9515000000000002</v>
      </c>
      <c r="Y143" s="2">
        <f t="shared" si="4"/>
        <v>1.7476986756269955E-3</v>
      </c>
    </row>
    <row r="144" spans="23:25" x14ac:dyDescent="0.25">
      <c r="W144" s="3">
        <v>42830</v>
      </c>
      <c r="X144" s="2">
        <v>3.9445999999999999</v>
      </c>
      <c r="Y144" s="2">
        <f t="shared" si="4"/>
        <v>4.522710151036652E-3</v>
      </c>
    </row>
    <row r="145" spans="23:25" x14ac:dyDescent="0.25">
      <c r="W145" s="3">
        <v>42829</v>
      </c>
      <c r="X145" s="2">
        <v>3.9268000000000001</v>
      </c>
      <c r="Y145" s="2">
        <f t="shared" si="4"/>
        <v>9.2614574546496034E-3</v>
      </c>
    </row>
    <row r="146" spans="23:25" x14ac:dyDescent="0.25">
      <c r="W146" s="3">
        <v>42828</v>
      </c>
      <c r="X146" s="2">
        <v>3.8906000000000001</v>
      </c>
      <c r="Y146" s="2">
        <f t="shared" si="4"/>
        <v>4.1725752746972714E-3</v>
      </c>
    </row>
    <row r="147" spans="23:25" x14ac:dyDescent="0.25">
      <c r="W147" s="3">
        <v>42825</v>
      </c>
      <c r="X147" s="2">
        <v>3.8744000000000001</v>
      </c>
      <c r="Y147" s="2">
        <f t="shared" si="4"/>
        <v>-7.0728018825004244E-3</v>
      </c>
    </row>
    <row r="148" spans="23:25" x14ac:dyDescent="0.25">
      <c r="W148" s="3">
        <v>42824</v>
      </c>
      <c r="X148" s="2">
        <v>3.9018999999999999</v>
      </c>
      <c r="Y148" s="2">
        <f t="shared" si="4"/>
        <v>-6.1574818648866244E-3</v>
      </c>
    </row>
    <row r="149" spans="23:25" x14ac:dyDescent="0.25">
      <c r="W149" s="3">
        <v>42823</v>
      </c>
      <c r="X149" s="2">
        <v>3.9260000000000002</v>
      </c>
      <c r="Y149" s="2">
        <f t="shared" si="4"/>
        <v>-7.763974757585169E-3</v>
      </c>
    </row>
    <row r="150" spans="23:25" x14ac:dyDescent="0.25">
      <c r="W150" s="3">
        <v>42822</v>
      </c>
      <c r="X150" s="2">
        <v>3.9565999999999999</v>
      </c>
      <c r="Y150" s="2">
        <f t="shared" si="4"/>
        <v>7.2546801196351658E-3</v>
      </c>
    </row>
    <row r="151" spans="23:25" x14ac:dyDescent="0.25">
      <c r="W151" s="3">
        <v>42821</v>
      </c>
      <c r="X151" s="2">
        <v>3.9279999999999999</v>
      </c>
      <c r="Y151" s="2">
        <f t="shared" si="4"/>
        <v>6.7692959175404974E-3</v>
      </c>
    </row>
    <row r="152" spans="23:25" x14ac:dyDescent="0.25">
      <c r="W152" s="3">
        <v>42818</v>
      </c>
      <c r="X152" s="2">
        <v>3.9015</v>
      </c>
      <c r="Y152" s="2">
        <f t="shared" si="4"/>
        <v>-5.3426167802075788E-3</v>
      </c>
    </row>
    <row r="153" spans="23:25" x14ac:dyDescent="0.25">
      <c r="W153" s="3">
        <v>42817</v>
      </c>
      <c r="X153" s="2">
        <v>3.9224000000000001</v>
      </c>
      <c r="Y153" s="2">
        <f t="shared" si="4"/>
        <v>3.6779771743501908E-3</v>
      </c>
    </row>
    <row r="154" spans="23:25" x14ac:dyDescent="0.25">
      <c r="W154" s="3">
        <v>42816</v>
      </c>
      <c r="X154" s="2">
        <v>3.9079999999999999</v>
      </c>
      <c r="Y154" s="2">
        <f t="shared" si="4"/>
        <v>-5.1810281406983929E-3</v>
      </c>
    </row>
    <row r="155" spans="23:25" x14ac:dyDescent="0.25">
      <c r="W155" s="3">
        <v>42815</v>
      </c>
      <c r="X155" s="2">
        <v>3.9283000000000001</v>
      </c>
      <c r="Y155" s="2">
        <f t="shared" si="4"/>
        <v>1.1186743905339198E-2</v>
      </c>
    </row>
    <row r="156" spans="23:25" x14ac:dyDescent="0.25">
      <c r="W156" s="3">
        <v>42814</v>
      </c>
      <c r="X156" s="2">
        <v>3.8845999999999998</v>
      </c>
      <c r="Y156" s="2">
        <f t="shared" si="4"/>
        <v>-3.6231458184677236E-3</v>
      </c>
    </row>
    <row r="157" spans="23:25" x14ac:dyDescent="0.25">
      <c r="W157" s="3">
        <v>42811</v>
      </c>
      <c r="X157" s="2">
        <v>3.8986999999999998</v>
      </c>
      <c r="Y157" s="2">
        <f t="shared" si="4"/>
        <v>-1.6658341350162791E-3</v>
      </c>
    </row>
    <row r="158" spans="23:25" x14ac:dyDescent="0.25">
      <c r="W158" s="3">
        <v>42810</v>
      </c>
      <c r="X158" s="2">
        <v>3.9051999999999998</v>
      </c>
      <c r="Y158" s="2">
        <f t="shared" si="4"/>
        <v>-1.057078832864973E-2</v>
      </c>
    </row>
    <row r="159" spans="23:25" x14ac:dyDescent="0.25">
      <c r="W159" s="3">
        <v>42809</v>
      </c>
      <c r="X159" s="2">
        <v>3.9466999999999999</v>
      </c>
      <c r="Y159" s="2">
        <f t="shared" si="4"/>
        <v>-5.760355485001937E-3</v>
      </c>
    </row>
    <row r="160" spans="23:25" x14ac:dyDescent="0.25">
      <c r="W160" s="3">
        <v>42808</v>
      </c>
      <c r="X160" s="2">
        <v>3.9695</v>
      </c>
      <c r="Y160" s="2">
        <f t="shared" si="4"/>
        <v>-4.5243259279318807E-3</v>
      </c>
    </row>
    <row r="161" spans="23:25" x14ac:dyDescent="0.25">
      <c r="W161" s="3">
        <v>42807</v>
      </c>
      <c r="X161" s="2">
        <v>3.9874999999999998</v>
      </c>
      <c r="Y161" s="2">
        <f t="shared" si="4"/>
        <v>5.5187639369776902E-4</v>
      </c>
    </row>
    <row r="162" spans="23:25" x14ac:dyDescent="0.25">
      <c r="W162" s="3">
        <v>42804</v>
      </c>
      <c r="X162" s="2">
        <v>3.9853000000000001</v>
      </c>
      <c r="Y162" s="2">
        <f t="shared" si="4"/>
        <v>-2.3809236695775332E-3</v>
      </c>
    </row>
    <row r="163" spans="23:25" x14ac:dyDescent="0.25">
      <c r="W163" s="3">
        <v>42803</v>
      </c>
      <c r="X163" s="2">
        <v>3.9948000000000001</v>
      </c>
      <c r="Y163" s="2">
        <f t="shared" si="4"/>
        <v>1.1328570667093736E-2</v>
      </c>
    </row>
    <row r="164" spans="23:25" x14ac:dyDescent="0.25">
      <c r="W164" s="3">
        <v>42802</v>
      </c>
      <c r="X164" s="2">
        <v>3.9497999999999998</v>
      </c>
      <c r="Y164" s="2">
        <f t="shared" si="4"/>
        <v>1.5332910885979652E-2</v>
      </c>
    </row>
    <row r="165" spans="23:25" x14ac:dyDescent="0.25">
      <c r="W165" s="3">
        <v>42801</v>
      </c>
      <c r="X165" s="2">
        <v>3.8896999999999999</v>
      </c>
      <c r="Y165" s="2">
        <f t="shared" si="4"/>
        <v>-9.7728980859110096E-3</v>
      </c>
    </row>
    <row r="166" spans="23:25" x14ac:dyDescent="0.25">
      <c r="W166" s="3">
        <v>42800</v>
      </c>
      <c r="X166" s="2">
        <v>3.9279000000000002</v>
      </c>
      <c r="Y166" s="2">
        <f t="shared" si="4"/>
        <v>2.5462137938671954E-4</v>
      </c>
    </row>
    <row r="167" spans="23:25" x14ac:dyDescent="0.25">
      <c r="W167" s="3">
        <v>42797</v>
      </c>
      <c r="X167" s="2">
        <v>3.9268999999999998</v>
      </c>
      <c r="Y167" s="2">
        <f t="shared" si="4"/>
        <v>1.8862158936538355E-3</v>
      </c>
    </row>
    <row r="168" spans="23:25" x14ac:dyDescent="0.25">
      <c r="W168" s="3">
        <v>42796</v>
      </c>
      <c r="X168" s="2">
        <v>3.9195000000000002</v>
      </c>
      <c r="Y168" s="2">
        <f t="shared" si="4"/>
        <v>1.6670911671232195E-2</v>
      </c>
    </row>
    <row r="169" spans="23:25" x14ac:dyDescent="0.25">
      <c r="W169" s="3">
        <v>42795</v>
      </c>
      <c r="X169" s="2">
        <v>3.8547000000000002</v>
      </c>
      <c r="Y169" s="2">
        <f t="shared" si="4"/>
        <v>-8.0388983259510203E-4</v>
      </c>
    </row>
    <row r="170" spans="23:25" x14ac:dyDescent="0.25">
      <c r="W170" s="3">
        <v>42794</v>
      </c>
      <c r="X170" s="2">
        <v>3.8578000000000001</v>
      </c>
      <c r="Y170" s="2">
        <f t="shared" si="4"/>
        <v>9.7157687025185725E-3</v>
      </c>
    </row>
    <row r="171" spans="23:25" x14ac:dyDescent="0.25">
      <c r="W171" s="3">
        <v>42793</v>
      </c>
      <c r="X171" s="2">
        <v>3.8205</v>
      </c>
      <c r="Y171" s="2">
        <f t="shared" si="4"/>
        <v>1.7290164634350073E-3</v>
      </c>
    </row>
    <row r="172" spans="23:25" x14ac:dyDescent="0.25">
      <c r="W172" s="3">
        <v>42790</v>
      </c>
      <c r="X172" s="2">
        <v>3.8138999999999998</v>
      </c>
      <c r="Y172" s="2">
        <f t="shared" si="4"/>
        <v>9.2722525069130687E-3</v>
      </c>
    </row>
    <row r="173" spans="23:25" x14ac:dyDescent="0.25">
      <c r="W173" s="3">
        <v>42789</v>
      </c>
      <c r="X173" s="2">
        <v>3.7786999999999997</v>
      </c>
      <c r="Y173" s="2">
        <f t="shared" si="4"/>
        <v>-3.9688314958248773E-4</v>
      </c>
    </row>
    <row r="174" spans="23:25" x14ac:dyDescent="0.25">
      <c r="W174" s="3">
        <v>42788</v>
      </c>
      <c r="X174" s="2">
        <v>3.7801999999999998</v>
      </c>
      <c r="Y174" s="2">
        <f t="shared" si="4"/>
        <v>-9.2685902345611519E-3</v>
      </c>
    </row>
    <row r="175" spans="23:25" x14ac:dyDescent="0.25">
      <c r="W175" s="3">
        <v>42787</v>
      </c>
      <c r="X175" s="2">
        <v>3.8153999999999999</v>
      </c>
      <c r="Y175" s="2">
        <f t="shared" si="4"/>
        <v>-8.4040687770433973E-3</v>
      </c>
    </row>
    <row r="176" spans="23:25" x14ac:dyDescent="0.25">
      <c r="W176" s="3">
        <v>42786</v>
      </c>
      <c r="X176" s="2">
        <v>3.8475999999999999</v>
      </c>
      <c r="Y176" s="2">
        <f t="shared" si="4"/>
        <v>-1.6619926958512277E-3</v>
      </c>
    </row>
    <row r="177" spans="23:25" x14ac:dyDescent="0.25">
      <c r="W177" s="3">
        <v>42783</v>
      </c>
      <c r="X177" s="2">
        <v>3.8540000000000001</v>
      </c>
      <c r="Y177" s="2">
        <f t="shared" si="4"/>
        <v>-1.5984690611535859E-2</v>
      </c>
    </row>
    <row r="178" spans="23:25" x14ac:dyDescent="0.25">
      <c r="W178" s="3">
        <v>42782</v>
      </c>
      <c r="X178" s="2">
        <v>3.9161000000000001</v>
      </c>
      <c r="Y178" s="2">
        <f t="shared" si="4"/>
        <v>9.0291751039163048E-3</v>
      </c>
    </row>
    <row r="179" spans="23:25" x14ac:dyDescent="0.25">
      <c r="W179" s="3">
        <v>42781</v>
      </c>
      <c r="X179" s="2">
        <v>3.8809</v>
      </c>
      <c r="Y179" s="2">
        <f t="shared" si="4"/>
        <v>4.5712299225991859E-3</v>
      </c>
    </row>
    <row r="180" spans="23:25" x14ac:dyDescent="0.25">
      <c r="W180" s="3">
        <v>42780</v>
      </c>
      <c r="X180" s="2">
        <v>3.8632</v>
      </c>
      <c r="Y180" s="2">
        <f t="shared" si="4"/>
        <v>-7.4786948877326072E-3</v>
      </c>
    </row>
    <row r="181" spans="23:25" x14ac:dyDescent="0.25">
      <c r="W181" s="3">
        <v>42779</v>
      </c>
      <c r="X181" s="2">
        <v>3.8921999999999999</v>
      </c>
      <c r="Y181" s="2">
        <f t="shared" si="4"/>
        <v>-1.073300705056413E-2</v>
      </c>
    </row>
    <row r="182" spans="23:25" x14ac:dyDescent="0.25">
      <c r="W182" s="3">
        <v>42776</v>
      </c>
      <c r="X182" s="2">
        <v>3.9342000000000001</v>
      </c>
      <c r="Y182" s="2">
        <f t="shared" si="4"/>
        <v>2.0355205236957537E-3</v>
      </c>
    </row>
    <row r="183" spans="23:25" x14ac:dyDescent="0.25">
      <c r="W183" s="3">
        <v>42775</v>
      </c>
      <c r="X183" s="2">
        <v>3.9262000000000001</v>
      </c>
      <c r="Y183" s="2">
        <f t="shared" si="4"/>
        <v>-1.3634907617047772E-2</v>
      </c>
    </row>
    <row r="184" spans="23:25" x14ac:dyDescent="0.25">
      <c r="W184" s="3">
        <v>42774</v>
      </c>
      <c r="X184" s="2">
        <v>3.9801000000000002</v>
      </c>
      <c r="Y184" s="2">
        <f t="shared" si="4"/>
        <v>-5.5122787467623063E-3</v>
      </c>
    </row>
    <row r="185" spans="23:25" x14ac:dyDescent="0.25">
      <c r="W185" s="3">
        <v>42773</v>
      </c>
      <c r="X185" s="2">
        <v>4.0021000000000004</v>
      </c>
      <c r="Y185" s="2">
        <f t="shared" si="4"/>
        <v>1.0373198290529797E-2</v>
      </c>
    </row>
    <row r="186" spans="23:25" x14ac:dyDescent="0.25">
      <c r="W186" s="3">
        <v>42772</v>
      </c>
      <c r="X186" s="2">
        <v>3.9607999999999999</v>
      </c>
      <c r="Y186" s="2">
        <f t="shared" si="4"/>
        <v>-5.7901125939602872E-3</v>
      </c>
    </row>
    <row r="187" spans="23:25" x14ac:dyDescent="0.25">
      <c r="W187" s="3">
        <v>42769</v>
      </c>
      <c r="X187" s="2">
        <v>3.9838</v>
      </c>
      <c r="Y187" s="2">
        <f t="shared" si="4"/>
        <v>-9.7917553086146591E-3</v>
      </c>
    </row>
    <row r="188" spans="23:25" x14ac:dyDescent="0.25">
      <c r="W188" s="3">
        <v>42768</v>
      </c>
      <c r="X188" s="2">
        <v>4.0229999999999997</v>
      </c>
      <c r="Y188" s="2">
        <f t="shared" si="4"/>
        <v>-9.4259799100620198E-3</v>
      </c>
    </row>
    <row r="189" spans="23:25" x14ac:dyDescent="0.25">
      <c r="W189" s="3">
        <v>42767</v>
      </c>
      <c r="X189" s="2">
        <v>4.0610999999999997</v>
      </c>
      <c r="Y189" s="2">
        <f t="shared" si="4"/>
        <v>-3.4414133913157159E-3</v>
      </c>
    </row>
    <row r="190" spans="23:25" x14ac:dyDescent="0.25">
      <c r="W190" s="3">
        <v>42766</v>
      </c>
      <c r="X190" s="2">
        <v>4.0750999999999999</v>
      </c>
      <c r="Y190" s="2">
        <f t="shared" si="4"/>
        <v>7.3642932231503212E-3</v>
      </c>
    </row>
    <row r="191" spans="23:25" x14ac:dyDescent="0.25">
      <c r="W191" s="3">
        <v>42765</v>
      </c>
      <c r="X191" s="2">
        <v>4.0452000000000004</v>
      </c>
      <c r="Y191" s="2">
        <f t="shared" si="4"/>
        <v>-2.3720196083044525E-2</v>
      </c>
    </row>
    <row r="192" spans="23:25" x14ac:dyDescent="0.25">
      <c r="W192" s="3">
        <v>42762</v>
      </c>
      <c r="X192" s="2">
        <v>4.1422999999999996</v>
      </c>
      <c r="Y192" s="2">
        <f t="shared" si="4"/>
        <v>6.3936668847172683E-3</v>
      </c>
    </row>
    <row r="193" spans="23:25" x14ac:dyDescent="0.25">
      <c r="W193" s="3">
        <v>42761</v>
      </c>
      <c r="X193" s="2">
        <v>4.1158999999999999</v>
      </c>
      <c r="Y193" s="2">
        <f t="shared" si="4"/>
        <v>-1.2625957729265034E-3</v>
      </c>
    </row>
    <row r="194" spans="23:25" x14ac:dyDescent="0.25">
      <c r="W194" s="3">
        <v>42760</v>
      </c>
      <c r="X194" s="2">
        <v>4.1211000000000002</v>
      </c>
      <c r="Y194" s="2">
        <f t="shared" si="4"/>
        <v>1.4813999276803633E-2</v>
      </c>
    </row>
    <row r="195" spans="23:25" x14ac:dyDescent="0.25">
      <c r="W195" s="3">
        <v>42759</v>
      </c>
      <c r="X195" s="2">
        <v>4.0605000000000002</v>
      </c>
      <c r="Y195" s="2">
        <f t="shared" si="4"/>
        <v>3.9729105052214268E-3</v>
      </c>
    </row>
    <row r="196" spans="23:25" x14ac:dyDescent="0.25">
      <c r="W196" s="3">
        <v>42758</v>
      </c>
      <c r="X196" s="2">
        <v>4.0444000000000004</v>
      </c>
      <c r="Y196" s="2">
        <f t="shared" si="4"/>
        <v>2.8474880889274878E-3</v>
      </c>
    </row>
    <row r="197" spans="23:25" x14ac:dyDescent="0.25">
      <c r="W197" s="3">
        <v>42755</v>
      </c>
      <c r="X197" s="2">
        <v>4.0328999999999997</v>
      </c>
      <c r="Y197" s="2">
        <f t="shared" si="4"/>
        <v>-1.2640150553644057E-2</v>
      </c>
    </row>
    <row r="198" spans="23:25" x14ac:dyDescent="0.25">
      <c r="W198" s="3">
        <v>42754</v>
      </c>
      <c r="X198" s="2">
        <v>4.0842000000000001</v>
      </c>
      <c r="Y198" s="2">
        <f t="shared" ref="Y198:Y261" si="5">LN(X198/X199)</f>
        <v>1.1698344198711253E-2</v>
      </c>
    </row>
    <row r="199" spans="23:25" x14ac:dyDescent="0.25">
      <c r="W199" s="3">
        <v>42753</v>
      </c>
      <c r="X199" s="2">
        <v>4.0366999999999997</v>
      </c>
      <c r="Y199" s="2">
        <f t="shared" si="5"/>
        <v>1.5618998849036253E-3</v>
      </c>
    </row>
    <row r="200" spans="23:25" x14ac:dyDescent="0.25">
      <c r="W200" s="3">
        <v>42752</v>
      </c>
      <c r="X200" s="2">
        <v>4.0304000000000002</v>
      </c>
      <c r="Y200" s="2">
        <f t="shared" si="5"/>
        <v>-7.4406610739564754E-4</v>
      </c>
    </row>
    <row r="201" spans="23:25" x14ac:dyDescent="0.25">
      <c r="W201" s="3">
        <v>42751</v>
      </c>
      <c r="X201" s="2">
        <v>4.0334000000000003</v>
      </c>
      <c r="Y201" s="2">
        <f t="shared" si="5"/>
        <v>1.7734553520205493E-2</v>
      </c>
    </row>
    <row r="202" spans="23:25" x14ac:dyDescent="0.25">
      <c r="W202" s="3">
        <v>42748</v>
      </c>
      <c r="X202" s="2">
        <v>3.9624999999999999</v>
      </c>
      <c r="Y202" s="2">
        <f t="shared" si="5"/>
        <v>-7.4422690322703735E-3</v>
      </c>
    </row>
    <row r="203" spans="23:25" x14ac:dyDescent="0.25">
      <c r="W203" s="3">
        <v>42747</v>
      </c>
      <c r="X203" s="2">
        <v>3.9920999999999998</v>
      </c>
      <c r="Y203" s="2">
        <f t="shared" si="5"/>
        <v>-2.442314171405123E-2</v>
      </c>
    </row>
    <row r="204" spans="23:25" x14ac:dyDescent="0.25">
      <c r="W204" s="3">
        <v>42746</v>
      </c>
      <c r="X204" s="2">
        <v>4.0907999999999998</v>
      </c>
      <c r="Y204" s="2">
        <f t="shared" si="5"/>
        <v>2.2346193829496722E-2</v>
      </c>
    </row>
    <row r="205" spans="23:25" x14ac:dyDescent="0.25">
      <c r="W205" s="3">
        <v>42745</v>
      </c>
      <c r="X205" s="2">
        <v>4.0004</v>
      </c>
      <c r="Y205" s="2">
        <f t="shared" si="5"/>
        <v>1.8442189248197891E-2</v>
      </c>
    </row>
    <row r="206" spans="23:25" x14ac:dyDescent="0.25">
      <c r="W206" s="3">
        <v>42744</v>
      </c>
      <c r="X206" s="2">
        <v>3.9272999999999998</v>
      </c>
      <c r="Y206" s="2">
        <f t="shared" si="5"/>
        <v>2.3235293919193632E-2</v>
      </c>
    </row>
    <row r="207" spans="23:25" x14ac:dyDescent="0.25">
      <c r="W207" s="3">
        <v>42741</v>
      </c>
      <c r="X207" s="2">
        <v>3.8371</v>
      </c>
      <c r="Y207" s="2">
        <f t="shared" si="5"/>
        <v>6.3005920774056728E-3</v>
      </c>
    </row>
    <row r="208" spans="23:25" x14ac:dyDescent="0.25">
      <c r="W208" s="3">
        <v>42740</v>
      </c>
      <c r="X208" s="2">
        <v>3.8129999999999997</v>
      </c>
      <c r="Y208" s="2">
        <f t="shared" si="5"/>
        <v>1.7327329880810802E-2</v>
      </c>
    </row>
    <row r="209" spans="23:25" x14ac:dyDescent="0.25">
      <c r="W209" s="3">
        <v>42739</v>
      </c>
      <c r="X209" s="2">
        <v>3.7475000000000001</v>
      </c>
      <c r="Y209" s="2">
        <f t="shared" si="5"/>
        <v>1.976601957713871E-3</v>
      </c>
    </row>
    <row r="210" spans="23:25" x14ac:dyDescent="0.25">
      <c r="W210" s="3">
        <v>42738</v>
      </c>
      <c r="X210" s="2">
        <v>3.7401</v>
      </c>
      <c r="Y210" s="2">
        <f t="shared" si="5"/>
        <v>9.2671600804176361E-3</v>
      </c>
    </row>
    <row r="211" spans="23:25" x14ac:dyDescent="0.25">
      <c r="W211" s="3">
        <v>42737</v>
      </c>
      <c r="X211" s="2">
        <v>3.7056</v>
      </c>
      <c r="Y211" s="2">
        <f t="shared" si="5"/>
        <v>8.0961826542969565E-5</v>
      </c>
    </row>
    <row r="212" spans="23:25" x14ac:dyDescent="0.25">
      <c r="W212" s="3">
        <v>42734</v>
      </c>
      <c r="X212" s="2">
        <v>3.7053000000000003</v>
      </c>
      <c r="Y212" s="2">
        <f t="shared" si="5"/>
        <v>1.9720941650083969E-3</v>
      </c>
    </row>
    <row r="213" spans="23:25" x14ac:dyDescent="0.25">
      <c r="W213" s="3">
        <v>42733</v>
      </c>
      <c r="X213" s="2">
        <v>3.698</v>
      </c>
      <c r="Y213" s="2">
        <f t="shared" si="5"/>
        <v>2.7620586760058866E-3</v>
      </c>
    </row>
    <row r="214" spans="23:25" x14ac:dyDescent="0.25">
      <c r="W214" s="3">
        <v>42732</v>
      </c>
      <c r="X214" s="2">
        <v>3.6878000000000002</v>
      </c>
      <c r="Y214" s="2">
        <f t="shared" si="5"/>
        <v>1.1123924364875837E-3</v>
      </c>
    </row>
    <row r="215" spans="23:25" x14ac:dyDescent="0.25">
      <c r="W215" s="3">
        <v>42731</v>
      </c>
      <c r="X215" s="2">
        <v>3.6837</v>
      </c>
      <c r="Y215" s="2">
        <f t="shared" si="5"/>
        <v>2.8000181401420746E-3</v>
      </c>
    </row>
    <row r="216" spans="23:25" x14ac:dyDescent="0.25">
      <c r="W216" s="3">
        <v>42730</v>
      </c>
      <c r="X216" s="2">
        <v>3.6734</v>
      </c>
      <c r="Y216" s="2">
        <f t="shared" si="5"/>
        <v>-9.2514496000195817E-4</v>
      </c>
    </row>
    <row r="217" spans="23:25" x14ac:dyDescent="0.25">
      <c r="W217" s="3">
        <v>42727</v>
      </c>
      <c r="X217" s="2">
        <v>3.6768000000000001</v>
      </c>
      <c r="Y217" s="2">
        <f t="shared" si="5"/>
        <v>2.8325544595222273E-3</v>
      </c>
    </row>
    <row r="218" spans="23:25" x14ac:dyDescent="0.25">
      <c r="W218" s="3">
        <v>42726</v>
      </c>
      <c r="X218" s="2">
        <v>3.6663999999999999</v>
      </c>
      <c r="Y218" s="2">
        <f t="shared" si="5"/>
        <v>2.2663672749512432E-3</v>
      </c>
    </row>
    <row r="219" spans="23:25" x14ac:dyDescent="0.25">
      <c r="W219" s="3">
        <v>42725</v>
      </c>
      <c r="X219" s="2">
        <v>3.6581000000000001</v>
      </c>
      <c r="Y219" s="2">
        <f t="shared" si="5"/>
        <v>-1.4477910061536695E-3</v>
      </c>
    </row>
    <row r="220" spans="23:25" x14ac:dyDescent="0.25">
      <c r="W220" s="3">
        <v>42724</v>
      </c>
      <c r="X220" s="2">
        <v>3.6634000000000002</v>
      </c>
      <c r="Y220" s="2">
        <f t="shared" si="5"/>
        <v>-3.2974998880257187E-3</v>
      </c>
    </row>
    <row r="221" spans="23:25" x14ac:dyDescent="0.25">
      <c r="W221" s="3">
        <v>42723</v>
      </c>
      <c r="X221" s="2">
        <v>3.6755</v>
      </c>
      <c r="Y221" s="2">
        <f t="shared" si="5"/>
        <v>2.8881279952406606E-3</v>
      </c>
    </row>
    <row r="222" spans="23:25" x14ac:dyDescent="0.25">
      <c r="W222" s="3">
        <v>42720</v>
      </c>
      <c r="X222" s="2">
        <v>3.6649000000000003</v>
      </c>
      <c r="Y222" s="2">
        <f t="shared" si="5"/>
        <v>1.6111637996948042E-3</v>
      </c>
    </row>
    <row r="223" spans="23:25" x14ac:dyDescent="0.25">
      <c r="W223" s="3">
        <v>42719</v>
      </c>
      <c r="X223" s="2">
        <v>3.6589999999999998</v>
      </c>
      <c r="Y223" s="2">
        <f t="shared" si="5"/>
        <v>-1.6695059564680505E-2</v>
      </c>
    </row>
    <row r="224" spans="23:25" x14ac:dyDescent="0.25">
      <c r="W224" s="3">
        <v>42718</v>
      </c>
      <c r="X224" s="2">
        <v>3.7206000000000001</v>
      </c>
      <c r="Y224" s="2">
        <f t="shared" si="5"/>
        <v>2.448838026285708E-3</v>
      </c>
    </row>
    <row r="225" spans="23:25" x14ac:dyDescent="0.25">
      <c r="W225" s="3">
        <v>42717</v>
      </c>
      <c r="X225" s="2">
        <v>3.7115</v>
      </c>
      <c r="Y225" s="2">
        <f t="shared" si="5"/>
        <v>5.6741573474946476E-3</v>
      </c>
    </row>
    <row r="226" spans="23:25" x14ac:dyDescent="0.25">
      <c r="W226" s="3">
        <v>42716</v>
      </c>
      <c r="X226" s="2">
        <v>3.6905000000000001</v>
      </c>
      <c r="Y226" s="2">
        <f t="shared" si="5"/>
        <v>4.9165509405620098E-3</v>
      </c>
    </row>
    <row r="227" spans="23:25" x14ac:dyDescent="0.25">
      <c r="W227" s="3">
        <v>42713</v>
      </c>
      <c r="X227" s="2">
        <v>3.6724000000000001</v>
      </c>
      <c r="Y227" s="2">
        <f t="shared" si="5"/>
        <v>4.3389935585392211E-3</v>
      </c>
    </row>
    <row r="228" spans="23:25" x14ac:dyDescent="0.25">
      <c r="W228" s="3">
        <v>42712</v>
      </c>
      <c r="X228" s="2">
        <v>3.6564999999999999</v>
      </c>
      <c r="Y228" s="2">
        <f t="shared" si="5"/>
        <v>2.9031571661415501E-3</v>
      </c>
    </row>
    <row r="229" spans="23:25" x14ac:dyDescent="0.25">
      <c r="W229" s="3">
        <v>42711</v>
      </c>
      <c r="X229" s="2">
        <v>3.6459000000000001</v>
      </c>
      <c r="Y229" s="2">
        <f t="shared" si="5"/>
        <v>-1.3106633214321003E-2</v>
      </c>
    </row>
    <row r="230" spans="23:25" x14ac:dyDescent="0.25">
      <c r="W230" s="3">
        <v>42710</v>
      </c>
      <c r="X230" s="2">
        <v>3.694</v>
      </c>
      <c r="Y230" s="2">
        <f t="shared" si="5"/>
        <v>-2.6684631981980501E-2</v>
      </c>
    </row>
    <row r="231" spans="23:25" x14ac:dyDescent="0.25">
      <c r="W231" s="3">
        <v>42709</v>
      </c>
      <c r="X231" s="2">
        <v>3.7938999999999998</v>
      </c>
      <c r="Y231" s="2">
        <f t="shared" si="5"/>
        <v>9.6938994102110203E-3</v>
      </c>
    </row>
    <row r="232" spans="23:25" x14ac:dyDescent="0.25">
      <c r="W232" s="3">
        <v>42706</v>
      </c>
      <c r="X232" s="2">
        <v>3.7572999999999999</v>
      </c>
      <c r="Y232" s="2">
        <f t="shared" si="5"/>
        <v>5.256920137101424E-3</v>
      </c>
    </row>
    <row r="233" spans="23:25" x14ac:dyDescent="0.25">
      <c r="W233" s="3">
        <v>42705</v>
      </c>
      <c r="X233" s="2">
        <v>3.7376</v>
      </c>
      <c r="Y233" s="2">
        <f t="shared" si="5"/>
        <v>2.6240256491421112E-2</v>
      </c>
    </row>
    <row r="234" spans="23:25" x14ac:dyDescent="0.25">
      <c r="W234" s="3">
        <v>42704</v>
      </c>
      <c r="X234" s="2">
        <v>3.6408</v>
      </c>
      <c r="Y234" s="2">
        <f t="shared" si="5"/>
        <v>2.6678050449142478E-3</v>
      </c>
    </row>
    <row r="235" spans="23:25" x14ac:dyDescent="0.25">
      <c r="W235" s="3">
        <v>42703</v>
      </c>
      <c r="X235" s="2">
        <v>3.6311</v>
      </c>
      <c r="Y235" s="2">
        <f t="shared" si="5"/>
        <v>1.4606790619501253E-3</v>
      </c>
    </row>
    <row r="236" spans="23:25" x14ac:dyDescent="0.25">
      <c r="W236" s="3">
        <v>42702</v>
      </c>
      <c r="X236" s="2">
        <v>3.6257999999999999</v>
      </c>
      <c r="Y236" s="2">
        <f t="shared" si="5"/>
        <v>-7.1178589761668465E-3</v>
      </c>
    </row>
    <row r="237" spans="23:25" x14ac:dyDescent="0.25">
      <c r="W237" s="3">
        <v>42699</v>
      </c>
      <c r="X237" s="2">
        <v>3.6516999999999999</v>
      </c>
      <c r="Y237" s="2">
        <f t="shared" si="5"/>
        <v>3.4014571267513721E-3</v>
      </c>
    </row>
    <row r="238" spans="23:25" x14ac:dyDescent="0.25">
      <c r="W238" s="3">
        <v>42698</v>
      </c>
      <c r="X238" s="2">
        <v>3.6393</v>
      </c>
      <c r="Y238" s="2">
        <f t="shared" si="5"/>
        <v>1.5507191926132488E-2</v>
      </c>
    </row>
    <row r="239" spans="23:25" x14ac:dyDescent="0.25">
      <c r="W239" s="3">
        <v>42697</v>
      </c>
      <c r="X239" s="2">
        <v>3.5832999999999999</v>
      </c>
      <c r="Y239" s="2">
        <f t="shared" si="5"/>
        <v>-4.1217648238579627E-3</v>
      </c>
    </row>
    <row r="240" spans="23:25" x14ac:dyDescent="0.25">
      <c r="W240" s="3">
        <v>42696</v>
      </c>
      <c r="X240" s="2">
        <v>3.5981000000000001</v>
      </c>
      <c r="Y240" s="2">
        <f t="shared" si="5"/>
        <v>6.8324373047998028E-3</v>
      </c>
    </row>
    <row r="241" spans="23:25" x14ac:dyDescent="0.25">
      <c r="W241" s="3">
        <v>42695</v>
      </c>
      <c r="X241" s="2">
        <v>3.5735999999999999</v>
      </c>
      <c r="Y241" s="2">
        <f t="shared" si="5"/>
        <v>2.2691945695506436E-3</v>
      </c>
    </row>
    <row r="242" spans="23:25" x14ac:dyDescent="0.25">
      <c r="W242" s="3">
        <v>42692</v>
      </c>
      <c r="X242" s="2">
        <v>3.5655000000000001</v>
      </c>
      <c r="Y242" s="2">
        <f t="shared" si="5"/>
        <v>-5.0077738974393356E-3</v>
      </c>
    </row>
    <row r="243" spans="23:25" x14ac:dyDescent="0.25">
      <c r="W243" s="3">
        <v>42691</v>
      </c>
      <c r="X243" s="2">
        <v>3.5834000000000001</v>
      </c>
      <c r="Y243" s="2">
        <f t="shared" si="5"/>
        <v>8.1539322834679202E-3</v>
      </c>
    </row>
    <row r="244" spans="23:25" x14ac:dyDescent="0.25">
      <c r="W244" s="3">
        <v>42690</v>
      </c>
      <c r="X244" s="2">
        <v>3.5543</v>
      </c>
      <c r="Y244" s="2">
        <f t="shared" si="5"/>
        <v>7.1719304478242854E-3</v>
      </c>
    </row>
    <row r="245" spans="23:25" x14ac:dyDescent="0.25">
      <c r="W245" s="3">
        <v>42689</v>
      </c>
      <c r="X245" s="2">
        <v>3.5289000000000001</v>
      </c>
      <c r="Y245" s="2">
        <f t="shared" si="5"/>
        <v>-1.1894648811071574E-3</v>
      </c>
    </row>
    <row r="246" spans="23:25" x14ac:dyDescent="0.25">
      <c r="W246" s="3">
        <v>42688</v>
      </c>
      <c r="X246" s="2">
        <v>3.5331000000000001</v>
      </c>
      <c r="Y246" s="2">
        <f t="shared" si="5"/>
        <v>1.5862677886434669E-3</v>
      </c>
    </row>
    <row r="247" spans="23:25" x14ac:dyDescent="0.25">
      <c r="W247" s="3">
        <v>42685</v>
      </c>
      <c r="X247" s="2">
        <v>3.5274999999999999</v>
      </c>
      <c r="Y247" s="2">
        <f t="shared" si="5"/>
        <v>-3.8762480099249598E-3</v>
      </c>
    </row>
    <row r="248" spans="23:25" x14ac:dyDescent="0.25">
      <c r="W248" s="3">
        <v>42684</v>
      </c>
      <c r="X248" s="2">
        <v>3.5411999999999999</v>
      </c>
      <c r="Y248" s="2">
        <f t="shared" si="5"/>
        <v>1.0617558935172289E-2</v>
      </c>
    </row>
    <row r="249" spans="23:25" x14ac:dyDescent="0.25">
      <c r="W249" s="3">
        <v>42683</v>
      </c>
      <c r="X249" s="2">
        <v>3.5038</v>
      </c>
      <c r="Y249" s="2">
        <f t="shared" si="5"/>
        <v>7.0744541709545179E-3</v>
      </c>
    </row>
    <row r="250" spans="23:25" x14ac:dyDescent="0.25">
      <c r="W250" s="3">
        <v>42682</v>
      </c>
      <c r="X250" s="2">
        <v>3.4790999999999999</v>
      </c>
      <c r="Y250" s="2">
        <f t="shared" si="5"/>
        <v>-5.3605597843235861E-3</v>
      </c>
    </row>
    <row r="251" spans="23:25" x14ac:dyDescent="0.25">
      <c r="W251" s="3">
        <v>42681</v>
      </c>
      <c r="X251" s="2">
        <v>3.4977999999999998</v>
      </c>
      <c r="Y251" s="2">
        <f t="shared" si="5"/>
        <v>-5.3035395619327186E-3</v>
      </c>
    </row>
    <row r="252" spans="23:25" x14ac:dyDescent="0.25">
      <c r="W252" s="3">
        <v>42678</v>
      </c>
      <c r="X252" s="2">
        <v>3.5164</v>
      </c>
      <c r="Y252" s="2">
        <f t="shared" si="5"/>
        <v>1.7586338634052241E-2</v>
      </c>
    </row>
    <row r="253" spans="23:25" x14ac:dyDescent="0.25">
      <c r="W253" s="3">
        <v>42677</v>
      </c>
      <c r="X253" s="2">
        <v>3.4550999999999998</v>
      </c>
      <c r="Y253" s="2">
        <f t="shared" si="5"/>
        <v>-2.8938534754575869E-4</v>
      </c>
    </row>
    <row r="254" spans="23:25" x14ac:dyDescent="0.25">
      <c r="W254" s="3">
        <v>42676</v>
      </c>
      <c r="X254" s="2">
        <v>3.4561000000000002</v>
      </c>
      <c r="Y254" s="2">
        <f t="shared" si="5"/>
        <v>4.7565274283508591E-3</v>
      </c>
    </row>
    <row r="255" spans="23:25" x14ac:dyDescent="0.25">
      <c r="W255" s="3">
        <v>42675</v>
      </c>
      <c r="X255" s="2">
        <v>3.4397000000000002</v>
      </c>
      <c r="Y255" s="2">
        <f t="shared" si="5"/>
        <v>1.2108951699595799E-2</v>
      </c>
    </row>
    <row r="256" spans="23:25" x14ac:dyDescent="0.25">
      <c r="W256" s="3">
        <v>42674</v>
      </c>
      <c r="X256" s="2">
        <v>3.3982999999999999</v>
      </c>
      <c r="Y256" s="2">
        <f t="shared" si="5"/>
        <v>-4.6093177918155566E-3</v>
      </c>
    </row>
    <row r="257" spans="23:25" x14ac:dyDescent="0.25">
      <c r="W257" s="3">
        <v>42671</v>
      </c>
      <c r="X257" s="2">
        <v>3.4140000000000001</v>
      </c>
      <c r="Y257" s="2">
        <f t="shared" si="5"/>
        <v>5.639775258864054E-3</v>
      </c>
    </row>
    <row r="258" spans="23:25" x14ac:dyDescent="0.25">
      <c r="W258" s="3">
        <v>42670</v>
      </c>
      <c r="X258" s="2">
        <v>3.3948</v>
      </c>
      <c r="Y258" s="2">
        <f t="shared" si="5"/>
        <v>9.7385587692095238E-3</v>
      </c>
    </row>
    <row r="259" spans="23:25" x14ac:dyDescent="0.25">
      <c r="W259" s="3">
        <v>42669</v>
      </c>
      <c r="X259" s="2">
        <v>3.3618999999999999</v>
      </c>
      <c r="Y259" s="2">
        <f t="shared" si="5"/>
        <v>5.1890847678497439E-3</v>
      </c>
    </row>
    <row r="260" spans="23:25" x14ac:dyDescent="0.25">
      <c r="W260" s="3">
        <v>42668</v>
      </c>
      <c r="X260" s="2">
        <v>3.3445</v>
      </c>
      <c r="Y260" s="2">
        <f t="shared" si="5"/>
        <v>-2.3593016662883395E-3</v>
      </c>
    </row>
    <row r="261" spans="23:25" x14ac:dyDescent="0.25">
      <c r="W261" s="3">
        <v>42667</v>
      </c>
      <c r="X261" s="2">
        <v>3.3523999999999998</v>
      </c>
      <c r="Y261" s="2">
        <f t="shared" si="5"/>
        <v>-4.4734056782856646E-4</v>
      </c>
    </row>
    <row r="262" spans="23:25" x14ac:dyDescent="0.25">
      <c r="W262" s="3">
        <v>42664</v>
      </c>
      <c r="X262" s="2">
        <v>3.3538999999999999</v>
      </c>
      <c r="Y262" s="2">
        <f t="shared" ref="Y262:Y325" si="6">LN(X262/X263)</f>
        <v>2.4180198953993137E-3</v>
      </c>
    </row>
    <row r="263" spans="23:25" x14ac:dyDescent="0.25">
      <c r="W263" s="3">
        <v>42663</v>
      </c>
      <c r="X263" s="2">
        <v>3.3458000000000001</v>
      </c>
      <c r="Y263" s="2">
        <f t="shared" si="6"/>
        <v>-4.3244277886231031E-3</v>
      </c>
    </row>
    <row r="264" spans="23:25" x14ac:dyDescent="0.25">
      <c r="W264" s="3">
        <v>42662</v>
      </c>
      <c r="X264" s="2">
        <v>3.3603000000000001</v>
      </c>
      <c r="Y264" s="2">
        <f t="shared" si="6"/>
        <v>-1.1715763721208954E-2</v>
      </c>
    </row>
    <row r="265" spans="23:25" x14ac:dyDescent="0.25">
      <c r="W265" s="3">
        <v>42661</v>
      </c>
      <c r="X265" s="2">
        <v>3.3999000000000001</v>
      </c>
      <c r="Y265" s="2">
        <f t="shared" si="6"/>
        <v>-1.9393518067103489E-3</v>
      </c>
    </row>
    <row r="266" spans="23:25" x14ac:dyDescent="0.25">
      <c r="W266" s="3">
        <v>42660</v>
      </c>
      <c r="X266" s="2">
        <v>3.4064999999999999</v>
      </c>
      <c r="Y266" s="2">
        <f t="shared" si="6"/>
        <v>4.5310186968906194E-3</v>
      </c>
    </row>
    <row r="267" spans="23:25" x14ac:dyDescent="0.25">
      <c r="W267" s="3">
        <v>42657</v>
      </c>
      <c r="X267" s="2">
        <v>3.3910999999999998</v>
      </c>
      <c r="Y267" s="2">
        <f t="shared" si="6"/>
        <v>-6.7302718375537775E-3</v>
      </c>
    </row>
    <row r="268" spans="23:25" x14ac:dyDescent="0.25">
      <c r="W268" s="3">
        <v>42656</v>
      </c>
      <c r="X268" s="2">
        <v>3.4140000000000001</v>
      </c>
      <c r="Y268" s="2">
        <f t="shared" si="6"/>
        <v>4.373933673272116E-3</v>
      </c>
    </row>
    <row r="269" spans="23:25" x14ac:dyDescent="0.25">
      <c r="W269" s="3">
        <v>42655</v>
      </c>
      <c r="X269" s="2">
        <v>3.3990999999999998</v>
      </c>
      <c r="Y269" s="2">
        <f t="shared" si="6"/>
        <v>-2.9963009315390992E-3</v>
      </c>
    </row>
    <row r="270" spans="23:25" x14ac:dyDescent="0.25">
      <c r="W270" s="3">
        <v>42654</v>
      </c>
      <c r="X270" s="2">
        <v>3.4093</v>
      </c>
      <c r="Y270" s="2">
        <f t="shared" si="6"/>
        <v>-3.9227216577803793E-3</v>
      </c>
    </row>
    <row r="271" spans="23:25" x14ac:dyDescent="0.25">
      <c r="W271" s="3">
        <v>42653</v>
      </c>
      <c r="X271" s="2">
        <v>3.4226999999999999</v>
      </c>
      <c r="Y271" s="2">
        <f t="shared" si="6"/>
        <v>1.8130780496003966E-3</v>
      </c>
    </row>
    <row r="272" spans="23:25" x14ac:dyDescent="0.25">
      <c r="W272" s="3">
        <v>42650</v>
      </c>
      <c r="X272" s="2">
        <v>3.4165000000000001</v>
      </c>
      <c r="Y272" s="2">
        <f t="shared" si="6"/>
        <v>7.1084778236995263E-3</v>
      </c>
    </row>
    <row r="273" spans="23:25" x14ac:dyDescent="0.25">
      <c r="W273" s="3">
        <v>42649</v>
      </c>
      <c r="X273" s="2">
        <v>3.3923000000000001</v>
      </c>
      <c r="Y273" s="2">
        <f t="shared" si="6"/>
        <v>-8.1031534659451107E-3</v>
      </c>
    </row>
    <row r="274" spans="23:25" x14ac:dyDescent="0.25">
      <c r="W274" s="3">
        <v>42648</v>
      </c>
      <c r="X274" s="2">
        <v>3.4199000000000002</v>
      </c>
      <c r="Y274" s="2">
        <f t="shared" si="6"/>
        <v>-2.453200611178109E-3</v>
      </c>
    </row>
    <row r="275" spans="23:25" x14ac:dyDescent="0.25">
      <c r="W275" s="3">
        <v>42647</v>
      </c>
      <c r="X275" s="2">
        <v>3.4283000000000001</v>
      </c>
      <c r="Y275" s="2">
        <f t="shared" si="6"/>
        <v>1.2740147661746793E-2</v>
      </c>
    </row>
    <row r="276" spans="23:25" x14ac:dyDescent="0.25">
      <c r="W276" s="3">
        <v>42646</v>
      </c>
      <c r="X276" s="2">
        <v>3.3849</v>
      </c>
      <c r="Y276" s="2">
        <f t="shared" si="6"/>
        <v>4.203925902373013E-3</v>
      </c>
    </row>
    <row r="277" spans="23:25" x14ac:dyDescent="0.25">
      <c r="W277" s="3">
        <v>42643</v>
      </c>
      <c r="X277" s="2">
        <v>3.3706999999999998</v>
      </c>
      <c r="Y277" s="2">
        <f t="shared" si="6"/>
        <v>9.7950468643777096E-4</v>
      </c>
    </row>
    <row r="278" spans="23:25" x14ac:dyDescent="0.25">
      <c r="W278" s="3">
        <v>42642</v>
      </c>
      <c r="X278" s="2">
        <v>3.3673999999999999</v>
      </c>
      <c r="Y278" s="2">
        <f t="shared" si="6"/>
        <v>7.1825900752601549E-3</v>
      </c>
    </row>
    <row r="279" spans="23:25" x14ac:dyDescent="0.25">
      <c r="W279" s="3">
        <v>42641</v>
      </c>
      <c r="X279" s="2">
        <v>3.3433000000000002</v>
      </c>
      <c r="Y279" s="2">
        <f t="shared" si="6"/>
        <v>1.9760485471922193E-3</v>
      </c>
    </row>
    <row r="280" spans="23:25" x14ac:dyDescent="0.25">
      <c r="W280" s="3">
        <v>42640</v>
      </c>
      <c r="X280" s="2">
        <v>3.3367</v>
      </c>
      <c r="Y280" s="2">
        <f t="shared" si="6"/>
        <v>-5.8270869658145364E-3</v>
      </c>
    </row>
    <row r="281" spans="23:25" x14ac:dyDescent="0.25">
      <c r="W281" s="3">
        <v>42639</v>
      </c>
      <c r="X281" s="2">
        <v>3.3561999999999999</v>
      </c>
      <c r="Y281" s="2">
        <f t="shared" si="6"/>
        <v>6.9365822593216676E-3</v>
      </c>
    </row>
    <row r="282" spans="23:25" x14ac:dyDescent="0.25">
      <c r="W282" s="3">
        <v>42636</v>
      </c>
      <c r="X282" s="2">
        <v>3.3330000000000002</v>
      </c>
      <c r="Y282" s="2">
        <f t="shared" si="6"/>
        <v>1.0041244076559061E-2</v>
      </c>
    </row>
    <row r="283" spans="23:25" x14ac:dyDescent="0.25">
      <c r="W283" s="3">
        <v>42635</v>
      </c>
      <c r="X283" s="2">
        <v>3.2997000000000001</v>
      </c>
      <c r="Y283" s="2">
        <f t="shared" si="6"/>
        <v>-2.3005912977315363E-3</v>
      </c>
    </row>
    <row r="284" spans="23:25" x14ac:dyDescent="0.25">
      <c r="W284" s="3">
        <v>42634</v>
      </c>
      <c r="X284" s="2">
        <v>3.3073000000000001</v>
      </c>
      <c r="Y284" s="2">
        <f t="shared" si="6"/>
        <v>-4.3144480026027256E-3</v>
      </c>
    </row>
    <row r="285" spans="23:25" x14ac:dyDescent="0.25">
      <c r="W285" s="3">
        <v>42633</v>
      </c>
      <c r="X285" s="2">
        <v>3.3216000000000001</v>
      </c>
      <c r="Y285" s="2">
        <f t="shared" si="6"/>
        <v>-1.4440435722336913E-3</v>
      </c>
    </row>
    <row r="286" spans="23:25" x14ac:dyDescent="0.25">
      <c r="W286" s="3">
        <v>42632</v>
      </c>
      <c r="X286" s="2">
        <v>3.3264</v>
      </c>
      <c r="Y286" s="2">
        <f t="shared" si="6"/>
        <v>-6.6115704887757993E-4</v>
      </c>
    </row>
    <row r="287" spans="23:25" x14ac:dyDescent="0.25">
      <c r="W287" s="3">
        <v>42629</v>
      </c>
      <c r="X287" s="2">
        <v>3.3285999999999998</v>
      </c>
      <c r="Y287" s="2">
        <f t="shared" si="6"/>
        <v>-3.2393549622306036E-3</v>
      </c>
    </row>
    <row r="288" spans="23:25" x14ac:dyDescent="0.25">
      <c r="W288" s="3">
        <v>42628</v>
      </c>
      <c r="X288" s="2">
        <v>3.3393999999999999</v>
      </c>
      <c r="Y288" s="2">
        <f t="shared" si="6"/>
        <v>-3.8256965783013876E-3</v>
      </c>
    </row>
    <row r="289" spans="23:25" x14ac:dyDescent="0.25">
      <c r="W289" s="3">
        <v>42627</v>
      </c>
      <c r="X289" s="2">
        <v>3.3521999999999998</v>
      </c>
      <c r="Y289" s="2">
        <f t="shared" si="6"/>
        <v>1.2835631081225623E-3</v>
      </c>
    </row>
    <row r="290" spans="23:25" x14ac:dyDescent="0.25">
      <c r="W290" s="3">
        <v>42626</v>
      </c>
      <c r="X290" s="2">
        <v>3.3479000000000001</v>
      </c>
      <c r="Y290" s="2">
        <f t="shared" si="6"/>
        <v>4.1005130711048747E-3</v>
      </c>
    </row>
    <row r="291" spans="23:25" x14ac:dyDescent="0.25">
      <c r="W291" s="3">
        <v>42625</v>
      </c>
      <c r="X291" s="2">
        <v>3.3342000000000001</v>
      </c>
      <c r="Y291" s="2">
        <f t="shared" si="6"/>
        <v>-1.4994976710903216E-4</v>
      </c>
    </row>
    <row r="292" spans="23:25" x14ac:dyDescent="0.25">
      <c r="W292" s="3">
        <v>42622</v>
      </c>
      <c r="X292" s="2">
        <v>3.3346999999999998</v>
      </c>
      <c r="Y292" s="2">
        <f t="shared" si="6"/>
        <v>1.9511029917957735E-3</v>
      </c>
    </row>
    <row r="293" spans="23:25" x14ac:dyDescent="0.25">
      <c r="W293" s="3">
        <v>42621</v>
      </c>
      <c r="X293" s="2">
        <v>3.3281999999999998</v>
      </c>
      <c r="Y293" s="2">
        <f t="shared" si="6"/>
        <v>8.2061644360507651E-3</v>
      </c>
    </row>
    <row r="294" spans="23:25" x14ac:dyDescent="0.25">
      <c r="W294" s="3">
        <v>42620</v>
      </c>
      <c r="X294" s="2">
        <v>3.3010000000000002</v>
      </c>
      <c r="Y294" s="2">
        <f t="shared" si="6"/>
        <v>3.0947565584178239E-3</v>
      </c>
    </row>
    <row r="295" spans="23:25" x14ac:dyDescent="0.25">
      <c r="W295" s="3">
        <v>42619</v>
      </c>
      <c r="X295" s="2">
        <v>3.2907999999999999</v>
      </c>
      <c r="Y295" s="2">
        <f t="shared" si="6"/>
        <v>1.9771568850529492E-3</v>
      </c>
    </row>
    <row r="296" spans="23:25" x14ac:dyDescent="0.25">
      <c r="W296" s="3">
        <v>42618</v>
      </c>
      <c r="X296" s="2">
        <v>3.2843</v>
      </c>
      <c r="Y296" s="2">
        <f t="shared" si="6"/>
        <v>-2.3721195965933149E-3</v>
      </c>
    </row>
    <row r="297" spans="23:25" x14ac:dyDescent="0.25">
      <c r="W297" s="3">
        <v>42615</v>
      </c>
      <c r="X297" s="2">
        <v>3.2921</v>
      </c>
      <c r="Y297" s="2">
        <f t="shared" si="6"/>
        <v>-7.5953945707330729E-3</v>
      </c>
    </row>
    <row r="298" spans="23:25" x14ac:dyDescent="0.25">
      <c r="W298" s="3">
        <v>42614</v>
      </c>
      <c r="X298" s="2">
        <v>3.3172000000000001</v>
      </c>
      <c r="Y298" s="2">
        <f t="shared" si="6"/>
        <v>4.895600723855727E-3</v>
      </c>
    </row>
    <row r="299" spans="23:25" x14ac:dyDescent="0.25">
      <c r="W299" s="3">
        <v>42613</v>
      </c>
      <c r="X299" s="2">
        <v>3.3010000000000002</v>
      </c>
      <c r="Y299" s="2">
        <f t="shared" si="6"/>
        <v>-3.634601445390408E-4</v>
      </c>
    </row>
    <row r="300" spans="23:25" x14ac:dyDescent="0.25">
      <c r="W300" s="3">
        <v>42612</v>
      </c>
      <c r="X300" s="2">
        <v>3.3022</v>
      </c>
      <c r="Y300" s="2">
        <f t="shared" si="6"/>
        <v>2.4229208429156029E-4</v>
      </c>
    </row>
    <row r="301" spans="23:25" x14ac:dyDescent="0.25">
      <c r="W301" s="3">
        <v>42611</v>
      </c>
      <c r="X301" s="2">
        <v>3.3014000000000001</v>
      </c>
      <c r="Y301" s="2">
        <f t="shared" si="6"/>
        <v>-2.057613894680043E-3</v>
      </c>
    </row>
    <row r="302" spans="23:25" x14ac:dyDescent="0.25">
      <c r="W302" s="3">
        <v>42608</v>
      </c>
      <c r="X302" s="2">
        <v>3.3081999999999998</v>
      </c>
      <c r="Y302" s="2">
        <f t="shared" si="6"/>
        <v>-1.8120323875727594E-3</v>
      </c>
    </row>
    <row r="303" spans="23:25" x14ac:dyDescent="0.25">
      <c r="W303" s="3">
        <v>42607</v>
      </c>
      <c r="X303" s="2">
        <v>3.3142</v>
      </c>
      <c r="Y303" s="2">
        <f t="shared" si="6"/>
        <v>-3.4037715287823941E-3</v>
      </c>
    </row>
    <row r="304" spans="23:25" x14ac:dyDescent="0.25">
      <c r="W304" s="3">
        <v>42606</v>
      </c>
      <c r="X304" s="2">
        <v>3.3254999999999999</v>
      </c>
      <c r="Y304" s="2">
        <f t="shared" si="6"/>
        <v>-4.0812708572666324E-3</v>
      </c>
    </row>
    <row r="305" spans="23:25" x14ac:dyDescent="0.25">
      <c r="W305" s="3">
        <v>42605</v>
      </c>
      <c r="X305" s="2">
        <v>3.3391000000000002</v>
      </c>
      <c r="Y305" s="2">
        <f t="shared" si="6"/>
        <v>2.4587718534127387E-3</v>
      </c>
    </row>
    <row r="306" spans="23:25" x14ac:dyDescent="0.25">
      <c r="W306" s="3">
        <v>42604</v>
      </c>
      <c r="X306" s="2">
        <v>3.3309000000000002</v>
      </c>
      <c r="Y306" s="2">
        <f t="shared" si="6"/>
        <v>3.8803459779398631E-3</v>
      </c>
    </row>
    <row r="307" spans="23:25" x14ac:dyDescent="0.25">
      <c r="W307" s="3">
        <v>42601</v>
      </c>
      <c r="X307" s="2">
        <v>3.3180000000000001</v>
      </c>
      <c r="Y307" s="2">
        <f t="shared" si="6"/>
        <v>-2.2277758558892362E-3</v>
      </c>
    </row>
    <row r="308" spans="23:25" x14ac:dyDescent="0.25">
      <c r="W308" s="3">
        <v>42600</v>
      </c>
      <c r="X308" s="2">
        <v>3.3254000000000001</v>
      </c>
      <c r="Y308" s="2">
        <f t="shared" si="6"/>
        <v>7.5765941927793314E-3</v>
      </c>
    </row>
    <row r="309" spans="23:25" x14ac:dyDescent="0.25">
      <c r="W309" s="3">
        <v>42599</v>
      </c>
      <c r="X309" s="2">
        <v>3.3003</v>
      </c>
      <c r="Y309" s="2">
        <f t="shared" si="6"/>
        <v>-1.4836124135296099E-3</v>
      </c>
    </row>
    <row r="310" spans="23:25" x14ac:dyDescent="0.25">
      <c r="W310" s="3">
        <v>42598</v>
      </c>
      <c r="X310" s="2">
        <v>3.3052000000000001</v>
      </c>
      <c r="Y310" s="2">
        <f t="shared" si="6"/>
        <v>4.7614083009769057E-3</v>
      </c>
    </row>
    <row r="311" spans="23:25" x14ac:dyDescent="0.25">
      <c r="W311" s="3">
        <v>42597</v>
      </c>
      <c r="X311" s="2">
        <v>3.2894999999999999</v>
      </c>
      <c r="Y311" s="2">
        <f t="shared" si="6"/>
        <v>-4.2772054105093254E-3</v>
      </c>
    </row>
    <row r="312" spans="23:25" x14ac:dyDescent="0.25">
      <c r="W312" s="3">
        <v>42594</v>
      </c>
      <c r="X312" s="2">
        <v>3.3035999999999999</v>
      </c>
      <c r="Y312" s="2">
        <f t="shared" si="6"/>
        <v>2.7280184236800212E-3</v>
      </c>
    </row>
    <row r="313" spans="23:25" x14ac:dyDescent="0.25">
      <c r="W313" s="3">
        <v>42593</v>
      </c>
      <c r="X313" s="2">
        <v>3.2946</v>
      </c>
      <c r="Y313" s="2">
        <f t="shared" si="6"/>
        <v>-3.5147291060298367E-3</v>
      </c>
    </row>
    <row r="314" spans="23:25" x14ac:dyDescent="0.25">
      <c r="W314" s="3">
        <v>42592</v>
      </c>
      <c r="X314" s="2">
        <v>3.3062</v>
      </c>
      <c r="Y314" s="2">
        <f t="shared" si="6"/>
        <v>1.998244632335128E-3</v>
      </c>
    </row>
    <row r="315" spans="23:25" x14ac:dyDescent="0.25">
      <c r="W315" s="3">
        <v>42591</v>
      </c>
      <c r="X315" s="2">
        <v>3.2995999999999999</v>
      </c>
      <c r="Y315" s="2">
        <f t="shared" si="6"/>
        <v>-2.4216018614349605E-3</v>
      </c>
    </row>
    <row r="316" spans="23:25" x14ac:dyDescent="0.25">
      <c r="W316" s="3">
        <v>42590</v>
      </c>
      <c r="X316" s="2">
        <v>3.3075999999999999</v>
      </c>
      <c r="Y316" s="2">
        <f t="shared" si="6"/>
        <v>-5.246823241942998E-3</v>
      </c>
    </row>
    <row r="317" spans="23:25" x14ac:dyDescent="0.25">
      <c r="W317" s="3">
        <v>42587</v>
      </c>
      <c r="X317" s="2">
        <v>3.3250000000000002</v>
      </c>
      <c r="Y317" s="2">
        <f t="shared" si="6"/>
        <v>-8.415616969720905E-3</v>
      </c>
    </row>
    <row r="318" spans="23:25" x14ac:dyDescent="0.25">
      <c r="W318" s="3">
        <v>42586</v>
      </c>
      <c r="X318" s="2">
        <v>3.3531</v>
      </c>
      <c r="Y318" s="2">
        <f t="shared" si="6"/>
        <v>-2.1747234310165319E-3</v>
      </c>
    </row>
    <row r="319" spans="23:25" x14ac:dyDescent="0.25">
      <c r="W319" s="3">
        <v>42585</v>
      </c>
      <c r="X319" s="2">
        <v>3.3603999999999998</v>
      </c>
      <c r="Y319" s="2">
        <f t="shared" si="6"/>
        <v>7.1445585320587142E-4</v>
      </c>
    </row>
    <row r="320" spans="23:25" x14ac:dyDescent="0.25">
      <c r="W320" s="3">
        <v>42584</v>
      </c>
      <c r="X320" s="2">
        <v>3.3580000000000001</v>
      </c>
      <c r="Y320" s="2">
        <f t="shared" si="6"/>
        <v>5.7041472288674741E-3</v>
      </c>
    </row>
    <row r="321" spans="23:25" x14ac:dyDescent="0.25">
      <c r="W321" s="3">
        <v>42583</v>
      </c>
      <c r="X321" s="2">
        <v>3.3388999999999998</v>
      </c>
      <c r="Y321" s="2">
        <f t="shared" si="6"/>
        <v>-3.8927400889834197E-4</v>
      </c>
    </row>
    <row r="322" spans="23:25" x14ac:dyDescent="0.25">
      <c r="W322" s="3">
        <v>42580</v>
      </c>
      <c r="X322" s="2">
        <v>3.3401999999999998</v>
      </c>
      <c r="Y322" s="2">
        <f t="shared" si="6"/>
        <v>5.390351401741674E-4</v>
      </c>
    </row>
    <row r="323" spans="23:25" x14ac:dyDescent="0.25">
      <c r="W323" s="3">
        <v>42579</v>
      </c>
      <c r="X323" s="2">
        <v>3.3384</v>
      </c>
      <c r="Y323" s="2">
        <f t="shared" si="6"/>
        <v>-1.1981069923871152E-4</v>
      </c>
    </row>
    <row r="324" spans="23:25" x14ac:dyDescent="0.25">
      <c r="W324" s="3">
        <v>42578</v>
      </c>
      <c r="X324" s="2">
        <v>3.3388</v>
      </c>
      <c r="Y324" s="2">
        <f t="shared" si="6"/>
        <v>-2.8114270051028192E-3</v>
      </c>
    </row>
    <row r="325" spans="23:25" x14ac:dyDescent="0.25">
      <c r="W325" s="3">
        <v>42577</v>
      </c>
      <c r="X325" s="2">
        <v>3.3481999999999998</v>
      </c>
      <c r="Y325" s="2">
        <f t="shared" si="6"/>
        <v>2.7515270380298025E-3</v>
      </c>
    </row>
    <row r="326" spans="23:25" x14ac:dyDescent="0.25">
      <c r="W326" s="3">
        <v>42576</v>
      </c>
      <c r="X326" s="2">
        <v>3.339</v>
      </c>
      <c r="Y326" s="2">
        <f t="shared" ref="Y326:Y389" si="7">LN(X326/X327)</f>
        <v>-7.3999263496779813E-3</v>
      </c>
    </row>
    <row r="327" spans="23:25" x14ac:dyDescent="0.25">
      <c r="W327" s="3">
        <v>42573</v>
      </c>
      <c r="X327" s="2">
        <v>3.3637999999999999</v>
      </c>
      <c r="Y327" s="2">
        <f t="shared" si="7"/>
        <v>-6.961856561253638E-3</v>
      </c>
    </row>
    <row r="328" spans="23:25" x14ac:dyDescent="0.25">
      <c r="W328" s="3">
        <v>42572</v>
      </c>
      <c r="X328" s="2">
        <v>3.3872999999999998</v>
      </c>
      <c r="Y328" s="2">
        <f t="shared" si="7"/>
        <v>-4.9768195192865222E-3</v>
      </c>
    </row>
    <row r="329" spans="23:25" x14ac:dyDescent="0.25">
      <c r="W329" s="3">
        <v>42571</v>
      </c>
      <c r="X329" s="2">
        <v>3.4041999999999999</v>
      </c>
      <c r="Y329" s="2">
        <f t="shared" si="7"/>
        <v>1.5243972025036846E-2</v>
      </c>
    </row>
    <row r="330" spans="23:25" x14ac:dyDescent="0.25">
      <c r="W330" s="3">
        <v>42570</v>
      </c>
      <c r="X330" s="2">
        <v>3.3527</v>
      </c>
      <c r="Y330" s="2">
        <f t="shared" si="7"/>
        <v>1.6358807145545662E-2</v>
      </c>
    </row>
    <row r="331" spans="23:25" x14ac:dyDescent="0.25">
      <c r="W331" s="3">
        <v>42569</v>
      </c>
      <c r="X331" s="2">
        <v>3.2983000000000002</v>
      </c>
      <c r="Y331" s="2">
        <f t="shared" si="7"/>
        <v>-9.1446109493357741E-3</v>
      </c>
    </row>
    <row r="332" spans="23:25" x14ac:dyDescent="0.25">
      <c r="W332" s="3">
        <v>42566</v>
      </c>
      <c r="X332" s="2">
        <v>3.3285999999999998</v>
      </c>
      <c r="Y332" s="2">
        <f t="shared" si="7"/>
        <v>3.8526367954147211E-2</v>
      </c>
    </row>
    <row r="333" spans="23:25" x14ac:dyDescent="0.25">
      <c r="W333" s="3">
        <v>42565</v>
      </c>
      <c r="X333" s="2">
        <v>3.2027999999999999</v>
      </c>
      <c r="Y333" s="2">
        <f t="shared" si="7"/>
        <v>-4.2372944755152669E-3</v>
      </c>
    </row>
    <row r="334" spans="23:25" x14ac:dyDescent="0.25">
      <c r="W334" s="3">
        <v>42564</v>
      </c>
      <c r="X334" s="2">
        <v>3.2164000000000001</v>
      </c>
      <c r="Y334" s="2">
        <f t="shared" si="7"/>
        <v>7.1452276723501613E-3</v>
      </c>
    </row>
    <row r="335" spans="23:25" x14ac:dyDescent="0.25">
      <c r="W335" s="3">
        <v>42563</v>
      </c>
      <c r="X335" s="2">
        <v>3.1935000000000002</v>
      </c>
      <c r="Y335" s="2">
        <f t="shared" si="7"/>
        <v>-5.9319562018312977E-3</v>
      </c>
    </row>
    <row r="336" spans="23:25" x14ac:dyDescent="0.25">
      <c r="W336" s="3">
        <v>42562</v>
      </c>
      <c r="X336" s="2">
        <v>3.2124999999999999</v>
      </c>
      <c r="Y336" s="2">
        <f t="shared" si="7"/>
        <v>4.4925667549928355E-3</v>
      </c>
    </row>
    <row r="337" spans="23:25" x14ac:dyDescent="0.25">
      <c r="W337" s="3">
        <v>42559</v>
      </c>
      <c r="X337" s="2">
        <v>3.1981000000000002</v>
      </c>
      <c r="Y337" s="2">
        <f t="shared" si="7"/>
        <v>-1.6959280425599962E-2</v>
      </c>
    </row>
    <row r="338" spans="23:25" x14ac:dyDescent="0.25">
      <c r="W338" s="3">
        <v>42558</v>
      </c>
      <c r="X338" s="2">
        <v>3.2528000000000001</v>
      </c>
      <c r="Y338" s="2">
        <f t="shared" si="7"/>
        <v>-2.5177329152369816E-3</v>
      </c>
    </row>
    <row r="339" spans="23:25" x14ac:dyDescent="0.25">
      <c r="W339" s="3">
        <v>42557</v>
      </c>
      <c r="X339" s="2">
        <v>3.2610000000000001</v>
      </c>
      <c r="Y339" s="2">
        <f t="shared" si="7"/>
        <v>5.0110008478447534E-3</v>
      </c>
    </row>
    <row r="340" spans="23:25" x14ac:dyDescent="0.25">
      <c r="W340" s="3">
        <v>42556</v>
      </c>
      <c r="X340" s="2">
        <v>3.2446999999999999</v>
      </c>
      <c r="Y340" s="2">
        <f t="shared" si="7"/>
        <v>7.0909962737562534E-4</v>
      </c>
    </row>
    <row r="341" spans="23:25" x14ac:dyDescent="0.25">
      <c r="W341" s="3">
        <v>42555</v>
      </c>
      <c r="X341" s="2">
        <v>3.2423999999999999</v>
      </c>
      <c r="Y341" s="2">
        <f t="shared" si="7"/>
        <v>3.3364257085452759E-3</v>
      </c>
    </row>
    <row r="342" spans="23:25" x14ac:dyDescent="0.25">
      <c r="W342" s="3">
        <v>42552</v>
      </c>
      <c r="X342" s="2">
        <v>3.2315999999999998</v>
      </c>
      <c r="Y342" s="2">
        <f t="shared" si="7"/>
        <v>9.295451881059234E-3</v>
      </c>
    </row>
    <row r="343" spans="23:25" x14ac:dyDescent="0.25">
      <c r="W343" s="3">
        <v>42551</v>
      </c>
      <c r="X343" s="2">
        <v>3.2016999999999998</v>
      </c>
      <c r="Y343" s="2">
        <f t="shared" si="7"/>
        <v>-4.9848998760908267E-3</v>
      </c>
    </row>
    <row r="344" spans="23:25" x14ac:dyDescent="0.25">
      <c r="W344" s="3">
        <v>42550</v>
      </c>
      <c r="X344" s="2">
        <v>3.2176999999999998</v>
      </c>
      <c r="Y344" s="2">
        <f t="shared" si="7"/>
        <v>8.0835721352405835E-4</v>
      </c>
    </row>
    <row r="345" spans="23:25" x14ac:dyDescent="0.25">
      <c r="W345" s="3">
        <v>42549</v>
      </c>
      <c r="X345" s="2">
        <v>3.2151000000000001</v>
      </c>
      <c r="Y345" s="2">
        <f t="shared" si="7"/>
        <v>-8.2394221549584208E-3</v>
      </c>
    </row>
    <row r="346" spans="23:25" x14ac:dyDescent="0.25">
      <c r="W346" s="3">
        <v>42548</v>
      </c>
      <c r="X346" s="2">
        <v>3.2416999999999998</v>
      </c>
      <c r="Y346" s="2">
        <f t="shared" si="7"/>
        <v>-4.0943921006500929E-3</v>
      </c>
    </row>
    <row r="347" spans="23:25" x14ac:dyDescent="0.25">
      <c r="W347" s="3">
        <v>42545</v>
      </c>
      <c r="X347" s="2">
        <v>3.2549999999999999</v>
      </c>
      <c r="Y347" s="2">
        <f t="shared" si="7"/>
        <v>1.1988750456103378E-3</v>
      </c>
    </row>
    <row r="348" spans="23:25" x14ac:dyDescent="0.25">
      <c r="W348" s="3">
        <v>42544</v>
      </c>
      <c r="X348" s="2">
        <v>3.2511000000000001</v>
      </c>
      <c r="Y348" s="2">
        <f t="shared" si="7"/>
        <v>-5.5824941002821302E-3</v>
      </c>
    </row>
    <row r="349" spans="23:25" x14ac:dyDescent="0.25">
      <c r="W349" s="3">
        <v>42543</v>
      </c>
      <c r="X349" s="2">
        <v>3.2692999999999999</v>
      </c>
      <c r="Y349" s="2">
        <f t="shared" si="7"/>
        <v>-8.255240252963515E-4</v>
      </c>
    </row>
    <row r="350" spans="23:25" x14ac:dyDescent="0.25">
      <c r="W350" s="3">
        <v>42542</v>
      </c>
      <c r="X350" s="2">
        <v>3.2720000000000002</v>
      </c>
      <c r="Y350" s="2">
        <f t="shared" si="7"/>
        <v>-5.1821484664192324E-3</v>
      </c>
    </row>
    <row r="351" spans="23:25" x14ac:dyDescent="0.25">
      <c r="W351" s="3">
        <v>42541</v>
      </c>
      <c r="X351" s="2">
        <v>3.2890000000000001</v>
      </c>
      <c r="Y351" s="2">
        <f t="shared" si="7"/>
        <v>-3.763053724383588E-3</v>
      </c>
    </row>
    <row r="352" spans="23:25" x14ac:dyDescent="0.25">
      <c r="W352" s="3">
        <v>42538</v>
      </c>
      <c r="X352" s="2">
        <v>3.3014000000000001</v>
      </c>
      <c r="Y352" s="2">
        <f t="shared" si="7"/>
        <v>3.2159246186653388E-3</v>
      </c>
    </row>
    <row r="353" spans="23:25" x14ac:dyDescent="0.25">
      <c r="W353" s="3">
        <v>42537</v>
      </c>
      <c r="X353" s="2">
        <v>3.2907999999999999</v>
      </c>
      <c r="Y353" s="2">
        <f t="shared" si="7"/>
        <v>-1.0326500538002448E-3</v>
      </c>
    </row>
    <row r="354" spans="23:25" x14ac:dyDescent="0.25">
      <c r="W354" s="3">
        <v>42536</v>
      </c>
      <c r="X354" s="2">
        <v>3.2942</v>
      </c>
      <c r="Y354" s="2">
        <f t="shared" si="7"/>
        <v>1.184600335960279E-3</v>
      </c>
    </row>
    <row r="355" spans="23:25" x14ac:dyDescent="0.25">
      <c r="W355" s="3">
        <v>42535</v>
      </c>
      <c r="X355" s="2">
        <v>3.2903000000000002</v>
      </c>
      <c r="Y355" s="2">
        <f t="shared" si="7"/>
        <v>-2.1858595788544059E-3</v>
      </c>
    </row>
    <row r="356" spans="23:25" x14ac:dyDescent="0.25">
      <c r="W356" s="3">
        <v>42534</v>
      </c>
      <c r="X356" s="2">
        <v>3.2974999999999999</v>
      </c>
      <c r="Y356" s="2">
        <f t="shared" si="7"/>
        <v>1.608571298484915E-3</v>
      </c>
    </row>
    <row r="357" spans="23:25" x14ac:dyDescent="0.25">
      <c r="W357" s="3">
        <v>42531</v>
      </c>
      <c r="X357" s="2">
        <v>3.2922000000000002</v>
      </c>
      <c r="Y357" s="2">
        <f t="shared" si="7"/>
        <v>5.2076313386513091E-3</v>
      </c>
    </row>
    <row r="358" spans="23:25" x14ac:dyDescent="0.25">
      <c r="W358" s="3">
        <v>42530</v>
      </c>
      <c r="X358" s="2">
        <v>3.2751000000000001</v>
      </c>
      <c r="Y358" s="2">
        <f t="shared" si="7"/>
        <v>-6.6342300538364271E-3</v>
      </c>
    </row>
    <row r="359" spans="23:25" x14ac:dyDescent="0.25">
      <c r="W359" s="3">
        <v>42529</v>
      </c>
      <c r="X359" s="2">
        <v>3.2968999999999999</v>
      </c>
      <c r="Y359" s="2">
        <f t="shared" si="7"/>
        <v>1.7303931094772825E-3</v>
      </c>
    </row>
    <row r="360" spans="23:25" x14ac:dyDescent="0.25">
      <c r="W360" s="3">
        <v>42528</v>
      </c>
      <c r="X360" s="2">
        <v>3.2911999999999999</v>
      </c>
      <c r="Y360" s="2">
        <f t="shared" si="7"/>
        <v>-2.0943051680801859E-3</v>
      </c>
    </row>
    <row r="361" spans="23:25" x14ac:dyDescent="0.25">
      <c r="W361" s="3">
        <v>42527</v>
      </c>
      <c r="X361" s="2">
        <v>3.2980999999999998</v>
      </c>
      <c r="Y361" s="2">
        <f t="shared" si="7"/>
        <v>-6.3652761193176352E-4</v>
      </c>
    </row>
    <row r="362" spans="23:25" x14ac:dyDescent="0.25">
      <c r="W362" s="3">
        <v>42524</v>
      </c>
      <c r="X362" s="2">
        <v>3.3002000000000002</v>
      </c>
      <c r="Y362" s="2">
        <f t="shared" si="7"/>
        <v>2.9739347624902269E-3</v>
      </c>
    </row>
    <row r="363" spans="23:25" x14ac:dyDescent="0.25">
      <c r="W363" s="3">
        <v>42523</v>
      </c>
      <c r="X363" s="2">
        <v>3.2904</v>
      </c>
      <c r="Y363" s="2">
        <f t="shared" si="7"/>
        <v>-5.7727074080950159E-4</v>
      </c>
    </row>
    <row r="364" spans="23:25" x14ac:dyDescent="0.25">
      <c r="W364" s="3">
        <v>42522</v>
      </c>
      <c r="X364" s="2">
        <v>3.2923</v>
      </c>
      <c r="Y364" s="2">
        <f t="shared" si="7"/>
        <v>2.554668218250671E-3</v>
      </c>
    </row>
    <row r="365" spans="23:25" x14ac:dyDescent="0.25">
      <c r="W365" s="3">
        <v>42521</v>
      </c>
      <c r="X365" s="2">
        <v>3.2839</v>
      </c>
      <c r="Y365" s="2">
        <f t="shared" si="7"/>
        <v>-2.5546682182507187E-3</v>
      </c>
    </row>
    <row r="366" spans="23:25" x14ac:dyDescent="0.25">
      <c r="W366" s="3">
        <v>42520</v>
      </c>
      <c r="X366" s="2">
        <v>3.2923</v>
      </c>
      <c r="Y366" s="2">
        <f t="shared" si="7"/>
        <v>6.6844922275101002E-4</v>
      </c>
    </row>
    <row r="367" spans="23:25" x14ac:dyDescent="0.25">
      <c r="W367" s="3">
        <v>42517</v>
      </c>
      <c r="X367" s="2">
        <v>3.2900999999999998</v>
      </c>
      <c r="Y367" s="2">
        <f t="shared" si="7"/>
        <v>6.3848225820244164E-4</v>
      </c>
    </row>
    <row r="368" spans="23:25" x14ac:dyDescent="0.25">
      <c r="W368" s="3">
        <v>42516</v>
      </c>
      <c r="X368" s="2">
        <v>3.2879999999999998</v>
      </c>
      <c r="Y368" s="2">
        <f t="shared" si="7"/>
        <v>3.381623658463266E-3</v>
      </c>
    </row>
    <row r="369" spans="23:25" x14ac:dyDescent="0.25">
      <c r="W369" s="3">
        <v>42515</v>
      </c>
      <c r="X369" s="2">
        <v>3.2768999999999999</v>
      </c>
      <c r="Y369" s="2">
        <f t="shared" si="7"/>
        <v>-1.8902444652629266E-3</v>
      </c>
    </row>
    <row r="370" spans="23:25" x14ac:dyDescent="0.25">
      <c r="W370" s="3">
        <v>42514</v>
      </c>
      <c r="X370" s="2">
        <v>3.2831000000000001</v>
      </c>
      <c r="Y370" s="2">
        <f t="shared" si="7"/>
        <v>-2.3569455859596054E-2</v>
      </c>
    </row>
    <row r="371" spans="23:25" x14ac:dyDescent="0.25">
      <c r="W371" s="3">
        <v>42513</v>
      </c>
      <c r="X371" s="2">
        <v>3.3614000000000002</v>
      </c>
      <c r="Y371" s="2">
        <f t="shared" si="7"/>
        <v>6.3867468717201852E-3</v>
      </c>
    </row>
    <row r="372" spans="23:25" x14ac:dyDescent="0.25">
      <c r="W372" s="3">
        <v>42510</v>
      </c>
      <c r="X372" s="2">
        <v>3.34</v>
      </c>
      <c r="Y372" s="2">
        <f t="shared" si="7"/>
        <v>-2.9596876565550238E-3</v>
      </c>
    </row>
    <row r="373" spans="23:25" x14ac:dyDescent="0.25">
      <c r="W373" s="3">
        <v>42509</v>
      </c>
      <c r="X373" s="2">
        <v>3.3498999999999999</v>
      </c>
      <c r="Y373" s="2">
        <f t="shared" si="7"/>
        <v>-6.8635206585697676E-4</v>
      </c>
    </row>
    <row r="374" spans="23:25" x14ac:dyDescent="0.25">
      <c r="W374" s="3">
        <v>42508</v>
      </c>
      <c r="X374" s="2">
        <v>3.3521999999999998</v>
      </c>
      <c r="Y374" s="2">
        <f t="shared" si="7"/>
        <v>-6.5607016339482146E-4</v>
      </c>
    </row>
    <row r="375" spans="23:25" x14ac:dyDescent="0.25">
      <c r="W375" s="3">
        <v>42507</v>
      </c>
      <c r="X375" s="2">
        <v>3.3544</v>
      </c>
      <c r="Y375" s="2">
        <f t="shared" si="7"/>
        <v>-4.2836809911652217E-3</v>
      </c>
    </row>
    <row r="376" spans="23:25" x14ac:dyDescent="0.25">
      <c r="W376" s="3">
        <v>42506</v>
      </c>
      <c r="X376" s="2">
        <v>3.3688000000000002</v>
      </c>
      <c r="Y376" s="2">
        <f t="shared" si="7"/>
        <v>3.1514817223491612E-3</v>
      </c>
    </row>
    <row r="377" spans="23:25" x14ac:dyDescent="0.25">
      <c r="W377" s="3">
        <v>42503</v>
      </c>
      <c r="X377" s="2">
        <v>3.3582000000000001</v>
      </c>
      <c r="Y377" s="2">
        <f t="shared" si="7"/>
        <v>-3.4186034869410566E-3</v>
      </c>
    </row>
    <row r="378" spans="23:25" x14ac:dyDescent="0.25">
      <c r="W378" s="3">
        <v>42502</v>
      </c>
      <c r="X378" s="2">
        <v>3.3696999999999999</v>
      </c>
      <c r="Y378" s="2">
        <f t="shared" si="7"/>
        <v>-1.8678571035377581E-3</v>
      </c>
    </row>
    <row r="379" spans="23:25" x14ac:dyDescent="0.25">
      <c r="W379" s="3">
        <v>42501</v>
      </c>
      <c r="X379" s="2">
        <v>3.3759999999999999</v>
      </c>
      <c r="Y379" s="2">
        <f t="shared" si="7"/>
        <v>6.0013846602503668E-3</v>
      </c>
    </row>
    <row r="380" spans="23:25" x14ac:dyDescent="0.25">
      <c r="W380" s="3">
        <v>42500</v>
      </c>
      <c r="X380" s="2">
        <v>3.3557999999999999</v>
      </c>
      <c r="Y380" s="2">
        <f t="shared" si="7"/>
        <v>8.3472458936874208E-4</v>
      </c>
    </row>
    <row r="381" spans="23:25" x14ac:dyDescent="0.25">
      <c r="W381" s="3">
        <v>42499</v>
      </c>
      <c r="X381" s="2">
        <v>3.3529999999999998</v>
      </c>
      <c r="Y381" s="2">
        <f t="shared" si="7"/>
        <v>4.9930589733225856E-3</v>
      </c>
    </row>
    <row r="382" spans="23:25" x14ac:dyDescent="0.25">
      <c r="W382" s="3">
        <v>42496</v>
      </c>
      <c r="X382" s="2">
        <v>3.3363</v>
      </c>
      <c r="Y382" s="2">
        <f t="shared" si="7"/>
        <v>-2.6972353501356538E-4</v>
      </c>
    </row>
    <row r="383" spans="23:25" x14ac:dyDescent="0.25">
      <c r="W383" s="3">
        <v>42495</v>
      </c>
      <c r="X383" s="2">
        <v>3.3372000000000002</v>
      </c>
      <c r="Y383" s="2">
        <f t="shared" si="7"/>
        <v>-1.9877831345953185E-2</v>
      </c>
    </row>
    <row r="384" spans="23:25" x14ac:dyDescent="0.25">
      <c r="W384" s="3">
        <v>42494</v>
      </c>
      <c r="X384" s="2">
        <v>3.4041999999999999</v>
      </c>
      <c r="Y384" s="2">
        <f t="shared" si="7"/>
        <v>3.8325749203341697E-2</v>
      </c>
    </row>
    <row r="385" spans="23:25" x14ac:dyDescent="0.25">
      <c r="W385" s="3">
        <v>42493</v>
      </c>
      <c r="X385" s="2">
        <v>3.2762000000000002</v>
      </c>
      <c r="Y385" s="2">
        <f t="shared" si="7"/>
        <v>1.2655286235530212E-2</v>
      </c>
    </row>
    <row r="386" spans="23:25" x14ac:dyDescent="0.25">
      <c r="W386" s="3">
        <v>42492</v>
      </c>
      <c r="X386" s="2">
        <v>3.2349999999999999</v>
      </c>
      <c r="Y386" s="2">
        <f t="shared" si="7"/>
        <v>1.1909900251317397E-2</v>
      </c>
    </row>
    <row r="387" spans="23:25" x14ac:dyDescent="0.25">
      <c r="W387" s="3">
        <v>42489</v>
      </c>
      <c r="X387" s="2">
        <v>3.1966999999999999</v>
      </c>
      <c r="Y387" s="2">
        <f t="shared" si="7"/>
        <v>5.0064145731059772E-4</v>
      </c>
    </row>
    <row r="388" spans="23:25" x14ac:dyDescent="0.25">
      <c r="W388" s="3">
        <v>42488</v>
      </c>
      <c r="X388" s="2">
        <v>3.1951000000000001</v>
      </c>
      <c r="Y388" s="2">
        <f t="shared" si="7"/>
        <v>9.3937882659318012E-4</v>
      </c>
    </row>
    <row r="389" spans="23:25" x14ac:dyDescent="0.25">
      <c r="W389" s="3">
        <v>42487</v>
      </c>
      <c r="X389" s="2">
        <v>3.1920999999999999</v>
      </c>
      <c r="Y389" s="2">
        <f t="shared" si="7"/>
        <v>1.0029776737994307E-3</v>
      </c>
    </row>
    <row r="390" spans="23:25" x14ac:dyDescent="0.25">
      <c r="W390" s="3">
        <v>42486</v>
      </c>
      <c r="X390" s="2">
        <v>3.1888999999999998</v>
      </c>
      <c r="Y390" s="2">
        <f t="shared" ref="Y390:Y453" si="8">LN(X390/X391)</f>
        <v>-5.2232505959544607E-3</v>
      </c>
    </row>
    <row r="391" spans="23:25" x14ac:dyDescent="0.25">
      <c r="W391" s="3">
        <v>42485</v>
      </c>
      <c r="X391" s="2">
        <v>3.2056</v>
      </c>
      <c r="Y391" s="2">
        <f t="shared" si="8"/>
        <v>2.7489708677003286E-3</v>
      </c>
    </row>
    <row r="392" spans="23:25" x14ac:dyDescent="0.25">
      <c r="W392" s="3">
        <v>42482</v>
      </c>
      <c r="X392" s="2">
        <v>3.1968000000000001</v>
      </c>
      <c r="Y392" s="2">
        <f t="shared" si="8"/>
        <v>-6.5669123800917665E-4</v>
      </c>
    </row>
    <row r="393" spans="23:25" x14ac:dyDescent="0.25">
      <c r="W393" s="3">
        <v>42481</v>
      </c>
      <c r="X393" s="2">
        <v>3.1989000000000001</v>
      </c>
      <c r="Y393" s="2">
        <f t="shared" si="8"/>
        <v>6.3661524295243596E-3</v>
      </c>
    </row>
    <row r="394" spans="23:25" x14ac:dyDescent="0.25">
      <c r="W394" s="3">
        <v>42480</v>
      </c>
      <c r="X394" s="2">
        <v>3.1785999999999999</v>
      </c>
      <c r="Y394" s="2">
        <f t="shared" si="8"/>
        <v>-1.1821873411274825E-2</v>
      </c>
    </row>
    <row r="395" spans="23:25" x14ac:dyDescent="0.25">
      <c r="W395" s="3">
        <v>42479</v>
      </c>
      <c r="X395" s="2">
        <v>3.2164000000000001</v>
      </c>
      <c r="Y395" s="2">
        <f t="shared" si="8"/>
        <v>9.3315506475920079E-4</v>
      </c>
    </row>
    <row r="396" spans="23:25" x14ac:dyDescent="0.25">
      <c r="W396" s="3">
        <v>42478</v>
      </c>
      <c r="X396" s="2">
        <v>3.2134</v>
      </c>
      <c r="Y396" s="2">
        <f t="shared" si="8"/>
        <v>-2.5175229694622873E-3</v>
      </c>
    </row>
    <row r="397" spans="23:25" x14ac:dyDescent="0.25">
      <c r="W397" s="3">
        <v>42475</v>
      </c>
      <c r="X397" s="2">
        <v>3.2214999999999998</v>
      </c>
      <c r="Y397" s="2">
        <f t="shared" si="8"/>
        <v>2.7042585213416718E-3</v>
      </c>
    </row>
    <row r="398" spans="23:25" x14ac:dyDescent="0.25">
      <c r="W398" s="3">
        <v>42474</v>
      </c>
      <c r="X398" s="2">
        <v>3.2128000000000001</v>
      </c>
      <c r="Y398" s="2">
        <f t="shared" si="8"/>
        <v>7.4729110464840482E-4</v>
      </c>
    </row>
    <row r="399" spans="23:25" x14ac:dyDescent="0.25">
      <c r="W399" s="3">
        <v>42473</v>
      </c>
      <c r="X399" s="2">
        <v>3.2103999999999999</v>
      </c>
      <c r="Y399" s="2">
        <f t="shared" si="8"/>
        <v>-5.5911184975103757E-3</v>
      </c>
    </row>
    <row r="400" spans="23:25" x14ac:dyDescent="0.25">
      <c r="W400" s="3">
        <v>42472</v>
      </c>
      <c r="X400" s="2">
        <v>3.2284000000000002</v>
      </c>
      <c r="Y400" s="2">
        <f t="shared" si="8"/>
        <v>-1.1144821907687885E-3</v>
      </c>
    </row>
    <row r="401" spans="23:25" x14ac:dyDescent="0.25">
      <c r="W401" s="3">
        <v>42471</v>
      </c>
      <c r="X401" s="2">
        <v>3.2320000000000002</v>
      </c>
      <c r="Y401" s="2">
        <f t="shared" si="8"/>
        <v>-4.9998560995164571E-3</v>
      </c>
    </row>
    <row r="402" spans="23:25" x14ac:dyDescent="0.25">
      <c r="W402" s="3">
        <v>42468</v>
      </c>
      <c r="X402" s="2">
        <v>3.2482000000000002</v>
      </c>
      <c r="Y402" s="2">
        <f t="shared" si="8"/>
        <v>-3.2580326959841914E-3</v>
      </c>
    </row>
    <row r="403" spans="23:25" x14ac:dyDescent="0.25">
      <c r="W403" s="3">
        <v>42467</v>
      </c>
      <c r="X403" s="2">
        <v>3.2587999999999999</v>
      </c>
      <c r="Y403" s="2">
        <f t="shared" si="8"/>
        <v>6.2487698135149051E-3</v>
      </c>
    </row>
    <row r="404" spans="23:25" x14ac:dyDescent="0.25">
      <c r="W404" s="3">
        <v>42466</v>
      </c>
      <c r="X404" s="2">
        <v>3.2385000000000002</v>
      </c>
      <c r="Y404" s="2">
        <f t="shared" si="8"/>
        <v>3.929278139889557E-3</v>
      </c>
    </row>
    <row r="405" spans="23:25" x14ac:dyDescent="0.25">
      <c r="W405" s="3">
        <v>42465</v>
      </c>
      <c r="X405" s="2">
        <v>3.2258</v>
      </c>
      <c r="Y405" s="2">
        <f t="shared" si="8"/>
        <v>6.8433762156989804E-3</v>
      </c>
    </row>
    <row r="406" spans="23:25" x14ac:dyDescent="0.25">
      <c r="W406" s="3">
        <v>42464</v>
      </c>
      <c r="X406" s="2">
        <v>3.2038000000000002</v>
      </c>
      <c r="Y406" s="2">
        <f t="shared" si="8"/>
        <v>-3.5830606481876155E-3</v>
      </c>
    </row>
    <row r="407" spans="23:25" x14ac:dyDescent="0.25">
      <c r="W407" s="3">
        <v>42461</v>
      </c>
      <c r="X407" s="2">
        <v>3.2153</v>
      </c>
      <c r="Y407" s="2">
        <f t="shared" si="8"/>
        <v>1.9613038057139458E-3</v>
      </c>
    </row>
    <row r="408" spans="23:25" x14ac:dyDescent="0.25">
      <c r="W408" s="3">
        <v>42460</v>
      </c>
      <c r="X408" s="2">
        <v>3.2090000000000001</v>
      </c>
      <c r="Y408" s="2">
        <f t="shared" si="8"/>
        <v>-2.0546033439489291E-3</v>
      </c>
    </row>
    <row r="409" spans="23:25" x14ac:dyDescent="0.25">
      <c r="W409" s="3">
        <v>42459</v>
      </c>
      <c r="X409" s="2">
        <v>3.2156000000000002</v>
      </c>
      <c r="Y409" s="2">
        <f t="shared" si="8"/>
        <v>3.4578935095244162E-3</v>
      </c>
    </row>
    <row r="410" spans="23:25" x14ac:dyDescent="0.25">
      <c r="W410" s="3">
        <v>42458</v>
      </c>
      <c r="X410" s="2">
        <v>3.2044999999999999</v>
      </c>
      <c r="Y410" s="2">
        <f t="shared" si="8"/>
        <v>-2.3999886845154131E-3</v>
      </c>
    </row>
    <row r="411" spans="23:25" x14ac:dyDescent="0.25">
      <c r="W411" s="3">
        <v>42457</v>
      </c>
      <c r="X411" s="2">
        <v>3.2122000000000002</v>
      </c>
      <c r="Y411" s="2">
        <f t="shared" si="8"/>
        <v>-2.4901948706154681E-4</v>
      </c>
    </row>
    <row r="412" spans="23:25" x14ac:dyDescent="0.25">
      <c r="W412" s="3">
        <v>42454</v>
      </c>
      <c r="X412" s="2">
        <v>3.2130000000000001</v>
      </c>
      <c r="Y412" s="2">
        <f t="shared" si="8"/>
        <v>-4.9785301918206883E-4</v>
      </c>
    </row>
    <row r="413" spans="23:25" x14ac:dyDescent="0.25">
      <c r="W413" s="3">
        <v>42453</v>
      </c>
      <c r="X413" s="2">
        <v>3.2145999999999999</v>
      </c>
      <c r="Y413" s="2">
        <f t="shared" si="8"/>
        <v>-1.833693851904765E-3</v>
      </c>
    </row>
    <row r="414" spans="23:25" x14ac:dyDescent="0.25">
      <c r="W414" s="3">
        <v>42452</v>
      </c>
      <c r="X414" s="2">
        <v>3.2204999999999999</v>
      </c>
      <c r="Y414" s="2">
        <f t="shared" si="8"/>
        <v>1.1184640927358195E-3</v>
      </c>
    </row>
    <row r="415" spans="23:25" x14ac:dyDescent="0.25">
      <c r="W415" s="3">
        <v>42451</v>
      </c>
      <c r="X415" s="2">
        <v>3.2168999999999999</v>
      </c>
      <c r="Y415" s="2">
        <f t="shared" si="8"/>
        <v>-3.4188565811884208E-4</v>
      </c>
    </row>
    <row r="416" spans="23:25" x14ac:dyDescent="0.25">
      <c r="W416" s="3">
        <v>42450</v>
      </c>
      <c r="X416" s="2">
        <v>3.218</v>
      </c>
      <c r="Y416" s="2">
        <f t="shared" si="8"/>
        <v>-4.5885862119354193E-3</v>
      </c>
    </row>
    <row r="417" spans="23:25" x14ac:dyDescent="0.25">
      <c r="W417" s="3">
        <v>42447</v>
      </c>
      <c r="X417" s="2">
        <v>3.2328000000000001</v>
      </c>
      <c r="Y417" s="2">
        <f t="shared" si="8"/>
        <v>4.557511492770637E-3</v>
      </c>
    </row>
    <row r="418" spans="23:25" x14ac:dyDescent="0.25">
      <c r="W418" s="3">
        <v>42446</v>
      </c>
      <c r="X418" s="2">
        <v>3.2181000000000002</v>
      </c>
      <c r="Y418" s="2">
        <f t="shared" si="8"/>
        <v>-1.0249243850855487E-3</v>
      </c>
    </row>
    <row r="419" spans="23:25" x14ac:dyDescent="0.25">
      <c r="W419" s="3">
        <v>42445</v>
      </c>
      <c r="X419" s="2">
        <v>3.2214</v>
      </c>
      <c r="Y419" s="2">
        <f t="shared" si="8"/>
        <v>3.7257824574063372E-4</v>
      </c>
    </row>
    <row r="420" spans="23:25" x14ac:dyDescent="0.25">
      <c r="W420" s="3">
        <v>42444</v>
      </c>
      <c r="X420" s="2">
        <v>3.2202000000000002</v>
      </c>
      <c r="Y420" s="2">
        <f t="shared" si="8"/>
        <v>9.9556100423096004E-3</v>
      </c>
    </row>
    <row r="421" spans="23:25" x14ac:dyDescent="0.25">
      <c r="W421" s="3">
        <v>42443</v>
      </c>
      <c r="X421" s="2">
        <v>3.1882999999999999</v>
      </c>
      <c r="Y421" s="2">
        <f t="shared" si="8"/>
        <v>-3.7879426074402425E-3</v>
      </c>
    </row>
    <row r="422" spans="23:25" x14ac:dyDescent="0.25">
      <c r="W422" s="3">
        <v>42440</v>
      </c>
      <c r="X422" s="2">
        <v>3.2004000000000001</v>
      </c>
      <c r="Y422" s="2">
        <f t="shared" si="8"/>
        <v>-1.0722213580167495E-2</v>
      </c>
    </row>
    <row r="423" spans="23:25" x14ac:dyDescent="0.25">
      <c r="W423" s="3">
        <v>42439</v>
      </c>
      <c r="X423" s="2">
        <v>3.2349000000000001</v>
      </c>
      <c r="Y423" s="2">
        <f t="shared" si="8"/>
        <v>1.655094118499717E-2</v>
      </c>
    </row>
    <row r="424" spans="23:25" x14ac:dyDescent="0.25">
      <c r="W424" s="3">
        <v>42438</v>
      </c>
      <c r="X424" s="2">
        <v>3.1818</v>
      </c>
      <c r="Y424" s="2">
        <f t="shared" si="8"/>
        <v>-8.8550149156637614E-3</v>
      </c>
    </row>
    <row r="425" spans="23:25" x14ac:dyDescent="0.25">
      <c r="W425" s="3">
        <v>42437</v>
      </c>
      <c r="X425" s="2">
        <v>3.2101000000000002</v>
      </c>
      <c r="Y425" s="2">
        <f t="shared" si="8"/>
        <v>-7.4736091667218485E-4</v>
      </c>
    </row>
    <row r="426" spans="23:25" x14ac:dyDescent="0.25">
      <c r="W426" s="3">
        <v>42436</v>
      </c>
      <c r="X426" s="2">
        <v>3.2124999999999999</v>
      </c>
      <c r="Y426" s="2">
        <f t="shared" si="8"/>
        <v>4.8365801436338366E-3</v>
      </c>
    </row>
    <row r="427" spans="23:25" x14ac:dyDescent="0.25">
      <c r="W427" s="3">
        <v>42433</v>
      </c>
      <c r="X427" s="2">
        <v>3.1970000000000001</v>
      </c>
      <c r="Y427" s="2">
        <f t="shared" si="8"/>
        <v>2.2860015905020637E-3</v>
      </c>
    </row>
    <row r="428" spans="23:25" x14ac:dyDescent="0.25">
      <c r="W428" s="3">
        <v>42432</v>
      </c>
      <c r="X428" s="2">
        <v>3.1897000000000002</v>
      </c>
      <c r="Y428" s="2">
        <f t="shared" si="8"/>
        <v>2.9827805910427915E-3</v>
      </c>
    </row>
    <row r="429" spans="23:25" x14ac:dyDescent="0.25">
      <c r="W429" s="3">
        <v>42431</v>
      </c>
      <c r="X429" s="2">
        <v>3.1802000000000001</v>
      </c>
      <c r="Y429" s="2">
        <f t="shared" si="8"/>
        <v>-3.7662463701614787E-3</v>
      </c>
    </row>
    <row r="430" spans="23:25" x14ac:dyDescent="0.25">
      <c r="W430" s="3">
        <v>42430</v>
      </c>
      <c r="X430" s="2">
        <v>3.1922000000000001</v>
      </c>
      <c r="Y430" s="2">
        <f t="shared" si="8"/>
        <v>-1.0346639297957285E-2</v>
      </c>
    </row>
    <row r="431" spans="23:25" x14ac:dyDescent="0.25">
      <c r="W431" s="3">
        <v>42429</v>
      </c>
      <c r="X431" s="2">
        <v>3.2254</v>
      </c>
      <c r="Y431" s="2">
        <f t="shared" si="8"/>
        <v>-1.3518921150926011E-2</v>
      </c>
    </row>
    <row r="432" spans="23:25" x14ac:dyDescent="0.25">
      <c r="W432" s="3">
        <v>42426</v>
      </c>
      <c r="X432" s="2">
        <v>3.2692999999999999</v>
      </c>
      <c r="Y432" s="2">
        <f t="shared" si="8"/>
        <v>1.2465343538051572E-2</v>
      </c>
    </row>
    <row r="433" spans="23:25" x14ac:dyDescent="0.25">
      <c r="W433" s="3">
        <v>42425</v>
      </c>
      <c r="X433" s="2">
        <v>3.2288000000000001</v>
      </c>
      <c r="Y433" s="2">
        <f t="shared" si="8"/>
        <v>-1.9801986668623425E-3</v>
      </c>
    </row>
    <row r="434" spans="23:25" x14ac:dyDescent="0.25">
      <c r="W434" s="3">
        <v>42424</v>
      </c>
      <c r="X434" s="2">
        <v>3.2351999999999999</v>
      </c>
      <c r="Y434" s="2">
        <f t="shared" si="8"/>
        <v>-2.870505235070884E-3</v>
      </c>
    </row>
    <row r="435" spans="23:25" x14ac:dyDescent="0.25">
      <c r="W435" s="3">
        <v>42423</v>
      </c>
      <c r="X435" s="2">
        <v>3.2444999999999999</v>
      </c>
      <c r="Y435" s="2">
        <f t="shared" si="8"/>
        <v>1.4187899486881126E-3</v>
      </c>
    </row>
    <row r="436" spans="23:25" x14ac:dyDescent="0.25">
      <c r="W436" s="3">
        <v>42422</v>
      </c>
      <c r="X436" s="2">
        <v>3.2399</v>
      </c>
      <c r="Y436" s="2">
        <f t="shared" si="8"/>
        <v>-1.4037253907899552E-2</v>
      </c>
    </row>
    <row r="437" spans="23:25" x14ac:dyDescent="0.25">
      <c r="W437" s="3">
        <v>42419</v>
      </c>
      <c r="X437" s="2">
        <v>3.2856999999999998</v>
      </c>
      <c r="Y437" s="2">
        <f t="shared" si="8"/>
        <v>-4.2215299661420196E-3</v>
      </c>
    </row>
    <row r="438" spans="23:25" x14ac:dyDescent="0.25">
      <c r="W438" s="3">
        <v>42418</v>
      </c>
      <c r="X438" s="2">
        <v>3.2995999999999999</v>
      </c>
      <c r="Y438" s="2">
        <f t="shared" si="8"/>
        <v>2.6097790432365775E-3</v>
      </c>
    </row>
    <row r="439" spans="23:25" x14ac:dyDescent="0.25">
      <c r="W439" s="3">
        <v>42417</v>
      </c>
      <c r="X439" s="2">
        <v>3.2909999999999999</v>
      </c>
      <c r="Y439" s="2">
        <f t="shared" si="8"/>
        <v>-8.4419327656350424E-3</v>
      </c>
    </row>
    <row r="440" spans="23:25" x14ac:dyDescent="0.25">
      <c r="W440" s="3">
        <v>42416</v>
      </c>
      <c r="X440" s="2">
        <v>3.3189000000000002</v>
      </c>
      <c r="Y440" s="2">
        <f t="shared" si="8"/>
        <v>9.5060052229549406E-3</v>
      </c>
    </row>
    <row r="441" spans="23:25" x14ac:dyDescent="0.25">
      <c r="W441" s="3">
        <v>42415</v>
      </c>
      <c r="X441" s="2">
        <v>3.2875000000000001</v>
      </c>
      <c r="Y441" s="2">
        <f t="shared" si="8"/>
        <v>-2.6732298188021902E-3</v>
      </c>
    </row>
    <row r="442" spans="23:25" x14ac:dyDescent="0.25">
      <c r="W442" s="3">
        <v>42412</v>
      </c>
      <c r="X442" s="2">
        <v>3.2963</v>
      </c>
      <c r="Y442" s="2">
        <f t="shared" si="8"/>
        <v>-7.4050904340068101E-3</v>
      </c>
    </row>
    <row r="443" spans="23:25" x14ac:dyDescent="0.25">
      <c r="W443" s="3">
        <v>42411</v>
      </c>
      <c r="X443" s="2">
        <v>3.3208000000000002</v>
      </c>
      <c r="Y443" s="2">
        <f t="shared" si="8"/>
        <v>6.3438571814850063E-3</v>
      </c>
    </row>
    <row r="444" spans="23:25" x14ac:dyDescent="0.25">
      <c r="W444" s="3">
        <v>42410</v>
      </c>
      <c r="X444" s="2">
        <v>3.2997999999999998</v>
      </c>
      <c r="Y444" s="2">
        <f t="shared" si="8"/>
        <v>-6.494411976186761E-3</v>
      </c>
    </row>
    <row r="445" spans="23:25" x14ac:dyDescent="0.25">
      <c r="W445" s="3">
        <v>42409</v>
      </c>
      <c r="X445" s="2">
        <v>3.3212999999999999</v>
      </c>
      <c r="Y445" s="2">
        <f t="shared" si="8"/>
        <v>6.5550235469542086E-3</v>
      </c>
    </row>
    <row r="446" spans="23:25" x14ac:dyDescent="0.25">
      <c r="W446" s="3">
        <v>42408</v>
      </c>
      <c r="X446" s="2">
        <v>3.2995999999999999</v>
      </c>
      <c r="Y446" s="2">
        <f t="shared" si="8"/>
        <v>1.4223601513225078E-2</v>
      </c>
    </row>
    <row r="447" spans="23:25" x14ac:dyDescent="0.25">
      <c r="W447" s="3">
        <v>42405</v>
      </c>
      <c r="X447" s="2">
        <v>3.2530000000000001</v>
      </c>
      <c r="Y447" s="2">
        <f t="shared" si="8"/>
        <v>-4.0495821692914085E-3</v>
      </c>
    </row>
    <row r="448" spans="23:25" x14ac:dyDescent="0.25">
      <c r="W448" s="3">
        <v>42404</v>
      </c>
      <c r="X448" s="2">
        <v>3.2662</v>
      </c>
      <c r="Y448" s="2">
        <f t="shared" si="8"/>
        <v>8.177364267808131E-3</v>
      </c>
    </row>
    <row r="449" spans="23:25" x14ac:dyDescent="0.25">
      <c r="W449" s="3">
        <v>42403</v>
      </c>
      <c r="X449" s="2">
        <v>3.2395999999999998</v>
      </c>
      <c r="Y449" s="2">
        <f t="shared" si="8"/>
        <v>4.8270407483157231E-3</v>
      </c>
    </row>
    <row r="450" spans="23:25" x14ac:dyDescent="0.25">
      <c r="W450" s="3">
        <v>42402</v>
      </c>
      <c r="X450" s="2">
        <v>3.2240000000000002</v>
      </c>
      <c r="Y450" s="2">
        <f t="shared" si="8"/>
        <v>4.9439630561272678E-3</v>
      </c>
    </row>
    <row r="451" spans="23:25" x14ac:dyDescent="0.25">
      <c r="W451" s="3">
        <v>42401</v>
      </c>
      <c r="X451" s="2">
        <v>3.2081</v>
      </c>
      <c r="Y451" s="2">
        <f t="shared" si="8"/>
        <v>2.7468257118447312E-3</v>
      </c>
    </row>
    <row r="452" spans="23:25" x14ac:dyDescent="0.25">
      <c r="W452" s="3">
        <v>42398</v>
      </c>
      <c r="X452" s="2">
        <v>3.1993</v>
      </c>
      <c r="Y452" s="2">
        <f t="shared" si="8"/>
        <v>-1.5907558810528587E-2</v>
      </c>
    </row>
    <row r="453" spans="23:25" x14ac:dyDescent="0.25">
      <c r="W453" s="3">
        <v>42397</v>
      </c>
      <c r="X453" s="2">
        <v>3.2505999999999999</v>
      </c>
      <c r="Y453" s="2">
        <f t="shared" si="8"/>
        <v>-6.0727069002551063E-3</v>
      </c>
    </row>
    <row r="454" spans="23:25" x14ac:dyDescent="0.25">
      <c r="W454" s="3">
        <v>42396</v>
      </c>
      <c r="X454" s="2">
        <v>3.2704</v>
      </c>
      <c r="Y454" s="2">
        <f t="shared" ref="Y454:Y517" si="9">LN(X454/X455)</f>
        <v>-2.7515783532672554E-4</v>
      </c>
    </row>
    <row r="455" spans="23:25" x14ac:dyDescent="0.25">
      <c r="W455" s="3">
        <v>42395</v>
      </c>
      <c r="X455" s="2">
        <v>3.2713000000000001</v>
      </c>
      <c r="Y455" s="2">
        <f t="shared" si="9"/>
        <v>-2.4120307854704551E-3</v>
      </c>
    </row>
    <row r="456" spans="23:25" x14ac:dyDescent="0.25">
      <c r="W456" s="3">
        <v>42394</v>
      </c>
      <c r="X456" s="2">
        <v>3.2791999999999999</v>
      </c>
      <c r="Y456" s="2">
        <f t="shared" si="9"/>
        <v>1.1902711233791637E-2</v>
      </c>
    </row>
    <row r="457" spans="23:25" x14ac:dyDescent="0.25">
      <c r="W457" s="3">
        <v>42391</v>
      </c>
      <c r="X457" s="2">
        <v>3.2404000000000002</v>
      </c>
      <c r="Y457" s="2">
        <f t="shared" si="9"/>
        <v>-1.1567207288473229E-2</v>
      </c>
    </row>
    <row r="458" spans="23:25" x14ac:dyDescent="0.25">
      <c r="W458" s="3">
        <v>42390</v>
      </c>
      <c r="X458" s="2">
        <v>3.2781000000000002</v>
      </c>
      <c r="Y458" s="2">
        <f t="shared" si="9"/>
        <v>-1.0680685324921706E-2</v>
      </c>
    </row>
    <row r="459" spans="23:25" x14ac:dyDescent="0.25">
      <c r="W459" s="3">
        <v>42389</v>
      </c>
      <c r="X459" s="2">
        <v>3.3132999999999999</v>
      </c>
      <c r="Y459" s="2">
        <f t="shared" si="9"/>
        <v>-1.0557911117840687E-3</v>
      </c>
    </row>
    <row r="460" spans="23:25" x14ac:dyDescent="0.25">
      <c r="W460" s="3">
        <v>42388</v>
      </c>
      <c r="X460" s="2">
        <v>3.3168000000000002</v>
      </c>
      <c r="Y460" s="2">
        <f t="shared" si="9"/>
        <v>2.7171468578222327E-3</v>
      </c>
    </row>
    <row r="461" spans="23:25" x14ac:dyDescent="0.25">
      <c r="W461" s="3">
        <v>42387</v>
      </c>
      <c r="X461" s="2">
        <v>3.3077999999999999</v>
      </c>
      <c r="Y461" s="2">
        <f t="shared" si="9"/>
        <v>-7.019263934075517E-3</v>
      </c>
    </row>
    <row r="462" spans="23:25" x14ac:dyDescent="0.25">
      <c r="W462" s="3">
        <v>42384</v>
      </c>
      <c r="X462" s="2">
        <v>3.3311000000000002</v>
      </c>
      <c r="Y462" s="2">
        <f t="shared" si="9"/>
        <v>1.2962277180991719E-2</v>
      </c>
    </row>
    <row r="463" spans="23:25" x14ac:dyDescent="0.25">
      <c r="W463" s="3">
        <v>42383</v>
      </c>
      <c r="X463" s="2">
        <v>3.2881999999999998</v>
      </c>
      <c r="Y463" s="2">
        <f t="shared" si="9"/>
        <v>-1.4890677846039035E-3</v>
      </c>
    </row>
    <row r="464" spans="23:25" x14ac:dyDescent="0.25">
      <c r="W464" s="3">
        <v>42382</v>
      </c>
      <c r="X464" s="2">
        <v>3.2930999999999999</v>
      </c>
      <c r="Y464" s="2">
        <f t="shared" si="9"/>
        <v>-4.8574638922252699E-4</v>
      </c>
    </row>
    <row r="465" spans="23:25" x14ac:dyDescent="0.25">
      <c r="W465" s="3">
        <v>42381</v>
      </c>
      <c r="X465" s="2">
        <v>3.2947000000000002</v>
      </c>
      <c r="Y465" s="2">
        <f t="shared" si="9"/>
        <v>-1.5770482145194933E-3</v>
      </c>
    </row>
    <row r="466" spans="23:25" x14ac:dyDescent="0.25">
      <c r="W466" s="3">
        <v>42380</v>
      </c>
      <c r="X466" s="2">
        <v>3.2999000000000001</v>
      </c>
      <c r="Y466" s="2">
        <f t="shared" si="9"/>
        <v>1.0308654117681382E-3</v>
      </c>
    </row>
    <row r="467" spans="23:25" x14ac:dyDescent="0.25">
      <c r="W467" s="3">
        <v>42377</v>
      </c>
      <c r="X467" s="2">
        <v>3.2965</v>
      </c>
      <c r="Y467" s="2">
        <f t="shared" si="9"/>
        <v>4.7740044755048795E-3</v>
      </c>
    </row>
    <row r="468" spans="23:25" x14ac:dyDescent="0.25">
      <c r="W468" s="3">
        <v>42376</v>
      </c>
      <c r="X468" s="2">
        <v>3.2808000000000002</v>
      </c>
      <c r="Y468" s="2">
        <f t="shared" si="9"/>
        <v>1.319320827044413E-2</v>
      </c>
    </row>
    <row r="469" spans="23:25" x14ac:dyDescent="0.25">
      <c r="W469" s="3">
        <v>42375</v>
      </c>
      <c r="X469" s="2">
        <v>3.2378</v>
      </c>
      <c r="Y469" s="2">
        <f t="shared" si="9"/>
        <v>9.0593818904300804E-3</v>
      </c>
    </row>
    <row r="470" spans="23:25" x14ac:dyDescent="0.25">
      <c r="W470" s="3">
        <v>42374</v>
      </c>
      <c r="X470" s="2">
        <v>3.2086000000000001</v>
      </c>
      <c r="Y470" s="2">
        <f t="shared" si="9"/>
        <v>-7.7885263372975641E-4</v>
      </c>
    </row>
    <row r="471" spans="23:25" x14ac:dyDescent="0.25">
      <c r="W471" s="3">
        <v>42373</v>
      </c>
      <c r="X471" s="2">
        <v>3.2111000000000001</v>
      </c>
      <c r="Y471" s="2">
        <f t="shared" si="9"/>
        <v>1.2945063152380122E-2</v>
      </c>
    </row>
    <row r="472" spans="23:25" x14ac:dyDescent="0.25">
      <c r="W472" s="3">
        <v>42370</v>
      </c>
      <c r="X472" s="2">
        <v>3.1698</v>
      </c>
      <c r="Y472" s="2">
        <f t="shared" si="9"/>
        <v>-5.3616767562665927E-4</v>
      </c>
    </row>
    <row r="473" spans="23:25" x14ac:dyDescent="0.25">
      <c r="W473" s="3">
        <v>42369</v>
      </c>
      <c r="X473" s="2">
        <v>3.1715</v>
      </c>
      <c r="Y473" s="2">
        <f t="shared" si="9"/>
        <v>-7.069387701005906E-3</v>
      </c>
    </row>
    <row r="474" spans="23:25" x14ac:dyDescent="0.25">
      <c r="W474" s="3">
        <v>42368</v>
      </c>
      <c r="X474" s="2">
        <v>3.194</v>
      </c>
      <c r="Y474" s="2">
        <f t="shared" si="9"/>
        <v>5.7774589239993693E-3</v>
      </c>
    </row>
    <row r="475" spans="23:25" x14ac:dyDescent="0.25">
      <c r="W475" s="3">
        <v>42367</v>
      </c>
      <c r="X475" s="2">
        <v>3.1756000000000002</v>
      </c>
      <c r="Y475" s="2">
        <f t="shared" si="9"/>
        <v>-3.9912685175702116E-3</v>
      </c>
    </row>
    <row r="476" spans="23:25" x14ac:dyDescent="0.25">
      <c r="W476" s="3">
        <v>42366</v>
      </c>
      <c r="X476" s="2">
        <v>3.1882999999999999</v>
      </c>
      <c r="Y476" s="2">
        <f t="shared" si="9"/>
        <v>-4.7248863656667887E-3</v>
      </c>
    </row>
    <row r="477" spans="23:25" x14ac:dyDescent="0.25">
      <c r="W477" s="3">
        <v>42363</v>
      </c>
      <c r="X477" s="2">
        <v>3.2033999999999998</v>
      </c>
      <c r="Y477" s="2">
        <f t="shared" si="9"/>
        <v>9.9943789942105688E-4</v>
      </c>
    </row>
    <row r="478" spans="23:25" x14ac:dyDescent="0.25">
      <c r="W478" s="3">
        <v>42362</v>
      </c>
      <c r="X478" s="2">
        <v>3.2002000000000002</v>
      </c>
      <c r="Y478" s="2">
        <f t="shared" si="9"/>
        <v>4.6040452782314658E-3</v>
      </c>
    </row>
    <row r="479" spans="23:25" x14ac:dyDescent="0.25">
      <c r="W479" s="3">
        <v>42361</v>
      </c>
      <c r="X479" s="2">
        <v>3.1855000000000002</v>
      </c>
      <c r="Y479" s="2">
        <f t="shared" si="9"/>
        <v>-8.2222650708477264E-3</v>
      </c>
    </row>
    <row r="480" spans="23:25" x14ac:dyDescent="0.25">
      <c r="W480" s="3">
        <v>42360</v>
      </c>
      <c r="X480" s="2">
        <v>3.2118000000000002</v>
      </c>
      <c r="Y480" s="2">
        <f t="shared" si="9"/>
        <v>9.4158825011662565E-3</v>
      </c>
    </row>
    <row r="481" spans="23:25" x14ac:dyDescent="0.25">
      <c r="W481" s="3">
        <v>42359</v>
      </c>
      <c r="X481" s="2">
        <v>3.1817000000000002</v>
      </c>
      <c r="Y481" s="2">
        <f t="shared" si="9"/>
        <v>6.6221230896330741E-3</v>
      </c>
    </row>
    <row r="482" spans="23:25" x14ac:dyDescent="0.25">
      <c r="W482" s="3">
        <v>42356</v>
      </c>
      <c r="X482" s="2">
        <v>3.1606999999999998</v>
      </c>
      <c r="Y482" s="2">
        <f t="shared" si="9"/>
        <v>-4.1360860921504814E-3</v>
      </c>
    </row>
    <row r="483" spans="23:25" x14ac:dyDescent="0.25">
      <c r="W483" s="3">
        <v>42355</v>
      </c>
      <c r="X483" s="2">
        <v>3.1738</v>
      </c>
      <c r="Y483" s="2">
        <f t="shared" si="9"/>
        <v>-9.1894827236245116E-3</v>
      </c>
    </row>
    <row r="484" spans="23:25" x14ac:dyDescent="0.25">
      <c r="W484" s="3">
        <v>42354</v>
      </c>
      <c r="X484" s="2">
        <v>3.2031000000000001</v>
      </c>
      <c r="Y484" s="2">
        <f t="shared" si="9"/>
        <v>-1.2163863634043313E-2</v>
      </c>
    </row>
    <row r="485" spans="23:25" x14ac:dyDescent="0.25">
      <c r="W485" s="3">
        <v>42353</v>
      </c>
      <c r="X485" s="2">
        <v>3.2423000000000002</v>
      </c>
      <c r="Y485" s="2">
        <f t="shared" si="9"/>
        <v>-1.0370736051196067E-2</v>
      </c>
    </row>
    <row r="486" spans="23:25" x14ac:dyDescent="0.25">
      <c r="W486" s="3">
        <v>42352</v>
      </c>
      <c r="X486" s="2">
        <v>3.2761</v>
      </c>
      <c r="Y486" s="2">
        <f t="shared" si="9"/>
        <v>0</v>
      </c>
    </row>
    <row r="487" spans="23:25" x14ac:dyDescent="0.25">
      <c r="W487" s="3">
        <v>42349</v>
      </c>
      <c r="X487" s="2">
        <v>3.2761</v>
      </c>
      <c r="Y487" s="2">
        <f t="shared" si="9"/>
        <v>2.3065476425008617E-2</v>
      </c>
    </row>
    <row r="488" spans="23:25" x14ac:dyDescent="0.25">
      <c r="W488" s="3">
        <v>42348</v>
      </c>
      <c r="X488" s="2">
        <v>3.2014</v>
      </c>
      <c r="Y488" s="2">
        <f t="shared" si="9"/>
        <v>-4.4257513412086901E-3</v>
      </c>
    </row>
    <row r="489" spans="23:25" x14ac:dyDescent="0.25">
      <c r="W489" s="3">
        <v>42347</v>
      </c>
      <c r="X489" s="2">
        <v>3.2156000000000002</v>
      </c>
      <c r="Y489" s="2">
        <f t="shared" si="9"/>
        <v>1.4124661313719596E-2</v>
      </c>
    </row>
    <row r="490" spans="23:25" x14ac:dyDescent="0.25">
      <c r="W490" s="3">
        <v>42346</v>
      </c>
      <c r="X490" s="2">
        <v>3.1705000000000001</v>
      </c>
      <c r="Y490" s="2">
        <f t="shared" si="9"/>
        <v>3.9820544370113287E-3</v>
      </c>
    </row>
    <row r="491" spans="23:25" x14ac:dyDescent="0.25">
      <c r="W491" s="3">
        <v>42345</v>
      </c>
      <c r="X491" s="2">
        <v>3.1579000000000002</v>
      </c>
      <c r="Y491" s="2">
        <f t="shared" si="9"/>
        <v>2.2825993488746806E-3</v>
      </c>
    </row>
    <row r="492" spans="23:25" x14ac:dyDescent="0.25">
      <c r="W492" s="3">
        <v>42342</v>
      </c>
      <c r="X492" s="2">
        <v>3.1507000000000001</v>
      </c>
      <c r="Y492" s="2">
        <f t="shared" si="9"/>
        <v>-2.2825993488748164E-3</v>
      </c>
    </row>
    <row r="493" spans="23:25" x14ac:dyDescent="0.25">
      <c r="W493" s="3">
        <v>42341</v>
      </c>
      <c r="X493" s="2">
        <v>3.1579000000000002</v>
      </c>
      <c r="Y493" s="2">
        <f t="shared" si="9"/>
        <v>2.8946557389066534E-2</v>
      </c>
    </row>
    <row r="494" spans="23:25" x14ac:dyDescent="0.25">
      <c r="W494" s="3">
        <v>42340</v>
      </c>
      <c r="X494" s="2">
        <v>3.0678000000000001</v>
      </c>
      <c r="Y494" s="2">
        <f t="shared" si="9"/>
        <v>-2.051483159773302E-3</v>
      </c>
    </row>
    <row r="495" spans="23:25" x14ac:dyDescent="0.25">
      <c r="W495" s="3">
        <v>42339</v>
      </c>
      <c r="X495" s="2">
        <v>3.0741000000000001</v>
      </c>
      <c r="Y495" s="2">
        <f t="shared" si="9"/>
        <v>-1.5926934507184956E-3</v>
      </c>
    </row>
    <row r="496" spans="23:25" x14ac:dyDescent="0.25">
      <c r="W496" s="3">
        <v>42338</v>
      </c>
      <c r="X496" s="2">
        <v>3.0790000000000002</v>
      </c>
      <c r="Y496" s="2">
        <f t="shared" si="9"/>
        <v>-6.571410599008916E-3</v>
      </c>
    </row>
    <row r="497" spans="23:25" x14ac:dyDescent="0.25">
      <c r="W497" s="3">
        <v>42335</v>
      </c>
      <c r="X497" s="2">
        <v>3.0992999999999999</v>
      </c>
      <c r="Y497" s="2">
        <f t="shared" si="9"/>
        <v>-7.4182783320994605E-4</v>
      </c>
    </row>
    <row r="498" spans="23:25" x14ac:dyDescent="0.25">
      <c r="W498" s="3">
        <v>42334</v>
      </c>
      <c r="X498" s="2">
        <v>3.1015999999999999</v>
      </c>
      <c r="Y498" s="2">
        <f t="shared" si="9"/>
        <v>1.0501166053209228E-2</v>
      </c>
    </row>
    <row r="499" spans="23:25" x14ac:dyDescent="0.25">
      <c r="W499" s="3">
        <v>42333</v>
      </c>
      <c r="X499" s="2">
        <v>3.0691999999999999</v>
      </c>
      <c r="Y499" s="2">
        <f t="shared" si="9"/>
        <v>1.5977830088655142E-3</v>
      </c>
    </row>
    <row r="500" spans="23:25" x14ac:dyDescent="0.25">
      <c r="W500" s="3">
        <v>42332</v>
      </c>
      <c r="X500" s="2">
        <v>3.0642999999999998</v>
      </c>
      <c r="Y500" s="2">
        <f t="shared" si="9"/>
        <v>1.0233959493467452E-2</v>
      </c>
    </row>
    <row r="501" spans="23:25" x14ac:dyDescent="0.25">
      <c r="W501" s="3">
        <v>42331</v>
      </c>
      <c r="X501" s="2">
        <v>3.0331000000000001</v>
      </c>
      <c r="Y501" s="2">
        <f t="shared" si="9"/>
        <v>6.8480955739804389E-3</v>
      </c>
    </row>
    <row r="502" spans="23:25" x14ac:dyDescent="0.25">
      <c r="W502" s="3">
        <v>42328</v>
      </c>
      <c r="X502" s="2">
        <v>3.0124</v>
      </c>
      <c r="Y502" s="2">
        <f t="shared" si="9"/>
        <v>-1.3616866899207231E-2</v>
      </c>
    </row>
    <row r="503" spans="23:25" x14ac:dyDescent="0.25">
      <c r="W503" s="3">
        <v>42327</v>
      </c>
      <c r="X503" s="2">
        <v>3.0537000000000001</v>
      </c>
      <c r="Y503" s="2">
        <f t="shared" si="9"/>
        <v>4.5856535359758109E-4</v>
      </c>
    </row>
    <row r="504" spans="23:25" x14ac:dyDescent="0.25">
      <c r="W504" s="3">
        <v>42326</v>
      </c>
      <c r="X504" s="2">
        <v>3.0522999999999998</v>
      </c>
      <c r="Y504" s="2">
        <f t="shared" si="9"/>
        <v>-6.8776919867674625E-4</v>
      </c>
    </row>
    <row r="505" spans="23:25" x14ac:dyDescent="0.25">
      <c r="W505" s="3">
        <v>42325</v>
      </c>
      <c r="X505" s="2">
        <v>3.0543999999999998</v>
      </c>
      <c r="Y505" s="2">
        <f t="shared" si="9"/>
        <v>-9.0280088455383847E-3</v>
      </c>
    </row>
    <row r="506" spans="23:25" x14ac:dyDescent="0.25">
      <c r="W506" s="3">
        <v>42324</v>
      </c>
      <c r="X506" s="2">
        <v>3.0821000000000001</v>
      </c>
      <c r="Y506" s="2">
        <f t="shared" si="9"/>
        <v>-7.4596614178412603E-4</v>
      </c>
    </row>
    <row r="507" spans="23:25" x14ac:dyDescent="0.25">
      <c r="W507" s="3">
        <v>42321</v>
      </c>
      <c r="X507" s="2">
        <v>3.0844</v>
      </c>
      <c r="Y507" s="2">
        <f t="shared" si="9"/>
        <v>-5.2384921734562684E-3</v>
      </c>
    </row>
    <row r="508" spans="23:25" x14ac:dyDescent="0.25">
      <c r="W508" s="3">
        <v>42320</v>
      </c>
      <c r="X508" s="2">
        <v>3.1006</v>
      </c>
      <c r="Y508" s="2">
        <f t="shared" si="9"/>
        <v>3.7482272136801923E-3</v>
      </c>
    </row>
    <row r="509" spans="23:25" x14ac:dyDescent="0.25">
      <c r="W509" s="3">
        <v>42319</v>
      </c>
      <c r="X509" s="2">
        <v>3.089</v>
      </c>
      <c r="Y509" s="2">
        <f t="shared" si="9"/>
        <v>-1.270624251983639E-2</v>
      </c>
    </row>
    <row r="510" spans="23:25" x14ac:dyDescent="0.25">
      <c r="W510" s="3">
        <v>42318</v>
      </c>
      <c r="X510" s="2">
        <v>3.1284999999999998</v>
      </c>
      <c r="Y510" s="2">
        <f t="shared" si="9"/>
        <v>-4.1149039705138113E-3</v>
      </c>
    </row>
    <row r="511" spans="23:25" x14ac:dyDescent="0.25">
      <c r="W511" s="3">
        <v>42317</v>
      </c>
      <c r="X511" s="2">
        <v>3.1414</v>
      </c>
      <c r="Y511" s="2">
        <f t="shared" si="9"/>
        <v>2.6456306769384267E-3</v>
      </c>
    </row>
    <row r="512" spans="23:25" x14ac:dyDescent="0.25">
      <c r="W512" s="3">
        <v>42314</v>
      </c>
      <c r="X512" s="2">
        <v>3.1330999999999998</v>
      </c>
      <c r="Y512" s="2">
        <f t="shared" si="9"/>
        <v>5.601179686200196E-3</v>
      </c>
    </row>
    <row r="513" spans="23:25" x14ac:dyDescent="0.25">
      <c r="W513" s="3">
        <v>42313</v>
      </c>
      <c r="X513" s="2">
        <v>3.1156000000000001</v>
      </c>
      <c r="Y513" s="2">
        <f t="shared" si="9"/>
        <v>1.2846867131744062E-3</v>
      </c>
    </row>
    <row r="514" spans="23:25" x14ac:dyDescent="0.25">
      <c r="W514" s="3">
        <v>42312</v>
      </c>
      <c r="X514" s="2">
        <v>3.1116000000000001</v>
      </c>
      <c r="Y514" s="2">
        <f t="shared" si="9"/>
        <v>2.7676778842387292E-3</v>
      </c>
    </row>
    <row r="515" spans="23:25" x14ac:dyDescent="0.25">
      <c r="W515" s="3">
        <v>42311</v>
      </c>
      <c r="X515" s="2">
        <v>3.1030000000000002</v>
      </c>
      <c r="Y515" s="2">
        <f t="shared" si="9"/>
        <v>-3.0247472943948639E-3</v>
      </c>
    </row>
    <row r="516" spans="23:25" x14ac:dyDescent="0.25">
      <c r="W516" s="3">
        <v>42310</v>
      </c>
      <c r="X516" s="2">
        <v>3.1124000000000001</v>
      </c>
      <c r="Y516" s="2">
        <f t="shared" si="9"/>
        <v>-3.0035328944788837E-2</v>
      </c>
    </row>
    <row r="517" spans="23:25" x14ac:dyDescent="0.25">
      <c r="W517" s="3">
        <v>42307</v>
      </c>
      <c r="X517" s="2">
        <v>3.2073</v>
      </c>
      <c r="Y517" s="2">
        <f t="shared" si="9"/>
        <v>-5.7825193770264247E-3</v>
      </c>
    </row>
    <row r="518" spans="23:25" x14ac:dyDescent="0.25">
      <c r="W518" s="3">
        <v>42306</v>
      </c>
      <c r="X518" s="2">
        <v>3.2259000000000002</v>
      </c>
      <c r="Y518" s="2">
        <f t="shared" ref="Y518:Y526" si="10">LN(X518/X519)</f>
        <v>9.5935948382173068E-3</v>
      </c>
    </row>
    <row r="519" spans="23:25" x14ac:dyDescent="0.25">
      <c r="W519" s="3">
        <v>42305</v>
      </c>
      <c r="X519" s="2">
        <v>3.1951000000000001</v>
      </c>
      <c r="Y519" s="2">
        <f t="shared" si="10"/>
        <v>-4.9951713243321328E-3</v>
      </c>
    </row>
    <row r="520" spans="23:25" x14ac:dyDescent="0.25">
      <c r="W520" s="3">
        <v>42304</v>
      </c>
      <c r="X520" s="2">
        <v>3.2111000000000001</v>
      </c>
      <c r="Y520" s="2">
        <f t="shared" si="10"/>
        <v>4.6196667356347672E-3</v>
      </c>
    </row>
    <row r="521" spans="23:25" x14ac:dyDescent="0.25">
      <c r="W521" s="3">
        <v>42303</v>
      </c>
      <c r="X521" s="2">
        <v>3.1962999999999999</v>
      </c>
      <c r="Y521" s="2">
        <f t="shared" si="10"/>
        <v>-2.3437144523127413E-3</v>
      </c>
    </row>
    <row r="522" spans="23:25" x14ac:dyDescent="0.25">
      <c r="W522" s="3">
        <v>42300</v>
      </c>
      <c r="X522" s="2">
        <v>3.2038000000000002</v>
      </c>
      <c r="Y522" s="2">
        <f t="shared" si="10"/>
        <v>3.220111265739351E-3</v>
      </c>
    </row>
    <row r="523" spans="23:25" x14ac:dyDescent="0.25">
      <c r="W523" s="3">
        <v>42299</v>
      </c>
      <c r="X523" s="2">
        <v>3.1935000000000002</v>
      </c>
      <c r="Y523" s="2">
        <f t="shared" si="10"/>
        <v>-2.8096939330883707E-2</v>
      </c>
    </row>
    <row r="524" spans="23:25" x14ac:dyDescent="0.25">
      <c r="W524" s="3">
        <v>42298</v>
      </c>
      <c r="X524" s="2">
        <v>3.2845</v>
      </c>
      <c r="Y524" s="2">
        <f t="shared" si="10"/>
        <v>-2.3719753244961436E-3</v>
      </c>
    </row>
    <row r="525" spans="23:25" x14ac:dyDescent="0.25">
      <c r="W525" s="3">
        <v>42297</v>
      </c>
      <c r="X525" s="2">
        <v>3.2923</v>
      </c>
      <c r="Y525" s="2">
        <f t="shared" si="10"/>
        <v>1.2150299216073386E-4</v>
      </c>
    </row>
    <row r="526" spans="23:25" x14ac:dyDescent="0.25">
      <c r="W526" s="3">
        <v>42296</v>
      </c>
      <c r="X526" s="2">
        <v>3.2919</v>
      </c>
      <c r="Y526" s="2">
        <f t="shared" si="10"/>
        <v>1.337508178843137E-3</v>
      </c>
    </row>
    <row r="527" spans="23:25" x14ac:dyDescent="0.25">
      <c r="W527" s="3">
        <v>42293</v>
      </c>
      <c r="X527" s="2">
        <v>3.2875000000000001</v>
      </c>
    </row>
    <row r="528" spans="23:25" x14ac:dyDescent="0.25">
      <c r="W528" s="3"/>
    </row>
    <row r="529" spans="23:23" x14ac:dyDescent="0.25">
      <c r="W529" s="3"/>
    </row>
  </sheetData>
  <mergeCells count="5">
    <mergeCell ref="C16:C17"/>
    <mergeCell ref="C18:C19"/>
    <mergeCell ref="C20:C21"/>
    <mergeCell ref="C22:C23"/>
    <mergeCell ref="C24:C25"/>
  </mergeCells>
  <dataValidations count="1">
    <dataValidation type="list" allowBlank="1" showInputMessage="1" showErrorMessage="1" sqref="D2">
      <formula1>$U$1:$U$17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39</vt:i4>
      </vt:variant>
    </vt:vector>
  </HeadingPairs>
  <TitlesOfParts>
    <vt:vector size="78" baseType="lpstr">
      <vt:lpstr>Summary</vt:lpstr>
      <vt:lpstr>AUDJPY</vt:lpstr>
      <vt:lpstr>AUDNZD</vt:lpstr>
      <vt:lpstr>AUDUSD</vt:lpstr>
      <vt:lpstr>BRLJPY</vt:lpstr>
      <vt:lpstr>EURAUD</vt:lpstr>
      <vt:lpstr>EURCNH</vt:lpstr>
      <vt:lpstr>EURHUF</vt:lpstr>
      <vt:lpstr>EURIDR</vt:lpstr>
      <vt:lpstr>EURINR</vt:lpstr>
      <vt:lpstr>EURJPY</vt:lpstr>
      <vt:lpstr>EURMXN</vt:lpstr>
      <vt:lpstr>EURNZD</vt:lpstr>
      <vt:lpstr>EURRUB</vt:lpstr>
      <vt:lpstr>EURTRY</vt:lpstr>
      <vt:lpstr>EURUSD</vt:lpstr>
      <vt:lpstr>EURZAR</vt:lpstr>
      <vt:lpstr>GBPUSD</vt:lpstr>
      <vt:lpstr>MXNJPY</vt:lpstr>
      <vt:lpstr>NZDJPY</vt:lpstr>
      <vt:lpstr>NZDUSD</vt:lpstr>
      <vt:lpstr>USDBRL</vt:lpstr>
      <vt:lpstr>USDCLP</vt:lpstr>
      <vt:lpstr>USDCNH</vt:lpstr>
      <vt:lpstr>USDCOP</vt:lpstr>
      <vt:lpstr>USDCZK</vt:lpstr>
      <vt:lpstr>USDIDR</vt:lpstr>
      <vt:lpstr>USDILS</vt:lpstr>
      <vt:lpstr>USDINR</vt:lpstr>
      <vt:lpstr>USDJPY</vt:lpstr>
      <vt:lpstr>USDMXN</vt:lpstr>
      <vt:lpstr>USDRUB</vt:lpstr>
      <vt:lpstr>USDSGD</vt:lpstr>
      <vt:lpstr>USDTRY</vt:lpstr>
      <vt:lpstr>USDTWD</vt:lpstr>
      <vt:lpstr>USDZAR</vt:lpstr>
      <vt:lpstr>fincad_data</vt:lpstr>
      <vt:lpstr>fxpair_old</vt:lpstr>
      <vt:lpstr>fxpair_be_exp</vt:lpstr>
      <vt:lpstr>EURTRY!Extract</vt:lpstr>
      <vt:lpstr>fincad_data!Extract</vt:lpstr>
      <vt:lpstr>FX_PAIRS</vt:lpstr>
      <vt:lpstr>AUDJPY!Print_Area</vt:lpstr>
      <vt:lpstr>AUDNZD!Print_Area</vt:lpstr>
      <vt:lpstr>AUDUSD!Print_Area</vt:lpstr>
      <vt:lpstr>BRLJPY!Print_Area</vt:lpstr>
      <vt:lpstr>EURAUD!Print_Area</vt:lpstr>
      <vt:lpstr>EURCNH!Print_Area</vt:lpstr>
      <vt:lpstr>EURHUF!Print_Area</vt:lpstr>
      <vt:lpstr>EURIDR!Print_Area</vt:lpstr>
      <vt:lpstr>EURINR!Print_Area</vt:lpstr>
      <vt:lpstr>EURJPY!Print_Area</vt:lpstr>
      <vt:lpstr>EURMXN!Print_Area</vt:lpstr>
      <vt:lpstr>EURNZD!Print_Area</vt:lpstr>
      <vt:lpstr>EURRUB!Print_Area</vt:lpstr>
      <vt:lpstr>EURTRY!Print_Area</vt:lpstr>
      <vt:lpstr>EURUSD!Print_Area</vt:lpstr>
      <vt:lpstr>EURZAR!Print_Area</vt:lpstr>
      <vt:lpstr>GBPUSD!Print_Area</vt:lpstr>
      <vt:lpstr>MXNJPY!Print_Area</vt:lpstr>
      <vt:lpstr>NZDJPY!Print_Area</vt:lpstr>
      <vt:lpstr>NZDUSD!Print_Area</vt:lpstr>
      <vt:lpstr>Summary!Print_Area</vt:lpstr>
      <vt:lpstr>USDBRL!Print_Area</vt:lpstr>
      <vt:lpstr>USDCLP!Print_Area</vt:lpstr>
      <vt:lpstr>USDCNH!Print_Area</vt:lpstr>
      <vt:lpstr>USDCOP!Print_Area</vt:lpstr>
      <vt:lpstr>USDCZK!Print_Area</vt:lpstr>
      <vt:lpstr>USDIDR!Print_Area</vt:lpstr>
      <vt:lpstr>USDILS!Print_Area</vt:lpstr>
      <vt:lpstr>USDINR!Print_Area</vt:lpstr>
      <vt:lpstr>USDJPY!Print_Area</vt:lpstr>
      <vt:lpstr>USDMXN!Print_Area</vt:lpstr>
      <vt:lpstr>USDRUB!Print_Area</vt:lpstr>
      <vt:lpstr>USDSGD!Print_Area</vt:lpstr>
      <vt:lpstr>USDTRY!Print_Area</vt:lpstr>
      <vt:lpstr>USDTWD!Print_Area</vt:lpstr>
      <vt:lpstr>USDZAR!Print_Area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Dominiczak</dc:creator>
  <cp:lastModifiedBy>Justin Dominiczak</cp:lastModifiedBy>
  <cp:lastPrinted>2017-10-17T16:18:01Z</cp:lastPrinted>
  <dcterms:created xsi:type="dcterms:W3CDTF">2017-09-22T14:43:49Z</dcterms:created>
  <dcterms:modified xsi:type="dcterms:W3CDTF">2017-10-17T16:18:18Z</dcterms:modified>
</cp:coreProperties>
</file>